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jee\OneDrive\Documents\ReconScribe\outputs\gstr2b_v3_20260813\"/>
    </mc:Choice>
  </mc:AlternateContent>
  <xr:revisionPtr revIDLastSave="0" documentId="13_ncr:1_{617CE760-E23C-400E-999E-00CEF83E705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tart Here" sheetId="1" r:id="rId1"/>
    <sheet name="Dashboard" sheetId="2" r:id="rId2"/>
    <sheet name="Setup" sheetId="3" r:id="rId3"/>
    <sheet name="Books Register" sheetId="4" r:id="rId4"/>
    <sheet name="GSTR-2B IMS" sheetId="5" r:id="rId5"/>
    <sheet name="Match Results" sheetId="6" r:id="rId6"/>
    <sheet name="Action Tracker" sheetId="7" r:id="rId7"/>
    <sheet name="Reversal Reclaim" sheetId="8" r:id="rId8"/>
    <sheet name="RCM Ledger" sheetId="9" r:id="rId9"/>
    <sheet name="GSTR-3B Bridge" sheetId="10" r:id="rId10"/>
    <sheet name="Checks" sheetId="11" r:id="rId11"/>
    <sheet name="Lists" sheetId="12" r:id="rId12"/>
    <sheet name="Sources" sheetId="13" r:id="rId13"/>
    <sheet name="Change Log" sheetId="14" r:id="rId14"/>
    <sheet name="FY Deadlines" sheetId="15" r:id="rId15"/>
  </sheets>
  <calcPr calcId="0" calcMode="auto" fullCalcOnLoad="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<sst xmlns="http://schemas.openxmlformats.org/spreadsheetml/2006/main" count="971" uniqueCount="737">
  <si>
    <t>GSTR-2B Reconciliation Workbook | India</t>
  </si>
  <si>
    <t>Formula-driven reconciliation of the purchase register, GSTR-2B, IMS actions, legal ITC gates, reversals, reclaims, RCM and the GSTR-3B bridge</t>
  </si>
  <si>
    <t>MONTHLY WORKFLOW</t>
  </si>
  <si>
    <t>1</t>
  </si>
  <si>
    <t>Set the reporting period</t>
  </si>
  <si>
    <t>Update recipient GSTIN, tax period, FY, filing frequency, tolerances and key filing dates on Setup.</t>
  </si>
  <si>
    <t>2</t>
  </si>
  <si>
    <t>Paste the purchase register</t>
  </si>
  <si>
    <t>Paste one document per row into the green input columns on Books Register. Keep document numbers as text.</t>
  </si>
  <si>
    <t>3</t>
  </si>
  <si>
    <t>Paste GSTR-2B / IMS data</t>
  </si>
  <si>
    <t>Paste one portal document per row into GSTR-2B IMS, including portal eligibility, IMS status and amendment links.</t>
  </si>
  <si>
    <t>4</t>
  </si>
  <si>
    <t>Review Match Results</t>
  </si>
  <si>
    <t>Seven-field matching uses supplier GSTIN, document type, number, date, taxable value, total tax and individual tax heads.</t>
  </si>
  <si>
    <t>5</t>
  </si>
  <si>
    <t>Complete legal eligibility</t>
  </si>
  <si>
    <t>Update receipt, business use, section 17(5), payment and other statutory evidence. GSTR-2B presence alone is not entitlement.</t>
  </si>
  <si>
    <t>6</t>
  </si>
  <si>
    <t>Work the Action Tracker</t>
  </si>
  <si>
    <t>Resolve books-only, 2B-only, partial, duplicate, blocked, expired, RCM, amendment and vendor follow-up cases.</t>
  </si>
  <si>
    <t>7</t>
  </si>
  <si>
    <t>Post reversals and reclaims</t>
  </si>
  <si>
    <t>Maintain the Reversal Reclaim and RCM ledgers. Do not erase earlier claims, reversals or cures.</t>
  </si>
  <si>
    <t>8</t>
  </si>
  <si>
    <t>Finalise GSTR-3B</t>
  </si>
  <si>
    <t>Use GSTR-3B Bridge and Checks. File only after all failed checks are resolved and evidence is retained.</t>
  </si>
  <si>
    <t>COLOR AND CONTROL LEGEND</t>
  </si>
  <si>
    <t>Blue text / pale green fill</t>
  </si>
  <si>
    <t>User input or review decision</t>
  </si>
  <si>
    <t>Black text</t>
  </si>
  <si>
    <t>Formula or calculation on the same sheet</t>
  </si>
  <si>
    <t>Green text</t>
  </si>
  <si>
    <t>Formula linked to another worksheet</t>
  </si>
  <si>
    <t>Yellow</t>
  </si>
  <si>
    <t>Review required, pending, timing or assumption risk</t>
  </si>
  <si>
    <t>Red</t>
  </si>
  <si>
    <t>Exception, failure, duplicate or no-claim condition</t>
  </si>
  <si>
    <t>Purple</t>
  </si>
  <si>
    <t>Temporary reversal / reclaim workflow</t>
  </si>
  <si>
    <t>IMPORTANT LIMITS AND REVIEW DATE</t>
  </si>
  <si>
    <t>GSTR-2B and IMS are facilitation tools, not conclusive proof of ITC eligibility. Portal ineligibility flags are not exhaustive. No-action in IMS is deemed accepted for portal processing, not legally approved. Matching tolerances are operational controls, not statutory safe harbours.</t>
  </si>
  <si>
    <t>This workbook flags statutory and workflow risks but cannot decide fact-specific section 17(5), Rules 42/43, receipt, place-of-supply, supplier-tax-payment or documentary questions without management review and evidence.</t>
  </si>
  <si>
    <t>Law and portal references last reviewed: 13 August 2026. Review Sources before reuse after any GST law or portal change.</t>
  </si>
  <si>
    <t>Branding and the information on this first sheet are protected. Working sheets remain editable for normal use.</t>
  </si>
  <si>
    <t>GSTR-2B Reconciliation Dashboard</t>
  </si>
  <si>
    <t>Executive summary for the selected period. All KPIs are formula-linked to the working sheets.</t>
  </si>
  <si>
    <t>Books documents</t>
  </si>
  <si>
    <t>2B documents</t>
  </si>
  <si>
    <t>Exact matches</t>
  </si>
  <si>
    <t>Open actions</t>
  </si>
  <si>
    <t>Eligible exact ITC</t>
  </si>
  <si>
    <t>Books-only ITC</t>
  </si>
  <si>
    <t>Open reversal</t>
  </si>
  <si>
    <t>Unclaimed RCM</t>
  </si>
  <si>
    <t>MATCH AND EXCEPTION COUNTS</t>
  </si>
  <si>
    <t>FILING READINESS</t>
  </si>
  <si>
    <t>Category</t>
  </si>
  <si>
    <t>Count</t>
  </si>
  <si>
    <t>ITC / Tax</t>
  </si>
  <si>
    <t>Control</t>
  </si>
  <si>
    <t>Result</t>
  </si>
  <si>
    <t>Status</t>
  </si>
  <si>
    <t>Exact</t>
  </si>
  <si>
    <t>Prior GSTR-3B filed</t>
  </si>
  <si>
    <t>Partial / Probable</t>
  </si>
  <si>
    <t>2B recomputed after IMS</t>
  </si>
  <si>
    <t>Only in Books</t>
  </si>
  <si>
    <t>Duplicate documents</t>
  </si>
  <si>
    <t>Only in 2B</t>
  </si>
  <si>
    <t>Open critical actions</t>
  </si>
  <si>
    <t>Duplicate</t>
  </si>
  <si>
    <t>Overall model status</t>
  </si>
  <si>
    <t>Legal hold / review</t>
  </si>
  <si>
    <t>Important: exact matching is a control result, not legal entitlement. Review receipt, business use, blocked credit, depreciation, payment, supplier filing, place of supply and the section 16(4) deadline.</t>
  </si>
  <si>
    <t>Setup and Control Parameters</t>
  </si>
  <si>
    <t>Blue-text cells are user inputs. Statutory dates are calculated and must be reviewed before filing.</t>
  </si>
  <si>
    <t>ENTITY AND PERIOD</t>
  </si>
  <si>
    <t>Recipient legal name</t>
  </si>
  <si>
    <t>Demo Manufacturing Private Limited</t>
  </si>
  <si>
    <t>Name used in the reconciliation pack</t>
  </si>
  <si>
    <t>Recipient GSTIN</t>
  </si>
  <si>
    <t>27AABCD1234F1Z5</t>
  </si>
  <si>
    <t>15-character GSTIN</t>
  </si>
  <si>
    <t>Recipient State code</t>
  </si>
  <si>
    <t>27</t>
  </si>
  <si>
    <t>First two digits of GSTIN</t>
  </si>
  <si>
    <t>Tax period start</t>
  </si>
  <si>
    <t>First day of reconciliation period</t>
  </si>
  <si>
    <t>Tax period end</t>
  </si>
  <si>
    <t>Last day of reconciliation period</t>
  </si>
  <si>
    <t>Financial year start</t>
  </si>
  <si>
    <t>Used for the ordinary section 16(4) deadline</t>
  </si>
  <si>
    <t>Filing frequency</t>
  </si>
  <si>
    <t>Monthly</t>
  </si>
  <si>
    <t>Monthly or QRMP</t>
  </si>
  <si>
    <t>Prior period GSTR-3B filed?</t>
  </si>
  <si>
    <t>Yes</t>
  </si>
  <si>
    <t>Subsequent GSTR-2B generation is sequential</t>
  </si>
  <si>
    <t>Draft GSTR-2B generated date</t>
  </si>
  <si>
    <t>Normally the 14th of the next period</t>
  </si>
  <si>
    <t>2B recomputed after final IMS actions?</t>
  </si>
  <si>
    <t>Required when actions change after draft generation</t>
  </si>
  <si>
    <t>MATCHING AND REVIEW PARAMETERS</t>
  </si>
  <si>
    <t>Taxable value tolerance (₹)</t>
  </si>
  <si>
    <t>Operational tolerance only</t>
  </si>
  <si>
    <t>Total tax tolerance (₹)</t>
  </si>
  <si>
    <t>Individual tax-head tolerance (₹)</t>
  </si>
  <si>
    <t>IGST, CGST, SGST/UTGST and cess</t>
  </si>
  <si>
    <t>Invoice date tolerance (days)</t>
  </si>
  <si>
    <t>Zero by default; differences remain reviewable</t>
  </si>
  <si>
    <t>Normalized document number enabled?</t>
  </si>
  <si>
    <t>Removes spaces and common punctuation</t>
  </si>
  <si>
    <t>High-risk ITC threshold (₹)</t>
  </si>
  <si>
    <t>Dashboard escalation threshold</t>
  </si>
  <si>
    <t>Review date</t>
  </si>
  <si>
    <t>Used for ageing and deadline flags</t>
  </si>
  <si>
    <t>STATUTORY DEADLINE CONTROL</t>
  </si>
  <si>
    <t>Financial year end</t>
  </si>
  <si>
    <t>Ordinary section 16(4) date</t>
  </si>
  <si>
    <t>Effective section 16(4) deadline</t>
  </si>
  <si>
    <t>Days to deadline</t>
  </si>
  <si>
    <t>Deadline status</t>
  </si>
  <si>
    <t>Books Register</t>
  </si>
  <si>
    <t>Row ID</t>
  </si>
  <si>
    <t>Branch / Cost Centre</t>
  </si>
  <si>
    <t>Supplier GSTIN</t>
  </si>
  <si>
    <t>Supplier Name</t>
  </si>
  <si>
    <t>Supplier State</t>
  </si>
  <si>
    <t>Document Type</t>
  </si>
  <si>
    <t>Document No</t>
  </si>
  <si>
    <t>Document Date</t>
  </si>
  <si>
    <t>Original Doc No</t>
  </si>
  <si>
    <t>Original Doc Date</t>
  </si>
  <si>
    <t>Posting Date</t>
  </si>
  <si>
    <t>Taxable Value</t>
  </si>
  <si>
    <t>IGST</t>
  </si>
  <si>
    <t>CGST</t>
  </si>
  <si>
    <t>SGST / UTGST</t>
  </si>
  <si>
    <t>Cess</t>
  </si>
  <si>
    <t>Invoice Value</t>
  </si>
  <si>
    <t>Place of Supply</t>
  </si>
  <si>
    <t>RCM?</t>
  </si>
  <si>
    <t>Import / ISD Type</t>
  </si>
  <si>
    <t>Goods / Services</t>
  </si>
  <si>
    <t>HSN / SAC</t>
  </si>
  <si>
    <t>Receipt / Last Lot Date</t>
  </si>
  <si>
    <t>Business Use %</t>
  </si>
  <si>
    <t>Exempt Use %</t>
  </si>
  <si>
    <t>Non-business Use %</t>
  </si>
  <si>
    <t>Blocked Credit Code</t>
  </si>
  <si>
    <t>Capital Asset?</t>
  </si>
  <si>
    <t>GST Depreciated?</t>
  </si>
  <si>
    <t>Payment Due 180 Days</t>
  </si>
  <si>
    <t>Evidence Reference</t>
  </si>
  <si>
    <t>Prior ITC Claimed</t>
  </si>
  <si>
    <t>Prior ITC Reversed</t>
  </si>
  <si>
    <t>Prior ITC Reclaimed</t>
  </si>
  <si>
    <t>Normalized Doc No</t>
  </si>
  <si>
    <t>Match Key</t>
  </si>
  <si>
    <t>Total Tax</t>
  </si>
  <si>
    <t>Duplicate Count</t>
  </si>
  <si>
    <t>Receipt Gate</t>
  </si>
  <si>
    <t>Business Gate</t>
  </si>
  <si>
    <t>Blocked Gate</t>
  </si>
  <si>
    <t>Depreciation Gate</t>
  </si>
  <si>
    <t>180-Day Gate</t>
  </si>
  <si>
    <t>Deadline Gate</t>
  </si>
  <si>
    <t>Legal Gate Status</t>
  </si>
  <si>
    <t>Matched 2B Row</t>
  </si>
  <si>
    <t>Match Category</t>
  </si>
  <si>
    <t>Recommended Treatment</t>
  </si>
  <si>
    <t>Row Sequence</t>
  </si>
  <si>
    <t>Portal / IMS Gate</t>
  </si>
  <si>
    <t>3B Bucket</t>
  </si>
  <si>
    <t>B001</t>
  </si>
  <si>
    <t>HO</t>
  </si>
  <si>
    <t>27ABCDE1234F1Z2</t>
  </si>
  <si>
    <t>Alpha Components Pvt Ltd</t>
  </si>
  <si>
    <t>Invoice</t>
  </si>
  <si>
    <t>INV-1001</t>
  </si>
  <si>
    <t>No</t>
  </si>
  <si>
    <t>Regular</t>
  </si>
  <si>
    <t>Goods</t>
  </si>
  <si>
    <t>8504</t>
  </si>
  <si>
    <t>None</t>
  </si>
  <si>
    <t>GRN-147 | Invoice copy</t>
  </si>
  <si>
    <t>B002</t>
  </si>
  <si>
    <t>29AAAAA1111A1Z1</t>
  </si>
  <si>
    <t>Beta Advisory LLP</t>
  </si>
  <si>
    <t>29</t>
  </si>
  <si>
    <t>BA/77/26-27</t>
  </si>
  <si>
    <t>Services</t>
  </si>
  <si>
    <t>9983</t>
  </si>
  <si>
    <t>Invoice | Service confirmation</t>
  </si>
  <si>
    <t>B003</t>
  </si>
  <si>
    <t>Plant 1</t>
  </si>
  <si>
    <t>27CCCCD2222C1Z8</t>
  </si>
  <si>
    <t>Gamma Catering Services</t>
  </si>
  <si>
    <t>GC-902</t>
  </si>
  <si>
    <t>9963</t>
  </si>
  <si>
    <t>17(5)(b) Food/Health/Club/Insurance/Travel</t>
  </si>
  <si>
    <t>Employee event invoice</t>
  </si>
  <si>
    <t>B004</t>
  </si>
  <si>
    <t>27DDDDD3333D1Z4</t>
  </si>
  <si>
    <t>Delta Office Supplies</t>
  </si>
  <si>
    <t>DOS-44</t>
  </si>
  <si>
    <t>4820</t>
  </si>
  <si>
    <t>GRN-202 | Invoice</t>
  </si>
  <si>
    <t>B005</t>
  </si>
  <si>
    <t>27EEEEF4444E1Z0</t>
  </si>
  <si>
    <t>Echo Software India</t>
  </si>
  <si>
    <t>ESI-0088</t>
  </si>
  <si>
    <t>Contract | Invoice</t>
  </si>
  <si>
    <t>B006</t>
  </si>
  <si>
    <t>Duplicate demonstration</t>
  </si>
  <si>
    <t>GSTR-2B and IMS Data</t>
  </si>
  <si>
    <t>Paste portal data into input columns A:AC from row 5. Include IMS actions and amendment links. Capacity: 500 rows.</t>
  </si>
  <si>
    <t>Portal Row ID</t>
  </si>
  <si>
    <t>Source Form / Table</t>
  </si>
  <si>
    <t>Supplier Filing Period</t>
  </si>
  <si>
    <t>Filing Date</t>
  </si>
  <si>
    <t>ITC Status</t>
  </si>
  <si>
    <t>Not Available / Reversal Reason</t>
  </si>
  <si>
    <t>IMS Status</t>
  </si>
  <si>
    <t>IMS Action Date</t>
  </si>
  <si>
    <t>IMS Remark</t>
  </si>
  <si>
    <t>ITC Reduction Amount</t>
  </si>
  <si>
    <t>Supplier Filing Frequency</t>
  </si>
  <si>
    <t>Supplier GSTR-3B Filed?</t>
  </si>
  <si>
    <t>BoE / ISD Reference</t>
  </si>
  <si>
    <t>3B Mapping</t>
  </si>
  <si>
    <t>Matched Book Row</t>
  </si>
  <si>
    <t>Book Match Category</t>
  </si>
  <si>
    <t>Portal-only Treatment</t>
  </si>
  <si>
    <t>Deadline / POS Flag</t>
  </si>
  <si>
    <t>P001</t>
  </si>
  <si>
    <t>GSTR-1 B2B</t>
  </si>
  <si>
    <t>INV1001</t>
  </si>
  <si>
    <t>Available</t>
  </si>
  <si>
    <t>Accepted</t>
  </si>
  <si>
    <t>Verified</t>
  </si>
  <si>
    <t>4(A)(5)</t>
  </si>
  <si>
    <t>P002</t>
  </si>
  <si>
    <t>BA-77-26-27</t>
  </si>
  <si>
    <t>No Action</t>
  </si>
  <si>
    <t>P003</t>
  </si>
  <si>
    <t>GC902</t>
  </si>
  <si>
    <t>Portal accepted; legal block remains</t>
  </si>
  <si>
    <t>P004</t>
  </si>
  <si>
    <t>Pending</t>
  </si>
  <si>
    <t>Value mismatch</t>
  </si>
  <si>
    <t>P005</t>
  </si>
  <si>
    <t>27FFFFF5555F1Z6</t>
  </si>
  <si>
    <t>Foxtrot Logistics</t>
  </si>
  <si>
    <t>FL-501</t>
  </si>
  <si>
    <t>Not recorded in books</t>
  </si>
  <si>
    <t>P006</t>
  </si>
  <si>
    <t>27GGGGG6666G1Z2</t>
  </si>
  <si>
    <t>Wrong Recipient Vendor</t>
  </si>
  <si>
    <t>WR-88</t>
  </si>
  <si>
    <t>Rejected</t>
  </si>
  <si>
    <t>Does not pertain to recipient</t>
  </si>
  <si>
    <t>Match Results and ITC Decision</t>
  </si>
  <si>
    <t>One row per Books Register item. Review match category, legal gates and recommended action before claiming ITC.</t>
  </si>
  <si>
    <t>Book Row ID</t>
  </si>
  <si>
    <t>Book Taxable</t>
  </si>
  <si>
    <t>Book IGST</t>
  </si>
  <si>
    <t>Book CGST</t>
  </si>
  <si>
    <t>Book SGST/UTGST</t>
  </si>
  <si>
    <t>Book Cess</t>
  </si>
  <si>
    <t>Book Total Tax</t>
  </si>
  <si>
    <t>2B Document No</t>
  </si>
  <si>
    <t>2B Date</t>
  </si>
  <si>
    <t>2B Taxable</t>
  </si>
  <si>
    <t>2B IGST</t>
  </si>
  <si>
    <t>2B CGST</t>
  </si>
  <si>
    <t>2B SGST/UTGST</t>
  </si>
  <si>
    <t>2B Cess</t>
  </si>
  <si>
    <t>2B Total Tax</t>
  </si>
  <si>
    <t>Taxable Variance</t>
  </si>
  <si>
    <t>Total Tax Variance</t>
  </si>
  <si>
    <t>Legal Gate</t>
  </si>
  <si>
    <t>Risk</t>
  </si>
  <si>
    <t>Action Tracker and Vendor Follow-up</t>
  </si>
  <si>
    <t>Use this sheet to document ownership, due dates, supplier correction routes and closure evidence. Input rows are blue text.</t>
  </si>
  <si>
    <t>Action ID</t>
  </si>
  <si>
    <t>Book / Portal Row</t>
  </si>
  <si>
    <t>Exception Type</t>
  </si>
  <si>
    <t>ITC Amount</t>
  </si>
  <si>
    <t>Recommended IMS Action</t>
  </si>
  <si>
    <t>Recommended 3B Action</t>
  </si>
  <si>
    <t>Owner</t>
  </si>
  <si>
    <t>Opened Date</t>
  </si>
  <si>
    <t>Due Date</t>
  </si>
  <si>
    <t>Days Open</t>
  </si>
  <si>
    <t>Section 16(4) Days Left</t>
  </si>
  <si>
    <t>Supplier Response / Internal Note</t>
  </si>
  <si>
    <t>Closure Evidence</t>
  </si>
  <si>
    <t>ACT-001</t>
  </si>
  <si>
    <t>Ask supplier to file/correct through GSTR-1A or later GSTR-1/IFF</t>
  </si>
  <si>
    <t>Hold claim</t>
  </si>
  <si>
    <t>AP Team</t>
  </si>
  <si>
    <t>Waiting Supplier</t>
  </si>
  <si>
    <t>Email sent 13-Aug-2026</t>
  </si>
  <si>
    <t>ACT-002</t>
  </si>
  <si>
    <t>Blocked credit</t>
  </si>
  <si>
    <t>Accept only if record belongs to recipient; IMS action does not determine eligibility</t>
  </si>
  <si>
    <t>Permanent reversal / no claim</t>
  </si>
  <si>
    <t>Tax Team</t>
  </si>
  <si>
    <t>In Progress</t>
  </si>
  <si>
    <t>Confirm statutory exception, if any</t>
  </si>
  <si>
    <t>ACT-003</t>
  </si>
  <si>
    <t>Pending if evidence issue and permitted; reject if not recipient</t>
  </si>
  <si>
    <t>No claim until booked/received/owned</t>
  </si>
  <si>
    <t>Open</t>
  </si>
  <si>
    <t>Obtain invoice and receipt evidence</t>
  </si>
  <si>
    <t>Electronic Credit Reversal and Reclaim Ledger</t>
  </si>
  <si>
    <t>Maintain one line for every claim, temporary or permanent reversal and subsequent cure. Never overwrite history.</t>
  </si>
  <si>
    <t>Entry ID</t>
  </si>
  <si>
    <t>Reason</t>
  </si>
  <si>
    <t>Nature</t>
  </si>
  <si>
    <t>Original Claim Period</t>
  </si>
  <si>
    <t>Original ITC Claimed</t>
  </si>
  <si>
    <t>Reversal Period</t>
  </si>
  <si>
    <t>IGST Reversed</t>
  </si>
  <si>
    <t>CGST Reversed</t>
  </si>
  <si>
    <t>SGST/UTGST Reversed</t>
  </si>
  <si>
    <t>Cess Reversed</t>
  </si>
  <si>
    <t>Cure / Payment / Filing Date</t>
  </si>
  <si>
    <t>Reclaim Period</t>
  </si>
  <si>
    <t>RCM Liability and ITC Ledger</t>
  </si>
  <si>
    <t>Track import-service and local RCM liabilities paid in cash before eligible ITC is claimed.</t>
  </si>
  <si>
    <t>RCM ID</t>
  </si>
  <si>
    <t>Supplier / Counterparty</t>
  </si>
  <si>
    <t>GSTIN (if any)</t>
  </si>
  <si>
    <t>RCM Type</t>
  </si>
  <si>
    <t>IGST Liability</t>
  </si>
  <si>
    <t>CGST Liability</t>
  </si>
  <si>
    <t>SGST/UTGST Liability</t>
  </si>
  <si>
    <t>Cess Liability</t>
  </si>
  <si>
    <t>3.1(d) Period</t>
  </si>
  <si>
    <t>Cash Paid Date</t>
  </si>
  <si>
    <t>Cash Paid?</t>
  </si>
  <si>
    <t>Eligible ITC?</t>
  </si>
  <si>
    <t>4(A) Table</t>
  </si>
  <si>
    <t>ITC Claim Period</t>
  </si>
  <si>
    <t>Closing Unclaimed RCM</t>
  </si>
  <si>
    <t>GSTR-3B Table 4 Bridge</t>
  </si>
  <si>
    <t>Tax-head bridge based on the ledger inputs. Review against the GST portal before filing.</t>
  </si>
  <si>
    <t>GSTR-3B Line</t>
  </si>
  <si>
    <t>Description</t>
  </si>
  <si>
    <t>Total</t>
  </si>
  <si>
    <t>Review Note</t>
  </si>
  <si>
    <t>4(A)(1)</t>
  </si>
  <si>
    <t>Import of goods</t>
  </si>
  <si>
    <t>4(A)(2)</t>
  </si>
  <si>
    <t>Import of services</t>
  </si>
  <si>
    <t>4(A)(3)</t>
  </si>
  <si>
    <t>Other inward supplies liable to RCM</t>
  </si>
  <si>
    <t>4(A)(4)</t>
  </si>
  <si>
    <t>Inward supplies from ISD</t>
  </si>
  <si>
    <t>All other ITC and eligible reclaims</t>
  </si>
  <si>
    <t>4(A)</t>
  </si>
  <si>
    <t>Gross ITC available</t>
  </si>
  <si>
    <t>Sum of 4(A)(1) to 4(A)(5)</t>
  </si>
  <si>
    <t>4(B)(1)</t>
  </si>
  <si>
    <t>Permanent / non-reclaimable reversals</t>
  </si>
  <si>
    <t>4(B)(2)</t>
  </si>
  <si>
    <t>Temporary reversals</t>
  </si>
  <si>
    <t>4(C)</t>
  </si>
  <si>
    <t>Net ITC available</t>
  </si>
  <si>
    <t>4(A) less 4(B)(1) and 4(B)(2)</t>
  </si>
  <si>
    <t>4(D)(1)</t>
  </si>
  <si>
    <t>ITC reclaimed disclosed</t>
  </si>
  <si>
    <t>4(D)(2)</t>
  </si>
  <si>
    <t>Other ineligible ITC</t>
  </si>
  <si>
    <t>Model Checks</t>
  </si>
  <si>
    <t>All rows should show OK before the workbook is used for filing or management sign-off.</t>
  </si>
  <si>
    <t>Check</t>
  </si>
  <si>
    <t>Actual</t>
  </si>
  <si>
    <t>Expected</t>
  </si>
  <si>
    <t>Difference</t>
  </si>
  <si>
    <t>Tolerance</t>
  </si>
  <si>
    <t>Fix Hint</t>
  </si>
  <si>
    <t>Owner / Sign-off</t>
  </si>
  <si>
    <t>Books total tax ties to tax heads</t>
  </si>
  <si>
    <t>Review tax-head mapping</t>
  </si>
  <si>
    <t>2B total tax ties to tax heads</t>
  </si>
  <si>
    <t>Review portal tax fields</t>
  </si>
  <si>
    <t>No duplicate books keys</t>
  </si>
  <si>
    <t>Remove or document duplicate book rows</t>
  </si>
  <si>
    <t>No duplicate 2B keys</t>
  </si>
  <si>
    <t>Resolve duplicate portal records/amendments</t>
  </si>
  <si>
    <t>File the prior period before relying on subsequent 2B</t>
  </si>
  <si>
    <t>2B recomputed after IMS action</t>
  </si>
  <si>
    <t>Recompute GSTR-2B after post-draft IMS changes</t>
  </si>
  <si>
    <t>No negative open reversal</t>
  </si>
  <si>
    <t>Reclaim cannot exceed recorded reversal</t>
  </si>
  <si>
    <t>No unclaimed RCM marked claimed</t>
  </si>
  <si>
    <t>Claim RCM ITC only after cash payment</t>
  </si>
  <si>
    <t>No section 16(4) expired book item treated pass</t>
  </si>
  <si>
    <t>Block time-barred claims</t>
  </si>
  <si>
    <t>A blank or mistyped 3B Mapping drops the record from the bridge</t>
  </si>
  <si>
    <t>No unresolved critical match risk</t>
  </si>
  <si>
    <t>Resolve duplicates and failed legal gates before sign-off</t>
  </si>
  <si>
    <t>Formula errors in calculated columns</t>
  </si>
  <si>
    <t>Trace and repair the erroring cells before filing</t>
  </si>
  <si>
    <t>Extend every formula and range consistently, or split the period</t>
  </si>
  <si>
    <t>Business / exempt / non-business use sums to 100%</t>
  </si>
  <si>
    <t>Each row must apportion to exactly 100%</t>
  </si>
  <si>
    <t>OVERALL MODEL STATUS</t>
  </si>
  <si>
    <t>Controlled Lists and Rule Codes</t>
  </si>
  <si>
    <t>Update only after legal or process review. Working-sheet validations use these values.</t>
  </si>
  <si>
    <t>Portal ITC Status</t>
  </si>
  <si>
    <t>Yes / No / N.A.</t>
  </si>
  <si>
    <t>Reversal Reason</t>
  </si>
  <si>
    <t>Action Status</t>
  </si>
  <si>
    <t>Rule 37 - 180 day payment</t>
  </si>
  <si>
    <t>Low</t>
  </si>
  <si>
    <t>Debit Note</t>
  </si>
  <si>
    <t>Not Available</t>
  </si>
  <si>
    <t>Rule 37A - supplier GSTR-3B</t>
  </si>
  <si>
    <t>Medium</t>
  </si>
  <si>
    <t>17(5)(a) Motor vehicle</t>
  </si>
  <si>
    <t>Credit Note</t>
  </si>
  <si>
    <t>Reversal</t>
  </si>
  <si>
    <t>N.A.</t>
  </si>
  <si>
    <t>Section 16(2)(b) - receipt</t>
  </si>
  <si>
    <t>High</t>
  </si>
  <si>
    <t>17(5)(aa) Vessel/Aircraft</t>
  </si>
  <si>
    <t>Invoice Amendment</t>
  </si>
  <si>
    <t>Not Applicable</t>
  </si>
  <si>
    <t>Section 16(2)(c) - tax payment</t>
  </si>
  <si>
    <t>Waiting Internal</t>
  </si>
  <si>
    <t>Critical</t>
  </si>
  <si>
    <t>17(5)(ab) Related services</t>
  </si>
  <si>
    <t>Debit Note Amendment</t>
  </si>
  <si>
    <t>Deemed Accepted</t>
  </si>
  <si>
    <t>Rules 42/43 - common credit</t>
  </si>
  <si>
    <t>Ready to Claim</t>
  </si>
  <si>
    <t>Credit Note Amendment</t>
  </si>
  <si>
    <t>Not in IMS</t>
  </si>
  <si>
    <t>Section 17(5) - blocked</t>
  </si>
  <si>
    <t>Ready to Reverse</t>
  </si>
  <si>
    <t>17(5)(c) Works contract</t>
  </si>
  <si>
    <t>Bill of Entry</t>
  </si>
  <si>
    <t>Section 16(4) - time barred</t>
  </si>
  <si>
    <t>Closed</t>
  </si>
  <si>
    <t>17(5)(d) Own construction</t>
  </si>
  <si>
    <t>ISD Document</t>
  </si>
  <si>
    <t>Wrong POS</t>
  </si>
  <si>
    <t>17(5)(e) Composition tax</t>
  </si>
  <si>
    <t>RCM Self Invoice</t>
  </si>
  <si>
    <t>Duplicate/Error</t>
  </si>
  <si>
    <t>17(5)(f) NRTP local inward</t>
  </si>
  <si>
    <t>Credit note/amendment</t>
  </si>
  <si>
    <t>17(5)(fa) CSR</t>
  </si>
  <si>
    <t>Other</t>
  </si>
  <si>
    <t>17(5)(g) Personal consumption</t>
  </si>
  <si>
    <t>17(5)(h) Lost/Stolen/Destroyed/Written off/Gift/Sample</t>
  </si>
  <si>
    <t>17(5)(i) Demand-related tax</t>
  </si>
  <si>
    <t>Other/Review</t>
  </si>
  <si>
    <t>Official Sources and Audit Trail</t>
  </si>
  <si>
    <t>Plain-text URLs are retained for statutory review. Sources last reviewed 13 August 2026.</t>
  </si>
  <si>
    <t>Source ID</t>
  </si>
  <si>
    <t>Topic</t>
  </si>
  <si>
    <t>Authority</t>
  </si>
  <si>
    <t>Provision / Document</t>
  </si>
  <si>
    <t>Workbook Use</t>
  </si>
  <si>
    <t>URL</t>
  </si>
  <si>
    <t>S1</t>
  </si>
  <si>
    <t>ITC eligibility and deadline</t>
  </si>
  <si>
    <t>India Code</t>
  </si>
  <si>
    <t>CGST Act section 16</t>
  </si>
  <si>
    <t>Legal gates, 180-day condition, GST depreciation and 30 November deadline</t>
  </si>
  <si>
    <t>https://www.indiacode.nic.in/show-data?actid=AC_CEN_2_2_00042_201712_1517807328102&amp;orderno=17</t>
  </si>
  <si>
    <t>Use consolidated provision; consider section 16(5)/(6) historic relief only with advice</t>
  </si>
  <si>
    <t>S2</t>
  </si>
  <si>
    <t>Apportionment and blocked credit</t>
  </si>
  <si>
    <t>CGST Act section 17</t>
  </si>
  <si>
    <t>Business/exempt use and section 17(5) codes</t>
  </si>
  <si>
    <t>https://www.indiacode.nic.in/show-data?abv=CEN&amp;actid=AC_CEN_2_2_00042_201712_1517807328102&amp;orderno=18&amp;orgactid=AC_CEN_2_2_00042_201712_1517807328102&amp;sectionId=5132&amp;sectionno=17&amp;statehandle=123456789%2F1362</t>
  </si>
  <si>
    <t>Fact-specific review required</t>
  </si>
  <si>
    <t>S3</t>
  </si>
  <si>
    <t>Inward statement framework</t>
  </si>
  <si>
    <t>CGST Act section 38</t>
  </si>
  <si>
    <t>GSTR-2B available/restricted communication</t>
  </si>
  <si>
    <t>https://www.indiacode.nic.in/show-data?actid=AC_CEN_2_2_00042_201712_1517807328102&amp;orderno=40</t>
  </si>
  <si>
    <t>Portal flags are not exhaustive</t>
  </si>
  <si>
    <t>S4</t>
  </si>
  <si>
    <t>Self-assessment, supplier tax default</t>
  </si>
  <si>
    <t>CGST Act section 41</t>
  </si>
  <si>
    <t>Supplier-tax-payment reversal and re-availment</t>
  </si>
  <si>
    <t>https://www.indiacode.nic.in/show-data?abv=CEN&amp;actid=AC_CEN_2_2_00042_201712_1517807328102&amp;orderno=43&amp;orgactid=AC_CEN_2_2_00042_201712_1517807328102&amp;sectionId=5156&amp;sectionno=41&amp;statehandle=123456789%2F1362</t>
  </si>
  <si>
    <t>Old section 42 matching machinery is omitted</t>
  </si>
  <si>
    <t>S5</t>
  </si>
  <si>
    <t>Current GSTR-2B form/instructions</t>
  </si>
  <si>
    <t>CBIC / GST Council</t>
  </si>
  <si>
    <t>Notification 12/2024-Central Tax, 10 Jul 2024</t>
  </si>
  <si>
    <t>Sources, ITC categories, Rule 37A and GSTR-3B mapping</t>
  </si>
  <si>
    <t>https://www.gstcouncil.gov.in/sites/default/files/2024-09/central-tax-12-2024-11072024.pdf</t>
  </si>
  <si>
    <t>Includes GSTR-1A and current instructions</t>
  </si>
  <si>
    <t>S6</t>
  </si>
  <si>
    <t>GSTR-2B advisory</t>
  </si>
  <si>
    <t>GST Portal</t>
  </si>
  <si>
    <t>System downloaded GSTR-2B advisory</t>
  </si>
  <si>
    <t>Static statement timing and contents</t>
  </si>
  <si>
    <t>https://tutorial.gst.gov.in/offlineutilities/returns/GSTR2B/GSTR-2B_Advisory.pdf</t>
  </si>
  <si>
    <t>Draft statement generally available on the 14th</t>
  </si>
  <si>
    <t>S7</t>
  </si>
  <si>
    <t>IMS operating model</t>
  </si>
  <si>
    <t>GSTN</t>
  </si>
  <si>
    <t>Revised advisory on IMS</t>
  </si>
  <si>
    <t>Accept, reject, pending, recompute, sequential 2B</t>
  </si>
  <si>
    <t>https://tutorial.gst.gov.in/downloads/news/revised_advisory_on_ims.pdf</t>
  </si>
  <si>
    <t>No action is deemed accepted for portal processing</t>
  </si>
  <si>
    <t>S8</t>
  </si>
  <si>
    <t>IMS FAQs</t>
  </si>
  <si>
    <t>FAQs on IMS, 22 Sep 2024</t>
  </si>
  <si>
    <t>IMS categories, actions and RCM exclusion</t>
  </si>
  <si>
    <t>https://tutorial.gst.gov.in/downloads/news/final_faqs_on_ims_22_09_2024.pdf</t>
  </si>
  <si>
    <t>Read with later October 2025 changes</t>
  </si>
  <si>
    <t>S9</t>
  </si>
  <si>
    <t>October 2025 IMS changes</t>
  </si>
  <si>
    <t>FAQ on new IMS changes from October 2025 tax period</t>
  </si>
  <si>
    <t>CN/amendment pending limits and ITC-reduction amount</t>
  </si>
  <si>
    <t>https://tutorial.gst.gov.in/downloads/news/creative_faq_on_gstr9_for_24_25_dt_15_oct_25_v6_final.pdf</t>
  </si>
  <si>
    <t>One tax-period pending limit for specified items</t>
  </si>
  <si>
    <t>S10</t>
  </si>
  <si>
    <t>Bill of Entry in IMS</t>
  </si>
  <si>
    <t>Advisory dated 30 Oct 2025</t>
  </si>
  <si>
    <t>Import goods/SEZ IMS and GSTIN amendments</t>
  </si>
  <si>
    <t>https://tutorial.gst.gov.in/downloads/news/creative_advisory_on_boe_in_ims_final_30th_october_2025.pdf</t>
  </si>
  <si>
    <t>Accept or Pending; no Reject for covered BoE records</t>
  </si>
  <si>
    <t>S11</t>
  </si>
  <si>
    <t>Rule 37A</t>
  </si>
  <si>
    <t>CBIC</t>
  </si>
  <si>
    <t>Notification 26/2022-Central Tax</t>
  </si>
  <si>
    <t>Supplier GSTR-3B non-filing reversal/reclaim</t>
  </si>
  <si>
    <t>https://cbic-gst.gov.in/pdf/central-tax/ct26-2022.pdf</t>
  </si>
  <si>
    <t>30 September status, reverse by 30 November</t>
  </si>
  <si>
    <t>S12</t>
  </si>
  <si>
    <t>GSTR-3B Table 4 reporting</t>
  </si>
  <si>
    <t>Circular 170/02/2022-GST, 6 Jul 2022</t>
  </si>
  <si>
    <t>Gross ITC, permanent/temporary reversals and disclosure</t>
  </si>
  <si>
    <t>https://cbic-gst.gov.in/pdf/Circular-170-02-2022-GST.pdf</t>
  </si>
  <si>
    <t>Table 4 auto-population is editable; reconcile to current portal</t>
  </si>
  <si>
    <t>S13</t>
  </si>
  <si>
    <t>Offline matching tool</t>
  </si>
  <si>
    <t>Matching Offline Tool manual</t>
  </si>
  <si>
    <t>Seven matching parameters and match categories</t>
  </si>
  <si>
    <t>https://tutorial.gst.gov.in/downloads/matchingtool.pdf</t>
  </si>
  <si>
    <t>Tolerance is operational, not statutory</t>
  </si>
  <si>
    <t>S14</t>
  </si>
  <si>
    <t>GSTR-1A</t>
  </si>
  <si>
    <t>GSTR-1A FAQs</t>
  </si>
  <si>
    <t>Same-period additions/amendments before GSTR-3B</t>
  </si>
  <si>
    <t>https://tutorial.gst.gov.in/downloads/news/creative_faqs_on_gstr1a_fo_cr25785.pdf</t>
  </si>
  <si>
    <t>Optional supplier correction route</t>
  </si>
  <si>
    <t>S15</t>
  </si>
  <si>
    <t>QRMP and IFF</t>
  </si>
  <si>
    <t>IFF FAQs</t>
  </si>
  <si>
    <t>M1/M2 filing and recipient timing</t>
  </si>
  <si>
    <t>https://tutorial.gst.gov.in/userguide/returns/FAQs_IFF.htm</t>
  </si>
  <si>
    <t>Monthly recipient can receive filed IFF records</t>
  </si>
  <si>
    <t>S16</t>
  </si>
  <si>
    <t>Mandatory ISD regime</t>
  </si>
  <si>
    <t>India Code / CBIC</t>
  </si>
  <si>
    <t>CGST Act section 20 and Notification 16/2024</t>
  </si>
  <si>
    <t>Common input-service distribution from 1 Apr 2025</t>
  </si>
  <si>
    <t>https://www.indiacode.nic.in/show-data?actid=AC_CEN_2_2_00042_201712_1517807328102&amp;orderno=21</t>
  </si>
  <si>
    <t>Validate ISD document and distribution</t>
  </si>
  <si>
    <t>S17</t>
  </si>
  <si>
    <t>ISD commencement</t>
  </si>
  <si>
    <t>GST Council / CBIC</t>
  </si>
  <si>
    <t>Notification 16/2024-Central Tax, 6 Aug 2024</t>
  </si>
  <si>
    <t>Effective date for amended section 20</t>
  </si>
  <si>
    <t>https://gstcouncil.gov.in/sites/default/files/2024-09/16-2024-ct-eng.pdf</t>
  </si>
  <si>
    <t>Effective 1 Apr 2025</t>
  </si>
  <si>
    <t>S18</t>
  </si>
  <si>
    <t>Electronic reversal/reclaim and RCM statements</t>
  </si>
  <si>
    <t>GSTN official advisory mirror</t>
  </si>
  <si>
    <t>Advisory / FAQ dated 29 Dec 2025</t>
  </si>
  <si>
    <t>Opening, additions, reclaims and closing statement controls</t>
  </si>
  <si>
    <t>https://www.mahagst.gov.in/public/uploads/gstnadvisory/1768891569_389%20Advisory%20%20FAQ%20on%20Electronic%20Credit%20Reversal%20and%20Re-claimed%20Statement%20%20RCM%20Liability%20or%20ITC%20Statement.pdf</t>
  </si>
  <si>
    <t>Do not claim a general hard-lock implementation date without current portal verification</t>
  </si>
  <si>
    <t>Ref</t>
  </si>
  <si>
    <t>Sheet / Cell</t>
  </si>
  <si>
    <t>Match Results V:W</t>
  </si>
  <si>
    <t>Value error on every books-only row (number minus blank text)</t>
  </si>
  <si>
    <t>Variance now suppressed unless a 2B row is matched</t>
  </si>
  <si>
    <t>Books AZ / 2B AL</t>
  </si>
  <si>
    <t>Row sequence hardcoded 1-500; sorting or inserting rows silently breaks every INDEX lookup</t>
  </si>
  <si>
    <t>Replaced with =ROW()-4</t>
  </si>
  <si>
    <t>Dashboard / Checks / Bridge</t>
  </si>
  <si>
    <t>Aggregates ran to row 1004 while row formulas stopped at 504</t>
  </si>
  <si>
    <t>All aggregates aligned to row 504, plus a new over-capacity check</t>
  </si>
  <si>
    <t>Books AT</t>
  </si>
  <si>
    <t>Rule 37 gate passed on a payment date alone, so a part payment read as PASS</t>
  </si>
  <si>
    <t>Now requires a payment date AND amount paid &gt;= invoice value</t>
  </si>
  <si>
    <t>Books AU, 2B AK, Tracker P</t>
  </si>
  <si>
    <t>Section 16(4) tested at workbook level against the Setup period, so prior-FY invoices were mis-assessed and every row showed the same days left</t>
  </si>
  <si>
    <t>Deadline derived per row from the document date</t>
  </si>
  <si>
    <t>Books BA (new)</t>
  </si>
  <si>
    <t>Portal ITC status and IMS status were captured but never gated a claim; a Not Available or Rejected record could pass</t>
  </si>
  <si>
    <t>New Portal / IMS gate feeding the Legal Gate Status</t>
  </si>
  <si>
    <t>Books BB (new) + Bridge 4(A)(5)</t>
  </si>
  <si>
    <t>RCM, import and ISD items counted in 4(A)(5) from books and again in 4(A)(1)-(3) from the ledgers</t>
  </si>
  <si>
    <t>New 3B Bucket column; 4(A)(5) now filters to 4(A)(5) items only</t>
  </si>
  <si>
    <t>Reversal Reclaim S:V (new)</t>
  </si>
  <si>
    <t>Reclaims held as a single amount and posted entirely to IGST in 4(A)(5) and 4(D)(1)</t>
  </si>
  <si>
    <t>Reclaim split by tax head; column Q is now their total</t>
  </si>
  <si>
    <t>9</t>
  </si>
  <si>
    <t>Checks 15-20</t>
  </si>
  <si>
    <t>Formula error scan was hardcoded 0 = 0 and always reported OK</t>
  </si>
  <si>
    <t>Live ISERROR scan, over-capacity, apportionment and portal-status checks added</t>
  </si>
  <si>
    <t>10</t>
  </si>
  <si>
    <t>All register sheets</t>
  </si>
  <si>
    <t>No freeze panes or filters across 50+ columns and 500 rows</t>
  </si>
  <si>
    <t>Header row frozen and auto-filter applied</t>
  </si>
  <si>
    <t>11</t>
  </si>
  <si>
    <t>Books T / X:Z, 2B AC, Tracker C</t>
  </si>
  <si>
    <t>Free-text entry drove SUMIFS criteria; a typo in 3B Mapping silently produced zero</t>
  </si>
  <si>
    <t>Drop-down and 0-100% validation added</t>
  </si>
  <si>
    <t>12</t>
  </si>
  <si>
    <t>Start Here</t>
  </si>
  <si>
    <t>Sheet described itself as protected but was not</t>
  </si>
  <si>
    <t>Sheet protection applied</t>
  </si>
  <si>
    <t>The workbook supports 500 rows on each primary input sheet. Demo records are illustrative; clear or replace them before live use. Extend ranges consistently if more capacity is required.</t>
  </si>
  <si>
    <t>Selected-FY annual return filed date</t>
  </si>
  <si>
    <t>Linked from FY Deadlines. Enter actual annual-return dates there for each document FY</t>
  </si>
  <si>
    <t>Paste purchase-register data into input columns A:AK from row 5. Enter the actual GSTR-3B filing date in AH when prior ITC was claimed. Helper and result columns are formula-driven. Capacity: 500 rows.</t>
  </si>
  <si>
    <t>Last Payment Date by 180-Day Cutoff</t>
  </si>
  <si>
    <t>Cumulative Amount Paid by 180-Day Cutoff</t>
  </si>
  <si>
    <t>Actual GSTR-3B Filing Date of Prior Claim</t>
  </si>
  <si>
    <t>Rule 37 IGST Reversal</t>
  </si>
  <si>
    <t>Rule 37 CGST Reversal</t>
  </si>
  <si>
    <t>Rule 37 SGST/UTGST Reversal</t>
  </si>
  <si>
    <t>Rule 37 Cess Reversal</t>
  </si>
  <si>
    <t>Rule 37 Total Reversal</t>
  </si>
  <si>
    <t>IMS Inclusion Gate</t>
  </si>
  <si>
    <t>Gross 4(A) Gate</t>
  </si>
  <si>
    <t>IGST Reclaimed</t>
  </si>
  <si>
    <t>CGST Reclaimed</t>
  </si>
  <si>
    <t>SGST/UTGST Reclaimed</t>
  </si>
  <si>
    <t>Cess Reclaimed</t>
  </si>
  <si>
    <t>Total Reclaimed</t>
  </si>
  <si>
    <t>Closing Open Reversal</t>
  </si>
  <si>
    <t>Tax Discharge Period</t>
  </si>
  <si>
    <t>Selected-period gross import-goods ITC from 2B, excluding only section 16(4), specified POS and portal Not Available amounts</t>
  </si>
  <si>
    <t>Selected ITC claim period only; cash paid and eligibility both required</t>
  </si>
  <si>
    <t>Selected-period gross ISD ITC from 2B, followed by any required reversal in 4(B)</t>
  </si>
  <si>
    <t>Selected-period gross other ITC from 2B plus selected-period reclaims; matching/legal exceptions reverse through 4(B), not by suppressing gross 4(A)</t>
  </si>
  <si>
    <t>Permanent reversals posted in the selected reversal period</t>
  </si>
  <si>
    <t>Temporary reversals posted in the selected reversal period</t>
  </si>
  <si>
    <t>Disclosure only; the same selected-period reclaim is included in 4(A)(5), not added again to net ITC</t>
  </si>
  <si>
    <t>Selected-period Section 16(4), specified POS and portal Not Available amounts</t>
  </si>
  <si>
    <t>No unexplained high-value actions or missing period-control evidence</t>
  </si>
  <si>
    <t>Complete owner/evidence and all reversal, reclaim, tax-discharge and claim periods</t>
  </si>
  <si>
    <t>Every 2B record carries a valid 3B table mapping</t>
  </si>
  <si>
    <t>Rows pasted beyond 500-row capacity on primary ledgers</t>
  </si>
  <si>
    <t>No claim passed against portal review or IMS Pending</t>
  </si>
  <si>
    <t>Resolve portal/IMS conflicts and ensure RCM claim period is not before tax-discharge period</t>
  </si>
  <si>
    <t>Valid 3B Mapping</t>
  </si>
  <si>
    <t>S19</t>
  </si>
  <si>
    <t>Rule 37 part payment</t>
  </si>
  <si>
    <t>Proportionate reversal for partial non-payment</t>
  </si>
  <si>
    <t>Compute tax-head-wise by unpaid proportion; retain reclaim history</t>
  </si>
  <si>
    <t>S20</t>
  </si>
  <si>
    <t>Rule 37 return period</t>
  </si>
  <si>
    <t>Notification 19/2022-Central Tax</t>
  </si>
  <si>
    <t>Reversal period and re-availment after payment</t>
  </si>
  <si>
    <t>https://cbic-gst.gov.in/pdf/central-tax/NN-19-2022-eng.pdf</t>
  </si>
  <si>
    <t>Use actual return periods in the reversal/reclaim ledger</t>
  </si>
  <si>
    <t>S21</t>
  </si>
  <si>
    <t>Debit-note deadline and legacy relief</t>
  </si>
  <si>
    <t>Circular 160/16/2021 and Circular 237/31/2024</t>
  </si>
  <si>
    <t>Debit-note date, section 16(4) deadline and historic exceptions</t>
  </si>
  <si>
    <t>https://cbic-gst.gov.in/pdf/Circular-No-160-14-2021-GST.pdf | https://cbic-gst.gov.in/pdf/circular-237-31-2024-GST.pdf</t>
  </si>
  <si>
    <t>Debit notes use their own issue date; historic exceptions require manual review</t>
  </si>
  <si>
    <t>Change Log - v3 corrections</t>
  </si>
  <si>
    <t>Issue identified</t>
  </si>
  <si>
    <t>Correction in v3</t>
  </si>
  <si>
    <t>13</t>
  </si>
  <si>
    <t>Start Here protection</t>
  </si>
  <si>
    <t>v2 sheet protection had no password hash</t>
  </si>
  <si>
    <t>Password-protected first sheet and logo objects; all working sheets remain editable</t>
  </si>
  <si>
    <t>14</t>
  </si>
  <si>
    <t>Bridge period scope</t>
  </si>
  <si>
    <t>Cumulative reversal, reclaim and RCM ledgers flowed into the selected return period</t>
  </si>
  <si>
    <t>Bridge now filters reversal period, reclaim period and RCM claim period to Setup tax period</t>
  </si>
  <si>
    <t>15</t>
  </si>
  <si>
    <t>Bridge import / ISD gates</t>
  </si>
  <si>
    <t>4(A)(1) and 4(A)(4) ignored portal, IMS and deadline/POS status</t>
  </si>
  <si>
    <t>Selected-period Available items only; Pending, Rejected and legal holds excluded</t>
  </si>
  <si>
    <t>16</t>
  </si>
  <si>
    <t>Books BA</t>
  </si>
  <si>
    <t>IMS Pending could pass the claim gate</t>
  </si>
  <si>
    <t>Pending now returns REVIEW; Accepted, No Action, Deemed Accepted and Not in IMS remain operationally passable subject to legal gates</t>
  </si>
  <si>
    <t>17</t>
  </si>
  <si>
    <t>Section 16(4)</t>
  </si>
  <si>
    <t>One annual-return date was applied to documents from every FY</t>
  </si>
  <si>
    <t>Annual-return date is restricted to the selected FY; other-FY documents require review</t>
  </si>
  <si>
    <t>18</t>
  </si>
  <si>
    <t>Prior claim deadline</t>
  </si>
  <si>
    <t>Any prior claimed amount bypassed the deadline</t>
  </si>
  <si>
    <t>Prior claims require a usable claim-period review instead of an unconditional pass</t>
  </si>
  <si>
    <t>19</t>
  </si>
  <si>
    <t>Rule 37</t>
  </si>
  <si>
    <t>Part payment produced only a binary warning</t>
  </si>
  <si>
    <t>New proportionate reversal amount based on unpaid invoice value after 180 days</t>
  </si>
  <si>
    <t>20</t>
  </si>
  <si>
    <t>Checks B17</t>
  </si>
  <si>
    <t>Formula scan accidentally read Checks C:G instead of the 3B Bridge</t>
  </si>
  <si>
    <t>Scan now covers outputs and calculations while excluding its own row and the dependent overall status</t>
  </si>
  <si>
    <t>21</t>
  </si>
  <si>
    <t>Validation</t>
  </si>
  <si>
    <t>Blocked-credit list exceeded Excel inline-list length and mapping check detected blanks only</t>
  </si>
  <si>
    <t>Range-backed validations and valid-list mapping check used</t>
  </si>
  <si>
    <t>22</t>
  </si>
  <si>
    <t>Visual bands / status</t>
  </si>
  <si>
    <t>New columns sat outside title bands and overall FAIL rendered green</t>
  </si>
  <si>
    <t>Bands extended; checks formatting covers new rows and overall result</t>
  </si>
  <si>
    <t>24</t>
  </si>
  <si>
    <t>FY Deadlines + gross 4(A) presentation</t>
  </si>
  <si>
    <t>Mixed-FY annual-return dates and gross GSTR-2B presentation needed explicit controls</t>
  </si>
  <si>
    <t>Added FY-wise deadline master, real period dates, source-aware IMS inclusion and gross 4(A) before 4(B) reversals</t>
  </si>
  <si>
    <t>Financial-Year Section 16(4) Deadlines</t>
  </si>
  <si>
    <t>Enter the actual annual-return filing date for each FY. The effective deadline is the earlier of that date and 30 November following the FY.</t>
  </si>
  <si>
    <t>FY Start Year</t>
  </si>
  <si>
    <t>Financial Year</t>
  </si>
  <si>
    <t>FY Start</t>
  </si>
  <si>
    <t>Ordinary 30 November Deadline</t>
  </si>
  <si>
    <t>Annual Return Filed Date</t>
  </si>
  <si>
    <t>Effective Section 16(4) Deadline</t>
  </si>
  <si>
    <t>Review historic section 16(5)/(6) relief manually where relevant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</si>
</sst>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₹&quot;\ * #,##0_ ;_ &quot;₹&quot;\ * \-#,##0_ ;_ &quot;₹&quot;\ * &quot;-&quot;_ ;_ @_ "/>
    <numFmt numFmtId="41" formatCode="_ * #,##0_ ;_ * \-#,##0_ ;_ * &quot;-&quot;_ ;_ @_ "/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\₹#,##0.00;[Red]&quot;-₹&quot;#,##0.00;\-"/>
    <numFmt numFmtId="165" formatCode="dd\-mmm\-yyyy"/>
    <numFmt numFmtId="166" formatCode="#,##0;[Red]\-#,##0;\-"/>
    <numFmt numFmtId="167" formatCode="0.0%"/>
    <numFmt numFmtId="168" formatCode="\₹#,##0.00;[Red]\-\₹#,##0.00;\-"/>
    <numFmt numFmtId="169" formatCode="mmm\-yyyy"/>
  </numFmts>
  <fonts count="24" x14ac:knownFonts="1">
    <font>
      <sz val="10"/>
      <name val="Arial"/>
    </font>
    <font>
      <sz val="10"/>
      <name val="Arial"/>
    </font>
    <font>
      <b/>
      <sz val="11"/>
      <color rgb="FFFFFFFF"/>
      <name val="Calibri"/>
    </font>
    <font>
      <i/>
      <sz val="11"/>
      <color rgb="FF5D6B7A"/>
      <name val="Calibri"/>
    </font>
    <font>
      <sz val="11"/>
      <name val="Calibri"/>
    </font>
    <font>
      <b/>
      <sz val="11"/>
      <color rgb="FF123B68"/>
      <name val="Calibri"/>
    </font>
    <font>
      <b/>
      <sz val="11"/>
      <color rgb="FF0000FF"/>
      <name val="Calibri"/>
    </font>
    <font>
      <b/>
      <sz val="11"/>
      <color rgb="FF111827"/>
      <name val="Calibri"/>
    </font>
    <font>
      <b/>
      <sz val="11"/>
      <color rgb="FF008000"/>
      <name val="Calibri"/>
    </font>
    <font>
      <b/>
      <sz val="11"/>
      <name val="Calibri"/>
    </font>
    <font>
      <sz val="11"/>
      <color rgb="FF111827"/>
      <name val="Calibri"/>
    </font>
    <font>
      <b/>
      <sz val="11"/>
      <color rgb="FF1F5E9C"/>
      <name val="Calibri"/>
    </font>
    <font>
      <b/>
      <sz val="11"/>
      <color rgb="FF6D4AA2"/>
      <name val="Calibri"/>
    </font>
    <font>
      <b/>
      <sz val="11"/>
      <color rgb="FF2E9D45"/>
      <name val="Calibri"/>
    </font>
    <font>
      <b/>
      <sz val="11"/>
      <color rgb="FFE58118"/>
      <name val="Calibri"/>
    </font>
    <font>
      <b/>
      <sz val="11"/>
      <color rgb="FFC83B3B"/>
      <name val="Calibri"/>
    </font>
    <font>
      <sz val="11"/>
      <color rgb="FF0000FF"/>
      <name val="Calibri"/>
    </font>
    <font>
      <sz val="11"/>
      <color rgb="FF008000"/>
      <name val="Calibri"/>
    </font>
    <font>
      <b/>
      <sz val="10"/>
      <color rgb="FFFFFFFF"/>
      <name val="Arial"/>
    </font>
    <font>
      <i/>
      <sz val="10"/>
      <color rgb="FF5D6B7A"/>
      <name val="Arial"/>
    </font>
    <font>
      <sz val="10"/>
      <color rgb="FF0000FF"/>
      <name val="Arial"/>
    </font>
    <font>
      <sz val="10"/>
      <color rgb="FF000000"/>
      <name val="Arial"/>
    </font>
    <font>
      <sz val="10"/>
      <color rgb="FF008000"/>
      <name val="Arial"/>
    </font>
    <font>
      <sz val="10"/>
      <color rgb="FF5D6B7A"/>
      <name val="Arial"/>
    </font>
  </fonts>
  <fills count="26">
    <fill>
      <patternFill patternType="none"/>
    </fill>
    <fill>
      <patternFill patternType="gray125"/>
    </fill>
    <fill>
      <patternFill patternType="solid">
        <fgColor rgb="FF123B68"/>
      </patternFill>
    </fill>
    <fill>
      <patternFill patternType="solid">
        <fgColor rgb="FFEAF3FB"/>
      </patternFill>
    </fill>
    <fill>
      <patternFill patternType="solid">
        <fgColor rgb="FF1F5E9C"/>
      </patternFill>
    </fill>
    <fill>
      <patternFill patternType="solid">
        <fgColor rgb="FF2E9D45"/>
      </patternFill>
    </fill>
    <fill>
      <patternFill patternType="solid">
        <fgColor rgb="FFEAF7ED"/>
      </patternFill>
    </fill>
    <fill>
      <patternFill patternType="solid">
        <fgColor rgb="FFFFF8D6"/>
      </patternFill>
    </fill>
    <fill>
      <patternFill patternType="solid">
        <fgColor rgb="FFFDECEC"/>
      </patternFill>
    </fill>
    <fill>
      <patternFill patternType="solid">
        <fgColor rgb="FFF0EBF8"/>
      </patternFill>
    </fill>
    <fill>
      <patternFill patternType="solid">
        <fgColor rgb="FFE58118"/>
      </patternFill>
    </fill>
    <fill>
      <patternFill patternType="solid">
        <fgColor rgb="FFFFF3E2"/>
      </patternFill>
    </fill>
    <fill>
      <patternFill patternType="solid">
        <fgColor rgb="FFF4F6F8"/>
      </patternFill>
    </fill>
    <fill>
      <patternFill patternType="solid">
        <fgColor rgb="FF6D4AA2"/>
      </patternFill>
    </fill>
    <fill>
      <patternFill patternType="solid">
        <fgColor rgb="FFFFFFFF"/>
      </patternFill>
    </fill>
    <fill>
      <patternFill patternType="solid">
        <fgColor rgb="FFC83B3B"/>
      </patternFill>
    </fill>
    <fill>
      <patternFill patternType="solid">
        <fgColor rgb="FF123B68"/>
      </patternFill>
    </fill>
    <fill>
      <patternFill patternType="solid">
        <fgColor rgb="FFEAF3FB"/>
      </patternFill>
    </fill>
    <fill>
      <patternFill patternType="solid">
        <fgColor rgb="FF1F5E9C"/>
      </patternFill>
    </fill>
    <fill>
      <patternFill patternType="solid">
        <fgColor rgb="FFEAF7ED"/>
      </patternFill>
    </fill>
    <fill>
      <patternFill patternType="solid">
        <fgColor rgb="FFF4F6F8"/>
      </patternFill>
    </fill>
    <fill>
      <patternFill patternType="solid">
        <fgColor rgb="FFFFFFFF"/>
      </patternFill>
    </fill>
    <fill>
      <patternFill patternType="solid">
        <fgColor rgb="FFF3EAFB"/>
      </patternFill>
    </fill>
    <fill>
      <patternFill patternType="solid">
        <fgColor rgb="FFC83B3B"/>
      </patternFill>
    </fill>
    <fill>
      <patternFill patternType="solid">
        <fgColor rgb="FFFDECEC"/>
      </patternFill>
    </fill>
    <fill>
      <patternFill patternType="solid">
        <fgColor rgb="FFFFF8D6"/>
      </patternFill>
    </fill>
  </fills>
  <borders count="20">
    <border>
      <left/>
      <right/>
      <top/>
      <bottom/>
      <diagonal/>
    </border>
    <border>
      <left style="thin">
        <color rgb="FFD4DCE5"/>
      </left>
      <right/>
      <top style="thin">
        <color rgb="FFD4DCE5"/>
      </top>
      <bottom style="thin">
        <color rgb="FFD4DCE5"/>
      </bottom>
      <diagonal/>
    </border>
    <border>
      <left/>
      <right/>
      <top style="thin">
        <color rgb="FFD4DCE5"/>
      </top>
      <bottom style="thin">
        <color rgb="FFD4DCE5"/>
      </bottom>
      <diagonal/>
    </border>
    <border>
      <left/>
      <right style="thin">
        <color rgb="FFD4DCE5"/>
      </right>
      <top style="thin">
        <color rgb="FFD4DCE5"/>
      </top>
      <bottom style="thin">
        <color rgb="FFD4DCE5"/>
      </bottom>
      <diagonal/>
    </border>
    <border>
      <left style="thin">
        <color rgb="FFE58118"/>
      </left>
      <right style="thin">
        <color rgb="FFE58118"/>
      </right>
      <top style="thin">
        <color rgb="FFE58118"/>
      </top>
      <bottom/>
      <diagonal/>
    </border>
    <border>
      <left style="thin">
        <color rgb="FFE58118"/>
      </left>
      <right style="thin">
        <color rgb="FFE58118"/>
      </right>
      <top/>
      <bottom/>
      <diagonal/>
    </border>
    <border>
      <left style="thin">
        <color rgb="FFE58118"/>
      </left>
      <right style="thin">
        <color rgb="FFE58118"/>
      </right>
      <top/>
      <bottom style="thin">
        <color rgb="FFE58118"/>
      </bottom>
      <diagonal/>
    </border>
    <border>
      <left style="medium">
        <color rgb="FF1F5E9C"/>
      </left>
      <right style="medium">
        <color rgb="FF1F5E9C"/>
      </right>
      <top style="medium">
        <color rgb="FF1F5E9C"/>
      </top>
      <bottom style="medium">
        <color rgb="FF1F5E9C"/>
      </bottom>
      <diagonal/>
    </border>
    <border>
      <left style="medium">
        <color rgb="FF6D4AA2"/>
      </left>
      <right style="medium">
        <color rgb="FF6D4AA2"/>
      </right>
      <top style="medium">
        <color rgb="FF6D4AA2"/>
      </top>
      <bottom style="medium">
        <color rgb="FF6D4AA2"/>
      </bottom>
      <diagonal/>
    </border>
    <border>
      <left style="medium">
        <color rgb="FF2E9D45"/>
      </left>
      <right style="medium">
        <color rgb="FF2E9D45"/>
      </right>
      <top style="medium">
        <color rgb="FF2E9D45"/>
      </top>
      <bottom style="medium">
        <color rgb="FF2E9D45"/>
      </bottom>
      <diagonal/>
    </border>
    <border>
      <left style="medium">
        <color rgb="FFE58118"/>
      </left>
      <right style="medium">
        <color rgb="FFE58118"/>
      </right>
      <top style="medium">
        <color rgb="FFE58118"/>
      </top>
      <bottom style="medium">
        <color rgb="FFE58118"/>
      </bottom>
      <diagonal/>
    </border>
    <border>
      <left style="medium">
        <color rgb="FFC83B3B"/>
      </left>
      <right style="medium">
        <color rgb="FFC83B3B"/>
      </right>
      <top style="medium">
        <color rgb="FFC83B3B"/>
      </top>
      <bottom style="medium">
        <color rgb="FFC83B3B"/>
      </bottom>
      <diagonal/>
    </border>
    <border>
      <left style="thin">
        <color rgb="FFD4DCE5"/>
      </left>
      <right style="thin">
        <color rgb="FFD4DCE5"/>
      </right>
      <top style="thin">
        <color rgb="FFD4DCE5"/>
      </top>
      <bottom style="thin">
        <color rgb="FFD4DCE5"/>
      </bottom>
      <diagonal/>
    </border>
    <border>
      <left/>
      <right style="thin">
        <color rgb="FFD4DCE5"/>
      </right>
      <top/>
      <bottom style="thin">
        <color rgb="FFD4DCE5"/>
      </bottom>
      <diagonal/>
    </border>
    <border>
      <left style="thin">
        <color rgb="FFD4DCE5"/>
      </left>
      <right style="thin">
        <color rgb="FFD4DCE5"/>
      </right>
      <top/>
      <bottom style="thin">
        <color rgb="FFD4DCE5"/>
      </bottom>
      <diagonal/>
    </border>
    <border>
      <left style="thin">
        <color rgb="FFD4DCE5"/>
      </left>
      <right/>
      <top/>
      <bottom style="thin">
        <color rgb="FFD4DCE5"/>
      </bottom>
      <diagonal/>
    </border>
    <border>
      <left/>
      <right style="thin">
        <color rgb="FFD4DCE5"/>
      </right>
      <top style="thin">
        <color rgb="FFD4DCE5"/>
      </top>
      <bottom/>
      <diagonal/>
    </border>
    <border>
      <left style="thin">
        <color rgb="FFD4DCE5"/>
      </left>
      <right style="thin">
        <color rgb="FFD4DCE5"/>
      </right>
      <top style="thin">
        <color rgb="FFD4DCE5"/>
      </top>
      <bottom/>
      <diagonal/>
    </border>
    <border>
      <left style="thin">
        <color rgb="FFD4DCE5"/>
      </left>
      <right/>
      <top style="thin">
        <color rgb="FFD4DCE5"/>
      </top>
      <bottom/>
      <diagonal/>
    </border>
    <border>
      <left style="thin">
        <color rgb="FFE58118"/>
      </left>
      <right style="thin">
        <color rgb="FFE58118"/>
      </right>
      <top style="thin">
        <color rgb="FFE58118"/>
      </top>
      <bottom style="thin">
        <color rgb="FFE58118"/>
      </bottom>
      <diagonal/>
    </border>
  </borders>
  <cellStyleXfs count="6">
    <xf numFmtId="0" fontId="0" fillId="0" borderId="0"/>
    <xf numFmtId="43" fontId="1" fillId="0" borderId="0" applyBorder="0" applyAlignment="0" applyProtection="0"/>
    <xf numFmtId="41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9" fontId="1" fillId="0" borderId="0" applyBorder="0" applyAlignment="0" applyProtection="0"/>
  </cellStyleXfs>
  <cellXfs count="238">
    <xf numFmtId="0" fontId="0" fillId="0" borderId="0" xfId="0"/>
    <xf numFmtId="0" fontId="2" fillId="4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10" fillId="11" borderId="6" xfId="0" applyFont="1" applyFill="1" applyBorder="1" applyAlignment="1">
      <alignment vertical="center" wrapText="1"/>
    </xf>
    <xf numFmtId="0" fontId="10" fillId="11" borderId="5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vertical="center" wrapText="1"/>
    </xf>
    <xf numFmtId="0" fontId="2" fillId="10" borderId="0" xfId="0" applyFont="1" applyFill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4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6" borderId="0" xfId="0" applyFont="1" applyFill="1" applyAlignment="1">
      <alignment vertical="center"/>
    </xf>
    <xf numFmtId="165" fontId="16" fillId="6" borderId="0" xfId="0" applyNumberFormat="1" applyFont="1" applyFill="1" applyAlignment="1">
      <alignment vertical="center"/>
    </xf>
    <xf numFmtId="164" fontId="16" fillId="6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2" fillId="5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vertical="center"/>
    </xf>
    <xf numFmtId="0" fontId="16" fillId="6" borderId="14" xfId="0" applyFont="1" applyFill="1" applyBorder="1" applyAlignment="1">
      <alignment vertical="center"/>
    </xf>
    <xf numFmtId="165" fontId="16" fillId="6" borderId="14" xfId="0" applyNumberFormat="1" applyFont="1" applyFill="1" applyBorder="1" applyAlignment="1">
      <alignment vertical="center"/>
    </xf>
    <xf numFmtId="164" fontId="16" fillId="6" borderId="14" xfId="0" applyNumberFormat="1" applyFont="1" applyFill="1" applyBorder="1" applyAlignment="1">
      <alignment vertical="center"/>
    </xf>
    <xf numFmtId="167" fontId="16" fillId="6" borderId="14" xfId="0" applyNumberFormat="1" applyFont="1" applyFill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16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16" fillId="6" borderId="3" xfId="0" applyFont="1" applyFill="1" applyBorder="1" applyAlignment="1">
      <alignment vertical="center"/>
    </xf>
    <xf numFmtId="0" fontId="16" fillId="6" borderId="12" xfId="0" applyFont="1" applyFill="1" applyBorder="1" applyAlignment="1">
      <alignment vertical="center"/>
    </xf>
    <xf numFmtId="165" fontId="16" fillId="6" borderId="12" xfId="0" applyNumberFormat="1" applyFont="1" applyFill="1" applyBorder="1" applyAlignment="1">
      <alignment vertical="center"/>
    </xf>
    <xf numFmtId="164" fontId="16" fillId="6" borderId="12" xfId="0" applyNumberFormat="1" applyFont="1" applyFill="1" applyBorder="1" applyAlignment="1">
      <alignment vertical="center"/>
    </xf>
    <xf numFmtId="167" fontId="16" fillId="6" borderId="12" xfId="0" applyNumberFormat="1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6" fillId="6" borderId="16" xfId="0" applyFont="1" applyFill="1" applyBorder="1" applyAlignment="1">
      <alignment vertical="center"/>
    </xf>
    <xf numFmtId="0" fontId="16" fillId="6" borderId="17" xfId="0" applyFont="1" applyFill="1" applyBorder="1" applyAlignment="1">
      <alignment vertical="center"/>
    </xf>
    <xf numFmtId="165" fontId="16" fillId="6" borderId="17" xfId="0" applyNumberFormat="1" applyFont="1" applyFill="1" applyBorder="1" applyAlignment="1">
      <alignment vertical="center"/>
    </xf>
    <xf numFmtId="164" fontId="16" fillId="6" borderId="17" xfId="0" applyNumberFormat="1" applyFont="1" applyFill="1" applyBorder="1" applyAlignment="1">
      <alignment vertical="center"/>
    </xf>
    <xf numFmtId="167" fontId="16" fillId="6" borderId="17" xfId="0" applyNumberFormat="1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164" fontId="17" fillId="0" borderId="17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2" fillId="1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165" fontId="16" fillId="3" borderId="14" xfId="0" applyNumberFormat="1" applyFont="1" applyFill="1" applyBorder="1" applyAlignment="1">
      <alignment vertical="center"/>
    </xf>
    <xf numFmtId="164" fontId="16" fillId="3" borderId="14" xfId="0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6" fillId="3" borderId="12" xfId="0" applyFont="1" applyFill="1" applyBorder="1" applyAlignment="1">
      <alignment vertical="center"/>
    </xf>
    <xf numFmtId="165" fontId="16" fillId="3" borderId="12" xfId="0" applyNumberFormat="1" applyFont="1" applyFill="1" applyBorder="1" applyAlignment="1">
      <alignment vertical="center"/>
    </xf>
    <xf numFmtId="164" fontId="16" fillId="3" borderId="12" xfId="0" applyNumberFormat="1" applyFont="1" applyFill="1" applyBorder="1" applyAlignment="1">
      <alignment vertical="center"/>
    </xf>
    <xf numFmtId="0" fontId="16" fillId="3" borderId="16" xfId="0" applyFont="1" applyFill="1" applyBorder="1" applyAlignment="1">
      <alignment vertical="center"/>
    </xf>
    <xf numFmtId="0" fontId="16" fillId="3" borderId="17" xfId="0" applyFont="1" applyFill="1" applyBorder="1" applyAlignment="1">
      <alignment vertical="center"/>
    </xf>
    <xf numFmtId="165" fontId="16" fillId="3" borderId="17" xfId="0" applyNumberFormat="1" applyFont="1" applyFill="1" applyBorder="1" applyAlignment="1">
      <alignment vertical="center"/>
    </xf>
    <xf numFmtId="164" fontId="16" fillId="3" borderId="17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165" fontId="17" fillId="0" borderId="14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65" fontId="17" fillId="0" borderId="12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165" fontId="17" fillId="0" borderId="17" xfId="0" applyNumberFormat="1" applyFont="1" applyBorder="1" applyAlignment="1">
      <alignment vertical="center"/>
    </xf>
    <xf numFmtId="0" fontId="16" fillId="7" borderId="13" xfId="0" applyFont="1" applyFill="1" applyBorder="1" applyAlignment="1">
      <alignment vertical="center"/>
    </xf>
    <xf numFmtId="0" fontId="16" fillId="7" borderId="14" xfId="0" applyFont="1" applyFill="1" applyBorder="1" applyAlignment="1">
      <alignment vertical="center"/>
    </xf>
    <xf numFmtId="165" fontId="16" fillId="7" borderId="14" xfId="0" applyNumberFormat="1" applyFont="1" applyFill="1" applyBorder="1" applyAlignment="1">
      <alignment vertical="center"/>
    </xf>
    <xf numFmtId="164" fontId="16" fillId="7" borderId="14" xfId="0" applyNumberFormat="1" applyFont="1" applyFill="1" applyBorder="1" applyAlignment="1">
      <alignment vertical="center"/>
    </xf>
    <xf numFmtId="0" fontId="16" fillId="7" borderId="14" xfId="0" applyFont="1" applyFill="1" applyBorder="1" applyAlignment="1">
      <alignment vertical="center" wrapText="1"/>
    </xf>
    <xf numFmtId="0" fontId="10" fillId="7" borderId="14" xfId="0" applyFont="1" applyFill="1" applyBorder="1" applyAlignment="1">
      <alignment vertical="center"/>
    </xf>
    <xf numFmtId="0" fontId="16" fillId="7" borderId="15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165" fontId="16" fillId="7" borderId="12" xfId="0" applyNumberFormat="1" applyFont="1" applyFill="1" applyBorder="1" applyAlignment="1">
      <alignment vertical="center"/>
    </xf>
    <xf numFmtId="164" fontId="16" fillId="7" borderId="12" xfId="0" applyNumberFormat="1" applyFont="1" applyFill="1" applyBorder="1" applyAlignment="1">
      <alignment vertical="center"/>
    </xf>
    <xf numFmtId="0" fontId="16" fillId="7" borderId="12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 wrapText="1"/>
    </xf>
    <xf numFmtId="0" fontId="16" fillId="7" borderId="16" xfId="0" applyFont="1" applyFill="1" applyBorder="1" applyAlignment="1">
      <alignment vertical="center"/>
    </xf>
    <xf numFmtId="0" fontId="16" fillId="7" borderId="17" xfId="0" applyFont="1" applyFill="1" applyBorder="1" applyAlignment="1">
      <alignment vertical="center"/>
    </xf>
    <xf numFmtId="165" fontId="16" fillId="7" borderId="17" xfId="0" applyNumberFormat="1" applyFont="1" applyFill="1" applyBorder="1" applyAlignment="1">
      <alignment vertical="center"/>
    </xf>
    <xf numFmtId="164" fontId="16" fillId="7" borderId="17" xfId="0" applyNumberFormat="1" applyFont="1" applyFill="1" applyBorder="1" applyAlignment="1">
      <alignment vertical="center"/>
    </xf>
    <xf numFmtId="0" fontId="16" fillId="7" borderId="17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vertical="center"/>
    </xf>
    <xf numFmtId="0" fontId="16" fillId="7" borderId="18" xfId="0" applyFont="1" applyFill="1" applyBorder="1" applyAlignment="1">
      <alignment vertical="center" wrapText="1"/>
    </xf>
    <xf numFmtId="0" fontId="16" fillId="9" borderId="13" xfId="0" applyFont="1" applyFill="1" applyBorder="1" applyAlignment="1">
      <alignment vertical="center"/>
    </xf>
    <xf numFmtId="0" fontId="16" fillId="9" borderId="14" xfId="0" applyFont="1" applyFill="1" applyBorder="1" applyAlignment="1">
      <alignment vertical="center"/>
    </xf>
    <xf numFmtId="165" fontId="16" fillId="9" borderId="14" xfId="0" applyNumberFormat="1" applyFont="1" applyFill="1" applyBorder="1" applyAlignment="1">
      <alignment vertical="center"/>
    </xf>
    <xf numFmtId="164" fontId="16" fillId="9" borderId="14" xfId="0" applyNumberFormat="1" applyFont="1" applyFill="1" applyBorder="1" applyAlignment="1">
      <alignment vertical="center"/>
    </xf>
    <xf numFmtId="164" fontId="10" fillId="0" borderId="15" xfId="0" applyNumberFormat="1" applyFont="1" applyBorder="1" applyAlignment="1">
      <alignment vertical="center"/>
    </xf>
    <xf numFmtId="0" fontId="16" fillId="9" borderId="3" xfId="0" applyFont="1" applyFill="1" applyBorder="1" applyAlignment="1">
      <alignment vertical="center"/>
    </xf>
    <xf numFmtId="0" fontId="16" fillId="9" borderId="12" xfId="0" applyFont="1" applyFill="1" applyBorder="1" applyAlignment="1">
      <alignment vertical="center"/>
    </xf>
    <xf numFmtId="165" fontId="16" fillId="9" borderId="12" xfId="0" applyNumberFormat="1" applyFont="1" applyFill="1" applyBorder="1" applyAlignment="1">
      <alignment vertical="center"/>
    </xf>
    <xf numFmtId="164" fontId="16" fillId="9" borderId="1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6" fillId="9" borderId="16" xfId="0" applyFont="1" applyFill="1" applyBorder="1" applyAlignment="1">
      <alignment vertical="center"/>
    </xf>
    <xf numFmtId="0" fontId="16" fillId="9" borderId="17" xfId="0" applyFont="1" applyFill="1" applyBorder="1" applyAlignment="1">
      <alignment vertical="center"/>
    </xf>
    <xf numFmtId="165" fontId="16" fillId="9" borderId="17" xfId="0" applyNumberFormat="1" applyFont="1" applyFill="1" applyBorder="1" applyAlignment="1">
      <alignment vertical="center"/>
    </xf>
    <xf numFmtId="164" fontId="16" fillId="9" borderId="17" xfId="0" applyNumberFormat="1" applyFont="1" applyFill="1" applyBorder="1" applyAlignment="1">
      <alignment vertical="center"/>
    </xf>
    <xf numFmtId="164" fontId="10" fillId="0" borderId="18" xfId="0" applyNumberFormat="1" applyFont="1" applyBorder="1" applyAlignment="1">
      <alignment vertical="center"/>
    </xf>
    <xf numFmtId="0" fontId="2" fillId="15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vertical="center"/>
    </xf>
    <xf numFmtId="0" fontId="16" fillId="8" borderId="14" xfId="0" applyFont="1" applyFill="1" applyBorder="1" applyAlignment="1">
      <alignment vertical="center"/>
    </xf>
    <xf numFmtId="165" fontId="16" fillId="8" borderId="14" xfId="0" applyNumberFormat="1" applyFont="1" applyFill="1" applyBorder="1" applyAlignment="1">
      <alignment vertical="center"/>
    </xf>
    <xf numFmtId="164" fontId="16" fillId="8" borderId="14" xfId="0" applyNumberFormat="1" applyFont="1" applyFill="1" applyBorder="1" applyAlignment="1">
      <alignment vertical="center"/>
    </xf>
    <xf numFmtId="0" fontId="16" fillId="8" borderId="3" xfId="0" applyFont="1" applyFill="1" applyBorder="1" applyAlignment="1">
      <alignment vertical="center"/>
    </xf>
    <xf numFmtId="0" fontId="16" fillId="8" borderId="12" xfId="0" applyFont="1" applyFill="1" applyBorder="1" applyAlignment="1">
      <alignment vertical="center"/>
    </xf>
    <xf numFmtId="165" fontId="16" fillId="8" borderId="12" xfId="0" applyNumberFormat="1" applyFont="1" applyFill="1" applyBorder="1" applyAlignment="1">
      <alignment vertical="center"/>
    </xf>
    <xf numFmtId="164" fontId="16" fillId="8" borderId="12" xfId="0" applyNumberFormat="1" applyFont="1" applyFill="1" applyBorder="1" applyAlignment="1">
      <alignment vertical="center"/>
    </xf>
    <xf numFmtId="0" fontId="16" fillId="8" borderId="16" xfId="0" applyFont="1" applyFill="1" applyBorder="1" applyAlignment="1">
      <alignment vertical="center"/>
    </xf>
    <xf numFmtId="0" fontId="16" fillId="8" borderId="17" xfId="0" applyFont="1" applyFill="1" applyBorder="1" applyAlignment="1">
      <alignment vertical="center"/>
    </xf>
    <xf numFmtId="165" fontId="16" fillId="8" borderId="17" xfId="0" applyNumberFormat="1" applyFont="1" applyFill="1" applyBorder="1" applyAlignment="1">
      <alignment vertical="center"/>
    </xf>
    <xf numFmtId="164" fontId="16" fillId="8" borderId="17" xfId="0" applyNumberFormat="1" applyFont="1" applyFill="1" applyBorder="1" applyAlignment="1">
      <alignment vertical="center"/>
    </xf>
    <xf numFmtId="164" fontId="17" fillId="0" borderId="14" xfId="0" applyNumberFormat="1" applyFont="1" applyBorder="1" applyAlignment="1">
      <alignment vertical="center" wrapText="1"/>
    </xf>
    <xf numFmtId="164" fontId="17" fillId="0" borderId="12" xfId="0" applyNumberFormat="1" applyFont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164" fontId="8" fillId="3" borderId="12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164" fontId="8" fillId="6" borderId="12" xfId="0" applyNumberFormat="1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164" fontId="17" fillId="0" borderId="17" xfId="0" applyNumberFormat="1" applyFont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4" fillId="12" borderId="0" xfId="0" applyFont="1" applyFill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8" fillId="18" borderId="12" xfId="0" applyFont="1" applyFill="1" applyBorder="1" applyAlignment="1">
      <alignment horizontal="center" wrapText="1"/>
    </xf>
    <xf numFmtId="1" fontId="20" fillId="19" borderId="13" xfId="0" applyNumberFormat="1" applyFont="1" applyFill="1" applyBorder="1"/>
    <xf numFmtId="1" fontId="20" fillId="19" borderId="3" xfId="0" applyNumberFormat="1" applyFont="1" applyFill="1" applyBorder="1"/>
    <xf numFmtId="1" fontId="20" fillId="19" borderId="16" xfId="0" applyNumberFormat="1" applyFont="1" applyFill="1" applyBorder="1"/>
    <xf numFmtId="165" fontId="20" fillId="19" borderId="14" xfId="0" applyNumberFormat="1" applyFont="1" applyFill="1" applyBorder="1"/>
    <xf numFmtId="165" fontId="20" fillId="19" borderId="12" xfId="0" applyNumberFormat="1" applyFont="1" applyFill="1" applyBorder="1"/>
    <xf numFmtId="165" fontId="20" fillId="19" borderId="17" xfId="0" applyNumberFormat="1" applyFont="1" applyFill="1" applyBorder="1"/>
    <xf numFmtId="0" fontId="21" fillId="0" borderId="14" xfId="0" applyFont="1" applyBorder="1"/>
    <xf numFmtId="0" fontId="21" fillId="0" borderId="12" xfId="0" applyFont="1" applyBorder="1"/>
    <xf numFmtId="0" fontId="21" fillId="0" borderId="17" xfId="0" applyFont="1" applyBorder="1"/>
    <xf numFmtId="165" fontId="21" fillId="0" borderId="14" xfId="0" applyNumberFormat="1" applyFont="1" applyBorder="1"/>
    <xf numFmtId="165" fontId="22" fillId="0" borderId="14" xfId="0" applyNumberFormat="1" applyFont="1" applyBorder="1"/>
    <xf numFmtId="165" fontId="21" fillId="0" borderId="12" xfId="0" applyNumberFormat="1" applyFont="1" applyBorder="1"/>
    <xf numFmtId="165" fontId="22" fillId="0" borderId="12" xfId="0" applyNumberFormat="1" applyFont="1" applyBorder="1"/>
    <xf numFmtId="165" fontId="21" fillId="0" borderId="17" xfId="0" applyNumberFormat="1" applyFont="1" applyBorder="1"/>
    <xf numFmtId="165" fontId="22" fillId="0" borderId="17" xfId="0" applyNumberFormat="1" applyFont="1" applyBorder="1"/>
    <xf numFmtId="0" fontId="19" fillId="20" borderId="15" xfId="0" applyFont="1" applyFill="1" applyBorder="1" applyAlignment="1">
      <alignment wrapText="1"/>
    </xf>
    <xf numFmtId="0" fontId="19" fillId="20" borderId="1" xfId="0" applyFont="1" applyFill="1" applyBorder="1" applyAlignment="1">
      <alignment wrapText="1"/>
    </xf>
    <xf numFmtId="0" fontId="19" fillId="20" borderId="18" xfId="0" applyFont="1" applyFill="1" applyBorder="1" applyAlignment="1">
      <alignment wrapText="1"/>
    </xf>
    <xf numFmtId="165" fontId="17" fillId="17" borderId="0" xfId="0" applyNumberFormat="1" applyFont="1" applyFill="1" applyAlignment="1">
      <alignment vertical="center"/>
    </xf>
    <xf numFmtId="0" fontId="5" fillId="0" borderId="0" xfId="0" applyFont="1" applyAlignment="1">
      <alignment vertical="center" wrapText="1"/>
    </xf>
    <xf numFmtId="168" fontId="21" fillId="0" borderId="0" xfId="0" applyNumberFormat="1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22" fillId="0" borderId="0" xfId="0" applyFont="1" applyAlignment="1">
      <alignment wrapText="1"/>
    </xf>
    <xf numFmtId="169" fontId="16" fillId="3" borderId="14" xfId="0" applyNumberFormat="1" applyFont="1" applyFill="1" applyBorder="1" applyAlignment="1">
      <alignment vertical="center"/>
    </xf>
    <xf numFmtId="169" fontId="16" fillId="3" borderId="12" xfId="0" applyNumberFormat="1" applyFont="1" applyFill="1" applyBorder="1" applyAlignment="1">
      <alignment vertical="center"/>
    </xf>
    <xf numFmtId="169" fontId="16" fillId="3" borderId="17" xfId="0" applyNumberFormat="1" applyFont="1" applyFill="1" applyBorder="1" applyAlignment="1">
      <alignment vertical="center"/>
    </xf>
    <xf numFmtId="168" fontId="16" fillId="21" borderId="15" xfId="0" applyNumberFormat="1" applyFont="1" applyFill="1" applyBorder="1" applyAlignment="1">
      <alignment vertical="center"/>
    </xf>
    <xf numFmtId="168" fontId="16" fillId="21" borderId="14" xfId="0" applyNumberFormat="1" applyFont="1" applyFill="1" applyBorder="1" applyAlignment="1">
      <alignment vertical="center"/>
    </xf>
    <xf numFmtId="168" fontId="16" fillId="21" borderId="1" xfId="0" applyNumberFormat="1" applyFont="1" applyFill="1" applyBorder="1" applyAlignment="1">
      <alignment vertical="center"/>
    </xf>
    <xf numFmtId="168" fontId="16" fillId="21" borderId="12" xfId="0" applyNumberFormat="1" applyFont="1" applyFill="1" applyBorder="1" applyAlignment="1">
      <alignment vertical="center"/>
    </xf>
    <xf numFmtId="168" fontId="16" fillId="21" borderId="18" xfId="0" applyNumberFormat="1" applyFont="1" applyFill="1" applyBorder="1" applyAlignment="1">
      <alignment vertical="center"/>
    </xf>
    <xf numFmtId="168" fontId="16" fillId="21" borderId="17" xfId="0" applyNumberFormat="1" applyFont="1" applyFill="1" applyBorder="1" applyAlignment="1">
      <alignment vertical="center"/>
    </xf>
    <xf numFmtId="168" fontId="17" fillId="22" borderId="14" xfId="0" applyNumberFormat="1" applyFont="1" applyFill="1" applyBorder="1" applyAlignment="1">
      <alignment vertical="center"/>
    </xf>
    <xf numFmtId="168" fontId="17" fillId="22" borderId="12" xfId="0" applyNumberFormat="1" applyFont="1" applyFill="1" applyBorder="1" applyAlignment="1">
      <alignment vertical="center"/>
    </xf>
    <xf numFmtId="168" fontId="17" fillId="22" borderId="17" xfId="0" applyNumberFormat="1" applyFont="1" applyFill="1" applyBorder="1" applyAlignment="1">
      <alignment vertical="center"/>
    </xf>
    <xf numFmtId="0" fontId="18" fillId="23" borderId="12" xfId="0" applyFont="1" applyFill="1" applyBorder="1" applyAlignment="1">
      <alignment horizontal="center" vertical="center" wrapText="1"/>
    </xf>
    <xf numFmtId="169" fontId="16" fillId="6" borderId="14" xfId="0" applyNumberFormat="1" applyFont="1" applyFill="1" applyBorder="1" applyAlignment="1">
      <alignment vertical="center"/>
    </xf>
    <xf numFmtId="169" fontId="16" fillId="6" borderId="12" xfId="0" applyNumberFormat="1" applyFont="1" applyFill="1" applyBorder="1" applyAlignment="1">
      <alignment vertical="center"/>
    </xf>
    <xf numFmtId="169" fontId="16" fillId="6" borderId="17" xfId="0" applyNumberFormat="1" applyFont="1" applyFill="1" applyBorder="1" applyAlignment="1">
      <alignment vertical="center"/>
    </xf>
    <xf numFmtId="169" fontId="16" fillId="9" borderId="14" xfId="0" applyNumberFormat="1" applyFont="1" applyFill="1" applyBorder="1" applyAlignment="1">
      <alignment vertical="center"/>
    </xf>
    <xf numFmtId="169" fontId="16" fillId="9" borderId="12" xfId="0" applyNumberFormat="1" applyFont="1" applyFill="1" applyBorder="1" applyAlignment="1">
      <alignment vertical="center"/>
    </xf>
    <xf numFmtId="169" fontId="16" fillId="9" borderId="17" xfId="0" applyNumberFormat="1" applyFont="1" applyFill="1" applyBorder="1" applyAlignment="1">
      <alignment vertical="center"/>
    </xf>
    <xf numFmtId="169" fontId="16" fillId="8" borderId="14" xfId="0" applyNumberFormat="1" applyFont="1" applyFill="1" applyBorder="1" applyAlignment="1">
      <alignment vertical="center"/>
    </xf>
    <xf numFmtId="169" fontId="16" fillId="8" borderId="12" xfId="0" applyNumberFormat="1" applyFont="1" applyFill="1" applyBorder="1" applyAlignment="1">
      <alignment vertical="center"/>
    </xf>
    <xf numFmtId="169" fontId="16" fillId="8" borderId="17" xfId="0" applyNumberFormat="1" applyFont="1" applyFill="1" applyBorder="1" applyAlignment="1">
      <alignment vertical="center"/>
    </xf>
    <xf numFmtId="169" fontId="20" fillId="24" borderId="0" xfId="0" applyNumberFormat="1" applyFont="1" applyFill="1" applyAlignment="1">
      <alignment wrapText="1"/>
    </xf>
    <xf numFmtId="0" fontId="0" fillId="20" borderId="0" xfId="0" applyFill="1"/>
    <xf numFmtId="0" fontId="23" fillId="20" borderId="1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20" fillId="0" borderId="0" xfId="0" applyFont="1" applyAlignment="1">
      <alignment wrapText="1"/>
    </xf>
    <xf numFmtId="0" fontId="2" fillId="1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1" fillId="14" borderId="7" xfId="0" applyFont="1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/>
    </xf>
    <xf numFmtId="0" fontId="13" fillId="14" borderId="9" xfId="0" applyFont="1" applyFill="1" applyBorder="1" applyAlignment="1">
      <alignment horizontal="center" vertical="center"/>
    </xf>
    <xf numFmtId="0" fontId="14" fillId="14" borderId="10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164" fontId="13" fillId="14" borderId="9" xfId="0" applyNumberFormat="1" applyFont="1" applyFill="1" applyBorder="1" applyAlignment="1">
      <alignment horizontal="center" vertical="center"/>
    </xf>
    <xf numFmtId="164" fontId="15" fillId="14" borderId="11" xfId="0" applyNumberFormat="1" applyFont="1" applyFill="1" applyBorder="1" applyAlignment="1">
      <alignment horizontal="center" vertical="center"/>
    </xf>
    <xf numFmtId="164" fontId="12" fillId="14" borderId="8" xfId="0" applyNumberFormat="1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vertical="center" wrapText="1"/>
    </xf>
    <xf numFmtId="0" fontId="3" fillId="1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4" fillId="25" borderId="0" xfId="0" applyFont="1" applyFill="1" applyAlignment="1">
      <alignment horizontal="center" vertical="center" wrapText="1"/>
    </xf>
    <xf numFmtId="0" fontId="18" fillId="16" borderId="0" xfId="0" applyFont="1" applyFill="1" applyAlignment="1">
      <alignment vertical="center"/>
    </xf>
    <xf numFmtId="0" fontId="19" fillId="17" borderId="0" xfId="0" applyFont="1" applyFill="1" applyAlignment="1">
      <alignment wrapText="1"/>
    </xf>
  </cellXfs>
  <cellStyles count="6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0" builtinId="0"/>
    <cellStyle name="Percent" xfId="5" xr:uid="{00000000-0005-0000-0000-000005000000}"/>
  </cellStyles>
  <dxfs count="29">
    <dxf>
      <font>
        <b/>
        <color rgb="FF2E9D45"/>
      </font>
      <fill>
        <patternFill patternType="solid">
          <bgColor rgb="FFEAF7ED"/>
        </patternFill>
      </fill>
    </dxf>
    <dxf>
      <font>
        <b/>
        <color rgb="FFC83B3B"/>
      </font>
      <fill>
        <patternFill patternType="solid">
          <bgColor rgb="FFFDECEC"/>
        </patternFill>
      </fill>
    </dxf>
    <dxf>
      <font>
        <b/>
        <color rgb="FF2E9D45"/>
      </font>
      <fill>
        <patternFill patternType="solid">
          <bgColor rgb="FFEAF7ED"/>
        </patternFill>
      </fill>
    </dxf>
    <dxf>
      <font>
        <b/>
        <color rgb="FFC83B3B"/>
      </font>
      <fill>
        <patternFill patternType="solid">
          <bgColor rgb="FFFDECEC"/>
        </patternFill>
      </fill>
    </dxf>
    <dxf>
      <font>
        <b/>
        <color rgb="FF2E9D45"/>
      </font>
      <fill>
        <patternFill patternType="solid">
          <bgColor rgb="FFEAF7ED"/>
        </patternFill>
      </fill>
    </dxf>
    <dxf>
      <font>
        <b/>
        <color rgb="FFC83B3B"/>
      </font>
      <fill>
        <patternFill patternType="solid">
          <bgColor rgb="FFFDECEC"/>
        </patternFill>
      </fill>
    </dxf>
    <dxf>
      <font>
        <b/>
        <color rgb="FFC83B3B"/>
      </font>
      <fill>
        <patternFill>
          <bgColor rgb="FFFDECEC"/>
        </patternFill>
      </fill>
    </dxf>
    <dxf>
      <font>
        <color rgb="FFB91C1C"/>
      </font>
      <fill>
        <patternFill patternType="solid">
          <bgColor rgb="FFFCE8E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E7D32"/>
      </font>
      <fill>
        <patternFill patternType="solid">
          <bgColor rgb="FFE2F0D9"/>
        </patternFill>
      </fill>
    </dxf>
    <dxf>
      <font>
        <b/>
        <color rgb="FFC83B3B"/>
      </font>
      <fill>
        <patternFill>
          <bgColor rgb="FFFDECEC"/>
        </patternFill>
      </fill>
    </dxf>
    <dxf>
      <font>
        <b/>
        <color rgb="FF2E9D45"/>
      </font>
      <fill>
        <patternFill>
          <bgColor rgb="FFEAF7ED"/>
        </patternFill>
      </fill>
    </dxf>
    <dxf>
      <font>
        <color rgb="FFC83B3B"/>
      </font>
      <fill>
        <patternFill>
          <bgColor rgb="FFFDECEC"/>
        </patternFill>
      </fill>
    </dxf>
    <dxf>
      <font>
        <b/>
        <color rgb="FFC83B3B"/>
      </font>
      <fill>
        <patternFill>
          <bgColor rgb="FFFDECEC"/>
        </patternFill>
      </fill>
    </dxf>
    <dxf>
      <font>
        <color rgb="FF5B6573"/>
      </font>
      <fill>
        <patternFill patternType="solid">
          <bgColor rgb="FFE7E6E6"/>
        </patternFill>
      </fill>
    </dxf>
    <dxf>
      <font>
        <b/>
        <color rgb="FF9C6500"/>
      </font>
      <fill>
        <patternFill patternType="solid">
          <bgColor rgb="FFFFF2CC"/>
        </patternFill>
      </fill>
    </dxf>
    <dxf>
      <font>
        <b/>
        <color rgb="FF2E7D32"/>
      </font>
      <fill>
        <patternFill patternType="solid">
          <bgColor rgb="FFE2F0D9"/>
        </patternFill>
      </fill>
    </dxf>
    <dxf>
      <font>
        <color rgb="FFB91C1C"/>
      </font>
      <fill>
        <patternFill patternType="solid">
          <bgColor rgb="FFFCE8E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E7D32"/>
      </font>
      <fill>
        <patternFill patternType="solid">
          <bgColor rgb="FFE2F0D9"/>
        </patternFill>
      </fill>
    </dxf>
    <dxf>
      <font>
        <color rgb="FFC83B3B"/>
      </font>
      <fill>
        <patternFill>
          <bgColor rgb="FFFDECEC"/>
        </patternFill>
      </fill>
    </dxf>
    <dxf>
      <font>
        <b/>
        <color rgb="FF2E9D45"/>
      </font>
      <fill>
        <patternFill>
          <bgColor rgb="FFEAF7ED"/>
        </patternFill>
      </fill>
    </dxf>
    <dxf>
      <font>
        <b/>
        <color rgb="FFB91C1C"/>
      </font>
      <fill>
        <patternFill patternType="solid">
          <bgColor rgb="FFFCE8E6"/>
        </patternFill>
      </fill>
    </dxf>
    <dxf>
      <font>
        <b/>
        <color rgb="FF2E7D32"/>
      </font>
      <fill>
        <patternFill patternType="solid">
          <bgColor rgb="FFE2F0D9"/>
        </patternFill>
      </fill>
    </dxf>
    <dxf>
      <font>
        <b/>
        <color rgb="FFC83B3B"/>
      </font>
      <fill>
        <patternFill>
          <bgColor rgb="FFFDECEC"/>
        </patternFill>
      </fill>
    </dxf>
    <dxf>
      <font>
        <b/>
        <color rgb="FFE58118"/>
      </font>
      <fill>
        <patternFill>
          <bgColor rgb="FFFFF8D6"/>
        </patternFill>
      </fill>
    </dxf>
    <dxf>
      <font>
        <b/>
        <color rgb="FFC83B3B"/>
      </font>
      <fill>
        <patternFill>
          <bgColor rgb="FFFDECEC"/>
        </patternFill>
      </fill>
    </dxf>
    <dxf>
      <font>
        <b/>
        <color rgb="FF2E9D45"/>
      </font>
      <fill>
        <patternFill>
          <bgColor rgb="FFEAF7ED"/>
        </patternFill>
      </fill>
    </dxf>
    <dxf>
      <font>
        <b/>
        <color rgb="FFC83B3B"/>
      </font>
      <fill>
        <patternFill>
          <bgColor rgb="FFFDEC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0EBF8"/>
      <rgbColor rgb="FF808080"/>
      <rgbColor rgb="FF9999FF"/>
      <rgbColor rgb="FFC83B3B"/>
      <rgbColor rgb="FFFFF8D6"/>
      <rgbColor rgb="FFEAF7ED"/>
      <rgbColor rgb="FF660066"/>
      <rgbColor rgb="FFFF8080"/>
      <rgbColor rgb="FF1F5E9C"/>
      <rgbColor rgb="FFD4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3FB"/>
      <rgbColor rgb="FFF4F6F8"/>
      <rgbColor rgb="FFFFF3E2"/>
      <rgbColor rgb="FF99CCFF"/>
      <rgbColor rgb="FFFF99CC"/>
      <rgbColor rgb="FFCC99FF"/>
      <rgbColor rgb="FFFDECEC"/>
      <rgbColor rgb="FF3366FF"/>
      <rgbColor rgb="FF33CCCC"/>
      <rgbColor rgb="FF99CC00"/>
      <rgbColor rgb="FFFFCC00"/>
      <rgbColor rgb="FFE58118"/>
      <rgbColor rgb="FFFF6600"/>
      <rgbColor rgb="FF5D6B7A"/>
      <rgbColor rgb="FF969696"/>
      <rgbColor rgb="FF123B68"/>
      <rgbColor rgb="FF2E9D45"/>
      <rgbColor rgb="FF111827"/>
      <rgbColor rgb="FF333300"/>
      <rgbColor rgb="FF993300"/>
      <rgbColor rgb="FF6D4AA2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501480</xdr:colOff>
      <xdr:row>2</xdr:row>
      <xdr:rowOff>171000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tabSelected="1" workbookViewId="0">
      <selection sqref="A1:J1"/>
    </sheetView>
  </sheetViews>
  <sheetFormatPr defaultColWidth="8.6640625" defaultRowHeight="13.2" x14ac:dyDescent="0.25"/>
  <cols>
    <col min="1" max="1" width="21.21875" customWidth="1"/>
    <col min="2" max="2" width="26.21875" customWidth="1"/>
    <col min="3" max="3" width="18.77734375" customWidth="1"/>
    <col min="4" max="10" width="11.21875" customWidth="1"/>
  </cols>
  <sheetData>
    <row r="1" spans="1:10" ht="48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3" spans="1:10" ht="34.5" customHeight="1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ht="15" customHeight="1" x14ac:dyDescent="0.25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6" customHeight="1" x14ac:dyDescent="0.25">
      <c r="A7" s="16" t="s">
        <v>3</v>
      </c>
      <c r="B7" s="17" t="s">
        <v>4</v>
      </c>
      <c r="C7" s="10" t="s">
        <v>5</v>
      </c>
      <c r="D7" s="10"/>
      <c r="E7" s="10"/>
      <c r="F7" s="10"/>
      <c r="G7" s="10"/>
      <c r="H7" s="10"/>
      <c r="I7" s="10"/>
      <c r="J7" s="10"/>
    </row>
    <row r="8" spans="1:10" ht="36" customHeight="1" x14ac:dyDescent="0.25">
      <c r="A8" s="16" t="s">
        <v>6</v>
      </c>
      <c r="B8" s="17" t="s">
        <v>7</v>
      </c>
      <c r="C8" s="10" t="s">
        <v>8</v>
      </c>
      <c r="D8" s="10"/>
      <c r="E8" s="10"/>
      <c r="F8" s="10"/>
      <c r="G8" s="10"/>
      <c r="H8" s="10"/>
      <c r="I8" s="10"/>
      <c r="J8" s="10"/>
    </row>
    <row r="9" spans="1:10" ht="36" customHeight="1" x14ac:dyDescent="0.25">
      <c r="A9" s="16" t="s">
        <v>9</v>
      </c>
      <c r="B9" s="17" t="s">
        <v>10</v>
      </c>
      <c r="C9" s="10" t="s">
        <v>11</v>
      </c>
      <c r="D9" s="10"/>
      <c r="E9" s="10"/>
      <c r="F9" s="10"/>
      <c r="G9" s="10"/>
      <c r="H9" s="10"/>
      <c r="I9" s="10"/>
      <c r="J9" s="10"/>
    </row>
    <row r="10" spans="1:10" ht="36" customHeight="1" x14ac:dyDescent="0.25">
      <c r="A10" s="16" t="s">
        <v>12</v>
      </c>
      <c r="B10" s="17" t="s">
        <v>13</v>
      </c>
      <c r="C10" s="10" t="s">
        <v>14</v>
      </c>
      <c r="D10" s="10"/>
      <c r="E10" s="10"/>
      <c r="F10" s="10"/>
      <c r="G10" s="10"/>
      <c r="H10" s="10"/>
      <c r="I10" s="10"/>
      <c r="J10" s="10"/>
    </row>
    <row r="11" spans="1:10" ht="36" customHeight="1" x14ac:dyDescent="0.25">
      <c r="A11" s="16" t="s">
        <v>15</v>
      </c>
      <c r="B11" s="17" t="s">
        <v>16</v>
      </c>
      <c r="C11" s="10" t="s">
        <v>17</v>
      </c>
      <c r="D11" s="10"/>
      <c r="E11" s="10"/>
      <c r="F11" s="10"/>
      <c r="G11" s="10"/>
      <c r="H11" s="10"/>
      <c r="I11" s="10"/>
      <c r="J11" s="10"/>
    </row>
    <row r="12" spans="1:10" ht="36" customHeight="1" x14ac:dyDescent="0.25">
      <c r="A12" s="16" t="s">
        <v>18</v>
      </c>
      <c r="B12" s="17" t="s">
        <v>19</v>
      </c>
      <c r="C12" s="10" t="s">
        <v>20</v>
      </c>
      <c r="D12" s="10"/>
      <c r="E12" s="10"/>
      <c r="F12" s="10"/>
      <c r="G12" s="10"/>
      <c r="H12" s="10"/>
      <c r="I12" s="10"/>
      <c r="J12" s="10"/>
    </row>
    <row r="13" spans="1:10" ht="36" customHeight="1" x14ac:dyDescent="0.25">
      <c r="A13" s="16" t="s">
        <v>21</v>
      </c>
      <c r="B13" s="17" t="s">
        <v>22</v>
      </c>
      <c r="C13" s="10" t="s">
        <v>23</v>
      </c>
      <c r="D13" s="10"/>
      <c r="E13" s="10"/>
      <c r="F13" s="10"/>
      <c r="G13" s="10"/>
      <c r="H13" s="10"/>
      <c r="I13" s="10"/>
      <c r="J13" s="10"/>
    </row>
    <row r="14" spans="1:10" ht="36" customHeight="1" x14ac:dyDescent="0.25">
      <c r="A14" s="16" t="s">
        <v>24</v>
      </c>
      <c r="B14" s="17" t="s">
        <v>25</v>
      </c>
      <c r="C14" s="10" t="s">
        <v>26</v>
      </c>
      <c r="D14" s="10"/>
      <c r="E14" s="10"/>
      <c r="F14" s="10"/>
      <c r="G14" s="10"/>
      <c r="H14" s="10"/>
      <c r="I14" s="10"/>
      <c r="J14" s="10"/>
    </row>
    <row r="15" spans="1:10" ht="1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5" customHeight="1" x14ac:dyDescent="0.25">
      <c r="A16" s="11" t="s">
        <v>27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 customHeight="1" x14ac:dyDescent="0.25">
      <c r="A17" s="19" t="s">
        <v>28</v>
      </c>
      <c r="B17" s="9" t="s">
        <v>29</v>
      </c>
      <c r="C17" s="9"/>
      <c r="D17" s="9"/>
      <c r="E17" s="9"/>
      <c r="F17" s="9"/>
      <c r="G17" s="9"/>
      <c r="H17" s="9"/>
      <c r="I17" s="9"/>
      <c r="J17" s="9"/>
    </row>
    <row r="18" spans="1:10" ht="15" customHeight="1" x14ac:dyDescent="0.25">
      <c r="A18" s="21" t="s">
        <v>30</v>
      </c>
      <c r="B18" s="9" t="s">
        <v>31</v>
      </c>
      <c r="C18" s="9"/>
      <c r="D18" s="9"/>
      <c r="E18" s="9"/>
      <c r="F18" s="9"/>
      <c r="G18" s="9"/>
      <c r="H18" s="9"/>
      <c r="I18" s="9"/>
      <c r="J18" s="9"/>
    </row>
    <row r="19" spans="1:10" ht="15" customHeight="1" x14ac:dyDescent="0.25">
      <c r="A19" s="22" t="s">
        <v>32</v>
      </c>
      <c r="B19" s="9" t="s">
        <v>33</v>
      </c>
      <c r="C19" s="9"/>
      <c r="D19" s="9"/>
      <c r="E19" s="9"/>
      <c r="F19" s="9"/>
      <c r="G19" s="9"/>
      <c r="H19" s="9"/>
      <c r="I19" s="9"/>
      <c r="J19" s="9"/>
    </row>
    <row r="20" spans="1:10" ht="15" customHeight="1" x14ac:dyDescent="0.25">
      <c r="A20" s="23" t="s">
        <v>34</v>
      </c>
      <c r="B20" s="9" t="s">
        <v>35</v>
      </c>
      <c r="C20" s="9"/>
      <c r="D20" s="9"/>
      <c r="E20" s="9"/>
      <c r="F20" s="9"/>
      <c r="G20" s="9"/>
      <c r="H20" s="9"/>
      <c r="I20" s="9"/>
      <c r="J20" s="9"/>
    </row>
    <row r="21" spans="1:10" ht="15" customHeight="1" x14ac:dyDescent="0.25">
      <c r="A21" s="24" t="s">
        <v>36</v>
      </c>
      <c r="B21" s="9" t="s">
        <v>37</v>
      </c>
      <c r="C21" s="9"/>
      <c r="D21" s="9"/>
      <c r="E21" s="9"/>
      <c r="F21" s="9"/>
      <c r="G21" s="9"/>
      <c r="H21" s="9"/>
      <c r="I21" s="9"/>
      <c r="J21" s="9"/>
    </row>
    <row r="22" spans="1:10" ht="15" customHeight="1" x14ac:dyDescent="0.25">
      <c r="A22" s="25" t="s">
        <v>38</v>
      </c>
      <c r="B22" s="9" t="s">
        <v>39</v>
      </c>
      <c r="C22" s="9"/>
      <c r="D22" s="9"/>
      <c r="E22" s="9"/>
      <c r="F22" s="9"/>
      <c r="G22" s="9"/>
      <c r="H22" s="9"/>
      <c r="I22" s="9"/>
      <c r="J22" s="9"/>
    </row>
    <row r="23" spans="1:10" ht="1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15" customHeight="1" x14ac:dyDescent="0.25">
      <c r="A24" s="8" t="s">
        <v>40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ht="27.75" customHeight="1" x14ac:dyDescent="0.25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27.75" customHeight="1" x14ac:dyDescent="0.25">
      <c r="A26" s="6" t="s">
        <v>42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15" customHeight="1" x14ac:dyDescent="0.25">
      <c r="A27" s="6" t="s">
        <v>43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5" customHeight="1" x14ac:dyDescent="0.25">
      <c r="A28" s="6" t="s">
        <v>629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5">
      <c r="A29" s="5" t="s">
        <v>44</v>
      </c>
      <c r="B29" s="5"/>
      <c r="C29" s="5"/>
      <c r="D29" s="5"/>
      <c r="E29" s="5"/>
      <c r="F29" s="5"/>
      <c r="G29" s="5"/>
      <c r="H29" s="5"/>
      <c r="I29" s="5"/>
      <c r="J29" s="5"/>
    </row>
  </sheetData>
  <sheetProtection password="EA1C" sheet="1" objects="1" scenarios="1" selectLockedCells="1" selectUnlockedCells="1"/>
  <mergeCells count="25">
    <mergeCell ref="A25:J25"/>
    <mergeCell ref="A26:J26"/>
    <mergeCell ref="A27:J27"/>
    <mergeCell ref="A28:J28"/>
    <mergeCell ref="A29:J29"/>
    <mergeCell ref="B19:J19"/>
    <mergeCell ref="B20:J20"/>
    <mergeCell ref="B21:J21"/>
    <mergeCell ref="B22:J22"/>
    <mergeCell ref="A24:J24"/>
    <mergeCell ref="C13:J13"/>
    <mergeCell ref="C14:J14"/>
    <mergeCell ref="A16:J16"/>
    <mergeCell ref="B17:J17"/>
    <mergeCell ref="B18:J18"/>
    <mergeCell ref="C8:J8"/>
    <mergeCell ref="C9:J9"/>
    <mergeCell ref="C10:J10"/>
    <mergeCell ref="C11:J11"/>
    <mergeCell ref="C12:J12"/>
    <mergeCell ref="A1:J1"/>
    <mergeCell ref="A3:J3"/>
    <mergeCell ref="A4:J4"/>
    <mergeCell ref="A6:J6"/>
    <mergeCell ref="C7:J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showGridLines="0" workbookViewId="0"/>
  </sheetViews>
  <sheetFormatPr defaultColWidth="8.6640625" defaultRowHeight="13.2" x14ac:dyDescent="0.25"/>
  <cols>
    <col min="1" max="1" width="11.21875" customWidth="1"/>
    <col min="2" max="2" width="31.21875" customWidth="1"/>
    <col min="3" max="4" width="13.77734375" customWidth="1"/>
    <col min="5" max="5" width="15.6640625" customWidth="1"/>
    <col min="6" max="6" width="11.88671875" customWidth="1"/>
    <col min="7" max="7" width="14.33203125" customWidth="1"/>
    <col min="8" max="8" width="48.77734375" customWidth="1"/>
  </cols>
  <sheetData>
    <row r="1" spans="1:8" ht="30" customHeight="1" x14ac:dyDescent="0.25">
      <c r="A1" s="4" t="s">
        <v>348</v>
      </c>
      <c r="B1" s="4"/>
      <c r="C1" s="4"/>
      <c r="D1" s="4"/>
      <c r="E1" s="4"/>
      <c r="F1" s="4"/>
      <c r="G1" s="4"/>
      <c r="H1" s="4"/>
    </row>
    <row r="2" spans="1:8" ht="27.75" customHeight="1" x14ac:dyDescent="0.25">
      <c r="A2" s="3" t="s">
        <v>349</v>
      </c>
      <c r="B2" s="3"/>
      <c r="C2" s="3"/>
      <c r="D2" s="3"/>
      <c r="E2" s="3"/>
      <c r="F2" s="3"/>
      <c r="G2" s="3"/>
      <c r="H2" s="3"/>
    </row>
    <row r="3" spans="1:8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27.75" customHeight="1" x14ac:dyDescent="0.25">
      <c r="A4" s="95" t="s">
        <v>350</v>
      </c>
      <c r="B4" s="95" t="s">
        <v>351</v>
      </c>
      <c r="C4" s="95" t="s">
        <v>136</v>
      </c>
      <c r="D4" s="95" t="s">
        <v>137</v>
      </c>
      <c r="E4" s="95" t="s">
        <v>138</v>
      </c>
      <c r="F4" s="95" t="s">
        <v>139</v>
      </c>
      <c r="G4" s="95" t="s">
        <v>352</v>
      </c>
      <c r="H4" s="95" t="s">
        <v>353</v>
      </c>
    </row>
    <row r="5" spans="1:8" ht="54" customHeight="1" x14ac:dyDescent="0.25">
      <c r="A5" s="31" t="s">
        <v>354</v>
      </c>
      <c r="B5" s="32" t="s">
        <v>355</v>
      </c>
      <c r="C5" s="151">
        <f>SUMIFS('GSTR-2B IMS'!$M$5:$M$504,'GSTR-2B IMS'!$AC$5:$AC$504,"4(A)(1)",'GSTR-2B IMS'!$E$5:$E$504,"&gt;="&amp;Setup!$B$8,'GSTR-2B IMS'!$E$5:$E$504,"&lt;="&amp;Setup!$B$9,'GSTR-2B IMS'!$AN$5:$AN$504,"INCLUDE")</f>
        <v>0</v>
      </c>
      <c r="D5" s="151">
        <f>SUMIFS('GSTR-2B IMS'!$N$5:$N$504,'GSTR-2B IMS'!$AC$5:$AC$504,"4(A)(1)",'GSTR-2B IMS'!$E$5:$E$504,"&gt;="&amp;Setup!$B$8,'GSTR-2B IMS'!$E$5:$E$504,"&lt;="&amp;Setup!$B$9,'GSTR-2B IMS'!$AN$5:$AN$504,"INCLUDE")</f>
        <v>0</v>
      </c>
      <c r="E5" s="151">
        <f>SUMIFS('GSTR-2B IMS'!$O$5:$O$504,'GSTR-2B IMS'!$AC$5:$AC$504,"4(A)(1)",'GSTR-2B IMS'!$E$5:$E$504,"&gt;="&amp;Setup!$B$8,'GSTR-2B IMS'!$E$5:$E$504,"&lt;="&amp;Setup!$B$9,'GSTR-2B IMS'!$AN$5:$AN$504,"INCLUDE")</f>
        <v>0</v>
      </c>
      <c r="F5" s="151">
        <f>SUMIFS('GSTR-2B IMS'!$P$5:$P$504,'GSTR-2B IMS'!$AC$5:$AC$504,"4(A)(1)",'GSTR-2B IMS'!$E$5:$E$504,"&gt;="&amp;Setup!$B$8,'GSTR-2B IMS'!$E$5:$E$504,"&lt;="&amp;Setup!$B$9,'GSTR-2B IMS'!$AN$5:$AN$504,"INCLUDE")</f>
        <v>0</v>
      </c>
      <c r="G5" s="151">
        <f t="shared" ref="G5:G15" si="0">SUM(C5:F5)</f>
        <v>0</v>
      </c>
      <c r="H5" s="33" t="s">
        <v>650</v>
      </c>
    </row>
    <row r="6" spans="1:8" ht="54" customHeight="1" x14ac:dyDescent="0.25">
      <c r="A6" s="18" t="s">
        <v>356</v>
      </c>
      <c r="B6" s="36" t="s">
        <v>357</v>
      </c>
      <c r="C6" s="152">
        <f>SUMIFS('RCM Ledger'!$H$5:$H$504,'RCM Ledger'!$P$5:$P$504,"4(A)(2)",'RCM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D6" s="152">
        <f>SUMIFS('RCM Ledger'!$I$5:$I$504,'RCM Ledger'!$P$5:$P$504,"4(A)(2)",'RCM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E6" s="152">
        <f>SUMIFS('RCM Ledger'!$J$5:$J$504,'RCM Ledger'!$P$5:$P$504,"4(A)(2)",'RCM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F6" s="152">
        <f>SUMIFS('RCM Ledger'!$K$5:$K$504,'RCM Ledger'!$P$5:$P$504,"4(A)(2)",'RCM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G6" s="152">
        <f t="shared" si="0"/>
        <v>0</v>
      </c>
      <c r="H6" s="37" t="s">
        <v>651</v>
      </c>
    </row>
    <row r="7" spans="1:8" ht="54" customHeight="1" x14ac:dyDescent="0.25">
      <c r="A7" s="18" t="s">
        <v>358</v>
      </c>
      <c r="B7" s="36" t="s">
        <v>359</v>
      </c>
      <c r="C7" s="152">
        <f>SUMIFS('RCM Ledger'!$H$5:$H$504,'RCM Ledger'!$P$5:$P$504,"4(A)(3)",'RCM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D7" s="152">
        <f>SUMIFS('RCM Ledger'!$I$5:$I$504,'RCM Ledger'!$P$5:$P$504,"4(A)(3)",'RCM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E7" s="152">
        <f>SUMIFS('RCM Ledger'!$J$5:$J$504,'RCM Ledger'!$P$5:$P$504,"4(A)(3)",'RCM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F7" s="152">
        <f>SUMIFS('RCM Ledger'!$K$5:$K$504,'RCM Ledger'!$P$5:$P$504,"4(A)(3)",'RCM Ledger'!$N$5:$N$504,"Yes",'RCM Ledger'!$O$5:$O$504,"Yes",'RCM Ledger'!$Q$5:$Q$504,"&gt;="&amp;Setup!$B$8,'RCM Ledger'!$Q$5:$Q$504,"&lt;="&amp;Setup!$B$9,'RCM Ledger'!$S$5:$S$504,"&gt;=1/1/2000",'RCM Ledger'!$S$5:$S$504,"&lt;="&amp;Setup!$B$9)</f>
        <v>0</v>
      </c>
      <c r="G7" s="152">
        <f t="shared" si="0"/>
        <v>0</v>
      </c>
      <c r="H7" s="37" t="s">
        <v>651</v>
      </c>
    </row>
    <row r="8" spans="1:8" ht="54" customHeight="1" x14ac:dyDescent="0.25">
      <c r="A8" s="18" t="s">
        <v>360</v>
      </c>
      <c r="B8" s="36" t="s">
        <v>361</v>
      </c>
      <c r="C8" s="152">
        <f>SUMIFS('GSTR-2B IMS'!$M$5:$M$504,'GSTR-2B IMS'!$AC$5:$AC$504,"4(A)(4)",'GSTR-2B IMS'!$E$5:$E$504,"&gt;="&amp;Setup!$B$8,'GSTR-2B IMS'!$E$5:$E$504,"&lt;="&amp;Setup!$B$9,'GSTR-2B IMS'!$AN$5:$AN$504,"INCLUDE")</f>
        <v>0</v>
      </c>
      <c r="D8" s="152">
        <f>SUMIFS('GSTR-2B IMS'!$N$5:$N$504,'GSTR-2B IMS'!$AC$5:$AC$504,"4(A)(4)",'GSTR-2B IMS'!$E$5:$E$504,"&gt;="&amp;Setup!$B$8,'GSTR-2B IMS'!$E$5:$E$504,"&lt;="&amp;Setup!$B$9,'GSTR-2B IMS'!$AN$5:$AN$504,"INCLUDE")</f>
        <v>0</v>
      </c>
      <c r="E8" s="152">
        <f>SUMIFS('GSTR-2B IMS'!$O$5:$O$504,'GSTR-2B IMS'!$AC$5:$AC$504,"4(A)(4)",'GSTR-2B IMS'!$E$5:$E$504,"&gt;="&amp;Setup!$B$8,'GSTR-2B IMS'!$E$5:$E$504,"&lt;="&amp;Setup!$B$9,'GSTR-2B IMS'!$AN$5:$AN$504,"INCLUDE")</f>
        <v>0</v>
      </c>
      <c r="F8" s="152">
        <f>SUMIFS('GSTR-2B IMS'!$P$5:$P$504,'GSTR-2B IMS'!$AC$5:$AC$504,"4(A)(4)",'GSTR-2B IMS'!$E$5:$E$504,"&gt;="&amp;Setup!$B$8,'GSTR-2B IMS'!$E$5:$E$504,"&lt;="&amp;Setup!$B$9,'GSTR-2B IMS'!$AN$5:$AN$504,"INCLUDE")</f>
        <v>0</v>
      </c>
      <c r="G8" s="152">
        <f t="shared" si="0"/>
        <v>0</v>
      </c>
      <c r="H8" s="37" t="s">
        <v>652</v>
      </c>
    </row>
    <row r="9" spans="1:8" ht="54" customHeight="1" x14ac:dyDescent="0.25">
      <c r="A9" s="18" t="s">
        <v>242</v>
      </c>
      <c r="B9" s="36" t="s">
        <v>362</v>
      </c>
      <c r="C9" s="152">
        <f>SUMIFS('GSTR-2B IMS'!$M$5:$M$504,'GSTR-2B IMS'!$AC$5:$AC$504,"4(A)(5)",'GSTR-2B IMS'!$E$5:$E$504,"&gt;="&amp;Setup!$B$8,'GSTR-2B IMS'!$E$5:$E$504,"&lt;="&amp;Setup!$B$9,'GSTR-2B IMS'!$AN$5:$AN$504,"INCLUDE")+SUMIFS('Reversal Reclaim'!$Q$5:$Q$504,'Reversal Reclaim'!$P$5:$P$504,"&gt;="&amp;Setup!$B$8,'Reversal Reclaim'!$P$5:$P$504,"&lt;="&amp;Setup!$B$9)</f>
        <v>27000</v>
      </c>
      <c r="D9" s="152">
        <f>SUMIFS('GSTR-2B IMS'!$N$5:$N$504,'GSTR-2B IMS'!$AC$5:$AC$504,"4(A)(5)",'GSTR-2B IMS'!$E$5:$E$504,"&gt;="&amp;Setup!$B$8,'GSTR-2B IMS'!$E$5:$E$504,"&lt;="&amp;Setup!$B$9,'GSTR-2B IMS'!$AN$5:$AN$504,"INCLUDE")+SUMIFS('Reversal Reclaim'!$R$5:$R$504,'Reversal Reclaim'!$P$5:$P$504,"&gt;="&amp;Setup!$B$8,'Reversal Reclaim'!$P$5:$P$504,"&lt;="&amp;Setup!$B$9)</f>
        <v>4500</v>
      </c>
      <c r="E9" s="152">
        <f>SUMIFS('GSTR-2B IMS'!$O$5:$O$504,'GSTR-2B IMS'!$AC$5:$AC$504,"4(A)(5)",'GSTR-2B IMS'!$E$5:$E$504,"&gt;="&amp;Setup!$B$8,'GSTR-2B IMS'!$E$5:$E$504,"&lt;="&amp;Setup!$B$9,'GSTR-2B IMS'!$AN$5:$AN$504,"INCLUDE")+SUMIFS('Reversal Reclaim'!$S$5:$S$504,'Reversal Reclaim'!$P$5:$P$504,"&gt;="&amp;Setup!$B$8,'Reversal Reclaim'!$P$5:$P$504,"&lt;="&amp;Setup!$B$9)</f>
        <v>4500</v>
      </c>
      <c r="F9" s="152">
        <f>SUMIFS('GSTR-2B IMS'!$P$5:$P$504,'GSTR-2B IMS'!$AC$5:$AC$504,"4(A)(5)",'GSTR-2B IMS'!$E$5:$E$504,"&gt;="&amp;Setup!$B$8,'GSTR-2B IMS'!$E$5:$E$504,"&lt;="&amp;Setup!$B$9,'GSTR-2B IMS'!$AN$5:$AN$504,"INCLUDE")+SUMIFS('Reversal Reclaim'!$T$5:$T$504,'Reversal Reclaim'!$P$5:$P$504,"&gt;="&amp;Setup!$B$8,'Reversal Reclaim'!$P$5:$P$504,"&lt;="&amp;Setup!$B$9)</f>
        <v>0</v>
      </c>
      <c r="G9" s="152">
        <f t="shared" si="0"/>
        <v>36000</v>
      </c>
      <c r="H9" s="37" t="s">
        <v>653</v>
      </c>
    </row>
    <row r="10" spans="1:8" ht="54" customHeight="1" x14ac:dyDescent="0.25">
      <c r="A10" s="153" t="s">
        <v>363</v>
      </c>
      <c r="B10" s="154" t="s">
        <v>364</v>
      </c>
      <c r="C10" s="155">
        <f>SUM(C5:C9)</f>
        <v>27000</v>
      </c>
      <c r="D10" s="155">
        <f>SUM(D5:D9)</f>
        <v>4500</v>
      </c>
      <c r="E10" s="155">
        <f>SUM(E5:E9)</f>
        <v>4500</v>
      </c>
      <c r="F10" s="155">
        <f>SUM(F5:F9)</f>
        <v>0</v>
      </c>
      <c r="G10" s="155">
        <f t="shared" si="0"/>
        <v>36000</v>
      </c>
      <c r="H10" s="156" t="s">
        <v>365</v>
      </c>
    </row>
    <row r="11" spans="1:8" ht="54" customHeight="1" x14ac:dyDescent="0.25">
      <c r="A11" s="18" t="s">
        <v>366</v>
      </c>
      <c r="B11" s="36" t="s">
        <v>367</v>
      </c>
      <c r="C11" s="152">
        <f>SUMIFS('Reversal Reclaim'!$K$5:$K$504,'Reversal Reclaim'!$G$5:$G$504,"Permanent",'Reversal Reclaim'!$J$5:$J$504,"&gt;="&amp;Setup!$B$8,'Reversal Reclaim'!$J$5:$J$504,"&lt;="&amp;Setup!$B$9)</f>
        <v>0</v>
      </c>
      <c r="D11" s="152">
        <f>SUMIFS('Reversal Reclaim'!$L$5:$L$504,'Reversal Reclaim'!$G$5:$G$504,"Permanent",'Reversal Reclaim'!$J$5:$J$504,"&gt;="&amp;Setup!$B$8,'Reversal Reclaim'!$J$5:$J$504,"&lt;="&amp;Setup!$B$9)</f>
        <v>0</v>
      </c>
      <c r="E11" s="152">
        <f>SUMIFS('Reversal Reclaim'!$M$5:$M$504,'Reversal Reclaim'!$G$5:$G$504,"Permanent",'Reversal Reclaim'!$J$5:$J$504,"&gt;="&amp;Setup!$B$8,'Reversal Reclaim'!$J$5:$J$504,"&lt;="&amp;Setup!$B$9)</f>
        <v>0</v>
      </c>
      <c r="F11" s="152">
        <f>SUMIFS('Reversal Reclaim'!$N$5:$N$504,'Reversal Reclaim'!$G$5:$G$504,"Permanent",'Reversal Reclaim'!$J$5:$J$504,"&gt;="&amp;Setup!$B$8,'Reversal Reclaim'!$J$5:$J$504,"&lt;="&amp;Setup!$B$9)</f>
        <v>0</v>
      </c>
      <c r="G11" s="152">
        <f t="shared" si="0"/>
        <v>0</v>
      </c>
      <c r="H11" s="37" t="s">
        <v>654</v>
      </c>
    </row>
    <row r="12" spans="1:8" ht="54" customHeight="1" x14ac:dyDescent="0.25">
      <c r="A12" s="18" t="s">
        <v>368</v>
      </c>
      <c r="B12" s="36" t="s">
        <v>369</v>
      </c>
      <c r="C12" s="152">
        <f>SUMIFS('Reversal Reclaim'!$K$5:$K$504,'Reversal Reclaim'!$G$5:$G$504,"Temporary",'Reversal Reclaim'!$J$5:$J$504,"&gt;="&amp;Setup!$B$8,'Reversal Reclaim'!$J$5:$J$504,"&lt;="&amp;Setup!$B$9)</f>
        <v>0</v>
      </c>
      <c r="D12" s="152">
        <f>SUMIFS('Reversal Reclaim'!$L$5:$L$504,'Reversal Reclaim'!$G$5:$G$504,"Temporary",'Reversal Reclaim'!$J$5:$J$504,"&gt;="&amp;Setup!$B$8,'Reversal Reclaim'!$J$5:$J$504,"&lt;="&amp;Setup!$B$9)</f>
        <v>0</v>
      </c>
      <c r="E12" s="152">
        <f>SUMIFS('Reversal Reclaim'!$M$5:$M$504,'Reversal Reclaim'!$G$5:$G$504,"Temporary",'Reversal Reclaim'!$J$5:$J$504,"&gt;="&amp;Setup!$B$8,'Reversal Reclaim'!$J$5:$J$504,"&lt;="&amp;Setup!$B$9)</f>
        <v>0</v>
      </c>
      <c r="F12" s="152">
        <f>SUMIFS('Reversal Reclaim'!$N$5:$N$504,'Reversal Reclaim'!$G$5:$G$504,"Temporary",'Reversal Reclaim'!$J$5:$J$504,"&gt;="&amp;Setup!$B$8,'Reversal Reclaim'!$J$5:$J$504,"&lt;="&amp;Setup!$B$9)</f>
        <v>0</v>
      </c>
      <c r="G12" s="152">
        <f t="shared" si="0"/>
        <v>0</v>
      </c>
      <c r="H12" s="37" t="s">
        <v>655</v>
      </c>
    </row>
    <row r="13" spans="1:8" ht="54" customHeight="1" x14ac:dyDescent="0.25">
      <c r="A13" s="157" t="s">
        <v>370</v>
      </c>
      <c r="B13" s="158" t="s">
        <v>371</v>
      </c>
      <c r="C13" s="159">
        <f>C10-C11-C12</f>
        <v>27000</v>
      </c>
      <c r="D13" s="159">
        <f>D10-D11-D12</f>
        <v>4500</v>
      </c>
      <c r="E13" s="159">
        <f>E10-E11-E12</f>
        <v>4500</v>
      </c>
      <c r="F13" s="159">
        <f>F10-F11-F12</f>
        <v>0</v>
      </c>
      <c r="G13" s="159">
        <f t="shared" si="0"/>
        <v>36000</v>
      </c>
      <c r="H13" s="160" t="s">
        <v>372</v>
      </c>
    </row>
    <row r="14" spans="1:8" ht="54" customHeight="1" x14ac:dyDescent="0.25">
      <c r="A14" s="18" t="s">
        <v>373</v>
      </c>
      <c r="B14" s="36" t="s">
        <v>374</v>
      </c>
      <c r="C14" s="152">
        <f>SUMIFS('Reversal Reclaim'!$Q$5:$Q$504,'Reversal Reclaim'!$P$5:$P$504,"&gt;="&amp;Setup!$B$8,'Reversal Reclaim'!$P$5:$P$504,"&lt;="&amp;Setup!$B$9)</f>
        <v>0</v>
      </c>
      <c r="D14" s="152">
        <f>SUMIFS('Reversal Reclaim'!$R$5:$R$504,'Reversal Reclaim'!$P$5:$P$504,"&gt;="&amp;Setup!$B$8,'Reversal Reclaim'!$P$5:$P$504,"&lt;="&amp;Setup!$B$9)</f>
        <v>0</v>
      </c>
      <c r="E14" s="152">
        <f>SUMIFS('Reversal Reclaim'!$S$5:$S$504,'Reversal Reclaim'!$P$5:$P$504,"&gt;="&amp;Setup!$B$8,'Reversal Reclaim'!$P$5:$P$504,"&lt;="&amp;Setup!$B$9)</f>
        <v>0</v>
      </c>
      <c r="F14" s="152">
        <f>SUMIFS('Reversal Reclaim'!$T$5:$T$504,'Reversal Reclaim'!$P$5:$P$504,"&gt;="&amp;Setup!$B$8,'Reversal Reclaim'!$P$5:$P$504,"&lt;="&amp;Setup!$B$9)</f>
        <v>0</v>
      </c>
      <c r="G14" s="152">
        <f t="shared" si="0"/>
        <v>0</v>
      </c>
      <c r="H14" s="37" t="s">
        <v>656</v>
      </c>
    </row>
    <row r="15" spans="1:8" ht="54" customHeight="1" x14ac:dyDescent="0.25">
      <c r="A15" s="38" t="s">
        <v>375</v>
      </c>
      <c r="B15" s="39" t="s">
        <v>376</v>
      </c>
      <c r="C15" s="161">
        <f>SUMPRODUCT(('GSTR-2B IMS'!$E$5:$E$504&gt;=Setup!$B$8)*('GSTR-2B IMS'!$E$5:$E$504&lt;=Setup!$B$9)*(--((('GSTR-2B IMS'!$T$5:$T$504="Not Available")+('GSTR-2B IMS'!$T$5:$T$504="Reversal")+('GSTR-2B IMS'!$T$5:$T$504="Not Applicable")+('GSTR-2B IMS'!$AK$5:$AK$504="Section 16(4) expired")+('GSTR-2B IMS'!$AK$5:$AK$504="Review POS / state"))&gt;0))*'GSTR-2B IMS'!$M$5:$M$504)</f>
        <v>0</v>
      </c>
      <c r="D15" s="161">
        <f>SUMPRODUCT(('GSTR-2B IMS'!$E$5:$E$504&gt;=Setup!$B$8)*('GSTR-2B IMS'!$E$5:$E$504&lt;=Setup!$B$9)*(--((('GSTR-2B IMS'!$T$5:$T$504="Not Available")+('GSTR-2B IMS'!$T$5:$T$504="Reversal")+('GSTR-2B IMS'!$T$5:$T$504="Not Applicable")+('GSTR-2B IMS'!$AK$5:$AK$504="Section 16(4) expired")+('GSTR-2B IMS'!$AK$5:$AK$504="Review POS / state"))&gt;0))*'GSTR-2B IMS'!$N$5:$N$504)</f>
        <v>0</v>
      </c>
      <c r="E15" s="161">
        <f>SUMPRODUCT(('GSTR-2B IMS'!$E$5:$E$504&gt;=Setup!$B$8)*('GSTR-2B IMS'!$E$5:$E$504&lt;=Setup!$B$9)*(--((('GSTR-2B IMS'!$T$5:$T$504="Not Available")+('GSTR-2B IMS'!$T$5:$T$504="Reversal")+('GSTR-2B IMS'!$T$5:$T$504="Not Applicable")+('GSTR-2B IMS'!$AK$5:$AK$504="Section 16(4) expired")+('GSTR-2B IMS'!$AK$5:$AK$504="Review POS / state"))&gt;0))*'GSTR-2B IMS'!$O$5:$O$504)</f>
        <v>0</v>
      </c>
      <c r="F15" s="161">
        <f>SUMPRODUCT(('GSTR-2B IMS'!$E$5:$E$504&gt;=Setup!$B$8)*('GSTR-2B IMS'!$E$5:$E$504&lt;=Setup!$B$9)*(--((('GSTR-2B IMS'!$T$5:$T$504="Not Available")+('GSTR-2B IMS'!$T$5:$T$504="Reversal")+('GSTR-2B IMS'!$T$5:$T$504="Not Applicable")+('GSTR-2B IMS'!$AK$5:$AK$504="Section 16(4) expired")+('GSTR-2B IMS'!$AK$5:$AK$504="Review POS / state"))&gt;0))*'GSTR-2B IMS'!$P$5:$P$504)</f>
        <v>0</v>
      </c>
      <c r="G15" s="161">
        <f t="shared" si="0"/>
        <v>0</v>
      </c>
      <c r="H15" s="40" t="s">
        <v>657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showGridLines="0" workbookViewId="0"/>
  </sheetViews>
  <sheetFormatPr defaultColWidth="8.6640625" defaultRowHeight="13.2" x14ac:dyDescent="0.25"/>
  <cols>
    <col min="1" max="1" width="39.33203125" customWidth="1"/>
    <col min="2" max="3" width="15" customWidth="1"/>
    <col min="4" max="4" width="13.77734375" customWidth="1"/>
    <col min="5" max="5" width="11.21875" customWidth="1"/>
    <col min="6" max="6" width="11.88671875" customWidth="1"/>
    <col min="7" max="7" width="37.44140625" customWidth="1"/>
    <col min="8" max="8" width="17.44140625" customWidth="1"/>
  </cols>
  <sheetData>
    <row r="1" spans="1:8" ht="30" customHeight="1" x14ac:dyDescent="0.25">
      <c r="A1" s="4" t="s">
        <v>377</v>
      </c>
      <c r="B1" s="4"/>
      <c r="C1" s="4"/>
      <c r="D1" s="4"/>
      <c r="E1" s="4"/>
      <c r="F1" s="4"/>
      <c r="G1" s="4"/>
      <c r="H1" s="4"/>
    </row>
    <row r="2" spans="1:8" ht="27.75" customHeight="1" x14ac:dyDescent="0.25">
      <c r="A2" s="3" t="s">
        <v>378</v>
      </c>
      <c r="B2" s="3"/>
      <c r="C2" s="3"/>
      <c r="D2" s="3"/>
      <c r="E2" s="3"/>
      <c r="F2" s="3"/>
      <c r="G2" s="3"/>
      <c r="H2" s="3"/>
    </row>
    <row r="3" spans="1:8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15" customHeight="1" x14ac:dyDescent="0.25">
      <c r="A4" s="138" t="s">
        <v>379</v>
      </c>
      <c r="B4" s="138" t="s">
        <v>380</v>
      </c>
      <c r="C4" s="138" t="s">
        <v>381</v>
      </c>
      <c r="D4" s="138" t="s">
        <v>382</v>
      </c>
      <c r="E4" s="138" t="s">
        <v>383</v>
      </c>
      <c r="F4" s="138" t="s">
        <v>62</v>
      </c>
      <c r="G4" s="138" t="s">
        <v>384</v>
      </c>
      <c r="H4" s="138" t="s">
        <v>385</v>
      </c>
    </row>
    <row r="5" spans="1:8" ht="37.950000000000003" customHeight="1" x14ac:dyDescent="0.25">
      <c r="A5" s="31" t="s">
        <v>386</v>
      </c>
      <c r="B5" s="32">
        <f>SUM('Books Register'!$AN$5:$AN$504)</f>
        <v>63900</v>
      </c>
      <c r="C5" s="32">
        <f>SUM('Books Register'!$M$5:$M$504)+SUM('Books Register'!$N$5:$N$504)+SUM('Books Register'!$O$5:$O$504)+SUM('Books Register'!$P$5:$P$504)</f>
        <v>63900</v>
      </c>
      <c r="D5" s="32">
        <f t="shared" ref="D5:D20" si="0">B5-C5</f>
        <v>0</v>
      </c>
      <c r="E5" s="32">
        <v>0.01</v>
      </c>
      <c r="F5" s="32" t="str">
        <f t="shared" ref="F5:F20" si="1">IF(ABS(D5)&lt;=E5,"OK","FAIL")</f>
        <v>OK</v>
      </c>
      <c r="G5" s="32" t="s">
        <v>387</v>
      </c>
      <c r="H5" s="33"/>
    </row>
    <row r="6" spans="1:8" ht="37.950000000000003" customHeight="1" x14ac:dyDescent="0.25">
      <c r="A6" s="18" t="s">
        <v>388</v>
      </c>
      <c r="B6" s="36">
        <f>SUM('GSTR-2B IMS'!$AF$5:$AF$504)</f>
        <v>52020</v>
      </c>
      <c r="C6" s="36">
        <f>SUM('GSTR-2B IMS'!$M$5:$M$504)+SUM('GSTR-2B IMS'!$N$5:$N$504)+SUM('GSTR-2B IMS'!$O$5:$O$504)+SUM('GSTR-2B IMS'!$P$5:$P$504)</f>
        <v>52020</v>
      </c>
      <c r="D6" s="36">
        <f t="shared" si="0"/>
        <v>0</v>
      </c>
      <c r="E6" s="36">
        <v>0.01</v>
      </c>
      <c r="F6" s="36" t="str">
        <f t="shared" si="1"/>
        <v>OK</v>
      </c>
      <c r="G6" s="36" t="s">
        <v>389</v>
      </c>
      <c r="H6" s="37"/>
    </row>
    <row r="7" spans="1:8" ht="37.950000000000003" customHeight="1" x14ac:dyDescent="0.25">
      <c r="A7" s="18" t="s">
        <v>390</v>
      </c>
      <c r="B7" s="36">
        <f>COUNTIF('Books Register'!$AO$5:$AO$504,"&gt;1")</f>
        <v>2</v>
      </c>
      <c r="C7" s="36">
        <f>0</f>
        <v>0</v>
      </c>
      <c r="D7" s="36">
        <f t="shared" si="0"/>
        <v>2</v>
      </c>
      <c r="E7" s="36">
        <v>0</v>
      </c>
      <c r="F7" s="36" t="str">
        <f t="shared" si="1"/>
        <v>FAIL</v>
      </c>
      <c r="G7" s="36" t="s">
        <v>391</v>
      </c>
      <c r="H7" s="37"/>
    </row>
    <row r="8" spans="1:8" ht="37.950000000000003" customHeight="1" x14ac:dyDescent="0.25">
      <c r="A8" s="18" t="s">
        <v>392</v>
      </c>
      <c r="B8" s="36">
        <f>COUNTIF('GSTR-2B IMS'!$AG$5:$AG$504,"&gt;1")</f>
        <v>0</v>
      </c>
      <c r="C8" s="36">
        <f>0</f>
        <v>0</v>
      </c>
      <c r="D8" s="36">
        <f t="shared" si="0"/>
        <v>0</v>
      </c>
      <c r="E8" s="36">
        <v>0</v>
      </c>
      <c r="F8" s="36" t="str">
        <f t="shared" si="1"/>
        <v>OK</v>
      </c>
      <c r="G8" s="36" t="s">
        <v>393</v>
      </c>
      <c r="H8" s="37"/>
    </row>
    <row r="9" spans="1:8" ht="37.950000000000003" customHeight="1" x14ac:dyDescent="0.25">
      <c r="A9" s="18" t="s">
        <v>64</v>
      </c>
      <c r="B9" s="36">
        <f>IF(Setup!$B$13="Yes",1,0)</f>
        <v>1</v>
      </c>
      <c r="C9" s="36">
        <f>1</f>
        <v>1</v>
      </c>
      <c r="D9" s="36">
        <f t="shared" si="0"/>
        <v>0</v>
      </c>
      <c r="E9" s="36">
        <v>0</v>
      </c>
      <c r="F9" s="36" t="str">
        <f t="shared" si="1"/>
        <v>OK</v>
      </c>
      <c r="G9" s="36" t="s">
        <v>394</v>
      </c>
      <c r="H9" s="37"/>
    </row>
    <row r="10" spans="1:8" ht="37.950000000000003" customHeight="1" x14ac:dyDescent="0.25">
      <c r="A10" s="18" t="s">
        <v>395</v>
      </c>
      <c r="B10" s="36">
        <f>IF(Setup!$B$15="Yes",1,0)</f>
        <v>1</v>
      </c>
      <c r="C10" s="36">
        <f>1</f>
        <v>1</v>
      </c>
      <c r="D10" s="36">
        <f t="shared" si="0"/>
        <v>0</v>
      </c>
      <c r="E10" s="36">
        <v>0</v>
      </c>
      <c r="F10" s="36" t="str">
        <f t="shared" si="1"/>
        <v>OK</v>
      </c>
      <c r="G10" s="36" t="s">
        <v>396</v>
      </c>
      <c r="H10" s="37"/>
    </row>
    <row r="11" spans="1:8" ht="37.950000000000003" customHeight="1" x14ac:dyDescent="0.25">
      <c r="A11" s="18" t="s">
        <v>397</v>
      </c>
      <c r="B11" s="36">
        <f>COUNTIF('Reversal Reclaim'!$V$5:$V$504,"&lt;0")</f>
        <v>0</v>
      </c>
      <c r="C11" s="36">
        <f>0</f>
        <v>0</v>
      </c>
      <c r="D11" s="36">
        <f t="shared" si="0"/>
        <v>0</v>
      </c>
      <c r="E11" s="36">
        <v>0</v>
      </c>
      <c r="F11" s="36" t="str">
        <f t="shared" si="1"/>
        <v>OK</v>
      </c>
      <c r="G11" s="36" t="s">
        <v>398</v>
      </c>
      <c r="H11" s="37"/>
    </row>
    <row r="12" spans="1:8" ht="37.950000000000003" customHeight="1" x14ac:dyDescent="0.25">
      <c r="A12" s="18" t="s">
        <v>399</v>
      </c>
      <c r="B12" s="36">
        <f>COUNTIFS('RCM Ledger'!$N$5:$N$504,"No",'RCM Ledger'!$Q$5:$Q$504,"&lt;&gt;")</f>
        <v>0</v>
      </c>
      <c r="C12" s="36">
        <f>0</f>
        <v>0</v>
      </c>
      <c r="D12" s="36">
        <f t="shared" si="0"/>
        <v>0</v>
      </c>
      <c r="E12" s="36">
        <v>0</v>
      </c>
      <c r="F12" s="36" t="str">
        <f t="shared" si="1"/>
        <v>OK</v>
      </c>
      <c r="G12" s="36" t="s">
        <v>400</v>
      </c>
      <c r="H12" s="37"/>
    </row>
    <row r="13" spans="1:8" ht="37.950000000000003" customHeight="1" x14ac:dyDescent="0.25">
      <c r="A13" s="18" t="s">
        <v>401</v>
      </c>
      <c r="B13" s="36">
        <f>COUNTIFS('Books Register'!$AU$5:$AU$504,"EXPIRED",'Books Register'!$AV$5:$AV$504,"PASS")</f>
        <v>0</v>
      </c>
      <c r="C13" s="36">
        <f>0</f>
        <v>0</v>
      </c>
      <c r="D13" s="36">
        <f t="shared" si="0"/>
        <v>0</v>
      </c>
      <c r="E13" s="36">
        <v>0</v>
      </c>
      <c r="F13" s="36" t="str">
        <f t="shared" si="1"/>
        <v>OK</v>
      </c>
      <c r="G13" s="36" t="s">
        <v>402</v>
      </c>
      <c r="H13" s="37"/>
    </row>
    <row r="14" spans="1:8" ht="37.950000000000003" customHeight="1" x14ac:dyDescent="0.25">
      <c r="A14" s="18" t="s">
        <v>658</v>
      </c>
      <c r="B14" s="36">
        <f>COUNTIFS('Action Tracker'!$H$5:$H$504,"&gt;="&amp;Setup!$B$23,'Action Tracker'!$L$5:$L$504,"&lt;&gt;Closed",'Action Tracker'!$Q$5:$Q$504,"")+COUNTIFS('Reversal Reclaim'!$A$5:$A$504,"&lt;&gt;",'Reversal Reclaim'!$J$5:$J$504,"")+COUNTIFS('Reversal Reclaim'!$U$5:$U$504,"&gt;0",'Reversal Reclaim'!$P$5:$P$504,"")+COUNTIFS('RCM Ledger'!$Q$5:$Q$504,"&lt;&gt;",'RCM Ledger'!$S$5:$S$504,"")</f>
        <v>0</v>
      </c>
      <c r="C14" s="36">
        <f>0</f>
        <v>0</v>
      </c>
      <c r="D14" s="36">
        <f t="shared" si="0"/>
        <v>0</v>
      </c>
      <c r="E14" s="36">
        <v>0</v>
      </c>
      <c r="F14" s="36" t="str">
        <f t="shared" si="1"/>
        <v>OK</v>
      </c>
      <c r="G14" s="36" t="s">
        <v>659</v>
      </c>
      <c r="H14" s="37"/>
    </row>
    <row r="15" spans="1:8" ht="37.950000000000003" customHeight="1" x14ac:dyDescent="0.25">
      <c r="A15" s="18" t="s">
        <v>660</v>
      </c>
      <c r="B15" s="36">
        <f>SUMPRODUCT(--('GSTR-2B IMS'!$A$5:$A$504&lt;&gt;""),--ISNA(MATCH('GSTR-2B IMS'!$AC$5:$AC$504,Lists!$J$5:$J$9,0)))</f>
        <v>0</v>
      </c>
      <c r="C15" s="36">
        <f>0</f>
        <v>0</v>
      </c>
      <c r="D15" s="36">
        <f t="shared" si="0"/>
        <v>0</v>
      </c>
      <c r="E15" s="36">
        <v>0</v>
      </c>
      <c r="F15" s="36" t="str">
        <f t="shared" si="1"/>
        <v>OK</v>
      </c>
      <c r="G15" s="36" t="s">
        <v>403</v>
      </c>
      <c r="H15" s="37"/>
    </row>
    <row r="16" spans="1:8" ht="37.950000000000003" customHeight="1" x14ac:dyDescent="0.25">
      <c r="A16" s="38" t="s">
        <v>404</v>
      </c>
      <c r="B16" s="39">
        <f>COUNTIF('Match Results'!$AA$5:$AA$504,"Critical")</f>
        <v>4</v>
      </c>
      <c r="C16" s="39">
        <f>0</f>
        <v>0</v>
      </c>
      <c r="D16" s="39">
        <f t="shared" si="0"/>
        <v>4</v>
      </c>
      <c r="E16" s="39">
        <v>0</v>
      </c>
      <c r="F16" s="39" t="str">
        <f t="shared" si="1"/>
        <v>FAIL</v>
      </c>
      <c r="G16" s="39" t="s">
        <v>405</v>
      </c>
      <c r="H16" s="40"/>
    </row>
    <row r="17" spans="1:8" ht="37.950000000000003" customHeight="1" x14ac:dyDescent="0.25">
      <c r="A17" s="38" t="s">
        <v>406</v>
      </c>
      <c r="B17" s="39">
        <f>SUMPRODUCT(--ISERROR(Setup!$B$5:$B$31))+SUMPRODUCT(--ISERROR('FY Deadlines'!$B$5:$F$14))+SUMPRODUCT(--ISERROR(Dashboard!$A$1:$H$23))+SUMPRODUCT(--ISERROR(Dashboard!$I$1:$N$19))+SUMPRODUCT(--ISERROR(Dashboard!$I$21:$N$23))+SUMPRODUCT(--ISERROR('Books Register'!$AF$5:$BG$504))+SUMPRODUCT(--ISERROR('GSTR-2B IMS'!$AD$5:$AN$504))+SUMPRODUCT(--ISERROR('Match Results'!$A$5:$AA$504))+SUMPRODUCT(--ISERROR('Action Tracker'!$O$5:$P$504))+SUMPRODUCT(--ISERROR('Reversal Reclaim'!$U$5:$V$504))+SUMPRODUCT(--ISERROR('RCM Ledger'!$R$5:$R$504))+SUMPRODUCT(--ISERROR('GSTR-3B Bridge'!$C$5:$G$15))+SUMPRODUCT(--ISERROR(Checks!$B$5:$F$16))+SUMPRODUCT(--ISERROR(Checks!$B$18:$F$20))</f>
        <v>0</v>
      </c>
      <c r="C17" s="39">
        <f>0</f>
        <v>0</v>
      </c>
      <c r="D17" s="39">
        <f t="shared" si="0"/>
        <v>0</v>
      </c>
      <c r="E17" s="39">
        <v>0</v>
      </c>
      <c r="F17" s="39" t="str">
        <f t="shared" si="1"/>
        <v>OK</v>
      </c>
      <c r="G17" s="39" t="s">
        <v>407</v>
      </c>
      <c r="H17" s="40"/>
    </row>
    <row r="18" spans="1:8" ht="37.950000000000003" customHeight="1" x14ac:dyDescent="0.25">
      <c r="A18" s="38" t="s">
        <v>661</v>
      </c>
      <c r="B18" s="39">
        <f>COUNTA('Books Register'!$A$505:$A$1004)+COUNTA('GSTR-2B IMS'!$A$505:$A$1004)+COUNTA('Action Tracker'!$A$505:$A$1004)+COUNTA('Reversal Reclaim'!$A$505:$A$1004)+COUNTA('RCM Ledger'!$A$505:$A$1004)</f>
        <v>0</v>
      </c>
      <c r="C18" s="39">
        <f>0</f>
        <v>0</v>
      </c>
      <c r="D18" s="39">
        <f t="shared" si="0"/>
        <v>0</v>
      </c>
      <c r="E18" s="39">
        <v>0</v>
      </c>
      <c r="F18" s="39" t="str">
        <f t="shared" si="1"/>
        <v>OK</v>
      </c>
      <c r="G18" s="39" t="s">
        <v>408</v>
      </c>
      <c r="H18" s="40"/>
    </row>
    <row r="19" spans="1:8" ht="37.950000000000003" customHeight="1" x14ac:dyDescent="0.25">
      <c r="A19" s="38" t="s">
        <v>409</v>
      </c>
      <c r="B19" s="39">
        <f>SUMPRODUCT(--('Books Register'!$A$5:$A$504&lt;&gt;""),--(ROUND('Books Register'!$X$5:$X$504+'Books Register'!$Y$5:$Y$504+'Books Register'!$Z$5:$Z$504,4)&lt;&gt;1))</f>
        <v>0</v>
      </c>
      <c r="C19" s="39">
        <f>0</f>
        <v>0</v>
      </c>
      <c r="D19" s="39">
        <f t="shared" si="0"/>
        <v>0</v>
      </c>
      <c r="E19" s="39">
        <v>0</v>
      </c>
      <c r="F19" s="39" t="str">
        <f t="shared" si="1"/>
        <v>OK</v>
      </c>
      <c r="G19" s="39" t="s">
        <v>410</v>
      </c>
      <c r="H19" s="40"/>
    </row>
    <row r="20" spans="1:8" ht="37.950000000000003" customHeight="1" x14ac:dyDescent="0.25">
      <c r="A20" s="38" t="s">
        <v>662</v>
      </c>
      <c r="B20" s="39">
        <f>COUNTIFS('Books Register'!$BA$5:$BA$504,"REVIEW",'Books Register'!$AV$5:$AV$504,"PASS")+COUNTIFS('RCM Ledger'!$Q$5:$Q$504,"&lt;&gt;",'RCM Ledger'!$S$5:$S$504,"")+SUMPRODUCT(--('RCM Ledger'!$Q$5:$Q$504&lt;&gt;""),--('RCM Ledger'!$S$5:$S$504&lt;&gt;""),--('RCM Ledger'!$Q$5:$Q$504&lt;'RCM Ledger'!$S$5:$S$504))</f>
        <v>0</v>
      </c>
      <c r="C20" s="39">
        <f>0</f>
        <v>0</v>
      </c>
      <c r="D20" s="39">
        <f t="shared" si="0"/>
        <v>0</v>
      </c>
      <c r="E20" s="39">
        <v>0</v>
      </c>
      <c r="F20" s="39" t="str">
        <f t="shared" si="1"/>
        <v>OK</v>
      </c>
      <c r="G20" s="39" t="s">
        <v>663</v>
      </c>
      <c r="H20" s="40"/>
    </row>
    <row r="21" spans="1:8" ht="15" customHeight="1" x14ac:dyDescent="0.25">
      <c r="A21" s="234" t="s">
        <v>411</v>
      </c>
      <c r="B21" s="234"/>
      <c r="C21" s="234"/>
      <c r="D21" s="234"/>
      <c r="E21" s="234"/>
      <c r="F21" s="234"/>
      <c r="G21" s="235" t="str">
        <f>IF(COUNTIF(F5:F20,"FAIL")=0,"OK - READY FOR REVIEW","FAIL - RESOLVE CHECKS")</f>
        <v>FAIL - RESOLVE CHECKS</v>
      </c>
      <c r="H21" s="235"/>
    </row>
  </sheetData>
  <mergeCells count="4">
    <mergeCell ref="A1:H1"/>
    <mergeCell ref="A2:H2"/>
    <mergeCell ref="A21:F21"/>
    <mergeCell ref="G21:H21"/>
  </mergeCells>
  <conditionalFormatting sqref="F5:F20">
    <cfRule type="containsText" dxfId="5" priority="1" operator="containsText" text="FAIL"/>
    <cfRule type="containsText" dxfId="4" priority="2" operator="containsText" text="OK"/>
  </conditionalFormatting>
  <conditionalFormatting sqref="F17:F20">
    <cfRule type="containsText" dxfId="3" priority="3" operator="containsText" text="FAIL"/>
    <cfRule type="containsText" dxfId="2" priority="4" operator="containsText" text="OK"/>
  </conditionalFormatting>
  <conditionalFormatting sqref="G21:H21">
    <cfRule type="containsText" dxfId="1" priority="5" operator="containsText" text="FAIL"/>
    <cfRule type="containsText" dxfId="0" priority="6" operator="containsText" text="OK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8"/>
  <sheetViews>
    <sheetView showGridLines="0" workbookViewId="0"/>
  </sheetViews>
  <sheetFormatPr defaultColWidth="8.6640625" defaultRowHeight="13.2" x14ac:dyDescent="0.25"/>
  <cols>
    <col min="1" max="1" width="21.21875" customWidth="1"/>
    <col min="2" max="2" width="16.21875" customWidth="1"/>
    <col min="3" max="3" width="16.88671875" customWidth="1"/>
    <col min="4" max="4" width="15" customWidth="1"/>
    <col min="5" max="5" width="28.77734375" customWidth="1"/>
    <col min="6" max="6" width="18.77734375" customWidth="1"/>
    <col min="7" max="7" width="11.21875" customWidth="1"/>
    <col min="8" max="8" width="35" customWidth="1"/>
    <col min="10" max="10" width="15" customWidth="1"/>
  </cols>
  <sheetData>
    <row r="1" spans="1:10" ht="30" customHeight="1" x14ac:dyDescent="0.25">
      <c r="A1" s="4" t="s">
        <v>412</v>
      </c>
      <c r="B1" s="4"/>
      <c r="C1" s="4"/>
      <c r="D1" s="4"/>
      <c r="E1" s="4"/>
      <c r="F1" s="4"/>
      <c r="G1" s="4"/>
      <c r="H1" s="4"/>
      <c r="I1" s="14"/>
      <c r="J1" s="14"/>
    </row>
    <row r="2" spans="1:10" ht="27.75" customHeight="1" x14ac:dyDescent="0.25">
      <c r="A2" s="3" t="s">
        <v>413</v>
      </c>
      <c r="B2" s="3"/>
      <c r="C2" s="3"/>
      <c r="D2" s="3"/>
      <c r="E2" s="3"/>
      <c r="F2" s="3"/>
      <c r="G2" s="3"/>
      <c r="H2" s="3"/>
      <c r="I2" s="14"/>
      <c r="J2" s="14"/>
    </row>
    <row r="3" spans="1:10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10" ht="15" customHeight="1" x14ac:dyDescent="0.25">
      <c r="A4" s="162" t="s">
        <v>129</v>
      </c>
      <c r="B4" s="162" t="s">
        <v>414</v>
      </c>
      <c r="C4" s="162" t="s">
        <v>224</v>
      </c>
      <c r="D4" s="162" t="s">
        <v>415</v>
      </c>
      <c r="E4" s="162" t="s">
        <v>416</v>
      </c>
      <c r="F4" s="162" t="s">
        <v>417</v>
      </c>
      <c r="G4" s="162" t="s">
        <v>283</v>
      </c>
      <c r="H4" s="162" t="s">
        <v>150</v>
      </c>
      <c r="I4" s="216"/>
      <c r="J4" s="167" t="s">
        <v>664</v>
      </c>
    </row>
    <row r="5" spans="1:10" ht="15" customHeight="1" x14ac:dyDescent="0.25">
      <c r="A5" s="163" t="s">
        <v>179</v>
      </c>
      <c r="B5" s="163" t="s">
        <v>239</v>
      </c>
      <c r="C5" s="163" t="s">
        <v>245</v>
      </c>
      <c r="D5" s="163" t="s">
        <v>97</v>
      </c>
      <c r="E5" s="163" t="s">
        <v>418</v>
      </c>
      <c r="F5" s="163" t="s">
        <v>315</v>
      </c>
      <c r="G5" s="163" t="s">
        <v>419</v>
      </c>
      <c r="H5" s="163" t="s">
        <v>185</v>
      </c>
      <c r="I5" s="216"/>
      <c r="J5" s="217" t="s">
        <v>354</v>
      </c>
    </row>
    <row r="6" spans="1:10" ht="15" customHeight="1" x14ac:dyDescent="0.25">
      <c r="A6" s="163" t="s">
        <v>420</v>
      </c>
      <c r="B6" s="163" t="s">
        <v>421</v>
      </c>
      <c r="C6" s="163" t="s">
        <v>240</v>
      </c>
      <c r="D6" s="163" t="s">
        <v>181</v>
      </c>
      <c r="E6" s="163" t="s">
        <v>422</v>
      </c>
      <c r="F6" s="163" t="s">
        <v>310</v>
      </c>
      <c r="G6" s="163" t="s">
        <v>423</v>
      </c>
      <c r="H6" s="163" t="s">
        <v>424</v>
      </c>
      <c r="I6" s="216"/>
      <c r="J6" s="217" t="s">
        <v>356</v>
      </c>
    </row>
    <row r="7" spans="1:10" ht="15" customHeight="1" x14ac:dyDescent="0.25">
      <c r="A7" s="163" t="s">
        <v>425</v>
      </c>
      <c r="B7" s="163" t="s">
        <v>426</v>
      </c>
      <c r="C7" s="163" t="s">
        <v>261</v>
      </c>
      <c r="D7" s="163" t="s">
        <v>427</v>
      </c>
      <c r="E7" s="163" t="s">
        <v>428</v>
      </c>
      <c r="F7" s="163" t="s">
        <v>303</v>
      </c>
      <c r="G7" s="163" t="s">
        <v>429</v>
      </c>
      <c r="H7" s="163" t="s">
        <v>430</v>
      </c>
      <c r="I7" s="216"/>
      <c r="J7" s="217" t="s">
        <v>358</v>
      </c>
    </row>
    <row r="8" spans="1:10" ht="15" customHeight="1" x14ac:dyDescent="0.25">
      <c r="A8" s="163" t="s">
        <v>431</v>
      </c>
      <c r="B8" s="163" t="s">
        <v>432</v>
      </c>
      <c r="C8" s="163" t="s">
        <v>250</v>
      </c>
      <c r="D8" s="15"/>
      <c r="E8" s="163" t="s">
        <v>433</v>
      </c>
      <c r="F8" s="163" t="s">
        <v>434</v>
      </c>
      <c r="G8" s="163" t="s">
        <v>435</v>
      </c>
      <c r="H8" s="163" t="s">
        <v>436</v>
      </c>
      <c r="I8" s="216"/>
      <c r="J8" s="217" t="s">
        <v>360</v>
      </c>
    </row>
    <row r="9" spans="1:10" ht="27.75" customHeight="1" x14ac:dyDescent="0.25">
      <c r="A9" s="163" t="s">
        <v>437</v>
      </c>
      <c r="B9" s="15"/>
      <c r="C9" s="163" t="s">
        <v>438</v>
      </c>
      <c r="D9" s="15"/>
      <c r="E9" s="163" t="s">
        <v>439</v>
      </c>
      <c r="F9" s="163" t="s">
        <v>440</v>
      </c>
      <c r="G9" s="15"/>
      <c r="H9" s="163" t="s">
        <v>201</v>
      </c>
      <c r="I9" s="216"/>
      <c r="J9" s="217" t="s">
        <v>242</v>
      </c>
    </row>
    <row r="10" spans="1:10" ht="27.75" customHeight="1" x14ac:dyDescent="0.25">
      <c r="A10" s="163" t="s">
        <v>441</v>
      </c>
      <c r="B10" s="15"/>
      <c r="C10" s="163" t="s">
        <v>442</v>
      </c>
      <c r="D10" s="15"/>
      <c r="E10" s="163" t="s">
        <v>443</v>
      </c>
      <c r="F10" s="163" t="s">
        <v>444</v>
      </c>
      <c r="G10" s="15"/>
      <c r="H10" s="163" t="s">
        <v>445</v>
      </c>
    </row>
    <row r="11" spans="1:10" ht="15" customHeight="1" x14ac:dyDescent="0.25">
      <c r="A11" s="163" t="s">
        <v>446</v>
      </c>
      <c r="B11" s="15"/>
      <c r="C11" s="15" t="s">
        <v>427</v>
      </c>
      <c r="D11" s="15"/>
      <c r="E11" s="163" t="s">
        <v>447</v>
      </c>
      <c r="F11" s="163" t="s">
        <v>448</v>
      </c>
      <c r="G11" s="15"/>
      <c r="H11" s="163" t="s">
        <v>449</v>
      </c>
    </row>
    <row r="12" spans="1:10" ht="15" customHeight="1" x14ac:dyDescent="0.25">
      <c r="A12" s="163" t="s">
        <v>450</v>
      </c>
      <c r="B12" s="15"/>
      <c r="C12" s="15"/>
      <c r="D12" s="15"/>
      <c r="E12" s="163" t="s">
        <v>451</v>
      </c>
      <c r="F12" s="15"/>
      <c r="G12" s="15"/>
      <c r="H12" s="163" t="s">
        <v>452</v>
      </c>
    </row>
    <row r="13" spans="1:10" ht="15" customHeight="1" x14ac:dyDescent="0.25">
      <c r="A13" s="163" t="s">
        <v>453</v>
      </c>
      <c r="B13" s="15"/>
      <c r="C13" s="15"/>
      <c r="D13" s="15"/>
      <c r="E13" s="163" t="s">
        <v>454</v>
      </c>
      <c r="F13" s="15"/>
      <c r="G13" s="15"/>
      <c r="H13" s="163" t="s">
        <v>455</v>
      </c>
    </row>
    <row r="14" spans="1:10" ht="15" customHeight="1" x14ac:dyDescent="0.25">
      <c r="A14" s="15"/>
      <c r="B14" s="15"/>
      <c r="C14" s="15"/>
      <c r="D14" s="15"/>
      <c r="E14" s="163" t="s">
        <v>456</v>
      </c>
      <c r="F14" s="15"/>
      <c r="G14" s="15"/>
      <c r="H14" s="163" t="s">
        <v>457</v>
      </c>
    </row>
    <row r="15" spans="1:10" ht="15" customHeight="1" x14ac:dyDescent="0.25">
      <c r="A15" s="15"/>
      <c r="B15" s="15"/>
      <c r="C15" s="15"/>
      <c r="D15" s="15"/>
      <c r="E15" s="163" t="s">
        <v>458</v>
      </c>
      <c r="F15" s="15"/>
      <c r="G15" s="15"/>
      <c r="H15" s="163" t="s">
        <v>459</v>
      </c>
    </row>
    <row r="16" spans="1:10" ht="27.75" customHeight="1" x14ac:dyDescent="0.25">
      <c r="A16" s="15"/>
      <c r="B16" s="15"/>
      <c r="C16" s="15"/>
      <c r="D16" s="15"/>
      <c r="E16" s="15"/>
      <c r="F16" s="15"/>
      <c r="G16" s="15"/>
      <c r="H16" s="163" t="s">
        <v>460</v>
      </c>
    </row>
    <row r="17" spans="1:8" ht="15" customHeight="1" x14ac:dyDescent="0.25">
      <c r="A17" s="15"/>
      <c r="B17" s="15"/>
      <c r="C17" s="15"/>
      <c r="D17" s="15"/>
      <c r="E17" s="15"/>
      <c r="F17" s="15"/>
      <c r="G17" s="15"/>
      <c r="H17" s="163" t="s">
        <v>461</v>
      </c>
    </row>
    <row r="18" spans="1:8" ht="15" customHeight="1" x14ac:dyDescent="0.25">
      <c r="A18" s="15"/>
      <c r="B18" s="15"/>
      <c r="C18" s="15"/>
      <c r="D18" s="15"/>
      <c r="E18" s="15"/>
      <c r="F18" s="15"/>
      <c r="G18" s="15"/>
      <c r="H18" s="163" t="s">
        <v>462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showGridLines="0" workbookViewId="0"/>
  </sheetViews>
  <sheetFormatPr defaultColWidth="8.6640625" defaultRowHeight="13.2" x14ac:dyDescent="0.25"/>
  <cols>
    <col min="1" max="1" width="8.77734375" customWidth="1"/>
    <col min="2" max="2" width="22.44140625" customWidth="1"/>
    <col min="3" max="3" width="18.77734375" customWidth="1"/>
    <col min="4" max="5" width="30" customWidth="1"/>
    <col min="6" max="6" width="57.5546875" customWidth="1"/>
    <col min="7" max="7" width="32.44140625" customWidth="1"/>
  </cols>
  <sheetData>
    <row r="1" spans="1:7" ht="30" customHeight="1" x14ac:dyDescent="0.25">
      <c r="A1" s="4" t="s">
        <v>463</v>
      </c>
      <c r="B1" s="4"/>
      <c r="C1" s="4"/>
      <c r="D1" s="4"/>
      <c r="E1" s="4"/>
      <c r="F1" s="4"/>
      <c r="G1" s="4"/>
    </row>
    <row r="2" spans="1:7" ht="27.75" customHeight="1" x14ac:dyDescent="0.25">
      <c r="A2" s="3" t="s">
        <v>464</v>
      </c>
      <c r="B2" s="3"/>
      <c r="C2" s="3"/>
      <c r="D2" s="3"/>
      <c r="E2" s="3"/>
      <c r="F2" s="3"/>
      <c r="G2" s="3"/>
    </row>
    <row r="3" spans="1:7" ht="15" customHeight="1" x14ac:dyDescent="0.25">
      <c r="A3" s="15"/>
      <c r="B3" s="15"/>
      <c r="C3" s="15"/>
      <c r="D3" s="15"/>
      <c r="E3" s="15"/>
      <c r="F3" s="15"/>
      <c r="G3" s="15"/>
    </row>
    <row r="4" spans="1:7" ht="27.75" customHeight="1" x14ac:dyDescent="0.25">
      <c r="A4" s="95" t="s">
        <v>465</v>
      </c>
      <c r="B4" s="95" t="s">
        <v>466</v>
      </c>
      <c r="C4" s="95" t="s">
        <v>467</v>
      </c>
      <c r="D4" s="95" t="s">
        <v>468</v>
      </c>
      <c r="E4" s="95" t="s">
        <v>469</v>
      </c>
      <c r="F4" s="95" t="s">
        <v>470</v>
      </c>
      <c r="G4" s="95" t="s">
        <v>353</v>
      </c>
    </row>
    <row r="5" spans="1:7" ht="41.25" customHeight="1" x14ac:dyDescent="0.25">
      <c r="A5" s="31" t="s">
        <v>471</v>
      </c>
      <c r="B5" s="32" t="s">
        <v>472</v>
      </c>
      <c r="C5" s="32" t="s">
        <v>473</v>
      </c>
      <c r="D5" s="32" t="s">
        <v>474</v>
      </c>
      <c r="E5" s="32" t="s">
        <v>475</v>
      </c>
      <c r="F5" s="164" t="s">
        <v>476</v>
      </c>
      <c r="G5" s="33" t="s">
        <v>477</v>
      </c>
    </row>
    <row r="6" spans="1:7" ht="68.25" customHeight="1" x14ac:dyDescent="0.25">
      <c r="A6" s="18" t="s">
        <v>478</v>
      </c>
      <c r="B6" s="36" t="s">
        <v>479</v>
      </c>
      <c r="C6" s="36" t="s">
        <v>473</v>
      </c>
      <c r="D6" s="36" t="s">
        <v>480</v>
      </c>
      <c r="E6" s="36" t="s">
        <v>481</v>
      </c>
      <c r="F6" s="165" t="s">
        <v>482</v>
      </c>
      <c r="G6" s="37" t="s">
        <v>483</v>
      </c>
    </row>
    <row r="7" spans="1:7" ht="27.75" customHeight="1" x14ac:dyDescent="0.25">
      <c r="A7" s="18" t="s">
        <v>484</v>
      </c>
      <c r="B7" s="36" t="s">
        <v>485</v>
      </c>
      <c r="C7" s="36" t="s">
        <v>473</v>
      </c>
      <c r="D7" s="36" t="s">
        <v>486</v>
      </c>
      <c r="E7" s="36" t="s">
        <v>487</v>
      </c>
      <c r="F7" s="165" t="s">
        <v>488</v>
      </c>
      <c r="G7" s="37" t="s">
        <v>489</v>
      </c>
    </row>
    <row r="8" spans="1:7" ht="68.25" customHeight="1" x14ac:dyDescent="0.25">
      <c r="A8" s="18" t="s">
        <v>490</v>
      </c>
      <c r="B8" s="36" t="s">
        <v>491</v>
      </c>
      <c r="C8" s="36" t="s">
        <v>473</v>
      </c>
      <c r="D8" s="36" t="s">
        <v>492</v>
      </c>
      <c r="E8" s="36" t="s">
        <v>493</v>
      </c>
      <c r="F8" s="165" t="s">
        <v>494</v>
      </c>
      <c r="G8" s="37" t="s">
        <v>495</v>
      </c>
    </row>
    <row r="9" spans="1:7" ht="27.75" customHeight="1" x14ac:dyDescent="0.25">
      <c r="A9" s="18" t="s">
        <v>496</v>
      </c>
      <c r="B9" s="36" t="s">
        <v>497</v>
      </c>
      <c r="C9" s="36" t="s">
        <v>498</v>
      </c>
      <c r="D9" s="36" t="s">
        <v>499</v>
      </c>
      <c r="E9" s="36" t="s">
        <v>500</v>
      </c>
      <c r="F9" s="165" t="s">
        <v>501</v>
      </c>
      <c r="G9" s="37" t="s">
        <v>502</v>
      </c>
    </row>
    <row r="10" spans="1:7" ht="27.75" customHeight="1" x14ac:dyDescent="0.25">
      <c r="A10" s="18" t="s">
        <v>503</v>
      </c>
      <c r="B10" s="36" t="s">
        <v>504</v>
      </c>
      <c r="C10" s="36" t="s">
        <v>505</v>
      </c>
      <c r="D10" s="36" t="s">
        <v>506</v>
      </c>
      <c r="E10" s="36" t="s">
        <v>507</v>
      </c>
      <c r="F10" s="165" t="s">
        <v>508</v>
      </c>
      <c r="G10" s="37" t="s">
        <v>509</v>
      </c>
    </row>
    <row r="11" spans="1:7" ht="27.75" customHeight="1" x14ac:dyDescent="0.25">
      <c r="A11" s="18" t="s">
        <v>510</v>
      </c>
      <c r="B11" s="36" t="s">
        <v>511</v>
      </c>
      <c r="C11" s="36" t="s">
        <v>512</v>
      </c>
      <c r="D11" s="36" t="s">
        <v>513</v>
      </c>
      <c r="E11" s="36" t="s">
        <v>514</v>
      </c>
      <c r="F11" s="165" t="s">
        <v>515</v>
      </c>
      <c r="G11" s="37" t="s">
        <v>516</v>
      </c>
    </row>
    <row r="12" spans="1:7" ht="27.75" customHeight="1" x14ac:dyDescent="0.25">
      <c r="A12" s="18" t="s">
        <v>517</v>
      </c>
      <c r="B12" s="36" t="s">
        <v>518</v>
      </c>
      <c r="C12" s="36" t="s">
        <v>512</v>
      </c>
      <c r="D12" s="36" t="s">
        <v>519</v>
      </c>
      <c r="E12" s="36" t="s">
        <v>520</v>
      </c>
      <c r="F12" s="165" t="s">
        <v>521</v>
      </c>
      <c r="G12" s="37" t="s">
        <v>522</v>
      </c>
    </row>
    <row r="13" spans="1:7" ht="27.75" customHeight="1" x14ac:dyDescent="0.25">
      <c r="A13" s="18" t="s">
        <v>523</v>
      </c>
      <c r="B13" s="36" t="s">
        <v>524</v>
      </c>
      <c r="C13" s="36" t="s">
        <v>512</v>
      </c>
      <c r="D13" s="36" t="s">
        <v>525</v>
      </c>
      <c r="E13" s="36" t="s">
        <v>526</v>
      </c>
      <c r="F13" s="165" t="s">
        <v>527</v>
      </c>
      <c r="G13" s="37" t="s">
        <v>528</v>
      </c>
    </row>
    <row r="14" spans="1:7" ht="27.75" customHeight="1" x14ac:dyDescent="0.25">
      <c r="A14" s="18" t="s">
        <v>529</v>
      </c>
      <c r="B14" s="36" t="s">
        <v>530</v>
      </c>
      <c r="C14" s="36" t="s">
        <v>512</v>
      </c>
      <c r="D14" s="36" t="s">
        <v>531</v>
      </c>
      <c r="E14" s="36" t="s">
        <v>532</v>
      </c>
      <c r="F14" s="165" t="s">
        <v>533</v>
      </c>
      <c r="G14" s="37" t="s">
        <v>534</v>
      </c>
    </row>
    <row r="15" spans="1:7" ht="27.75" customHeight="1" x14ac:dyDescent="0.25">
      <c r="A15" s="18" t="s">
        <v>535</v>
      </c>
      <c r="B15" s="36" t="s">
        <v>536</v>
      </c>
      <c r="C15" s="36" t="s">
        <v>537</v>
      </c>
      <c r="D15" s="36" t="s">
        <v>538</v>
      </c>
      <c r="E15" s="36" t="s">
        <v>539</v>
      </c>
      <c r="F15" s="165" t="s">
        <v>540</v>
      </c>
      <c r="G15" s="37" t="s">
        <v>541</v>
      </c>
    </row>
    <row r="16" spans="1:7" ht="27.75" customHeight="1" x14ac:dyDescent="0.25">
      <c r="A16" s="18" t="s">
        <v>542</v>
      </c>
      <c r="B16" s="36" t="s">
        <v>543</v>
      </c>
      <c r="C16" s="36" t="s">
        <v>537</v>
      </c>
      <c r="D16" s="36" t="s">
        <v>544</v>
      </c>
      <c r="E16" s="36" t="s">
        <v>545</v>
      </c>
      <c r="F16" s="165" t="s">
        <v>546</v>
      </c>
      <c r="G16" s="37" t="s">
        <v>547</v>
      </c>
    </row>
    <row r="17" spans="1:7" ht="27.75" customHeight="1" x14ac:dyDescent="0.25">
      <c r="A17" s="18" t="s">
        <v>548</v>
      </c>
      <c r="B17" s="36" t="s">
        <v>549</v>
      </c>
      <c r="C17" s="36" t="s">
        <v>505</v>
      </c>
      <c r="D17" s="36" t="s">
        <v>550</v>
      </c>
      <c r="E17" s="36" t="s">
        <v>551</v>
      </c>
      <c r="F17" s="165" t="s">
        <v>552</v>
      </c>
      <c r="G17" s="37" t="s">
        <v>553</v>
      </c>
    </row>
    <row r="18" spans="1:7" ht="41.25" customHeight="1" x14ac:dyDescent="0.25">
      <c r="A18" s="18" t="s">
        <v>554</v>
      </c>
      <c r="B18" s="36" t="s">
        <v>555</v>
      </c>
      <c r="C18" s="36" t="s">
        <v>505</v>
      </c>
      <c r="D18" s="36" t="s">
        <v>556</v>
      </c>
      <c r="E18" s="36" t="s">
        <v>557</v>
      </c>
      <c r="F18" s="165" t="s">
        <v>558</v>
      </c>
      <c r="G18" s="37" t="s">
        <v>559</v>
      </c>
    </row>
    <row r="19" spans="1:7" ht="27.75" customHeight="1" x14ac:dyDescent="0.25">
      <c r="A19" s="18" t="s">
        <v>560</v>
      </c>
      <c r="B19" s="36" t="s">
        <v>561</v>
      </c>
      <c r="C19" s="36" t="s">
        <v>505</v>
      </c>
      <c r="D19" s="36" t="s">
        <v>562</v>
      </c>
      <c r="E19" s="36" t="s">
        <v>563</v>
      </c>
      <c r="F19" s="165" t="s">
        <v>564</v>
      </c>
      <c r="G19" s="37" t="s">
        <v>565</v>
      </c>
    </row>
    <row r="20" spans="1:7" ht="27.75" customHeight="1" x14ac:dyDescent="0.25">
      <c r="A20" s="18" t="s">
        <v>566</v>
      </c>
      <c r="B20" s="36" t="s">
        <v>567</v>
      </c>
      <c r="C20" s="36" t="s">
        <v>568</v>
      </c>
      <c r="D20" s="36" t="s">
        <v>569</v>
      </c>
      <c r="E20" s="36" t="s">
        <v>570</v>
      </c>
      <c r="F20" s="165" t="s">
        <v>571</v>
      </c>
      <c r="G20" s="37" t="s">
        <v>572</v>
      </c>
    </row>
    <row r="21" spans="1:7" ht="27.75" customHeight="1" x14ac:dyDescent="0.25">
      <c r="A21" s="18" t="s">
        <v>573</v>
      </c>
      <c r="B21" s="36" t="s">
        <v>574</v>
      </c>
      <c r="C21" s="36" t="s">
        <v>575</v>
      </c>
      <c r="D21" s="36" t="s">
        <v>576</v>
      </c>
      <c r="E21" s="36" t="s">
        <v>577</v>
      </c>
      <c r="F21" s="165" t="s">
        <v>578</v>
      </c>
      <c r="G21" s="37" t="s">
        <v>579</v>
      </c>
    </row>
    <row r="22" spans="1:7" ht="54.75" customHeight="1" x14ac:dyDescent="0.25">
      <c r="A22" s="38" t="s">
        <v>580</v>
      </c>
      <c r="B22" s="39" t="s">
        <v>581</v>
      </c>
      <c r="C22" s="39" t="s">
        <v>582</v>
      </c>
      <c r="D22" s="39" t="s">
        <v>583</v>
      </c>
      <c r="E22" s="39" t="s">
        <v>584</v>
      </c>
      <c r="F22" s="166" t="s">
        <v>585</v>
      </c>
      <c r="G22" s="40" t="s">
        <v>586</v>
      </c>
    </row>
    <row r="23" spans="1:7" ht="58.05" customHeight="1" x14ac:dyDescent="0.25">
      <c r="A23" s="218" t="s">
        <v>665</v>
      </c>
      <c r="B23" s="218" t="s">
        <v>666</v>
      </c>
      <c r="C23" s="218" t="s">
        <v>537</v>
      </c>
      <c r="D23" s="218" t="s">
        <v>538</v>
      </c>
      <c r="E23" s="218" t="s">
        <v>667</v>
      </c>
      <c r="F23" s="220" t="s">
        <v>540</v>
      </c>
      <c r="G23" s="218" t="s">
        <v>668</v>
      </c>
    </row>
    <row r="24" spans="1:7" ht="58.05" customHeight="1" x14ac:dyDescent="0.25">
      <c r="A24" s="218" t="s">
        <v>669</v>
      </c>
      <c r="B24" s="218" t="s">
        <v>670</v>
      </c>
      <c r="C24" s="218" t="s">
        <v>537</v>
      </c>
      <c r="D24" s="218" t="s">
        <v>671</v>
      </c>
      <c r="E24" s="218" t="s">
        <v>672</v>
      </c>
      <c r="F24" s="220" t="s">
        <v>673</v>
      </c>
      <c r="G24" s="218" t="s">
        <v>674</v>
      </c>
    </row>
    <row r="25" spans="1:7" ht="58.05" customHeight="1" x14ac:dyDescent="0.25">
      <c r="A25" s="218" t="s">
        <v>675</v>
      </c>
      <c r="B25" s="218" t="s">
        <v>676</v>
      </c>
      <c r="C25" s="218" t="s">
        <v>537</v>
      </c>
      <c r="D25" s="218" t="s">
        <v>677</v>
      </c>
      <c r="E25" s="218" t="s">
        <v>678</v>
      </c>
      <c r="F25" s="220" t="s">
        <v>679</v>
      </c>
      <c r="G25" s="218" t="s">
        <v>680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"/>
  <sheetViews>
    <sheetView showGridLines="0" workbookViewId="0"/>
  </sheetViews>
  <sheetFormatPr defaultColWidth="8.6640625" defaultRowHeight="13.2" x14ac:dyDescent="0.25"/>
  <cols>
    <col min="1" max="1" width="7" customWidth="1"/>
    <col min="2" max="2" width="26" customWidth="1"/>
    <col min="3" max="3" width="62" customWidth="1"/>
    <col min="4" max="4" width="58" customWidth="1"/>
  </cols>
  <sheetData>
    <row r="1" spans="1:4" ht="30" customHeight="1" x14ac:dyDescent="0.25">
      <c r="A1" s="4" t="s">
        <v>681</v>
      </c>
      <c r="B1" s="4"/>
      <c r="C1" s="4"/>
      <c r="D1" s="4"/>
    </row>
    <row r="2" spans="1:4" ht="14.4" x14ac:dyDescent="0.25">
      <c r="A2" s="138" t="s">
        <v>587</v>
      </c>
      <c r="B2" s="138" t="s">
        <v>588</v>
      </c>
      <c r="C2" s="138" t="s">
        <v>682</v>
      </c>
      <c r="D2" s="138" t="s">
        <v>683</v>
      </c>
    </row>
    <row r="3" spans="1:4" ht="30" customHeight="1" x14ac:dyDescent="0.25">
      <c r="A3" s="31" t="s">
        <v>3</v>
      </c>
      <c r="B3" s="31" t="s">
        <v>589</v>
      </c>
      <c r="C3" s="31" t="s">
        <v>590</v>
      </c>
      <c r="D3" s="31" t="s">
        <v>591</v>
      </c>
    </row>
    <row r="4" spans="1:4" ht="30" customHeight="1" x14ac:dyDescent="0.25">
      <c r="A4" s="31" t="s">
        <v>6</v>
      </c>
      <c r="B4" s="31" t="s">
        <v>592</v>
      </c>
      <c r="C4" s="31" t="s">
        <v>593</v>
      </c>
      <c r="D4" s="31" t="s">
        <v>594</v>
      </c>
    </row>
    <row r="5" spans="1:4" ht="30" customHeight="1" x14ac:dyDescent="0.25">
      <c r="A5" s="31" t="s">
        <v>9</v>
      </c>
      <c r="B5" s="31" t="s">
        <v>595</v>
      </c>
      <c r="C5" s="31" t="s">
        <v>596</v>
      </c>
      <c r="D5" s="31" t="s">
        <v>597</v>
      </c>
    </row>
    <row r="6" spans="1:4" ht="30" customHeight="1" x14ac:dyDescent="0.25">
      <c r="A6" s="31" t="s">
        <v>12</v>
      </c>
      <c r="B6" s="31" t="s">
        <v>598</v>
      </c>
      <c r="C6" s="31" t="s">
        <v>599</v>
      </c>
      <c r="D6" s="31" t="s">
        <v>600</v>
      </c>
    </row>
    <row r="7" spans="1:4" ht="30" customHeight="1" x14ac:dyDescent="0.25">
      <c r="A7" s="31" t="s">
        <v>15</v>
      </c>
      <c r="B7" s="31" t="s">
        <v>601</v>
      </c>
      <c r="C7" s="31" t="s">
        <v>602</v>
      </c>
      <c r="D7" s="31" t="s">
        <v>603</v>
      </c>
    </row>
    <row r="8" spans="1:4" ht="30" customHeight="1" x14ac:dyDescent="0.25">
      <c r="A8" s="31" t="s">
        <v>18</v>
      </c>
      <c r="B8" s="31" t="s">
        <v>604</v>
      </c>
      <c r="C8" s="31" t="s">
        <v>605</v>
      </c>
      <c r="D8" s="31" t="s">
        <v>606</v>
      </c>
    </row>
    <row r="9" spans="1:4" ht="30" customHeight="1" x14ac:dyDescent="0.25">
      <c r="A9" s="31" t="s">
        <v>21</v>
      </c>
      <c r="B9" s="31" t="s">
        <v>607</v>
      </c>
      <c r="C9" s="31" t="s">
        <v>608</v>
      </c>
      <c r="D9" s="31" t="s">
        <v>609</v>
      </c>
    </row>
    <row r="10" spans="1:4" ht="30" customHeight="1" x14ac:dyDescent="0.25">
      <c r="A10" s="31" t="s">
        <v>24</v>
      </c>
      <c r="B10" s="31" t="s">
        <v>610</v>
      </c>
      <c r="C10" s="31" t="s">
        <v>611</v>
      </c>
      <c r="D10" s="31" t="s">
        <v>612</v>
      </c>
    </row>
    <row r="11" spans="1:4" ht="30" customHeight="1" x14ac:dyDescent="0.25">
      <c r="A11" s="31" t="s">
        <v>613</v>
      </c>
      <c r="B11" s="31" t="s">
        <v>614</v>
      </c>
      <c r="C11" s="31" t="s">
        <v>615</v>
      </c>
      <c r="D11" s="31" t="s">
        <v>616</v>
      </c>
    </row>
    <row r="12" spans="1:4" ht="30" customHeight="1" x14ac:dyDescent="0.25">
      <c r="A12" s="31" t="s">
        <v>617</v>
      </c>
      <c r="B12" s="31" t="s">
        <v>618</v>
      </c>
      <c r="C12" s="31" t="s">
        <v>619</v>
      </c>
      <c r="D12" s="31" t="s">
        <v>620</v>
      </c>
    </row>
    <row r="13" spans="1:4" ht="30" customHeight="1" x14ac:dyDescent="0.25">
      <c r="A13" s="31" t="s">
        <v>621</v>
      </c>
      <c r="B13" s="31" t="s">
        <v>622</v>
      </c>
      <c r="C13" s="31" t="s">
        <v>623</v>
      </c>
      <c r="D13" s="31" t="s">
        <v>624</v>
      </c>
    </row>
    <row r="14" spans="1:4" ht="30" customHeight="1" x14ac:dyDescent="0.25">
      <c r="A14" s="31" t="s">
        <v>625</v>
      </c>
      <c r="B14" s="31" t="s">
        <v>626</v>
      </c>
      <c r="C14" s="31" t="s">
        <v>627</v>
      </c>
      <c r="D14" s="31" t="s">
        <v>628</v>
      </c>
    </row>
    <row r="15" spans="1:4" ht="54" customHeight="1" x14ac:dyDescent="0.25">
      <c r="A15" s="219" t="s">
        <v>684</v>
      </c>
      <c r="B15" s="219" t="s">
        <v>685</v>
      </c>
      <c r="C15" s="219" t="s">
        <v>686</v>
      </c>
      <c r="D15" s="219" t="s">
        <v>687</v>
      </c>
    </row>
    <row r="16" spans="1:4" ht="54" customHeight="1" x14ac:dyDescent="0.25">
      <c r="A16" s="219" t="s">
        <v>688</v>
      </c>
      <c r="B16" s="219" t="s">
        <v>689</v>
      </c>
      <c r="C16" s="219" t="s">
        <v>690</v>
      </c>
      <c r="D16" s="219" t="s">
        <v>691</v>
      </c>
    </row>
    <row r="17" spans="1:4" ht="54" customHeight="1" x14ac:dyDescent="0.25">
      <c r="A17" s="219" t="s">
        <v>692</v>
      </c>
      <c r="B17" s="219" t="s">
        <v>693</v>
      </c>
      <c r="C17" s="219" t="s">
        <v>694</v>
      </c>
      <c r="D17" s="219" t="s">
        <v>695</v>
      </c>
    </row>
    <row r="18" spans="1:4" ht="54" customHeight="1" x14ac:dyDescent="0.25">
      <c r="A18" s="219" t="s">
        <v>696</v>
      </c>
      <c r="B18" s="219" t="s">
        <v>697</v>
      </c>
      <c r="C18" s="219" t="s">
        <v>698</v>
      </c>
      <c r="D18" s="219" t="s">
        <v>699</v>
      </c>
    </row>
    <row r="19" spans="1:4" ht="54" customHeight="1" x14ac:dyDescent="0.25">
      <c r="A19" s="219" t="s">
        <v>700</v>
      </c>
      <c r="B19" s="219" t="s">
        <v>701</v>
      </c>
      <c r="C19" s="219" t="s">
        <v>702</v>
      </c>
      <c r="D19" s="219" t="s">
        <v>703</v>
      </c>
    </row>
    <row r="20" spans="1:4" ht="54" customHeight="1" x14ac:dyDescent="0.25">
      <c r="A20" s="219" t="s">
        <v>704</v>
      </c>
      <c r="B20" s="219" t="s">
        <v>705</v>
      </c>
      <c r="C20" s="219" t="s">
        <v>706</v>
      </c>
      <c r="D20" s="219" t="s">
        <v>707</v>
      </c>
    </row>
    <row r="21" spans="1:4" ht="54" customHeight="1" x14ac:dyDescent="0.25">
      <c r="A21" s="219" t="s">
        <v>708</v>
      </c>
      <c r="B21" s="219" t="s">
        <v>709</v>
      </c>
      <c r="C21" s="219" t="s">
        <v>710</v>
      </c>
      <c r="D21" s="219" t="s">
        <v>711</v>
      </c>
    </row>
    <row r="22" spans="1:4" ht="54" customHeight="1" x14ac:dyDescent="0.25">
      <c r="A22" s="219" t="s">
        <v>712</v>
      </c>
      <c r="B22" s="219" t="s">
        <v>713</v>
      </c>
      <c r="C22" s="219" t="s">
        <v>714</v>
      </c>
      <c r="D22" s="219" t="s">
        <v>715</v>
      </c>
    </row>
    <row r="23" spans="1:4" ht="54" customHeight="1" x14ac:dyDescent="0.25">
      <c r="A23" s="219" t="s">
        <v>716</v>
      </c>
      <c r="B23" s="219" t="s">
        <v>717</v>
      </c>
      <c r="C23" s="219" t="s">
        <v>718</v>
      </c>
      <c r="D23" s="219" t="s">
        <v>719</v>
      </c>
    </row>
    <row r="24" spans="1:4" ht="54" customHeight="1" x14ac:dyDescent="0.25">
      <c r="A24" s="219" t="s">
        <v>720</v>
      </c>
      <c r="B24" s="219" t="s">
        <v>721</v>
      </c>
      <c r="C24" s="219" t="s">
        <v>722</v>
      </c>
      <c r="D24" s="219" t="s">
        <v>723</v>
      </c>
    </row>
    <row r="25" spans="1:4" ht="54" customHeight="1" x14ac:dyDescent="0.25">
      <c r="A25" s="219" t="s">
        <v>724</v>
      </c>
      <c r="B25" s="219" t="s">
        <v>725</v>
      </c>
      <c r="C25" s="219" t="s">
        <v>726</v>
      </c>
      <c r="D25" s="219" t="s">
        <v>727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RowHeight="13.2" x14ac:dyDescent="0.25"/>
  <cols>
    <col min="1" max="1" width="13.109375" customWidth="1"/>
    <col min="2" max="2" width="14.33203125" customWidth="1"/>
    <col min="3" max="3" width="13.77734375" customWidth="1"/>
    <col min="4" max="4" width="21.88671875" customWidth="1"/>
    <col min="5" max="5" width="19.33203125" customWidth="1"/>
    <col min="6" max="6" width="23.77734375" customWidth="1"/>
    <col min="7" max="7" width="40" customWidth="1"/>
  </cols>
  <sheetData>
    <row r="1" spans="1:7" ht="30" customHeight="1" x14ac:dyDescent="0.25">
      <c r="A1" s="236" t="s">
        <v>728</v>
      </c>
      <c r="B1" s="236"/>
      <c r="C1" s="236"/>
      <c r="D1" s="236"/>
      <c r="E1" s="236"/>
      <c r="F1" s="236"/>
      <c r="G1" s="236"/>
    </row>
    <row r="2" spans="1:7" ht="31.95" customHeight="1" x14ac:dyDescent="0.25">
      <c r="A2" s="237" t="s">
        <v>729</v>
      </c>
      <c r="B2" s="237"/>
      <c r="C2" s="237"/>
      <c r="D2" s="237"/>
      <c r="E2" s="237"/>
      <c r="F2" s="237"/>
      <c r="G2" s="237"/>
    </row>
    <row r="4" spans="1:7" ht="34.049999999999997" customHeight="1" x14ac:dyDescent="0.25">
      <c r="A4" s="167" t="s">
        <v>730</v>
      </c>
      <c r="B4" s="167" t="s">
        <v>731</v>
      </c>
      <c r="C4" s="167" t="s">
        <v>732</v>
      </c>
      <c r="D4" s="167" t="s">
        <v>733</v>
      </c>
      <c r="E4" s="167" t="s">
        <v>734</v>
      </c>
      <c r="F4" s="167" t="s">
        <v>735</v>
      </c>
      <c r="G4" s="167" t="s">
        <v>353</v>
      </c>
    </row>
    <row r="5" spans="1:7" ht="34.049999999999997" customHeight="1" x14ac:dyDescent="0.25">
      <c r="A5" s="168">
        <v>2021</v>
      </c>
      <c r="B5" s="174" t="str">
        <f t="shared" ref="B5:B14" si="0">A5&amp;"-"&amp;RIGHT(A5+1,2)</f>
        <v>2021-22</v>
      </c>
      <c r="C5" s="177">
        <f t="shared" ref="C5:C14" si="1">DATE(A5,4,1)</f>
        <v>44287</v>
      </c>
      <c r="D5" s="177">
        <f t="shared" ref="D5:D14" si="2">DATE(A5+1,11,30)</f>
        <v>44895</v>
      </c>
      <c r="E5" s="171"/>
      <c r="F5" s="178">
        <f t="shared" ref="F5:F14" si="3">IF(E5="",D5,MIN(D5,E5))</f>
        <v>44895</v>
      </c>
      <c r="G5" s="183" t="s">
        <v>736</v>
      </c>
    </row>
    <row r="6" spans="1:7" ht="34.049999999999997" customHeight="1" x14ac:dyDescent="0.25">
      <c r="A6" s="169">
        <v>2022</v>
      </c>
      <c r="B6" s="175" t="str">
        <f t="shared" si="0"/>
        <v>2022-23</v>
      </c>
      <c r="C6" s="179">
        <f t="shared" si="1"/>
        <v>44652</v>
      </c>
      <c r="D6" s="179">
        <f t="shared" si="2"/>
        <v>45260</v>
      </c>
      <c r="E6" s="172"/>
      <c r="F6" s="180">
        <f t="shared" si="3"/>
        <v>45260</v>
      </c>
      <c r="G6" s="184" t="s">
        <v>736</v>
      </c>
    </row>
    <row r="7" spans="1:7" ht="34.049999999999997" customHeight="1" x14ac:dyDescent="0.25">
      <c r="A7" s="169">
        <v>2023</v>
      </c>
      <c r="B7" s="175" t="str">
        <f t="shared" si="0"/>
        <v>2023-24</v>
      </c>
      <c r="C7" s="179">
        <f t="shared" si="1"/>
        <v>45017</v>
      </c>
      <c r="D7" s="179">
        <f t="shared" si="2"/>
        <v>45626</v>
      </c>
      <c r="E7" s="172"/>
      <c r="F7" s="180">
        <f t="shared" si="3"/>
        <v>45626</v>
      </c>
      <c r="G7" s="184" t="s">
        <v>736</v>
      </c>
    </row>
    <row r="8" spans="1:7" ht="34.049999999999997" customHeight="1" x14ac:dyDescent="0.25">
      <c r="A8" s="169">
        <v>2024</v>
      </c>
      <c r="B8" s="175" t="str">
        <f t="shared" si="0"/>
        <v>2024-25</v>
      </c>
      <c r="C8" s="179">
        <f t="shared" si="1"/>
        <v>45383</v>
      </c>
      <c r="D8" s="179">
        <f t="shared" si="2"/>
        <v>45991</v>
      </c>
      <c r="E8" s="172"/>
      <c r="F8" s="180">
        <f t="shared" si="3"/>
        <v>45991</v>
      </c>
      <c r="G8" s="184" t="s">
        <v>736</v>
      </c>
    </row>
    <row r="9" spans="1:7" ht="34.049999999999997" customHeight="1" x14ac:dyDescent="0.25">
      <c r="A9" s="169">
        <v>2025</v>
      </c>
      <c r="B9" s="175" t="str">
        <f t="shared" si="0"/>
        <v>2025-26</v>
      </c>
      <c r="C9" s="179">
        <f t="shared" si="1"/>
        <v>45748</v>
      </c>
      <c r="D9" s="179">
        <f t="shared" si="2"/>
        <v>46356</v>
      </c>
      <c r="E9" s="172"/>
      <c r="F9" s="180">
        <f t="shared" si="3"/>
        <v>46356</v>
      </c>
      <c r="G9" s="184" t="s">
        <v>736</v>
      </c>
    </row>
    <row r="10" spans="1:7" ht="34.049999999999997" customHeight="1" x14ac:dyDescent="0.25">
      <c r="A10" s="169">
        <v>2026</v>
      </c>
      <c r="B10" s="175" t="str">
        <f t="shared" si="0"/>
        <v>2026-27</v>
      </c>
      <c r="C10" s="179">
        <f t="shared" si="1"/>
        <v>46113</v>
      </c>
      <c r="D10" s="179">
        <f t="shared" si="2"/>
        <v>46721</v>
      </c>
      <c r="E10" s="172"/>
      <c r="F10" s="180">
        <f t="shared" si="3"/>
        <v>46721</v>
      </c>
      <c r="G10" s="184" t="s">
        <v>736</v>
      </c>
    </row>
    <row r="11" spans="1:7" ht="34.049999999999997" customHeight="1" x14ac:dyDescent="0.25">
      <c r="A11" s="169">
        <v>2027</v>
      </c>
      <c r="B11" s="175" t="str">
        <f t="shared" si="0"/>
        <v>2027-28</v>
      </c>
      <c r="C11" s="179">
        <f t="shared" si="1"/>
        <v>46478</v>
      </c>
      <c r="D11" s="179">
        <f t="shared" si="2"/>
        <v>47087</v>
      </c>
      <c r="E11" s="172"/>
      <c r="F11" s="180">
        <f t="shared" si="3"/>
        <v>47087</v>
      </c>
      <c r="G11" s="184" t="s">
        <v>736</v>
      </c>
    </row>
    <row r="12" spans="1:7" ht="34.049999999999997" customHeight="1" x14ac:dyDescent="0.25">
      <c r="A12" s="169">
        <v>2028</v>
      </c>
      <c r="B12" s="175" t="str">
        <f t="shared" si="0"/>
        <v>2028-29</v>
      </c>
      <c r="C12" s="179">
        <f t="shared" si="1"/>
        <v>46844</v>
      </c>
      <c r="D12" s="179">
        <f t="shared" si="2"/>
        <v>47452</v>
      </c>
      <c r="E12" s="172"/>
      <c r="F12" s="180">
        <f t="shared" si="3"/>
        <v>47452</v>
      </c>
      <c r="G12" s="184" t="s">
        <v>736</v>
      </c>
    </row>
    <row r="13" spans="1:7" ht="34.049999999999997" customHeight="1" x14ac:dyDescent="0.25">
      <c r="A13" s="169">
        <v>2029</v>
      </c>
      <c r="B13" s="175" t="str">
        <f t="shared" si="0"/>
        <v>2029-30</v>
      </c>
      <c r="C13" s="179">
        <f t="shared" si="1"/>
        <v>47209</v>
      </c>
      <c r="D13" s="179">
        <f t="shared" si="2"/>
        <v>47817</v>
      </c>
      <c r="E13" s="172"/>
      <c r="F13" s="180">
        <f t="shared" si="3"/>
        <v>47817</v>
      </c>
      <c r="G13" s="184" t="s">
        <v>736</v>
      </c>
    </row>
    <row r="14" spans="1:7" ht="34.049999999999997" customHeight="1" x14ac:dyDescent="0.25">
      <c r="A14" s="170">
        <v>2030</v>
      </c>
      <c r="B14" s="176" t="str">
        <f t="shared" si="0"/>
        <v>2030-31</v>
      </c>
      <c r="C14" s="181">
        <f t="shared" si="1"/>
        <v>47574</v>
      </c>
      <c r="D14" s="181">
        <f t="shared" si="2"/>
        <v>48182</v>
      </c>
      <c r="E14" s="173"/>
      <c r="F14" s="182">
        <f t="shared" si="3"/>
        <v>48182</v>
      </c>
      <c r="G14" s="185" t="s">
        <v>736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showGridLines="0" workbookViewId="0"/>
  </sheetViews>
  <sheetFormatPr defaultColWidth="8.6640625" defaultRowHeight="13.2" x14ac:dyDescent="0.25"/>
  <cols>
    <col min="1" max="6" width="15" customWidth="1"/>
    <col min="7" max="7" width="3.77734375" customWidth="1"/>
    <col min="8" max="8" width="21.88671875" customWidth="1"/>
    <col min="9" max="9" width="18.77734375" customWidth="1"/>
    <col min="10" max="10" width="13.77734375" customWidth="1"/>
    <col min="11" max="12" width="15" customWidth="1"/>
    <col min="13" max="13" width="3.77734375" customWidth="1"/>
    <col min="14" max="14" width="11.21875" customWidth="1"/>
  </cols>
  <sheetData>
    <row r="1" spans="1:14" ht="30" customHeight="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7.75" customHeight="1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5" customHeight="1" x14ac:dyDescent="0.25">
      <c r="A4" s="2" t="str">
        <f>"Period: "&amp;TEXT(Setup!B8,"mmm-yyyy")&amp;" | Recipient: "&amp;Setup!B5&amp;" | GSTIN: "&amp;Setup!B6</f>
        <v>Period: Jul-2026 | Recipient: Demo Manufacturing Private Limited | GSTIN: 27AABCD1234F1Z5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A6" s="1" t="s">
        <v>47</v>
      </c>
      <c r="B6" s="1"/>
      <c r="C6" s="1"/>
      <c r="D6" s="221" t="s">
        <v>48</v>
      </c>
      <c r="E6" s="221"/>
      <c r="F6" s="221"/>
      <c r="G6" s="222" t="s">
        <v>49</v>
      </c>
      <c r="H6" s="222"/>
      <c r="I6" s="222"/>
      <c r="J6" s="223" t="s">
        <v>50</v>
      </c>
      <c r="K6" s="223"/>
      <c r="L6" s="223"/>
      <c r="M6" s="15"/>
      <c r="N6" s="15"/>
    </row>
    <row r="7" spans="1:14" ht="15" customHeight="1" x14ac:dyDescent="0.25">
      <c r="A7" s="224">
        <f>COUNTIF('Books Register'!$A$5:$A$504,"&lt;&gt;")</f>
        <v>6</v>
      </c>
      <c r="B7" s="224"/>
      <c r="C7" s="224"/>
      <c r="D7" s="225">
        <f>COUNTIF('GSTR-2B IMS'!$A$5:$A$504,"&lt;&gt;")</f>
        <v>6</v>
      </c>
      <c r="E7" s="225"/>
      <c r="F7" s="225"/>
      <c r="G7" s="226">
        <f>COUNTIF('Match Results'!$X$5:$X$504,"Exact")</f>
        <v>2</v>
      </c>
      <c r="H7" s="226"/>
      <c r="I7" s="226"/>
      <c r="J7" s="227">
        <f>COUNTIFS('Action Tracker'!$A$5:$A$504,"&lt;&gt;",'Action Tracker'!$L$5:$L$504,"&lt;&gt;Closed")</f>
        <v>3</v>
      </c>
      <c r="K7" s="227"/>
      <c r="L7" s="227"/>
      <c r="M7" s="15"/>
      <c r="N7" s="15"/>
    </row>
    <row r="8" spans="1:14" ht="15" customHeight="1" x14ac:dyDescent="0.25">
      <c r="A8" s="224"/>
      <c r="B8" s="224"/>
      <c r="C8" s="224"/>
      <c r="D8" s="225"/>
      <c r="E8" s="225"/>
      <c r="F8" s="225"/>
      <c r="G8" s="226"/>
      <c r="H8" s="226"/>
      <c r="I8" s="226"/>
      <c r="J8" s="227"/>
      <c r="K8" s="227"/>
      <c r="L8" s="227"/>
      <c r="M8" s="15"/>
      <c r="N8" s="15"/>
    </row>
    <row r="9" spans="1:14" ht="1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" customHeight="1" x14ac:dyDescent="0.25">
      <c r="A10" s="222" t="s">
        <v>51</v>
      </c>
      <c r="B10" s="222"/>
      <c r="C10" s="222"/>
      <c r="D10" s="228" t="s">
        <v>52</v>
      </c>
      <c r="E10" s="228"/>
      <c r="F10" s="228"/>
      <c r="G10" s="221" t="s">
        <v>53</v>
      </c>
      <c r="H10" s="221"/>
      <c r="I10" s="221"/>
      <c r="J10" s="228" t="s">
        <v>54</v>
      </c>
      <c r="K10" s="228"/>
      <c r="L10" s="228"/>
      <c r="M10" s="15"/>
      <c r="N10" s="15"/>
    </row>
    <row r="11" spans="1:14" ht="15" customHeight="1" x14ac:dyDescent="0.25">
      <c r="A11" s="229">
        <f>SUMIFS('Match Results'!$L$5:$L$504,'Match Results'!$X$5:$X$504,"Exact",'Match Results'!$Y$5:$Y$504,"PASS")</f>
        <v>9000</v>
      </c>
      <c r="B11" s="229"/>
      <c r="C11" s="229"/>
      <c r="D11" s="230">
        <f>SUMIFS('Match Results'!$L$5:$L$504,'Match Results'!$X$5:$X$504,"Only in Books")</f>
        <v>1800</v>
      </c>
      <c r="E11" s="230"/>
      <c r="F11" s="230"/>
      <c r="G11" s="231">
        <f>SUM('Reversal Reclaim'!$V$5:$V$504)</f>
        <v>0</v>
      </c>
      <c r="H11" s="231"/>
      <c r="I11" s="231"/>
      <c r="J11" s="230">
        <f>SUM('RCM Ledger'!$R$5:$R$504)</f>
        <v>0</v>
      </c>
      <c r="K11" s="230"/>
      <c r="L11" s="230"/>
      <c r="M11" s="15"/>
      <c r="N11" s="15"/>
    </row>
    <row r="12" spans="1:14" ht="15" customHeight="1" x14ac:dyDescent="0.25">
      <c r="A12" s="229"/>
      <c r="B12" s="229"/>
      <c r="C12" s="229"/>
      <c r="D12" s="230"/>
      <c r="E12" s="230"/>
      <c r="F12" s="230"/>
      <c r="G12" s="231"/>
      <c r="H12" s="231"/>
      <c r="I12" s="231"/>
      <c r="J12" s="230"/>
      <c r="K12" s="230"/>
      <c r="L12" s="230"/>
      <c r="M12" s="15"/>
      <c r="N12" s="15"/>
    </row>
    <row r="13" spans="1:14" ht="1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5" customHeight="1" x14ac:dyDescent="0.25">
      <c r="A14" s="11" t="s">
        <v>55</v>
      </c>
      <c r="B14" s="11"/>
      <c r="C14" s="11"/>
      <c r="D14" s="11"/>
      <c r="E14" s="11"/>
      <c r="F14" s="11"/>
      <c r="G14" s="15"/>
      <c r="H14" s="8" t="s">
        <v>56</v>
      </c>
      <c r="I14" s="8"/>
      <c r="J14" s="8"/>
      <c r="K14" s="8"/>
      <c r="L14" s="8"/>
      <c r="M14" s="8"/>
      <c r="N14" s="8"/>
    </row>
    <row r="15" spans="1:14" ht="30" customHeight="1" x14ac:dyDescent="0.25">
      <c r="A15" s="26" t="s">
        <v>57</v>
      </c>
      <c r="B15" s="26" t="s">
        <v>58</v>
      </c>
      <c r="C15" s="26" t="s">
        <v>59</v>
      </c>
      <c r="D15" s="15"/>
      <c r="E15" s="15"/>
      <c r="F15" s="15"/>
      <c r="G15" s="15"/>
      <c r="H15" s="27" t="s">
        <v>60</v>
      </c>
      <c r="I15" s="27" t="s">
        <v>61</v>
      </c>
      <c r="J15" s="27" t="s">
        <v>62</v>
      </c>
      <c r="K15" s="15"/>
      <c r="L15" s="15"/>
      <c r="M15" s="15"/>
      <c r="N15" s="15"/>
    </row>
    <row r="16" spans="1:14" ht="30" customHeight="1" x14ac:dyDescent="0.25">
      <c r="A16" s="28" t="s">
        <v>63</v>
      </c>
      <c r="B16" s="29">
        <f>COUNTIF('Match Results'!$X$5:$X$504,"Exact")</f>
        <v>2</v>
      </c>
      <c r="C16" s="30">
        <f>SUMIFS('Match Results'!$L$5:$L$504,'Match Results'!$X$5:$X$504,"Exact")</f>
        <v>12600</v>
      </c>
      <c r="D16" s="15"/>
      <c r="E16" s="15"/>
      <c r="F16" s="15"/>
      <c r="G16" s="15"/>
      <c r="H16" s="31" t="s">
        <v>64</v>
      </c>
      <c r="I16" s="32" t="str">
        <f>Setup!B13</f>
        <v>Yes</v>
      </c>
      <c r="J16" s="33" t="str">
        <f>IF(I16="Yes","OK","FAIL")</f>
        <v>OK</v>
      </c>
      <c r="K16" s="15"/>
      <c r="L16" s="15"/>
      <c r="M16" s="15"/>
      <c r="N16" s="15"/>
    </row>
    <row r="17" spans="1:14" ht="30" customHeight="1" x14ac:dyDescent="0.25">
      <c r="A17" s="20" t="s">
        <v>65</v>
      </c>
      <c r="B17" s="34">
        <f>COUNTIF('Match Results'!$X$5:$X$504,"Partial")+COUNTIF('Match Results'!$X$5:$X$504,"Probable")</f>
        <v>1</v>
      </c>
      <c r="C17" s="35">
        <f>SUMIFS('Match Results'!$L$5:$L$504,'Match Results'!$X$5:$X$504,"Partial")+SUMIFS('Match Results'!$L$5:$L$504,'Match Results'!$X$5:$X$504,"Probable")</f>
        <v>13500</v>
      </c>
      <c r="D17" s="15"/>
      <c r="E17" s="15"/>
      <c r="F17" s="15"/>
      <c r="G17" s="15"/>
      <c r="H17" s="18" t="s">
        <v>66</v>
      </c>
      <c r="I17" s="36" t="str">
        <f>Setup!B15</f>
        <v>Yes</v>
      </c>
      <c r="J17" s="37" t="str">
        <f>IF(I17="Yes","OK","FAIL")</f>
        <v>OK</v>
      </c>
      <c r="K17" s="15"/>
      <c r="L17" s="15"/>
      <c r="M17" s="15"/>
      <c r="N17" s="15"/>
    </row>
    <row r="18" spans="1:14" ht="30" customHeight="1" x14ac:dyDescent="0.25">
      <c r="A18" s="20" t="s">
        <v>67</v>
      </c>
      <c r="B18" s="34">
        <f>COUNTIF('Match Results'!$X$5:$X$504,"Only in Books")</f>
        <v>1</v>
      </c>
      <c r="C18" s="35">
        <f>SUMIFS('Match Results'!$L$5:$L$504,'Match Results'!$X$5:$X$504,"Only in Books")</f>
        <v>1800</v>
      </c>
      <c r="D18" s="15"/>
      <c r="E18" s="15"/>
      <c r="F18" s="15"/>
      <c r="G18" s="15"/>
      <c r="H18" s="18" t="s">
        <v>68</v>
      </c>
      <c r="I18" s="36">
        <f>COUNTIF('Books Register'!$AO$5:$AO$504,"&gt;1")+COUNTIF('GSTR-2B IMS'!$AG$5:$AG$504,"&gt;1")</f>
        <v>2</v>
      </c>
      <c r="J18" s="37" t="str">
        <f>IF(I18=0,"OK","FAIL")</f>
        <v>FAIL</v>
      </c>
      <c r="K18" s="15"/>
      <c r="L18" s="15"/>
      <c r="M18" s="15"/>
      <c r="N18" s="15"/>
    </row>
    <row r="19" spans="1:14" ht="30" customHeight="1" x14ac:dyDescent="0.25">
      <c r="A19" s="20" t="s">
        <v>69</v>
      </c>
      <c r="B19" s="34">
        <f>COUNTIF('GSTR-2B IMS'!$AI$5:$AI$504,"Only in 2B")</f>
        <v>2</v>
      </c>
      <c r="C19" s="35">
        <f>SUMIFS('GSTR-2B IMS'!$AF$5:$AF$504,'GSTR-2B IMS'!$AI$5:$AI$504,"Only in 2B")</f>
        <v>8100</v>
      </c>
      <c r="D19" s="15"/>
      <c r="E19" s="15"/>
      <c r="F19" s="15"/>
      <c r="G19" s="15"/>
      <c r="H19" s="18" t="s">
        <v>70</v>
      </c>
      <c r="I19" s="36">
        <f>COUNTIFS('Action Tracker'!$A$5:$A$504,"&lt;&gt;",'Action Tracker'!$L$5:$L$504,"&lt;&gt;Closed",'Action Tracker'!$H$5:$H$504,"&gt;="&amp;Setup!$B$23)</f>
        <v>0</v>
      </c>
      <c r="J19" s="37" t="str">
        <f>IF(I19=0,"OK","REVIEW")</f>
        <v>OK</v>
      </c>
      <c r="K19" s="15"/>
      <c r="L19" s="15"/>
      <c r="M19" s="15"/>
      <c r="N19" s="15"/>
    </row>
    <row r="20" spans="1:14" ht="30" customHeight="1" x14ac:dyDescent="0.25">
      <c r="A20" s="20" t="s">
        <v>71</v>
      </c>
      <c r="B20" s="34">
        <f>COUNTIF('Match Results'!$X$5:$X$504,"Duplicate")</f>
        <v>2</v>
      </c>
      <c r="C20" s="35">
        <f>SUMIFS('Match Results'!$L$5:$L$504,'Match Results'!$X$5:$X$504,"Duplicate")</f>
        <v>36000</v>
      </c>
      <c r="D20" s="15"/>
      <c r="E20" s="15"/>
      <c r="F20" s="15"/>
      <c r="G20" s="15"/>
      <c r="H20" s="38" t="s">
        <v>72</v>
      </c>
      <c r="I20" s="39" t="str">
        <f>COUNTIF(Checks!$F$5:$F$20,"FAIL")&amp;" failed checks"</f>
        <v>2 failed checks</v>
      </c>
      <c r="J20" s="40" t="str">
        <f>IF(COUNTIF(Checks!$F$5:$F$20,"FAIL")=0,"OK","FAIL")</f>
        <v>FAIL</v>
      </c>
      <c r="K20" s="15"/>
      <c r="L20" s="15"/>
      <c r="M20" s="15"/>
      <c r="N20" s="15"/>
    </row>
    <row r="21" spans="1:14" ht="15" customHeight="1" x14ac:dyDescent="0.25">
      <c r="A21" s="41" t="s">
        <v>73</v>
      </c>
      <c r="B21" s="42">
        <f>COUNTIFS('Books Register'!$A$5:$A$504,"&lt;&gt;",'Books Register'!$AV$5:$AV$504,"&lt;&gt;PASS")</f>
        <v>4</v>
      </c>
      <c r="C21" s="43">
        <f>SUMIFS('Match Results'!$L$5:$L$504,'Match Results'!$Y$5:$Y$504,"&lt;&gt;PASS")</f>
        <v>53100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5" customHeight="1" x14ac:dyDescent="0.25">
      <c r="A23" s="232" t="s">
        <v>74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</row>
  </sheetData>
  <mergeCells count="22">
    <mergeCell ref="A23:N23"/>
    <mergeCell ref="A11:C12"/>
    <mergeCell ref="D11:F12"/>
    <mergeCell ref="G11:I12"/>
    <mergeCell ref="J11:L12"/>
    <mergeCell ref="A14:F14"/>
    <mergeCell ref="H14:N14"/>
    <mergeCell ref="A7:C8"/>
    <mergeCell ref="D7:F8"/>
    <mergeCell ref="G7:I8"/>
    <mergeCell ref="J7:L8"/>
    <mergeCell ref="A10:C10"/>
    <mergeCell ref="D10:F10"/>
    <mergeCell ref="G10:I10"/>
    <mergeCell ref="J10:L10"/>
    <mergeCell ref="A1:N1"/>
    <mergeCell ref="A2:N2"/>
    <mergeCell ref="A4:N4"/>
    <mergeCell ref="A6:C6"/>
    <mergeCell ref="D6:F6"/>
    <mergeCell ref="G6:I6"/>
    <mergeCell ref="J6:L6"/>
  </mergeCells>
  <conditionalFormatting sqref="J16:J20">
    <cfRule type="containsText" dxfId="28" priority="2" operator="containsText" text="FAIL">
      <formula>NOT(ISERROR(SEARCH("FAIL",J16)))</formula>
    </cfRule>
    <cfRule type="containsText" dxfId="27" priority="3" operator="containsText" text="OK">
      <formula>NOT(ISERROR(SEARCH("OK",J16)))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showGridLines="0" workbookViewId="0"/>
  </sheetViews>
  <sheetFormatPr defaultColWidth="8.6640625" defaultRowHeight="13.2" x14ac:dyDescent="0.25"/>
  <cols>
    <col min="1" max="1" width="35.6640625" customWidth="1"/>
    <col min="2" max="2" width="30.6640625" customWidth="1"/>
    <col min="3" max="3" width="26.21875" customWidth="1"/>
    <col min="4" max="8" width="11.88671875" customWidth="1"/>
  </cols>
  <sheetData>
    <row r="1" spans="1:8" ht="30" customHeight="1" x14ac:dyDescent="0.25">
      <c r="A1" s="4" t="s">
        <v>75</v>
      </c>
      <c r="B1" s="4"/>
      <c r="C1" s="4"/>
      <c r="D1" s="4"/>
      <c r="E1" s="4"/>
      <c r="F1" s="4"/>
      <c r="G1" s="4"/>
      <c r="H1" s="4"/>
    </row>
    <row r="2" spans="1:8" ht="27.75" customHeight="1" x14ac:dyDescent="0.25">
      <c r="A2" s="3" t="s">
        <v>76</v>
      </c>
      <c r="B2" s="3"/>
      <c r="C2" s="3"/>
      <c r="D2" s="3"/>
      <c r="E2" s="3"/>
      <c r="F2" s="3"/>
      <c r="G2" s="3"/>
      <c r="H2" s="3"/>
    </row>
    <row r="3" spans="1:8" ht="1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15" customHeight="1" x14ac:dyDescent="0.25">
      <c r="A4" s="11" t="s">
        <v>77</v>
      </c>
      <c r="B4" s="11"/>
      <c r="C4" s="11"/>
      <c r="D4" s="11"/>
      <c r="E4" s="11"/>
      <c r="F4" s="11"/>
      <c r="G4" s="11"/>
      <c r="H4" s="11"/>
    </row>
    <row r="5" spans="1:8" ht="34.049999999999997" customHeight="1" x14ac:dyDescent="0.25">
      <c r="A5" s="44" t="s">
        <v>78</v>
      </c>
      <c r="B5" s="45" t="s">
        <v>79</v>
      </c>
      <c r="C5" s="233" t="s">
        <v>80</v>
      </c>
      <c r="D5" s="233"/>
      <c r="E5" s="233"/>
      <c r="F5" s="233"/>
      <c r="G5" s="233"/>
      <c r="H5" s="233"/>
    </row>
    <row r="6" spans="1:8" ht="34.049999999999997" customHeight="1" x14ac:dyDescent="0.25">
      <c r="A6" s="44" t="s">
        <v>81</v>
      </c>
      <c r="B6" s="45" t="s">
        <v>82</v>
      </c>
      <c r="C6" s="233" t="s">
        <v>83</v>
      </c>
      <c r="D6" s="233"/>
      <c r="E6" s="233"/>
      <c r="F6" s="233"/>
      <c r="G6" s="233"/>
      <c r="H6" s="233"/>
    </row>
    <row r="7" spans="1:8" ht="34.049999999999997" customHeight="1" x14ac:dyDescent="0.25">
      <c r="A7" s="44" t="s">
        <v>84</v>
      </c>
      <c r="B7" s="45" t="s">
        <v>85</v>
      </c>
      <c r="C7" s="233" t="s">
        <v>86</v>
      </c>
      <c r="D7" s="233"/>
      <c r="E7" s="233"/>
      <c r="F7" s="233"/>
      <c r="G7" s="233"/>
      <c r="H7" s="233"/>
    </row>
    <row r="8" spans="1:8" ht="34.049999999999997" customHeight="1" x14ac:dyDescent="0.25">
      <c r="A8" s="44" t="s">
        <v>87</v>
      </c>
      <c r="B8" s="46">
        <v>46204</v>
      </c>
      <c r="C8" s="233" t="s">
        <v>88</v>
      </c>
      <c r="D8" s="233"/>
      <c r="E8" s="233"/>
      <c r="F8" s="233"/>
      <c r="G8" s="233"/>
      <c r="H8" s="233"/>
    </row>
    <row r="9" spans="1:8" ht="34.049999999999997" customHeight="1" x14ac:dyDescent="0.25">
      <c r="A9" s="44" t="s">
        <v>89</v>
      </c>
      <c r="B9" s="46">
        <v>46234</v>
      </c>
      <c r="C9" s="233" t="s">
        <v>90</v>
      </c>
      <c r="D9" s="233"/>
      <c r="E9" s="233"/>
      <c r="F9" s="233"/>
      <c r="G9" s="233"/>
      <c r="H9" s="233"/>
    </row>
    <row r="10" spans="1:8" ht="34.049999999999997" customHeight="1" x14ac:dyDescent="0.25">
      <c r="A10" s="44" t="s">
        <v>91</v>
      </c>
      <c r="B10" s="46">
        <v>46113</v>
      </c>
      <c r="C10" s="233" t="s">
        <v>92</v>
      </c>
      <c r="D10" s="233"/>
      <c r="E10" s="233"/>
      <c r="F10" s="233"/>
      <c r="G10" s="233"/>
      <c r="H10" s="233"/>
    </row>
    <row r="11" spans="1:8" ht="34.049999999999997" customHeight="1" x14ac:dyDescent="0.25">
      <c r="A11" s="44" t="s">
        <v>93</v>
      </c>
      <c r="B11" s="45" t="s">
        <v>94</v>
      </c>
      <c r="C11" s="233" t="s">
        <v>95</v>
      </c>
      <c r="D11" s="233"/>
      <c r="E11" s="233"/>
      <c r="F11" s="233"/>
      <c r="G11" s="233"/>
      <c r="H11" s="233"/>
    </row>
    <row r="12" spans="1:8" ht="34.049999999999997" customHeight="1" x14ac:dyDescent="0.25">
      <c r="A12" s="44" t="s">
        <v>630</v>
      </c>
      <c r="B12" s="186" t="str">
        <f>IF(SUMIF('FY Deadlines'!$A$5:$A$14,YEAR(B10),'FY Deadlines'!$E$5:$E$14)=0,"",SUMIF('FY Deadlines'!$A$5:$A$14,YEAR(B10),'FY Deadlines'!$E$5:$E$14))</f>
        <v/>
      </c>
      <c r="C12" s="233" t="s">
        <v>631</v>
      </c>
      <c r="D12" s="233"/>
      <c r="E12" s="233"/>
      <c r="F12" s="233"/>
      <c r="G12" s="233"/>
      <c r="H12" s="233"/>
    </row>
    <row r="13" spans="1:8" ht="34.049999999999997" customHeight="1" x14ac:dyDescent="0.25">
      <c r="A13" s="44" t="s">
        <v>96</v>
      </c>
      <c r="B13" s="46" t="s">
        <v>97</v>
      </c>
      <c r="C13" s="233" t="s">
        <v>98</v>
      </c>
      <c r="D13" s="233"/>
      <c r="E13" s="233"/>
      <c r="F13" s="233"/>
      <c r="G13" s="233"/>
      <c r="H13" s="233"/>
    </row>
    <row r="14" spans="1:8" ht="34.049999999999997" customHeight="1" x14ac:dyDescent="0.25">
      <c r="A14" s="44" t="s">
        <v>99</v>
      </c>
      <c r="B14" s="46">
        <v>46248</v>
      </c>
      <c r="C14" s="233" t="s">
        <v>100</v>
      </c>
      <c r="D14" s="233"/>
      <c r="E14" s="233"/>
      <c r="F14" s="233"/>
      <c r="G14" s="233"/>
      <c r="H14" s="233"/>
    </row>
    <row r="15" spans="1:8" ht="34.049999999999997" customHeight="1" x14ac:dyDescent="0.25">
      <c r="A15" s="44" t="s">
        <v>101</v>
      </c>
      <c r="B15" s="45" t="s">
        <v>97</v>
      </c>
      <c r="C15" s="233" t="s">
        <v>102</v>
      </c>
      <c r="D15" s="233"/>
      <c r="E15" s="233"/>
      <c r="F15" s="233"/>
      <c r="G15" s="233"/>
      <c r="H15" s="233"/>
    </row>
    <row r="16" spans="1:8" ht="15" customHeight="1" x14ac:dyDescent="0.25">
      <c r="A16" s="15"/>
      <c r="B16" s="15"/>
      <c r="C16" s="15"/>
      <c r="D16" s="15"/>
      <c r="E16" s="15"/>
      <c r="F16" s="15"/>
      <c r="G16" s="15"/>
      <c r="H16" s="15"/>
    </row>
    <row r="17" spans="1:8" ht="15" customHeight="1" x14ac:dyDescent="0.25">
      <c r="A17" s="11" t="s">
        <v>103</v>
      </c>
      <c r="B17" s="11"/>
      <c r="C17" s="11"/>
      <c r="D17" s="11"/>
      <c r="E17" s="11"/>
      <c r="F17" s="11"/>
      <c r="G17" s="11"/>
      <c r="H17" s="11"/>
    </row>
    <row r="18" spans="1:8" ht="34.049999999999997" customHeight="1" x14ac:dyDescent="0.25">
      <c r="A18" s="44" t="s">
        <v>104</v>
      </c>
      <c r="B18" s="47">
        <v>1</v>
      </c>
      <c r="C18" s="233" t="s">
        <v>105</v>
      </c>
      <c r="D18" s="233"/>
      <c r="E18" s="233"/>
      <c r="F18" s="233"/>
      <c r="G18" s="233"/>
      <c r="H18" s="233"/>
    </row>
    <row r="19" spans="1:8" ht="34.049999999999997" customHeight="1" x14ac:dyDescent="0.25">
      <c r="A19" s="44" t="s">
        <v>106</v>
      </c>
      <c r="B19" s="47">
        <v>1</v>
      </c>
      <c r="C19" s="233" t="s">
        <v>105</v>
      </c>
      <c r="D19" s="233"/>
      <c r="E19" s="233"/>
      <c r="F19" s="233"/>
      <c r="G19" s="233"/>
      <c r="H19" s="233"/>
    </row>
    <row r="20" spans="1:8" ht="34.049999999999997" customHeight="1" x14ac:dyDescent="0.25">
      <c r="A20" s="44" t="s">
        <v>107</v>
      </c>
      <c r="B20" s="47">
        <v>1</v>
      </c>
      <c r="C20" s="233" t="s">
        <v>108</v>
      </c>
      <c r="D20" s="233"/>
      <c r="E20" s="233"/>
      <c r="F20" s="233"/>
      <c r="G20" s="233"/>
      <c r="H20" s="233"/>
    </row>
    <row r="21" spans="1:8" ht="34.049999999999997" customHeight="1" x14ac:dyDescent="0.25">
      <c r="A21" s="44" t="s">
        <v>109</v>
      </c>
      <c r="B21" s="45">
        <v>0</v>
      </c>
      <c r="C21" s="233" t="s">
        <v>110</v>
      </c>
      <c r="D21" s="233"/>
      <c r="E21" s="233"/>
      <c r="F21" s="233"/>
      <c r="G21" s="233"/>
      <c r="H21" s="233"/>
    </row>
    <row r="22" spans="1:8" ht="34.049999999999997" customHeight="1" x14ac:dyDescent="0.25">
      <c r="A22" s="187" t="s">
        <v>111</v>
      </c>
      <c r="B22" s="45" t="s">
        <v>97</v>
      </c>
      <c r="C22" s="233" t="s">
        <v>112</v>
      </c>
      <c r="D22" s="233"/>
      <c r="E22" s="233"/>
      <c r="F22" s="233"/>
      <c r="G22" s="233"/>
      <c r="H22" s="233"/>
    </row>
    <row r="23" spans="1:8" ht="34.049999999999997" customHeight="1" x14ac:dyDescent="0.25">
      <c r="A23" s="44" t="s">
        <v>113</v>
      </c>
      <c r="B23" s="47">
        <v>100000</v>
      </c>
      <c r="C23" s="233" t="s">
        <v>114</v>
      </c>
      <c r="D23" s="233"/>
      <c r="E23" s="233"/>
      <c r="F23" s="233"/>
      <c r="G23" s="233"/>
      <c r="H23" s="233"/>
    </row>
    <row r="24" spans="1:8" ht="34.049999999999997" customHeight="1" x14ac:dyDescent="0.25">
      <c r="A24" s="44" t="s">
        <v>115</v>
      </c>
      <c r="B24" s="46">
        <v>46247</v>
      </c>
      <c r="C24" s="233" t="s">
        <v>116</v>
      </c>
      <c r="D24" s="233"/>
      <c r="E24" s="233"/>
      <c r="F24" s="233"/>
      <c r="G24" s="233"/>
      <c r="H24" s="233"/>
    </row>
    <row r="25" spans="1:8" ht="15" customHeight="1" x14ac:dyDescent="0.25">
      <c r="A25" s="15"/>
      <c r="B25" s="15"/>
      <c r="C25" s="15"/>
      <c r="D25" s="15"/>
      <c r="E25" s="15"/>
      <c r="F25" s="15"/>
      <c r="G25" s="15"/>
      <c r="H25" s="15"/>
    </row>
    <row r="26" spans="1:8" ht="15" customHeight="1" x14ac:dyDescent="0.25">
      <c r="A26" s="8" t="s">
        <v>117</v>
      </c>
      <c r="B26" s="8"/>
      <c r="C26" s="8"/>
      <c r="D26" s="8"/>
      <c r="E26" s="8"/>
      <c r="F26" s="8"/>
      <c r="G26" s="8"/>
      <c r="H26" s="8"/>
    </row>
    <row r="27" spans="1:8" ht="15" customHeight="1" x14ac:dyDescent="0.25">
      <c r="A27" s="44" t="s">
        <v>118</v>
      </c>
      <c r="B27" s="48">
        <f>EDATE(B10,12)-1</f>
        <v>46477</v>
      </c>
      <c r="C27" s="15"/>
      <c r="D27" s="15"/>
      <c r="E27" s="15"/>
      <c r="F27" s="15"/>
      <c r="G27" s="15"/>
      <c r="H27" s="15"/>
    </row>
    <row r="28" spans="1:8" ht="15" customHeight="1" x14ac:dyDescent="0.25">
      <c r="A28" s="44" t="s">
        <v>119</v>
      </c>
      <c r="B28" s="48">
        <f>DATE(YEAR(B27),11,30)</f>
        <v>46721</v>
      </c>
      <c r="C28" s="15"/>
      <c r="D28" s="15"/>
      <c r="E28" s="15"/>
      <c r="F28" s="15"/>
      <c r="G28" s="15"/>
      <c r="H28" s="15"/>
    </row>
    <row r="29" spans="1:8" ht="15" customHeight="1" x14ac:dyDescent="0.25">
      <c r="A29" s="44" t="s">
        <v>120</v>
      </c>
      <c r="B29" s="48">
        <f>IF(B12="",B28,MIN(B28,B12))</f>
        <v>46721</v>
      </c>
      <c r="C29" s="15"/>
      <c r="D29" s="15"/>
      <c r="E29" s="15"/>
      <c r="F29" s="15"/>
      <c r="G29" s="15"/>
      <c r="H29" s="15"/>
    </row>
    <row r="30" spans="1:8" ht="15" customHeight="1" x14ac:dyDescent="0.25">
      <c r="A30" s="44" t="s">
        <v>121</v>
      </c>
      <c r="B30" s="49">
        <f>B29-B24</f>
        <v>474</v>
      </c>
      <c r="C30" s="15"/>
      <c r="D30" s="15"/>
      <c r="E30" s="15"/>
      <c r="F30" s="15"/>
      <c r="G30" s="15"/>
      <c r="H30" s="15"/>
    </row>
    <row r="31" spans="1:8" ht="15" customHeight="1" x14ac:dyDescent="0.25">
      <c r="A31" s="44" t="s">
        <v>122</v>
      </c>
      <c r="B31" s="15" t="str">
        <f>IF(B30&lt;0,"EXPIRED",IF(B30&lt;=30,"URGENT",IF(B30&lt;=90,"WATCH","OPEN")))</f>
        <v>OPEN</v>
      </c>
      <c r="C31" s="15"/>
      <c r="D31" s="15"/>
      <c r="E31" s="15"/>
      <c r="F31" s="15"/>
      <c r="G31" s="15"/>
      <c r="H31" s="15"/>
    </row>
  </sheetData>
  <mergeCells count="23">
    <mergeCell ref="C23:H23"/>
    <mergeCell ref="C24:H24"/>
    <mergeCell ref="A26:H26"/>
    <mergeCell ref="C18:H18"/>
    <mergeCell ref="C19:H19"/>
    <mergeCell ref="C20:H20"/>
    <mergeCell ref="C21:H21"/>
    <mergeCell ref="C22:H22"/>
    <mergeCell ref="C12:H12"/>
    <mergeCell ref="C13:H13"/>
    <mergeCell ref="C14:H14"/>
    <mergeCell ref="C15:H15"/>
    <mergeCell ref="A17:H17"/>
    <mergeCell ref="C7:H7"/>
    <mergeCell ref="C8:H8"/>
    <mergeCell ref="C9:H9"/>
    <mergeCell ref="C10:H10"/>
    <mergeCell ref="C11:H11"/>
    <mergeCell ref="A1:H1"/>
    <mergeCell ref="A2:H2"/>
    <mergeCell ref="A4:H4"/>
    <mergeCell ref="C5:H5"/>
    <mergeCell ref="C6:H6"/>
  </mergeCells>
  <conditionalFormatting sqref="B31">
    <cfRule type="expression" dxfId="26" priority="2">
      <formula>B31="EXPIRED"</formula>
    </cfRule>
    <cfRule type="expression" dxfId="25" priority="3">
      <formula>B31="URGENT"</formula>
    </cfRule>
  </conditionalFormatting>
  <dataValidations count="2">
    <dataValidation type="list" sqref="B11" xr:uid="{00000000-0002-0000-0200-000000000000}">
      <formula1>"Monthly,QRMP"</formula1>
      <formula2>0</formula2>
    </dataValidation>
    <dataValidation type="list" sqref="B13:B15 B22" xr:uid="{00000000-0002-0000-0200-000001000000}">
      <formula1>"Yes,No"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10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1" width="8.77734375" customWidth="1"/>
    <col min="2" max="2" width="14.33203125" customWidth="1"/>
    <col min="3" max="3" width="16.21875" customWidth="1"/>
    <col min="4" max="4" width="22.44140625" customWidth="1"/>
    <col min="5" max="5" width="8.77734375" customWidth="1"/>
    <col min="6" max="7" width="15" customWidth="1"/>
    <col min="8" max="8" width="11.88671875" customWidth="1"/>
    <col min="9" max="9" width="15" customWidth="1"/>
    <col min="10" max="11" width="11.88671875" customWidth="1"/>
    <col min="12" max="12" width="13.109375" customWidth="1"/>
    <col min="13" max="14" width="11.88671875" customWidth="1"/>
    <col min="15" max="15" width="13.109375" customWidth="1"/>
    <col min="16" max="16" width="10.6640625" customWidth="1"/>
    <col min="17" max="17" width="13.109375" customWidth="1"/>
    <col min="18" max="18" width="11.21875" customWidth="1"/>
    <col min="19" max="19" width="8.109375" customWidth="1"/>
    <col min="20" max="20" width="14.33203125" customWidth="1"/>
    <col min="21" max="22" width="11.21875" customWidth="1"/>
    <col min="23" max="23" width="13.77734375" customWidth="1"/>
    <col min="24" max="25" width="10" customWidth="1"/>
    <col min="26" max="26" width="11.21875" customWidth="1"/>
    <col min="27" max="27" width="26.21875" customWidth="1"/>
    <col min="28" max="28" width="10.6640625" customWidth="1"/>
    <col min="29" max="29" width="13.109375" customWidth="1"/>
    <col min="30" max="30" width="11.88671875" customWidth="1"/>
    <col min="31" max="31" width="15" customWidth="1"/>
    <col min="32" max="32" width="14.33203125" customWidth="1"/>
    <col min="33" max="33" width="21.21875" customWidth="1"/>
    <col min="34" max="34" width="11.88671875" customWidth="1"/>
    <col min="35" max="37" width="13.109375" customWidth="1"/>
    <col min="38" max="38" width="15.6640625" customWidth="1"/>
    <col min="39" max="39" width="30" customWidth="1"/>
    <col min="40" max="40" width="12.44140625" customWidth="1"/>
    <col min="41" max="41" width="10" customWidth="1"/>
    <col min="42" max="43" width="11.88671875" customWidth="1"/>
    <col min="44" max="44" width="14.33203125" customWidth="1"/>
    <col min="45" max="45" width="13.77734375" customWidth="1"/>
    <col min="46" max="46" width="14.33203125" customWidth="1"/>
    <col min="47" max="47" width="11.88671875" customWidth="1"/>
    <col min="48" max="48" width="15.6640625" customWidth="1"/>
    <col min="49" max="49" width="11.88671875" customWidth="1"/>
    <col min="50" max="50" width="13.109375" customWidth="1"/>
    <col min="51" max="51" width="35.6640625" customWidth="1"/>
    <col min="52" max="52" width="10" customWidth="1"/>
    <col min="53" max="53" width="15.6640625" customWidth="1"/>
    <col min="54" max="54" width="13.77734375" customWidth="1"/>
    <col min="55" max="59" width="16.88671875" customWidth="1"/>
  </cols>
  <sheetData>
    <row r="1" spans="1:59" ht="30" customHeight="1" x14ac:dyDescent="0.25">
      <c r="A1" s="4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14"/>
      <c r="BB1" s="14"/>
      <c r="BC1" s="14"/>
      <c r="BD1" s="14"/>
      <c r="BE1" s="14"/>
      <c r="BF1" s="14"/>
      <c r="BG1" s="14"/>
    </row>
    <row r="2" spans="1:59" ht="27.75" customHeight="1" x14ac:dyDescent="0.25">
      <c r="A2" s="3" t="s">
        <v>632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14"/>
      <c r="BB2" s="14"/>
      <c r="BC2" s="14"/>
      <c r="BD2" s="14"/>
      <c r="BE2" s="14"/>
      <c r="BF2" s="14"/>
      <c r="BG2" s="14"/>
    </row>
    <row r="3" spans="1:59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</row>
    <row r="4" spans="1:59" ht="48" customHeight="1" x14ac:dyDescent="0.25">
      <c r="A4" s="50" t="s">
        <v>124</v>
      </c>
      <c r="B4" s="50" t="s">
        <v>125</v>
      </c>
      <c r="C4" s="50" t="s">
        <v>126</v>
      </c>
      <c r="D4" s="50" t="s">
        <v>127</v>
      </c>
      <c r="E4" s="50" t="s">
        <v>128</v>
      </c>
      <c r="F4" s="50" t="s">
        <v>129</v>
      </c>
      <c r="G4" s="50" t="s">
        <v>130</v>
      </c>
      <c r="H4" s="50" t="s">
        <v>131</v>
      </c>
      <c r="I4" s="50" t="s">
        <v>132</v>
      </c>
      <c r="J4" s="50" t="s">
        <v>133</v>
      </c>
      <c r="K4" s="50" t="s">
        <v>134</v>
      </c>
      <c r="L4" s="50" t="s">
        <v>135</v>
      </c>
      <c r="M4" s="50" t="s">
        <v>136</v>
      </c>
      <c r="N4" s="50" t="s">
        <v>137</v>
      </c>
      <c r="O4" s="50" t="s">
        <v>138</v>
      </c>
      <c r="P4" s="50" t="s">
        <v>139</v>
      </c>
      <c r="Q4" s="50" t="s">
        <v>140</v>
      </c>
      <c r="R4" s="50" t="s">
        <v>141</v>
      </c>
      <c r="S4" s="50" t="s">
        <v>142</v>
      </c>
      <c r="T4" s="50" t="s">
        <v>143</v>
      </c>
      <c r="U4" s="50" t="s">
        <v>144</v>
      </c>
      <c r="V4" s="50" t="s">
        <v>145</v>
      </c>
      <c r="W4" s="50" t="s">
        <v>146</v>
      </c>
      <c r="X4" s="50" t="s">
        <v>147</v>
      </c>
      <c r="Y4" s="50" t="s">
        <v>148</v>
      </c>
      <c r="Z4" s="50" t="s">
        <v>149</v>
      </c>
      <c r="AA4" s="50" t="s">
        <v>150</v>
      </c>
      <c r="AB4" s="50" t="s">
        <v>151</v>
      </c>
      <c r="AC4" s="50" t="s">
        <v>152</v>
      </c>
      <c r="AD4" s="50" t="s">
        <v>633</v>
      </c>
      <c r="AE4" s="50" t="s">
        <v>634</v>
      </c>
      <c r="AF4" s="50" t="s">
        <v>153</v>
      </c>
      <c r="AG4" s="50" t="s">
        <v>154</v>
      </c>
      <c r="AH4" s="50" t="s">
        <v>635</v>
      </c>
      <c r="AI4" s="50" t="s">
        <v>155</v>
      </c>
      <c r="AJ4" s="50" t="s">
        <v>156</v>
      </c>
      <c r="AK4" s="50" t="s">
        <v>157</v>
      </c>
      <c r="AL4" s="26" t="s">
        <v>158</v>
      </c>
      <c r="AM4" s="26" t="s">
        <v>159</v>
      </c>
      <c r="AN4" s="26" t="s">
        <v>160</v>
      </c>
      <c r="AO4" s="26" t="s">
        <v>161</v>
      </c>
      <c r="AP4" s="26" t="s">
        <v>162</v>
      </c>
      <c r="AQ4" s="26" t="s">
        <v>163</v>
      </c>
      <c r="AR4" s="26" t="s">
        <v>164</v>
      </c>
      <c r="AS4" s="26" t="s">
        <v>165</v>
      </c>
      <c r="AT4" s="26" t="s">
        <v>166</v>
      </c>
      <c r="AU4" s="26" t="s">
        <v>167</v>
      </c>
      <c r="AV4" s="26" t="s">
        <v>168</v>
      </c>
      <c r="AW4" s="26" t="s">
        <v>169</v>
      </c>
      <c r="AX4" s="26" t="s">
        <v>170</v>
      </c>
      <c r="AY4" s="26" t="s">
        <v>171</v>
      </c>
      <c r="AZ4" s="26" t="s">
        <v>172</v>
      </c>
      <c r="BA4" s="26" t="s">
        <v>173</v>
      </c>
      <c r="BB4" s="26" t="s">
        <v>174</v>
      </c>
      <c r="BC4" t="s">
        <v>636</v>
      </c>
      <c r="BD4" t="s">
        <v>637</v>
      </c>
      <c r="BE4" t="s">
        <v>638</v>
      </c>
      <c r="BF4" t="s">
        <v>639</v>
      </c>
      <c r="BG4" t="s">
        <v>640</v>
      </c>
    </row>
    <row r="5" spans="1:59" ht="37.950000000000003" customHeight="1" x14ac:dyDescent="0.25">
      <c r="A5" s="51" t="s">
        <v>175</v>
      </c>
      <c r="B5" s="52" t="s">
        <v>176</v>
      </c>
      <c r="C5" s="52" t="s">
        <v>177</v>
      </c>
      <c r="D5" s="52" t="s">
        <v>178</v>
      </c>
      <c r="E5" s="52" t="s">
        <v>85</v>
      </c>
      <c r="F5" s="52" t="s">
        <v>179</v>
      </c>
      <c r="G5" s="52" t="s">
        <v>180</v>
      </c>
      <c r="H5" s="53">
        <v>46208</v>
      </c>
      <c r="I5" s="53"/>
      <c r="J5" s="53"/>
      <c r="K5" s="53">
        <v>46209</v>
      </c>
      <c r="L5" s="54">
        <v>100000</v>
      </c>
      <c r="M5" s="54">
        <v>18000</v>
      </c>
      <c r="N5" s="54">
        <v>0</v>
      </c>
      <c r="O5" s="54">
        <v>0</v>
      </c>
      <c r="P5" s="54">
        <v>0</v>
      </c>
      <c r="Q5" s="54">
        <v>118000</v>
      </c>
      <c r="R5" s="52" t="s">
        <v>85</v>
      </c>
      <c r="S5" s="52" t="s">
        <v>181</v>
      </c>
      <c r="T5" s="52" t="s">
        <v>182</v>
      </c>
      <c r="U5" s="52" t="s">
        <v>183</v>
      </c>
      <c r="V5" s="52" t="s">
        <v>184</v>
      </c>
      <c r="W5" s="53">
        <v>46211</v>
      </c>
      <c r="X5" s="55">
        <v>1</v>
      </c>
      <c r="Y5" s="55">
        <v>0</v>
      </c>
      <c r="Z5" s="55">
        <v>0</v>
      </c>
      <c r="AA5" s="52" t="s">
        <v>185</v>
      </c>
      <c r="AB5" s="52" t="s">
        <v>181</v>
      </c>
      <c r="AC5" s="52" t="s">
        <v>181</v>
      </c>
      <c r="AD5" s="53">
        <v>46223</v>
      </c>
      <c r="AE5" s="54">
        <v>118000</v>
      </c>
      <c r="AF5" s="53">
        <f t="shared" ref="AF5:AF68" si="0">IF(H5="","",H5+180)</f>
        <v>46388</v>
      </c>
      <c r="AG5" s="52" t="s">
        <v>186</v>
      </c>
      <c r="AH5" s="206"/>
      <c r="AI5" s="54">
        <v>0</v>
      </c>
      <c r="AJ5" s="54">
        <v>0</v>
      </c>
      <c r="AK5" s="54">
        <v>0</v>
      </c>
      <c r="AL5" s="56" t="str">
        <f t="shared" ref="AL5:AL68" si="1">IF(G5="","",UPPER(SUBSTITUTE(SUBSTITUTE(SUBSTITUTE(SUBSTITUTE(SUBSTITUTE(TRIM(G5),"-",""),"/","")," ",""),".",""),"\","")))</f>
        <v>INV1001</v>
      </c>
      <c r="AM5" s="57" t="str">
        <f t="shared" ref="AM5:AM68" si="2">IF(OR(C5="",F5="",AL5=""),"",UPPER(TRIM(C5))&amp;"|"&amp;UPPER(TRIM(F5))&amp;"|"&amp;AL5)</f>
        <v>27ABCDE1234F1Z2|INVOICE|INV1001</v>
      </c>
      <c r="AN5" s="58">
        <f t="shared" ref="AN5:AN68" si="3">IF(A5="","",SUM(M5:P5))</f>
        <v>18000</v>
      </c>
      <c r="AO5" s="57">
        <f t="shared" ref="AO5:AO68" si="4">IF(AM5="","",COUNTIF($AM$5:$AM$504,AM5))</f>
        <v>2</v>
      </c>
      <c r="AP5" s="57" t="str">
        <f t="shared" ref="AP5:AP68" si="5">IF(A5="","",IF(W5="","REVIEW","PASS"))</f>
        <v>PASS</v>
      </c>
      <c r="AQ5" s="57" t="str">
        <f t="shared" ref="AQ5:AQ68" si="6">IF(A5="","",IF(OR(X5&lt;1,Y5&gt;0,Z5&gt;0),"REVIEW","PASS"))</f>
        <v>PASS</v>
      </c>
      <c r="AR5" s="57" t="str">
        <f t="shared" ref="AR5:AR68" si="7">IF(A5="","",IF(AA5="None","PASS","BLOCKED/REVIEW"))</f>
        <v>PASS</v>
      </c>
      <c r="AS5" s="57" t="str">
        <f t="shared" ref="AS5:AS68" si="8">IF(A5="","",IF(AND(AB5="Yes",AC5="Yes"),"BLOCKED","PASS"))</f>
        <v>PASS</v>
      </c>
      <c r="AT5" s="57" t="str">
        <f>IF(A5="","",IF(S5="Yes","N.A.",IF(AND(AD5&lt;&gt;"",AD5&lt;=AF5,AE5&gt;=Q5),"PASS",IF(Setup!$B$24&lt;=AF5,"WATCH",IF(BG5&gt;0,"PARTIAL REVERSE/REVIEW","REVERSE/REVIEW")))))</f>
        <v>PASS</v>
      </c>
      <c r="AU5" s="57" t="str">
        <f>IF(A5="","",IF(H5="","REVIEW",IF(AI5&gt;0,IF(OR(AH5="",NOT(ISNUMBER(AH5))),"REVIEW CLAIM DATE",IF(AH5&lt;=SUMIF('FY Deadlines'!$A$5:$A$14,IF(MONTH(H5)&gt;=4,YEAR(H5),YEAR(H5)-1),'FY Deadlines'!$F$5:$F$14),"PASS","EXPIRED CLAIM")),IF(SUMIF('FY Deadlines'!$A$5:$A$14,IF(MONTH(H5)&gt;=4,YEAR(H5),YEAR(H5)-1),'FY Deadlines'!$F$5:$F$14)=0,"REVIEW FY",IF(Setup!$B$24&gt;SUMIF('FY Deadlines'!$A$5:$A$14,IF(MONTH(H5)&gt;=4,YEAR(H5),YEAR(H5)-1),'FY Deadlines'!$F$5:$F$14),"EXPIRED","PASS")))))</f>
        <v>PASS</v>
      </c>
      <c r="AV5" s="57" t="str">
        <f t="shared" ref="AV5:AV68" si="9">IF(A5="","",IF(AO5&gt;1,"FAIL - DUPLICATE",IF(OR(AP5&lt;&gt;"PASS",AQ5&lt;&gt;"PASS",AR5&lt;&gt;"PASS",AS5&lt;&gt;"PASS",AND(AT5&lt;&gt;"PASS",AT5&lt;&gt;"N.A.",AT5&lt;&gt;"WATCH"),AU5&lt;&gt;"PASS",AND(BA5&lt;&gt;"PASS",BA5&lt;&gt;"N.A.")),"HOLD/REVIEW","PASS")))</f>
        <v>FAIL - DUPLICATE</v>
      </c>
      <c r="AW5" s="57">
        <f>IF(AM5="","",IF(COUNTIF('GSTR-2B IMS'!$AE$5:$AE$504,AM5)=1,SUMIF('GSTR-2B IMS'!$AE$5:$AE$504,AM5,'GSTR-2B IMS'!$AL$5:$AL$504),""))</f>
        <v>1</v>
      </c>
      <c r="AX5" s="57" t="str">
        <f>IF(A5="","",IF(AO5&gt;1,"Duplicate",IF(COUNTIF('GSTR-2B IMS'!$AE$5:$AE$504,AM5)=0,"Only in Books",IF(COUNTIF('GSTR-2B IMS'!$AE$5:$AE$504,AM5)&gt;1,"Duplicate",IF(AND(C5=INDEX('GSTR-2B IMS'!$C$5:$C$504,AW5),F5=INDEX('GSTR-2B IMS'!$F$5:$F$504,AW5),ABS(H5-INDEX('GSTR-2B IMS'!$H$5:$H$504,AW5))&lt;=Setup!$B$21,ABS(L5-INDEX('GSTR-2B IMS'!$L$5:$L$504,AW5))&lt;=Setup!$B$18,ABS(AN5-INDEX('GSTR-2B IMS'!$AF$5:$AF$504,AW5))&lt;=Setup!$B$19,ABS(M5-INDEX('GSTR-2B IMS'!$M$5:$M$504,AW5))&lt;=Setup!$B$20,ABS(N5-INDEX('GSTR-2B IMS'!$N$5:$N$504,AW5))&lt;=Setup!$B$20,ABS(O5-INDEX('GSTR-2B IMS'!$O$5:$O$504,AW5))&lt;=Setup!$B$20,ABS(P5-INDEX('GSTR-2B IMS'!$P$5:$P$504,AW5))&lt;=Setup!$B$20),"Exact",IF(AND(C5=INDEX('GSTR-2B IMS'!$C$5:$C$504,AW5),F5=INDEX('GSTR-2B IMS'!$F$5:$F$504,AW5)),"Partial","Probable"))))))</f>
        <v>Duplicate</v>
      </c>
      <c r="AY5" s="59" t="str">
        <f t="shared" ref="AY5:AY68" si="10">IF(A5="","",IF(AV5&lt;&gt;"PASS","Hold / review legal gates",IF(AX5="Exact",IF(AT5="WATCH","Claim if eligible; monitor 180-day payment","Claim subject to final evidence"),IF(AX5="Only in Books","Hold and follow up supplier",IF(AX5="Duplicate","Block duplicate","Manual review / amendment")))))</f>
        <v>Hold / review legal gates</v>
      </c>
      <c r="AZ5" s="189">
        <f t="shared" ref="AZ5:AZ68" si="11">ROW()-4</f>
        <v>1</v>
      </c>
      <c r="BA5" s="189" t="str">
        <f>IF(A5="","",IF(AW5="","N.A.",IF(INDEX('GSTR-2B IMS'!$T$5:$T$504,AW5)&lt;&gt;"Available","REVIEW",IF(OR(INDEX('GSTR-2B IMS'!$B$5:$B$504,AW5)="GSTR-1 B2B",INDEX('GSTR-2B IMS'!$B$5:$B$504,AW5)="GSTR-1A",INDEX('GSTR-2B IMS'!$B$5:$B$504,AW5)="IFF"),IF(OR(INDEX('GSTR-2B IMS'!$V$5:$V$504,AW5)="Accepted",INDEX('GSTR-2B IMS'!$V$5:$V$504,AW5)="No Action",INDEX('GSTR-2B IMS'!$V$5:$V$504,AW5)="Deemed Accepted"),"PASS","REVIEW"),IF(OR(INDEX('GSTR-2B IMS'!$V$5:$V$504,AW5)="Not in IMS",INDEX('GSTR-2B IMS'!$V$5:$V$504,AW5)="N.A.",INDEX('GSTR-2B IMS'!$V$5:$V$504,AW5)=""),"PASS","REVIEW")))))</f>
        <v>PASS</v>
      </c>
      <c r="BB5" s="189" t="str">
        <f>IF(A5="","",IF(S5="Yes","RCM",IF(AW5="","Unmatched",IF(INDEX('GSTR-2B IMS'!$AC$5:$AC$504,AW5)="","4(A)(5)",INDEX('GSTR-2B IMS'!$AC$5:$AC$504,AW5)))))</f>
        <v>4(A)(5)</v>
      </c>
      <c r="BC5" s="188">
        <f>IF(A5="","",IF(OR(S5="Yes",F5="Credit Note",Q5&lt;=0,AF5="",Setup!$B$24&lt;=AF5,AN5&lt;=0),0,MAX(0,M5*MIN(1,MAX(0,AI5/AN5))*MAX(0,1-IF(AND(AD5&lt;&gt;"",AD5&lt;=AF5),MIN(1,MAX(0,AE5/Q5)),0))-SUMIFS('Reversal Reclaim'!$K$5:$K$504,'Reversal Reclaim'!$B$5:$B$504,A5,'Reversal Reclaim'!$G$5:$G$504,"Temporary"))))</f>
        <v>0</v>
      </c>
      <c r="BD5" s="188">
        <f>IF(A5="","",IF(OR(S5="Yes",F5="Credit Note",Q5&lt;=0,AF5="",Setup!$B$24&lt;=AF5,AN5&lt;=0),0,MAX(0,N5*MIN(1,MAX(0,AI5/AN5))*MAX(0,1-IF(AND(AD5&lt;&gt;"",AD5&lt;=AF5),MIN(1,MAX(0,AE5/Q5)),0))-SUMIFS('Reversal Reclaim'!$L$5:$L$504,'Reversal Reclaim'!$B$5:$B$504,A5,'Reversal Reclaim'!$G$5:$G$504,"Temporary"))))</f>
        <v>0</v>
      </c>
      <c r="BE5" s="188">
        <f>IF(A5="","",IF(OR(S5="Yes",F5="Credit Note",Q5&lt;=0,AF5="",Setup!$B$24&lt;=AF5,AN5&lt;=0),0,MAX(0,O5*MIN(1,MAX(0,AI5/AN5))*MAX(0,1-IF(AND(AD5&lt;&gt;"",AD5&lt;=AF5),MIN(1,MAX(0,AE5/Q5)),0))-SUMIFS('Reversal Reclaim'!$M$5:$M$504,'Reversal Reclaim'!$B$5:$B$504,A5,'Reversal Reclaim'!$G$5:$G$504,"Temporary"))))</f>
        <v>0</v>
      </c>
      <c r="BF5" s="188">
        <f>IF(A5="","",IF(OR(S5="Yes",F5="Credit Note",Q5&lt;=0,AF5="",Setup!$B$24&lt;=AF5,AN5&lt;=0),0,MAX(0,P5*MIN(1,MAX(0,AI5/AN5))*MAX(0,1-IF(AND(AD5&lt;&gt;"",AD5&lt;=AF5),MIN(1,MAX(0,AE5/Q5)),0))-SUMIFS('Reversal Reclaim'!$N$5:$N$504,'Reversal Reclaim'!$B$5:$B$504,A5,'Reversal Reclaim'!$G$5:$G$504,"Temporary"))))</f>
        <v>0</v>
      </c>
      <c r="BG5" s="188">
        <f t="shared" ref="BG5:BG68" si="12">IF(A5="","",SUM(BC5:BF5))</f>
        <v>0</v>
      </c>
    </row>
    <row r="6" spans="1:59" ht="37.950000000000003" customHeight="1" x14ac:dyDescent="0.25">
      <c r="A6" s="61" t="s">
        <v>187</v>
      </c>
      <c r="B6" s="62" t="s">
        <v>176</v>
      </c>
      <c r="C6" s="62" t="s">
        <v>188</v>
      </c>
      <c r="D6" s="62" t="s">
        <v>189</v>
      </c>
      <c r="E6" s="62" t="s">
        <v>190</v>
      </c>
      <c r="F6" s="62" t="s">
        <v>179</v>
      </c>
      <c r="G6" s="62" t="s">
        <v>191</v>
      </c>
      <c r="H6" s="63">
        <v>46213</v>
      </c>
      <c r="I6" s="63"/>
      <c r="J6" s="63"/>
      <c r="K6" s="63">
        <v>46213</v>
      </c>
      <c r="L6" s="64">
        <v>50000</v>
      </c>
      <c r="M6" s="64">
        <v>9000</v>
      </c>
      <c r="N6" s="64">
        <v>0</v>
      </c>
      <c r="O6" s="64">
        <v>0</v>
      </c>
      <c r="P6" s="64">
        <v>0</v>
      </c>
      <c r="Q6" s="64">
        <v>59000</v>
      </c>
      <c r="R6" s="62" t="s">
        <v>85</v>
      </c>
      <c r="S6" s="62" t="s">
        <v>181</v>
      </c>
      <c r="T6" s="62" t="s">
        <v>182</v>
      </c>
      <c r="U6" s="62" t="s">
        <v>192</v>
      </c>
      <c r="V6" s="62" t="s">
        <v>193</v>
      </c>
      <c r="W6" s="63">
        <v>46213</v>
      </c>
      <c r="X6" s="65">
        <v>1</v>
      </c>
      <c r="Y6" s="65">
        <v>0</v>
      </c>
      <c r="Z6" s="65">
        <v>0</v>
      </c>
      <c r="AA6" s="62" t="s">
        <v>185</v>
      </c>
      <c r="AB6" s="62" t="s">
        <v>181</v>
      </c>
      <c r="AC6" s="62" t="s">
        <v>181</v>
      </c>
      <c r="AD6" s="63"/>
      <c r="AE6" s="64">
        <v>0</v>
      </c>
      <c r="AF6" s="63">
        <f t="shared" si="0"/>
        <v>46393</v>
      </c>
      <c r="AG6" s="62" t="s">
        <v>194</v>
      </c>
      <c r="AH6" s="207"/>
      <c r="AI6" s="64">
        <v>0</v>
      </c>
      <c r="AJ6" s="64">
        <v>0</v>
      </c>
      <c r="AK6" s="64">
        <v>0</v>
      </c>
      <c r="AL6" s="66" t="str">
        <f t="shared" si="1"/>
        <v>BA772627</v>
      </c>
      <c r="AM6" s="67" t="str">
        <f t="shared" si="2"/>
        <v>29AAAAA1111A1Z1|INVOICE|BA772627</v>
      </c>
      <c r="AN6" s="68">
        <f t="shared" si="3"/>
        <v>9000</v>
      </c>
      <c r="AO6" s="67">
        <f t="shared" si="4"/>
        <v>1</v>
      </c>
      <c r="AP6" s="67" t="str">
        <f t="shared" si="5"/>
        <v>PASS</v>
      </c>
      <c r="AQ6" s="67" t="str">
        <f t="shared" si="6"/>
        <v>PASS</v>
      </c>
      <c r="AR6" s="67" t="str">
        <f t="shared" si="7"/>
        <v>PASS</v>
      </c>
      <c r="AS6" s="67" t="str">
        <f t="shared" si="8"/>
        <v>PASS</v>
      </c>
      <c r="AT6" s="67" t="str">
        <f>IF(A6="","",IF(S6="Yes","N.A.",IF(AND(AD6&lt;&gt;"",AD6&lt;=AF6,AE6&gt;=Q6),"PASS",IF(Setup!$B$24&lt;=AF6,"WATCH",IF(BG6&gt;0,"PARTIAL REVERSE/REVIEW","REVERSE/REVIEW")))))</f>
        <v>WATCH</v>
      </c>
      <c r="AU6" s="67" t="str">
        <f>IF(A6="","",IF(H6="","REVIEW",IF(AI6&gt;0,IF(OR(AH6="",NOT(ISNUMBER(AH6))),"REVIEW CLAIM DATE",IF(AH6&lt;=SUMIF('FY Deadlines'!$A$5:$A$14,IF(MONTH(H6)&gt;=4,YEAR(H6),YEAR(H6)-1),'FY Deadlines'!$F$5:$F$14),"PASS","EXPIRED CLAIM")),IF(SUMIF('FY Deadlines'!$A$5:$A$14,IF(MONTH(H6)&gt;=4,YEAR(H6),YEAR(H6)-1),'FY Deadlines'!$F$5:$F$14)=0,"REVIEW FY",IF(Setup!$B$24&gt;SUMIF('FY Deadlines'!$A$5:$A$14,IF(MONTH(H6)&gt;=4,YEAR(H6),YEAR(H6)-1),'FY Deadlines'!$F$5:$F$14),"EXPIRED","PASS")))))</f>
        <v>PASS</v>
      </c>
      <c r="AV6" s="67" t="str">
        <f t="shared" si="9"/>
        <v>PASS</v>
      </c>
      <c r="AW6" s="67">
        <f>IF(AM6="","",IF(COUNTIF('GSTR-2B IMS'!$AE$5:$AE$504,AM6)=1,SUMIF('GSTR-2B IMS'!$AE$5:$AE$504,AM6,'GSTR-2B IMS'!$AL$5:$AL$504),""))</f>
        <v>2</v>
      </c>
      <c r="AX6" s="67" t="str">
        <f>IF(A6="","",IF(AO6&gt;1,"Duplicate",IF(COUNTIF('GSTR-2B IMS'!$AE$5:$AE$504,AM6)=0,"Only in Books",IF(COUNTIF('GSTR-2B IMS'!$AE$5:$AE$504,AM6)&gt;1,"Duplicate",IF(AND(C6=INDEX('GSTR-2B IMS'!$C$5:$C$504,AW6),F6=INDEX('GSTR-2B IMS'!$F$5:$F$504,AW6),ABS(H6-INDEX('GSTR-2B IMS'!$H$5:$H$504,AW6))&lt;=Setup!$B$21,ABS(L6-INDEX('GSTR-2B IMS'!$L$5:$L$504,AW6))&lt;=Setup!$B$18,ABS(AN6-INDEX('GSTR-2B IMS'!$AF$5:$AF$504,AW6))&lt;=Setup!$B$19,ABS(M6-INDEX('GSTR-2B IMS'!$M$5:$M$504,AW6))&lt;=Setup!$B$20,ABS(N6-INDEX('GSTR-2B IMS'!$N$5:$N$504,AW6))&lt;=Setup!$B$20,ABS(O6-INDEX('GSTR-2B IMS'!$O$5:$O$504,AW6))&lt;=Setup!$B$20,ABS(P6-INDEX('GSTR-2B IMS'!$P$5:$P$504,AW6))&lt;=Setup!$B$20),"Exact",IF(AND(C6=INDEX('GSTR-2B IMS'!$C$5:$C$504,AW6),F6=INDEX('GSTR-2B IMS'!$F$5:$F$504,AW6)),"Partial","Probable"))))))</f>
        <v>Exact</v>
      </c>
      <c r="AY6" s="69" t="str">
        <f t="shared" si="10"/>
        <v>Claim if eligible; monitor 180-day payment</v>
      </c>
      <c r="AZ6" s="190">
        <f t="shared" si="11"/>
        <v>2</v>
      </c>
      <c r="BA6" s="190" t="str">
        <f>IF(A6="","",IF(AW6="","N.A.",IF(INDEX('GSTR-2B IMS'!$T$5:$T$504,AW6)&lt;&gt;"Available","REVIEW",IF(OR(INDEX('GSTR-2B IMS'!$B$5:$B$504,AW6)="GSTR-1 B2B",INDEX('GSTR-2B IMS'!$B$5:$B$504,AW6)="GSTR-1A",INDEX('GSTR-2B IMS'!$B$5:$B$504,AW6)="IFF"),IF(OR(INDEX('GSTR-2B IMS'!$V$5:$V$504,AW6)="Accepted",INDEX('GSTR-2B IMS'!$V$5:$V$504,AW6)="No Action",INDEX('GSTR-2B IMS'!$V$5:$V$504,AW6)="Deemed Accepted"),"PASS","REVIEW"),IF(OR(INDEX('GSTR-2B IMS'!$V$5:$V$504,AW6)="Not in IMS",INDEX('GSTR-2B IMS'!$V$5:$V$504,AW6)="N.A.",INDEX('GSTR-2B IMS'!$V$5:$V$504,AW6)=""),"PASS","REVIEW")))))</f>
        <v>PASS</v>
      </c>
      <c r="BB6" s="190" t="str">
        <f>IF(A6="","",IF(S6="Yes","RCM",IF(AW6="","Unmatched",IF(INDEX('GSTR-2B IMS'!$AC$5:$AC$504,AW6)="","4(A)(5)",INDEX('GSTR-2B IMS'!$AC$5:$AC$504,AW6)))))</f>
        <v>4(A)(5)</v>
      </c>
      <c r="BC6" s="188">
        <f>IF(A6="","",IF(OR(S6="Yes",F6="Credit Note",Q6&lt;=0,AF6="",Setup!$B$24&lt;=AF6,AN6&lt;=0),0,MAX(0,M6*MIN(1,MAX(0,AI6/AN6))*MAX(0,1-IF(AND(AD6&lt;&gt;"",AD6&lt;=AF6),MIN(1,MAX(0,AE6/Q6)),0))-SUMIFS('Reversal Reclaim'!$K$5:$K$504,'Reversal Reclaim'!$B$5:$B$504,A6,'Reversal Reclaim'!$G$5:$G$504,"Temporary"))))</f>
        <v>0</v>
      </c>
      <c r="BD6" s="188">
        <f>IF(A6="","",IF(OR(S6="Yes",F6="Credit Note",Q6&lt;=0,AF6="",Setup!$B$24&lt;=AF6,AN6&lt;=0),0,MAX(0,N6*MIN(1,MAX(0,AI6/AN6))*MAX(0,1-IF(AND(AD6&lt;&gt;"",AD6&lt;=AF6),MIN(1,MAX(0,AE6/Q6)),0))-SUMIFS('Reversal Reclaim'!$L$5:$L$504,'Reversal Reclaim'!$B$5:$B$504,A6,'Reversal Reclaim'!$G$5:$G$504,"Temporary"))))</f>
        <v>0</v>
      </c>
      <c r="BE6" s="188">
        <f>IF(A6="","",IF(OR(S6="Yes",F6="Credit Note",Q6&lt;=0,AF6="",Setup!$B$24&lt;=AF6,AN6&lt;=0),0,MAX(0,O6*MIN(1,MAX(0,AI6/AN6))*MAX(0,1-IF(AND(AD6&lt;&gt;"",AD6&lt;=AF6),MIN(1,MAX(0,AE6/Q6)),0))-SUMIFS('Reversal Reclaim'!$M$5:$M$504,'Reversal Reclaim'!$B$5:$B$504,A6,'Reversal Reclaim'!$G$5:$G$504,"Temporary"))))</f>
        <v>0</v>
      </c>
      <c r="BF6" s="188">
        <f>IF(A6="","",IF(OR(S6="Yes",F6="Credit Note",Q6&lt;=0,AF6="",Setup!$B$24&lt;=AF6,AN6&lt;=0),0,MAX(0,P6*MIN(1,MAX(0,AI6/AN6))*MAX(0,1-IF(AND(AD6&lt;&gt;"",AD6&lt;=AF6),MIN(1,MAX(0,AE6/Q6)),0))-SUMIFS('Reversal Reclaim'!$N$5:$N$504,'Reversal Reclaim'!$B$5:$B$504,A6,'Reversal Reclaim'!$G$5:$G$504,"Temporary"))))</f>
        <v>0</v>
      </c>
      <c r="BG6" s="188">
        <f t="shared" si="12"/>
        <v>0</v>
      </c>
    </row>
    <row r="7" spans="1:59" ht="37.950000000000003" customHeight="1" x14ac:dyDescent="0.25">
      <c r="A7" s="61" t="s">
        <v>195</v>
      </c>
      <c r="B7" s="62" t="s">
        <v>196</v>
      </c>
      <c r="C7" s="62" t="s">
        <v>197</v>
      </c>
      <c r="D7" s="62" t="s">
        <v>198</v>
      </c>
      <c r="E7" s="62" t="s">
        <v>85</v>
      </c>
      <c r="F7" s="62" t="s">
        <v>179</v>
      </c>
      <c r="G7" s="62" t="s">
        <v>199</v>
      </c>
      <c r="H7" s="63">
        <v>46215</v>
      </c>
      <c r="I7" s="63"/>
      <c r="J7" s="63"/>
      <c r="K7" s="63">
        <v>46215</v>
      </c>
      <c r="L7" s="64">
        <v>20000</v>
      </c>
      <c r="M7" s="64">
        <v>0</v>
      </c>
      <c r="N7" s="64">
        <v>1800</v>
      </c>
      <c r="O7" s="64">
        <v>1800</v>
      </c>
      <c r="P7" s="64">
        <v>0</v>
      </c>
      <c r="Q7" s="64">
        <v>23600</v>
      </c>
      <c r="R7" s="62" t="s">
        <v>85</v>
      </c>
      <c r="S7" s="62" t="s">
        <v>181</v>
      </c>
      <c r="T7" s="62" t="s">
        <v>182</v>
      </c>
      <c r="U7" s="62" t="s">
        <v>192</v>
      </c>
      <c r="V7" s="62" t="s">
        <v>200</v>
      </c>
      <c r="W7" s="63">
        <v>46215</v>
      </c>
      <c r="X7" s="65">
        <v>1</v>
      </c>
      <c r="Y7" s="65">
        <v>0</v>
      </c>
      <c r="Z7" s="65">
        <v>0</v>
      </c>
      <c r="AA7" s="62" t="s">
        <v>201</v>
      </c>
      <c r="AB7" s="62" t="s">
        <v>181</v>
      </c>
      <c r="AC7" s="62" t="s">
        <v>181</v>
      </c>
      <c r="AD7" s="63">
        <v>46228</v>
      </c>
      <c r="AE7" s="64">
        <v>23600</v>
      </c>
      <c r="AF7" s="63">
        <f t="shared" si="0"/>
        <v>46395</v>
      </c>
      <c r="AG7" s="62" t="s">
        <v>202</v>
      </c>
      <c r="AH7" s="207"/>
      <c r="AI7" s="64">
        <v>0</v>
      </c>
      <c r="AJ7" s="64">
        <v>0</v>
      </c>
      <c r="AK7" s="64">
        <v>0</v>
      </c>
      <c r="AL7" s="66" t="str">
        <f t="shared" si="1"/>
        <v>GC902</v>
      </c>
      <c r="AM7" s="67" t="str">
        <f t="shared" si="2"/>
        <v>27CCCCD2222C1Z8|INVOICE|GC902</v>
      </c>
      <c r="AN7" s="68">
        <f t="shared" si="3"/>
        <v>3600</v>
      </c>
      <c r="AO7" s="67">
        <f t="shared" si="4"/>
        <v>1</v>
      </c>
      <c r="AP7" s="67" t="str">
        <f t="shared" si="5"/>
        <v>PASS</v>
      </c>
      <c r="AQ7" s="67" t="str">
        <f t="shared" si="6"/>
        <v>PASS</v>
      </c>
      <c r="AR7" s="67" t="str">
        <f t="shared" si="7"/>
        <v>BLOCKED/REVIEW</v>
      </c>
      <c r="AS7" s="67" t="str">
        <f t="shared" si="8"/>
        <v>PASS</v>
      </c>
      <c r="AT7" s="67" t="str">
        <f>IF(A7="","",IF(S7="Yes","N.A.",IF(AND(AD7&lt;&gt;"",AD7&lt;=AF7,AE7&gt;=Q7),"PASS",IF(Setup!$B$24&lt;=AF7,"WATCH",IF(BG7&gt;0,"PARTIAL REVERSE/REVIEW","REVERSE/REVIEW")))))</f>
        <v>PASS</v>
      </c>
      <c r="AU7" s="67" t="str">
        <f>IF(A7="","",IF(H7="","REVIEW",IF(AI7&gt;0,IF(OR(AH7="",NOT(ISNUMBER(AH7))),"REVIEW CLAIM DATE",IF(AH7&lt;=SUMIF('FY Deadlines'!$A$5:$A$14,IF(MONTH(H7)&gt;=4,YEAR(H7),YEAR(H7)-1),'FY Deadlines'!$F$5:$F$14),"PASS","EXPIRED CLAIM")),IF(SUMIF('FY Deadlines'!$A$5:$A$14,IF(MONTH(H7)&gt;=4,YEAR(H7),YEAR(H7)-1),'FY Deadlines'!$F$5:$F$14)=0,"REVIEW FY",IF(Setup!$B$24&gt;SUMIF('FY Deadlines'!$A$5:$A$14,IF(MONTH(H7)&gt;=4,YEAR(H7),YEAR(H7)-1),'FY Deadlines'!$F$5:$F$14),"EXPIRED","PASS")))))</f>
        <v>PASS</v>
      </c>
      <c r="AV7" s="67" t="str">
        <f t="shared" si="9"/>
        <v>HOLD/REVIEW</v>
      </c>
      <c r="AW7" s="67">
        <f>IF(AM7="","",IF(COUNTIF('GSTR-2B IMS'!$AE$5:$AE$504,AM7)=1,SUMIF('GSTR-2B IMS'!$AE$5:$AE$504,AM7,'GSTR-2B IMS'!$AL$5:$AL$504),""))</f>
        <v>3</v>
      </c>
      <c r="AX7" s="67" t="str">
        <f>IF(A7="","",IF(AO7&gt;1,"Duplicate",IF(COUNTIF('GSTR-2B IMS'!$AE$5:$AE$504,AM7)=0,"Only in Books",IF(COUNTIF('GSTR-2B IMS'!$AE$5:$AE$504,AM7)&gt;1,"Duplicate",IF(AND(C7=INDEX('GSTR-2B IMS'!$C$5:$C$504,AW7),F7=INDEX('GSTR-2B IMS'!$F$5:$F$504,AW7),ABS(H7-INDEX('GSTR-2B IMS'!$H$5:$H$504,AW7))&lt;=Setup!$B$21,ABS(L7-INDEX('GSTR-2B IMS'!$L$5:$L$504,AW7))&lt;=Setup!$B$18,ABS(AN7-INDEX('GSTR-2B IMS'!$AF$5:$AF$504,AW7))&lt;=Setup!$B$19,ABS(M7-INDEX('GSTR-2B IMS'!$M$5:$M$504,AW7))&lt;=Setup!$B$20,ABS(N7-INDEX('GSTR-2B IMS'!$N$5:$N$504,AW7))&lt;=Setup!$B$20,ABS(O7-INDEX('GSTR-2B IMS'!$O$5:$O$504,AW7))&lt;=Setup!$B$20,ABS(P7-INDEX('GSTR-2B IMS'!$P$5:$P$504,AW7))&lt;=Setup!$B$20),"Exact",IF(AND(C7=INDEX('GSTR-2B IMS'!$C$5:$C$504,AW7),F7=INDEX('GSTR-2B IMS'!$F$5:$F$504,AW7)),"Partial","Probable"))))))</f>
        <v>Exact</v>
      </c>
      <c r="AY7" s="69" t="str">
        <f t="shared" si="10"/>
        <v>Hold / review legal gates</v>
      </c>
      <c r="AZ7" s="190">
        <f t="shared" si="11"/>
        <v>3</v>
      </c>
      <c r="BA7" s="190" t="str">
        <f>IF(A7="","",IF(AW7="","N.A.",IF(INDEX('GSTR-2B IMS'!$T$5:$T$504,AW7)&lt;&gt;"Available","REVIEW",IF(OR(INDEX('GSTR-2B IMS'!$B$5:$B$504,AW7)="GSTR-1 B2B",INDEX('GSTR-2B IMS'!$B$5:$B$504,AW7)="GSTR-1A",INDEX('GSTR-2B IMS'!$B$5:$B$504,AW7)="IFF"),IF(OR(INDEX('GSTR-2B IMS'!$V$5:$V$504,AW7)="Accepted",INDEX('GSTR-2B IMS'!$V$5:$V$504,AW7)="No Action",INDEX('GSTR-2B IMS'!$V$5:$V$504,AW7)="Deemed Accepted"),"PASS","REVIEW"),IF(OR(INDEX('GSTR-2B IMS'!$V$5:$V$504,AW7)="Not in IMS",INDEX('GSTR-2B IMS'!$V$5:$V$504,AW7)="N.A.",INDEX('GSTR-2B IMS'!$V$5:$V$504,AW7)=""),"PASS","REVIEW")))))</f>
        <v>PASS</v>
      </c>
      <c r="BB7" s="190" t="str">
        <f>IF(A7="","",IF(S7="Yes","RCM",IF(AW7="","Unmatched",IF(INDEX('GSTR-2B IMS'!$AC$5:$AC$504,AW7)="","4(A)(5)",INDEX('GSTR-2B IMS'!$AC$5:$AC$504,AW7)))))</f>
        <v>4(A)(5)</v>
      </c>
      <c r="BC7" s="188">
        <f>IF(A7="","",IF(OR(S7="Yes",F7="Credit Note",Q7&lt;=0,AF7="",Setup!$B$24&lt;=AF7,AN7&lt;=0),0,MAX(0,M7*MIN(1,MAX(0,AI7/AN7))*MAX(0,1-IF(AND(AD7&lt;&gt;"",AD7&lt;=AF7),MIN(1,MAX(0,AE7/Q7)),0))-SUMIFS('Reversal Reclaim'!$K$5:$K$504,'Reversal Reclaim'!$B$5:$B$504,A7,'Reversal Reclaim'!$G$5:$G$504,"Temporary"))))</f>
        <v>0</v>
      </c>
      <c r="BD7" s="188">
        <f>IF(A7="","",IF(OR(S7="Yes",F7="Credit Note",Q7&lt;=0,AF7="",Setup!$B$24&lt;=AF7,AN7&lt;=0),0,MAX(0,N7*MIN(1,MAX(0,AI7/AN7))*MAX(0,1-IF(AND(AD7&lt;&gt;"",AD7&lt;=AF7),MIN(1,MAX(0,AE7/Q7)),0))-SUMIFS('Reversal Reclaim'!$L$5:$L$504,'Reversal Reclaim'!$B$5:$B$504,A7,'Reversal Reclaim'!$G$5:$G$504,"Temporary"))))</f>
        <v>0</v>
      </c>
      <c r="BE7" s="188">
        <f>IF(A7="","",IF(OR(S7="Yes",F7="Credit Note",Q7&lt;=0,AF7="",Setup!$B$24&lt;=AF7,AN7&lt;=0),0,MAX(0,O7*MIN(1,MAX(0,AI7/AN7))*MAX(0,1-IF(AND(AD7&lt;&gt;"",AD7&lt;=AF7),MIN(1,MAX(0,AE7/Q7)),0))-SUMIFS('Reversal Reclaim'!$M$5:$M$504,'Reversal Reclaim'!$B$5:$B$504,A7,'Reversal Reclaim'!$G$5:$G$504,"Temporary"))))</f>
        <v>0</v>
      </c>
      <c r="BF7" s="188">
        <f>IF(A7="","",IF(OR(S7="Yes",F7="Credit Note",Q7&lt;=0,AF7="",Setup!$B$24&lt;=AF7,AN7&lt;=0),0,MAX(0,P7*MIN(1,MAX(0,AI7/AN7))*MAX(0,1-IF(AND(AD7&lt;&gt;"",AD7&lt;=AF7),MIN(1,MAX(0,AE7/Q7)),0))-SUMIFS('Reversal Reclaim'!$N$5:$N$504,'Reversal Reclaim'!$B$5:$B$504,A7,'Reversal Reclaim'!$G$5:$G$504,"Temporary"))))</f>
        <v>0</v>
      </c>
      <c r="BG7" s="188">
        <f t="shared" si="12"/>
        <v>0</v>
      </c>
    </row>
    <row r="8" spans="1:59" ht="37.950000000000003" customHeight="1" x14ac:dyDescent="0.25">
      <c r="A8" s="61" t="s">
        <v>203</v>
      </c>
      <c r="B8" s="62" t="s">
        <v>176</v>
      </c>
      <c r="C8" s="62" t="s">
        <v>204</v>
      </c>
      <c r="D8" s="62" t="s">
        <v>205</v>
      </c>
      <c r="E8" s="62" t="s">
        <v>85</v>
      </c>
      <c r="F8" s="62" t="s">
        <v>179</v>
      </c>
      <c r="G8" s="62" t="s">
        <v>206</v>
      </c>
      <c r="H8" s="63">
        <v>46218</v>
      </c>
      <c r="I8" s="63"/>
      <c r="J8" s="63"/>
      <c r="K8" s="63">
        <v>46218</v>
      </c>
      <c r="L8" s="64">
        <v>10000</v>
      </c>
      <c r="M8" s="64">
        <v>0</v>
      </c>
      <c r="N8" s="64">
        <v>900</v>
      </c>
      <c r="O8" s="64">
        <v>900</v>
      </c>
      <c r="P8" s="64">
        <v>0</v>
      </c>
      <c r="Q8" s="64">
        <v>11800</v>
      </c>
      <c r="R8" s="62" t="s">
        <v>85</v>
      </c>
      <c r="S8" s="62" t="s">
        <v>181</v>
      </c>
      <c r="T8" s="62" t="s">
        <v>182</v>
      </c>
      <c r="U8" s="62" t="s">
        <v>183</v>
      </c>
      <c r="V8" s="62" t="s">
        <v>207</v>
      </c>
      <c r="W8" s="63">
        <v>46219</v>
      </c>
      <c r="X8" s="65">
        <v>1</v>
      </c>
      <c r="Y8" s="65">
        <v>0</v>
      </c>
      <c r="Z8" s="65">
        <v>0</v>
      </c>
      <c r="AA8" s="62" t="s">
        <v>185</v>
      </c>
      <c r="AB8" s="62" t="s">
        <v>181</v>
      </c>
      <c r="AC8" s="62" t="s">
        <v>181</v>
      </c>
      <c r="AD8" s="63">
        <v>46233</v>
      </c>
      <c r="AE8" s="64">
        <v>11800</v>
      </c>
      <c r="AF8" s="63">
        <f t="shared" si="0"/>
        <v>46398</v>
      </c>
      <c r="AG8" s="62" t="s">
        <v>208</v>
      </c>
      <c r="AH8" s="207"/>
      <c r="AI8" s="64">
        <v>0</v>
      </c>
      <c r="AJ8" s="64">
        <v>0</v>
      </c>
      <c r="AK8" s="64">
        <v>0</v>
      </c>
      <c r="AL8" s="66" t="str">
        <f t="shared" si="1"/>
        <v>DOS44</v>
      </c>
      <c r="AM8" s="67" t="str">
        <f t="shared" si="2"/>
        <v>27DDDDD3333D1Z4|INVOICE|DOS44</v>
      </c>
      <c r="AN8" s="68">
        <f t="shared" si="3"/>
        <v>1800</v>
      </c>
      <c r="AO8" s="67">
        <f t="shared" si="4"/>
        <v>1</v>
      </c>
      <c r="AP8" s="67" t="str">
        <f t="shared" si="5"/>
        <v>PASS</v>
      </c>
      <c r="AQ8" s="67" t="str">
        <f t="shared" si="6"/>
        <v>PASS</v>
      </c>
      <c r="AR8" s="67" t="str">
        <f t="shared" si="7"/>
        <v>PASS</v>
      </c>
      <c r="AS8" s="67" t="str">
        <f t="shared" si="8"/>
        <v>PASS</v>
      </c>
      <c r="AT8" s="67" t="str">
        <f>IF(A8="","",IF(S8="Yes","N.A.",IF(AND(AD8&lt;&gt;"",AD8&lt;=AF8,AE8&gt;=Q8),"PASS",IF(Setup!$B$24&lt;=AF8,"WATCH",IF(BG8&gt;0,"PARTIAL REVERSE/REVIEW","REVERSE/REVIEW")))))</f>
        <v>PASS</v>
      </c>
      <c r="AU8" s="67" t="str">
        <f>IF(A8="","",IF(H8="","REVIEW",IF(AI8&gt;0,IF(OR(AH8="",NOT(ISNUMBER(AH8))),"REVIEW CLAIM DATE",IF(AH8&lt;=SUMIF('FY Deadlines'!$A$5:$A$14,IF(MONTH(H8)&gt;=4,YEAR(H8),YEAR(H8)-1),'FY Deadlines'!$F$5:$F$14),"PASS","EXPIRED CLAIM")),IF(SUMIF('FY Deadlines'!$A$5:$A$14,IF(MONTH(H8)&gt;=4,YEAR(H8),YEAR(H8)-1),'FY Deadlines'!$F$5:$F$14)=0,"REVIEW FY",IF(Setup!$B$24&gt;SUMIF('FY Deadlines'!$A$5:$A$14,IF(MONTH(H8)&gt;=4,YEAR(H8),YEAR(H8)-1),'FY Deadlines'!$F$5:$F$14),"EXPIRED","PASS")))))</f>
        <v>PASS</v>
      </c>
      <c r="AV8" s="67" t="str">
        <f t="shared" si="9"/>
        <v>PASS</v>
      </c>
      <c r="AW8" s="67" t="str">
        <f>IF(AM8="","",IF(COUNTIF('GSTR-2B IMS'!$AE$5:$AE$504,AM8)=1,SUMIF('GSTR-2B IMS'!$AE$5:$AE$504,AM8,'GSTR-2B IMS'!$AL$5:$AL$504),""))</f>
        <v/>
      </c>
      <c r="AX8" s="67" t="str">
        <f>IF(A8="","",IF(AO8&gt;1,"Duplicate",IF(COUNTIF('GSTR-2B IMS'!$AE$5:$AE$504,AM8)=0,"Only in Books",IF(COUNTIF('GSTR-2B IMS'!$AE$5:$AE$504,AM8)&gt;1,"Duplicate",IF(AND(C8=INDEX('GSTR-2B IMS'!$C$5:$C$504,AW8),F8=INDEX('GSTR-2B IMS'!$F$5:$F$504,AW8),ABS(H8-INDEX('GSTR-2B IMS'!$H$5:$H$504,AW8))&lt;=Setup!$B$21,ABS(L8-INDEX('GSTR-2B IMS'!$L$5:$L$504,AW8))&lt;=Setup!$B$18,ABS(AN8-INDEX('GSTR-2B IMS'!$AF$5:$AF$504,AW8))&lt;=Setup!$B$19,ABS(M8-INDEX('GSTR-2B IMS'!$M$5:$M$504,AW8))&lt;=Setup!$B$20,ABS(N8-INDEX('GSTR-2B IMS'!$N$5:$N$504,AW8))&lt;=Setup!$B$20,ABS(O8-INDEX('GSTR-2B IMS'!$O$5:$O$504,AW8))&lt;=Setup!$B$20,ABS(P8-INDEX('GSTR-2B IMS'!$P$5:$P$504,AW8))&lt;=Setup!$B$20),"Exact",IF(AND(C8=INDEX('GSTR-2B IMS'!$C$5:$C$504,AW8),F8=INDEX('GSTR-2B IMS'!$F$5:$F$504,AW8)),"Partial","Probable"))))))</f>
        <v>Only in Books</v>
      </c>
      <c r="AY8" s="69" t="str">
        <f t="shared" si="10"/>
        <v>Hold and follow up supplier</v>
      </c>
      <c r="AZ8" s="190">
        <f t="shared" si="11"/>
        <v>4</v>
      </c>
      <c r="BA8" s="190" t="str">
        <f>IF(A8="","",IF(AW8="","N.A.",IF(INDEX('GSTR-2B IMS'!$T$5:$T$504,AW8)&lt;&gt;"Available","REVIEW",IF(OR(INDEX('GSTR-2B IMS'!$B$5:$B$504,AW8)="GSTR-1 B2B",INDEX('GSTR-2B IMS'!$B$5:$B$504,AW8)="GSTR-1A",INDEX('GSTR-2B IMS'!$B$5:$B$504,AW8)="IFF"),IF(OR(INDEX('GSTR-2B IMS'!$V$5:$V$504,AW8)="Accepted",INDEX('GSTR-2B IMS'!$V$5:$V$504,AW8)="No Action",INDEX('GSTR-2B IMS'!$V$5:$V$504,AW8)="Deemed Accepted"),"PASS","REVIEW"),IF(OR(INDEX('GSTR-2B IMS'!$V$5:$V$504,AW8)="Not in IMS",INDEX('GSTR-2B IMS'!$V$5:$V$504,AW8)="N.A.",INDEX('GSTR-2B IMS'!$V$5:$V$504,AW8)=""),"PASS","REVIEW")))))</f>
        <v>N.A.</v>
      </c>
      <c r="BB8" s="190" t="str">
        <f>IF(A8="","",IF(S8="Yes","RCM",IF(AW8="","Unmatched",IF(INDEX('GSTR-2B IMS'!$AC$5:$AC$504,AW8)="","4(A)(5)",INDEX('GSTR-2B IMS'!$AC$5:$AC$504,AW8)))))</f>
        <v>Unmatched</v>
      </c>
      <c r="BC8" s="188">
        <f>IF(A8="","",IF(OR(S8="Yes",F8="Credit Note",Q8&lt;=0,AF8="",Setup!$B$24&lt;=AF8,AN8&lt;=0),0,MAX(0,M8*MIN(1,MAX(0,AI8/AN8))*MAX(0,1-IF(AND(AD8&lt;&gt;"",AD8&lt;=AF8),MIN(1,MAX(0,AE8/Q8)),0))-SUMIFS('Reversal Reclaim'!$K$5:$K$504,'Reversal Reclaim'!$B$5:$B$504,A8,'Reversal Reclaim'!$G$5:$G$504,"Temporary"))))</f>
        <v>0</v>
      </c>
      <c r="BD8" s="188">
        <f>IF(A8="","",IF(OR(S8="Yes",F8="Credit Note",Q8&lt;=0,AF8="",Setup!$B$24&lt;=AF8,AN8&lt;=0),0,MAX(0,N8*MIN(1,MAX(0,AI8/AN8))*MAX(0,1-IF(AND(AD8&lt;&gt;"",AD8&lt;=AF8),MIN(1,MAX(0,AE8/Q8)),0))-SUMIFS('Reversal Reclaim'!$L$5:$L$504,'Reversal Reclaim'!$B$5:$B$504,A8,'Reversal Reclaim'!$G$5:$G$504,"Temporary"))))</f>
        <v>0</v>
      </c>
      <c r="BE8" s="188">
        <f>IF(A8="","",IF(OR(S8="Yes",F8="Credit Note",Q8&lt;=0,AF8="",Setup!$B$24&lt;=AF8,AN8&lt;=0),0,MAX(0,O8*MIN(1,MAX(0,AI8/AN8))*MAX(0,1-IF(AND(AD8&lt;&gt;"",AD8&lt;=AF8),MIN(1,MAX(0,AE8/Q8)),0))-SUMIFS('Reversal Reclaim'!$M$5:$M$504,'Reversal Reclaim'!$B$5:$B$504,A8,'Reversal Reclaim'!$G$5:$G$504,"Temporary"))))</f>
        <v>0</v>
      </c>
      <c r="BF8" s="188">
        <f>IF(A8="","",IF(OR(S8="Yes",F8="Credit Note",Q8&lt;=0,AF8="",Setup!$B$24&lt;=AF8,AN8&lt;=0),0,MAX(0,P8*MIN(1,MAX(0,AI8/AN8))*MAX(0,1-IF(AND(AD8&lt;&gt;"",AD8&lt;=AF8),MIN(1,MAX(0,AE8/Q8)),0))-SUMIFS('Reversal Reclaim'!$N$5:$N$504,'Reversal Reclaim'!$B$5:$B$504,A8,'Reversal Reclaim'!$G$5:$G$504,"Temporary"))))</f>
        <v>0</v>
      </c>
      <c r="BG8" s="188">
        <f t="shared" si="12"/>
        <v>0</v>
      </c>
    </row>
    <row r="9" spans="1:59" ht="37.950000000000003" customHeight="1" x14ac:dyDescent="0.25">
      <c r="A9" s="61" t="s">
        <v>209</v>
      </c>
      <c r="B9" s="62" t="s">
        <v>176</v>
      </c>
      <c r="C9" s="62" t="s">
        <v>210</v>
      </c>
      <c r="D9" s="62" t="s">
        <v>211</v>
      </c>
      <c r="E9" s="62" t="s">
        <v>85</v>
      </c>
      <c r="F9" s="62" t="s">
        <v>179</v>
      </c>
      <c r="G9" s="62" t="s">
        <v>212</v>
      </c>
      <c r="H9" s="63">
        <v>46221</v>
      </c>
      <c r="I9" s="63"/>
      <c r="J9" s="63"/>
      <c r="K9" s="63">
        <v>46221</v>
      </c>
      <c r="L9" s="64">
        <v>75000</v>
      </c>
      <c r="M9" s="64">
        <v>0</v>
      </c>
      <c r="N9" s="64">
        <v>6750</v>
      </c>
      <c r="O9" s="64">
        <v>6750</v>
      </c>
      <c r="P9" s="64">
        <v>0</v>
      </c>
      <c r="Q9" s="64">
        <v>88500</v>
      </c>
      <c r="R9" s="62" t="s">
        <v>85</v>
      </c>
      <c r="S9" s="62" t="s">
        <v>181</v>
      </c>
      <c r="T9" s="62" t="s">
        <v>182</v>
      </c>
      <c r="U9" s="62" t="s">
        <v>192</v>
      </c>
      <c r="V9" s="62" t="s">
        <v>193</v>
      </c>
      <c r="W9" s="63">
        <v>46221</v>
      </c>
      <c r="X9" s="65">
        <v>1</v>
      </c>
      <c r="Y9" s="65">
        <v>0</v>
      </c>
      <c r="Z9" s="65">
        <v>0</v>
      </c>
      <c r="AA9" s="62" t="s">
        <v>185</v>
      </c>
      <c r="AB9" s="62" t="s">
        <v>181</v>
      </c>
      <c r="AC9" s="62" t="s">
        <v>181</v>
      </c>
      <c r="AD9" s="63">
        <v>46231</v>
      </c>
      <c r="AE9" s="64">
        <v>88500</v>
      </c>
      <c r="AF9" s="63">
        <f t="shared" si="0"/>
        <v>46401</v>
      </c>
      <c r="AG9" s="62" t="s">
        <v>213</v>
      </c>
      <c r="AH9" s="207"/>
      <c r="AI9" s="64">
        <v>0</v>
      </c>
      <c r="AJ9" s="64">
        <v>0</v>
      </c>
      <c r="AK9" s="64">
        <v>0</v>
      </c>
      <c r="AL9" s="66" t="str">
        <f t="shared" si="1"/>
        <v>ESI0088</v>
      </c>
      <c r="AM9" s="67" t="str">
        <f t="shared" si="2"/>
        <v>27EEEEF4444E1Z0|INVOICE|ESI0088</v>
      </c>
      <c r="AN9" s="68">
        <f t="shared" si="3"/>
        <v>13500</v>
      </c>
      <c r="AO9" s="67">
        <f t="shared" si="4"/>
        <v>1</v>
      </c>
      <c r="AP9" s="67" t="str">
        <f t="shared" si="5"/>
        <v>PASS</v>
      </c>
      <c r="AQ9" s="67" t="str">
        <f t="shared" si="6"/>
        <v>PASS</v>
      </c>
      <c r="AR9" s="67" t="str">
        <f t="shared" si="7"/>
        <v>PASS</v>
      </c>
      <c r="AS9" s="67" t="str">
        <f t="shared" si="8"/>
        <v>PASS</v>
      </c>
      <c r="AT9" s="67" t="str">
        <f>IF(A9="","",IF(S9="Yes","N.A.",IF(AND(AD9&lt;&gt;"",AD9&lt;=AF9,AE9&gt;=Q9),"PASS",IF(Setup!$B$24&lt;=AF9,"WATCH",IF(BG9&gt;0,"PARTIAL REVERSE/REVIEW","REVERSE/REVIEW")))))</f>
        <v>PASS</v>
      </c>
      <c r="AU9" s="67" t="str">
        <f>IF(A9="","",IF(H9="","REVIEW",IF(AI9&gt;0,IF(OR(AH9="",NOT(ISNUMBER(AH9))),"REVIEW CLAIM DATE",IF(AH9&lt;=SUMIF('FY Deadlines'!$A$5:$A$14,IF(MONTH(H9)&gt;=4,YEAR(H9),YEAR(H9)-1),'FY Deadlines'!$F$5:$F$14),"PASS","EXPIRED CLAIM")),IF(SUMIF('FY Deadlines'!$A$5:$A$14,IF(MONTH(H9)&gt;=4,YEAR(H9),YEAR(H9)-1),'FY Deadlines'!$F$5:$F$14)=0,"REVIEW FY",IF(Setup!$B$24&gt;SUMIF('FY Deadlines'!$A$5:$A$14,IF(MONTH(H9)&gt;=4,YEAR(H9),YEAR(H9)-1),'FY Deadlines'!$F$5:$F$14),"EXPIRED","PASS")))))</f>
        <v>PASS</v>
      </c>
      <c r="AV9" s="67" t="str">
        <f t="shared" si="9"/>
        <v>HOLD/REVIEW</v>
      </c>
      <c r="AW9" s="67">
        <f>IF(AM9="","",IF(COUNTIF('GSTR-2B IMS'!$AE$5:$AE$504,AM9)=1,SUMIF('GSTR-2B IMS'!$AE$5:$AE$504,AM9,'GSTR-2B IMS'!$AL$5:$AL$504),""))</f>
        <v>4</v>
      </c>
      <c r="AX9" s="67" t="str">
        <f>IF(A9="","",IF(AO9&gt;1,"Duplicate",IF(COUNTIF('GSTR-2B IMS'!$AE$5:$AE$504,AM9)=0,"Only in Books",IF(COUNTIF('GSTR-2B IMS'!$AE$5:$AE$504,AM9)&gt;1,"Duplicate",IF(AND(C9=INDEX('GSTR-2B IMS'!$C$5:$C$504,AW9),F9=INDEX('GSTR-2B IMS'!$F$5:$F$504,AW9),ABS(H9-INDEX('GSTR-2B IMS'!$H$5:$H$504,AW9))&lt;=Setup!$B$21,ABS(L9-INDEX('GSTR-2B IMS'!$L$5:$L$504,AW9))&lt;=Setup!$B$18,ABS(AN9-INDEX('GSTR-2B IMS'!$AF$5:$AF$504,AW9))&lt;=Setup!$B$19,ABS(M9-INDEX('GSTR-2B IMS'!$M$5:$M$504,AW9))&lt;=Setup!$B$20,ABS(N9-INDEX('GSTR-2B IMS'!$N$5:$N$504,AW9))&lt;=Setup!$B$20,ABS(O9-INDEX('GSTR-2B IMS'!$O$5:$O$504,AW9))&lt;=Setup!$B$20,ABS(P9-INDEX('GSTR-2B IMS'!$P$5:$P$504,AW9))&lt;=Setup!$B$20),"Exact",IF(AND(C9=INDEX('GSTR-2B IMS'!$C$5:$C$504,AW9),F9=INDEX('GSTR-2B IMS'!$F$5:$F$504,AW9)),"Partial","Probable"))))))</f>
        <v>Partial</v>
      </c>
      <c r="AY9" s="69" t="str">
        <f t="shared" si="10"/>
        <v>Hold / review legal gates</v>
      </c>
      <c r="AZ9" s="190">
        <f t="shared" si="11"/>
        <v>5</v>
      </c>
      <c r="BA9" s="190" t="str">
        <f>IF(A9="","",IF(AW9="","N.A.",IF(INDEX('GSTR-2B IMS'!$T$5:$T$504,AW9)&lt;&gt;"Available","REVIEW",IF(OR(INDEX('GSTR-2B IMS'!$B$5:$B$504,AW9)="GSTR-1 B2B",INDEX('GSTR-2B IMS'!$B$5:$B$504,AW9)="GSTR-1A",INDEX('GSTR-2B IMS'!$B$5:$B$504,AW9)="IFF"),IF(OR(INDEX('GSTR-2B IMS'!$V$5:$V$504,AW9)="Accepted",INDEX('GSTR-2B IMS'!$V$5:$V$504,AW9)="No Action",INDEX('GSTR-2B IMS'!$V$5:$V$504,AW9)="Deemed Accepted"),"PASS","REVIEW"),IF(OR(INDEX('GSTR-2B IMS'!$V$5:$V$504,AW9)="Not in IMS",INDEX('GSTR-2B IMS'!$V$5:$V$504,AW9)="N.A.",INDEX('GSTR-2B IMS'!$V$5:$V$504,AW9)=""),"PASS","REVIEW")))))</f>
        <v>REVIEW</v>
      </c>
      <c r="BB9" s="190" t="str">
        <f>IF(A9="","",IF(S9="Yes","RCM",IF(AW9="","Unmatched",IF(INDEX('GSTR-2B IMS'!$AC$5:$AC$504,AW9)="","4(A)(5)",INDEX('GSTR-2B IMS'!$AC$5:$AC$504,AW9)))))</f>
        <v>4(A)(5)</v>
      </c>
      <c r="BC9" s="188">
        <f>IF(A9="","",IF(OR(S9="Yes",F9="Credit Note",Q9&lt;=0,AF9="",Setup!$B$24&lt;=AF9,AN9&lt;=0),0,MAX(0,M9*MIN(1,MAX(0,AI9/AN9))*MAX(0,1-IF(AND(AD9&lt;&gt;"",AD9&lt;=AF9),MIN(1,MAX(0,AE9/Q9)),0))-SUMIFS('Reversal Reclaim'!$K$5:$K$504,'Reversal Reclaim'!$B$5:$B$504,A9,'Reversal Reclaim'!$G$5:$G$504,"Temporary"))))</f>
        <v>0</v>
      </c>
      <c r="BD9" s="188">
        <f>IF(A9="","",IF(OR(S9="Yes",F9="Credit Note",Q9&lt;=0,AF9="",Setup!$B$24&lt;=AF9,AN9&lt;=0),0,MAX(0,N9*MIN(1,MAX(0,AI9/AN9))*MAX(0,1-IF(AND(AD9&lt;&gt;"",AD9&lt;=AF9),MIN(1,MAX(0,AE9/Q9)),0))-SUMIFS('Reversal Reclaim'!$L$5:$L$504,'Reversal Reclaim'!$B$5:$B$504,A9,'Reversal Reclaim'!$G$5:$G$504,"Temporary"))))</f>
        <v>0</v>
      </c>
      <c r="BE9" s="188">
        <f>IF(A9="","",IF(OR(S9="Yes",F9="Credit Note",Q9&lt;=0,AF9="",Setup!$B$24&lt;=AF9,AN9&lt;=0),0,MAX(0,O9*MIN(1,MAX(0,AI9/AN9))*MAX(0,1-IF(AND(AD9&lt;&gt;"",AD9&lt;=AF9),MIN(1,MAX(0,AE9/Q9)),0))-SUMIFS('Reversal Reclaim'!$M$5:$M$504,'Reversal Reclaim'!$B$5:$B$504,A9,'Reversal Reclaim'!$G$5:$G$504,"Temporary"))))</f>
        <v>0</v>
      </c>
      <c r="BF9" s="188">
        <f>IF(A9="","",IF(OR(S9="Yes",F9="Credit Note",Q9&lt;=0,AF9="",Setup!$B$24&lt;=AF9,AN9&lt;=0),0,MAX(0,P9*MIN(1,MAX(0,AI9/AN9))*MAX(0,1-IF(AND(AD9&lt;&gt;"",AD9&lt;=AF9),MIN(1,MAX(0,AE9/Q9)),0))-SUMIFS('Reversal Reclaim'!$N$5:$N$504,'Reversal Reclaim'!$B$5:$B$504,A9,'Reversal Reclaim'!$G$5:$G$504,"Temporary"))))</f>
        <v>0</v>
      </c>
      <c r="BG9" s="188">
        <f t="shared" si="12"/>
        <v>0</v>
      </c>
    </row>
    <row r="10" spans="1:59" ht="37.950000000000003" customHeight="1" x14ac:dyDescent="0.25">
      <c r="A10" s="61" t="s">
        <v>214</v>
      </c>
      <c r="B10" s="62" t="s">
        <v>176</v>
      </c>
      <c r="C10" s="62" t="s">
        <v>177</v>
      </c>
      <c r="D10" s="62" t="s">
        <v>178</v>
      </c>
      <c r="E10" s="62" t="s">
        <v>85</v>
      </c>
      <c r="F10" s="62" t="s">
        <v>179</v>
      </c>
      <c r="G10" s="62" t="s">
        <v>180</v>
      </c>
      <c r="H10" s="63">
        <v>46208</v>
      </c>
      <c r="I10" s="63"/>
      <c r="J10" s="63"/>
      <c r="K10" s="63">
        <v>46209</v>
      </c>
      <c r="L10" s="64">
        <v>100000</v>
      </c>
      <c r="M10" s="64">
        <v>18000</v>
      </c>
      <c r="N10" s="64">
        <v>0</v>
      </c>
      <c r="O10" s="64">
        <v>0</v>
      </c>
      <c r="P10" s="64">
        <v>0</v>
      </c>
      <c r="Q10" s="64">
        <v>118000</v>
      </c>
      <c r="R10" s="62" t="s">
        <v>85</v>
      </c>
      <c r="S10" s="62" t="s">
        <v>181</v>
      </c>
      <c r="T10" s="62" t="s">
        <v>182</v>
      </c>
      <c r="U10" s="62" t="s">
        <v>183</v>
      </c>
      <c r="V10" s="62" t="s">
        <v>184</v>
      </c>
      <c r="W10" s="63">
        <v>46211</v>
      </c>
      <c r="X10" s="65">
        <v>1</v>
      </c>
      <c r="Y10" s="65">
        <v>0</v>
      </c>
      <c r="Z10" s="65">
        <v>0</v>
      </c>
      <c r="AA10" s="62" t="s">
        <v>185</v>
      </c>
      <c r="AB10" s="62" t="s">
        <v>181</v>
      </c>
      <c r="AC10" s="62" t="s">
        <v>181</v>
      </c>
      <c r="AD10" s="63">
        <v>46223</v>
      </c>
      <c r="AE10" s="64">
        <v>118000</v>
      </c>
      <c r="AF10" s="63">
        <f t="shared" si="0"/>
        <v>46388</v>
      </c>
      <c r="AG10" s="62" t="s">
        <v>215</v>
      </c>
      <c r="AH10" s="207"/>
      <c r="AI10" s="64">
        <v>0</v>
      </c>
      <c r="AJ10" s="64">
        <v>0</v>
      </c>
      <c r="AK10" s="64">
        <v>0</v>
      </c>
      <c r="AL10" s="66" t="str">
        <f t="shared" si="1"/>
        <v>INV1001</v>
      </c>
      <c r="AM10" s="67" t="str">
        <f t="shared" si="2"/>
        <v>27ABCDE1234F1Z2|INVOICE|INV1001</v>
      </c>
      <c r="AN10" s="68">
        <f t="shared" si="3"/>
        <v>18000</v>
      </c>
      <c r="AO10" s="67">
        <f t="shared" si="4"/>
        <v>2</v>
      </c>
      <c r="AP10" s="67" t="str">
        <f t="shared" si="5"/>
        <v>PASS</v>
      </c>
      <c r="AQ10" s="67" t="str">
        <f t="shared" si="6"/>
        <v>PASS</v>
      </c>
      <c r="AR10" s="67" t="str">
        <f t="shared" si="7"/>
        <v>PASS</v>
      </c>
      <c r="AS10" s="67" t="str">
        <f t="shared" si="8"/>
        <v>PASS</v>
      </c>
      <c r="AT10" s="67" t="str">
        <f>IF(A10="","",IF(S10="Yes","N.A.",IF(AND(AD10&lt;&gt;"",AD10&lt;=AF10,AE10&gt;=Q10),"PASS",IF(Setup!$B$24&lt;=AF10,"WATCH",IF(BG10&gt;0,"PARTIAL REVERSE/REVIEW","REVERSE/REVIEW")))))</f>
        <v>PASS</v>
      </c>
      <c r="AU10" s="67" t="str">
        <f>IF(A10="","",IF(H10="","REVIEW",IF(AI10&gt;0,IF(OR(AH10="",NOT(ISNUMBER(AH10))),"REVIEW CLAIM DATE",IF(AH10&lt;=SUMIF('FY Deadlines'!$A$5:$A$14,IF(MONTH(H10)&gt;=4,YEAR(H10),YEAR(H10)-1),'FY Deadlines'!$F$5:$F$14),"PASS","EXPIRED CLAIM")),IF(SUMIF('FY Deadlines'!$A$5:$A$14,IF(MONTH(H10)&gt;=4,YEAR(H10),YEAR(H10)-1),'FY Deadlines'!$F$5:$F$14)=0,"REVIEW FY",IF(Setup!$B$24&gt;SUMIF('FY Deadlines'!$A$5:$A$14,IF(MONTH(H10)&gt;=4,YEAR(H10),YEAR(H10)-1),'FY Deadlines'!$F$5:$F$14),"EXPIRED","PASS")))))</f>
        <v>PASS</v>
      </c>
      <c r="AV10" s="67" t="str">
        <f t="shared" si="9"/>
        <v>FAIL - DUPLICATE</v>
      </c>
      <c r="AW10" s="67">
        <f>IF(AM10="","",IF(COUNTIF('GSTR-2B IMS'!$AE$5:$AE$504,AM10)=1,SUMIF('GSTR-2B IMS'!$AE$5:$AE$504,AM10,'GSTR-2B IMS'!$AL$5:$AL$504),""))</f>
        <v>1</v>
      </c>
      <c r="AX10" s="67" t="str">
        <f>IF(A10="","",IF(AO10&gt;1,"Duplicate",IF(COUNTIF('GSTR-2B IMS'!$AE$5:$AE$504,AM10)=0,"Only in Books",IF(COUNTIF('GSTR-2B IMS'!$AE$5:$AE$504,AM10)&gt;1,"Duplicate",IF(AND(C10=INDEX('GSTR-2B IMS'!$C$5:$C$504,AW10),F10=INDEX('GSTR-2B IMS'!$F$5:$F$504,AW10),ABS(H10-INDEX('GSTR-2B IMS'!$H$5:$H$504,AW10))&lt;=Setup!$B$21,ABS(L10-INDEX('GSTR-2B IMS'!$L$5:$L$504,AW10))&lt;=Setup!$B$18,ABS(AN10-INDEX('GSTR-2B IMS'!$AF$5:$AF$504,AW10))&lt;=Setup!$B$19,ABS(M10-INDEX('GSTR-2B IMS'!$M$5:$M$504,AW10))&lt;=Setup!$B$20,ABS(N10-INDEX('GSTR-2B IMS'!$N$5:$N$504,AW10))&lt;=Setup!$B$20,ABS(O10-INDEX('GSTR-2B IMS'!$O$5:$O$504,AW10))&lt;=Setup!$B$20,ABS(P10-INDEX('GSTR-2B IMS'!$P$5:$P$504,AW10))&lt;=Setup!$B$20),"Exact",IF(AND(C10=INDEX('GSTR-2B IMS'!$C$5:$C$504,AW10),F10=INDEX('GSTR-2B IMS'!$F$5:$F$504,AW10)),"Partial","Probable"))))))</f>
        <v>Duplicate</v>
      </c>
      <c r="AY10" s="69" t="str">
        <f t="shared" si="10"/>
        <v>Hold / review legal gates</v>
      </c>
      <c r="AZ10" s="190">
        <f t="shared" si="11"/>
        <v>6</v>
      </c>
      <c r="BA10" s="190" t="str">
        <f>IF(A10="","",IF(AW10="","N.A.",IF(INDEX('GSTR-2B IMS'!$T$5:$T$504,AW10)&lt;&gt;"Available","REVIEW",IF(OR(INDEX('GSTR-2B IMS'!$B$5:$B$504,AW10)="GSTR-1 B2B",INDEX('GSTR-2B IMS'!$B$5:$B$504,AW10)="GSTR-1A",INDEX('GSTR-2B IMS'!$B$5:$B$504,AW10)="IFF"),IF(OR(INDEX('GSTR-2B IMS'!$V$5:$V$504,AW10)="Accepted",INDEX('GSTR-2B IMS'!$V$5:$V$504,AW10)="No Action",INDEX('GSTR-2B IMS'!$V$5:$V$504,AW10)="Deemed Accepted"),"PASS","REVIEW"),IF(OR(INDEX('GSTR-2B IMS'!$V$5:$V$504,AW10)="Not in IMS",INDEX('GSTR-2B IMS'!$V$5:$V$504,AW10)="N.A.",INDEX('GSTR-2B IMS'!$V$5:$V$504,AW10)=""),"PASS","REVIEW")))))</f>
        <v>PASS</v>
      </c>
      <c r="BB10" s="190" t="str">
        <f>IF(A10="","",IF(S10="Yes","RCM",IF(AW10="","Unmatched",IF(INDEX('GSTR-2B IMS'!$AC$5:$AC$504,AW10)="","4(A)(5)",INDEX('GSTR-2B IMS'!$AC$5:$AC$504,AW10)))))</f>
        <v>4(A)(5)</v>
      </c>
      <c r="BC10" s="188">
        <f>IF(A10="","",IF(OR(S10="Yes",F10="Credit Note",Q10&lt;=0,AF10="",Setup!$B$24&lt;=AF10,AN10&lt;=0),0,MAX(0,M10*MIN(1,MAX(0,AI10/AN10))*MAX(0,1-IF(AND(AD10&lt;&gt;"",AD10&lt;=AF10),MIN(1,MAX(0,AE10/Q10)),0))-SUMIFS('Reversal Reclaim'!$K$5:$K$504,'Reversal Reclaim'!$B$5:$B$504,A10,'Reversal Reclaim'!$G$5:$G$504,"Temporary"))))</f>
        <v>0</v>
      </c>
      <c r="BD10" s="188">
        <f>IF(A10="","",IF(OR(S10="Yes",F10="Credit Note",Q10&lt;=0,AF10="",Setup!$B$24&lt;=AF10,AN10&lt;=0),0,MAX(0,N10*MIN(1,MAX(0,AI10/AN10))*MAX(0,1-IF(AND(AD10&lt;&gt;"",AD10&lt;=AF10),MIN(1,MAX(0,AE10/Q10)),0))-SUMIFS('Reversal Reclaim'!$L$5:$L$504,'Reversal Reclaim'!$B$5:$B$504,A10,'Reversal Reclaim'!$G$5:$G$504,"Temporary"))))</f>
        <v>0</v>
      </c>
      <c r="BE10" s="188">
        <f>IF(A10="","",IF(OR(S10="Yes",F10="Credit Note",Q10&lt;=0,AF10="",Setup!$B$24&lt;=AF10,AN10&lt;=0),0,MAX(0,O10*MIN(1,MAX(0,AI10/AN10))*MAX(0,1-IF(AND(AD10&lt;&gt;"",AD10&lt;=AF10),MIN(1,MAX(0,AE10/Q10)),0))-SUMIFS('Reversal Reclaim'!$M$5:$M$504,'Reversal Reclaim'!$B$5:$B$504,A10,'Reversal Reclaim'!$G$5:$G$504,"Temporary"))))</f>
        <v>0</v>
      </c>
      <c r="BF10" s="188">
        <f>IF(A10="","",IF(OR(S10="Yes",F10="Credit Note",Q10&lt;=0,AF10="",Setup!$B$24&lt;=AF10,AN10&lt;=0),0,MAX(0,P10*MIN(1,MAX(0,AI10/AN10))*MAX(0,1-IF(AND(AD10&lt;&gt;"",AD10&lt;=AF10),MIN(1,MAX(0,AE10/Q10)),0))-SUMIFS('Reversal Reclaim'!$N$5:$N$504,'Reversal Reclaim'!$B$5:$B$504,A10,'Reversal Reclaim'!$G$5:$G$504,"Temporary"))))</f>
        <v>0</v>
      </c>
      <c r="BG10" s="188">
        <f t="shared" si="12"/>
        <v>0</v>
      </c>
    </row>
    <row r="11" spans="1:59" ht="37.950000000000003" customHeight="1" x14ac:dyDescent="0.25">
      <c r="A11" s="61"/>
      <c r="B11" s="62"/>
      <c r="C11" s="62"/>
      <c r="D11" s="62"/>
      <c r="E11" s="62"/>
      <c r="F11" s="62"/>
      <c r="G11" s="62"/>
      <c r="H11" s="63"/>
      <c r="I11" s="63"/>
      <c r="J11" s="63"/>
      <c r="K11" s="63"/>
      <c r="L11" s="64"/>
      <c r="M11" s="64"/>
      <c r="N11" s="64"/>
      <c r="O11" s="64"/>
      <c r="P11" s="64"/>
      <c r="Q11" s="64"/>
      <c r="R11" s="62"/>
      <c r="S11" s="62"/>
      <c r="T11" s="62"/>
      <c r="U11" s="62"/>
      <c r="V11" s="62"/>
      <c r="W11" s="63"/>
      <c r="X11" s="65"/>
      <c r="Y11" s="65"/>
      <c r="Z11" s="65"/>
      <c r="AA11" s="62"/>
      <c r="AB11" s="62"/>
      <c r="AC11" s="62"/>
      <c r="AD11" s="63"/>
      <c r="AE11" s="64"/>
      <c r="AF11" s="63" t="str">
        <f t="shared" si="0"/>
        <v/>
      </c>
      <c r="AG11" s="62"/>
      <c r="AH11" s="207"/>
      <c r="AI11" s="64"/>
      <c r="AJ11" s="64"/>
      <c r="AK11" s="64"/>
      <c r="AL11" s="66" t="str">
        <f t="shared" si="1"/>
        <v/>
      </c>
      <c r="AM11" s="67" t="str">
        <f t="shared" si="2"/>
        <v/>
      </c>
      <c r="AN11" s="68" t="str">
        <f t="shared" si="3"/>
        <v/>
      </c>
      <c r="AO11" s="67" t="str">
        <f t="shared" si="4"/>
        <v/>
      </c>
      <c r="AP11" s="67" t="str">
        <f t="shared" si="5"/>
        <v/>
      </c>
      <c r="AQ11" s="67" t="str">
        <f t="shared" si="6"/>
        <v/>
      </c>
      <c r="AR11" s="67" t="str">
        <f t="shared" si="7"/>
        <v/>
      </c>
      <c r="AS11" s="67" t="str">
        <f t="shared" si="8"/>
        <v/>
      </c>
      <c r="AT11" s="67" t="str">
        <f>IF(A11="","",IF(S11="Yes","N.A.",IF(AND(AD11&lt;&gt;"",AD11&lt;=AF11,AE11&gt;=Q11),"PASS",IF(Setup!$B$24&lt;=AF11,"WATCH",IF(BG11&gt;0,"PARTIAL REVERSE/REVIEW","REVERSE/REVIEW")))))</f>
        <v/>
      </c>
      <c r="AU11" s="67" t="str">
        <f>IF(A11="","",IF(H11="","REVIEW",IF(AI11&gt;0,IF(OR(AH11="",NOT(ISNUMBER(AH11))),"REVIEW CLAIM DATE",IF(AH11&lt;=SUMIF('FY Deadlines'!$A$5:$A$14,IF(MONTH(H11)&gt;=4,YEAR(H11),YEAR(H11)-1),'FY Deadlines'!$F$5:$F$14),"PASS","EXPIRED CLAIM")),IF(SUMIF('FY Deadlines'!$A$5:$A$14,IF(MONTH(H11)&gt;=4,YEAR(H11),YEAR(H11)-1),'FY Deadlines'!$F$5:$F$14)=0,"REVIEW FY",IF(Setup!$B$24&gt;SUMIF('FY Deadlines'!$A$5:$A$14,IF(MONTH(H11)&gt;=4,YEAR(H11),YEAR(H11)-1),'FY Deadlines'!$F$5:$F$14),"EXPIRED","PASS")))))</f>
        <v/>
      </c>
      <c r="AV11" s="67" t="str">
        <f t="shared" si="9"/>
        <v/>
      </c>
      <c r="AW11" s="67" t="str">
        <f>IF(AM11="","",IF(COUNTIF('GSTR-2B IMS'!$AE$5:$AE$504,AM11)=1,SUMIF('GSTR-2B IMS'!$AE$5:$AE$504,AM11,'GSTR-2B IMS'!$AL$5:$AL$504),""))</f>
        <v/>
      </c>
      <c r="AX11" s="67" t="str">
        <f>IF(A11="","",IF(AO11&gt;1,"Duplicate",IF(COUNTIF('GSTR-2B IMS'!$AE$5:$AE$504,AM11)=0,"Only in Books",IF(COUNTIF('GSTR-2B IMS'!$AE$5:$AE$504,AM11)&gt;1,"Duplicate",IF(AND(C11=INDEX('GSTR-2B IMS'!$C$5:$C$504,AW11),F11=INDEX('GSTR-2B IMS'!$F$5:$F$504,AW11),ABS(H11-INDEX('GSTR-2B IMS'!$H$5:$H$504,AW11))&lt;=Setup!$B$21,ABS(L11-INDEX('GSTR-2B IMS'!$L$5:$L$504,AW11))&lt;=Setup!$B$18,ABS(AN11-INDEX('GSTR-2B IMS'!$AF$5:$AF$504,AW11))&lt;=Setup!$B$19,ABS(M11-INDEX('GSTR-2B IMS'!$M$5:$M$504,AW11))&lt;=Setup!$B$20,ABS(N11-INDEX('GSTR-2B IMS'!$N$5:$N$504,AW11))&lt;=Setup!$B$20,ABS(O11-INDEX('GSTR-2B IMS'!$O$5:$O$504,AW11))&lt;=Setup!$B$20,ABS(P11-INDEX('GSTR-2B IMS'!$P$5:$P$504,AW11))&lt;=Setup!$B$20),"Exact",IF(AND(C11=INDEX('GSTR-2B IMS'!$C$5:$C$504,AW11),F11=INDEX('GSTR-2B IMS'!$F$5:$F$504,AW11)),"Partial","Probable"))))))</f>
        <v/>
      </c>
      <c r="AY11" s="69" t="str">
        <f t="shared" si="10"/>
        <v/>
      </c>
      <c r="AZ11" s="190">
        <f t="shared" si="11"/>
        <v>7</v>
      </c>
      <c r="BA11" s="190" t="str">
        <f>IF(A11="","",IF(AW11="","N.A.",IF(INDEX('GSTR-2B IMS'!$T$5:$T$504,AW11)&lt;&gt;"Available","REVIEW",IF(OR(INDEX('GSTR-2B IMS'!$B$5:$B$504,AW11)="GSTR-1 B2B",INDEX('GSTR-2B IMS'!$B$5:$B$504,AW11)="GSTR-1A",INDEX('GSTR-2B IMS'!$B$5:$B$504,AW11)="IFF"),IF(OR(INDEX('GSTR-2B IMS'!$V$5:$V$504,AW11)="Accepted",INDEX('GSTR-2B IMS'!$V$5:$V$504,AW11)="No Action",INDEX('GSTR-2B IMS'!$V$5:$V$504,AW11)="Deemed Accepted"),"PASS","REVIEW"),IF(OR(INDEX('GSTR-2B IMS'!$V$5:$V$504,AW11)="Not in IMS",INDEX('GSTR-2B IMS'!$V$5:$V$504,AW11)="N.A.",INDEX('GSTR-2B IMS'!$V$5:$V$504,AW11)=""),"PASS","REVIEW")))))</f>
        <v/>
      </c>
      <c r="BB11" s="190" t="str">
        <f>IF(A11="","",IF(S11="Yes","RCM",IF(AW11="","Unmatched",IF(INDEX('GSTR-2B IMS'!$AC$5:$AC$504,AW11)="","4(A)(5)",INDEX('GSTR-2B IMS'!$AC$5:$AC$504,AW11)))))</f>
        <v/>
      </c>
      <c r="BC11" s="188" t="str">
        <f>IF(A11="","",IF(OR(S11="Yes",F11="Credit Note",Q11&lt;=0,AF11="",Setup!$B$24&lt;=AF11,AN11&lt;=0),0,MAX(0,M11*MIN(1,MAX(0,AI11/AN11))*MAX(0,1-IF(AND(AD11&lt;&gt;"",AD11&lt;=AF11),MIN(1,MAX(0,AE11/Q11)),0))-SUMIFS('Reversal Reclaim'!$K$5:$K$504,'Reversal Reclaim'!$B$5:$B$504,A11,'Reversal Reclaim'!$G$5:$G$504,"Temporary"))))</f>
        <v/>
      </c>
      <c r="BD11" s="188" t="str">
        <f>IF(A11="","",IF(OR(S11="Yes",F11="Credit Note",Q11&lt;=0,AF11="",Setup!$B$24&lt;=AF11,AN11&lt;=0),0,MAX(0,N11*MIN(1,MAX(0,AI11/AN11))*MAX(0,1-IF(AND(AD11&lt;&gt;"",AD11&lt;=AF11),MIN(1,MAX(0,AE11/Q11)),0))-SUMIFS('Reversal Reclaim'!$L$5:$L$504,'Reversal Reclaim'!$B$5:$B$504,A11,'Reversal Reclaim'!$G$5:$G$504,"Temporary"))))</f>
        <v/>
      </c>
      <c r="BE11" s="188" t="str">
        <f>IF(A11="","",IF(OR(S11="Yes",F11="Credit Note",Q11&lt;=0,AF11="",Setup!$B$24&lt;=AF11,AN11&lt;=0),0,MAX(0,O11*MIN(1,MAX(0,AI11/AN11))*MAX(0,1-IF(AND(AD11&lt;&gt;"",AD11&lt;=AF11),MIN(1,MAX(0,AE11/Q11)),0))-SUMIFS('Reversal Reclaim'!$M$5:$M$504,'Reversal Reclaim'!$B$5:$B$504,A11,'Reversal Reclaim'!$G$5:$G$504,"Temporary"))))</f>
        <v/>
      </c>
      <c r="BF11" s="188" t="str">
        <f>IF(A11="","",IF(OR(S11="Yes",F11="Credit Note",Q11&lt;=0,AF11="",Setup!$B$24&lt;=AF11,AN11&lt;=0),0,MAX(0,P11*MIN(1,MAX(0,AI11/AN11))*MAX(0,1-IF(AND(AD11&lt;&gt;"",AD11&lt;=AF11),MIN(1,MAX(0,AE11/Q11)),0))-SUMIFS('Reversal Reclaim'!$N$5:$N$504,'Reversal Reclaim'!$B$5:$B$504,A11,'Reversal Reclaim'!$G$5:$G$504,"Temporary"))))</f>
        <v/>
      </c>
      <c r="BG11" s="188" t="str">
        <f t="shared" si="12"/>
        <v/>
      </c>
    </row>
    <row r="12" spans="1:59" ht="37.950000000000003" customHeight="1" x14ac:dyDescent="0.25">
      <c r="A12" s="61"/>
      <c r="B12" s="62"/>
      <c r="C12" s="62"/>
      <c r="D12" s="62"/>
      <c r="E12" s="62"/>
      <c r="F12" s="62"/>
      <c r="G12" s="62"/>
      <c r="H12" s="63"/>
      <c r="I12" s="63"/>
      <c r="J12" s="63"/>
      <c r="K12" s="63"/>
      <c r="L12" s="64"/>
      <c r="M12" s="64"/>
      <c r="N12" s="64"/>
      <c r="O12" s="64"/>
      <c r="P12" s="64"/>
      <c r="Q12" s="64"/>
      <c r="R12" s="62"/>
      <c r="S12" s="62"/>
      <c r="T12" s="62"/>
      <c r="U12" s="62"/>
      <c r="V12" s="62"/>
      <c r="W12" s="63"/>
      <c r="X12" s="65"/>
      <c r="Y12" s="65"/>
      <c r="Z12" s="65"/>
      <c r="AA12" s="62"/>
      <c r="AB12" s="62"/>
      <c r="AC12" s="62"/>
      <c r="AD12" s="63"/>
      <c r="AE12" s="64"/>
      <c r="AF12" s="63" t="str">
        <f t="shared" si="0"/>
        <v/>
      </c>
      <c r="AG12" s="62"/>
      <c r="AH12" s="207"/>
      <c r="AI12" s="64"/>
      <c r="AJ12" s="64"/>
      <c r="AK12" s="64"/>
      <c r="AL12" s="66" t="str">
        <f t="shared" si="1"/>
        <v/>
      </c>
      <c r="AM12" s="67" t="str">
        <f t="shared" si="2"/>
        <v/>
      </c>
      <c r="AN12" s="68" t="str">
        <f t="shared" si="3"/>
        <v/>
      </c>
      <c r="AO12" s="67" t="str">
        <f t="shared" si="4"/>
        <v/>
      </c>
      <c r="AP12" s="67" t="str">
        <f t="shared" si="5"/>
        <v/>
      </c>
      <c r="AQ12" s="67" t="str">
        <f t="shared" si="6"/>
        <v/>
      </c>
      <c r="AR12" s="67" t="str">
        <f t="shared" si="7"/>
        <v/>
      </c>
      <c r="AS12" s="67" t="str">
        <f t="shared" si="8"/>
        <v/>
      </c>
      <c r="AT12" s="67" t="str">
        <f>IF(A12="","",IF(S12="Yes","N.A.",IF(AND(AD12&lt;&gt;"",AD12&lt;=AF12,AE12&gt;=Q12),"PASS",IF(Setup!$B$24&lt;=AF12,"WATCH",IF(BG12&gt;0,"PARTIAL REVERSE/REVIEW","REVERSE/REVIEW")))))</f>
        <v/>
      </c>
      <c r="AU12" s="67" t="str">
        <f>IF(A12="","",IF(H12="","REVIEW",IF(AI12&gt;0,IF(OR(AH12="",NOT(ISNUMBER(AH12))),"REVIEW CLAIM DATE",IF(AH12&lt;=SUMIF('FY Deadlines'!$A$5:$A$14,IF(MONTH(H12)&gt;=4,YEAR(H12),YEAR(H12)-1),'FY Deadlines'!$F$5:$F$14),"PASS","EXPIRED CLAIM")),IF(SUMIF('FY Deadlines'!$A$5:$A$14,IF(MONTH(H12)&gt;=4,YEAR(H12),YEAR(H12)-1),'FY Deadlines'!$F$5:$F$14)=0,"REVIEW FY",IF(Setup!$B$24&gt;SUMIF('FY Deadlines'!$A$5:$A$14,IF(MONTH(H12)&gt;=4,YEAR(H12),YEAR(H12)-1),'FY Deadlines'!$F$5:$F$14),"EXPIRED","PASS")))))</f>
        <v/>
      </c>
      <c r="AV12" s="67" t="str">
        <f t="shared" si="9"/>
        <v/>
      </c>
      <c r="AW12" s="67" t="str">
        <f>IF(AM12="","",IF(COUNTIF('GSTR-2B IMS'!$AE$5:$AE$504,AM12)=1,SUMIF('GSTR-2B IMS'!$AE$5:$AE$504,AM12,'GSTR-2B IMS'!$AL$5:$AL$504),""))</f>
        <v/>
      </c>
      <c r="AX12" s="67" t="str">
        <f>IF(A12="","",IF(AO12&gt;1,"Duplicate",IF(COUNTIF('GSTR-2B IMS'!$AE$5:$AE$504,AM12)=0,"Only in Books",IF(COUNTIF('GSTR-2B IMS'!$AE$5:$AE$504,AM12)&gt;1,"Duplicate",IF(AND(C12=INDEX('GSTR-2B IMS'!$C$5:$C$504,AW12),F12=INDEX('GSTR-2B IMS'!$F$5:$F$504,AW12),ABS(H12-INDEX('GSTR-2B IMS'!$H$5:$H$504,AW12))&lt;=Setup!$B$21,ABS(L12-INDEX('GSTR-2B IMS'!$L$5:$L$504,AW12))&lt;=Setup!$B$18,ABS(AN12-INDEX('GSTR-2B IMS'!$AF$5:$AF$504,AW12))&lt;=Setup!$B$19,ABS(M12-INDEX('GSTR-2B IMS'!$M$5:$M$504,AW12))&lt;=Setup!$B$20,ABS(N12-INDEX('GSTR-2B IMS'!$N$5:$N$504,AW12))&lt;=Setup!$B$20,ABS(O12-INDEX('GSTR-2B IMS'!$O$5:$O$504,AW12))&lt;=Setup!$B$20,ABS(P12-INDEX('GSTR-2B IMS'!$P$5:$P$504,AW12))&lt;=Setup!$B$20),"Exact",IF(AND(C12=INDEX('GSTR-2B IMS'!$C$5:$C$504,AW12),F12=INDEX('GSTR-2B IMS'!$F$5:$F$504,AW12)),"Partial","Probable"))))))</f>
        <v/>
      </c>
      <c r="AY12" s="69" t="str">
        <f t="shared" si="10"/>
        <v/>
      </c>
      <c r="AZ12" s="190">
        <f t="shared" si="11"/>
        <v>8</v>
      </c>
      <c r="BA12" s="190" t="str">
        <f>IF(A12="","",IF(AW12="","N.A.",IF(INDEX('GSTR-2B IMS'!$T$5:$T$504,AW12)&lt;&gt;"Available","REVIEW",IF(OR(INDEX('GSTR-2B IMS'!$B$5:$B$504,AW12)="GSTR-1 B2B",INDEX('GSTR-2B IMS'!$B$5:$B$504,AW12)="GSTR-1A",INDEX('GSTR-2B IMS'!$B$5:$B$504,AW12)="IFF"),IF(OR(INDEX('GSTR-2B IMS'!$V$5:$V$504,AW12)="Accepted",INDEX('GSTR-2B IMS'!$V$5:$V$504,AW12)="No Action",INDEX('GSTR-2B IMS'!$V$5:$V$504,AW12)="Deemed Accepted"),"PASS","REVIEW"),IF(OR(INDEX('GSTR-2B IMS'!$V$5:$V$504,AW12)="Not in IMS",INDEX('GSTR-2B IMS'!$V$5:$V$504,AW12)="N.A.",INDEX('GSTR-2B IMS'!$V$5:$V$504,AW12)=""),"PASS","REVIEW")))))</f>
        <v/>
      </c>
      <c r="BB12" s="190" t="str">
        <f>IF(A12="","",IF(S12="Yes","RCM",IF(AW12="","Unmatched",IF(INDEX('GSTR-2B IMS'!$AC$5:$AC$504,AW12)="","4(A)(5)",INDEX('GSTR-2B IMS'!$AC$5:$AC$504,AW12)))))</f>
        <v/>
      </c>
      <c r="BC12" s="188" t="str">
        <f>IF(A12="","",IF(OR(S12="Yes",F12="Credit Note",Q12&lt;=0,AF12="",Setup!$B$24&lt;=AF12,AN12&lt;=0),0,MAX(0,M12*MIN(1,MAX(0,AI12/AN12))*MAX(0,1-IF(AND(AD12&lt;&gt;"",AD12&lt;=AF12),MIN(1,MAX(0,AE12/Q12)),0))-SUMIFS('Reversal Reclaim'!$K$5:$K$504,'Reversal Reclaim'!$B$5:$B$504,A12,'Reversal Reclaim'!$G$5:$G$504,"Temporary"))))</f>
        <v/>
      </c>
      <c r="BD12" s="188" t="str">
        <f>IF(A12="","",IF(OR(S12="Yes",F12="Credit Note",Q12&lt;=0,AF12="",Setup!$B$24&lt;=AF12,AN12&lt;=0),0,MAX(0,N12*MIN(1,MAX(0,AI12/AN12))*MAX(0,1-IF(AND(AD12&lt;&gt;"",AD12&lt;=AF12),MIN(1,MAX(0,AE12/Q12)),0))-SUMIFS('Reversal Reclaim'!$L$5:$L$504,'Reversal Reclaim'!$B$5:$B$504,A12,'Reversal Reclaim'!$G$5:$G$504,"Temporary"))))</f>
        <v/>
      </c>
      <c r="BE12" s="188" t="str">
        <f>IF(A12="","",IF(OR(S12="Yes",F12="Credit Note",Q12&lt;=0,AF12="",Setup!$B$24&lt;=AF12,AN12&lt;=0),0,MAX(0,O12*MIN(1,MAX(0,AI12/AN12))*MAX(0,1-IF(AND(AD12&lt;&gt;"",AD12&lt;=AF12),MIN(1,MAX(0,AE12/Q12)),0))-SUMIFS('Reversal Reclaim'!$M$5:$M$504,'Reversal Reclaim'!$B$5:$B$504,A12,'Reversal Reclaim'!$G$5:$G$504,"Temporary"))))</f>
        <v/>
      </c>
      <c r="BF12" s="188" t="str">
        <f>IF(A12="","",IF(OR(S12="Yes",F12="Credit Note",Q12&lt;=0,AF12="",Setup!$B$24&lt;=AF12,AN12&lt;=0),0,MAX(0,P12*MIN(1,MAX(0,AI12/AN12))*MAX(0,1-IF(AND(AD12&lt;&gt;"",AD12&lt;=AF12),MIN(1,MAX(0,AE12/Q12)),0))-SUMIFS('Reversal Reclaim'!$N$5:$N$504,'Reversal Reclaim'!$B$5:$B$504,A12,'Reversal Reclaim'!$G$5:$G$504,"Temporary"))))</f>
        <v/>
      </c>
      <c r="BG12" s="188" t="str">
        <f t="shared" si="12"/>
        <v/>
      </c>
    </row>
    <row r="13" spans="1:59" ht="37.950000000000003" customHeight="1" x14ac:dyDescent="0.25">
      <c r="A13" s="61"/>
      <c r="B13" s="62"/>
      <c r="C13" s="62"/>
      <c r="D13" s="62"/>
      <c r="E13" s="62"/>
      <c r="F13" s="62"/>
      <c r="G13" s="62"/>
      <c r="H13" s="63"/>
      <c r="I13" s="63"/>
      <c r="J13" s="63"/>
      <c r="K13" s="63"/>
      <c r="L13" s="64"/>
      <c r="M13" s="64"/>
      <c r="N13" s="64"/>
      <c r="O13" s="64"/>
      <c r="P13" s="64"/>
      <c r="Q13" s="64"/>
      <c r="R13" s="62"/>
      <c r="S13" s="62"/>
      <c r="T13" s="62"/>
      <c r="U13" s="62"/>
      <c r="V13" s="62"/>
      <c r="W13" s="63"/>
      <c r="X13" s="65"/>
      <c r="Y13" s="65"/>
      <c r="Z13" s="65"/>
      <c r="AA13" s="62"/>
      <c r="AB13" s="62"/>
      <c r="AC13" s="62"/>
      <c r="AD13" s="63"/>
      <c r="AE13" s="64"/>
      <c r="AF13" s="63" t="str">
        <f t="shared" si="0"/>
        <v/>
      </c>
      <c r="AG13" s="62"/>
      <c r="AH13" s="207"/>
      <c r="AI13" s="64"/>
      <c r="AJ13" s="64"/>
      <c r="AK13" s="64"/>
      <c r="AL13" s="66" t="str">
        <f t="shared" si="1"/>
        <v/>
      </c>
      <c r="AM13" s="67" t="str">
        <f t="shared" si="2"/>
        <v/>
      </c>
      <c r="AN13" s="68" t="str">
        <f t="shared" si="3"/>
        <v/>
      </c>
      <c r="AO13" s="67" t="str">
        <f t="shared" si="4"/>
        <v/>
      </c>
      <c r="AP13" s="67" t="str">
        <f t="shared" si="5"/>
        <v/>
      </c>
      <c r="AQ13" s="67" t="str">
        <f t="shared" si="6"/>
        <v/>
      </c>
      <c r="AR13" s="67" t="str">
        <f t="shared" si="7"/>
        <v/>
      </c>
      <c r="AS13" s="67" t="str">
        <f t="shared" si="8"/>
        <v/>
      </c>
      <c r="AT13" s="67" t="str">
        <f>IF(A13="","",IF(S13="Yes","N.A.",IF(AND(AD13&lt;&gt;"",AD13&lt;=AF13,AE13&gt;=Q13),"PASS",IF(Setup!$B$24&lt;=AF13,"WATCH",IF(BG13&gt;0,"PARTIAL REVERSE/REVIEW","REVERSE/REVIEW")))))</f>
        <v/>
      </c>
      <c r="AU13" s="67" t="str">
        <f>IF(A13="","",IF(H13="","REVIEW",IF(AI13&gt;0,IF(OR(AH13="",NOT(ISNUMBER(AH13))),"REVIEW CLAIM DATE",IF(AH13&lt;=SUMIF('FY Deadlines'!$A$5:$A$14,IF(MONTH(H13)&gt;=4,YEAR(H13),YEAR(H13)-1),'FY Deadlines'!$F$5:$F$14),"PASS","EXPIRED CLAIM")),IF(SUMIF('FY Deadlines'!$A$5:$A$14,IF(MONTH(H13)&gt;=4,YEAR(H13),YEAR(H13)-1),'FY Deadlines'!$F$5:$F$14)=0,"REVIEW FY",IF(Setup!$B$24&gt;SUMIF('FY Deadlines'!$A$5:$A$14,IF(MONTH(H13)&gt;=4,YEAR(H13),YEAR(H13)-1),'FY Deadlines'!$F$5:$F$14),"EXPIRED","PASS")))))</f>
        <v/>
      </c>
      <c r="AV13" s="67" t="str">
        <f t="shared" si="9"/>
        <v/>
      </c>
      <c r="AW13" s="67" t="str">
        <f>IF(AM13="","",IF(COUNTIF('GSTR-2B IMS'!$AE$5:$AE$504,AM13)=1,SUMIF('GSTR-2B IMS'!$AE$5:$AE$504,AM13,'GSTR-2B IMS'!$AL$5:$AL$504),""))</f>
        <v/>
      </c>
      <c r="AX13" s="67" t="str">
        <f>IF(A13="","",IF(AO13&gt;1,"Duplicate",IF(COUNTIF('GSTR-2B IMS'!$AE$5:$AE$504,AM13)=0,"Only in Books",IF(COUNTIF('GSTR-2B IMS'!$AE$5:$AE$504,AM13)&gt;1,"Duplicate",IF(AND(C13=INDEX('GSTR-2B IMS'!$C$5:$C$504,AW13),F13=INDEX('GSTR-2B IMS'!$F$5:$F$504,AW13),ABS(H13-INDEX('GSTR-2B IMS'!$H$5:$H$504,AW13))&lt;=Setup!$B$21,ABS(L13-INDEX('GSTR-2B IMS'!$L$5:$L$504,AW13))&lt;=Setup!$B$18,ABS(AN13-INDEX('GSTR-2B IMS'!$AF$5:$AF$504,AW13))&lt;=Setup!$B$19,ABS(M13-INDEX('GSTR-2B IMS'!$M$5:$M$504,AW13))&lt;=Setup!$B$20,ABS(N13-INDEX('GSTR-2B IMS'!$N$5:$N$504,AW13))&lt;=Setup!$B$20,ABS(O13-INDEX('GSTR-2B IMS'!$O$5:$O$504,AW13))&lt;=Setup!$B$20,ABS(P13-INDEX('GSTR-2B IMS'!$P$5:$P$504,AW13))&lt;=Setup!$B$20),"Exact",IF(AND(C13=INDEX('GSTR-2B IMS'!$C$5:$C$504,AW13),F13=INDEX('GSTR-2B IMS'!$F$5:$F$504,AW13)),"Partial","Probable"))))))</f>
        <v/>
      </c>
      <c r="AY13" s="69" t="str">
        <f t="shared" si="10"/>
        <v/>
      </c>
      <c r="AZ13" s="190">
        <f t="shared" si="11"/>
        <v>9</v>
      </c>
      <c r="BA13" s="190" t="str">
        <f>IF(A13="","",IF(AW13="","N.A.",IF(INDEX('GSTR-2B IMS'!$T$5:$T$504,AW13)&lt;&gt;"Available","REVIEW",IF(OR(INDEX('GSTR-2B IMS'!$B$5:$B$504,AW13)="GSTR-1 B2B",INDEX('GSTR-2B IMS'!$B$5:$B$504,AW13)="GSTR-1A",INDEX('GSTR-2B IMS'!$B$5:$B$504,AW13)="IFF"),IF(OR(INDEX('GSTR-2B IMS'!$V$5:$V$504,AW13)="Accepted",INDEX('GSTR-2B IMS'!$V$5:$V$504,AW13)="No Action",INDEX('GSTR-2B IMS'!$V$5:$V$504,AW13)="Deemed Accepted"),"PASS","REVIEW"),IF(OR(INDEX('GSTR-2B IMS'!$V$5:$V$504,AW13)="Not in IMS",INDEX('GSTR-2B IMS'!$V$5:$V$504,AW13)="N.A.",INDEX('GSTR-2B IMS'!$V$5:$V$504,AW13)=""),"PASS","REVIEW")))))</f>
        <v/>
      </c>
      <c r="BB13" s="190" t="str">
        <f>IF(A13="","",IF(S13="Yes","RCM",IF(AW13="","Unmatched",IF(INDEX('GSTR-2B IMS'!$AC$5:$AC$504,AW13)="","4(A)(5)",INDEX('GSTR-2B IMS'!$AC$5:$AC$504,AW13)))))</f>
        <v/>
      </c>
      <c r="BC13" s="188" t="str">
        <f>IF(A13="","",IF(OR(S13="Yes",F13="Credit Note",Q13&lt;=0,AF13="",Setup!$B$24&lt;=AF13,AN13&lt;=0),0,MAX(0,M13*MIN(1,MAX(0,AI13/AN13))*MAX(0,1-IF(AND(AD13&lt;&gt;"",AD13&lt;=AF13),MIN(1,MAX(0,AE13/Q13)),0))-SUMIFS('Reversal Reclaim'!$K$5:$K$504,'Reversal Reclaim'!$B$5:$B$504,A13,'Reversal Reclaim'!$G$5:$G$504,"Temporary"))))</f>
        <v/>
      </c>
      <c r="BD13" s="188" t="str">
        <f>IF(A13="","",IF(OR(S13="Yes",F13="Credit Note",Q13&lt;=0,AF13="",Setup!$B$24&lt;=AF13,AN13&lt;=0),0,MAX(0,N13*MIN(1,MAX(0,AI13/AN13))*MAX(0,1-IF(AND(AD13&lt;&gt;"",AD13&lt;=AF13),MIN(1,MAX(0,AE13/Q13)),0))-SUMIFS('Reversal Reclaim'!$L$5:$L$504,'Reversal Reclaim'!$B$5:$B$504,A13,'Reversal Reclaim'!$G$5:$G$504,"Temporary"))))</f>
        <v/>
      </c>
      <c r="BE13" s="188" t="str">
        <f>IF(A13="","",IF(OR(S13="Yes",F13="Credit Note",Q13&lt;=0,AF13="",Setup!$B$24&lt;=AF13,AN13&lt;=0),0,MAX(0,O13*MIN(1,MAX(0,AI13/AN13))*MAX(0,1-IF(AND(AD13&lt;&gt;"",AD13&lt;=AF13),MIN(1,MAX(0,AE13/Q13)),0))-SUMIFS('Reversal Reclaim'!$M$5:$M$504,'Reversal Reclaim'!$B$5:$B$504,A13,'Reversal Reclaim'!$G$5:$G$504,"Temporary"))))</f>
        <v/>
      </c>
      <c r="BF13" s="188" t="str">
        <f>IF(A13="","",IF(OR(S13="Yes",F13="Credit Note",Q13&lt;=0,AF13="",Setup!$B$24&lt;=AF13,AN13&lt;=0),0,MAX(0,P13*MIN(1,MAX(0,AI13/AN13))*MAX(0,1-IF(AND(AD13&lt;&gt;"",AD13&lt;=AF13),MIN(1,MAX(0,AE13/Q13)),0))-SUMIFS('Reversal Reclaim'!$N$5:$N$504,'Reversal Reclaim'!$B$5:$B$504,A13,'Reversal Reclaim'!$G$5:$G$504,"Temporary"))))</f>
        <v/>
      </c>
      <c r="BG13" s="188" t="str">
        <f t="shared" si="12"/>
        <v/>
      </c>
    </row>
    <row r="14" spans="1:59" ht="37.950000000000003" customHeight="1" x14ac:dyDescent="0.25">
      <c r="A14" s="61"/>
      <c r="B14" s="62"/>
      <c r="C14" s="62"/>
      <c r="D14" s="62"/>
      <c r="E14" s="62"/>
      <c r="F14" s="62"/>
      <c r="G14" s="62"/>
      <c r="H14" s="63"/>
      <c r="I14" s="63"/>
      <c r="J14" s="63"/>
      <c r="K14" s="63"/>
      <c r="L14" s="64"/>
      <c r="M14" s="64"/>
      <c r="N14" s="64"/>
      <c r="O14" s="64"/>
      <c r="P14" s="64"/>
      <c r="Q14" s="64"/>
      <c r="R14" s="62"/>
      <c r="S14" s="62"/>
      <c r="T14" s="62"/>
      <c r="U14" s="62"/>
      <c r="V14" s="62"/>
      <c r="W14" s="63"/>
      <c r="X14" s="65"/>
      <c r="Y14" s="65"/>
      <c r="Z14" s="65"/>
      <c r="AA14" s="62"/>
      <c r="AB14" s="62"/>
      <c r="AC14" s="62"/>
      <c r="AD14" s="63"/>
      <c r="AE14" s="64"/>
      <c r="AF14" s="63" t="str">
        <f t="shared" si="0"/>
        <v/>
      </c>
      <c r="AG14" s="62"/>
      <c r="AH14" s="207"/>
      <c r="AI14" s="64"/>
      <c r="AJ14" s="64"/>
      <c r="AK14" s="64"/>
      <c r="AL14" s="66" t="str">
        <f t="shared" si="1"/>
        <v/>
      </c>
      <c r="AM14" s="67" t="str">
        <f t="shared" si="2"/>
        <v/>
      </c>
      <c r="AN14" s="68" t="str">
        <f t="shared" si="3"/>
        <v/>
      </c>
      <c r="AO14" s="67" t="str">
        <f t="shared" si="4"/>
        <v/>
      </c>
      <c r="AP14" s="67" t="str">
        <f t="shared" si="5"/>
        <v/>
      </c>
      <c r="AQ14" s="67" t="str">
        <f t="shared" si="6"/>
        <v/>
      </c>
      <c r="AR14" s="67" t="str">
        <f t="shared" si="7"/>
        <v/>
      </c>
      <c r="AS14" s="67" t="str">
        <f t="shared" si="8"/>
        <v/>
      </c>
      <c r="AT14" s="67" t="str">
        <f>IF(A14="","",IF(S14="Yes","N.A.",IF(AND(AD14&lt;&gt;"",AD14&lt;=AF14,AE14&gt;=Q14),"PASS",IF(Setup!$B$24&lt;=AF14,"WATCH",IF(BG14&gt;0,"PARTIAL REVERSE/REVIEW","REVERSE/REVIEW")))))</f>
        <v/>
      </c>
      <c r="AU14" s="67" t="str">
        <f>IF(A14="","",IF(H14="","REVIEW",IF(AI14&gt;0,IF(OR(AH14="",NOT(ISNUMBER(AH14))),"REVIEW CLAIM DATE",IF(AH14&lt;=SUMIF('FY Deadlines'!$A$5:$A$14,IF(MONTH(H14)&gt;=4,YEAR(H14),YEAR(H14)-1),'FY Deadlines'!$F$5:$F$14),"PASS","EXPIRED CLAIM")),IF(SUMIF('FY Deadlines'!$A$5:$A$14,IF(MONTH(H14)&gt;=4,YEAR(H14),YEAR(H14)-1),'FY Deadlines'!$F$5:$F$14)=0,"REVIEW FY",IF(Setup!$B$24&gt;SUMIF('FY Deadlines'!$A$5:$A$14,IF(MONTH(H14)&gt;=4,YEAR(H14),YEAR(H14)-1),'FY Deadlines'!$F$5:$F$14),"EXPIRED","PASS")))))</f>
        <v/>
      </c>
      <c r="AV14" s="67" t="str">
        <f t="shared" si="9"/>
        <v/>
      </c>
      <c r="AW14" s="67" t="str">
        <f>IF(AM14="","",IF(COUNTIF('GSTR-2B IMS'!$AE$5:$AE$504,AM14)=1,SUMIF('GSTR-2B IMS'!$AE$5:$AE$504,AM14,'GSTR-2B IMS'!$AL$5:$AL$504),""))</f>
        <v/>
      </c>
      <c r="AX14" s="67" t="str">
        <f>IF(A14="","",IF(AO14&gt;1,"Duplicate",IF(COUNTIF('GSTR-2B IMS'!$AE$5:$AE$504,AM14)=0,"Only in Books",IF(COUNTIF('GSTR-2B IMS'!$AE$5:$AE$504,AM14)&gt;1,"Duplicate",IF(AND(C14=INDEX('GSTR-2B IMS'!$C$5:$C$504,AW14),F14=INDEX('GSTR-2B IMS'!$F$5:$F$504,AW14),ABS(H14-INDEX('GSTR-2B IMS'!$H$5:$H$504,AW14))&lt;=Setup!$B$21,ABS(L14-INDEX('GSTR-2B IMS'!$L$5:$L$504,AW14))&lt;=Setup!$B$18,ABS(AN14-INDEX('GSTR-2B IMS'!$AF$5:$AF$504,AW14))&lt;=Setup!$B$19,ABS(M14-INDEX('GSTR-2B IMS'!$M$5:$M$504,AW14))&lt;=Setup!$B$20,ABS(N14-INDEX('GSTR-2B IMS'!$N$5:$N$504,AW14))&lt;=Setup!$B$20,ABS(O14-INDEX('GSTR-2B IMS'!$O$5:$O$504,AW14))&lt;=Setup!$B$20,ABS(P14-INDEX('GSTR-2B IMS'!$P$5:$P$504,AW14))&lt;=Setup!$B$20),"Exact",IF(AND(C14=INDEX('GSTR-2B IMS'!$C$5:$C$504,AW14),F14=INDEX('GSTR-2B IMS'!$F$5:$F$504,AW14)),"Partial","Probable"))))))</f>
        <v/>
      </c>
      <c r="AY14" s="69" t="str">
        <f t="shared" si="10"/>
        <v/>
      </c>
      <c r="AZ14" s="190">
        <f t="shared" si="11"/>
        <v>10</v>
      </c>
      <c r="BA14" s="190" t="str">
        <f>IF(A14="","",IF(AW14="","N.A.",IF(INDEX('GSTR-2B IMS'!$T$5:$T$504,AW14)&lt;&gt;"Available","REVIEW",IF(OR(INDEX('GSTR-2B IMS'!$B$5:$B$504,AW14)="GSTR-1 B2B",INDEX('GSTR-2B IMS'!$B$5:$B$504,AW14)="GSTR-1A",INDEX('GSTR-2B IMS'!$B$5:$B$504,AW14)="IFF"),IF(OR(INDEX('GSTR-2B IMS'!$V$5:$V$504,AW14)="Accepted",INDEX('GSTR-2B IMS'!$V$5:$V$504,AW14)="No Action",INDEX('GSTR-2B IMS'!$V$5:$V$504,AW14)="Deemed Accepted"),"PASS","REVIEW"),IF(OR(INDEX('GSTR-2B IMS'!$V$5:$V$504,AW14)="Not in IMS",INDEX('GSTR-2B IMS'!$V$5:$V$504,AW14)="N.A.",INDEX('GSTR-2B IMS'!$V$5:$V$504,AW14)=""),"PASS","REVIEW")))))</f>
        <v/>
      </c>
      <c r="BB14" s="190" t="str">
        <f>IF(A14="","",IF(S14="Yes","RCM",IF(AW14="","Unmatched",IF(INDEX('GSTR-2B IMS'!$AC$5:$AC$504,AW14)="","4(A)(5)",INDEX('GSTR-2B IMS'!$AC$5:$AC$504,AW14)))))</f>
        <v/>
      </c>
      <c r="BC14" s="188" t="str">
        <f>IF(A14="","",IF(OR(S14="Yes",F14="Credit Note",Q14&lt;=0,AF14="",Setup!$B$24&lt;=AF14,AN14&lt;=0),0,MAX(0,M14*MIN(1,MAX(0,AI14/AN14))*MAX(0,1-IF(AND(AD14&lt;&gt;"",AD14&lt;=AF14),MIN(1,MAX(0,AE14/Q14)),0))-SUMIFS('Reversal Reclaim'!$K$5:$K$504,'Reversal Reclaim'!$B$5:$B$504,A14,'Reversal Reclaim'!$G$5:$G$504,"Temporary"))))</f>
        <v/>
      </c>
      <c r="BD14" s="188" t="str">
        <f>IF(A14="","",IF(OR(S14="Yes",F14="Credit Note",Q14&lt;=0,AF14="",Setup!$B$24&lt;=AF14,AN14&lt;=0),0,MAX(0,N14*MIN(1,MAX(0,AI14/AN14))*MAX(0,1-IF(AND(AD14&lt;&gt;"",AD14&lt;=AF14),MIN(1,MAX(0,AE14/Q14)),0))-SUMIFS('Reversal Reclaim'!$L$5:$L$504,'Reversal Reclaim'!$B$5:$B$504,A14,'Reversal Reclaim'!$G$5:$G$504,"Temporary"))))</f>
        <v/>
      </c>
      <c r="BE14" s="188" t="str">
        <f>IF(A14="","",IF(OR(S14="Yes",F14="Credit Note",Q14&lt;=0,AF14="",Setup!$B$24&lt;=AF14,AN14&lt;=0),0,MAX(0,O14*MIN(1,MAX(0,AI14/AN14))*MAX(0,1-IF(AND(AD14&lt;&gt;"",AD14&lt;=AF14),MIN(1,MAX(0,AE14/Q14)),0))-SUMIFS('Reversal Reclaim'!$M$5:$M$504,'Reversal Reclaim'!$B$5:$B$504,A14,'Reversal Reclaim'!$G$5:$G$504,"Temporary"))))</f>
        <v/>
      </c>
      <c r="BF14" s="188" t="str">
        <f>IF(A14="","",IF(OR(S14="Yes",F14="Credit Note",Q14&lt;=0,AF14="",Setup!$B$24&lt;=AF14,AN14&lt;=0),0,MAX(0,P14*MIN(1,MAX(0,AI14/AN14))*MAX(0,1-IF(AND(AD14&lt;&gt;"",AD14&lt;=AF14),MIN(1,MAX(0,AE14/Q14)),0))-SUMIFS('Reversal Reclaim'!$N$5:$N$504,'Reversal Reclaim'!$B$5:$B$504,A14,'Reversal Reclaim'!$G$5:$G$504,"Temporary"))))</f>
        <v/>
      </c>
      <c r="BG14" s="188" t="str">
        <f t="shared" si="12"/>
        <v/>
      </c>
    </row>
    <row r="15" spans="1:59" ht="37.950000000000003" customHeight="1" x14ac:dyDescent="0.25">
      <c r="A15" s="61"/>
      <c r="B15" s="62"/>
      <c r="C15" s="62"/>
      <c r="D15" s="62"/>
      <c r="E15" s="62"/>
      <c r="F15" s="62"/>
      <c r="G15" s="62"/>
      <c r="H15" s="63"/>
      <c r="I15" s="63"/>
      <c r="J15" s="63"/>
      <c r="K15" s="63"/>
      <c r="L15" s="64"/>
      <c r="M15" s="64"/>
      <c r="N15" s="64"/>
      <c r="O15" s="64"/>
      <c r="P15" s="64"/>
      <c r="Q15" s="64"/>
      <c r="R15" s="62"/>
      <c r="S15" s="62"/>
      <c r="T15" s="62"/>
      <c r="U15" s="62"/>
      <c r="V15" s="62"/>
      <c r="W15" s="63"/>
      <c r="X15" s="65"/>
      <c r="Y15" s="65"/>
      <c r="Z15" s="65"/>
      <c r="AA15" s="62"/>
      <c r="AB15" s="62"/>
      <c r="AC15" s="62"/>
      <c r="AD15" s="63"/>
      <c r="AE15" s="64"/>
      <c r="AF15" s="63" t="str">
        <f t="shared" si="0"/>
        <v/>
      </c>
      <c r="AG15" s="62"/>
      <c r="AH15" s="207"/>
      <c r="AI15" s="64"/>
      <c r="AJ15" s="64"/>
      <c r="AK15" s="64"/>
      <c r="AL15" s="66" t="str">
        <f t="shared" si="1"/>
        <v/>
      </c>
      <c r="AM15" s="67" t="str">
        <f t="shared" si="2"/>
        <v/>
      </c>
      <c r="AN15" s="68" t="str">
        <f t="shared" si="3"/>
        <v/>
      </c>
      <c r="AO15" s="67" t="str">
        <f t="shared" si="4"/>
        <v/>
      </c>
      <c r="AP15" s="67" t="str">
        <f t="shared" si="5"/>
        <v/>
      </c>
      <c r="AQ15" s="67" t="str">
        <f t="shared" si="6"/>
        <v/>
      </c>
      <c r="AR15" s="67" t="str">
        <f t="shared" si="7"/>
        <v/>
      </c>
      <c r="AS15" s="67" t="str">
        <f t="shared" si="8"/>
        <v/>
      </c>
      <c r="AT15" s="67" t="str">
        <f>IF(A15="","",IF(S15="Yes","N.A.",IF(AND(AD15&lt;&gt;"",AD15&lt;=AF15,AE15&gt;=Q15),"PASS",IF(Setup!$B$24&lt;=AF15,"WATCH",IF(BG15&gt;0,"PARTIAL REVERSE/REVIEW","REVERSE/REVIEW")))))</f>
        <v/>
      </c>
      <c r="AU15" s="67" t="str">
        <f>IF(A15="","",IF(H15="","REVIEW",IF(AI15&gt;0,IF(OR(AH15="",NOT(ISNUMBER(AH15))),"REVIEW CLAIM DATE",IF(AH15&lt;=SUMIF('FY Deadlines'!$A$5:$A$14,IF(MONTH(H15)&gt;=4,YEAR(H15),YEAR(H15)-1),'FY Deadlines'!$F$5:$F$14),"PASS","EXPIRED CLAIM")),IF(SUMIF('FY Deadlines'!$A$5:$A$14,IF(MONTH(H15)&gt;=4,YEAR(H15),YEAR(H15)-1),'FY Deadlines'!$F$5:$F$14)=0,"REVIEW FY",IF(Setup!$B$24&gt;SUMIF('FY Deadlines'!$A$5:$A$14,IF(MONTH(H15)&gt;=4,YEAR(H15),YEAR(H15)-1),'FY Deadlines'!$F$5:$F$14),"EXPIRED","PASS")))))</f>
        <v/>
      </c>
      <c r="AV15" s="67" t="str">
        <f t="shared" si="9"/>
        <v/>
      </c>
      <c r="AW15" s="67" t="str">
        <f>IF(AM15="","",IF(COUNTIF('GSTR-2B IMS'!$AE$5:$AE$504,AM15)=1,SUMIF('GSTR-2B IMS'!$AE$5:$AE$504,AM15,'GSTR-2B IMS'!$AL$5:$AL$504),""))</f>
        <v/>
      </c>
      <c r="AX15" s="67" t="str">
        <f>IF(A15="","",IF(AO15&gt;1,"Duplicate",IF(COUNTIF('GSTR-2B IMS'!$AE$5:$AE$504,AM15)=0,"Only in Books",IF(COUNTIF('GSTR-2B IMS'!$AE$5:$AE$504,AM15)&gt;1,"Duplicate",IF(AND(C15=INDEX('GSTR-2B IMS'!$C$5:$C$504,AW15),F15=INDEX('GSTR-2B IMS'!$F$5:$F$504,AW15),ABS(H15-INDEX('GSTR-2B IMS'!$H$5:$H$504,AW15))&lt;=Setup!$B$21,ABS(L15-INDEX('GSTR-2B IMS'!$L$5:$L$504,AW15))&lt;=Setup!$B$18,ABS(AN15-INDEX('GSTR-2B IMS'!$AF$5:$AF$504,AW15))&lt;=Setup!$B$19,ABS(M15-INDEX('GSTR-2B IMS'!$M$5:$M$504,AW15))&lt;=Setup!$B$20,ABS(N15-INDEX('GSTR-2B IMS'!$N$5:$N$504,AW15))&lt;=Setup!$B$20,ABS(O15-INDEX('GSTR-2B IMS'!$O$5:$O$504,AW15))&lt;=Setup!$B$20,ABS(P15-INDEX('GSTR-2B IMS'!$P$5:$P$504,AW15))&lt;=Setup!$B$20),"Exact",IF(AND(C15=INDEX('GSTR-2B IMS'!$C$5:$C$504,AW15),F15=INDEX('GSTR-2B IMS'!$F$5:$F$504,AW15)),"Partial","Probable"))))))</f>
        <v/>
      </c>
      <c r="AY15" s="69" t="str">
        <f t="shared" si="10"/>
        <v/>
      </c>
      <c r="AZ15" s="190">
        <f t="shared" si="11"/>
        <v>11</v>
      </c>
      <c r="BA15" s="190" t="str">
        <f>IF(A15="","",IF(AW15="","N.A.",IF(INDEX('GSTR-2B IMS'!$T$5:$T$504,AW15)&lt;&gt;"Available","REVIEW",IF(OR(INDEX('GSTR-2B IMS'!$B$5:$B$504,AW15)="GSTR-1 B2B",INDEX('GSTR-2B IMS'!$B$5:$B$504,AW15)="GSTR-1A",INDEX('GSTR-2B IMS'!$B$5:$B$504,AW15)="IFF"),IF(OR(INDEX('GSTR-2B IMS'!$V$5:$V$504,AW15)="Accepted",INDEX('GSTR-2B IMS'!$V$5:$V$504,AW15)="No Action",INDEX('GSTR-2B IMS'!$V$5:$V$504,AW15)="Deemed Accepted"),"PASS","REVIEW"),IF(OR(INDEX('GSTR-2B IMS'!$V$5:$V$504,AW15)="Not in IMS",INDEX('GSTR-2B IMS'!$V$5:$V$504,AW15)="N.A.",INDEX('GSTR-2B IMS'!$V$5:$V$504,AW15)=""),"PASS","REVIEW")))))</f>
        <v/>
      </c>
      <c r="BB15" s="190" t="str">
        <f>IF(A15="","",IF(S15="Yes","RCM",IF(AW15="","Unmatched",IF(INDEX('GSTR-2B IMS'!$AC$5:$AC$504,AW15)="","4(A)(5)",INDEX('GSTR-2B IMS'!$AC$5:$AC$504,AW15)))))</f>
        <v/>
      </c>
      <c r="BC15" s="188" t="str">
        <f>IF(A15="","",IF(OR(S15="Yes",F15="Credit Note",Q15&lt;=0,AF15="",Setup!$B$24&lt;=AF15,AN15&lt;=0),0,MAX(0,M15*MIN(1,MAX(0,AI15/AN15))*MAX(0,1-IF(AND(AD15&lt;&gt;"",AD15&lt;=AF15),MIN(1,MAX(0,AE15/Q15)),0))-SUMIFS('Reversal Reclaim'!$K$5:$K$504,'Reversal Reclaim'!$B$5:$B$504,A15,'Reversal Reclaim'!$G$5:$G$504,"Temporary"))))</f>
        <v/>
      </c>
      <c r="BD15" s="188" t="str">
        <f>IF(A15="","",IF(OR(S15="Yes",F15="Credit Note",Q15&lt;=0,AF15="",Setup!$B$24&lt;=AF15,AN15&lt;=0),0,MAX(0,N15*MIN(1,MAX(0,AI15/AN15))*MAX(0,1-IF(AND(AD15&lt;&gt;"",AD15&lt;=AF15),MIN(1,MAX(0,AE15/Q15)),0))-SUMIFS('Reversal Reclaim'!$L$5:$L$504,'Reversal Reclaim'!$B$5:$B$504,A15,'Reversal Reclaim'!$G$5:$G$504,"Temporary"))))</f>
        <v/>
      </c>
      <c r="BE15" s="188" t="str">
        <f>IF(A15="","",IF(OR(S15="Yes",F15="Credit Note",Q15&lt;=0,AF15="",Setup!$B$24&lt;=AF15,AN15&lt;=0),0,MAX(0,O15*MIN(1,MAX(0,AI15/AN15))*MAX(0,1-IF(AND(AD15&lt;&gt;"",AD15&lt;=AF15),MIN(1,MAX(0,AE15/Q15)),0))-SUMIFS('Reversal Reclaim'!$M$5:$M$504,'Reversal Reclaim'!$B$5:$B$504,A15,'Reversal Reclaim'!$G$5:$G$504,"Temporary"))))</f>
        <v/>
      </c>
      <c r="BF15" s="188" t="str">
        <f>IF(A15="","",IF(OR(S15="Yes",F15="Credit Note",Q15&lt;=0,AF15="",Setup!$B$24&lt;=AF15,AN15&lt;=0),0,MAX(0,P15*MIN(1,MAX(0,AI15/AN15))*MAX(0,1-IF(AND(AD15&lt;&gt;"",AD15&lt;=AF15),MIN(1,MAX(0,AE15/Q15)),0))-SUMIFS('Reversal Reclaim'!$N$5:$N$504,'Reversal Reclaim'!$B$5:$B$504,A15,'Reversal Reclaim'!$G$5:$G$504,"Temporary"))))</f>
        <v/>
      </c>
      <c r="BG15" s="188" t="str">
        <f t="shared" si="12"/>
        <v/>
      </c>
    </row>
    <row r="16" spans="1:59" ht="37.950000000000003" customHeight="1" x14ac:dyDescent="0.25">
      <c r="A16" s="61"/>
      <c r="B16" s="62"/>
      <c r="C16" s="62"/>
      <c r="D16" s="62"/>
      <c r="E16" s="62"/>
      <c r="F16" s="62"/>
      <c r="G16" s="62"/>
      <c r="H16" s="63"/>
      <c r="I16" s="63"/>
      <c r="J16" s="63"/>
      <c r="K16" s="63"/>
      <c r="L16" s="64"/>
      <c r="M16" s="64"/>
      <c r="N16" s="64"/>
      <c r="O16" s="64"/>
      <c r="P16" s="64"/>
      <c r="Q16" s="64"/>
      <c r="R16" s="62"/>
      <c r="S16" s="62"/>
      <c r="T16" s="62"/>
      <c r="U16" s="62"/>
      <c r="V16" s="62"/>
      <c r="W16" s="63"/>
      <c r="X16" s="65"/>
      <c r="Y16" s="65"/>
      <c r="Z16" s="65"/>
      <c r="AA16" s="62"/>
      <c r="AB16" s="62"/>
      <c r="AC16" s="62"/>
      <c r="AD16" s="63"/>
      <c r="AE16" s="64"/>
      <c r="AF16" s="63" t="str">
        <f t="shared" si="0"/>
        <v/>
      </c>
      <c r="AG16" s="62"/>
      <c r="AH16" s="207"/>
      <c r="AI16" s="64"/>
      <c r="AJ16" s="64"/>
      <c r="AK16" s="64"/>
      <c r="AL16" s="66" t="str">
        <f t="shared" si="1"/>
        <v/>
      </c>
      <c r="AM16" s="67" t="str">
        <f t="shared" si="2"/>
        <v/>
      </c>
      <c r="AN16" s="68" t="str">
        <f t="shared" si="3"/>
        <v/>
      </c>
      <c r="AO16" s="67" t="str">
        <f t="shared" si="4"/>
        <v/>
      </c>
      <c r="AP16" s="67" t="str">
        <f t="shared" si="5"/>
        <v/>
      </c>
      <c r="AQ16" s="67" t="str">
        <f t="shared" si="6"/>
        <v/>
      </c>
      <c r="AR16" s="67" t="str">
        <f t="shared" si="7"/>
        <v/>
      </c>
      <c r="AS16" s="67" t="str">
        <f t="shared" si="8"/>
        <v/>
      </c>
      <c r="AT16" s="67" t="str">
        <f>IF(A16="","",IF(S16="Yes","N.A.",IF(AND(AD16&lt;&gt;"",AD16&lt;=AF16,AE16&gt;=Q16),"PASS",IF(Setup!$B$24&lt;=AF16,"WATCH",IF(BG16&gt;0,"PARTIAL REVERSE/REVIEW","REVERSE/REVIEW")))))</f>
        <v/>
      </c>
      <c r="AU16" s="67" t="str">
        <f>IF(A16="","",IF(H16="","REVIEW",IF(AI16&gt;0,IF(OR(AH16="",NOT(ISNUMBER(AH16))),"REVIEW CLAIM DATE",IF(AH16&lt;=SUMIF('FY Deadlines'!$A$5:$A$14,IF(MONTH(H16)&gt;=4,YEAR(H16),YEAR(H16)-1),'FY Deadlines'!$F$5:$F$14),"PASS","EXPIRED CLAIM")),IF(SUMIF('FY Deadlines'!$A$5:$A$14,IF(MONTH(H16)&gt;=4,YEAR(H16),YEAR(H16)-1),'FY Deadlines'!$F$5:$F$14)=0,"REVIEW FY",IF(Setup!$B$24&gt;SUMIF('FY Deadlines'!$A$5:$A$14,IF(MONTH(H16)&gt;=4,YEAR(H16),YEAR(H16)-1),'FY Deadlines'!$F$5:$F$14),"EXPIRED","PASS")))))</f>
        <v/>
      </c>
      <c r="AV16" s="67" t="str">
        <f t="shared" si="9"/>
        <v/>
      </c>
      <c r="AW16" s="67" t="str">
        <f>IF(AM16="","",IF(COUNTIF('GSTR-2B IMS'!$AE$5:$AE$504,AM16)=1,SUMIF('GSTR-2B IMS'!$AE$5:$AE$504,AM16,'GSTR-2B IMS'!$AL$5:$AL$504),""))</f>
        <v/>
      </c>
      <c r="AX16" s="67" t="str">
        <f>IF(A16="","",IF(AO16&gt;1,"Duplicate",IF(COUNTIF('GSTR-2B IMS'!$AE$5:$AE$504,AM16)=0,"Only in Books",IF(COUNTIF('GSTR-2B IMS'!$AE$5:$AE$504,AM16)&gt;1,"Duplicate",IF(AND(C16=INDEX('GSTR-2B IMS'!$C$5:$C$504,AW16),F16=INDEX('GSTR-2B IMS'!$F$5:$F$504,AW16),ABS(H16-INDEX('GSTR-2B IMS'!$H$5:$H$504,AW16))&lt;=Setup!$B$21,ABS(L16-INDEX('GSTR-2B IMS'!$L$5:$L$504,AW16))&lt;=Setup!$B$18,ABS(AN16-INDEX('GSTR-2B IMS'!$AF$5:$AF$504,AW16))&lt;=Setup!$B$19,ABS(M16-INDEX('GSTR-2B IMS'!$M$5:$M$504,AW16))&lt;=Setup!$B$20,ABS(N16-INDEX('GSTR-2B IMS'!$N$5:$N$504,AW16))&lt;=Setup!$B$20,ABS(O16-INDEX('GSTR-2B IMS'!$O$5:$O$504,AW16))&lt;=Setup!$B$20,ABS(P16-INDEX('GSTR-2B IMS'!$P$5:$P$504,AW16))&lt;=Setup!$B$20),"Exact",IF(AND(C16=INDEX('GSTR-2B IMS'!$C$5:$C$504,AW16),F16=INDEX('GSTR-2B IMS'!$F$5:$F$504,AW16)),"Partial","Probable"))))))</f>
        <v/>
      </c>
      <c r="AY16" s="69" t="str">
        <f t="shared" si="10"/>
        <v/>
      </c>
      <c r="AZ16" s="190">
        <f t="shared" si="11"/>
        <v>12</v>
      </c>
      <c r="BA16" s="190" t="str">
        <f>IF(A16="","",IF(AW16="","N.A.",IF(INDEX('GSTR-2B IMS'!$T$5:$T$504,AW16)&lt;&gt;"Available","REVIEW",IF(OR(INDEX('GSTR-2B IMS'!$B$5:$B$504,AW16)="GSTR-1 B2B",INDEX('GSTR-2B IMS'!$B$5:$B$504,AW16)="GSTR-1A",INDEX('GSTR-2B IMS'!$B$5:$B$504,AW16)="IFF"),IF(OR(INDEX('GSTR-2B IMS'!$V$5:$V$504,AW16)="Accepted",INDEX('GSTR-2B IMS'!$V$5:$V$504,AW16)="No Action",INDEX('GSTR-2B IMS'!$V$5:$V$504,AW16)="Deemed Accepted"),"PASS","REVIEW"),IF(OR(INDEX('GSTR-2B IMS'!$V$5:$V$504,AW16)="Not in IMS",INDEX('GSTR-2B IMS'!$V$5:$V$504,AW16)="N.A.",INDEX('GSTR-2B IMS'!$V$5:$V$504,AW16)=""),"PASS","REVIEW")))))</f>
        <v/>
      </c>
      <c r="BB16" s="190" t="str">
        <f>IF(A16="","",IF(S16="Yes","RCM",IF(AW16="","Unmatched",IF(INDEX('GSTR-2B IMS'!$AC$5:$AC$504,AW16)="","4(A)(5)",INDEX('GSTR-2B IMS'!$AC$5:$AC$504,AW16)))))</f>
        <v/>
      </c>
      <c r="BC16" s="188" t="str">
        <f>IF(A16="","",IF(OR(S16="Yes",F16="Credit Note",Q16&lt;=0,AF16="",Setup!$B$24&lt;=AF16,AN16&lt;=0),0,MAX(0,M16*MIN(1,MAX(0,AI16/AN16))*MAX(0,1-IF(AND(AD16&lt;&gt;"",AD16&lt;=AF16),MIN(1,MAX(0,AE16/Q16)),0))-SUMIFS('Reversal Reclaim'!$K$5:$K$504,'Reversal Reclaim'!$B$5:$B$504,A16,'Reversal Reclaim'!$G$5:$G$504,"Temporary"))))</f>
        <v/>
      </c>
      <c r="BD16" s="188" t="str">
        <f>IF(A16="","",IF(OR(S16="Yes",F16="Credit Note",Q16&lt;=0,AF16="",Setup!$B$24&lt;=AF16,AN16&lt;=0),0,MAX(0,N16*MIN(1,MAX(0,AI16/AN16))*MAX(0,1-IF(AND(AD16&lt;&gt;"",AD16&lt;=AF16),MIN(1,MAX(0,AE16/Q16)),0))-SUMIFS('Reversal Reclaim'!$L$5:$L$504,'Reversal Reclaim'!$B$5:$B$504,A16,'Reversal Reclaim'!$G$5:$G$504,"Temporary"))))</f>
        <v/>
      </c>
      <c r="BE16" s="188" t="str">
        <f>IF(A16="","",IF(OR(S16="Yes",F16="Credit Note",Q16&lt;=0,AF16="",Setup!$B$24&lt;=AF16,AN16&lt;=0),0,MAX(0,O16*MIN(1,MAX(0,AI16/AN16))*MAX(0,1-IF(AND(AD16&lt;&gt;"",AD16&lt;=AF16),MIN(1,MAX(0,AE16/Q16)),0))-SUMIFS('Reversal Reclaim'!$M$5:$M$504,'Reversal Reclaim'!$B$5:$B$504,A16,'Reversal Reclaim'!$G$5:$G$504,"Temporary"))))</f>
        <v/>
      </c>
      <c r="BF16" s="188" t="str">
        <f>IF(A16="","",IF(OR(S16="Yes",F16="Credit Note",Q16&lt;=0,AF16="",Setup!$B$24&lt;=AF16,AN16&lt;=0),0,MAX(0,P16*MIN(1,MAX(0,AI16/AN16))*MAX(0,1-IF(AND(AD16&lt;&gt;"",AD16&lt;=AF16),MIN(1,MAX(0,AE16/Q16)),0))-SUMIFS('Reversal Reclaim'!$N$5:$N$504,'Reversal Reclaim'!$B$5:$B$504,A16,'Reversal Reclaim'!$G$5:$G$504,"Temporary"))))</f>
        <v/>
      </c>
      <c r="BG16" s="188" t="str">
        <f t="shared" si="12"/>
        <v/>
      </c>
    </row>
    <row r="17" spans="1:59" ht="37.950000000000003" customHeight="1" x14ac:dyDescent="0.25">
      <c r="A17" s="61"/>
      <c r="B17" s="62"/>
      <c r="C17" s="62"/>
      <c r="D17" s="62"/>
      <c r="E17" s="62"/>
      <c r="F17" s="62"/>
      <c r="G17" s="62"/>
      <c r="H17" s="63"/>
      <c r="I17" s="63"/>
      <c r="J17" s="63"/>
      <c r="K17" s="63"/>
      <c r="L17" s="64"/>
      <c r="M17" s="64"/>
      <c r="N17" s="64"/>
      <c r="O17" s="64"/>
      <c r="P17" s="64"/>
      <c r="Q17" s="64"/>
      <c r="R17" s="62"/>
      <c r="S17" s="62"/>
      <c r="T17" s="62"/>
      <c r="U17" s="62"/>
      <c r="V17" s="62"/>
      <c r="W17" s="63"/>
      <c r="X17" s="65"/>
      <c r="Y17" s="65"/>
      <c r="Z17" s="65"/>
      <c r="AA17" s="62"/>
      <c r="AB17" s="62"/>
      <c r="AC17" s="62"/>
      <c r="AD17" s="63"/>
      <c r="AE17" s="64"/>
      <c r="AF17" s="63" t="str">
        <f t="shared" si="0"/>
        <v/>
      </c>
      <c r="AG17" s="62"/>
      <c r="AH17" s="207"/>
      <c r="AI17" s="64"/>
      <c r="AJ17" s="64"/>
      <c r="AK17" s="64"/>
      <c r="AL17" s="66" t="str">
        <f t="shared" si="1"/>
        <v/>
      </c>
      <c r="AM17" s="67" t="str">
        <f t="shared" si="2"/>
        <v/>
      </c>
      <c r="AN17" s="68" t="str">
        <f t="shared" si="3"/>
        <v/>
      </c>
      <c r="AO17" s="67" t="str">
        <f t="shared" si="4"/>
        <v/>
      </c>
      <c r="AP17" s="67" t="str">
        <f t="shared" si="5"/>
        <v/>
      </c>
      <c r="AQ17" s="67" t="str">
        <f t="shared" si="6"/>
        <v/>
      </c>
      <c r="AR17" s="67" t="str">
        <f t="shared" si="7"/>
        <v/>
      </c>
      <c r="AS17" s="67" t="str">
        <f t="shared" si="8"/>
        <v/>
      </c>
      <c r="AT17" s="67" t="str">
        <f>IF(A17="","",IF(S17="Yes","N.A.",IF(AND(AD17&lt;&gt;"",AD17&lt;=AF17,AE17&gt;=Q17),"PASS",IF(Setup!$B$24&lt;=AF17,"WATCH",IF(BG17&gt;0,"PARTIAL REVERSE/REVIEW","REVERSE/REVIEW")))))</f>
        <v/>
      </c>
      <c r="AU17" s="67" t="str">
        <f>IF(A17="","",IF(H17="","REVIEW",IF(AI17&gt;0,IF(OR(AH17="",NOT(ISNUMBER(AH17))),"REVIEW CLAIM DATE",IF(AH17&lt;=SUMIF('FY Deadlines'!$A$5:$A$14,IF(MONTH(H17)&gt;=4,YEAR(H17),YEAR(H17)-1),'FY Deadlines'!$F$5:$F$14),"PASS","EXPIRED CLAIM")),IF(SUMIF('FY Deadlines'!$A$5:$A$14,IF(MONTH(H17)&gt;=4,YEAR(H17),YEAR(H17)-1),'FY Deadlines'!$F$5:$F$14)=0,"REVIEW FY",IF(Setup!$B$24&gt;SUMIF('FY Deadlines'!$A$5:$A$14,IF(MONTH(H17)&gt;=4,YEAR(H17),YEAR(H17)-1),'FY Deadlines'!$F$5:$F$14),"EXPIRED","PASS")))))</f>
        <v/>
      </c>
      <c r="AV17" s="67" t="str">
        <f t="shared" si="9"/>
        <v/>
      </c>
      <c r="AW17" s="67" t="str">
        <f>IF(AM17="","",IF(COUNTIF('GSTR-2B IMS'!$AE$5:$AE$504,AM17)=1,SUMIF('GSTR-2B IMS'!$AE$5:$AE$504,AM17,'GSTR-2B IMS'!$AL$5:$AL$504),""))</f>
        <v/>
      </c>
      <c r="AX17" s="67" t="str">
        <f>IF(A17="","",IF(AO17&gt;1,"Duplicate",IF(COUNTIF('GSTR-2B IMS'!$AE$5:$AE$504,AM17)=0,"Only in Books",IF(COUNTIF('GSTR-2B IMS'!$AE$5:$AE$504,AM17)&gt;1,"Duplicate",IF(AND(C17=INDEX('GSTR-2B IMS'!$C$5:$C$504,AW17),F17=INDEX('GSTR-2B IMS'!$F$5:$F$504,AW17),ABS(H17-INDEX('GSTR-2B IMS'!$H$5:$H$504,AW17))&lt;=Setup!$B$21,ABS(L17-INDEX('GSTR-2B IMS'!$L$5:$L$504,AW17))&lt;=Setup!$B$18,ABS(AN17-INDEX('GSTR-2B IMS'!$AF$5:$AF$504,AW17))&lt;=Setup!$B$19,ABS(M17-INDEX('GSTR-2B IMS'!$M$5:$M$504,AW17))&lt;=Setup!$B$20,ABS(N17-INDEX('GSTR-2B IMS'!$N$5:$N$504,AW17))&lt;=Setup!$B$20,ABS(O17-INDEX('GSTR-2B IMS'!$O$5:$O$504,AW17))&lt;=Setup!$B$20,ABS(P17-INDEX('GSTR-2B IMS'!$P$5:$P$504,AW17))&lt;=Setup!$B$20),"Exact",IF(AND(C17=INDEX('GSTR-2B IMS'!$C$5:$C$504,AW17),F17=INDEX('GSTR-2B IMS'!$F$5:$F$504,AW17)),"Partial","Probable"))))))</f>
        <v/>
      </c>
      <c r="AY17" s="69" t="str">
        <f t="shared" si="10"/>
        <v/>
      </c>
      <c r="AZ17" s="190">
        <f t="shared" si="11"/>
        <v>13</v>
      </c>
      <c r="BA17" s="190" t="str">
        <f>IF(A17="","",IF(AW17="","N.A.",IF(INDEX('GSTR-2B IMS'!$T$5:$T$504,AW17)&lt;&gt;"Available","REVIEW",IF(OR(INDEX('GSTR-2B IMS'!$B$5:$B$504,AW17)="GSTR-1 B2B",INDEX('GSTR-2B IMS'!$B$5:$B$504,AW17)="GSTR-1A",INDEX('GSTR-2B IMS'!$B$5:$B$504,AW17)="IFF"),IF(OR(INDEX('GSTR-2B IMS'!$V$5:$V$504,AW17)="Accepted",INDEX('GSTR-2B IMS'!$V$5:$V$504,AW17)="No Action",INDEX('GSTR-2B IMS'!$V$5:$V$504,AW17)="Deemed Accepted"),"PASS","REVIEW"),IF(OR(INDEX('GSTR-2B IMS'!$V$5:$V$504,AW17)="Not in IMS",INDEX('GSTR-2B IMS'!$V$5:$V$504,AW17)="N.A.",INDEX('GSTR-2B IMS'!$V$5:$V$504,AW17)=""),"PASS","REVIEW")))))</f>
        <v/>
      </c>
      <c r="BB17" s="190" t="str">
        <f>IF(A17="","",IF(S17="Yes","RCM",IF(AW17="","Unmatched",IF(INDEX('GSTR-2B IMS'!$AC$5:$AC$504,AW17)="","4(A)(5)",INDEX('GSTR-2B IMS'!$AC$5:$AC$504,AW17)))))</f>
        <v/>
      </c>
      <c r="BC17" s="188" t="str">
        <f>IF(A17="","",IF(OR(S17="Yes",F17="Credit Note",Q17&lt;=0,AF17="",Setup!$B$24&lt;=AF17,AN17&lt;=0),0,MAX(0,M17*MIN(1,MAX(0,AI17/AN17))*MAX(0,1-IF(AND(AD17&lt;&gt;"",AD17&lt;=AF17),MIN(1,MAX(0,AE17/Q17)),0))-SUMIFS('Reversal Reclaim'!$K$5:$K$504,'Reversal Reclaim'!$B$5:$B$504,A17,'Reversal Reclaim'!$G$5:$G$504,"Temporary"))))</f>
        <v/>
      </c>
      <c r="BD17" s="188" t="str">
        <f>IF(A17="","",IF(OR(S17="Yes",F17="Credit Note",Q17&lt;=0,AF17="",Setup!$B$24&lt;=AF17,AN17&lt;=0),0,MAX(0,N17*MIN(1,MAX(0,AI17/AN17))*MAX(0,1-IF(AND(AD17&lt;&gt;"",AD17&lt;=AF17),MIN(1,MAX(0,AE17/Q17)),0))-SUMIFS('Reversal Reclaim'!$L$5:$L$504,'Reversal Reclaim'!$B$5:$B$504,A17,'Reversal Reclaim'!$G$5:$G$504,"Temporary"))))</f>
        <v/>
      </c>
      <c r="BE17" s="188" t="str">
        <f>IF(A17="","",IF(OR(S17="Yes",F17="Credit Note",Q17&lt;=0,AF17="",Setup!$B$24&lt;=AF17,AN17&lt;=0),0,MAX(0,O17*MIN(1,MAX(0,AI17/AN17))*MAX(0,1-IF(AND(AD17&lt;&gt;"",AD17&lt;=AF17),MIN(1,MAX(0,AE17/Q17)),0))-SUMIFS('Reversal Reclaim'!$M$5:$M$504,'Reversal Reclaim'!$B$5:$B$504,A17,'Reversal Reclaim'!$G$5:$G$504,"Temporary"))))</f>
        <v/>
      </c>
      <c r="BF17" s="188" t="str">
        <f>IF(A17="","",IF(OR(S17="Yes",F17="Credit Note",Q17&lt;=0,AF17="",Setup!$B$24&lt;=AF17,AN17&lt;=0),0,MAX(0,P17*MIN(1,MAX(0,AI17/AN17))*MAX(0,1-IF(AND(AD17&lt;&gt;"",AD17&lt;=AF17),MIN(1,MAX(0,AE17/Q17)),0))-SUMIFS('Reversal Reclaim'!$N$5:$N$504,'Reversal Reclaim'!$B$5:$B$504,A17,'Reversal Reclaim'!$G$5:$G$504,"Temporary"))))</f>
        <v/>
      </c>
      <c r="BG17" s="188" t="str">
        <f t="shared" si="12"/>
        <v/>
      </c>
    </row>
    <row r="18" spans="1:59" ht="37.950000000000003" customHeight="1" x14ac:dyDescent="0.25">
      <c r="A18" s="61"/>
      <c r="B18" s="62"/>
      <c r="C18" s="62"/>
      <c r="D18" s="62"/>
      <c r="E18" s="62"/>
      <c r="F18" s="62"/>
      <c r="G18" s="62"/>
      <c r="H18" s="63"/>
      <c r="I18" s="63"/>
      <c r="J18" s="63"/>
      <c r="K18" s="63"/>
      <c r="L18" s="64"/>
      <c r="M18" s="64"/>
      <c r="N18" s="64"/>
      <c r="O18" s="64"/>
      <c r="P18" s="64"/>
      <c r="Q18" s="64"/>
      <c r="R18" s="62"/>
      <c r="S18" s="62"/>
      <c r="T18" s="62"/>
      <c r="U18" s="62"/>
      <c r="V18" s="62"/>
      <c r="W18" s="63"/>
      <c r="X18" s="65"/>
      <c r="Y18" s="65"/>
      <c r="Z18" s="65"/>
      <c r="AA18" s="62"/>
      <c r="AB18" s="62"/>
      <c r="AC18" s="62"/>
      <c r="AD18" s="63"/>
      <c r="AE18" s="64"/>
      <c r="AF18" s="63" t="str">
        <f t="shared" si="0"/>
        <v/>
      </c>
      <c r="AG18" s="62"/>
      <c r="AH18" s="207"/>
      <c r="AI18" s="64"/>
      <c r="AJ18" s="64"/>
      <c r="AK18" s="64"/>
      <c r="AL18" s="66" t="str">
        <f t="shared" si="1"/>
        <v/>
      </c>
      <c r="AM18" s="67" t="str">
        <f t="shared" si="2"/>
        <v/>
      </c>
      <c r="AN18" s="68" t="str">
        <f t="shared" si="3"/>
        <v/>
      </c>
      <c r="AO18" s="67" t="str">
        <f t="shared" si="4"/>
        <v/>
      </c>
      <c r="AP18" s="67" t="str">
        <f t="shared" si="5"/>
        <v/>
      </c>
      <c r="AQ18" s="67" t="str">
        <f t="shared" si="6"/>
        <v/>
      </c>
      <c r="AR18" s="67" t="str">
        <f t="shared" si="7"/>
        <v/>
      </c>
      <c r="AS18" s="67" t="str">
        <f t="shared" si="8"/>
        <v/>
      </c>
      <c r="AT18" s="67" t="str">
        <f>IF(A18="","",IF(S18="Yes","N.A.",IF(AND(AD18&lt;&gt;"",AD18&lt;=AF18,AE18&gt;=Q18),"PASS",IF(Setup!$B$24&lt;=AF18,"WATCH",IF(BG18&gt;0,"PARTIAL REVERSE/REVIEW","REVERSE/REVIEW")))))</f>
        <v/>
      </c>
      <c r="AU18" s="67" t="str">
        <f>IF(A18="","",IF(H18="","REVIEW",IF(AI18&gt;0,IF(OR(AH18="",NOT(ISNUMBER(AH18))),"REVIEW CLAIM DATE",IF(AH18&lt;=SUMIF('FY Deadlines'!$A$5:$A$14,IF(MONTH(H18)&gt;=4,YEAR(H18),YEAR(H18)-1),'FY Deadlines'!$F$5:$F$14),"PASS","EXPIRED CLAIM")),IF(SUMIF('FY Deadlines'!$A$5:$A$14,IF(MONTH(H18)&gt;=4,YEAR(H18),YEAR(H18)-1),'FY Deadlines'!$F$5:$F$14)=0,"REVIEW FY",IF(Setup!$B$24&gt;SUMIF('FY Deadlines'!$A$5:$A$14,IF(MONTH(H18)&gt;=4,YEAR(H18),YEAR(H18)-1),'FY Deadlines'!$F$5:$F$14),"EXPIRED","PASS")))))</f>
        <v/>
      </c>
      <c r="AV18" s="67" t="str">
        <f t="shared" si="9"/>
        <v/>
      </c>
      <c r="AW18" s="67" t="str">
        <f>IF(AM18="","",IF(COUNTIF('GSTR-2B IMS'!$AE$5:$AE$504,AM18)=1,SUMIF('GSTR-2B IMS'!$AE$5:$AE$504,AM18,'GSTR-2B IMS'!$AL$5:$AL$504),""))</f>
        <v/>
      </c>
      <c r="AX18" s="67" t="str">
        <f>IF(A18="","",IF(AO18&gt;1,"Duplicate",IF(COUNTIF('GSTR-2B IMS'!$AE$5:$AE$504,AM18)=0,"Only in Books",IF(COUNTIF('GSTR-2B IMS'!$AE$5:$AE$504,AM18)&gt;1,"Duplicate",IF(AND(C18=INDEX('GSTR-2B IMS'!$C$5:$C$504,AW18),F18=INDEX('GSTR-2B IMS'!$F$5:$F$504,AW18),ABS(H18-INDEX('GSTR-2B IMS'!$H$5:$H$504,AW18))&lt;=Setup!$B$21,ABS(L18-INDEX('GSTR-2B IMS'!$L$5:$L$504,AW18))&lt;=Setup!$B$18,ABS(AN18-INDEX('GSTR-2B IMS'!$AF$5:$AF$504,AW18))&lt;=Setup!$B$19,ABS(M18-INDEX('GSTR-2B IMS'!$M$5:$M$504,AW18))&lt;=Setup!$B$20,ABS(N18-INDEX('GSTR-2B IMS'!$N$5:$N$504,AW18))&lt;=Setup!$B$20,ABS(O18-INDEX('GSTR-2B IMS'!$O$5:$O$504,AW18))&lt;=Setup!$B$20,ABS(P18-INDEX('GSTR-2B IMS'!$P$5:$P$504,AW18))&lt;=Setup!$B$20),"Exact",IF(AND(C18=INDEX('GSTR-2B IMS'!$C$5:$C$504,AW18),F18=INDEX('GSTR-2B IMS'!$F$5:$F$504,AW18)),"Partial","Probable"))))))</f>
        <v/>
      </c>
      <c r="AY18" s="69" t="str">
        <f t="shared" si="10"/>
        <v/>
      </c>
      <c r="AZ18" s="190">
        <f t="shared" si="11"/>
        <v>14</v>
      </c>
      <c r="BA18" s="190" t="str">
        <f>IF(A18="","",IF(AW18="","N.A.",IF(INDEX('GSTR-2B IMS'!$T$5:$T$504,AW18)&lt;&gt;"Available","REVIEW",IF(OR(INDEX('GSTR-2B IMS'!$B$5:$B$504,AW18)="GSTR-1 B2B",INDEX('GSTR-2B IMS'!$B$5:$B$504,AW18)="GSTR-1A",INDEX('GSTR-2B IMS'!$B$5:$B$504,AW18)="IFF"),IF(OR(INDEX('GSTR-2B IMS'!$V$5:$V$504,AW18)="Accepted",INDEX('GSTR-2B IMS'!$V$5:$V$504,AW18)="No Action",INDEX('GSTR-2B IMS'!$V$5:$V$504,AW18)="Deemed Accepted"),"PASS","REVIEW"),IF(OR(INDEX('GSTR-2B IMS'!$V$5:$V$504,AW18)="Not in IMS",INDEX('GSTR-2B IMS'!$V$5:$V$504,AW18)="N.A.",INDEX('GSTR-2B IMS'!$V$5:$V$504,AW18)=""),"PASS","REVIEW")))))</f>
        <v/>
      </c>
      <c r="BB18" s="190" t="str">
        <f>IF(A18="","",IF(S18="Yes","RCM",IF(AW18="","Unmatched",IF(INDEX('GSTR-2B IMS'!$AC$5:$AC$504,AW18)="","4(A)(5)",INDEX('GSTR-2B IMS'!$AC$5:$AC$504,AW18)))))</f>
        <v/>
      </c>
      <c r="BC18" s="188" t="str">
        <f>IF(A18="","",IF(OR(S18="Yes",F18="Credit Note",Q18&lt;=0,AF18="",Setup!$B$24&lt;=AF18,AN18&lt;=0),0,MAX(0,M18*MIN(1,MAX(0,AI18/AN18))*MAX(0,1-IF(AND(AD18&lt;&gt;"",AD18&lt;=AF18),MIN(1,MAX(0,AE18/Q18)),0))-SUMIFS('Reversal Reclaim'!$K$5:$K$504,'Reversal Reclaim'!$B$5:$B$504,A18,'Reversal Reclaim'!$G$5:$G$504,"Temporary"))))</f>
        <v/>
      </c>
      <c r="BD18" s="188" t="str">
        <f>IF(A18="","",IF(OR(S18="Yes",F18="Credit Note",Q18&lt;=0,AF18="",Setup!$B$24&lt;=AF18,AN18&lt;=0),0,MAX(0,N18*MIN(1,MAX(0,AI18/AN18))*MAX(0,1-IF(AND(AD18&lt;&gt;"",AD18&lt;=AF18),MIN(1,MAX(0,AE18/Q18)),0))-SUMIFS('Reversal Reclaim'!$L$5:$L$504,'Reversal Reclaim'!$B$5:$B$504,A18,'Reversal Reclaim'!$G$5:$G$504,"Temporary"))))</f>
        <v/>
      </c>
      <c r="BE18" s="188" t="str">
        <f>IF(A18="","",IF(OR(S18="Yes",F18="Credit Note",Q18&lt;=0,AF18="",Setup!$B$24&lt;=AF18,AN18&lt;=0),0,MAX(0,O18*MIN(1,MAX(0,AI18/AN18))*MAX(0,1-IF(AND(AD18&lt;&gt;"",AD18&lt;=AF18),MIN(1,MAX(0,AE18/Q18)),0))-SUMIFS('Reversal Reclaim'!$M$5:$M$504,'Reversal Reclaim'!$B$5:$B$504,A18,'Reversal Reclaim'!$G$5:$G$504,"Temporary"))))</f>
        <v/>
      </c>
      <c r="BF18" s="188" t="str">
        <f>IF(A18="","",IF(OR(S18="Yes",F18="Credit Note",Q18&lt;=0,AF18="",Setup!$B$24&lt;=AF18,AN18&lt;=0),0,MAX(0,P18*MIN(1,MAX(0,AI18/AN18))*MAX(0,1-IF(AND(AD18&lt;&gt;"",AD18&lt;=AF18),MIN(1,MAX(0,AE18/Q18)),0))-SUMIFS('Reversal Reclaim'!$N$5:$N$504,'Reversal Reclaim'!$B$5:$B$504,A18,'Reversal Reclaim'!$G$5:$G$504,"Temporary"))))</f>
        <v/>
      </c>
      <c r="BG18" s="188" t="str">
        <f t="shared" si="12"/>
        <v/>
      </c>
    </row>
    <row r="19" spans="1:59" ht="37.950000000000003" customHeight="1" x14ac:dyDescent="0.25">
      <c r="A19" s="61"/>
      <c r="B19" s="62"/>
      <c r="C19" s="62"/>
      <c r="D19" s="62"/>
      <c r="E19" s="62"/>
      <c r="F19" s="62"/>
      <c r="G19" s="62"/>
      <c r="H19" s="63"/>
      <c r="I19" s="63"/>
      <c r="J19" s="63"/>
      <c r="K19" s="63"/>
      <c r="L19" s="64"/>
      <c r="M19" s="64"/>
      <c r="N19" s="64"/>
      <c r="O19" s="64"/>
      <c r="P19" s="64"/>
      <c r="Q19" s="64"/>
      <c r="R19" s="62"/>
      <c r="S19" s="62"/>
      <c r="T19" s="62"/>
      <c r="U19" s="62"/>
      <c r="V19" s="62"/>
      <c r="W19" s="63"/>
      <c r="X19" s="65"/>
      <c r="Y19" s="65"/>
      <c r="Z19" s="65"/>
      <c r="AA19" s="62"/>
      <c r="AB19" s="62"/>
      <c r="AC19" s="62"/>
      <c r="AD19" s="63"/>
      <c r="AE19" s="64"/>
      <c r="AF19" s="63" t="str">
        <f t="shared" si="0"/>
        <v/>
      </c>
      <c r="AG19" s="62"/>
      <c r="AH19" s="207"/>
      <c r="AI19" s="64"/>
      <c r="AJ19" s="64"/>
      <c r="AK19" s="64"/>
      <c r="AL19" s="66" t="str">
        <f t="shared" si="1"/>
        <v/>
      </c>
      <c r="AM19" s="67" t="str">
        <f t="shared" si="2"/>
        <v/>
      </c>
      <c r="AN19" s="68" t="str">
        <f t="shared" si="3"/>
        <v/>
      </c>
      <c r="AO19" s="67" t="str">
        <f t="shared" si="4"/>
        <v/>
      </c>
      <c r="AP19" s="67" t="str">
        <f t="shared" si="5"/>
        <v/>
      </c>
      <c r="AQ19" s="67" t="str">
        <f t="shared" si="6"/>
        <v/>
      </c>
      <c r="AR19" s="67" t="str">
        <f t="shared" si="7"/>
        <v/>
      </c>
      <c r="AS19" s="67" t="str">
        <f t="shared" si="8"/>
        <v/>
      </c>
      <c r="AT19" s="67" t="str">
        <f>IF(A19="","",IF(S19="Yes","N.A.",IF(AND(AD19&lt;&gt;"",AD19&lt;=AF19,AE19&gt;=Q19),"PASS",IF(Setup!$B$24&lt;=AF19,"WATCH",IF(BG19&gt;0,"PARTIAL REVERSE/REVIEW","REVERSE/REVIEW")))))</f>
        <v/>
      </c>
      <c r="AU19" s="67" t="str">
        <f>IF(A19="","",IF(H19="","REVIEW",IF(AI19&gt;0,IF(OR(AH19="",NOT(ISNUMBER(AH19))),"REVIEW CLAIM DATE",IF(AH19&lt;=SUMIF('FY Deadlines'!$A$5:$A$14,IF(MONTH(H19)&gt;=4,YEAR(H19),YEAR(H19)-1),'FY Deadlines'!$F$5:$F$14),"PASS","EXPIRED CLAIM")),IF(SUMIF('FY Deadlines'!$A$5:$A$14,IF(MONTH(H19)&gt;=4,YEAR(H19),YEAR(H19)-1),'FY Deadlines'!$F$5:$F$14)=0,"REVIEW FY",IF(Setup!$B$24&gt;SUMIF('FY Deadlines'!$A$5:$A$14,IF(MONTH(H19)&gt;=4,YEAR(H19),YEAR(H19)-1),'FY Deadlines'!$F$5:$F$14),"EXPIRED","PASS")))))</f>
        <v/>
      </c>
      <c r="AV19" s="67" t="str">
        <f t="shared" si="9"/>
        <v/>
      </c>
      <c r="AW19" s="67" t="str">
        <f>IF(AM19="","",IF(COUNTIF('GSTR-2B IMS'!$AE$5:$AE$504,AM19)=1,SUMIF('GSTR-2B IMS'!$AE$5:$AE$504,AM19,'GSTR-2B IMS'!$AL$5:$AL$504),""))</f>
        <v/>
      </c>
      <c r="AX19" s="67" t="str">
        <f>IF(A19="","",IF(AO19&gt;1,"Duplicate",IF(COUNTIF('GSTR-2B IMS'!$AE$5:$AE$504,AM19)=0,"Only in Books",IF(COUNTIF('GSTR-2B IMS'!$AE$5:$AE$504,AM19)&gt;1,"Duplicate",IF(AND(C19=INDEX('GSTR-2B IMS'!$C$5:$C$504,AW19),F19=INDEX('GSTR-2B IMS'!$F$5:$F$504,AW19),ABS(H19-INDEX('GSTR-2B IMS'!$H$5:$H$504,AW19))&lt;=Setup!$B$21,ABS(L19-INDEX('GSTR-2B IMS'!$L$5:$L$504,AW19))&lt;=Setup!$B$18,ABS(AN19-INDEX('GSTR-2B IMS'!$AF$5:$AF$504,AW19))&lt;=Setup!$B$19,ABS(M19-INDEX('GSTR-2B IMS'!$M$5:$M$504,AW19))&lt;=Setup!$B$20,ABS(N19-INDEX('GSTR-2B IMS'!$N$5:$N$504,AW19))&lt;=Setup!$B$20,ABS(O19-INDEX('GSTR-2B IMS'!$O$5:$O$504,AW19))&lt;=Setup!$B$20,ABS(P19-INDEX('GSTR-2B IMS'!$P$5:$P$504,AW19))&lt;=Setup!$B$20),"Exact",IF(AND(C19=INDEX('GSTR-2B IMS'!$C$5:$C$504,AW19),F19=INDEX('GSTR-2B IMS'!$F$5:$F$504,AW19)),"Partial","Probable"))))))</f>
        <v/>
      </c>
      <c r="AY19" s="69" t="str">
        <f t="shared" si="10"/>
        <v/>
      </c>
      <c r="AZ19" s="190">
        <f t="shared" si="11"/>
        <v>15</v>
      </c>
      <c r="BA19" s="190" t="str">
        <f>IF(A19="","",IF(AW19="","N.A.",IF(INDEX('GSTR-2B IMS'!$T$5:$T$504,AW19)&lt;&gt;"Available","REVIEW",IF(OR(INDEX('GSTR-2B IMS'!$B$5:$B$504,AW19)="GSTR-1 B2B",INDEX('GSTR-2B IMS'!$B$5:$B$504,AW19)="GSTR-1A",INDEX('GSTR-2B IMS'!$B$5:$B$504,AW19)="IFF"),IF(OR(INDEX('GSTR-2B IMS'!$V$5:$V$504,AW19)="Accepted",INDEX('GSTR-2B IMS'!$V$5:$V$504,AW19)="No Action",INDEX('GSTR-2B IMS'!$V$5:$V$504,AW19)="Deemed Accepted"),"PASS","REVIEW"),IF(OR(INDEX('GSTR-2B IMS'!$V$5:$V$504,AW19)="Not in IMS",INDEX('GSTR-2B IMS'!$V$5:$V$504,AW19)="N.A.",INDEX('GSTR-2B IMS'!$V$5:$V$504,AW19)=""),"PASS","REVIEW")))))</f>
        <v/>
      </c>
      <c r="BB19" s="190" t="str">
        <f>IF(A19="","",IF(S19="Yes","RCM",IF(AW19="","Unmatched",IF(INDEX('GSTR-2B IMS'!$AC$5:$AC$504,AW19)="","4(A)(5)",INDEX('GSTR-2B IMS'!$AC$5:$AC$504,AW19)))))</f>
        <v/>
      </c>
      <c r="BC19" s="188" t="str">
        <f>IF(A19="","",IF(OR(S19="Yes",F19="Credit Note",Q19&lt;=0,AF19="",Setup!$B$24&lt;=AF19,AN19&lt;=0),0,MAX(0,M19*MIN(1,MAX(0,AI19/AN19))*MAX(0,1-IF(AND(AD19&lt;&gt;"",AD19&lt;=AF19),MIN(1,MAX(0,AE19/Q19)),0))-SUMIFS('Reversal Reclaim'!$K$5:$K$504,'Reversal Reclaim'!$B$5:$B$504,A19,'Reversal Reclaim'!$G$5:$G$504,"Temporary"))))</f>
        <v/>
      </c>
      <c r="BD19" s="188" t="str">
        <f>IF(A19="","",IF(OR(S19="Yes",F19="Credit Note",Q19&lt;=0,AF19="",Setup!$B$24&lt;=AF19,AN19&lt;=0),0,MAX(0,N19*MIN(1,MAX(0,AI19/AN19))*MAX(0,1-IF(AND(AD19&lt;&gt;"",AD19&lt;=AF19),MIN(1,MAX(0,AE19/Q19)),0))-SUMIFS('Reversal Reclaim'!$L$5:$L$504,'Reversal Reclaim'!$B$5:$B$504,A19,'Reversal Reclaim'!$G$5:$G$504,"Temporary"))))</f>
        <v/>
      </c>
      <c r="BE19" s="188" t="str">
        <f>IF(A19="","",IF(OR(S19="Yes",F19="Credit Note",Q19&lt;=0,AF19="",Setup!$B$24&lt;=AF19,AN19&lt;=0),0,MAX(0,O19*MIN(1,MAX(0,AI19/AN19))*MAX(0,1-IF(AND(AD19&lt;&gt;"",AD19&lt;=AF19),MIN(1,MAX(0,AE19/Q19)),0))-SUMIFS('Reversal Reclaim'!$M$5:$M$504,'Reversal Reclaim'!$B$5:$B$504,A19,'Reversal Reclaim'!$G$5:$G$504,"Temporary"))))</f>
        <v/>
      </c>
      <c r="BF19" s="188" t="str">
        <f>IF(A19="","",IF(OR(S19="Yes",F19="Credit Note",Q19&lt;=0,AF19="",Setup!$B$24&lt;=AF19,AN19&lt;=0),0,MAX(0,P19*MIN(1,MAX(0,AI19/AN19))*MAX(0,1-IF(AND(AD19&lt;&gt;"",AD19&lt;=AF19),MIN(1,MAX(0,AE19/Q19)),0))-SUMIFS('Reversal Reclaim'!$N$5:$N$504,'Reversal Reclaim'!$B$5:$B$504,A19,'Reversal Reclaim'!$G$5:$G$504,"Temporary"))))</f>
        <v/>
      </c>
      <c r="BG19" s="188" t="str">
        <f t="shared" si="12"/>
        <v/>
      </c>
    </row>
    <row r="20" spans="1:59" ht="37.950000000000003" customHeight="1" x14ac:dyDescent="0.25">
      <c r="A20" s="61"/>
      <c r="B20" s="62"/>
      <c r="C20" s="62"/>
      <c r="D20" s="62"/>
      <c r="E20" s="62"/>
      <c r="F20" s="62"/>
      <c r="G20" s="62"/>
      <c r="H20" s="63"/>
      <c r="I20" s="63"/>
      <c r="J20" s="63"/>
      <c r="K20" s="63"/>
      <c r="L20" s="64"/>
      <c r="M20" s="64"/>
      <c r="N20" s="64"/>
      <c r="O20" s="64"/>
      <c r="P20" s="64"/>
      <c r="Q20" s="64"/>
      <c r="R20" s="62"/>
      <c r="S20" s="62"/>
      <c r="T20" s="62"/>
      <c r="U20" s="62"/>
      <c r="V20" s="62"/>
      <c r="W20" s="63"/>
      <c r="X20" s="65"/>
      <c r="Y20" s="65"/>
      <c r="Z20" s="65"/>
      <c r="AA20" s="62"/>
      <c r="AB20" s="62"/>
      <c r="AC20" s="62"/>
      <c r="AD20" s="63"/>
      <c r="AE20" s="64"/>
      <c r="AF20" s="63" t="str">
        <f t="shared" si="0"/>
        <v/>
      </c>
      <c r="AG20" s="62"/>
      <c r="AH20" s="207"/>
      <c r="AI20" s="64"/>
      <c r="AJ20" s="64"/>
      <c r="AK20" s="64"/>
      <c r="AL20" s="66" t="str">
        <f t="shared" si="1"/>
        <v/>
      </c>
      <c r="AM20" s="67" t="str">
        <f t="shared" si="2"/>
        <v/>
      </c>
      <c r="AN20" s="68" t="str">
        <f t="shared" si="3"/>
        <v/>
      </c>
      <c r="AO20" s="67" t="str">
        <f t="shared" si="4"/>
        <v/>
      </c>
      <c r="AP20" s="67" t="str">
        <f t="shared" si="5"/>
        <v/>
      </c>
      <c r="AQ20" s="67" t="str">
        <f t="shared" si="6"/>
        <v/>
      </c>
      <c r="AR20" s="67" t="str">
        <f t="shared" si="7"/>
        <v/>
      </c>
      <c r="AS20" s="67" t="str">
        <f t="shared" si="8"/>
        <v/>
      </c>
      <c r="AT20" s="67" t="str">
        <f>IF(A20="","",IF(S20="Yes","N.A.",IF(AND(AD20&lt;&gt;"",AD20&lt;=AF20,AE20&gt;=Q20),"PASS",IF(Setup!$B$24&lt;=AF20,"WATCH",IF(BG20&gt;0,"PARTIAL REVERSE/REVIEW","REVERSE/REVIEW")))))</f>
        <v/>
      </c>
      <c r="AU20" s="67" t="str">
        <f>IF(A20="","",IF(H20="","REVIEW",IF(AI20&gt;0,IF(OR(AH20="",NOT(ISNUMBER(AH20))),"REVIEW CLAIM DATE",IF(AH20&lt;=SUMIF('FY Deadlines'!$A$5:$A$14,IF(MONTH(H20)&gt;=4,YEAR(H20),YEAR(H20)-1),'FY Deadlines'!$F$5:$F$14),"PASS","EXPIRED CLAIM")),IF(SUMIF('FY Deadlines'!$A$5:$A$14,IF(MONTH(H20)&gt;=4,YEAR(H20),YEAR(H20)-1),'FY Deadlines'!$F$5:$F$14)=0,"REVIEW FY",IF(Setup!$B$24&gt;SUMIF('FY Deadlines'!$A$5:$A$14,IF(MONTH(H20)&gt;=4,YEAR(H20),YEAR(H20)-1),'FY Deadlines'!$F$5:$F$14),"EXPIRED","PASS")))))</f>
        <v/>
      </c>
      <c r="AV20" s="67" t="str">
        <f t="shared" si="9"/>
        <v/>
      </c>
      <c r="AW20" s="67" t="str">
        <f>IF(AM20="","",IF(COUNTIF('GSTR-2B IMS'!$AE$5:$AE$504,AM20)=1,SUMIF('GSTR-2B IMS'!$AE$5:$AE$504,AM20,'GSTR-2B IMS'!$AL$5:$AL$504),""))</f>
        <v/>
      </c>
      <c r="AX20" s="67" t="str">
        <f>IF(A20="","",IF(AO20&gt;1,"Duplicate",IF(COUNTIF('GSTR-2B IMS'!$AE$5:$AE$504,AM20)=0,"Only in Books",IF(COUNTIF('GSTR-2B IMS'!$AE$5:$AE$504,AM20)&gt;1,"Duplicate",IF(AND(C20=INDEX('GSTR-2B IMS'!$C$5:$C$504,AW20),F20=INDEX('GSTR-2B IMS'!$F$5:$F$504,AW20),ABS(H20-INDEX('GSTR-2B IMS'!$H$5:$H$504,AW20))&lt;=Setup!$B$21,ABS(L20-INDEX('GSTR-2B IMS'!$L$5:$L$504,AW20))&lt;=Setup!$B$18,ABS(AN20-INDEX('GSTR-2B IMS'!$AF$5:$AF$504,AW20))&lt;=Setup!$B$19,ABS(M20-INDEX('GSTR-2B IMS'!$M$5:$M$504,AW20))&lt;=Setup!$B$20,ABS(N20-INDEX('GSTR-2B IMS'!$N$5:$N$504,AW20))&lt;=Setup!$B$20,ABS(O20-INDEX('GSTR-2B IMS'!$O$5:$O$504,AW20))&lt;=Setup!$B$20,ABS(P20-INDEX('GSTR-2B IMS'!$P$5:$P$504,AW20))&lt;=Setup!$B$20),"Exact",IF(AND(C20=INDEX('GSTR-2B IMS'!$C$5:$C$504,AW20),F20=INDEX('GSTR-2B IMS'!$F$5:$F$504,AW20)),"Partial","Probable"))))))</f>
        <v/>
      </c>
      <c r="AY20" s="69" t="str">
        <f t="shared" si="10"/>
        <v/>
      </c>
      <c r="AZ20" s="190">
        <f t="shared" si="11"/>
        <v>16</v>
      </c>
      <c r="BA20" s="190" t="str">
        <f>IF(A20="","",IF(AW20="","N.A.",IF(INDEX('GSTR-2B IMS'!$T$5:$T$504,AW20)&lt;&gt;"Available","REVIEW",IF(OR(INDEX('GSTR-2B IMS'!$B$5:$B$504,AW20)="GSTR-1 B2B",INDEX('GSTR-2B IMS'!$B$5:$B$504,AW20)="GSTR-1A",INDEX('GSTR-2B IMS'!$B$5:$B$504,AW20)="IFF"),IF(OR(INDEX('GSTR-2B IMS'!$V$5:$V$504,AW20)="Accepted",INDEX('GSTR-2B IMS'!$V$5:$V$504,AW20)="No Action",INDEX('GSTR-2B IMS'!$V$5:$V$504,AW20)="Deemed Accepted"),"PASS","REVIEW"),IF(OR(INDEX('GSTR-2B IMS'!$V$5:$V$504,AW20)="Not in IMS",INDEX('GSTR-2B IMS'!$V$5:$V$504,AW20)="N.A.",INDEX('GSTR-2B IMS'!$V$5:$V$504,AW20)=""),"PASS","REVIEW")))))</f>
        <v/>
      </c>
      <c r="BB20" s="190" t="str">
        <f>IF(A20="","",IF(S20="Yes","RCM",IF(AW20="","Unmatched",IF(INDEX('GSTR-2B IMS'!$AC$5:$AC$504,AW20)="","4(A)(5)",INDEX('GSTR-2B IMS'!$AC$5:$AC$504,AW20)))))</f>
        <v/>
      </c>
      <c r="BC20" s="188" t="str">
        <f>IF(A20="","",IF(OR(S20="Yes",F20="Credit Note",Q20&lt;=0,AF20="",Setup!$B$24&lt;=AF20,AN20&lt;=0),0,MAX(0,M20*MIN(1,MAX(0,AI20/AN20))*MAX(0,1-IF(AND(AD20&lt;&gt;"",AD20&lt;=AF20),MIN(1,MAX(0,AE20/Q20)),0))-SUMIFS('Reversal Reclaim'!$K$5:$K$504,'Reversal Reclaim'!$B$5:$B$504,A20,'Reversal Reclaim'!$G$5:$G$504,"Temporary"))))</f>
        <v/>
      </c>
      <c r="BD20" s="188" t="str">
        <f>IF(A20="","",IF(OR(S20="Yes",F20="Credit Note",Q20&lt;=0,AF20="",Setup!$B$24&lt;=AF20,AN20&lt;=0),0,MAX(0,N20*MIN(1,MAX(0,AI20/AN20))*MAX(0,1-IF(AND(AD20&lt;&gt;"",AD20&lt;=AF20),MIN(1,MAX(0,AE20/Q20)),0))-SUMIFS('Reversal Reclaim'!$L$5:$L$504,'Reversal Reclaim'!$B$5:$B$504,A20,'Reversal Reclaim'!$G$5:$G$504,"Temporary"))))</f>
        <v/>
      </c>
      <c r="BE20" s="188" t="str">
        <f>IF(A20="","",IF(OR(S20="Yes",F20="Credit Note",Q20&lt;=0,AF20="",Setup!$B$24&lt;=AF20,AN20&lt;=0),0,MAX(0,O20*MIN(1,MAX(0,AI20/AN20))*MAX(0,1-IF(AND(AD20&lt;&gt;"",AD20&lt;=AF20),MIN(1,MAX(0,AE20/Q20)),0))-SUMIFS('Reversal Reclaim'!$M$5:$M$504,'Reversal Reclaim'!$B$5:$B$504,A20,'Reversal Reclaim'!$G$5:$G$504,"Temporary"))))</f>
        <v/>
      </c>
      <c r="BF20" s="188" t="str">
        <f>IF(A20="","",IF(OR(S20="Yes",F20="Credit Note",Q20&lt;=0,AF20="",Setup!$B$24&lt;=AF20,AN20&lt;=0),0,MAX(0,P20*MIN(1,MAX(0,AI20/AN20))*MAX(0,1-IF(AND(AD20&lt;&gt;"",AD20&lt;=AF20),MIN(1,MAX(0,AE20/Q20)),0))-SUMIFS('Reversal Reclaim'!$N$5:$N$504,'Reversal Reclaim'!$B$5:$B$504,A20,'Reversal Reclaim'!$G$5:$G$504,"Temporary"))))</f>
        <v/>
      </c>
      <c r="BG20" s="188" t="str">
        <f t="shared" si="12"/>
        <v/>
      </c>
    </row>
    <row r="21" spans="1:59" ht="37.950000000000003" customHeight="1" x14ac:dyDescent="0.25">
      <c r="A21" s="61"/>
      <c r="B21" s="62"/>
      <c r="C21" s="62"/>
      <c r="D21" s="62"/>
      <c r="E21" s="62"/>
      <c r="F21" s="62"/>
      <c r="G21" s="62"/>
      <c r="H21" s="63"/>
      <c r="I21" s="63"/>
      <c r="J21" s="63"/>
      <c r="K21" s="63"/>
      <c r="L21" s="64"/>
      <c r="M21" s="64"/>
      <c r="N21" s="64"/>
      <c r="O21" s="64"/>
      <c r="P21" s="64"/>
      <c r="Q21" s="64"/>
      <c r="R21" s="62"/>
      <c r="S21" s="62"/>
      <c r="T21" s="62"/>
      <c r="U21" s="62"/>
      <c r="V21" s="62"/>
      <c r="W21" s="63"/>
      <c r="X21" s="65"/>
      <c r="Y21" s="65"/>
      <c r="Z21" s="65"/>
      <c r="AA21" s="62"/>
      <c r="AB21" s="62"/>
      <c r="AC21" s="62"/>
      <c r="AD21" s="63"/>
      <c r="AE21" s="64"/>
      <c r="AF21" s="63" t="str">
        <f t="shared" si="0"/>
        <v/>
      </c>
      <c r="AG21" s="62"/>
      <c r="AH21" s="207"/>
      <c r="AI21" s="64"/>
      <c r="AJ21" s="64"/>
      <c r="AK21" s="64"/>
      <c r="AL21" s="66" t="str">
        <f t="shared" si="1"/>
        <v/>
      </c>
      <c r="AM21" s="67" t="str">
        <f t="shared" si="2"/>
        <v/>
      </c>
      <c r="AN21" s="68" t="str">
        <f t="shared" si="3"/>
        <v/>
      </c>
      <c r="AO21" s="67" t="str">
        <f t="shared" si="4"/>
        <v/>
      </c>
      <c r="AP21" s="67" t="str">
        <f t="shared" si="5"/>
        <v/>
      </c>
      <c r="AQ21" s="67" t="str">
        <f t="shared" si="6"/>
        <v/>
      </c>
      <c r="AR21" s="67" t="str">
        <f t="shared" si="7"/>
        <v/>
      </c>
      <c r="AS21" s="67" t="str">
        <f t="shared" si="8"/>
        <v/>
      </c>
      <c r="AT21" s="67" t="str">
        <f>IF(A21="","",IF(S21="Yes","N.A.",IF(AND(AD21&lt;&gt;"",AD21&lt;=AF21,AE21&gt;=Q21),"PASS",IF(Setup!$B$24&lt;=AF21,"WATCH",IF(BG21&gt;0,"PARTIAL REVERSE/REVIEW","REVERSE/REVIEW")))))</f>
        <v/>
      </c>
      <c r="AU21" s="67" t="str">
        <f>IF(A21="","",IF(H21="","REVIEW",IF(AI21&gt;0,IF(OR(AH21="",NOT(ISNUMBER(AH21))),"REVIEW CLAIM DATE",IF(AH21&lt;=SUMIF('FY Deadlines'!$A$5:$A$14,IF(MONTH(H21)&gt;=4,YEAR(H21),YEAR(H21)-1),'FY Deadlines'!$F$5:$F$14),"PASS","EXPIRED CLAIM")),IF(SUMIF('FY Deadlines'!$A$5:$A$14,IF(MONTH(H21)&gt;=4,YEAR(H21),YEAR(H21)-1),'FY Deadlines'!$F$5:$F$14)=0,"REVIEW FY",IF(Setup!$B$24&gt;SUMIF('FY Deadlines'!$A$5:$A$14,IF(MONTH(H21)&gt;=4,YEAR(H21),YEAR(H21)-1),'FY Deadlines'!$F$5:$F$14),"EXPIRED","PASS")))))</f>
        <v/>
      </c>
      <c r="AV21" s="67" t="str">
        <f t="shared" si="9"/>
        <v/>
      </c>
      <c r="AW21" s="67" t="str">
        <f>IF(AM21="","",IF(COUNTIF('GSTR-2B IMS'!$AE$5:$AE$504,AM21)=1,SUMIF('GSTR-2B IMS'!$AE$5:$AE$504,AM21,'GSTR-2B IMS'!$AL$5:$AL$504),""))</f>
        <v/>
      </c>
      <c r="AX21" s="67" t="str">
        <f>IF(A21="","",IF(AO21&gt;1,"Duplicate",IF(COUNTIF('GSTR-2B IMS'!$AE$5:$AE$504,AM21)=0,"Only in Books",IF(COUNTIF('GSTR-2B IMS'!$AE$5:$AE$504,AM21)&gt;1,"Duplicate",IF(AND(C21=INDEX('GSTR-2B IMS'!$C$5:$C$504,AW21),F21=INDEX('GSTR-2B IMS'!$F$5:$F$504,AW21),ABS(H21-INDEX('GSTR-2B IMS'!$H$5:$H$504,AW21))&lt;=Setup!$B$21,ABS(L21-INDEX('GSTR-2B IMS'!$L$5:$L$504,AW21))&lt;=Setup!$B$18,ABS(AN21-INDEX('GSTR-2B IMS'!$AF$5:$AF$504,AW21))&lt;=Setup!$B$19,ABS(M21-INDEX('GSTR-2B IMS'!$M$5:$M$504,AW21))&lt;=Setup!$B$20,ABS(N21-INDEX('GSTR-2B IMS'!$N$5:$N$504,AW21))&lt;=Setup!$B$20,ABS(O21-INDEX('GSTR-2B IMS'!$O$5:$O$504,AW21))&lt;=Setup!$B$20,ABS(P21-INDEX('GSTR-2B IMS'!$P$5:$P$504,AW21))&lt;=Setup!$B$20),"Exact",IF(AND(C21=INDEX('GSTR-2B IMS'!$C$5:$C$504,AW21),F21=INDEX('GSTR-2B IMS'!$F$5:$F$504,AW21)),"Partial","Probable"))))))</f>
        <v/>
      </c>
      <c r="AY21" s="69" t="str">
        <f t="shared" si="10"/>
        <v/>
      </c>
      <c r="AZ21" s="190">
        <f t="shared" si="11"/>
        <v>17</v>
      </c>
      <c r="BA21" s="190" t="str">
        <f>IF(A21="","",IF(AW21="","N.A.",IF(INDEX('GSTR-2B IMS'!$T$5:$T$504,AW21)&lt;&gt;"Available","REVIEW",IF(OR(INDEX('GSTR-2B IMS'!$B$5:$B$504,AW21)="GSTR-1 B2B",INDEX('GSTR-2B IMS'!$B$5:$B$504,AW21)="GSTR-1A",INDEX('GSTR-2B IMS'!$B$5:$B$504,AW21)="IFF"),IF(OR(INDEX('GSTR-2B IMS'!$V$5:$V$504,AW21)="Accepted",INDEX('GSTR-2B IMS'!$V$5:$V$504,AW21)="No Action",INDEX('GSTR-2B IMS'!$V$5:$V$504,AW21)="Deemed Accepted"),"PASS","REVIEW"),IF(OR(INDEX('GSTR-2B IMS'!$V$5:$V$504,AW21)="Not in IMS",INDEX('GSTR-2B IMS'!$V$5:$V$504,AW21)="N.A.",INDEX('GSTR-2B IMS'!$V$5:$V$504,AW21)=""),"PASS","REVIEW")))))</f>
        <v/>
      </c>
      <c r="BB21" s="190" t="str">
        <f>IF(A21="","",IF(S21="Yes","RCM",IF(AW21="","Unmatched",IF(INDEX('GSTR-2B IMS'!$AC$5:$AC$504,AW21)="","4(A)(5)",INDEX('GSTR-2B IMS'!$AC$5:$AC$504,AW21)))))</f>
        <v/>
      </c>
      <c r="BC21" s="188" t="str">
        <f>IF(A21="","",IF(OR(S21="Yes",F21="Credit Note",Q21&lt;=0,AF21="",Setup!$B$24&lt;=AF21,AN21&lt;=0),0,MAX(0,M21*MIN(1,MAX(0,AI21/AN21))*MAX(0,1-IF(AND(AD21&lt;&gt;"",AD21&lt;=AF21),MIN(1,MAX(0,AE21/Q21)),0))-SUMIFS('Reversal Reclaim'!$K$5:$K$504,'Reversal Reclaim'!$B$5:$B$504,A21,'Reversal Reclaim'!$G$5:$G$504,"Temporary"))))</f>
        <v/>
      </c>
      <c r="BD21" s="188" t="str">
        <f>IF(A21="","",IF(OR(S21="Yes",F21="Credit Note",Q21&lt;=0,AF21="",Setup!$B$24&lt;=AF21,AN21&lt;=0),0,MAX(0,N21*MIN(1,MAX(0,AI21/AN21))*MAX(0,1-IF(AND(AD21&lt;&gt;"",AD21&lt;=AF21),MIN(1,MAX(0,AE21/Q21)),0))-SUMIFS('Reversal Reclaim'!$L$5:$L$504,'Reversal Reclaim'!$B$5:$B$504,A21,'Reversal Reclaim'!$G$5:$G$504,"Temporary"))))</f>
        <v/>
      </c>
      <c r="BE21" s="188" t="str">
        <f>IF(A21="","",IF(OR(S21="Yes",F21="Credit Note",Q21&lt;=0,AF21="",Setup!$B$24&lt;=AF21,AN21&lt;=0),0,MAX(0,O21*MIN(1,MAX(0,AI21/AN21))*MAX(0,1-IF(AND(AD21&lt;&gt;"",AD21&lt;=AF21),MIN(1,MAX(0,AE21/Q21)),0))-SUMIFS('Reversal Reclaim'!$M$5:$M$504,'Reversal Reclaim'!$B$5:$B$504,A21,'Reversal Reclaim'!$G$5:$G$504,"Temporary"))))</f>
        <v/>
      </c>
      <c r="BF21" s="188" t="str">
        <f>IF(A21="","",IF(OR(S21="Yes",F21="Credit Note",Q21&lt;=0,AF21="",Setup!$B$24&lt;=AF21,AN21&lt;=0),0,MAX(0,P21*MIN(1,MAX(0,AI21/AN21))*MAX(0,1-IF(AND(AD21&lt;&gt;"",AD21&lt;=AF21),MIN(1,MAX(0,AE21/Q21)),0))-SUMIFS('Reversal Reclaim'!$N$5:$N$504,'Reversal Reclaim'!$B$5:$B$504,A21,'Reversal Reclaim'!$G$5:$G$504,"Temporary"))))</f>
        <v/>
      </c>
      <c r="BG21" s="188" t="str">
        <f t="shared" si="12"/>
        <v/>
      </c>
    </row>
    <row r="22" spans="1:59" ht="37.950000000000003" customHeight="1" x14ac:dyDescent="0.25">
      <c r="A22" s="61"/>
      <c r="B22" s="62"/>
      <c r="C22" s="62"/>
      <c r="D22" s="62"/>
      <c r="E22" s="62"/>
      <c r="F22" s="62"/>
      <c r="G22" s="62"/>
      <c r="H22" s="63"/>
      <c r="I22" s="63"/>
      <c r="J22" s="63"/>
      <c r="K22" s="63"/>
      <c r="L22" s="64"/>
      <c r="M22" s="64"/>
      <c r="N22" s="64"/>
      <c r="O22" s="64"/>
      <c r="P22" s="64"/>
      <c r="Q22" s="64"/>
      <c r="R22" s="62"/>
      <c r="S22" s="62"/>
      <c r="T22" s="62"/>
      <c r="U22" s="62"/>
      <c r="V22" s="62"/>
      <c r="W22" s="63"/>
      <c r="X22" s="65"/>
      <c r="Y22" s="65"/>
      <c r="Z22" s="65"/>
      <c r="AA22" s="62"/>
      <c r="AB22" s="62"/>
      <c r="AC22" s="62"/>
      <c r="AD22" s="63"/>
      <c r="AE22" s="64"/>
      <c r="AF22" s="63" t="str">
        <f t="shared" si="0"/>
        <v/>
      </c>
      <c r="AG22" s="62"/>
      <c r="AH22" s="207"/>
      <c r="AI22" s="64"/>
      <c r="AJ22" s="64"/>
      <c r="AK22" s="64"/>
      <c r="AL22" s="66" t="str">
        <f t="shared" si="1"/>
        <v/>
      </c>
      <c r="AM22" s="67" t="str">
        <f t="shared" si="2"/>
        <v/>
      </c>
      <c r="AN22" s="68" t="str">
        <f t="shared" si="3"/>
        <v/>
      </c>
      <c r="AO22" s="67" t="str">
        <f t="shared" si="4"/>
        <v/>
      </c>
      <c r="AP22" s="67" t="str">
        <f t="shared" si="5"/>
        <v/>
      </c>
      <c r="AQ22" s="67" t="str">
        <f t="shared" si="6"/>
        <v/>
      </c>
      <c r="AR22" s="67" t="str">
        <f t="shared" si="7"/>
        <v/>
      </c>
      <c r="AS22" s="67" t="str">
        <f t="shared" si="8"/>
        <v/>
      </c>
      <c r="AT22" s="67" t="str">
        <f>IF(A22="","",IF(S22="Yes","N.A.",IF(AND(AD22&lt;&gt;"",AD22&lt;=AF22,AE22&gt;=Q22),"PASS",IF(Setup!$B$24&lt;=AF22,"WATCH",IF(BG22&gt;0,"PARTIAL REVERSE/REVIEW","REVERSE/REVIEW")))))</f>
        <v/>
      </c>
      <c r="AU22" s="67" t="str">
        <f>IF(A22="","",IF(H22="","REVIEW",IF(AI22&gt;0,IF(OR(AH22="",NOT(ISNUMBER(AH22))),"REVIEW CLAIM DATE",IF(AH22&lt;=SUMIF('FY Deadlines'!$A$5:$A$14,IF(MONTH(H22)&gt;=4,YEAR(H22),YEAR(H22)-1),'FY Deadlines'!$F$5:$F$14),"PASS","EXPIRED CLAIM")),IF(SUMIF('FY Deadlines'!$A$5:$A$14,IF(MONTH(H22)&gt;=4,YEAR(H22),YEAR(H22)-1),'FY Deadlines'!$F$5:$F$14)=0,"REVIEW FY",IF(Setup!$B$24&gt;SUMIF('FY Deadlines'!$A$5:$A$14,IF(MONTH(H22)&gt;=4,YEAR(H22),YEAR(H22)-1),'FY Deadlines'!$F$5:$F$14),"EXPIRED","PASS")))))</f>
        <v/>
      </c>
      <c r="AV22" s="67" t="str">
        <f t="shared" si="9"/>
        <v/>
      </c>
      <c r="AW22" s="67" t="str">
        <f>IF(AM22="","",IF(COUNTIF('GSTR-2B IMS'!$AE$5:$AE$504,AM22)=1,SUMIF('GSTR-2B IMS'!$AE$5:$AE$504,AM22,'GSTR-2B IMS'!$AL$5:$AL$504),""))</f>
        <v/>
      </c>
      <c r="AX22" s="67" t="str">
        <f>IF(A22="","",IF(AO22&gt;1,"Duplicate",IF(COUNTIF('GSTR-2B IMS'!$AE$5:$AE$504,AM22)=0,"Only in Books",IF(COUNTIF('GSTR-2B IMS'!$AE$5:$AE$504,AM22)&gt;1,"Duplicate",IF(AND(C22=INDEX('GSTR-2B IMS'!$C$5:$C$504,AW22),F22=INDEX('GSTR-2B IMS'!$F$5:$F$504,AW22),ABS(H22-INDEX('GSTR-2B IMS'!$H$5:$H$504,AW22))&lt;=Setup!$B$21,ABS(L22-INDEX('GSTR-2B IMS'!$L$5:$L$504,AW22))&lt;=Setup!$B$18,ABS(AN22-INDEX('GSTR-2B IMS'!$AF$5:$AF$504,AW22))&lt;=Setup!$B$19,ABS(M22-INDEX('GSTR-2B IMS'!$M$5:$M$504,AW22))&lt;=Setup!$B$20,ABS(N22-INDEX('GSTR-2B IMS'!$N$5:$N$504,AW22))&lt;=Setup!$B$20,ABS(O22-INDEX('GSTR-2B IMS'!$O$5:$O$504,AW22))&lt;=Setup!$B$20,ABS(P22-INDEX('GSTR-2B IMS'!$P$5:$P$504,AW22))&lt;=Setup!$B$20),"Exact",IF(AND(C22=INDEX('GSTR-2B IMS'!$C$5:$C$504,AW22),F22=INDEX('GSTR-2B IMS'!$F$5:$F$504,AW22)),"Partial","Probable"))))))</f>
        <v/>
      </c>
      <c r="AY22" s="69" t="str">
        <f t="shared" si="10"/>
        <v/>
      </c>
      <c r="AZ22" s="190">
        <f t="shared" si="11"/>
        <v>18</v>
      </c>
      <c r="BA22" s="190" t="str">
        <f>IF(A22="","",IF(AW22="","N.A.",IF(INDEX('GSTR-2B IMS'!$T$5:$T$504,AW22)&lt;&gt;"Available","REVIEW",IF(OR(INDEX('GSTR-2B IMS'!$B$5:$B$504,AW22)="GSTR-1 B2B",INDEX('GSTR-2B IMS'!$B$5:$B$504,AW22)="GSTR-1A",INDEX('GSTR-2B IMS'!$B$5:$B$504,AW22)="IFF"),IF(OR(INDEX('GSTR-2B IMS'!$V$5:$V$504,AW22)="Accepted",INDEX('GSTR-2B IMS'!$V$5:$V$504,AW22)="No Action",INDEX('GSTR-2B IMS'!$V$5:$V$504,AW22)="Deemed Accepted"),"PASS","REVIEW"),IF(OR(INDEX('GSTR-2B IMS'!$V$5:$V$504,AW22)="Not in IMS",INDEX('GSTR-2B IMS'!$V$5:$V$504,AW22)="N.A.",INDEX('GSTR-2B IMS'!$V$5:$V$504,AW22)=""),"PASS","REVIEW")))))</f>
        <v/>
      </c>
      <c r="BB22" s="190" t="str">
        <f>IF(A22="","",IF(S22="Yes","RCM",IF(AW22="","Unmatched",IF(INDEX('GSTR-2B IMS'!$AC$5:$AC$504,AW22)="","4(A)(5)",INDEX('GSTR-2B IMS'!$AC$5:$AC$504,AW22)))))</f>
        <v/>
      </c>
      <c r="BC22" s="188" t="str">
        <f>IF(A22="","",IF(OR(S22="Yes",F22="Credit Note",Q22&lt;=0,AF22="",Setup!$B$24&lt;=AF22,AN22&lt;=0),0,MAX(0,M22*MIN(1,MAX(0,AI22/AN22))*MAX(0,1-IF(AND(AD22&lt;&gt;"",AD22&lt;=AF22),MIN(1,MAX(0,AE22/Q22)),0))-SUMIFS('Reversal Reclaim'!$K$5:$K$504,'Reversal Reclaim'!$B$5:$B$504,A22,'Reversal Reclaim'!$G$5:$G$504,"Temporary"))))</f>
        <v/>
      </c>
      <c r="BD22" s="188" t="str">
        <f>IF(A22="","",IF(OR(S22="Yes",F22="Credit Note",Q22&lt;=0,AF22="",Setup!$B$24&lt;=AF22,AN22&lt;=0),0,MAX(0,N22*MIN(1,MAX(0,AI22/AN22))*MAX(0,1-IF(AND(AD22&lt;&gt;"",AD22&lt;=AF22),MIN(1,MAX(0,AE22/Q22)),0))-SUMIFS('Reversal Reclaim'!$L$5:$L$504,'Reversal Reclaim'!$B$5:$B$504,A22,'Reversal Reclaim'!$G$5:$G$504,"Temporary"))))</f>
        <v/>
      </c>
      <c r="BE22" s="188" t="str">
        <f>IF(A22="","",IF(OR(S22="Yes",F22="Credit Note",Q22&lt;=0,AF22="",Setup!$B$24&lt;=AF22,AN22&lt;=0),0,MAX(0,O22*MIN(1,MAX(0,AI22/AN22))*MAX(0,1-IF(AND(AD22&lt;&gt;"",AD22&lt;=AF22),MIN(1,MAX(0,AE22/Q22)),0))-SUMIFS('Reversal Reclaim'!$M$5:$M$504,'Reversal Reclaim'!$B$5:$B$504,A22,'Reversal Reclaim'!$G$5:$G$504,"Temporary"))))</f>
        <v/>
      </c>
      <c r="BF22" s="188" t="str">
        <f>IF(A22="","",IF(OR(S22="Yes",F22="Credit Note",Q22&lt;=0,AF22="",Setup!$B$24&lt;=AF22,AN22&lt;=0),0,MAX(0,P22*MIN(1,MAX(0,AI22/AN22))*MAX(0,1-IF(AND(AD22&lt;&gt;"",AD22&lt;=AF22),MIN(1,MAX(0,AE22/Q22)),0))-SUMIFS('Reversal Reclaim'!$N$5:$N$504,'Reversal Reclaim'!$B$5:$B$504,A22,'Reversal Reclaim'!$G$5:$G$504,"Temporary"))))</f>
        <v/>
      </c>
      <c r="BG22" s="188" t="str">
        <f t="shared" si="12"/>
        <v/>
      </c>
    </row>
    <row r="23" spans="1:59" ht="37.950000000000003" customHeight="1" x14ac:dyDescent="0.25">
      <c r="A23" s="61"/>
      <c r="B23" s="62"/>
      <c r="C23" s="62"/>
      <c r="D23" s="62"/>
      <c r="E23" s="62"/>
      <c r="F23" s="62"/>
      <c r="G23" s="62"/>
      <c r="H23" s="63"/>
      <c r="I23" s="63"/>
      <c r="J23" s="63"/>
      <c r="K23" s="63"/>
      <c r="L23" s="64"/>
      <c r="M23" s="64"/>
      <c r="N23" s="64"/>
      <c r="O23" s="64"/>
      <c r="P23" s="64"/>
      <c r="Q23" s="64"/>
      <c r="R23" s="62"/>
      <c r="S23" s="62"/>
      <c r="T23" s="62"/>
      <c r="U23" s="62"/>
      <c r="V23" s="62"/>
      <c r="W23" s="63"/>
      <c r="X23" s="65"/>
      <c r="Y23" s="65"/>
      <c r="Z23" s="65"/>
      <c r="AA23" s="62"/>
      <c r="AB23" s="62"/>
      <c r="AC23" s="62"/>
      <c r="AD23" s="63"/>
      <c r="AE23" s="64"/>
      <c r="AF23" s="63" t="str">
        <f t="shared" si="0"/>
        <v/>
      </c>
      <c r="AG23" s="62"/>
      <c r="AH23" s="207"/>
      <c r="AI23" s="64"/>
      <c r="AJ23" s="64"/>
      <c r="AK23" s="64"/>
      <c r="AL23" s="66" t="str">
        <f t="shared" si="1"/>
        <v/>
      </c>
      <c r="AM23" s="67" t="str">
        <f t="shared" si="2"/>
        <v/>
      </c>
      <c r="AN23" s="68" t="str">
        <f t="shared" si="3"/>
        <v/>
      </c>
      <c r="AO23" s="67" t="str">
        <f t="shared" si="4"/>
        <v/>
      </c>
      <c r="AP23" s="67" t="str">
        <f t="shared" si="5"/>
        <v/>
      </c>
      <c r="AQ23" s="67" t="str">
        <f t="shared" si="6"/>
        <v/>
      </c>
      <c r="AR23" s="67" t="str">
        <f t="shared" si="7"/>
        <v/>
      </c>
      <c r="AS23" s="67" t="str">
        <f t="shared" si="8"/>
        <v/>
      </c>
      <c r="AT23" s="67" t="str">
        <f>IF(A23="","",IF(S23="Yes","N.A.",IF(AND(AD23&lt;&gt;"",AD23&lt;=AF23,AE23&gt;=Q23),"PASS",IF(Setup!$B$24&lt;=AF23,"WATCH",IF(BG23&gt;0,"PARTIAL REVERSE/REVIEW","REVERSE/REVIEW")))))</f>
        <v/>
      </c>
      <c r="AU23" s="67" t="str">
        <f>IF(A23="","",IF(H23="","REVIEW",IF(AI23&gt;0,IF(OR(AH23="",NOT(ISNUMBER(AH23))),"REVIEW CLAIM DATE",IF(AH23&lt;=SUMIF('FY Deadlines'!$A$5:$A$14,IF(MONTH(H23)&gt;=4,YEAR(H23),YEAR(H23)-1),'FY Deadlines'!$F$5:$F$14),"PASS","EXPIRED CLAIM")),IF(SUMIF('FY Deadlines'!$A$5:$A$14,IF(MONTH(H23)&gt;=4,YEAR(H23),YEAR(H23)-1),'FY Deadlines'!$F$5:$F$14)=0,"REVIEW FY",IF(Setup!$B$24&gt;SUMIF('FY Deadlines'!$A$5:$A$14,IF(MONTH(H23)&gt;=4,YEAR(H23),YEAR(H23)-1),'FY Deadlines'!$F$5:$F$14),"EXPIRED","PASS")))))</f>
        <v/>
      </c>
      <c r="AV23" s="67" t="str">
        <f t="shared" si="9"/>
        <v/>
      </c>
      <c r="AW23" s="67" t="str">
        <f>IF(AM23="","",IF(COUNTIF('GSTR-2B IMS'!$AE$5:$AE$504,AM23)=1,SUMIF('GSTR-2B IMS'!$AE$5:$AE$504,AM23,'GSTR-2B IMS'!$AL$5:$AL$504),""))</f>
        <v/>
      </c>
      <c r="AX23" s="67" t="str">
        <f>IF(A23="","",IF(AO23&gt;1,"Duplicate",IF(COUNTIF('GSTR-2B IMS'!$AE$5:$AE$504,AM23)=0,"Only in Books",IF(COUNTIF('GSTR-2B IMS'!$AE$5:$AE$504,AM23)&gt;1,"Duplicate",IF(AND(C23=INDEX('GSTR-2B IMS'!$C$5:$C$504,AW23),F23=INDEX('GSTR-2B IMS'!$F$5:$F$504,AW23),ABS(H23-INDEX('GSTR-2B IMS'!$H$5:$H$504,AW23))&lt;=Setup!$B$21,ABS(L23-INDEX('GSTR-2B IMS'!$L$5:$L$504,AW23))&lt;=Setup!$B$18,ABS(AN23-INDEX('GSTR-2B IMS'!$AF$5:$AF$504,AW23))&lt;=Setup!$B$19,ABS(M23-INDEX('GSTR-2B IMS'!$M$5:$M$504,AW23))&lt;=Setup!$B$20,ABS(N23-INDEX('GSTR-2B IMS'!$N$5:$N$504,AW23))&lt;=Setup!$B$20,ABS(O23-INDEX('GSTR-2B IMS'!$O$5:$O$504,AW23))&lt;=Setup!$B$20,ABS(P23-INDEX('GSTR-2B IMS'!$P$5:$P$504,AW23))&lt;=Setup!$B$20),"Exact",IF(AND(C23=INDEX('GSTR-2B IMS'!$C$5:$C$504,AW23),F23=INDEX('GSTR-2B IMS'!$F$5:$F$504,AW23)),"Partial","Probable"))))))</f>
        <v/>
      </c>
      <c r="AY23" s="69" t="str">
        <f t="shared" si="10"/>
        <v/>
      </c>
      <c r="AZ23" s="190">
        <f t="shared" si="11"/>
        <v>19</v>
      </c>
      <c r="BA23" s="190" t="str">
        <f>IF(A23="","",IF(AW23="","N.A.",IF(INDEX('GSTR-2B IMS'!$T$5:$T$504,AW23)&lt;&gt;"Available","REVIEW",IF(OR(INDEX('GSTR-2B IMS'!$B$5:$B$504,AW23)="GSTR-1 B2B",INDEX('GSTR-2B IMS'!$B$5:$B$504,AW23)="GSTR-1A",INDEX('GSTR-2B IMS'!$B$5:$B$504,AW23)="IFF"),IF(OR(INDEX('GSTR-2B IMS'!$V$5:$V$504,AW23)="Accepted",INDEX('GSTR-2B IMS'!$V$5:$V$504,AW23)="No Action",INDEX('GSTR-2B IMS'!$V$5:$V$504,AW23)="Deemed Accepted"),"PASS","REVIEW"),IF(OR(INDEX('GSTR-2B IMS'!$V$5:$V$504,AW23)="Not in IMS",INDEX('GSTR-2B IMS'!$V$5:$V$504,AW23)="N.A.",INDEX('GSTR-2B IMS'!$V$5:$V$504,AW23)=""),"PASS","REVIEW")))))</f>
        <v/>
      </c>
      <c r="BB23" s="190" t="str">
        <f>IF(A23="","",IF(S23="Yes","RCM",IF(AW23="","Unmatched",IF(INDEX('GSTR-2B IMS'!$AC$5:$AC$504,AW23)="","4(A)(5)",INDEX('GSTR-2B IMS'!$AC$5:$AC$504,AW23)))))</f>
        <v/>
      </c>
      <c r="BC23" s="188" t="str">
        <f>IF(A23="","",IF(OR(S23="Yes",F23="Credit Note",Q23&lt;=0,AF23="",Setup!$B$24&lt;=AF23,AN23&lt;=0),0,MAX(0,M23*MIN(1,MAX(0,AI23/AN23))*MAX(0,1-IF(AND(AD23&lt;&gt;"",AD23&lt;=AF23),MIN(1,MAX(0,AE23/Q23)),0))-SUMIFS('Reversal Reclaim'!$K$5:$K$504,'Reversal Reclaim'!$B$5:$B$504,A23,'Reversal Reclaim'!$G$5:$G$504,"Temporary"))))</f>
        <v/>
      </c>
      <c r="BD23" s="188" t="str">
        <f>IF(A23="","",IF(OR(S23="Yes",F23="Credit Note",Q23&lt;=0,AF23="",Setup!$B$24&lt;=AF23,AN23&lt;=0),0,MAX(0,N23*MIN(1,MAX(0,AI23/AN23))*MAX(0,1-IF(AND(AD23&lt;&gt;"",AD23&lt;=AF23),MIN(1,MAX(0,AE23/Q23)),0))-SUMIFS('Reversal Reclaim'!$L$5:$L$504,'Reversal Reclaim'!$B$5:$B$504,A23,'Reversal Reclaim'!$G$5:$G$504,"Temporary"))))</f>
        <v/>
      </c>
      <c r="BE23" s="188" t="str">
        <f>IF(A23="","",IF(OR(S23="Yes",F23="Credit Note",Q23&lt;=0,AF23="",Setup!$B$24&lt;=AF23,AN23&lt;=0),0,MAX(0,O23*MIN(1,MAX(0,AI23/AN23))*MAX(0,1-IF(AND(AD23&lt;&gt;"",AD23&lt;=AF23),MIN(1,MAX(0,AE23/Q23)),0))-SUMIFS('Reversal Reclaim'!$M$5:$M$504,'Reversal Reclaim'!$B$5:$B$504,A23,'Reversal Reclaim'!$G$5:$G$504,"Temporary"))))</f>
        <v/>
      </c>
      <c r="BF23" s="188" t="str">
        <f>IF(A23="","",IF(OR(S23="Yes",F23="Credit Note",Q23&lt;=0,AF23="",Setup!$B$24&lt;=AF23,AN23&lt;=0),0,MAX(0,P23*MIN(1,MAX(0,AI23/AN23))*MAX(0,1-IF(AND(AD23&lt;&gt;"",AD23&lt;=AF23),MIN(1,MAX(0,AE23/Q23)),0))-SUMIFS('Reversal Reclaim'!$N$5:$N$504,'Reversal Reclaim'!$B$5:$B$504,A23,'Reversal Reclaim'!$G$5:$G$504,"Temporary"))))</f>
        <v/>
      </c>
      <c r="BG23" s="188" t="str">
        <f t="shared" si="12"/>
        <v/>
      </c>
    </row>
    <row r="24" spans="1:59" ht="37.950000000000003" customHeight="1" x14ac:dyDescent="0.25">
      <c r="A24" s="61"/>
      <c r="B24" s="62"/>
      <c r="C24" s="62"/>
      <c r="D24" s="62"/>
      <c r="E24" s="62"/>
      <c r="F24" s="62"/>
      <c r="G24" s="62"/>
      <c r="H24" s="63"/>
      <c r="I24" s="63"/>
      <c r="J24" s="63"/>
      <c r="K24" s="63"/>
      <c r="L24" s="64"/>
      <c r="M24" s="64"/>
      <c r="N24" s="64"/>
      <c r="O24" s="64"/>
      <c r="P24" s="64"/>
      <c r="Q24" s="64"/>
      <c r="R24" s="62"/>
      <c r="S24" s="62"/>
      <c r="T24" s="62"/>
      <c r="U24" s="62"/>
      <c r="V24" s="62"/>
      <c r="W24" s="63"/>
      <c r="X24" s="65"/>
      <c r="Y24" s="65"/>
      <c r="Z24" s="65"/>
      <c r="AA24" s="62"/>
      <c r="AB24" s="62"/>
      <c r="AC24" s="62"/>
      <c r="AD24" s="63"/>
      <c r="AE24" s="64"/>
      <c r="AF24" s="63" t="str">
        <f t="shared" si="0"/>
        <v/>
      </c>
      <c r="AG24" s="62"/>
      <c r="AH24" s="207"/>
      <c r="AI24" s="64"/>
      <c r="AJ24" s="64"/>
      <c r="AK24" s="64"/>
      <c r="AL24" s="66" t="str">
        <f t="shared" si="1"/>
        <v/>
      </c>
      <c r="AM24" s="67" t="str">
        <f t="shared" si="2"/>
        <v/>
      </c>
      <c r="AN24" s="68" t="str">
        <f t="shared" si="3"/>
        <v/>
      </c>
      <c r="AO24" s="67" t="str">
        <f t="shared" si="4"/>
        <v/>
      </c>
      <c r="AP24" s="67" t="str">
        <f t="shared" si="5"/>
        <v/>
      </c>
      <c r="AQ24" s="67" t="str">
        <f t="shared" si="6"/>
        <v/>
      </c>
      <c r="AR24" s="67" t="str">
        <f t="shared" si="7"/>
        <v/>
      </c>
      <c r="AS24" s="67" t="str">
        <f t="shared" si="8"/>
        <v/>
      </c>
      <c r="AT24" s="67" t="str">
        <f>IF(A24="","",IF(S24="Yes","N.A.",IF(AND(AD24&lt;&gt;"",AD24&lt;=AF24,AE24&gt;=Q24),"PASS",IF(Setup!$B$24&lt;=AF24,"WATCH",IF(BG24&gt;0,"PARTIAL REVERSE/REVIEW","REVERSE/REVIEW")))))</f>
        <v/>
      </c>
      <c r="AU24" s="67" t="str">
        <f>IF(A24="","",IF(H24="","REVIEW",IF(AI24&gt;0,IF(OR(AH24="",NOT(ISNUMBER(AH24))),"REVIEW CLAIM DATE",IF(AH24&lt;=SUMIF('FY Deadlines'!$A$5:$A$14,IF(MONTH(H24)&gt;=4,YEAR(H24),YEAR(H24)-1),'FY Deadlines'!$F$5:$F$14),"PASS","EXPIRED CLAIM")),IF(SUMIF('FY Deadlines'!$A$5:$A$14,IF(MONTH(H24)&gt;=4,YEAR(H24),YEAR(H24)-1),'FY Deadlines'!$F$5:$F$14)=0,"REVIEW FY",IF(Setup!$B$24&gt;SUMIF('FY Deadlines'!$A$5:$A$14,IF(MONTH(H24)&gt;=4,YEAR(H24),YEAR(H24)-1),'FY Deadlines'!$F$5:$F$14),"EXPIRED","PASS")))))</f>
        <v/>
      </c>
      <c r="AV24" s="67" t="str">
        <f t="shared" si="9"/>
        <v/>
      </c>
      <c r="AW24" s="67" t="str">
        <f>IF(AM24="","",IF(COUNTIF('GSTR-2B IMS'!$AE$5:$AE$504,AM24)=1,SUMIF('GSTR-2B IMS'!$AE$5:$AE$504,AM24,'GSTR-2B IMS'!$AL$5:$AL$504),""))</f>
        <v/>
      </c>
      <c r="AX24" s="67" t="str">
        <f>IF(A24="","",IF(AO24&gt;1,"Duplicate",IF(COUNTIF('GSTR-2B IMS'!$AE$5:$AE$504,AM24)=0,"Only in Books",IF(COUNTIF('GSTR-2B IMS'!$AE$5:$AE$504,AM24)&gt;1,"Duplicate",IF(AND(C24=INDEX('GSTR-2B IMS'!$C$5:$C$504,AW24),F24=INDEX('GSTR-2B IMS'!$F$5:$F$504,AW24),ABS(H24-INDEX('GSTR-2B IMS'!$H$5:$H$504,AW24))&lt;=Setup!$B$21,ABS(L24-INDEX('GSTR-2B IMS'!$L$5:$L$504,AW24))&lt;=Setup!$B$18,ABS(AN24-INDEX('GSTR-2B IMS'!$AF$5:$AF$504,AW24))&lt;=Setup!$B$19,ABS(M24-INDEX('GSTR-2B IMS'!$M$5:$M$504,AW24))&lt;=Setup!$B$20,ABS(N24-INDEX('GSTR-2B IMS'!$N$5:$N$504,AW24))&lt;=Setup!$B$20,ABS(O24-INDEX('GSTR-2B IMS'!$O$5:$O$504,AW24))&lt;=Setup!$B$20,ABS(P24-INDEX('GSTR-2B IMS'!$P$5:$P$504,AW24))&lt;=Setup!$B$20),"Exact",IF(AND(C24=INDEX('GSTR-2B IMS'!$C$5:$C$504,AW24),F24=INDEX('GSTR-2B IMS'!$F$5:$F$504,AW24)),"Partial","Probable"))))))</f>
        <v/>
      </c>
      <c r="AY24" s="69" t="str">
        <f t="shared" si="10"/>
        <v/>
      </c>
      <c r="AZ24" s="190">
        <f t="shared" si="11"/>
        <v>20</v>
      </c>
      <c r="BA24" s="190" t="str">
        <f>IF(A24="","",IF(AW24="","N.A.",IF(INDEX('GSTR-2B IMS'!$T$5:$T$504,AW24)&lt;&gt;"Available","REVIEW",IF(OR(INDEX('GSTR-2B IMS'!$B$5:$B$504,AW24)="GSTR-1 B2B",INDEX('GSTR-2B IMS'!$B$5:$B$504,AW24)="GSTR-1A",INDEX('GSTR-2B IMS'!$B$5:$B$504,AW24)="IFF"),IF(OR(INDEX('GSTR-2B IMS'!$V$5:$V$504,AW24)="Accepted",INDEX('GSTR-2B IMS'!$V$5:$V$504,AW24)="No Action",INDEX('GSTR-2B IMS'!$V$5:$V$504,AW24)="Deemed Accepted"),"PASS","REVIEW"),IF(OR(INDEX('GSTR-2B IMS'!$V$5:$V$504,AW24)="Not in IMS",INDEX('GSTR-2B IMS'!$V$5:$V$504,AW24)="N.A.",INDEX('GSTR-2B IMS'!$V$5:$V$504,AW24)=""),"PASS","REVIEW")))))</f>
        <v/>
      </c>
      <c r="BB24" s="190" t="str">
        <f>IF(A24="","",IF(S24="Yes","RCM",IF(AW24="","Unmatched",IF(INDEX('GSTR-2B IMS'!$AC$5:$AC$504,AW24)="","4(A)(5)",INDEX('GSTR-2B IMS'!$AC$5:$AC$504,AW24)))))</f>
        <v/>
      </c>
      <c r="BC24" s="188" t="str">
        <f>IF(A24="","",IF(OR(S24="Yes",F24="Credit Note",Q24&lt;=0,AF24="",Setup!$B$24&lt;=AF24,AN24&lt;=0),0,MAX(0,M24*MIN(1,MAX(0,AI24/AN24))*MAX(0,1-IF(AND(AD24&lt;&gt;"",AD24&lt;=AF24),MIN(1,MAX(0,AE24/Q24)),0))-SUMIFS('Reversal Reclaim'!$K$5:$K$504,'Reversal Reclaim'!$B$5:$B$504,A24,'Reversal Reclaim'!$G$5:$G$504,"Temporary"))))</f>
        <v/>
      </c>
      <c r="BD24" s="188" t="str">
        <f>IF(A24="","",IF(OR(S24="Yes",F24="Credit Note",Q24&lt;=0,AF24="",Setup!$B$24&lt;=AF24,AN24&lt;=0),0,MAX(0,N24*MIN(1,MAX(0,AI24/AN24))*MAX(0,1-IF(AND(AD24&lt;&gt;"",AD24&lt;=AF24),MIN(1,MAX(0,AE24/Q24)),0))-SUMIFS('Reversal Reclaim'!$L$5:$L$504,'Reversal Reclaim'!$B$5:$B$504,A24,'Reversal Reclaim'!$G$5:$G$504,"Temporary"))))</f>
        <v/>
      </c>
      <c r="BE24" s="188" t="str">
        <f>IF(A24="","",IF(OR(S24="Yes",F24="Credit Note",Q24&lt;=0,AF24="",Setup!$B$24&lt;=AF24,AN24&lt;=0),0,MAX(0,O24*MIN(1,MAX(0,AI24/AN24))*MAX(0,1-IF(AND(AD24&lt;&gt;"",AD24&lt;=AF24),MIN(1,MAX(0,AE24/Q24)),0))-SUMIFS('Reversal Reclaim'!$M$5:$M$504,'Reversal Reclaim'!$B$5:$B$504,A24,'Reversal Reclaim'!$G$5:$G$504,"Temporary"))))</f>
        <v/>
      </c>
      <c r="BF24" s="188" t="str">
        <f>IF(A24="","",IF(OR(S24="Yes",F24="Credit Note",Q24&lt;=0,AF24="",Setup!$B$24&lt;=AF24,AN24&lt;=0),0,MAX(0,P24*MIN(1,MAX(0,AI24/AN24))*MAX(0,1-IF(AND(AD24&lt;&gt;"",AD24&lt;=AF24),MIN(1,MAX(0,AE24/Q24)),0))-SUMIFS('Reversal Reclaim'!$N$5:$N$504,'Reversal Reclaim'!$B$5:$B$504,A24,'Reversal Reclaim'!$G$5:$G$504,"Temporary"))))</f>
        <v/>
      </c>
      <c r="BG24" s="188" t="str">
        <f t="shared" si="12"/>
        <v/>
      </c>
    </row>
    <row r="25" spans="1:59" ht="37.950000000000003" customHeight="1" x14ac:dyDescent="0.25">
      <c r="A25" s="61"/>
      <c r="B25" s="62"/>
      <c r="C25" s="62"/>
      <c r="D25" s="62"/>
      <c r="E25" s="62"/>
      <c r="F25" s="62"/>
      <c r="G25" s="62"/>
      <c r="H25" s="63"/>
      <c r="I25" s="63"/>
      <c r="J25" s="63"/>
      <c r="K25" s="63"/>
      <c r="L25" s="64"/>
      <c r="M25" s="64"/>
      <c r="N25" s="64"/>
      <c r="O25" s="64"/>
      <c r="P25" s="64"/>
      <c r="Q25" s="64"/>
      <c r="R25" s="62"/>
      <c r="S25" s="62"/>
      <c r="T25" s="62"/>
      <c r="U25" s="62"/>
      <c r="V25" s="62"/>
      <c r="W25" s="63"/>
      <c r="X25" s="65"/>
      <c r="Y25" s="65"/>
      <c r="Z25" s="65"/>
      <c r="AA25" s="62"/>
      <c r="AB25" s="62"/>
      <c r="AC25" s="62"/>
      <c r="AD25" s="63"/>
      <c r="AE25" s="64"/>
      <c r="AF25" s="63" t="str">
        <f t="shared" si="0"/>
        <v/>
      </c>
      <c r="AG25" s="62"/>
      <c r="AH25" s="207"/>
      <c r="AI25" s="64"/>
      <c r="AJ25" s="64"/>
      <c r="AK25" s="64"/>
      <c r="AL25" s="66" t="str">
        <f t="shared" si="1"/>
        <v/>
      </c>
      <c r="AM25" s="67" t="str">
        <f t="shared" si="2"/>
        <v/>
      </c>
      <c r="AN25" s="68" t="str">
        <f t="shared" si="3"/>
        <v/>
      </c>
      <c r="AO25" s="67" t="str">
        <f t="shared" si="4"/>
        <v/>
      </c>
      <c r="AP25" s="67" t="str">
        <f t="shared" si="5"/>
        <v/>
      </c>
      <c r="AQ25" s="67" t="str">
        <f t="shared" si="6"/>
        <v/>
      </c>
      <c r="AR25" s="67" t="str">
        <f t="shared" si="7"/>
        <v/>
      </c>
      <c r="AS25" s="67" t="str">
        <f t="shared" si="8"/>
        <v/>
      </c>
      <c r="AT25" s="67" t="str">
        <f>IF(A25="","",IF(S25="Yes","N.A.",IF(AND(AD25&lt;&gt;"",AD25&lt;=AF25,AE25&gt;=Q25),"PASS",IF(Setup!$B$24&lt;=AF25,"WATCH",IF(BG25&gt;0,"PARTIAL REVERSE/REVIEW","REVERSE/REVIEW")))))</f>
        <v/>
      </c>
      <c r="AU25" s="67" t="str">
        <f>IF(A25="","",IF(H25="","REVIEW",IF(AI25&gt;0,IF(OR(AH25="",NOT(ISNUMBER(AH25))),"REVIEW CLAIM DATE",IF(AH25&lt;=SUMIF('FY Deadlines'!$A$5:$A$14,IF(MONTH(H25)&gt;=4,YEAR(H25),YEAR(H25)-1),'FY Deadlines'!$F$5:$F$14),"PASS","EXPIRED CLAIM")),IF(SUMIF('FY Deadlines'!$A$5:$A$14,IF(MONTH(H25)&gt;=4,YEAR(H25),YEAR(H25)-1),'FY Deadlines'!$F$5:$F$14)=0,"REVIEW FY",IF(Setup!$B$24&gt;SUMIF('FY Deadlines'!$A$5:$A$14,IF(MONTH(H25)&gt;=4,YEAR(H25),YEAR(H25)-1),'FY Deadlines'!$F$5:$F$14),"EXPIRED","PASS")))))</f>
        <v/>
      </c>
      <c r="AV25" s="67" t="str">
        <f t="shared" si="9"/>
        <v/>
      </c>
      <c r="AW25" s="67" t="str">
        <f>IF(AM25="","",IF(COUNTIF('GSTR-2B IMS'!$AE$5:$AE$504,AM25)=1,SUMIF('GSTR-2B IMS'!$AE$5:$AE$504,AM25,'GSTR-2B IMS'!$AL$5:$AL$504),""))</f>
        <v/>
      </c>
      <c r="AX25" s="67" t="str">
        <f>IF(A25="","",IF(AO25&gt;1,"Duplicate",IF(COUNTIF('GSTR-2B IMS'!$AE$5:$AE$504,AM25)=0,"Only in Books",IF(COUNTIF('GSTR-2B IMS'!$AE$5:$AE$504,AM25)&gt;1,"Duplicate",IF(AND(C25=INDEX('GSTR-2B IMS'!$C$5:$C$504,AW25),F25=INDEX('GSTR-2B IMS'!$F$5:$F$504,AW25),ABS(H25-INDEX('GSTR-2B IMS'!$H$5:$H$504,AW25))&lt;=Setup!$B$21,ABS(L25-INDEX('GSTR-2B IMS'!$L$5:$L$504,AW25))&lt;=Setup!$B$18,ABS(AN25-INDEX('GSTR-2B IMS'!$AF$5:$AF$504,AW25))&lt;=Setup!$B$19,ABS(M25-INDEX('GSTR-2B IMS'!$M$5:$M$504,AW25))&lt;=Setup!$B$20,ABS(N25-INDEX('GSTR-2B IMS'!$N$5:$N$504,AW25))&lt;=Setup!$B$20,ABS(O25-INDEX('GSTR-2B IMS'!$O$5:$O$504,AW25))&lt;=Setup!$B$20,ABS(P25-INDEX('GSTR-2B IMS'!$P$5:$P$504,AW25))&lt;=Setup!$B$20),"Exact",IF(AND(C25=INDEX('GSTR-2B IMS'!$C$5:$C$504,AW25),F25=INDEX('GSTR-2B IMS'!$F$5:$F$504,AW25)),"Partial","Probable"))))))</f>
        <v/>
      </c>
      <c r="AY25" s="69" t="str">
        <f t="shared" si="10"/>
        <v/>
      </c>
      <c r="AZ25" s="190">
        <f t="shared" si="11"/>
        <v>21</v>
      </c>
      <c r="BA25" s="190" t="str">
        <f>IF(A25="","",IF(AW25="","N.A.",IF(INDEX('GSTR-2B IMS'!$T$5:$T$504,AW25)&lt;&gt;"Available","REVIEW",IF(OR(INDEX('GSTR-2B IMS'!$B$5:$B$504,AW25)="GSTR-1 B2B",INDEX('GSTR-2B IMS'!$B$5:$B$504,AW25)="GSTR-1A",INDEX('GSTR-2B IMS'!$B$5:$B$504,AW25)="IFF"),IF(OR(INDEX('GSTR-2B IMS'!$V$5:$V$504,AW25)="Accepted",INDEX('GSTR-2B IMS'!$V$5:$V$504,AW25)="No Action",INDEX('GSTR-2B IMS'!$V$5:$V$504,AW25)="Deemed Accepted"),"PASS","REVIEW"),IF(OR(INDEX('GSTR-2B IMS'!$V$5:$V$504,AW25)="Not in IMS",INDEX('GSTR-2B IMS'!$V$5:$V$504,AW25)="N.A.",INDEX('GSTR-2B IMS'!$V$5:$V$504,AW25)=""),"PASS","REVIEW")))))</f>
        <v/>
      </c>
      <c r="BB25" s="190" t="str">
        <f>IF(A25="","",IF(S25="Yes","RCM",IF(AW25="","Unmatched",IF(INDEX('GSTR-2B IMS'!$AC$5:$AC$504,AW25)="","4(A)(5)",INDEX('GSTR-2B IMS'!$AC$5:$AC$504,AW25)))))</f>
        <v/>
      </c>
      <c r="BC25" s="188" t="str">
        <f>IF(A25="","",IF(OR(S25="Yes",F25="Credit Note",Q25&lt;=0,AF25="",Setup!$B$24&lt;=AF25,AN25&lt;=0),0,MAX(0,M25*MIN(1,MAX(0,AI25/AN25))*MAX(0,1-IF(AND(AD25&lt;&gt;"",AD25&lt;=AF25),MIN(1,MAX(0,AE25/Q25)),0))-SUMIFS('Reversal Reclaim'!$K$5:$K$504,'Reversal Reclaim'!$B$5:$B$504,A25,'Reversal Reclaim'!$G$5:$G$504,"Temporary"))))</f>
        <v/>
      </c>
      <c r="BD25" s="188" t="str">
        <f>IF(A25="","",IF(OR(S25="Yes",F25="Credit Note",Q25&lt;=0,AF25="",Setup!$B$24&lt;=AF25,AN25&lt;=0),0,MAX(0,N25*MIN(1,MAX(0,AI25/AN25))*MAX(0,1-IF(AND(AD25&lt;&gt;"",AD25&lt;=AF25),MIN(1,MAX(0,AE25/Q25)),0))-SUMIFS('Reversal Reclaim'!$L$5:$L$504,'Reversal Reclaim'!$B$5:$B$504,A25,'Reversal Reclaim'!$G$5:$G$504,"Temporary"))))</f>
        <v/>
      </c>
      <c r="BE25" s="188" t="str">
        <f>IF(A25="","",IF(OR(S25="Yes",F25="Credit Note",Q25&lt;=0,AF25="",Setup!$B$24&lt;=AF25,AN25&lt;=0),0,MAX(0,O25*MIN(1,MAX(0,AI25/AN25))*MAX(0,1-IF(AND(AD25&lt;&gt;"",AD25&lt;=AF25),MIN(1,MAX(0,AE25/Q25)),0))-SUMIFS('Reversal Reclaim'!$M$5:$M$504,'Reversal Reclaim'!$B$5:$B$504,A25,'Reversal Reclaim'!$G$5:$G$504,"Temporary"))))</f>
        <v/>
      </c>
      <c r="BF25" s="188" t="str">
        <f>IF(A25="","",IF(OR(S25="Yes",F25="Credit Note",Q25&lt;=0,AF25="",Setup!$B$24&lt;=AF25,AN25&lt;=0),0,MAX(0,P25*MIN(1,MAX(0,AI25/AN25))*MAX(0,1-IF(AND(AD25&lt;&gt;"",AD25&lt;=AF25),MIN(1,MAX(0,AE25/Q25)),0))-SUMIFS('Reversal Reclaim'!$N$5:$N$504,'Reversal Reclaim'!$B$5:$B$504,A25,'Reversal Reclaim'!$G$5:$G$504,"Temporary"))))</f>
        <v/>
      </c>
      <c r="BG25" s="188" t="str">
        <f t="shared" si="12"/>
        <v/>
      </c>
    </row>
    <row r="26" spans="1:59" ht="37.950000000000003" customHeight="1" x14ac:dyDescent="0.25">
      <c r="A26" s="61"/>
      <c r="B26" s="62"/>
      <c r="C26" s="62"/>
      <c r="D26" s="62"/>
      <c r="E26" s="62"/>
      <c r="F26" s="62"/>
      <c r="G26" s="62"/>
      <c r="H26" s="63"/>
      <c r="I26" s="63"/>
      <c r="J26" s="63"/>
      <c r="K26" s="63"/>
      <c r="L26" s="64"/>
      <c r="M26" s="64"/>
      <c r="N26" s="64"/>
      <c r="O26" s="64"/>
      <c r="P26" s="64"/>
      <c r="Q26" s="64"/>
      <c r="R26" s="62"/>
      <c r="S26" s="62"/>
      <c r="T26" s="62"/>
      <c r="U26" s="62"/>
      <c r="V26" s="62"/>
      <c r="W26" s="63"/>
      <c r="X26" s="65"/>
      <c r="Y26" s="65"/>
      <c r="Z26" s="65"/>
      <c r="AA26" s="62"/>
      <c r="AB26" s="62"/>
      <c r="AC26" s="62"/>
      <c r="AD26" s="63"/>
      <c r="AE26" s="64"/>
      <c r="AF26" s="63" t="str">
        <f t="shared" si="0"/>
        <v/>
      </c>
      <c r="AG26" s="62"/>
      <c r="AH26" s="207"/>
      <c r="AI26" s="64"/>
      <c r="AJ26" s="64"/>
      <c r="AK26" s="64"/>
      <c r="AL26" s="66" t="str">
        <f t="shared" si="1"/>
        <v/>
      </c>
      <c r="AM26" s="67" t="str">
        <f t="shared" si="2"/>
        <v/>
      </c>
      <c r="AN26" s="68" t="str">
        <f t="shared" si="3"/>
        <v/>
      </c>
      <c r="AO26" s="67" t="str">
        <f t="shared" si="4"/>
        <v/>
      </c>
      <c r="AP26" s="67" t="str">
        <f t="shared" si="5"/>
        <v/>
      </c>
      <c r="AQ26" s="67" t="str">
        <f t="shared" si="6"/>
        <v/>
      </c>
      <c r="AR26" s="67" t="str">
        <f t="shared" si="7"/>
        <v/>
      </c>
      <c r="AS26" s="67" t="str">
        <f t="shared" si="8"/>
        <v/>
      </c>
      <c r="AT26" s="67" t="str">
        <f>IF(A26="","",IF(S26="Yes","N.A.",IF(AND(AD26&lt;&gt;"",AD26&lt;=AF26,AE26&gt;=Q26),"PASS",IF(Setup!$B$24&lt;=AF26,"WATCH",IF(BG26&gt;0,"PARTIAL REVERSE/REVIEW","REVERSE/REVIEW")))))</f>
        <v/>
      </c>
      <c r="AU26" s="67" t="str">
        <f>IF(A26="","",IF(H26="","REVIEW",IF(AI26&gt;0,IF(OR(AH26="",NOT(ISNUMBER(AH26))),"REVIEW CLAIM DATE",IF(AH26&lt;=SUMIF('FY Deadlines'!$A$5:$A$14,IF(MONTH(H26)&gt;=4,YEAR(H26),YEAR(H26)-1),'FY Deadlines'!$F$5:$F$14),"PASS","EXPIRED CLAIM")),IF(SUMIF('FY Deadlines'!$A$5:$A$14,IF(MONTH(H26)&gt;=4,YEAR(H26),YEAR(H26)-1),'FY Deadlines'!$F$5:$F$14)=0,"REVIEW FY",IF(Setup!$B$24&gt;SUMIF('FY Deadlines'!$A$5:$A$14,IF(MONTH(H26)&gt;=4,YEAR(H26),YEAR(H26)-1),'FY Deadlines'!$F$5:$F$14),"EXPIRED","PASS")))))</f>
        <v/>
      </c>
      <c r="AV26" s="67" t="str">
        <f t="shared" si="9"/>
        <v/>
      </c>
      <c r="AW26" s="67" t="str">
        <f>IF(AM26="","",IF(COUNTIF('GSTR-2B IMS'!$AE$5:$AE$504,AM26)=1,SUMIF('GSTR-2B IMS'!$AE$5:$AE$504,AM26,'GSTR-2B IMS'!$AL$5:$AL$504),""))</f>
        <v/>
      </c>
      <c r="AX26" s="67" t="str">
        <f>IF(A26="","",IF(AO26&gt;1,"Duplicate",IF(COUNTIF('GSTR-2B IMS'!$AE$5:$AE$504,AM26)=0,"Only in Books",IF(COUNTIF('GSTR-2B IMS'!$AE$5:$AE$504,AM26)&gt;1,"Duplicate",IF(AND(C26=INDEX('GSTR-2B IMS'!$C$5:$C$504,AW26),F26=INDEX('GSTR-2B IMS'!$F$5:$F$504,AW26),ABS(H26-INDEX('GSTR-2B IMS'!$H$5:$H$504,AW26))&lt;=Setup!$B$21,ABS(L26-INDEX('GSTR-2B IMS'!$L$5:$L$504,AW26))&lt;=Setup!$B$18,ABS(AN26-INDEX('GSTR-2B IMS'!$AF$5:$AF$504,AW26))&lt;=Setup!$B$19,ABS(M26-INDEX('GSTR-2B IMS'!$M$5:$M$504,AW26))&lt;=Setup!$B$20,ABS(N26-INDEX('GSTR-2B IMS'!$N$5:$N$504,AW26))&lt;=Setup!$B$20,ABS(O26-INDEX('GSTR-2B IMS'!$O$5:$O$504,AW26))&lt;=Setup!$B$20,ABS(P26-INDEX('GSTR-2B IMS'!$P$5:$P$504,AW26))&lt;=Setup!$B$20),"Exact",IF(AND(C26=INDEX('GSTR-2B IMS'!$C$5:$C$504,AW26),F26=INDEX('GSTR-2B IMS'!$F$5:$F$504,AW26)),"Partial","Probable"))))))</f>
        <v/>
      </c>
      <c r="AY26" s="69" t="str">
        <f t="shared" si="10"/>
        <v/>
      </c>
      <c r="AZ26" s="190">
        <f t="shared" si="11"/>
        <v>22</v>
      </c>
      <c r="BA26" s="190" t="str">
        <f>IF(A26="","",IF(AW26="","N.A.",IF(INDEX('GSTR-2B IMS'!$T$5:$T$504,AW26)&lt;&gt;"Available","REVIEW",IF(OR(INDEX('GSTR-2B IMS'!$B$5:$B$504,AW26)="GSTR-1 B2B",INDEX('GSTR-2B IMS'!$B$5:$B$504,AW26)="GSTR-1A",INDEX('GSTR-2B IMS'!$B$5:$B$504,AW26)="IFF"),IF(OR(INDEX('GSTR-2B IMS'!$V$5:$V$504,AW26)="Accepted",INDEX('GSTR-2B IMS'!$V$5:$V$504,AW26)="No Action",INDEX('GSTR-2B IMS'!$V$5:$V$504,AW26)="Deemed Accepted"),"PASS","REVIEW"),IF(OR(INDEX('GSTR-2B IMS'!$V$5:$V$504,AW26)="Not in IMS",INDEX('GSTR-2B IMS'!$V$5:$V$504,AW26)="N.A.",INDEX('GSTR-2B IMS'!$V$5:$V$504,AW26)=""),"PASS","REVIEW")))))</f>
        <v/>
      </c>
      <c r="BB26" s="190" t="str">
        <f>IF(A26="","",IF(S26="Yes","RCM",IF(AW26="","Unmatched",IF(INDEX('GSTR-2B IMS'!$AC$5:$AC$504,AW26)="","4(A)(5)",INDEX('GSTR-2B IMS'!$AC$5:$AC$504,AW26)))))</f>
        <v/>
      </c>
      <c r="BC26" s="188" t="str">
        <f>IF(A26="","",IF(OR(S26="Yes",F26="Credit Note",Q26&lt;=0,AF26="",Setup!$B$24&lt;=AF26,AN26&lt;=0),0,MAX(0,M26*MIN(1,MAX(0,AI26/AN26))*MAX(0,1-IF(AND(AD26&lt;&gt;"",AD26&lt;=AF26),MIN(1,MAX(0,AE26/Q26)),0))-SUMIFS('Reversal Reclaim'!$K$5:$K$504,'Reversal Reclaim'!$B$5:$B$504,A26,'Reversal Reclaim'!$G$5:$G$504,"Temporary"))))</f>
        <v/>
      </c>
      <c r="BD26" s="188" t="str">
        <f>IF(A26="","",IF(OR(S26="Yes",F26="Credit Note",Q26&lt;=0,AF26="",Setup!$B$24&lt;=AF26,AN26&lt;=0),0,MAX(0,N26*MIN(1,MAX(0,AI26/AN26))*MAX(0,1-IF(AND(AD26&lt;&gt;"",AD26&lt;=AF26),MIN(1,MAX(0,AE26/Q26)),0))-SUMIFS('Reversal Reclaim'!$L$5:$L$504,'Reversal Reclaim'!$B$5:$B$504,A26,'Reversal Reclaim'!$G$5:$G$504,"Temporary"))))</f>
        <v/>
      </c>
      <c r="BE26" s="188" t="str">
        <f>IF(A26="","",IF(OR(S26="Yes",F26="Credit Note",Q26&lt;=0,AF26="",Setup!$B$24&lt;=AF26,AN26&lt;=0),0,MAX(0,O26*MIN(1,MAX(0,AI26/AN26))*MAX(0,1-IF(AND(AD26&lt;&gt;"",AD26&lt;=AF26),MIN(1,MAX(0,AE26/Q26)),0))-SUMIFS('Reversal Reclaim'!$M$5:$M$504,'Reversal Reclaim'!$B$5:$B$504,A26,'Reversal Reclaim'!$G$5:$G$504,"Temporary"))))</f>
        <v/>
      </c>
      <c r="BF26" s="188" t="str">
        <f>IF(A26="","",IF(OR(S26="Yes",F26="Credit Note",Q26&lt;=0,AF26="",Setup!$B$24&lt;=AF26,AN26&lt;=0),0,MAX(0,P26*MIN(1,MAX(0,AI26/AN26))*MAX(0,1-IF(AND(AD26&lt;&gt;"",AD26&lt;=AF26),MIN(1,MAX(0,AE26/Q26)),0))-SUMIFS('Reversal Reclaim'!$N$5:$N$504,'Reversal Reclaim'!$B$5:$B$504,A26,'Reversal Reclaim'!$G$5:$G$504,"Temporary"))))</f>
        <v/>
      </c>
      <c r="BG26" s="188" t="str">
        <f t="shared" si="12"/>
        <v/>
      </c>
    </row>
    <row r="27" spans="1:59" ht="37.950000000000003" customHeight="1" x14ac:dyDescent="0.25">
      <c r="A27" s="61"/>
      <c r="B27" s="62"/>
      <c r="C27" s="62"/>
      <c r="D27" s="62"/>
      <c r="E27" s="62"/>
      <c r="F27" s="62"/>
      <c r="G27" s="62"/>
      <c r="H27" s="63"/>
      <c r="I27" s="63"/>
      <c r="J27" s="63"/>
      <c r="K27" s="63"/>
      <c r="L27" s="64"/>
      <c r="M27" s="64"/>
      <c r="N27" s="64"/>
      <c r="O27" s="64"/>
      <c r="P27" s="64"/>
      <c r="Q27" s="64"/>
      <c r="R27" s="62"/>
      <c r="S27" s="62"/>
      <c r="T27" s="62"/>
      <c r="U27" s="62"/>
      <c r="V27" s="62"/>
      <c r="W27" s="63"/>
      <c r="X27" s="65"/>
      <c r="Y27" s="65"/>
      <c r="Z27" s="65"/>
      <c r="AA27" s="62"/>
      <c r="AB27" s="62"/>
      <c r="AC27" s="62"/>
      <c r="AD27" s="63"/>
      <c r="AE27" s="64"/>
      <c r="AF27" s="63" t="str">
        <f t="shared" si="0"/>
        <v/>
      </c>
      <c r="AG27" s="62"/>
      <c r="AH27" s="207"/>
      <c r="AI27" s="64"/>
      <c r="AJ27" s="64"/>
      <c r="AK27" s="64"/>
      <c r="AL27" s="66" t="str">
        <f t="shared" si="1"/>
        <v/>
      </c>
      <c r="AM27" s="67" t="str">
        <f t="shared" si="2"/>
        <v/>
      </c>
      <c r="AN27" s="68" t="str">
        <f t="shared" si="3"/>
        <v/>
      </c>
      <c r="AO27" s="67" t="str">
        <f t="shared" si="4"/>
        <v/>
      </c>
      <c r="AP27" s="67" t="str">
        <f t="shared" si="5"/>
        <v/>
      </c>
      <c r="AQ27" s="67" t="str">
        <f t="shared" si="6"/>
        <v/>
      </c>
      <c r="AR27" s="67" t="str">
        <f t="shared" si="7"/>
        <v/>
      </c>
      <c r="AS27" s="67" t="str">
        <f t="shared" si="8"/>
        <v/>
      </c>
      <c r="AT27" s="67" t="str">
        <f>IF(A27="","",IF(S27="Yes","N.A.",IF(AND(AD27&lt;&gt;"",AD27&lt;=AF27,AE27&gt;=Q27),"PASS",IF(Setup!$B$24&lt;=AF27,"WATCH",IF(BG27&gt;0,"PARTIAL REVERSE/REVIEW","REVERSE/REVIEW")))))</f>
        <v/>
      </c>
      <c r="AU27" s="67" t="str">
        <f>IF(A27="","",IF(H27="","REVIEW",IF(AI27&gt;0,IF(OR(AH27="",NOT(ISNUMBER(AH27))),"REVIEW CLAIM DATE",IF(AH27&lt;=SUMIF('FY Deadlines'!$A$5:$A$14,IF(MONTH(H27)&gt;=4,YEAR(H27),YEAR(H27)-1),'FY Deadlines'!$F$5:$F$14),"PASS","EXPIRED CLAIM")),IF(SUMIF('FY Deadlines'!$A$5:$A$14,IF(MONTH(H27)&gt;=4,YEAR(H27),YEAR(H27)-1),'FY Deadlines'!$F$5:$F$14)=0,"REVIEW FY",IF(Setup!$B$24&gt;SUMIF('FY Deadlines'!$A$5:$A$14,IF(MONTH(H27)&gt;=4,YEAR(H27),YEAR(H27)-1),'FY Deadlines'!$F$5:$F$14),"EXPIRED","PASS")))))</f>
        <v/>
      </c>
      <c r="AV27" s="67" t="str">
        <f t="shared" si="9"/>
        <v/>
      </c>
      <c r="AW27" s="67" t="str">
        <f>IF(AM27="","",IF(COUNTIF('GSTR-2B IMS'!$AE$5:$AE$504,AM27)=1,SUMIF('GSTR-2B IMS'!$AE$5:$AE$504,AM27,'GSTR-2B IMS'!$AL$5:$AL$504),""))</f>
        <v/>
      </c>
      <c r="AX27" s="67" t="str">
        <f>IF(A27="","",IF(AO27&gt;1,"Duplicate",IF(COUNTIF('GSTR-2B IMS'!$AE$5:$AE$504,AM27)=0,"Only in Books",IF(COUNTIF('GSTR-2B IMS'!$AE$5:$AE$504,AM27)&gt;1,"Duplicate",IF(AND(C27=INDEX('GSTR-2B IMS'!$C$5:$C$504,AW27),F27=INDEX('GSTR-2B IMS'!$F$5:$F$504,AW27),ABS(H27-INDEX('GSTR-2B IMS'!$H$5:$H$504,AW27))&lt;=Setup!$B$21,ABS(L27-INDEX('GSTR-2B IMS'!$L$5:$L$504,AW27))&lt;=Setup!$B$18,ABS(AN27-INDEX('GSTR-2B IMS'!$AF$5:$AF$504,AW27))&lt;=Setup!$B$19,ABS(M27-INDEX('GSTR-2B IMS'!$M$5:$M$504,AW27))&lt;=Setup!$B$20,ABS(N27-INDEX('GSTR-2B IMS'!$N$5:$N$504,AW27))&lt;=Setup!$B$20,ABS(O27-INDEX('GSTR-2B IMS'!$O$5:$O$504,AW27))&lt;=Setup!$B$20,ABS(P27-INDEX('GSTR-2B IMS'!$P$5:$P$504,AW27))&lt;=Setup!$B$20),"Exact",IF(AND(C27=INDEX('GSTR-2B IMS'!$C$5:$C$504,AW27),F27=INDEX('GSTR-2B IMS'!$F$5:$F$504,AW27)),"Partial","Probable"))))))</f>
        <v/>
      </c>
      <c r="AY27" s="69" t="str">
        <f t="shared" si="10"/>
        <v/>
      </c>
      <c r="AZ27" s="190">
        <f t="shared" si="11"/>
        <v>23</v>
      </c>
      <c r="BA27" s="190" t="str">
        <f>IF(A27="","",IF(AW27="","N.A.",IF(INDEX('GSTR-2B IMS'!$T$5:$T$504,AW27)&lt;&gt;"Available","REVIEW",IF(OR(INDEX('GSTR-2B IMS'!$B$5:$B$504,AW27)="GSTR-1 B2B",INDEX('GSTR-2B IMS'!$B$5:$B$504,AW27)="GSTR-1A",INDEX('GSTR-2B IMS'!$B$5:$B$504,AW27)="IFF"),IF(OR(INDEX('GSTR-2B IMS'!$V$5:$V$504,AW27)="Accepted",INDEX('GSTR-2B IMS'!$V$5:$V$504,AW27)="No Action",INDEX('GSTR-2B IMS'!$V$5:$V$504,AW27)="Deemed Accepted"),"PASS","REVIEW"),IF(OR(INDEX('GSTR-2B IMS'!$V$5:$V$504,AW27)="Not in IMS",INDEX('GSTR-2B IMS'!$V$5:$V$504,AW27)="N.A.",INDEX('GSTR-2B IMS'!$V$5:$V$504,AW27)=""),"PASS","REVIEW")))))</f>
        <v/>
      </c>
      <c r="BB27" s="190" t="str">
        <f>IF(A27="","",IF(S27="Yes","RCM",IF(AW27="","Unmatched",IF(INDEX('GSTR-2B IMS'!$AC$5:$AC$504,AW27)="","4(A)(5)",INDEX('GSTR-2B IMS'!$AC$5:$AC$504,AW27)))))</f>
        <v/>
      </c>
      <c r="BC27" s="188" t="str">
        <f>IF(A27="","",IF(OR(S27="Yes",F27="Credit Note",Q27&lt;=0,AF27="",Setup!$B$24&lt;=AF27,AN27&lt;=0),0,MAX(0,M27*MIN(1,MAX(0,AI27/AN27))*MAX(0,1-IF(AND(AD27&lt;&gt;"",AD27&lt;=AF27),MIN(1,MAX(0,AE27/Q27)),0))-SUMIFS('Reversal Reclaim'!$K$5:$K$504,'Reversal Reclaim'!$B$5:$B$504,A27,'Reversal Reclaim'!$G$5:$G$504,"Temporary"))))</f>
        <v/>
      </c>
      <c r="BD27" s="188" t="str">
        <f>IF(A27="","",IF(OR(S27="Yes",F27="Credit Note",Q27&lt;=0,AF27="",Setup!$B$24&lt;=AF27,AN27&lt;=0),0,MAX(0,N27*MIN(1,MAX(0,AI27/AN27))*MAX(0,1-IF(AND(AD27&lt;&gt;"",AD27&lt;=AF27),MIN(1,MAX(0,AE27/Q27)),0))-SUMIFS('Reversal Reclaim'!$L$5:$L$504,'Reversal Reclaim'!$B$5:$B$504,A27,'Reversal Reclaim'!$G$5:$G$504,"Temporary"))))</f>
        <v/>
      </c>
      <c r="BE27" s="188" t="str">
        <f>IF(A27="","",IF(OR(S27="Yes",F27="Credit Note",Q27&lt;=0,AF27="",Setup!$B$24&lt;=AF27,AN27&lt;=0),0,MAX(0,O27*MIN(1,MAX(0,AI27/AN27))*MAX(0,1-IF(AND(AD27&lt;&gt;"",AD27&lt;=AF27),MIN(1,MAX(0,AE27/Q27)),0))-SUMIFS('Reversal Reclaim'!$M$5:$M$504,'Reversal Reclaim'!$B$5:$B$504,A27,'Reversal Reclaim'!$G$5:$G$504,"Temporary"))))</f>
        <v/>
      </c>
      <c r="BF27" s="188" t="str">
        <f>IF(A27="","",IF(OR(S27="Yes",F27="Credit Note",Q27&lt;=0,AF27="",Setup!$B$24&lt;=AF27,AN27&lt;=0),0,MAX(0,P27*MIN(1,MAX(0,AI27/AN27))*MAX(0,1-IF(AND(AD27&lt;&gt;"",AD27&lt;=AF27),MIN(1,MAX(0,AE27/Q27)),0))-SUMIFS('Reversal Reclaim'!$N$5:$N$504,'Reversal Reclaim'!$B$5:$B$504,A27,'Reversal Reclaim'!$G$5:$G$504,"Temporary"))))</f>
        <v/>
      </c>
      <c r="BG27" s="188" t="str">
        <f t="shared" si="12"/>
        <v/>
      </c>
    </row>
    <row r="28" spans="1:59" ht="37.950000000000003" customHeight="1" x14ac:dyDescent="0.25">
      <c r="A28" s="61"/>
      <c r="B28" s="62"/>
      <c r="C28" s="62"/>
      <c r="D28" s="62"/>
      <c r="E28" s="62"/>
      <c r="F28" s="62"/>
      <c r="G28" s="62"/>
      <c r="H28" s="63"/>
      <c r="I28" s="63"/>
      <c r="J28" s="63"/>
      <c r="K28" s="63"/>
      <c r="L28" s="64"/>
      <c r="M28" s="64"/>
      <c r="N28" s="64"/>
      <c r="O28" s="64"/>
      <c r="P28" s="64"/>
      <c r="Q28" s="64"/>
      <c r="R28" s="62"/>
      <c r="S28" s="62"/>
      <c r="T28" s="62"/>
      <c r="U28" s="62"/>
      <c r="V28" s="62"/>
      <c r="W28" s="63"/>
      <c r="X28" s="65"/>
      <c r="Y28" s="65"/>
      <c r="Z28" s="65"/>
      <c r="AA28" s="62"/>
      <c r="AB28" s="62"/>
      <c r="AC28" s="62"/>
      <c r="AD28" s="63"/>
      <c r="AE28" s="64"/>
      <c r="AF28" s="63" t="str">
        <f t="shared" si="0"/>
        <v/>
      </c>
      <c r="AG28" s="62"/>
      <c r="AH28" s="207"/>
      <c r="AI28" s="64"/>
      <c r="AJ28" s="64"/>
      <c r="AK28" s="64"/>
      <c r="AL28" s="66" t="str">
        <f t="shared" si="1"/>
        <v/>
      </c>
      <c r="AM28" s="67" t="str">
        <f t="shared" si="2"/>
        <v/>
      </c>
      <c r="AN28" s="68" t="str">
        <f t="shared" si="3"/>
        <v/>
      </c>
      <c r="AO28" s="67" t="str">
        <f t="shared" si="4"/>
        <v/>
      </c>
      <c r="AP28" s="67" t="str">
        <f t="shared" si="5"/>
        <v/>
      </c>
      <c r="AQ28" s="67" t="str">
        <f t="shared" si="6"/>
        <v/>
      </c>
      <c r="AR28" s="67" t="str">
        <f t="shared" si="7"/>
        <v/>
      </c>
      <c r="AS28" s="67" t="str">
        <f t="shared" si="8"/>
        <v/>
      </c>
      <c r="AT28" s="67" t="str">
        <f>IF(A28="","",IF(S28="Yes","N.A.",IF(AND(AD28&lt;&gt;"",AD28&lt;=AF28,AE28&gt;=Q28),"PASS",IF(Setup!$B$24&lt;=AF28,"WATCH",IF(BG28&gt;0,"PARTIAL REVERSE/REVIEW","REVERSE/REVIEW")))))</f>
        <v/>
      </c>
      <c r="AU28" s="67" t="str">
        <f>IF(A28="","",IF(H28="","REVIEW",IF(AI28&gt;0,IF(OR(AH28="",NOT(ISNUMBER(AH28))),"REVIEW CLAIM DATE",IF(AH28&lt;=SUMIF('FY Deadlines'!$A$5:$A$14,IF(MONTH(H28)&gt;=4,YEAR(H28),YEAR(H28)-1),'FY Deadlines'!$F$5:$F$14),"PASS","EXPIRED CLAIM")),IF(SUMIF('FY Deadlines'!$A$5:$A$14,IF(MONTH(H28)&gt;=4,YEAR(H28),YEAR(H28)-1),'FY Deadlines'!$F$5:$F$14)=0,"REVIEW FY",IF(Setup!$B$24&gt;SUMIF('FY Deadlines'!$A$5:$A$14,IF(MONTH(H28)&gt;=4,YEAR(H28),YEAR(H28)-1),'FY Deadlines'!$F$5:$F$14),"EXPIRED","PASS")))))</f>
        <v/>
      </c>
      <c r="AV28" s="67" t="str">
        <f t="shared" si="9"/>
        <v/>
      </c>
      <c r="AW28" s="67" t="str">
        <f>IF(AM28="","",IF(COUNTIF('GSTR-2B IMS'!$AE$5:$AE$504,AM28)=1,SUMIF('GSTR-2B IMS'!$AE$5:$AE$504,AM28,'GSTR-2B IMS'!$AL$5:$AL$504),""))</f>
        <v/>
      </c>
      <c r="AX28" s="67" t="str">
        <f>IF(A28="","",IF(AO28&gt;1,"Duplicate",IF(COUNTIF('GSTR-2B IMS'!$AE$5:$AE$504,AM28)=0,"Only in Books",IF(COUNTIF('GSTR-2B IMS'!$AE$5:$AE$504,AM28)&gt;1,"Duplicate",IF(AND(C28=INDEX('GSTR-2B IMS'!$C$5:$C$504,AW28),F28=INDEX('GSTR-2B IMS'!$F$5:$F$504,AW28),ABS(H28-INDEX('GSTR-2B IMS'!$H$5:$H$504,AW28))&lt;=Setup!$B$21,ABS(L28-INDEX('GSTR-2B IMS'!$L$5:$L$504,AW28))&lt;=Setup!$B$18,ABS(AN28-INDEX('GSTR-2B IMS'!$AF$5:$AF$504,AW28))&lt;=Setup!$B$19,ABS(M28-INDEX('GSTR-2B IMS'!$M$5:$M$504,AW28))&lt;=Setup!$B$20,ABS(N28-INDEX('GSTR-2B IMS'!$N$5:$N$504,AW28))&lt;=Setup!$B$20,ABS(O28-INDEX('GSTR-2B IMS'!$O$5:$O$504,AW28))&lt;=Setup!$B$20,ABS(P28-INDEX('GSTR-2B IMS'!$P$5:$P$504,AW28))&lt;=Setup!$B$20),"Exact",IF(AND(C28=INDEX('GSTR-2B IMS'!$C$5:$C$504,AW28),F28=INDEX('GSTR-2B IMS'!$F$5:$F$504,AW28)),"Partial","Probable"))))))</f>
        <v/>
      </c>
      <c r="AY28" s="69" t="str">
        <f t="shared" si="10"/>
        <v/>
      </c>
      <c r="AZ28" s="190">
        <f t="shared" si="11"/>
        <v>24</v>
      </c>
      <c r="BA28" s="190" t="str">
        <f>IF(A28="","",IF(AW28="","N.A.",IF(INDEX('GSTR-2B IMS'!$T$5:$T$504,AW28)&lt;&gt;"Available","REVIEW",IF(OR(INDEX('GSTR-2B IMS'!$B$5:$B$504,AW28)="GSTR-1 B2B",INDEX('GSTR-2B IMS'!$B$5:$B$504,AW28)="GSTR-1A",INDEX('GSTR-2B IMS'!$B$5:$B$504,AW28)="IFF"),IF(OR(INDEX('GSTR-2B IMS'!$V$5:$V$504,AW28)="Accepted",INDEX('GSTR-2B IMS'!$V$5:$V$504,AW28)="No Action",INDEX('GSTR-2B IMS'!$V$5:$V$504,AW28)="Deemed Accepted"),"PASS","REVIEW"),IF(OR(INDEX('GSTR-2B IMS'!$V$5:$V$504,AW28)="Not in IMS",INDEX('GSTR-2B IMS'!$V$5:$V$504,AW28)="N.A.",INDEX('GSTR-2B IMS'!$V$5:$V$504,AW28)=""),"PASS","REVIEW")))))</f>
        <v/>
      </c>
      <c r="BB28" s="190" t="str">
        <f>IF(A28="","",IF(S28="Yes","RCM",IF(AW28="","Unmatched",IF(INDEX('GSTR-2B IMS'!$AC$5:$AC$504,AW28)="","4(A)(5)",INDEX('GSTR-2B IMS'!$AC$5:$AC$504,AW28)))))</f>
        <v/>
      </c>
      <c r="BC28" s="188" t="str">
        <f>IF(A28="","",IF(OR(S28="Yes",F28="Credit Note",Q28&lt;=0,AF28="",Setup!$B$24&lt;=AF28,AN28&lt;=0),0,MAX(0,M28*MIN(1,MAX(0,AI28/AN28))*MAX(0,1-IF(AND(AD28&lt;&gt;"",AD28&lt;=AF28),MIN(1,MAX(0,AE28/Q28)),0))-SUMIFS('Reversal Reclaim'!$K$5:$K$504,'Reversal Reclaim'!$B$5:$B$504,A28,'Reversal Reclaim'!$G$5:$G$504,"Temporary"))))</f>
        <v/>
      </c>
      <c r="BD28" s="188" t="str">
        <f>IF(A28="","",IF(OR(S28="Yes",F28="Credit Note",Q28&lt;=0,AF28="",Setup!$B$24&lt;=AF28,AN28&lt;=0),0,MAX(0,N28*MIN(1,MAX(0,AI28/AN28))*MAX(0,1-IF(AND(AD28&lt;&gt;"",AD28&lt;=AF28),MIN(1,MAX(0,AE28/Q28)),0))-SUMIFS('Reversal Reclaim'!$L$5:$L$504,'Reversal Reclaim'!$B$5:$B$504,A28,'Reversal Reclaim'!$G$5:$G$504,"Temporary"))))</f>
        <v/>
      </c>
      <c r="BE28" s="188" t="str">
        <f>IF(A28="","",IF(OR(S28="Yes",F28="Credit Note",Q28&lt;=0,AF28="",Setup!$B$24&lt;=AF28,AN28&lt;=0),0,MAX(0,O28*MIN(1,MAX(0,AI28/AN28))*MAX(0,1-IF(AND(AD28&lt;&gt;"",AD28&lt;=AF28),MIN(1,MAX(0,AE28/Q28)),0))-SUMIFS('Reversal Reclaim'!$M$5:$M$504,'Reversal Reclaim'!$B$5:$B$504,A28,'Reversal Reclaim'!$G$5:$G$504,"Temporary"))))</f>
        <v/>
      </c>
      <c r="BF28" s="188" t="str">
        <f>IF(A28="","",IF(OR(S28="Yes",F28="Credit Note",Q28&lt;=0,AF28="",Setup!$B$24&lt;=AF28,AN28&lt;=0),0,MAX(0,P28*MIN(1,MAX(0,AI28/AN28))*MAX(0,1-IF(AND(AD28&lt;&gt;"",AD28&lt;=AF28),MIN(1,MAX(0,AE28/Q28)),0))-SUMIFS('Reversal Reclaim'!$N$5:$N$504,'Reversal Reclaim'!$B$5:$B$504,A28,'Reversal Reclaim'!$G$5:$G$504,"Temporary"))))</f>
        <v/>
      </c>
      <c r="BG28" s="188" t="str">
        <f t="shared" si="12"/>
        <v/>
      </c>
    </row>
    <row r="29" spans="1:59" ht="37.950000000000003" customHeight="1" x14ac:dyDescent="0.25">
      <c r="A29" s="61"/>
      <c r="B29" s="62"/>
      <c r="C29" s="62"/>
      <c r="D29" s="62"/>
      <c r="E29" s="62"/>
      <c r="F29" s="62"/>
      <c r="G29" s="62"/>
      <c r="H29" s="63"/>
      <c r="I29" s="63"/>
      <c r="J29" s="63"/>
      <c r="K29" s="63"/>
      <c r="L29" s="64"/>
      <c r="M29" s="64"/>
      <c r="N29" s="64"/>
      <c r="O29" s="64"/>
      <c r="P29" s="64"/>
      <c r="Q29" s="64"/>
      <c r="R29" s="62"/>
      <c r="S29" s="62"/>
      <c r="T29" s="62"/>
      <c r="U29" s="62"/>
      <c r="V29" s="62"/>
      <c r="W29" s="63"/>
      <c r="X29" s="65"/>
      <c r="Y29" s="65"/>
      <c r="Z29" s="65"/>
      <c r="AA29" s="62"/>
      <c r="AB29" s="62"/>
      <c r="AC29" s="62"/>
      <c r="AD29" s="63"/>
      <c r="AE29" s="64"/>
      <c r="AF29" s="63" t="str">
        <f t="shared" si="0"/>
        <v/>
      </c>
      <c r="AG29" s="62"/>
      <c r="AH29" s="207"/>
      <c r="AI29" s="64"/>
      <c r="AJ29" s="64"/>
      <c r="AK29" s="64"/>
      <c r="AL29" s="66" t="str">
        <f t="shared" si="1"/>
        <v/>
      </c>
      <c r="AM29" s="67" t="str">
        <f t="shared" si="2"/>
        <v/>
      </c>
      <c r="AN29" s="68" t="str">
        <f t="shared" si="3"/>
        <v/>
      </c>
      <c r="AO29" s="67" t="str">
        <f t="shared" si="4"/>
        <v/>
      </c>
      <c r="AP29" s="67" t="str">
        <f t="shared" si="5"/>
        <v/>
      </c>
      <c r="AQ29" s="67" t="str">
        <f t="shared" si="6"/>
        <v/>
      </c>
      <c r="AR29" s="67" t="str">
        <f t="shared" si="7"/>
        <v/>
      </c>
      <c r="AS29" s="67" t="str">
        <f t="shared" si="8"/>
        <v/>
      </c>
      <c r="AT29" s="67" t="str">
        <f>IF(A29="","",IF(S29="Yes","N.A.",IF(AND(AD29&lt;&gt;"",AD29&lt;=AF29,AE29&gt;=Q29),"PASS",IF(Setup!$B$24&lt;=AF29,"WATCH",IF(BG29&gt;0,"PARTIAL REVERSE/REVIEW","REVERSE/REVIEW")))))</f>
        <v/>
      </c>
      <c r="AU29" s="67" t="str">
        <f>IF(A29="","",IF(H29="","REVIEW",IF(AI29&gt;0,IF(OR(AH29="",NOT(ISNUMBER(AH29))),"REVIEW CLAIM DATE",IF(AH29&lt;=SUMIF('FY Deadlines'!$A$5:$A$14,IF(MONTH(H29)&gt;=4,YEAR(H29),YEAR(H29)-1),'FY Deadlines'!$F$5:$F$14),"PASS","EXPIRED CLAIM")),IF(SUMIF('FY Deadlines'!$A$5:$A$14,IF(MONTH(H29)&gt;=4,YEAR(H29),YEAR(H29)-1),'FY Deadlines'!$F$5:$F$14)=0,"REVIEW FY",IF(Setup!$B$24&gt;SUMIF('FY Deadlines'!$A$5:$A$14,IF(MONTH(H29)&gt;=4,YEAR(H29),YEAR(H29)-1),'FY Deadlines'!$F$5:$F$14),"EXPIRED","PASS")))))</f>
        <v/>
      </c>
      <c r="AV29" s="67" t="str">
        <f t="shared" si="9"/>
        <v/>
      </c>
      <c r="AW29" s="67" t="str">
        <f>IF(AM29="","",IF(COUNTIF('GSTR-2B IMS'!$AE$5:$AE$504,AM29)=1,SUMIF('GSTR-2B IMS'!$AE$5:$AE$504,AM29,'GSTR-2B IMS'!$AL$5:$AL$504),""))</f>
        <v/>
      </c>
      <c r="AX29" s="67" t="str">
        <f>IF(A29="","",IF(AO29&gt;1,"Duplicate",IF(COUNTIF('GSTR-2B IMS'!$AE$5:$AE$504,AM29)=0,"Only in Books",IF(COUNTIF('GSTR-2B IMS'!$AE$5:$AE$504,AM29)&gt;1,"Duplicate",IF(AND(C29=INDEX('GSTR-2B IMS'!$C$5:$C$504,AW29),F29=INDEX('GSTR-2B IMS'!$F$5:$F$504,AW29),ABS(H29-INDEX('GSTR-2B IMS'!$H$5:$H$504,AW29))&lt;=Setup!$B$21,ABS(L29-INDEX('GSTR-2B IMS'!$L$5:$L$504,AW29))&lt;=Setup!$B$18,ABS(AN29-INDEX('GSTR-2B IMS'!$AF$5:$AF$504,AW29))&lt;=Setup!$B$19,ABS(M29-INDEX('GSTR-2B IMS'!$M$5:$M$504,AW29))&lt;=Setup!$B$20,ABS(N29-INDEX('GSTR-2B IMS'!$N$5:$N$504,AW29))&lt;=Setup!$B$20,ABS(O29-INDEX('GSTR-2B IMS'!$O$5:$O$504,AW29))&lt;=Setup!$B$20,ABS(P29-INDEX('GSTR-2B IMS'!$P$5:$P$504,AW29))&lt;=Setup!$B$20),"Exact",IF(AND(C29=INDEX('GSTR-2B IMS'!$C$5:$C$504,AW29),F29=INDEX('GSTR-2B IMS'!$F$5:$F$504,AW29)),"Partial","Probable"))))))</f>
        <v/>
      </c>
      <c r="AY29" s="69" t="str">
        <f t="shared" si="10"/>
        <v/>
      </c>
      <c r="AZ29" s="190">
        <f t="shared" si="11"/>
        <v>25</v>
      </c>
      <c r="BA29" s="190" t="str">
        <f>IF(A29="","",IF(AW29="","N.A.",IF(INDEX('GSTR-2B IMS'!$T$5:$T$504,AW29)&lt;&gt;"Available","REVIEW",IF(OR(INDEX('GSTR-2B IMS'!$B$5:$B$504,AW29)="GSTR-1 B2B",INDEX('GSTR-2B IMS'!$B$5:$B$504,AW29)="GSTR-1A",INDEX('GSTR-2B IMS'!$B$5:$B$504,AW29)="IFF"),IF(OR(INDEX('GSTR-2B IMS'!$V$5:$V$504,AW29)="Accepted",INDEX('GSTR-2B IMS'!$V$5:$V$504,AW29)="No Action",INDEX('GSTR-2B IMS'!$V$5:$V$504,AW29)="Deemed Accepted"),"PASS","REVIEW"),IF(OR(INDEX('GSTR-2B IMS'!$V$5:$V$504,AW29)="Not in IMS",INDEX('GSTR-2B IMS'!$V$5:$V$504,AW29)="N.A.",INDEX('GSTR-2B IMS'!$V$5:$V$504,AW29)=""),"PASS","REVIEW")))))</f>
        <v/>
      </c>
      <c r="BB29" s="190" t="str">
        <f>IF(A29="","",IF(S29="Yes","RCM",IF(AW29="","Unmatched",IF(INDEX('GSTR-2B IMS'!$AC$5:$AC$504,AW29)="","4(A)(5)",INDEX('GSTR-2B IMS'!$AC$5:$AC$504,AW29)))))</f>
        <v/>
      </c>
      <c r="BC29" s="188" t="str">
        <f>IF(A29="","",IF(OR(S29="Yes",F29="Credit Note",Q29&lt;=0,AF29="",Setup!$B$24&lt;=AF29,AN29&lt;=0),0,MAX(0,M29*MIN(1,MAX(0,AI29/AN29))*MAX(0,1-IF(AND(AD29&lt;&gt;"",AD29&lt;=AF29),MIN(1,MAX(0,AE29/Q29)),0))-SUMIFS('Reversal Reclaim'!$K$5:$K$504,'Reversal Reclaim'!$B$5:$B$504,A29,'Reversal Reclaim'!$G$5:$G$504,"Temporary"))))</f>
        <v/>
      </c>
      <c r="BD29" s="188" t="str">
        <f>IF(A29="","",IF(OR(S29="Yes",F29="Credit Note",Q29&lt;=0,AF29="",Setup!$B$24&lt;=AF29,AN29&lt;=0),0,MAX(0,N29*MIN(1,MAX(0,AI29/AN29))*MAX(0,1-IF(AND(AD29&lt;&gt;"",AD29&lt;=AF29),MIN(1,MAX(0,AE29/Q29)),0))-SUMIFS('Reversal Reclaim'!$L$5:$L$504,'Reversal Reclaim'!$B$5:$B$504,A29,'Reversal Reclaim'!$G$5:$G$504,"Temporary"))))</f>
        <v/>
      </c>
      <c r="BE29" s="188" t="str">
        <f>IF(A29="","",IF(OR(S29="Yes",F29="Credit Note",Q29&lt;=0,AF29="",Setup!$B$24&lt;=AF29,AN29&lt;=0),0,MAX(0,O29*MIN(1,MAX(0,AI29/AN29))*MAX(0,1-IF(AND(AD29&lt;&gt;"",AD29&lt;=AF29),MIN(1,MAX(0,AE29/Q29)),0))-SUMIFS('Reversal Reclaim'!$M$5:$M$504,'Reversal Reclaim'!$B$5:$B$504,A29,'Reversal Reclaim'!$G$5:$G$504,"Temporary"))))</f>
        <v/>
      </c>
      <c r="BF29" s="188" t="str">
        <f>IF(A29="","",IF(OR(S29="Yes",F29="Credit Note",Q29&lt;=0,AF29="",Setup!$B$24&lt;=AF29,AN29&lt;=0),0,MAX(0,P29*MIN(1,MAX(0,AI29/AN29))*MAX(0,1-IF(AND(AD29&lt;&gt;"",AD29&lt;=AF29),MIN(1,MAX(0,AE29/Q29)),0))-SUMIFS('Reversal Reclaim'!$N$5:$N$504,'Reversal Reclaim'!$B$5:$B$504,A29,'Reversal Reclaim'!$G$5:$G$504,"Temporary"))))</f>
        <v/>
      </c>
      <c r="BG29" s="188" t="str">
        <f t="shared" si="12"/>
        <v/>
      </c>
    </row>
    <row r="30" spans="1:59" ht="37.950000000000003" customHeight="1" x14ac:dyDescent="0.25">
      <c r="A30" s="61"/>
      <c r="B30" s="62"/>
      <c r="C30" s="62"/>
      <c r="D30" s="62"/>
      <c r="E30" s="62"/>
      <c r="F30" s="62"/>
      <c r="G30" s="62"/>
      <c r="H30" s="63"/>
      <c r="I30" s="63"/>
      <c r="J30" s="63"/>
      <c r="K30" s="63"/>
      <c r="L30" s="64"/>
      <c r="M30" s="64"/>
      <c r="N30" s="64"/>
      <c r="O30" s="64"/>
      <c r="P30" s="64"/>
      <c r="Q30" s="64"/>
      <c r="R30" s="62"/>
      <c r="S30" s="62"/>
      <c r="T30" s="62"/>
      <c r="U30" s="62"/>
      <c r="V30" s="62"/>
      <c r="W30" s="63"/>
      <c r="X30" s="65"/>
      <c r="Y30" s="65"/>
      <c r="Z30" s="65"/>
      <c r="AA30" s="62"/>
      <c r="AB30" s="62"/>
      <c r="AC30" s="62"/>
      <c r="AD30" s="63"/>
      <c r="AE30" s="64"/>
      <c r="AF30" s="63" t="str">
        <f t="shared" si="0"/>
        <v/>
      </c>
      <c r="AG30" s="62"/>
      <c r="AH30" s="207"/>
      <c r="AI30" s="64"/>
      <c r="AJ30" s="64"/>
      <c r="AK30" s="64"/>
      <c r="AL30" s="66" t="str">
        <f t="shared" si="1"/>
        <v/>
      </c>
      <c r="AM30" s="67" t="str">
        <f t="shared" si="2"/>
        <v/>
      </c>
      <c r="AN30" s="68" t="str">
        <f t="shared" si="3"/>
        <v/>
      </c>
      <c r="AO30" s="67" t="str">
        <f t="shared" si="4"/>
        <v/>
      </c>
      <c r="AP30" s="67" t="str">
        <f t="shared" si="5"/>
        <v/>
      </c>
      <c r="AQ30" s="67" t="str">
        <f t="shared" si="6"/>
        <v/>
      </c>
      <c r="AR30" s="67" t="str">
        <f t="shared" si="7"/>
        <v/>
      </c>
      <c r="AS30" s="67" t="str">
        <f t="shared" si="8"/>
        <v/>
      </c>
      <c r="AT30" s="67" t="str">
        <f>IF(A30="","",IF(S30="Yes","N.A.",IF(AND(AD30&lt;&gt;"",AD30&lt;=AF30,AE30&gt;=Q30),"PASS",IF(Setup!$B$24&lt;=AF30,"WATCH",IF(BG30&gt;0,"PARTIAL REVERSE/REVIEW","REVERSE/REVIEW")))))</f>
        <v/>
      </c>
      <c r="AU30" s="67" t="str">
        <f>IF(A30="","",IF(H30="","REVIEW",IF(AI30&gt;0,IF(OR(AH30="",NOT(ISNUMBER(AH30))),"REVIEW CLAIM DATE",IF(AH30&lt;=SUMIF('FY Deadlines'!$A$5:$A$14,IF(MONTH(H30)&gt;=4,YEAR(H30),YEAR(H30)-1),'FY Deadlines'!$F$5:$F$14),"PASS","EXPIRED CLAIM")),IF(SUMIF('FY Deadlines'!$A$5:$A$14,IF(MONTH(H30)&gt;=4,YEAR(H30),YEAR(H30)-1),'FY Deadlines'!$F$5:$F$14)=0,"REVIEW FY",IF(Setup!$B$24&gt;SUMIF('FY Deadlines'!$A$5:$A$14,IF(MONTH(H30)&gt;=4,YEAR(H30),YEAR(H30)-1),'FY Deadlines'!$F$5:$F$14),"EXPIRED","PASS")))))</f>
        <v/>
      </c>
      <c r="AV30" s="67" t="str">
        <f t="shared" si="9"/>
        <v/>
      </c>
      <c r="AW30" s="67" t="str">
        <f>IF(AM30="","",IF(COUNTIF('GSTR-2B IMS'!$AE$5:$AE$504,AM30)=1,SUMIF('GSTR-2B IMS'!$AE$5:$AE$504,AM30,'GSTR-2B IMS'!$AL$5:$AL$504),""))</f>
        <v/>
      </c>
      <c r="AX30" s="67" t="str">
        <f>IF(A30="","",IF(AO30&gt;1,"Duplicate",IF(COUNTIF('GSTR-2B IMS'!$AE$5:$AE$504,AM30)=0,"Only in Books",IF(COUNTIF('GSTR-2B IMS'!$AE$5:$AE$504,AM30)&gt;1,"Duplicate",IF(AND(C30=INDEX('GSTR-2B IMS'!$C$5:$C$504,AW30),F30=INDEX('GSTR-2B IMS'!$F$5:$F$504,AW30),ABS(H30-INDEX('GSTR-2B IMS'!$H$5:$H$504,AW30))&lt;=Setup!$B$21,ABS(L30-INDEX('GSTR-2B IMS'!$L$5:$L$504,AW30))&lt;=Setup!$B$18,ABS(AN30-INDEX('GSTR-2B IMS'!$AF$5:$AF$504,AW30))&lt;=Setup!$B$19,ABS(M30-INDEX('GSTR-2B IMS'!$M$5:$M$504,AW30))&lt;=Setup!$B$20,ABS(N30-INDEX('GSTR-2B IMS'!$N$5:$N$504,AW30))&lt;=Setup!$B$20,ABS(O30-INDEX('GSTR-2B IMS'!$O$5:$O$504,AW30))&lt;=Setup!$B$20,ABS(P30-INDEX('GSTR-2B IMS'!$P$5:$P$504,AW30))&lt;=Setup!$B$20),"Exact",IF(AND(C30=INDEX('GSTR-2B IMS'!$C$5:$C$504,AW30),F30=INDEX('GSTR-2B IMS'!$F$5:$F$504,AW30)),"Partial","Probable"))))))</f>
        <v/>
      </c>
      <c r="AY30" s="69" t="str">
        <f t="shared" si="10"/>
        <v/>
      </c>
      <c r="AZ30" s="190">
        <f t="shared" si="11"/>
        <v>26</v>
      </c>
      <c r="BA30" s="190" t="str">
        <f>IF(A30="","",IF(AW30="","N.A.",IF(INDEX('GSTR-2B IMS'!$T$5:$T$504,AW30)&lt;&gt;"Available","REVIEW",IF(OR(INDEX('GSTR-2B IMS'!$B$5:$B$504,AW30)="GSTR-1 B2B",INDEX('GSTR-2B IMS'!$B$5:$B$504,AW30)="GSTR-1A",INDEX('GSTR-2B IMS'!$B$5:$B$504,AW30)="IFF"),IF(OR(INDEX('GSTR-2B IMS'!$V$5:$V$504,AW30)="Accepted",INDEX('GSTR-2B IMS'!$V$5:$V$504,AW30)="No Action",INDEX('GSTR-2B IMS'!$V$5:$V$504,AW30)="Deemed Accepted"),"PASS","REVIEW"),IF(OR(INDEX('GSTR-2B IMS'!$V$5:$V$504,AW30)="Not in IMS",INDEX('GSTR-2B IMS'!$V$5:$V$504,AW30)="N.A.",INDEX('GSTR-2B IMS'!$V$5:$V$504,AW30)=""),"PASS","REVIEW")))))</f>
        <v/>
      </c>
      <c r="BB30" s="190" t="str">
        <f>IF(A30="","",IF(S30="Yes","RCM",IF(AW30="","Unmatched",IF(INDEX('GSTR-2B IMS'!$AC$5:$AC$504,AW30)="","4(A)(5)",INDEX('GSTR-2B IMS'!$AC$5:$AC$504,AW30)))))</f>
        <v/>
      </c>
      <c r="BC30" s="188" t="str">
        <f>IF(A30="","",IF(OR(S30="Yes",F30="Credit Note",Q30&lt;=0,AF30="",Setup!$B$24&lt;=AF30,AN30&lt;=0),0,MAX(0,M30*MIN(1,MAX(0,AI30/AN30))*MAX(0,1-IF(AND(AD30&lt;&gt;"",AD30&lt;=AF30),MIN(1,MAX(0,AE30/Q30)),0))-SUMIFS('Reversal Reclaim'!$K$5:$K$504,'Reversal Reclaim'!$B$5:$B$504,A30,'Reversal Reclaim'!$G$5:$G$504,"Temporary"))))</f>
        <v/>
      </c>
      <c r="BD30" s="188" t="str">
        <f>IF(A30="","",IF(OR(S30="Yes",F30="Credit Note",Q30&lt;=0,AF30="",Setup!$B$24&lt;=AF30,AN30&lt;=0),0,MAX(0,N30*MIN(1,MAX(0,AI30/AN30))*MAX(0,1-IF(AND(AD30&lt;&gt;"",AD30&lt;=AF30),MIN(1,MAX(0,AE30/Q30)),0))-SUMIFS('Reversal Reclaim'!$L$5:$L$504,'Reversal Reclaim'!$B$5:$B$504,A30,'Reversal Reclaim'!$G$5:$G$504,"Temporary"))))</f>
        <v/>
      </c>
      <c r="BE30" s="188" t="str">
        <f>IF(A30="","",IF(OR(S30="Yes",F30="Credit Note",Q30&lt;=0,AF30="",Setup!$B$24&lt;=AF30,AN30&lt;=0),0,MAX(0,O30*MIN(1,MAX(0,AI30/AN30))*MAX(0,1-IF(AND(AD30&lt;&gt;"",AD30&lt;=AF30),MIN(1,MAX(0,AE30/Q30)),0))-SUMIFS('Reversal Reclaim'!$M$5:$M$504,'Reversal Reclaim'!$B$5:$B$504,A30,'Reversal Reclaim'!$G$5:$G$504,"Temporary"))))</f>
        <v/>
      </c>
      <c r="BF30" s="188" t="str">
        <f>IF(A30="","",IF(OR(S30="Yes",F30="Credit Note",Q30&lt;=0,AF30="",Setup!$B$24&lt;=AF30,AN30&lt;=0),0,MAX(0,P30*MIN(1,MAX(0,AI30/AN30))*MAX(0,1-IF(AND(AD30&lt;&gt;"",AD30&lt;=AF30),MIN(1,MAX(0,AE30/Q30)),0))-SUMIFS('Reversal Reclaim'!$N$5:$N$504,'Reversal Reclaim'!$B$5:$B$504,A30,'Reversal Reclaim'!$G$5:$G$504,"Temporary"))))</f>
        <v/>
      </c>
      <c r="BG30" s="188" t="str">
        <f t="shared" si="12"/>
        <v/>
      </c>
    </row>
    <row r="31" spans="1:59" ht="37.950000000000003" customHeight="1" x14ac:dyDescent="0.25">
      <c r="A31" s="61"/>
      <c r="B31" s="62"/>
      <c r="C31" s="62"/>
      <c r="D31" s="62"/>
      <c r="E31" s="62"/>
      <c r="F31" s="62"/>
      <c r="G31" s="62"/>
      <c r="H31" s="63"/>
      <c r="I31" s="63"/>
      <c r="J31" s="63"/>
      <c r="K31" s="63"/>
      <c r="L31" s="64"/>
      <c r="M31" s="64"/>
      <c r="N31" s="64"/>
      <c r="O31" s="64"/>
      <c r="P31" s="64"/>
      <c r="Q31" s="64"/>
      <c r="R31" s="62"/>
      <c r="S31" s="62"/>
      <c r="T31" s="62"/>
      <c r="U31" s="62"/>
      <c r="V31" s="62"/>
      <c r="W31" s="63"/>
      <c r="X31" s="65"/>
      <c r="Y31" s="65"/>
      <c r="Z31" s="65"/>
      <c r="AA31" s="62"/>
      <c r="AB31" s="62"/>
      <c r="AC31" s="62"/>
      <c r="AD31" s="63"/>
      <c r="AE31" s="64"/>
      <c r="AF31" s="63" t="str">
        <f t="shared" si="0"/>
        <v/>
      </c>
      <c r="AG31" s="62"/>
      <c r="AH31" s="207"/>
      <c r="AI31" s="64"/>
      <c r="AJ31" s="64"/>
      <c r="AK31" s="64"/>
      <c r="AL31" s="66" t="str">
        <f t="shared" si="1"/>
        <v/>
      </c>
      <c r="AM31" s="67" t="str">
        <f t="shared" si="2"/>
        <v/>
      </c>
      <c r="AN31" s="68" t="str">
        <f t="shared" si="3"/>
        <v/>
      </c>
      <c r="AO31" s="67" t="str">
        <f t="shared" si="4"/>
        <v/>
      </c>
      <c r="AP31" s="67" t="str">
        <f t="shared" si="5"/>
        <v/>
      </c>
      <c r="AQ31" s="67" t="str">
        <f t="shared" si="6"/>
        <v/>
      </c>
      <c r="AR31" s="67" t="str">
        <f t="shared" si="7"/>
        <v/>
      </c>
      <c r="AS31" s="67" t="str">
        <f t="shared" si="8"/>
        <v/>
      </c>
      <c r="AT31" s="67" t="str">
        <f>IF(A31="","",IF(S31="Yes","N.A.",IF(AND(AD31&lt;&gt;"",AD31&lt;=AF31,AE31&gt;=Q31),"PASS",IF(Setup!$B$24&lt;=AF31,"WATCH",IF(BG31&gt;0,"PARTIAL REVERSE/REVIEW","REVERSE/REVIEW")))))</f>
        <v/>
      </c>
      <c r="AU31" s="67" t="str">
        <f>IF(A31="","",IF(H31="","REVIEW",IF(AI31&gt;0,IF(OR(AH31="",NOT(ISNUMBER(AH31))),"REVIEW CLAIM DATE",IF(AH31&lt;=SUMIF('FY Deadlines'!$A$5:$A$14,IF(MONTH(H31)&gt;=4,YEAR(H31),YEAR(H31)-1),'FY Deadlines'!$F$5:$F$14),"PASS","EXPIRED CLAIM")),IF(SUMIF('FY Deadlines'!$A$5:$A$14,IF(MONTH(H31)&gt;=4,YEAR(H31),YEAR(H31)-1),'FY Deadlines'!$F$5:$F$14)=0,"REVIEW FY",IF(Setup!$B$24&gt;SUMIF('FY Deadlines'!$A$5:$A$14,IF(MONTH(H31)&gt;=4,YEAR(H31),YEAR(H31)-1),'FY Deadlines'!$F$5:$F$14),"EXPIRED","PASS")))))</f>
        <v/>
      </c>
      <c r="AV31" s="67" t="str">
        <f t="shared" si="9"/>
        <v/>
      </c>
      <c r="AW31" s="67" t="str">
        <f>IF(AM31="","",IF(COUNTIF('GSTR-2B IMS'!$AE$5:$AE$504,AM31)=1,SUMIF('GSTR-2B IMS'!$AE$5:$AE$504,AM31,'GSTR-2B IMS'!$AL$5:$AL$504),""))</f>
        <v/>
      </c>
      <c r="AX31" s="67" t="str">
        <f>IF(A31="","",IF(AO31&gt;1,"Duplicate",IF(COUNTIF('GSTR-2B IMS'!$AE$5:$AE$504,AM31)=0,"Only in Books",IF(COUNTIF('GSTR-2B IMS'!$AE$5:$AE$504,AM31)&gt;1,"Duplicate",IF(AND(C31=INDEX('GSTR-2B IMS'!$C$5:$C$504,AW31),F31=INDEX('GSTR-2B IMS'!$F$5:$F$504,AW31),ABS(H31-INDEX('GSTR-2B IMS'!$H$5:$H$504,AW31))&lt;=Setup!$B$21,ABS(L31-INDEX('GSTR-2B IMS'!$L$5:$L$504,AW31))&lt;=Setup!$B$18,ABS(AN31-INDEX('GSTR-2B IMS'!$AF$5:$AF$504,AW31))&lt;=Setup!$B$19,ABS(M31-INDEX('GSTR-2B IMS'!$M$5:$M$504,AW31))&lt;=Setup!$B$20,ABS(N31-INDEX('GSTR-2B IMS'!$N$5:$N$504,AW31))&lt;=Setup!$B$20,ABS(O31-INDEX('GSTR-2B IMS'!$O$5:$O$504,AW31))&lt;=Setup!$B$20,ABS(P31-INDEX('GSTR-2B IMS'!$P$5:$P$504,AW31))&lt;=Setup!$B$20),"Exact",IF(AND(C31=INDEX('GSTR-2B IMS'!$C$5:$C$504,AW31),F31=INDEX('GSTR-2B IMS'!$F$5:$F$504,AW31)),"Partial","Probable"))))))</f>
        <v/>
      </c>
      <c r="AY31" s="69" t="str">
        <f t="shared" si="10"/>
        <v/>
      </c>
      <c r="AZ31" s="190">
        <f t="shared" si="11"/>
        <v>27</v>
      </c>
      <c r="BA31" s="190" t="str">
        <f>IF(A31="","",IF(AW31="","N.A.",IF(INDEX('GSTR-2B IMS'!$T$5:$T$504,AW31)&lt;&gt;"Available","REVIEW",IF(OR(INDEX('GSTR-2B IMS'!$B$5:$B$504,AW31)="GSTR-1 B2B",INDEX('GSTR-2B IMS'!$B$5:$B$504,AW31)="GSTR-1A",INDEX('GSTR-2B IMS'!$B$5:$B$504,AW31)="IFF"),IF(OR(INDEX('GSTR-2B IMS'!$V$5:$V$504,AW31)="Accepted",INDEX('GSTR-2B IMS'!$V$5:$V$504,AW31)="No Action",INDEX('GSTR-2B IMS'!$V$5:$V$504,AW31)="Deemed Accepted"),"PASS","REVIEW"),IF(OR(INDEX('GSTR-2B IMS'!$V$5:$V$504,AW31)="Not in IMS",INDEX('GSTR-2B IMS'!$V$5:$V$504,AW31)="N.A.",INDEX('GSTR-2B IMS'!$V$5:$V$504,AW31)=""),"PASS","REVIEW")))))</f>
        <v/>
      </c>
      <c r="BB31" s="190" t="str">
        <f>IF(A31="","",IF(S31="Yes","RCM",IF(AW31="","Unmatched",IF(INDEX('GSTR-2B IMS'!$AC$5:$AC$504,AW31)="","4(A)(5)",INDEX('GSTR-2B IMS'!$AC$5:$AC$504,AW31)))))</f>
        <v/>
      </c>
      <c r="BC31" s="188" t="str">
        <f>IF(A31="","",IF(OR(S31="Yes",F31="Credit Note",Q31&lt;=0,AF31="",Setup!$B$24&lt;=AF31,AN31&lt;=0),0,MAX(0,M31*MIN(1,MAX(0,AI31/AN31))*MAX(0,1-IF(AND(AD31&lt;&gt;"",AD31&lt;=AF31),MIN(1,MAX(0,AE31/Q31)),0))-SUMIFS('Reversal Reclaim'!$K$5:$K$504,'Reversal Reclaim'!$B$5:$B$504,A31,'Reversal Reclaim'!$G$5:$G$504,"Temporary"))))</f>
        <v/>
      </c>
      <c r="BD31" s="188" t="str">
        <f>IF(A31="","",IF(OR(S31="Yes",F31="Credit Note",Q31&lt;=0,AF31="",Setup!$B$24&lt;=AF31,AN31&lt;=0),0,MAX(0,N31*MIN(1,MAX(0,AI31/AN31))*MAX(0,1-IF(AND(AD31&lt;&gt;"",AD31&lt;=AF31),MIN(1,MAX(0,AE31/Q31)),0))-SUMIFS('Reversal Reclaim'!$L$5:$L$504,'Reversal Reclaim'!$B$5:$B$504,A31,'Reversal Reclaim'!$G$5:$G$504,"Temporary"))))</f>
        <v/>
      </c>
      <c r="BE31" s="188" t="str">
        <f>IF(A31="","",IF(OR(S31="Yes",F31="Credit Note",Q31&lt;=0,AF31="",Setup!$B$24&lt;=AF31,AN31&lt;=0),0,MAX(0,O31*MIN(1,MAX(0,AI31/AN31))*MAX(0,1-IF(AND(AD31&lt;&gt;"",AD31&lt;=AF31),MIN(1,MAX(0,AE31/Q31)),0))-SUMIFS('Reversal Reclaim'!$M$5:$M$504,'Reversal Reclaim'!$B$5:$B$504,A31,'Reversal Reclaim'!$G$5:$G$504,"Temporary"))))</f>
        <v/>
      </c>
      <c r="BF31" s="188" t="str">
        <f>IF(A31="","",IF(OR(S31="Yes",F31="Credit Note",Q31&lt;=0,AF31="",Setup!$B$24&lt;=AF31,AN31&lt;=0),0,MAX(0,P31*MIN(1,MAX(0,AI31/AN31))*MAX(0,1-IF(AND(AD31&lt;&gt;"",AD31&lt;=AF31),MIN(1,MAX(0,AE31/Q31)),0))-SUMIFS('Reversal Reclaim'!$N$5:$N$504,'Reversal Reclaim'!$B$5:$B$504,A31,'Reversal Reclaim'!$G$5:$G$504,"Temporary"))))</f>
        <v/>
      </c>
      <c r="BG31" s="188" t="str">
        <f t="shared" si="12"/>
        <v/>
      </c>
    </row>
    <row r="32" spans="1:59" ht="37.950000000000003" customHeight="1" x14ac:dyDescent="0.25">
      <c r="A32" s="61"/>
      <c r="B32" s="62"/>
      <c r="C32" s="62"/>
      <c r="D32" s="62"/>
      <c r="E32" s="62"/>
      <c r="F32" s="62"/>
      <c r="G32" s="62"/>
      <c r="H32" s="63"/>
      <c r="I32" s="63"/>
      <c r="J32" s="63"/>
      <c r="K32" s="63"/>
      <c r="L32" s="64"/>
      <c r="M32" s="64"/>
      <c r="N32" s="64"/>
      <c r="O32" s="64"/>
      <c r="P32" s="64"/>
      <c r="Q32" s="64"/>
      <c r="R32" s="62"/>
      <c r="S32" s="62"/>
      <c r="T32" s="62"/>
      <c r="U32" s="62"/>
      <c r="V32" s="62"/>
      <c r="W32" s="63"/>
      <c r="X32" s="65"/>
      <c r="Y32" s="65"/>
      <c r="Z32" s="65"/>
      <c r="AA32" s="62"/>
      <c r="AB32" s="62"/>
      <c r="AC32" s="62"/>
      <c r="AD32" s="63"/>
      <c r="AE32" s="64"/>
      <c r="AF32" s="63" t="str">
        <f t="shared" si="0"/>
        <v/>
      </c>
      <c r="AG32" s="62"/>
      <c r="AH32" s="207"/>
      <c r="AI32" s="64"/>
      <c r="AJ32" s="64"/>
      <c r="AK32" s="64"/>
      <c r="AL32" s="66" t="str">
        <f t="shared" si="1"/>
        <v/>
      </c>
      <c r="AM32" s="67" t="str">
        <f t="shared" si="2"/>
        <v/>
      </c>
      <c r="AN32" s="68" t="str">
        <f t="shared" si="3"/>
        <v/>
      </c>
      <c r="AO32" s="67" t="str">
        <f t="shared" si="4"/>
        <v/>
      </c>
      <c r="AP32" s="67" t="str">
        <f t="shared" si="5"/>
        <v/>
      </c>
      <c r="AQ32" s="67" t="str">
        <f t="shared" si="6"/>
        <v/>
      </c>
      <c r="AR32" s="67" t="str">
        <f t="shared" si="7"/>
        <v/>
      </c>
      <c r="AS32" s="67" t="str">
        <f t="shared" si="8"/>
        <v/>
      </c>
      <c r="AT32" s="67" t="str">
        <f>IF(A32="","",IF(S32="Yes","N.A.",IF(AND(AD32&lt;&gt;"",AD32&lt;=AF32,AE32&gt;=Q32),"PASS",IF(Setup!$B$24&lt;=AF32,"WATCH",IF(BG32&gt;0,"PARTIAL REVERSE/REVIEW","REVERSE/REVIEW")))))</f>
        <v/>
      </c>
      <c r="AU32" s="67" t="str">
        <f>IF(A32="","",IF(H32="","REVIEW",IF(AI32&gt;0,IF(OR(AH32="",NOT(ISNUMBER(AH32))),"REVIEW CLAIM DATE",IF(AH32&lt;=SUMIF('FY Deadlines'!$A$5:$A$14,IF(MONTH(H32)&gt;=4,YEAR(H32),YEAR(H32)-1),'FY Deadlines'!$F$5:$F$14),"PASS","EXPIRED CLAIM")),IF(SUMIF('FY Deadlines'!$A$5:$A$14,IF(MONTH(H32)&gt;=4,YEAR(H32),YEAR(H32)-1),'FY Deadlines'!$F$5:$F$14)=0,"REVIEW FY",IF(Setup!$B$24&gt;SUMIF('FY Deadlines'!$A$5:$A$14,IF(MONTH(H32)&gt;=4,YEAR(H32),YEAR(H32)-1),'FY Deadlines'!$F$5:$F$14),"EXPIRED","PASS")))))</f>
        <v/>
      </c>
      <c r="AV32" s="67" t="str">
        <f t="shared" si="9"/>
        <v/>
      </c>
      <c r="AW32" s="67" t="str">
        <f>IF(AM32="","",IF(COUNTIF('GSTR-2B IMS'!$AE$5:$AE$504,AM32)=1,SUMIF('GSTR-2B IMS'!$AE$5:$AE$504,AM32,'GSTR-2B IMS'!$AL$5:$AL$504),""))</f>
        <v/>
      </c>
      <c r="AX32" s="67" t="str">
        <f>IF(A32="","",IF(AO32&gt;1,"Duplicate",IF(COUNTIF('GSTR-2B IMS'!$AE$5:$AE$504,AM32)=0,"Only in Books",IF(COUNTIF('GSTR-2B IMS'!$AE$5:$AE$504,AM32)&gt;1,"Duplicate",IF(AND(C32=INDEX('GSTR-2B IMS'!$C$5:$C$504,AW32),F32=INDEX('GSTR-2B IMS'!$F$5:$F$504,AW32),ABS(H32-INDEX('GSTR-2B IMS'!$H$5:$H$504,AW32))&lt;=Setup!$B$21,ABS(L32-INDEX('GSTR-2B IMS'!$L$5:$L$504,AW32))&lt;=Setup!$B$18,ABS(AN32-INDEX('GSTR-2B IMS'!$AF$5:$AF$504,AW32))&lt;=Setup!$B$19,ABS(M32-INDEX('GSTR-2B IMS'!$M$5:$M$504,AW32))&lt;=Setup!$B$20,ABS(N32-INDEX('GSTR-2B IMS'!$N$5:$N$504,AW32))&lt;=Setup!$B$20,ABS(O32-INDEX('GSTR-2B IMS'!$O$5:$O$504,AW32))&lt;=Setup!$B$20,ABS(P32-INDEX('GSTR-2B IMS'!$P$5:$P$504,AW32))&lt;=Setup!$B$20),"Exact",IF(AND(C32=INDEX('GSTR-2B IMS'!$C$5:$C$504,AW32),F32=INDEX('GSTR-2B IMS'!$F$5:$F$504,AW32)),"Partial","Probable"))))))</f>
        <v/>
      </c>
      <c r="AY32" s="69" t="str">
        <f t="shared" si="10"/>
        <v/>
      </c>
      <c r="AZ32" s="190">
        <f t="shared" si="11"/>
        <v>28</v>
      </c>
      <c r="BA32" s="190" t="str">
        <f>IF(A32="","",IF(AW32="","N.A.",IF(INDEX('GSTR-2B IMS'!$T$5:$T$504,AW32)&lt;&gt;"Available","REVIEW",IF(OR(INDEX('GSTR-2B IMS'!$B$5:$B$504,AW32)="GSTR-1 B2B",INDEX('GSTR-2B IMS'!$B$5:$B$504,AW32)="GSTR-1A",INDEX('GSTR-2B IMS'!$B$5:$B$504,AW32)="IFF"),IF(OR(INDEX('GSTR-2B IMS'!$V$5:$V$504,AW32)="Accepted",INDEX('GSTR-2B IMS'!$V$5:$V$504,AW32)="No Action",INDEX('GSTR-2B IMS'!$V$5:$V$504,AW32)="Deemed Accepted"),"PASS","REVIEW"),IF(OR(INDEX('GSTR-2B IMS'!$V$5:$V$504,AW32)="Not in IMS",INDEX('GSTR-2B IMS'!$V$5:$V$504,AW32)="N.A.",INDEX('GSTR-2B IMS'!$V$5:$V$504,AW32)=""),"PASS","REVIEW")))))</f>
        <v/>
      </c>
      <c r="BB32" s="190" t="str">
        <f>IF(A32="","",IF(S32="Yes","RCM",IF(AW32="","Unmatched",IF(INDEX('GSTR-2B IMS'!$AC$5:$AC$504,AW32)="","4(A)(5)",INDEX('GSTR-2B IMS'!$AC$5:$AC$504,AW32)))))</f>
        <v/>
      </c>
      <c r="BC32" s="188" t="str">
        <f>IF(A32="","",IF(OR(S32="Yes",F32="Credit Note",Q32&lt;=0,AF32="",Setup!$B$24&lt;=AF32,AN32&lt;=0),0,MAX(0,M32*MIN(1,MAX(0,AI32/AN32))*MAX(0,1-IF(AND(AD32&lt;&gt;"",AD32&lt;=AF32),MIN(1,MAX(0,AE32/Q32)),0))-SUMIFS('Reversal Reclaim'!$K$5:$K$504,'Reversal Reclaim'!$B$5:$B$504,A32,'Reversal Reclaim'!$G$5:$G$504,"Temporary"))))</f>
        <v/>
      </c>
      <c r="BD32" s="188" t="str">
        <f>IF(A32="","",IF(OR(S32="Yes",F32="Credit Note",Q32&lt;=0,AF32="",Setup!$B$24&lt;=AF32,AN32&lt;=0),0,MAX(0,N32*MIN(1,MAX(0,AI32/AN32))*MAX(0,1-IF(AND(AD32&lt;&gt;"",AD32&lt;=AF32),MIN(1,MAX(0,AE32/Q32)),0))-SUMIFS('Reversal Reclaim'!$L$5:$L$504,'Reversal Reclaim'!$B$5:$B$504,A32,'Reversal Reclaim'!$G$5:$G$504,"Temporary"))))</f>
        <v/>
      </c>
      <c r="BE32" s="188" t="str">
        <f>IF(A32="","",IF(OR(S32="Yes",F32="Credit Note",Q32&lt;=0,AF32="",Setup!$B$24&lt;=AF32,AN32&lt;=0),0,MAX(0,O32*MIN(1,MAX(0,AI32/AN32))*MAX(0,1-IF(AND(AD32&lt;&gt;"",AD32&lt;=AF32),MIN(1,MAX(0,AE32/Q32)),0))-SUMIFS('Reversal Reclaim'!$M$5:$M$504,'Reversal Reclaim'!$B$5:$B$504,A32,'Reversal Reclaim'!$G$5:$G$504,"Temporary"))))</f>
        <v/>
      </c>
      <c r="BF32" s="188" t="str">
        <f>IF(A32="","",IF(OR(S32="Yes",F32="Credit Note",Q32&lt;=0,AF32="",Setup!$B$24&lt;=AF32,AN32&lt;=0),0,MAX(0,P32*MIN(1,MAX(0,AI32/AN32))*MAX(0,1-IF(AND(AD32&lt;&gt;"",AD32&lt;=AF32),MIN(1,MAX(0,AE32/Q32)),0))-SUMIFS('Reversal Reclaim'!$N$5:$N$504,'Reversal Reclaim'!$B$5:$B$504,A32,'Reversal Reclaim'!$G$5:$G$504,"Temporary"))))</f>
        <v/>
      </c>
      <c r="BG32" s="188" t="str">
        <f t="shared" si="12"/>
        <v/>
      </c>
    </row>
    <row r="33" spans="1:59" ht="37.950000000000003" customHeight="1" x14ac:dyDescent="0.25">
      <c r="A33" s="61"/>
      <c r="B33" s="62"/>
      <c r="C33" s="62"/>
      <c r="D33" s="62"/>
      <c r="E33" s="62"/>
      <c r="F33" s="62"/>
      <c r="G33" s="62"/>
      <c r="H33" s="63"/>
      <c r="I33" s="63"/>
      <c r="J33" s="63"/>
      <c r="K33" s="63"/>
      <c r="L33" s="64"/>
      <c r="M33" s="64"/>
      <c r="N33" s="64"/>
      <c r="O33" s="64"/>
      <c r="P33" s="64"/>
      <c r="Q33" s="64"/>
      <c r="R33" s="62"/>
      <c r="S33" s="62"/>
      <c r="T33" s="62"/>
      <c r="U33" s="62"/>
      <c r="V33" s="62"/>
      <c r="W33" s="63"/>
      <c r="X33" s="65"/>
      <c r="Y33" s="65"/>
      <c r="Z33" s="65"/>
      <c r="AA33" s="62"/>
      <c r="AB33" s="62"/>
      <c r="AC33" s="62"/>
      <c r="AD33" s="63"/>
      <c r="AE33" s="64"/>
      <c r="AF33" s="63" t="str">
        <f t="shared" si="0"/>
        <v/>
      </c>
      <c r="AG33" s="62"/>
      <c r="AH33" s="207"/>
      <c r="AI33" s="64"/>
      <c r="AJ33" s="64"/>
      <c r="AK33" s="64"/>
      <c r="AL33" s="66" t="str">
        <f t="shared" si="1"/>
        <v/>
      </c>
      <c r="AM33" s="67" t="str">
        <f t="shared" si="2"/>
        <v/>
      </c>
      <c r="AN33" s="68" t="str">
        <f t="shared" si="3"/>
        <v/>
      </c>
      <c r="AO33" s="67" t="str">
        <f t="shared" si="4"/>
        <v/>
      </c>
      <c r="AP33" s="67" t="str">
        <f t="shared" si="5"/>
        <v/>
      </c>
      <c r="AQ33" s="67" t="str">
        <f t="shared" si="6"/>
        <v/>
      </c>
      <c r="AR33" s="67" t="str">
        <f t="shared" si="7"/>
        <v/>
      </c>
      <c r="AS33" s="67" t="str">
        <f t="shared" si="8"/>
        <v/>
      </c>
      <c r="AT33" s="67" t="str">
        <f>IF(A33="","",IF(S33="Yes","N.A.",IF(AND(AD33&lt;&gt;"",AD33&lt;=AF33,AE33&gt;=Q33),"PASS",IF(Setup!$B$24&lt;=AF33,"WATCH",IF(BG33&gt;0,"PARTIAL REVERSE/REVIEW","REVERSE/REVIEW")))))</f>
        <v/>
      </c>
      <c r="AU33" s="67" t="str">
        <f>IF(A33="","",IF(H33="","REVIEW",IF(AI33&gt;0,IF(OR(AH33="",NOT(ISNUMBER(AH33))),"REVIEW CLAIM DATE",IF(AH33&lt;=SUMIF('FY Deadlines'!$A$5:$A$14,IF(MONTH(H33)&gt;=4,YEAR(H33),YEAR(H33)-1),'FY Deadlines'!$F$5:$F$14),"PASS","EXPIRED CLAIM")),IF(SUMIF('FY Deadlines'!$A$5:$A$14,IF(MONTH(H33)&gt;=4,YEAR(H33),YEAR(H33)-1),'FY Deadlines'!$F$5:$F$14)=0,"REVIEW FY",IF(Setup!$B$24&gt;SUMIF('FY Deadlines'!$A$5:$A$14,IF(MONTH(H33)&gt;=4,YEAR(H33),YEAR(H33)-1),'FY Deadlines'!$F$5:$F$14),"EXPIRED","PASS")))))</f>
        <v/>
      </c>
      <c r="AV33" s="67" t="str">
        <f t="shared" si="9"/>
        <v/>
      </c>
      <c r="AW33" s="67" t="str">
        <f>IF(AM33="","",IF(COUNTIF('GSTR-2B IMS'!$AE$5:$AE$504,AM33)=1,SUMIF('GSTR-2B IMS'!$AE$5:$AE$504,AM33,'GSTR-2B IMS'!$AL$5:$AL$504),""))</f>
        <v/>
      </c>
      <c r="AX33" s="67" t="str">
        <f>IF(A33="","",IF(AO33&gt;1,"Duplicate",IF(COUNTIF('GSTR-2B IMS'!$AE$5:$AE$504,AM33)=0,"Only in Books",IF(COUNTIF('GSTR-2B IMS'!$AE$5:$AE$504,AM33)&gt;1,"Duplicate",IF(AND(C33=INDEX('GSTR-2B IMS'!$C$5:$C$504,AW33),F33=INDEX('GSTR-2B IMS'!$F$5:$F$504,AW33),ABS(H33-INDEX('GSTR-2B IMS'!$H$5:$H$504,AW33))&lt;=Setup!$B$21,ABS(L33-INDEX('GSTR-2B IMS'!$L$5:$L$504,AW33))&lt;=Setup!$B$18,ABS(AN33-INDEX('GSTR-2B IMS'!$AF$5:$AF$504,AW33))&lt;=Setup!$B$19,ABS(M33-INDEX('GSTR-2B IMS'!$M$5:$M$504,AW33))&lt;=Setup!$B$20,ABS(N33-INDEX('GSTR-2B IMS'!$N$5:$N$504,AW33))&lt;=Setup!$B$20,ABS(O33-INDEX('GSTR-2B IMS'!$O$5:$O$504,AW33))&lt;=Setup!$B$20,ABS(P33-INDEX('GSTR-2B IMS'!$P$5:$P$504,AW33))&lt;=Setup!$B$20),"Exact",IF(AND(C33=INDEX('GSTR-2B IMS'!$C$5:$C$504,AW33),F33=INDEX('GSTR-2B IMS'!$F$5:$F$504,AW33)),"Partial","Probable"))))))</f>
        <v/>
      </c>
      <c r="AY33" s="69" t="str">
        <f t="shared" si="10"/>
        <v/>
      </c>
      <c r="AZ33" s="190">
        <f t="shared" si="11"/>
        <v>29</v>
      </c>
      <c r="BA33" s="190" t="str">
        <f>IF(A33="","",IF(AW33="","N.A.",IF(INDEX('GSTR-2B IMS'!$T$5:$T$504,AW33)&lt;&gt;"Available","REVIEW",IF(OR(INDEX('GSTR-2B IMS'!$B$5:$B$504,AW33)="GSTR-1 B2B",INDEX('GSTR-2B IMS'!$B$5:$B$504,AW33)="GSTR-1A",INDEX('GSTR-2B IMS'!$B$5:$B$504,AW33)="IFF"),IF(OR(INDEX('GSTR-2B IMS'!$V$5:$V$504,AW33)="Accepted",INDEX('GSTR-2B IMS'!$V$5:$V$504,AW33)="No Action",INDEX('GSTR-2B IMS'!$V$5:$V$504,AW33)="Deemed Accepted"),"PASS","REVIEW"),IF(OR(INDEX('GSTR-2B IMS'!$V$5:$V$504,AW33)="Not in IMS",INDEX('GSTR-2B IMS'!$V$5:$V$504,AW33)="N.A.",INDEX('GSTR-2B IMS'!$V$5:$V$504,AW33)=""),"PASS","REVIEW")))))</f>
        <v/>
      </c>
      <c r="BB33" s="190" t="str">
        <f>IF(A33="","",IF(S33="Yes","RCM",IF(AW33="","Unmatched",IF(INDEX('GSTR-2B IMS'!$AC$5:$AC$504,AW33)="","4(A)(5)",INDEX('GSTR-2B IMS'!$AC$5:$AC$504,AW33)))))</f>
        <v/>
      </c>
      <c r="BC33" s="188" t="str">
        <f>IF(A33="","",IF(OR(S33="Yes",F33="Credit Note",Q33&lt;=0,AF33="",Setup!$B$24&lt;=AF33,AN33&lt;=0),0,MAX(0,M33*MIN(1,MAX(0,AI33/AN33))*MAX(0,1-IF(AND(AD33&lt;&gt;"",AD33&lt;=AF33),MIN(1,MAX(0,AE33/Q33)),0))-SUMIFS('Reversal Reclaim'!$K$5:$K$504,'Reversal Reclaim'!$B$5:$B$504,A33,'Reversal Reclaim'!$G$5:$G$504,"Temporary"))))</f>
        <v/>
      </c>
      <c r="BD33" s="188" t="str">
        <f>IF(A33="","",IF(OR(S33="Yes",F33="Credit Note",Q33&lt;=0,AF33="",Setup!$B$24&lt;=AF33,AN33&lt;=0),0,MAX(0,N33*MIN(1,MAX(0,AI33/AN33))*MAX(0,1-IF(AND(AD33&lt;&gt;"",AD33&lt;=AF33),MIN(1,MAX(0,AE33/Q33)),0))-SUMIFS('Reversal Reclaim'!$L$5:$L$504,'Reversal Reclaim'!$B$5:$B$504,A33,'Reversal Reclaim'!$G$5:$G$504,"Temporary"))))</f>
        <v/>
      </c>
      <c r="BE33" s="188" t="str">
        <f>IF(A33="","",IF(OR(S33="Yes",F33="Credit Note",Q33&lt;=0,AF33="",Setup!$B$24&lt;=AF33,AN33&lt;=0),0,MAX(0,O33*MIN(1,MAX(0,AI33/AN33))*MAX(0,1-IF(AND(AD33&lt;&gt;"",AD33&lt;=AF33),MIN(1,MAX(0,AE33/Q33)),0))-SUMIFS('Reversal Reclaim'!$M$5:$M$504,'Reversal Reclaim'!$B$5:$B$504,A33,'Reversal Reclaim'!$G$5:$G$504,"Temporary"))))</f>
        <v/>
      </c>
      <c r="BF33" s="188" t="str">
        <f>IF(A33="","",IF(OR(S33="Yes",F33="Credit Note",Q33&lt;=0,AF33="",Setup!$B$24&lt;=AF33,AN33&lt;=0),0,MAX(0,P33*MIN(1,MAX(0,AI33/AN33))*MAX(0,1-IF(AND(AD33&lt;&gt;"",AD33&lt;=AF33),MIN(1,MAX(0,AE33/Q33)),0))-SUMIFS('Reversal Reclaim'!$N$5:$N$504,'Reversal Reclaim'!$B$5:$B$504,A33,'Reversal Reclaim'!$G$5:$G$504,"Temporary"))))</f>
        <v/>
      </c>
      <c r="BG33" s="188" t="str">
        <f t="shared" si="12"/>
        <v/>
      </c>
    </row>
    <row r="34" spans="1:59" ht="37.950000000000003" customHeight="1" x14ac:dyDescent="0.25">
      <c r="A34" s="61"/>
      <c r="B34" s="62"/>
      <c r="C34" s="62"/>
      <c r="D34" s="62"/>
      <c r="E34" s="62"/>
      <c r="F34" s="62"/>
      <c r="G34" s="62"/>
      <c r="H34" s="63"/>
      <c r="I34" s="63"/>
      <c r="J34" s="63"/>
      <c r="K34" s="63"/>
      <c r="L34" s="64"/>
      <c r="M34" s="64"/>
      <c r="N34" s="64"/>
      <c r="O34" s="64"/>
      <c r="P34" s="64"/>
      <c r="Q34" s="64"/>
      <c r="R34" s="62"/>
      <c r="S34" s="62"/>
      <c r="T34" s="62"/>
      <c r="U34" s="62"/>
      <c r="V34" s="62"/>
      <c r="W34" s="63"/>
      <c r="X34" s="65"/>
      <c r="Y34" s="65"/>
      <c r="Z34" s="65"/>
      <c r="AA34" s="62"/>
      <c r="AB34" s="62"/>
      <c r="AC34" s="62"/>
      <c r="AD34" s="63"/>
      <c r="AE34" s="64"/>
      <c r="AF34" s="63" t="str">
        <f t="shared" si="0"/>
        <v/>
      </c>
      <c r="AG34" s="62"/>
      <c r="AH34" s="207"/>
      <c r="AI34" s="64"/>
      <c r="AJ34" s="64"/>
      <c r="AK34" s="64"/>
      <c r="AL34" s="66" t="str">
        <f t="shared" si="1"/>
        <v/>
      </c>
      <c r="AM34" s="67" t="str">
        <f t="shared" si="2"/>
        <v/>
      </c>
      <c r="AN34" s="68" t="str">
        <f t="shared" si="3"/>
        <v/>
      </c>
      <c r="AO34" s="67" t="str">
        <f t="shared" si="4"/>
        <v/>
      </c>
      <c r="AP34" s="67" t="str">
        <f t="shared" si="5"/>
        <v/>
      </c>
      <c r="AQ34" s="67" t="str">
        <f t="shared" si="6"/>
        <v/>
      </c>
      <c r="AR34" s="67" t="str">
        <f t="shared" si="7"/>
        <v/>
      </c>
      <c r="AS34" s="67" t="str">
        <f t="shared" si="8"/>
        <v/>
      </c>
      <c r="AT34" s="67" t="str">
        <f>IF(A34="","",IF(S34="Yes","N.A.",IF(AND(AD34&lt;&gt;"",AD34&lt;=AF34,AE34&gt;=Q34),"PASS",IF(Setup!$B$24&lt;=AF34,"WATCH",IF(BG34&gt;0,"PARTIAL REVERSE/REVIEW","REVERSE/REVIEW")))))</f>
        <v/>
      </c>
      <c r="AU34" s="67" t="str">
        <f>IF(A34="","",IF(H34="","REVIEW",IF(AI34&gt;0,IF(OR(AH34="",NOT(ISNUMBER(AH34))),"REVIEW CLAIM DATE",IF(AH34&lt;=SUMIF('FY Deadlines'!$A$5:$A$14,IF(MONTH(H34)&gt;=4,YEAR(H34),YEAR(H34)-1),'FY Deadlines'!$F$5:$F$14),"PASS","EXPIRED CLAIM")),IF(SUMIF('FY Deadlines'!$A$5:$A$14,IF(MONTH(H34)&gt;=4,YEAR(H34),YEAR(H34)-1),'FY Deadlines'!$F$5:$F$14)=0,"REVIEW FY",IF(Setup!$B$24&gt;SUMIF('FY Deadlines'!$A$5:$A$14,IF(MONTH(H34)&gt;=4,YEAR(H34),YEAR(H34)-1),'FY Deadlines'!$F$5:$F$14),"EXPIRED","PASS")))))</f>
        <v/>
      </c>
      <c r="AV34" s="67" t="str">
        <f t="shared" si="9"/>
        <v/>
      </c>
      <c r="AW34" s="67" t="str">
        <f>IF(AM34="","",IF(COUNTIF('GSTR-2B IMS'!$AE$5:$AE$504,AM34)=1,SUMIF('GSTR-2B IMS'!$AE$5:$AE$504,AM34,'GSTR-2B IMS'!$AL$5:$AL$504),""))</f>
        <v/>
      </c>
      <c r="AX34" s="67" t="str">
        <f>IF(A34="","",IF(AO34&gt;1,"Duplicate",IF(COUNTIF('GSTR-2B IMS'!$AE$5:$AE$504,AM34)=0,"Only in Books",IF(COUNTIF('GSTR-2B IMS'!$AE$5:$AE$504,AM34)&gt;1,"Duplicate",IF(AND(C34=INDEX('GSTR-2B IMS'!$C$5:$C$504,AW34),F34=INDEX('GSTR-2B IMS'!$F$5:$F$504,AW34),ABS(H34-INDEX('GSTR-2B IMS'!$H$5:$H$504,AW34))&lt;=Setup!$B$21,ABS(L34-INDEX('GSTR-2B IMS'!$L$5:$L$504,AW34))&lt;=Setup!$B$18,ABS(AN34-INDEX('GSTR-2B IMS'!$AF$5:$AF$504,AW34))&lt;=Setup!$B$19,ABS(M34-INDEX('GSTR-2B IMS'!$M$5:$M$504,AW34))&lt;=Setup!$B$20,ABS(N34-INDEX('GSTR-2B IMS'!$N$5:$N$504,AW34))&lt;=Setup!$B$20,ABS(O34-INDEX('GSTR-2B IMS'!$O$5:$O$504,AW34))&lt;=Setup!$B$20,ABS(P34-INDEX('GSTR-2B IMS'!$P$5:$P$504,AW34))&lt;=Setup!$B$20),"Exact",IF(AND(C34=INDEX('GSTR-2B IMS'!$C$5:$C$504,AW34),F34=INDEX('GSTR-2B IMS'!$F$5:$F$504,AW34)),"Partial","Probable"))))))</f>
        <v/>
      </c>
      <c r="AY34" s="69" t="str">
        <f t="shared" si="10"/>
        <v/>
      </c>
      <c r="AZ34" s="190">
        <f t="shared" si="11"/>
        <v>30</v>
      </c>
      <c r="BA34" s="190" t="str">
        <f>IF(A34="","",IF(AW34="","N.A.",IF(INDEX('GSTR-2B IMS'!$T$5:$T$504,AW34)&lt;&gt;"Available","REVIEW",IF(OR(INDEX('GSTR-2B IMS'!$B$5:$B$504,AW34)="GSTR-1 B2B",INDEX('GSTR-2B IMS'!$B$5:$B$504,AW34)="GSTR-1A",INDEX('GSTR-2B IMS'!$B$5:$B$504,AW34)="IFF"),IF(OR(INDEX('GSTR-2B IMS'!$V$5:$V$504,AW34)="Accepted",INDEX('GSTR-2B IMS'!$V$5:$V$504,AW34)="No Action",INDEX('GSTR-2B IMS'!$V$5:$V$504,AW34)="Deemed Accepted"),"PASS","REVIEW"),IF(OR(INDEX('GSTR-2B IMS'!$V$5:$V$504,AW34)="Not in IMS",INDEX('GSTR-2B IMS'!$V$5:$V$504,AW34)="N.A.",INDEX('GSTR-2B IMS'!$V$5:$V$504,AW34)=""),"PASS","REVIEW")))))</f>
        <v/>
      </c>
      <c r="BB34" s="190" t="str">
        <f>IF(A34="","",IF(S34="Yes","RCM",IF(AW34="","Unmatched",IF(INDEX('GSTR-2B IMS'!$AC$5:$AC$504,AW34)="","4(A)(5)",INDEX('GSTR-2B IMS'!$AC$5:$AC$504,AW34)))))</f>
        <v/>
      </c>
      <c r="BC34" s="188" t="str">
        <f>IF(A34="","",IF(OR(S34="Yes",F34="Credit Note",Q34&lt;=0,AF34="",Setup!$B$24&lt;=AF34,AN34&lt;=0),0,MAX(0,M34*MIN(1,MAX(0,AI34/AN34))*MAX(0,1-IF(AND(AD34&lt;&gt;"",AD34&lt;=AF34),MIN(1,MAX(0,AE34/Q34)),0))-SUMIFS('Reversal Reclaim'!$K$5:$K$504,'Reversal Reclaim'!$B$5:$B$504,A34,'Reversal Reclaim'!$G$5:$G$504,"Temporary"))))</f>
        <v/>
      </c>
      <c r="BD34" s="188" t="str">
        <f>IF(A34="","",IF(OR(S34="Yes",F34="Credit Note",Q34&lt;=0,AF34="",Setup!$B$24&lt;=AF34,AN34&lt;=0),0,MAX(0,N34*MIN(1,MAX(0,AI34/AN34))*MAX(0,1-IF(AND(AD34&lt;&gt;"",AD34&lt;=AF34),MIN(1,MAX(0,AE34/Q34)),0))-SUMIFS('Reversal Reclaim'!$L$5:$L$504,'Reversal Reclaim'!$B$5:$B$504,A34,'Reversal Reclaim'!$G$5:$G$504,"Temporary"))))</f>
        <v/>
      </c>
      <c r="BE34" s="188" t="str">
        <f>IF(A34="","",IF(OR(S34="Yes",F34="Credit Note",Q34&lt;=0,AF34="",Setup!$B$24&lt;=AF34,AN34&lt;=0),0,MAX(0,O34*MIN(1,MAX(0,AI34/AN34))*MAX(0,1-IF(AND(AD34&lt;&gt;"",AD34&lt;=AF34),MIN(1,MAX(0,AE34/Q34)),0))-SUMIFS('Reversal Reclaim'!$M$5:$M$504,'Reversal Reclaim'!$B$5:$B$504,A34,'Reversal Reclaim'!$G$5:$G$504,"Temporary"))))</f>
        <v/>
      </c>
      <c r="BF34" s="188" t="str">
        <f>IF(A34="","",IF(OR(S34="Yes",F34="Credit Note",Q34&lt;=0,AF34="",Setup!$B$24&lt;=AF34,AN34&lt;=0),0,MAX(0,P34*MIN(1,MAX(0,AI34/AN34))*MAX(0,1-IF(AND(AD34&lt;&gt;"",AD34&lt;=AF34),MIN(1,MAX(0,AE34/Q34)),0))-SUMIFS('Reversal Reclaim'!$N$5:$N$504,'Reversal Reclaim'!$B$5:$B$504,A34,'Reversal Reclaim'!$G$5:$G$504,"Temporary"))))</f>
        <v/>
      </c>
      <c r="BG34" s="188" t="str">
        <f t="shared" si="12"/>
        <v/>
      </c>
    </row>
    <row r="35" spans="1:59" ht="37.950000000000003" customHeight="1" x14ac:dyDescent="0.25">
      <c r="A35" s="61"/>
      <c r="B35" s="62"/>
      <c r="C35" s="62"/>
      <c r="D35" s="62"/>
      <c r="E35" s="62"/>
      <c r="F35" s="62"/>
      <c r="G35" s="62"/>
      <c r="H35" s="63"/>
      <c r="I35" s="63"/>
      <c r="J35" s="63"/>
      <c r="K35" s="63"/>
      <c r="L35" s="64"/>
      <c r="M35" s="64"/>
      <c r="N35" s="64"/>
      <c r="O35" s="64"/>
      <c r="P35" s="64"/>
      <c r="Q35" s="64"/>
      <c r="R35" s="62"/>
      <c r="S35" s="62"/>
      <c r="T35" s="62"/>
      <c r="U35" s="62"/>
      <c r="V35" s="62"/>
      <c r="W35" s="63"/>
      <c r="X35" s="65"/>
      <c r="Y35" s="65"/>
      <c r="Z35" s="65"/>
      <c r="AA35" s="62"/>
      <c r="AB35" s="62"/>
      <c r="AC35" s="62"/>
      <c r="AD35" s="63"/>
      <c r="AE35" s="64"/>
      <c r="AF35" s="63" t="str">
        <f t="shared" si="0"/>
        <v/>
      </c>
      <c r="AG35" s="62"/>
      <c r="AH35" s="207"/>
      <c r="AI35" s="64"/>
      <c r="AJ35" s="64"/>
      <c r="AK35" s="64"/>
      <c r="AL35" s="66" t="str">
        <f t="shared" si="1"/>
        <v/>
      </c>
      <c r="AM35" s="67" t="str">
        <f t="shared" si="2"/>
        <v/>
      </c>
      <c r="AN35" s="68" t="str">
        <f t="shared" si="3"/>
        <v/>
      </c>
      <c r="AO35" s="67" t="str">
        <f t="shared" si="4"/>
        <v/>
      </c>
      <c r="AP35" s="67" t="str">
        <f t="shared" si="5"/>
        <v/>
      </c>
      <c r="AQ35" s="67" t="str">
        <f t="shared" si="6"/>
        <v/>
      </c>
      <c r="AR35" s="67" t="str">
        <f t="shared" si="7"/>
        <v/>
      </c>
      <c r="AS35" s="67" t="str">
        <f t="shared" si="8"/>
        <v/>
      </c>
      <c r="AT35" s="67" t="str">
        <f>IF(A35="","",IF(S35="Yes","N.A.",IF(AND(AD35&lt;&gt;"",AD35&lt;=AF35,AE35&gt;=Q35),"PASS",IF(Setup!$B$24&lt;=AF35,"WATCH",IF(BG35&gt;0,"PARTIAL REVERSE/REVIEW","REVERSE/REVIEW")))))</f>
        <v/>
      </c>
      <c r="AU35" s="67" t="str">
        <f>IF(A35="","",IF(H35="","REVIEW",IF(AI35&gt;0,IF(OR(AH35="",NOT(ISNUMBER(AH35))),"REVIEW CLAIM DATE",IF(AH35&lt;=SUMIF('FY Deadlines'!$A$5:$A$14,IF(MONTH(H35)&gt;=4,YEAR(H35),YEAR(H35)-1),'FY Deadlines'!$F$5:$F$14),"PASS","EXPIRED CLAIM")),IF(SUMIF('FY Deadlines'!$A$5:$A$14,IF(MONTH(H35)&gt;=4,YEAR(H35),YEAR(H35)-1),'FY Deadlines'!$F$5:$F$14)=0,"REVIEW FY",IF(Setup!$B$24&gt;SUMIF('FY Deadlines'!$A$5:$A$14,IF(MONTH(H35)&gt;=4,YEAR(H35),YEAR(H35)-1),'FY Deadlines'!$F$5:$F$14),"EXPIRED","PASS")))))</f>
        <v/>
      </c>
      <c r="AV35" s="67" t="str">
        <f t="shared" si="9"/>
        <v/>
      </c>
      <c r="AW35" s="67" t="str">
        <f>IF(AM35="","",IF(COUNTIF('GSTR-2B IMS'!$AE$5:$AE$504,AM35)=1,SUMIF('GSTR-2B IMS'!$AE$5:$AE$504,AM35,'GSTR-2B IMS'!$AL$5:$AL$504),""))</f>
        <v/>
      </c>
      <c r="AX35" s="67" t="str">
        <f>IF(A35="","",IF(AO35&gt;1,"Duplicate",IF(COUNTIF('GSTR-2B IMS'!$AE$5:$AE$504,AM35)=0,"Only in Books",IF(COUNTIF('GSTR-2B IMS'!$AE$5:$AE$504,AM35)&gt;1,"Duplicate",IF(AND(C35=INDEX('GSTR-2B IMS'!$C$5:$C$504,AW35),F35=INDEX('GSTR-2B IMS'!$F$5:$F$504,AW35),ABS(H35-INDEX('GSTR-2B IMS'!$H$5:$H$504,AW35))&lt;=Setup!$B$21,ABS(L35-INDEX('GSTR-2B IMS'!$L$5:$L$504,AW35))&lt;=Setup!$B$18,ABS(AN35-INDEX('GSTR-2B IMS'!$AF$5:$AF$504,AW35))&lt;=Setup!$B$19,ABS(M35-INDEX('GSTR-2B IMS'!$M$5:$M$504,AW35))&lt;=Setup!$B$20,ABS(N35-INDEX('GSTR-2B IMS'!$N$5:$N$504,AW35))&lt;=Setup!$B$20,ABS(O35-INDEX('GSTR-2B IMS'!$O$5:$O$504,AW35))&lt;=Setup!$B$20,ABS(P35-INDEX('GSTR-2B IMS'!$P$5:$P$504,AW35))&lt;=Setup!$B$20),"Exact",IF(AND(C35=INDEX('GSTR-2B IMS'!$C$5:$C$504,AW35),F35=INDEX('GSTR-2B IMS'!$F$5:$F$504,AW35)),"Partial","Probable"))))))</f>
        <v/>
      </c>
      <c r="AY35" s="69" t="str">
        <f t="shared" si="10"/>
        <v/>
      </c>
      <c r="AZ35" s="190">
        <f t="shared" si="11"/>
        <v>31</v>
      </c>
      <c r="BA35" s="190" t="str">
        <f>IF(A35="","",IF(AW35="","N.A.",IF(INDEX('GSTR-2B IMS'!$T$5:$T$504,AW35)&lt;&gt;"Available","REVIEW",IF(OR(INDEX('GSTR-2B IMS'!$B$5:$B$504,AW35)="GSTR-1 B2B",INDEX('GSTR-2B IMS'!$B$5:$B$504,AW35)="GSTR-1A",INDEX('GSTR-2B IMS'!$B$5:$B$504,AW35)="IFF"),IF(OR(INDEX('GSTR-2B IMS'!$V$5:$V$504,AW35)="Accepted",INDEX('GSTR-2B IMS'!$V$5:$V$504,AW35)="No Action",INDEX('GSTR-2B IMS'!$V$5:$V$504,AW35)="Deemed Accepted"),"PASS","REVIEW"),IF(OR(INDEX('GSTR-2B IMS'!$V$5:$V$504,AW35)="Not in IMS",INDEX('GSTR-2B IMS'!$V$5:$V$504,AW35)="N.A.",INDEX('GSTR-2B IMS'!$V$5:$V$504,AW35)=""),"PASS","REVIEW")))))</f>
        <v/>
      </c>
      <c r="BB35" s="190" t="str">
        <f>IF(A35="","",IF(S35="Yes","RCM",IF(AW35="","Unmatched",IF(INDEX('GSTR-2B IMS'!$AC$5:$AC$504,AW35)="","4(A)(5)",INDEX('GSTR-2B IMS'!$AC$5:$AC$504,AW35)))))</f>
        <v/>
      </c>
      <c r="BC35" s="188" t="str">
        <f>IF(A35="","",IF(OR(S35="Yes",F35="Credit Note",Q35&lt;=0,AF35="",Setup!$B$24&lt;=AF35,AN35&lt;=0),0,MAX(0,M35*MIN(1,MAX(0,AI35/AN35))*MAX(0,1-IF(AND(AD35&lt;&gt;"",AD35&lt;=AF35),MIN(1,MAX(0,AE35/Q35)),0))-SUMIFS('Reversal Reclaim'!$K$5:$K$504,'Reversal Reclaim'!$B$5:$B$504,A35,'Reversal Reclaim'!$G$5:$G$504,"Temporary"))))</f>
        <v/>
      </c>
      <c r="BD35" s="188" t="str">
        <f>IF(A35="","",IF(OR(S35="Yes",F35="Credit Note",Q35&lt;=0,AF35="",Setup!$B$24&lt;=AF35,AN35&lt;=0),0,MAX(0,N35*MIN(1,MAX(0,AI35/AN35))*MAX(0,1-IF(AND(AD35&lt;&gt;"",AD35&lt;=AF35),MIN(1,MAX(0,AE35/Q35)),0))-SUMIFS('Reversal Reclaim'!$L$5:$L$504,'Reversal Reclaim'!$B$5:$B$504,A35,'Reversal Reclaim'!$G$5:$G$504,"Temporary"))))</f>
        <v/>
      </c>
      <c r="BE35" s="188" t="str">
        <f>IF(A35="","",IF(OR(S35="Yes",F35="Credit Note",Q35&lt;=0,AF35="",Setup!$B$24&lt;=AF35,AN35&lt;=0),0,MAX(0,O35*MIN(1,MAX(0,AI35/AN35))*MAX(0,1-IF(AND(AD35&lt;&gt;"",AD35&lt;=AF35),MIN(1,MAX(0,AE35/Q35)),0))-SUMIFS('Reversal Reclaim'!$M$5:$M$504,'Reversal Reclaim'!$B$5:$B$504,A35,'Reversal Reclaim'!$G$5:$G$504,"Temporary"))))</f>
        <v/>
      </c>
      <c r="BF35" s="188" t="str">
        <f>IF(A35="","",IF(OR(S35="Yes",F35="Credit Note",Q35&lt;=0,AF35="",Setup!$B$24&lt;=AF35,AN35&lt;=0),0,MAX(0,P35*MIN(1,MAX(0,AI35/AN35))*MAX(0,1-IF(AND(AD35&lt;&gt;"",AD35&lt;=AF35),MIN(1,MAX(0,AE35/Q35)),0))-SUMIFS('Reversal Reclaim'!$N$5:$N$504,'Reversal Reclaim'!$B$5:$B$504,A35,'Reversal Reclaim'!$G$5:$G$504,"Temporary"))))</f>
        <v/>
      </c>
      <c r="BG35" s="188" t="str">
        <f t="shared" si="12"/>
        <v/>
      </c>
    </row>
    <row r="36" spans="1:59" ht="37.950000000000003" customHeight="1" x14ac:dyDescent="0.25">
      <c r="A36" s="61"/>
      <c r="B36" s="62"/>
      <c r="C36" s="62"/>
      <c r="D36" s="62"/>
      <c r="E36" s="62"/>
      <c r="F36" s="62"/>
      <c r="G36" s="62"/>
      <c r="H36" s="63"/>
      <c r="I36" s="63"/>
      <c r="J36" s="63"/>
      <c r="K36" s="63"/>
      <c r="L36" s="64"/>
      <c r="M36" s="64"/>
      <c r="N36" s="64"/>
      <c r="O36" s="64"/>
      <c r="P36" s="64"/>
      <c r="Q36" s="64"/>
      <c r="R36" s="62"/>
      <c r="S36" s="62"/>
      <c r="T36" s="62"/>
      <c r="U36" s="62"/>
      <c r="V36" s="62"/>
      <c r="W36" s="63"/>
      <c r="X36" s="65"/>
      <c r="Y36" s="65"/>
      <c r="Z36" s="65"/>
      <c r="AA36" s="62"/>
      <c r="AB36" s="62"/>
      <c r="AC36" s="62"/>
      <c r="AD36" s="63"/>
      <c r="AE36" s="64"/>
      <c r="AF36" s="63" t="str">
        <f t="shared" si="0"/>
        <v/>
      </c>
      <c r="AG36" s="62"/>
      <c r="AH36" s="207"/>
      <c r="AI36" s="64"/>
      <c r="AJ36" s="64"/>
      <c r="AK36" s="64"/>
      <c r="AL36" s="66" t="str">
        <f t="shared" si="1"/>
        <v/>
      </c>
      <c r="AM36" s="67" t="str">
        <f t="shared" si="2"/>
        <v/>
      </c>
      <c r="AN36" s="68" t="str">
        <f t="shared" si="3"/>
        <v/>
      </c>
      <c r="AO36" s="67" t="str">
        <f t="shared" si="4"/>
        <v/>
      </c>
      <c r="AP36" s="67" t="str">
        <f t="shared" si="5"/>
        <v/>
      </c>
      <c r="AQ36" s="67" t="str">
        <f t="shared" si="6"/>
        <v/>
      </c>
      <c r="AR36" s="67" t="str">
        <f t="shared" si="7"/>
        <v/>
      </c>
      <c r="AS36" s="67" t="str">
        <f t="shared" si="8"/>
        <v/>
      </c>
      <c r="AT36" s="67" t="str">
        <f>IF(A36="","",IF(S36="Yes","N.A.",IF(AND(AD36&lt;&gt;"",AD36&lt;=AF36,AE36&gt;=Q36),"PASS",IF(Setup!$B$24&lt;=AF36,"WATCH",IF(BG36&gt;0,"PARTIAL REVERSE/REVIEW","REVERSE/REVIEW")))))</f>
        <v/>
      </c>
      <c r="AU36" s="67" t="str">
        <f>IF(A36="","",IF(H36="","REVIEW",IF(AI36&gt;0,IF(OR(AH36="",NOT(ISNUMBER(AH36))),"REVIEW CLAIM DATE",IF(AH36&lt;=SUMIF('FY Deadlines'!$A$5:$A$14,IF(MONTH(H36)&gt;=4,YEAR(H36),YEAR(H36)-1),'FY Deadlines'!$F$5:$F$14),"PASS","EXPIRED CLAIM")),IF(SUMIF('FY Deadlines'!$A$5:$A$14,IF(MONTH(H36)&gt;=4,YEAR(H36),YEAR(H36)-1),'FY Deadlines'!$F$5:$F$14)=0,"REVIEW FY",IF(Setup!$B$24&gt;SUMIF('FY Deadlines'!$A$5:$A$14,IF(MONTH(H36)&gt;=4,YEAR(H36),YEAR(H36)-1),'FY Deadlines'!$F$5:$F$14),"EXPIRED","PASS")))))</f>
        <v/>
      </c>
      <c r="AV36" s="67" t="str">
        <f t="shared" si="9"/>
        <v/>
      </c>
      <c r="AW36" s="67" t="str">
        <f>IF(AM36="","",IF(COUNTIF('GSTR-2B IMS'!$AE$5:$AE$504,AM36)=1,SUMIF('GSTR-2B IMS'!$AE$5:$AE$504,AM36,'GSTR-2B IMS'!$AL$5:$AL$504),""))</f>
        <v/>
      </c>
      <c r="AX36" s="67" t="str">
        <f>IF(A36="","",IF(AO36&gt;1,"Duplicate",IF(COUNTIF('GSTR-2B IMS'!$AE$5:$AE$504,AM36)=0,"Only in Books",IF(COUNTIF('GSTR-2B IMS'!$AE$5:$AE$504,AM36)&gt;1,"Duplicate",IF(AND(C36=INDEX('GSTR-2B IMS'!$C$5:$C$504,AW36),F36=INDEX('GSTR-2B IMS'!$F$5:$F$504,AW36),ABS(H36-INDEX('GSTR-2B IMS'!$H$5:$H$504,AW36))&lt;=Setup!$B$21,ABS(L36-INDEX('GSTR-2B IMS'!$L$5:$L$504,AW36))&lt;=Setup!$B$18,ABS(AN36-INDEX('GSTR-2B IMS'!$AF$5:$AF$504,AW36))&lt;=Setup!$B$19,ABS(M36-INDEX('GSTR-2B IMS'!$M$5:$M$504,AW36))&lt;=Setup!$B$20,ABS(N36-INDEX('GSTR-2B IMS'!$N$5:$N$504,AW36))&lt;=Setup!$B$20,ABS(O36-INDEX('GSTR-2B IMS'!$O$5:$O$504,AW36))&lt;=Setup!$B$20,ABS(P36-INDEX('GSTR-2B IMS'!$P$5:$P$504,AW36))&lt;=Setup!$B$20),"Exact",IF(AND(C36=INDEX('GSTR-2B IMS'!$C$5:$C$504,AW36),F36=INDEX('GSTR-2B IMS'!$F$5:$F$504,AW36)),"Partial","Probable"))))))</f>
        <v/>
      </c>
      <c r="AY36" s="69" t="str">
        <f t="shared" si="10"/>
        <v/>
      </c>
      <c r="AZ36" s="190">
        <f t="shared" si="11"/>
        <v>32</v>
      </c>
      <c r="BA36" s="190" t="str">
        <f>IF(A36="","",IF(AW36="","N.A.",IF(INDEX('GSTR-2B IMS'!$T$5:$T$504,AW36)&lt;&gt;"Available","REVIEW",IF(OR(INDEX('GSTR-2B IMS'!$B$5:$B$504,AW36)="GSTR-1 B2B",INDEX('GSTR-2B IMS'!$B$5:$B$504,AW36)="GSTR-1A",INDEX('GSTR-2B IMS'!$B$5:$B$504,AW36)="IFF"),IF(OR(INDEX('GSTR-2B IMS'!$V$5:$V$504,AW36)="Accepted",INDEX('GSTR-2B IMS'!$V$5:$V$504,AW36)="No Action",INDEX('GSTR-2B IMS'!$V$5:$V$504,AW36)="Deemed Accepted"),"PASS","REVIEW"),IF(OR(INDEX('GSTR-2B IMS'!$V$5:$V$504,AW36)="Not in IMS",INDEX('GSTR-2B IMS'!$V$5:$V$504,AW36)="N.A.",INDEX('GSTR-2B IMS'!$V$5:$V$504,AW36)=""),"PASS","REVIEW")))))</f>
        <v/>
      </c>
      <c r="BB36" s="190" t="str">
        <f>IF(A36="","",IF(S36="Yes","RCM",IF(AW36="","Unmatched",IF(INDEX('GSTR-2B IMS'!$AC$5:$AC$504,AW36)="","4(A)(5)",INDEX('GSTR-2B IMS'!$AC$5:$AC$504,AW36)))))</f>
        <v/>
      </c>
      <c r="BC36" s="188" t="str">
        <f>IF(A36="","",IF(OR(S36="Yes",F36="Credit Note",Q36&lt;=0,AF36="",Setup!$B$24&lt;=AF36,AN36&lt;=0),0,MAX(0,M36*MIN(1,MAX(0,AI36/AN36))*MAX(0,1-IF(AND(AD36&lt;&gt;"",AD36&lt;=AF36),MIN(1,MAX(0,AE36/Q36)),0))-SUMIFS('Reversal Reclaim'!$K$5:$K$504,'Reversal Reclaim'!$B$5:$B$504,A36,'Reversal Reclaim'!$G$5:$G$504,"Temporary"))))</f>
        <v/>
      </c>
      <c r="BD36" s="188" t="str">
        <f>IF(A36="","",IF(OR(S36="Yes",F36="Credit Note",Q36&lt;=0,AF36="",Setup!$B$24&lt;=AF36,AN36&lt;=0),0,MAX(0,N36*MIN(1,MAX(0,AI36/AN36))*MAX(0,1-IF(AND(AD36&lt;&gt;"",AD36&lt;=AF36),MIN(1,MAX(0,AE36/Q36)),0))-SUMIFS('Reversal Reclaim'!$L$5:$L$504,'Reversal Reclaim'!$B$5:$B$504,A36,'Reversal Reclaim'!$G$5:$G$504,"Temporary"))))</f>
        <v/>
      </c>
      <c r="BE36" s="188" t="str">
        <f>IF(A36="","",IF(OR(S36="Yes",F36="Credit Note",Q36&lt;=0,AF36="",Setup!$B$24&lt;=AF36,AN36&lt;=0),0,MAX(0,O36*MIN(1,MAX(0,AI36/AN36))*MAX(0,1-IF(AND(AD36&lt;&gt;"",AD36&lt;=AF36),MIN(1,MAX(0,AE36/Q36)),0))-SUMIFS('Reversal Reclaim'!$M$5:$M$504,'Reversal Reclaim'!$B$5:$B$504,A36,'Reversal Reclaim'!$G$5:$G$504,"Temporary"))))</f>
        <v/>
      </c>
      <c r="BF36" s="188" t="str">
        <f>IF(A36="","",IF(OR(S36="Yes",F36="Credit Note",Q36&lt;=0,AF36="",Setup!$B$24&lt;=AF36,AN36&lt;=0),0,MAX(0,P36*MIN(1,MAX(0,AI36/AN36))*MAX(0,1-IF(AND(AD36&lt;&gt;"",AD36&lt;=AF36),MIN(1,MAX(0,AE36/Q36)),0))-SUMIFS('Reversal Reclaim'!$N$5:$N$504,'Reversal Reclaim'!$B$5:$B$504,A36,'Reversal Reclaim'!$G$5:$G$504,"Temporary"))))</f>
        <v/>
      </c>
      <c r="BG36" s="188" t="str">
        <f t="shared" si="12"/>
        <v/>
      </c>
    </row>
    <row r="37" spans="1:59" ht="37.950000000000003" customHeight="1" x14ac:dyDescent="0.25">
      <c r="A37" s="61"/>
      <c r="B37" s="62"/>
      <c r="C37" s="62"/>
      <c r="D37" s="62"/>
      <c r="E37" s="62"/>
      <c r="F37" s="62"/>
      <c r="G37" s="62"/>
      <c r="H37" s="63"/>
      <c r="I37" s="63"/>
      <c r="J37" s="63"/>
      <c r="K37" s="63"/>
      <c r="L37" s="64"/>
      <c r="M37" s="64"/>
      <c r="N37" s="64"/>
      <c r="O37" s="64"/>
      <c r="P37" s="64"/>
      <c r="Q37" s="64"/>
      <c r="R37" s="62"/>
      <c r="S37" s="62"/>
      <c r="T37" s="62"/>
      <c r="U37" s="62"/>
      <c r="V37" s="62"/>
      <c r="W37" s="63"/>
      <c r="X37" s="65"/>
      <c r="Y37" s="65"/>
      <c r="Z37" s="65"/>
      <c r="AA37" s="62"/>
      <c r="AB37" s="62"/>
      <c r="AC37" s="62"/>
      <c r="AD37" s="63"/>
      <c r="AE37" s="64"/>
      <c r="AF37" s="63" t="str">
        <f t="shared" si="0"/>
        <v/>
      </c>
      <c r="AG37" s="62"/>
      <c r="AH37" s="207"/>
      <c r="AI37" s="64"/>
      <c r="AJ37" s="64"/>
      <c r="AK37" s="64"/>
      <c r="AL37" s="66" t="str">
        <f t="shared" si="1"/>
        <v/>
      </c>
      <c r="AM37" s="67" t="str">
        <f t="shared" si="2"/>
        <v/>
      </c>
      <c r="AN37" s="68" t="str">
        <f t="shared" si="3"/>
        <v/>
      </c>
      <c r="AO37" s="67" t="str">
        <f t="shared" si="4"/>
        <v/>
      </c>
      <c r="AP37" s="67" t="str">
        <f t="shared" si="5"/>
        <v/>
      </c>
      <c r="AQ37" s="67" t="str">
        <f t="shared" si="6"/>
        <v/>
      </c>
      <c r="AR37" s="67" t="str">
        <f t="shared" si="7"/>
        <v/>
      </c>
      <c r="AS37" s="67" t="str">
        <f t="shared" si="8"/>
        <v/>
      </c>
      <c r="AT37" s="67" t="str">
        <f>IF(A37="","",IF(S37="Yes","N.A.",IF(AND(AD37&lt;&gt;"",AD37&lt;=AF37,AE37&gt;=Q37),"PASS",IF(Setup!$B$24&lt;=AF37,"WATCH",IF(BG37&gt;0,"PARTIAL REVERSE/REVIEW","REVERSE/REVIEW")))))</f>
        <v/>
      </c>
      <c r="AU37" s="67" t="str">
        <f>IF(A37="","",IF(H37="","REVIEW",IF(AI37&gt;0,IF(OR(AH37="",NOT(ISNUMBER(AH37))),"REVIEW CLAIM DATE",IF(AH37&lt;=SUMIF('FY Deadlines'!$A$5:$A$14,IF(MONTH(H37)&gt;=4,YEAR(H37),YEAR(H37)-1),'FY Deadlines'!$F$5:$F$14),"PASS","EXPIRED CLAIM")),IF(SUMIF('FY Deadlines'!$A$5:$A$14,IF(MONTH(H37)&gt;=4,YEAR(H37),YEAR(H37)-1),'FY Deadlines'!$F$5:$F$14)=0,"REVIEW FY",IF(Setup!$B$24&gt;SUMIF('FY Deadlines'!$A$5:$A$14,IF(MONTH(H37)&gt;=4,YEAR(H37),YEAR(H37)-1),'FY Deadlines'!$F$5:$F$14),"EXPIRED","PASS")))))</f>
        <v/>
      </c>
      <c r="AV37" s="67" t="str">
        <f t="shared" si="9"/>
        <v/>
      </c>
      <c r="AW37" s="67" t="str">
        <f>IF(AM37="","",IF(COUNTIF('GSTR-2B IMS'!$AE$5:$AE$504,AM37)=1,SUMIF('GSTR-2B IMS'!$AE$5:$AE$504,AM37,'GSTR-2B IMS'!$AL$5:$AL$504),""))</f>
        <v/>
      </c>
      <c r="AX37" s="67" t="str">
        <f>IF(A37="","",IF(AO37&gt;1,"Duplicate",IF(COUNTIF('GSTR-2B IMS'!$AE$5:$AE$504,AM37)=0,"Only in Books",IF(COUNTIF('GSTR-2B IMS'!$AE$5:$AE$504,AM37)&gt;1,"Duplicate",IF(AND(C37=INDEX('GSTR-2B IMS'!$C$5:$C$504,AW37),F37=INDEX('GSTR-2B IMS'!$F$5:$F$504,AW37),ABS(H37-INDEX('GSTR-2B IMS'!$H$5:$H$504,AW37))&lt;=Setup!$B$21,ABS(L37-INDEX('GSTR-2B IMS'!$L$5:$L$504,AW37))&lt;=Setup!$B$18,ABS(AN37-INDEX('GSTR-2B IMS'!$AF$5:$AF$504,AW37))&lt;=Setup!$B$19,ABS(M37-INDEX('GSTR-2B IMS'!$M$5:$M$504,AW37))&lt;=Setup!$B$20,ABS(N37-INDEX('GSTR-2B IMS'!$N$5:$N$504,AW37))&lt;=Setup!$B$20,ABS(O37-INDEX('GSTR-2B IMS'!$O$5:$O$504,AW37))&lt;=Setup!$B$20,ABS(P37-INDEX('GSTR-2B IMS'!$P$5:$P$504,AW37))&lt;=Setup!$B$20),"Exact",IF(AND(C37=INDEX('GSTR-2B IMS'!$C$5:$C$504,AW37),F37=INDEX('GSTR-2B IMS'!$F$5:$F$504,AW37)),"Partial","Probable"))))))</f>
        <v/>
      </c>
      <c r="AY37" s="69" t="str">
        <f t="shared" si="10"/>
        <v/>
      </c>
      <c r="AZ37" s="190">
        <f t="shared" si="11"/>
        <v>33</v>
      </c>
      <c r="BA37" s="190" t="str">
        <f>IF(A37="","",IF(AW37="","N.A.",IF(INDEX('GSTR-2B IMS'!$T$5:$T$504,AW37)&lt;&gt;"Available","REVIEW",IF(OR(INDEX('GSTR-2B IMS'!$B$5:$B$504,AW37)="GSTR-1 B2B",INDEX('GSTR-2B IMS'!$B$5:$B$504,AW37)="GSTR-1A",INDEX('GSTR-2B IMS'!$B$5:$B$504,AW37)="IFF"),IF(OR(INDEX('GSTR-2B IMS'!$V$5:$V$504,AW37)="Accepted",INDEX('GSTR-2B IMS'!$V$5:$V$504,AW37)="No Action",INDEX('GSTR-2B IMS'!$V$5:$V$504,AW37)="Deemed Accepted"),"PASS","REVIEW"),IF(OR(INDEX('GSTR-2B IMS'!$V$5:$V$504,AW37)="Not in IMS",INDEX('GSTR-2B IMS'!$V$5:$V$504,AW37)="N.A.",INDEX('GSTR-2B IMS'!$V$5:$V$504,AW37)=""),"PASS","REVIEW")))))</f>
        <v/>
      </c>
      <c r="BB37" s="190" t="str">
        <f>IF(A37="","",IF(S37="Yes","RCM",IF(AW37="","Unmatched",IF(INDEX('GSTR-2B IMS'!$AC$5:$AC$504,AW37)="","4(A)(5)",INDEX('GSTR-2B IMS'!$AC$5:$AC$504,AW37)))))</f>
        <v/>
      </c>
      <c r="BC37" s="188" t="str">
        <f>IF(A37="","",IF(OR(S37="Yes",F37="Credit Note",Q37&lt;=0,AF37="",Setup!$B$24&lt;=AF37,AN37&lt;=0),0,MAX(0,M37*MIN(1,MAX(0,AI37/AN37))*MAX(0,1-IF(AND(AD37&lt;&gt;"",AD37&lt;=AF37),MIN(1,MAX(0,AE37/Q37)),0))-SUMIFS('Reversal Reclaim'!$K$5:$K$504,'Reversal Reclaim'!$B$5:$B$504,A37,'Reversal Reclaim'!$G$5:$G$504,"Temporary"))))</f>
        <v/>
      </c>
      <c r="BD37" s="188" t="str">
        <f>IF(A37="","",IF(OR(S37="Yes",F37="Credit Note",Q37&lt;=0,AF37="",Setup!$B$24&lt;=AF37,AN37&lt;=0),0,MAX(0,N37*MIN(1,MAX(0,AI37/AN37))*MAX(0,1-IF(AND(AD37&lt;&gt;"",AD37&lt;=AF37),MIN(1,MAX(0,AE37/Q37)),0))-SUMIFS('Reversal Reclaim'!$L$5:$L$504,'Reversal Reclaim'!$B$5:$B$504,A37,'Reversal Reclaim'!$G$5:$G$504,"Temporary"))))</f>
        <v/>
      </c>
      <c r="BE37" s="188" t="str">
        <f>IF(A37="","",IF(OR(S37="Yes",F37="Credit Note",Q37&lt;=0,AF37="",Setup!$B$24&lt;=AF37,AN37&lt;=0),0,MAX(0,O37*MIN(1,MAX(0,AI37/AN37))*MAX(0,1-IF(AND(AD37&lt;&gt;"",AD37&lt;=AF37),MIN(1,MAX(0,AE37/Q37)),0))-SUMIFS('Reversal Reclaim'!$M$5:$M$504,'Reversal Reclaim'!$B$5:$B$504,A37,'Reversal Reclaim'!$G$5:$G$504,"Temporary"))))</f>
        <v/>
      </c>
      <c r="BF37" s="188" t="str">
        <f>IF(A37="","",IF(OR(S37="Yes",F37="Credit Note",Q37&lt;=0,AF37="",Setup!$B$24&lt;=AF37,AN37&lt;=0),0,MAX(0,P37*MIN(1,MAX(0,AI37/AN37))*MAX(0,1-IF(AND(AD37&lt;&gt;"",AD37&lt;=AF37),MIN(1,MAX(0,AE37/Q37)),0))-SUMIFS('Reversal Reclaim'!$N$5:$N$504,'Reversal Reclaim'!$B$5:$B$504,A37,'Reversal Reclaim'!$G$5:$G$504,"Temporary"))))</f>
        <v/>
      </c>
      <c r="BG37" s="188" t="str">
        <f t="shared" si="12"/>
        <v/>
      </c>
    </row>
    <row r="38" spans="1:59" ht="37.950000000000003" customHeight="1" x14ac:dyDescent="0.25">
      <c r="A38" s="61"/>
      <c r="B38" s="62"/>
      <c r="C38" s="62"/>
      <c r="D38" s="62"/>
      <c r="E38" s="62"/>
      <c r="F38" s="62"/>
      <c r="G38" s="62"/>
      <c r="H38" s="63"/>
      <c r="I38" s="63"/>
      <c r="J38" s="63"/>
      <c r="K38" s="63"/>
      <c r="L38" s="64"/>
      <c r="M38" s="64"/>
      <c r="N38" s="64"/>
      <c r="O38" s="64"/>
      <c r="P38" s="64"/>
      <c r="Q38" s="64"/>
      <c r="R38" s="62"/>
      <c r="S38" s="62"/>
      <c r="T38" s="62"/>
      <c r="U38" s="62"/>
      <c r="V38" s="62"/>
      <c r="W38" s="63"/>
      <c r="X38" s="65"/>
      <c r="Y38" s="65"/>
      <c r="Z38" s="65"/>
      <c r="AA38" s="62"/>
      <c r="AB38" s="62"/>
      <c r="AC38" s="62"/>
      <c r="AD38" s="63"/>
      <c r="AE38" s="64"/>
      <c r="AF38" s="63" t="str">
        <f t="shared" si="0"/>
        <v/>
      </c>
      <c r="AG38" s="62"/>
      <c r="AH38" s="207"/>
      <c r="AI38" s="64"/>
      <c r="AJ38" s="64"/>
      <c r="AK38" s="64"/>
      <c r="AL38" s="66" t="str">
        <f t="shared" si="1"/>
        <v/>
      </c>
      <c r="AM38" s="67" t="str">
        <f t="shared" si="2"/>
        <v/>
      </c>
      <c r="AN38" s="68" t="str">
        <f t="shared" si="3"/>
        <v/>
      </c>
      <c r="AO38" s="67" t="str">
        <f t="shared" si="4"/>
        <v/>
      </c>
      <c r="AP38" s="67" t="str">
        <f t="shared" si="5"/>
        <v/>
      </c>
      <c r="AQ38" s="67" t="str">
        <f t="shared" si="6"/>
        <v/>
      </c>
      <c r="AR38" s="67" t="str">
        <f t="shared" si="7"/>
        <v/>
      </c>
      <c r="AS38" s="67" t="str">
        <f t="shared" si="8"/>
        <v/>
      </c>
      <c r="AT38" s="67" t="str">
        <f>IF(A38="","",IF(S38="Yes","N.A.",IF(AND(AD38&lt;&gt;"",AD38&lt;=AF38,AE38&gt;=Q38),"PASS",IF(Setup!$B$24&lt;=AF38,"WATCH",IF(BG38&gt;0,"PARTIAL REVERSE/REVIEW","REVERSE/REVIEW")))))</f>
        <v/>
      </c>
      <c r="AU38" s="67" t="str">
        <f>IF(A38="","",IF(H38="","REVIEW",IF(AI38&gt;0,IF(OR(AH38="",NOT(ISNUMBER(AH38))),"REVIEW CLAIM DATE",IF(AH38&lt;=SUMIF('FY Deadlines'!$A$5:$A$14,IF(MONTH(H38)&gt;=4,YEAR(H38),YEAR(H38)-1),'FY Deadlines'!$F$5:$F$14),"PASS","EXPIRED CLAIM")),IF(SUMIF('FY Deadlines'!$A$5:$A$14,IF(MONTH(H38)&gt;=4,YEAR(H38),YEAR(H38)-1),'FY Deadlines'!$F$5:$F$14)=0,"REVIEW FY",IF(Setup!$B$24&gt;SUMIF('FY Deadlines'!$A$5:$A$14,IF(MONTH(H38)&gt;=4,YEAR(H38),YEAR(H38)-1),'FY Deadlines'!$F$5:$F$14),"EXPIRED","PASS")))))</f>
        <v/>
      </c>
      <c r="AV38" s="67" t="str">
        <f t="shared" si="9"/>
        <v/>
      </c>
      <c r="AW38" s="67" t="str">
        <f>IF(AM38="","",IF(COUNTIF('GSTR-2B IMS'!$AE$5:$AE$504,AM38)=1,SUMIF('GSTR-2B IMS'!$AE$5:$AE$504,AM38,'GSTR-2B IMS'!$AL$5:$AL$504),""))</f>
        <v/>
      </c>
      <c r="AX38" s="67" t="str">
        <f>IF(A38="","",IF(AO38&gt;1,"Duplicate",IF(COUNTIF('GSTR-2B IMS'!$AE$5:$AE$504,AM38)=0,"Only in Books",IF(COUNTIF('GSTR-2B IMS'!$AE$5:$AE$504,AM38)&gt;1,"Duplicate",IF(AND(C38=INDEX('GSTR-2B IMS'!$C$5:$C$504,AW38),F38=INDEX('GSTR-2B IMS'!$F$5:$F$504,AW38),ABS(H38-INDEX('GSTR-2B IMS'!$H$5:$H$504,AW38))&lt;=Setup!$B$21,ABS(L38-INDEX('GSTR-2B IMS'!$L$5:$L$504,AW38))&lt;=Setup!$B$18,ABS(AN38-INDEX('GSTR-2B IMS'!$AF$5:$AF$504,AW38))&lt;=Setup!$B$19,ABS(M38-INDEX('GSTR-2B IMS'!$M$5:$M$504,AW38))&lt;=Setup!$B$20,ABS(N38-INDEX('GSTR-2B IMS'!$N$5:$N$504,AW38))&lt;=Setup!$B$20,ABS(O38-INDEX('GSTR-2B IMS'!$O$5:$O$504,AW38))&lt;=Setup!$B$20,ABS(P38-INDEX('GSTR-2B IMS'!$P$5:$P$504,AW38))&lt;=Setup!$B$20),"Exact",IF(AND(C38=INDEX('GSTR-2B IMS'!$C$5:$C$504,AW38),F38=INDEX('GSTR-2B IMS'!$F$5:$F$504,AW38)),"Partial","Probable"))))))</f>
        <v/>
      </c>
      <c r="AY38" s="69" t="str">
        <f t="shared" si="10"/>
        <v/>
      </c>
      <c r="AZ38" s="190">
        <f t="shared" si="11"/>
        <v>34</v>
      </c>
      <c r="BA38" s="190" t="str">
        <f>IF(A38="","",IF(AW38="","N.A.",IF(INDEX('GSTR-2B IMS'!$T$5:$T$504,AW38)&lt;&gt;"Available","REVIEW",IF(OR(INDEX('GSTR-2B IMS'!$B$5:$B$504,AW38)="GSTR-1 B2B",INDEX('GSTR-2B IMS'!$B$5:$B$504,AW38)="GSTR-1A",INDEX('GSTR-2B IMS'!$B$5:$B$504,AW38)="IFF"),IF(OR(INDEX('GSTR-2B IMS'!$V$5:$V$504,AW38)="Accepted",INDEX('GSTR-2B IMS'!$V$5:$V$504,AW38)="No Action",INDEX('GSTR-2B IMS'!$V$5:$V$504,AW38)="Deemed Accepted"),"PASS","REVIEW"),IF(OR(INDEX('GSTR-2B IMS'!$V$5:$V$504,AW38)="Not in IMS",INDEX('GSTR-2B IMS'!$V$5:$V$504,AW38)="N.A.",INDEX('GSTR-2B IMS'!$V$5:$V$504,AW38)=""),"PASS","REVIEW")))))</f>
        <v/>
      </c>
      <c r="BB38" s="190" t="str">
        <f>IF(A38="","",IF(S38="Yes","RCM",IF(AW38="","Unmatched",IF(INDEX('GSTR-2B IMS'!$AC$5:$AC$504,AW38)="","4(A)(5)",INDEX('GSTR-2B IMS'!$AC$5:$AC$504,AW38)))))</f>
        <v/>
      </c>
      <c r="BC38" s="188" t="str">
        <f>IF(A38="","",IF(OR(S38="Yes",F38="Credit Note",Q38&lt;=0,AF38="",Setup!$B$24&lt;=AF38,AN38&lt;=0),0,MAX(0,M38*MIN(1,MAX(0,AI38/AN38))*MAX(0,1-IF(AND(AD38&lt;&gt;"",AD38&lt;=AF38),MIN(1,MAX(0,AE38/Q38)),0))-SUMIFS('Reversal Reclaim'!$K$5:$K$504,'Reversal Reclaim'!$B$5:$B$504,A38,'Reversal Reclaim'!$G$5:$G$504,"Temporary"))))</f>
        <v/>
      </c>
      <c r="BD38" s="188" t="str">
        <f>IF(A38="","",IF(OR(S38="Yes",F38="Credit Note",Q38&lt;=0,AF38="",Setup!$B$24&lt;=AF38,AN38&lt;=0),0,MAX(0,N38*MIN(1,MAX(0,AI38/AN38))*MAX(0,1-IF(AND(AD38&lt;&gt;"",AD38&lt;=AF38),MIN(1,MAX(0,AE38/Q38)),0))-SUMIFS('Reversal Reclaim'!$L$5:$L$504,'Reversal Reclaim'!$B$5:$B$504,A38,'Reversal Reclaim'!$G$5:$G$504,"Temporary"))))</f>
        <v/>
      </c>
      <c r="BE38" s="188" t="str">
        <f>IF(A38="","",IF(OR(S38="Yes",F38="Credit Note",Q38&lt;=0,AF38="",Setup!$B$24&lt;=AF38,AN38&lt;=0),0,MAX(0,O38*MIN(1,MAX(0,AI38/AN38))*MAX(0,1-IF(AND(AD38&lt;&gt;"",AD38&lt;=AF38),MIN(1,MAX(0,AE38/Q38)),0))-SUMIFS('Reversal Reclaim'!$M$5:$M$504,'Reversal Reclaim'!$B$5:$B$504,A38,'Reversal Reclaim'!$G$5:$G$504,"Temporary"))))</f>
        <v/>
      </c>
      <c r="BF38" s="188" t="str">
        <f>IF(A38="","",IF(OR(S38="Yes",F38="Credit Note",Q38&lt;=0,AF38="",Setup!$B$24&lt;=AF38,AN38&lt;=0),0,MAX(0,P38*MIN(1,MAX(0,AI38/AN38))*MAX(0,1-IF(AND(AD38&lt;&gt;"",AD38&lt;=AF38),MIN(1,MAX(0,AE38/Q38)),0))-SUMIFS('Reversal Reclaim'!$N$5:$N$504,'Reversal Reclaim'!$B$5:$B$504,A38,'Reversal Reclaim'!$G$5:$G$504,"Temporary"))))</f>
        <v/>
      </c>
      <c r="BG38" s="188" t="str">
        <f t="shared" si="12"/>
        <v/>
      </c>
    </row>
    <row r="39" spans="1:59" ht="37.950000000000003" customHeight="1" x14ac:dyDescent="0.25">
      <c r="A39" s="61"/>
      <c r="B39" s="62"/>
      <c r="C39" s="62"/>
      <c r="D39" s="62"/>
      <c r="E39" s="62"/>
      <c r="F39" s="62"/>
      <c r="G39" s="62"/>
      <c r="H39" s="63"/>
      <c r="I39" s="63"/>
      <c r="J39" s="63"/>
      <c r="K39" s="63"/>
      <c r="L39" s="64"/>
      <c r="M39" s="64"/>
      <c r="N39" s="64"/>
      <c r="O39" s="64"/>
      <c r="P39" s="64"/>
      <c r="Q39" s="64"/>
      <c r="R39" s="62"/>
      <c r="S39" s="62"/>
      <c r="T39" s="62"/>
      <c r="U39" s="62"/>
      <c r="V39" s="62"/>
      <c r="W39" s="63"/>
      <c r="X39" s="65"/>
      <c r="Y39" s="65"/>
      <c r="Z39" s="65"/>
      <c r="AA39" s="62"/>
      <c r="AB39" s="62"/>
      <c r="AC39" s="62"/>
      <c r="AD39" s="63"/>
      <c r="AE39" s="64"/>
      <c r="AF39" s="63" t="str">
        <f t="shared" si="0"/>
        <v/>
      </c>
      <c r="AG39" s="62"/>
      <c r="AH39" s="207"/>
      <c r="AI39" s="64"/>
      <c r="AJ39" s="64"/>
      <c r="AK39" s="64"/>
      <c r="AL39" s="66" t="str">
        <f t="shared" si="1"/>
        <v/>
      </c>
      <c r="AM39" s="67" t="str">
        <f t="shared" si="2"/>
        <v/>
      </c>
      <c r="AN39" s="68" t="str">
        <f t="shared" si="3"/>
        <v/>
      </c>
      <c r="AO39" s="67" t="str">
        <f t="shared" si="4"/>
        <v/>
      </c>
      <c r="AP39" s="67" t="str">
        <f t="shared" si="5"/>
        <v/>
      </c>
      <c r="AQ39" s="67" t="str">
        <f t="shared" si="6"/>
        <v/>
      </c>
      <c r="AR39" s="67" t="str">
        <f t="shared" si="7"/>
        <v/>
      </c>
      <c r="AS39" s="67" t="str">
        <f t="shared" si="8"/>
        <v/>
      </c>
      <c r="AT39" s="67" t="str">
        <f>IF(A39="","",IF(S39="Yes","N.A.",IF(AND(AD39&lt;&gt;"",AD39&lt;=AF39,AE39&gt;=Q39),"PASS",IF(Setup!$B$24&lt;=AF39,"WATCH",IF(BG39&gt;0,"PARTIAL REVERSE/REVIEW","REVERSE/REVIEW")))))</f>
        <v/>
      </c>
      <c r="AU39" s="67" t="str">
        <f>IF(A39="","",IF(H39="","REVIEW",IF(AI39&gt;0,IF(OR(AH39="",NOT(ISNUMBER(AH39))),"REVIEW CLAIM DATE",IF(AH39&lt;=SUMIF('FY Deadlines'!$A$5:$A$14,IF(MONTH(H39)&gt;=4,YEAR(H39),YEAR(H39)-1),'FY Deadlines'!$F$5:$F$14),"PASS","EXPIRED CLAIM")),IF(SUMIF('FY Deadlines'!$A$5:$A$14,IF(MONTH(H39)&gt;=4,YEAR(H39),YEAR(H39)-1),'FY Deadlines'!$F$5:$F$14)=0,"REVIEW FY",IF(Setup!$B$24&gt;SUMIF('FY Deadlines'!$A$5:$A$14,IF(MONTH(H39)&gt;=4,YEAR(H39),YEAR(H39)-1),'FY Deadlines'!$F$5:$F$14),"EXPIRED","PASS")))))</f>
        <v/>
      </c>
      <c r="AV39" s="67" t="str">
        <f t="shared" si="9"/>
        <v/>
      </c>
      <c r="AW39" s="67" t="str">
        <f>IF(AM39="","",IF(COUNTIF('GSTR-2B IMS'!$AE$5:$AE$504,AM39)=1,SUMIF('GSTR-2B IMS'!$AE$5:$AE$504,AM39,'GSTR-2B IMS'!$AL$5:$AL$504),""))</f>
        <v/>
      </c>
      <c r="AX39" s="67" t="str">
        <f>IF(A39="","",IF(AO39&gt;1,"Duplicate",IF(COUNTIF('GSTR-2B IMS'!$AE$5:$AE$504,AM39)=0,"Only in Books",IF(COUNTIF('GSTR-2B IMS'!$AE$5:$AE$504,AM39)&gt;1,"Duplicate",IF(AND(C39=INDEX('GSTR-2B IMS'!$C$5:$C$504,AW39),F39=INDEX('GSTR-2B IMS'!$F$5:$F$504,AW39),ABS(H39-INDEX('GSTR-2B IMS'!$H$5:$H$504,AW39))&lt;=Setup!$B$21,ABS(L39-INDEX('GSTR-2B IMS'!$L$5:$L$504,AW39))&lt;=Setup!$B$18,ABS(AN39-INDEX('GSTR-2B IMS'!$AF$5:$AF$504,AW39))&lt;=Setup!$B$19,ABS(M39-INDEX('GSTR-2B IMS'!$M$5:$M$504,AW39))&lt;=Setup!$B$20,ABS(N39-INDEX('GSTR-2B IMS'!$N$5:$N$504,AW39))&lt;=Setup!$B$20,ABS(O39-INDEX('GSTR-2B IMS'!$O$5:$O$504,AW39))&lt;=Setup!$B$20,ABS(P39-INDEX('GSTR-2B IMS'!$P$5:$P$504,AW39))&lt;=Setup!$B$20),"Exact",IF(AND(C39=INDEX('GSTR-2B IMS'!$C$5:$C$504,AW39),F39=INDEX('GSTR-2B IMS'!$F$5:$F$504,AW39)),"Partial","Probable"))))))</f>
        <v/>
      </c>
      <c r="AY39" s="69" t="str">
        <f t="shared" si="10"/>
        <v/>
      </c>
      <c r="AZ39" s="190">
        <f t="shared" si="11"/>
        <v>35</v>
      </c>
      <c r="BA39" s="190" t="str">
        <f>IF(A39="","",IF(AW39="","N.A.",IF(INDEX('GSTR-2B IMS'!$T$5:$T$504,AW39)&lt;&gt;"Available","REVIEW",IF(OR(INDEX('GSTR-2B IMS'!$B$5:$B$504,AW39)="GSTR-1 B2B",INDEX('GSTR-2B IMS'!$B$5:$B$504,AW39)="GSTR-1A",INDEX('GSTR-2B IMS'!$B$5:$B$504,AW39)="IFF"),IF(OR(INDEX('GSTR-2B IMS'!$V$5:$V$504,AW39)="Accepted",INDEX('GSTR-2B IMS'!$V$5:$V$504,AW39)="No Action",INDEX('GSTR-2B IMS'!$V$5:$V$504,AW39)="Deemed Accepted"),"PASS","REVIEW"),IF(OR(INDEX('GSTR-2B IMS'!$V$5:$V$504,AW39)="Not in IMS",INDEX('GSTR-2B IMS'!$V$5:$V$504,AW39)="N.A.",INDEX('GSTR-2B IMS'!$V$5:$V$504,AW39)=""),"PASS","REVIEW")))))</f>
        <v/>
      </c>
      <c r="BB39" s="190" t="str">
        <f>IF(A39="","",IF(S39="Yes","RCM",IF(AW39="","Unmatched",IF(INDEX('GSTR-2B IMS'!$AC$5:$AC$504,AW39)="","4(A)(5)",INDEX('GSTR-2B IMS'!$AC$5:$AC$504,AW39)))))</f>
        <v/>
      </c>
      <c r="BC39" s="188" t="str">
        <f>IF(A39="","",IF(OR(S39="Yes",F39="Credit Note",Q39&lt;=0,AF39="",Setup!$B$24&lt;=AF39,AN39&lt;=0),0,MAX(0,M39*MIN(1,MAX(0,AI39/AN39))*MAX(0,1-IF(AND(AD39&lt;&gt;"",AD39&lt;=AF39),MIN(1,MAX(0,AE39/Q39)),0))-SUMIFS('Reversal Reclaim'!$K$5:$K$504,'Reversal Reclaim'!$B$5:$B$504,A39,'Reversal Reclaim'!$G$5:$G$504,"Temporary"))))</f>
        <v/>
      </c>
      <c r="BD39" s="188" t="str">
        <f>IF(A39="","",IF(OR(S39="Yes",F39="Credit Note",Q39&lt;=0,AF39="",Setup!$B$24&lt;=AF39,AN39&lt;=0),0,MAX(0,N39*MIN(1,MAX(0,AI39/AN39))*MAX(0,1-IF(AND(AD39&lt;&gt;"",AD39&lt;=AF39),MIN(1,MAX(0,AE39/Q39)),0))-SUMIFS('Reversal Reclaim'!$L$5:$L$504,'Reversal Reclaim'!$B$5:$B$504,A39,'Reversal Reclaim'!$G$5:$G$504,"Temporary"))))</f>
        <v/>
      </c>
      <c r="BE39" s="188" t="str">
        <f>IF(A39="","",IF(OR(S39="Yes",F39="Credit Note",Q39&lt;=0,AF39="",Setup!$B$24&lt;=AF39,AN39&lt;=0),0,MAX(0,O39*MIN(1,MAX(0,AI39/AN39))*MAX(0,1-IF(AND(AD39&lt;&gt;"",AD39&lt;=AF39),MIN(1,MAX(0,AE39/Q39)),0))-SUMIFS('Reversal Reclaim'!$M$5:$M$504,'Reversal Reclaim'!$B$5:$B$504,A39,'Reversal Reclaim'!$G$5:$G$504,"Temporary"))))</f>
        <v/>
      </c>
      <c r="BF39" s="188" t="str">
        <f>IF(A39="","",IF(OR(S39="Yes",F39="Credit Note",Q39&lt;=0,AF39="",Setup!$B$24&lt;=AF39,AN39&lt;=0),0,MAX(0,P39*MIN(1,MAX(0,AI39/AN39))*MAX(0,1-IF(AND(AD39&lt;&gt;"",AD39&lt;=AF39),MIN(1,MAX(0,AE39/Q39)),0))-SUMIFS('Reversal Reclaim'!$N$5:$N$504,'Reversal Reclaim'!$B$5:$B$504,A39,'Reversal Reclaim'!$G$5:$G$504,"Temporary"))))</f>
        <v/>
      </c>
      <c r="BG39" s="188" t="str">
        <f t="shared" si="12"/>
        <v/>
      </c>
    </row>
    <row r="40" spans="1:59" ht="37.950000000000003" customHeight="1" x14ac:dyDescent="0.25">
      <c r="A40" s="61"/>
      <c r="B40" s="62"/>
      <c r="C40" s="62"/>
      <c r="D40" s="62"/>
      <c r="E40" s="62"/>
      <c r="F40" s="62"/>
      <c r="G40" s="62"/>
      <c r="H40" s="63"/>
      <c r="I40" s="63"/>
      <c r="J40" s="63"/>
      <c r="K40" s="63"/>
      <c r="L40" s="64"/>
      <c r="M40" s="64"/>
      <c r="N40" s="64"/>
      <c r="O40" s="64"/>
      <c r="P40" s="64"/>
      <c r="Q40" s="64"/>
      <c r="R40" s="62"/>
      <c r="S40" s="62"/>
      <c r="T40" s="62"/>
      <c r="U40" s="62"/>
      <c r="V40" s="62"/>
      <c r="W40" s="63"/>
      <c r="X40" s="65"/>
      <c r="Y40" s="65"/>
      <c r="Z40" s="65"/>
      <c r="AA40" s="62"/>
      <c r="AB40" s="62"/>
      <c r="AC40" s="62"/>
      <c r="AD40" s="63"/>
      <c r="AE40" s="64"/>
      <c r="AF40" s="63" t="str">
        <f t="shared" si="0"/>
        <v/>
      </c>
      <c r="AG40" s="62"/>
      <c r="AH40" s="207"/>
      <c r="AI40" s="64"/>
      <c r="AJ40" s="64"/>
      <c r="AK40" s="64"/>
      <c r="AL40" s="66" t="str">
        <f t="shared" si="1"/>
        <v/>
      </c>
      <c r="AM40" s="67" t="str">
        <f t="shared" si="2"/>
        <v/>
      </c>
      <c r="AN40" s="68" t="str">
        <f t="shared" si="3"/>
        <v/>
      </c>
      <c r="AO40" s="67" t="str">
        <f t="shared" si="4"/>
        <v/>
      </c>
      <c r="AP40" s="67" t="str">
        <f t="shared" si="5"/>
        <v/>
      </c>
      <c r="AQ40" s="67" t="str">
        <f t="shared" si="6"/>
        <v/>
      </c>
      <c r="AR40" s="67" t="str">
        <f t="shared" si="7"/>
        <v/>
      </c>
      <c r="AS40" s="67" t="str">
        <f t="shared" si="8"/>
        <v/>
      </c>
      <c r="AT40" s="67" t="str">
        <f>IF(A40="","",IF(S40="Yes","N.A.",IF(AND(AD40&lt;&gt;"",AD40&lt;=AF40,AE40&gt;=Q40),"PASS",IF(Setup!$B$24&lt;=AF40,"WATCH",IF(BG40&gt;0,"PARTIAL REVERSE/REVIEW","REVERSE/REVIEW")))))</f>
        <v/>
      </c>
      <c r="AU40" s="67" t="str">
        <f>IF(A40="","",IF(H40="","REVIEW",IF(AI40&gt;0,IF(OR(AH40="",NOT(ISNUMBER(AH40))),"REVIEW CLAIM DATE",IF(AH40&lt;=SUMIF('FY Deadlines'!$A$5:$A$14,IF(MONTH(H40)&gt;=4,YEAR(H40),YEAR(H40)-1),'FY Deadlines'!$F$5:$F$14),"PASS","EXPIRED CLAIM")),IF(SUMIF('FY Deadlines'!$A$5:$A$14,IF(MONTH(H40)&gt;=4,YEAR(H40),YEAR(H40)-1),'FY Deadlines'!$F$5:$F$14)=0,"REVIEW FY",IF(Setup!$B$24&gt;SUMIF('FY Deadlines'!$A$5:$A$14,IF(MONTH(H40)&gt;=4,YEAR(H40),YEAR(H40)-1),'FY Deadlines'!$F$5:$F$14),"EXPIRED","PASS")))))</f>
        <v/>
      </c>
      <c r="AV40" s="67" t="str">
        <f t="shared" si="9"/>
        <v/>
      </c>
      <c r="AW40" s="67" t="str">
        <f>IF(AM40="","",IF(COUNTIF('GSTR-2B IMS'!$AE$5:$AE$504,AM40)=1,SUMIF('GSTR-2B IMS'!$AE$5:$AE$504,AM40,'GSTR-2B IMS'!$AL$5:$AL$504),""))</f>
        <v/>
      </c>
      <c r="AX40" s="67" t="str">
        <f>IF(A40="","",IF(AO40&gt;1,"Duplicate",IF(COUNTIF('GSTR-2B IMS'!$AE$5:$AE$504,AM40)=0,"Only in Books",IF(COUNTIF('GSTR-2B IMS'!$AE$5:$AE$504,AM40)&gt;1,"Duplicate",IF(AND(C40=INDEX('GSTR-2B IMS'!$C$5:$C$504,AW40),F40=INDEX('GSTR-2B IMS'!$F$5:$F$504,AW40),ABS(H40-INDEX('GSTR-2B IMS'!$H$5:$H$504,AW40))&lt;=Setup!$B$21,ABS(L40-INDEX('GSTR-2B IMS'!$L$5:$L$504,AW40))&lt;=Setup!$B$18,ABS(AN40-INDEX('GSTR-2B IMS'!$AF$5:$AF$504,AW40))&lt;=Setup!$B$19,ABS(M40-INDEX('GSTR-2B IMS'!$M$5:$M$504,AW40))&lt;=Setup!$B$20,ABS(N40-INDEX('GSTR-2B IMS'!$N$5:$N$504,AW40))&lt;=Setup!$B$20,ABS(O40-INDEX('GSTR-2B IMS'!$O$5:$O$504,AW40))&lt;=Setup!$B$20,ABS(P40-INDEX('GSTR-2B IMS'!$P$5:$P$504,AW40))&lt;=Setup!$B$20),"Exact",IF(AND(C40=INDEX('GSTR-2B IMS'!$C$5:$C$504,AW40),F40=INDEX('GSTR-2B IMS'!$F$5:$F$504,AW40)),"Partial","Probable"))))))</f>
        <v/>
      </c>
      <c r="AY40" s="69" t="str">
        <f t="shared" si="10"/>
        <v/>
      </c>
      <c r="AZ40" s="190">
        <f t="shared" si="11"/>
        <v>36</v>
      </c>
      <c r="BA40" s="190" t="str">
        <f>IF(A40="","",IF(AW40="","N.A.",IF(INDEX('GSTR-2B IMS'!$T$5:$T$504,AW40)&lt;&gt;"Available","REVIEW",IF(OR(INDEX('GSTR-2B IMS'!$B$5:$B$504,AW40)="GSTR-1 B2B",INDEX('GSTR-2B IMS'!$B$5:$B$504,AW40)="GSTR-1A",INDEX('GSTR-2B IMS'!$B$5:$B$504,AW40)="IFF"),IF(OR(INDEX('GSTR-2B IMS'!$V$5:$V$504,AW40)="Accepted",INDEX('GSTR-2B IMS'!$V$5:$V$504,AW40)="No Action",INDEX('GSTR-2B IMS'!$V$5:$V$504,AW40)="Deemed Accepted"),"PASS","REVIEW"),IF(OR(INDEX('GSTR-2B IMS'!$V$5:$V$504,AW40)="Not in IMS",INDEX('GSTR-2B IMS'!$V$5:$V$504,AW40)="N.A.",INDEX('GSTR-2B IMS'!$V$5:$V$504,AW40)=""),"PASS","REVIEW")))))</f>
        <v/>
      </c>
      <c r="BB40" s="190" t="str">
        <f>IF(A40="","",IF(S40="Yes","RCM",IF(AW40="","Unmatched",IF(INDEX('GSTR-2B IMS'!$AC$5:$AC$504,AW40)="","4(A)(5)",INDEX('GSTR-2B IMS'!$AC$5:$AC$504,AW40)))))</f>
        <v/>
      </c>
      <c r="BC40" s="188" t="str">
        <f>IF(A40="","",IF(OR(S40="Yes",F40="Credit Note",Q40&lt;=0,AF40="",Setup!$B$24&lt;=AF40,AN40&lt;=0),0,MAX(0,M40*MIN(1,MAX(0,AI40/AN40))*MAX(0,1-IF(AND(AD40&lt;&gt;"",AD40&lt;=AF40),MIN(1,MAX(0,AE40/Q40)),0))-SUMIFS('Reversal Reclaim'!$K$5:$K$504,'Reversal Reclaim'!$B$5:$B$504,A40,'Reversal Reclaim'!$G$5:$G$504,"Temporary"))))</f>
        <v/>
      </c>
      <c r="BD40" s="188" t="str">
        <f>IF(A40="","",IF(OR(S40="Yes",F40="Credit Note",Q40&lt;=0,AF40="",Setup!$B$24&lt;=AF40,AN40&lt;=0),0,MAX(0,N40*MIN(1,MAX(0,AI40/AN40))*MAX(0,1-IF(AND(AD40&lt;&gt;"",AD40&lt;=AF40),MIN(1,MAX(0,AE40/Q40)),0))-SUMIFS('Reversal Reclaim'!$L$5:$L$504,'Reversal Reclaim'!$B$5:$B$504,A40,'Reversal Reclaim'!$G$5:$G$504,"Temporary"))))</f>
        <v/>
      </c>
      <c r="BE40" s="188" t="str">
        <f>IF(A40="","",IF(OR(S40="Yes",F40="Credit Note",Q40&lt;=0,AF40="",Setup!$B$24&lt;=AF40,AN40&lt;=0),0,MAX(0,O40*MIN(1,MAX(0,AI40/AN40))*MAX(0,1-IF(AND(AD40&lt;&gt;"",AD40&lt;=AF40),MIN(1,MAX(0,AE40/Q40)),0))-SUMIFS('Reversal Reclaim'!$M$5:$M$504,'Reversal Reclaim'!$B$5:$B$504,A40,'Reversal Reclaim'!$G$5:$G$504,"Temporary"))))</f>
        <v/>
      </c>
      <c r="BF40" s="188" t="str">
        <f>IF(A40="","",IF(OR(S40="Yes",F40="Credit Note",Q40&lt;=0,AF40="",Setup!$B$24&lt;=AF40,AN40&lt;=0),0,MAX(0,P40*MIN(1,MAX(0,AI40/AN40))*MAX(0,1-IF(AND(AD40&lt;&gt;"",AD40&lt;=AF40),MIN(1,MAX(0,AE40/Q40)),0))-SUMIFS('Reversal Reclaim'!$N$5:$N$504,'Reversal Reclaim'!$B$5:$B$504,A40,'Reversal Reclaim'!$G$5:$G$504,"Temporary"))))</f>
        <v/>
      </c>
      <c r="BG40" s="188" t="str">
        <f t="shared" si="12"/>
        <v/>
      </c>
    </row>
    <row r="41" spans="1:59" ht="37.950000000000003" customHeight="1" x14ac:dyDescent="0.25">
      <c r="A41" s="61"/>
      <c r="B41" s="62"/>
      <c r="C41" s="62"/>
      <c r="D41" s="62"/>
      <c r="E41" s="62"/>
      <c r="F41" s="62"/>
      <c r="G41" s="62"/>
      <c r="H41" s="63"/>
      <c r="I41" s="63"/>
      <c r="J41" s="63"/>
      <c r="K41" s="63"/>
      <c r="L41" s="64"/>
      <c r="M41" s="64"/>
      <c r="N41" s="64"/>
      <c r="O41" s="64"/>
      <c r="P41" s="64"/>
      <c r="Q41" s="64"/>
      <c r="R41" s="62"/>
      <c r="S41" s="62"/>
      <c r="T41" s="62"/>
      <c r="U41" s="62"/>
      <c r="V41" s="62"/>
      <c r="W41" s="63"/>
      <c r="X41" s="65"/>
      <c r="Y41" s="65"/>
      <c r="Z41" s="65"/>
      <c r="AA41" s="62"/>
      <c r="AB41" s="62"/>
      <c r="AC41" s="62"/>
      <c r="AD41" s="63"/>
      <c r="AE41" s="64"/>
      <c r="AF41" s="63" t="str">
        <f t="shared" si="0"/>
        <v/>
      </c>
      <c r="AG41" s="62"/>
      <c r="AH41" s="207"/>
      <c r="AI41" s="64"/>
      <c r="AJ41" s="64"/>
      <c r="AK41" s="64"/>
      <c r="AL41" s="66" t="str">
        <f t="shared" si="1"/>
        <v/>
      </c>
      <c r="AM41" s="67" t="str">
        <f t="shared" si="2"/>
        <v/>
      </c>
      <c r="AN41" s="68" t="str">
        <f t="shared" si="3"/>
        <v/>
      </c>
      <c r="AO41" s="67" t="str">
        <f t="shared" si="4"/>
        <v/>
      </c>
      <c r="AP41" s="67" t="str">
        <f t="shared" si="5"/>
        <v/>
      </c>
      <c r="AQ41" s="67" t="str">
        <f t="shared" si="6"/>
        <v/>
      </c>
      <c r="AR41" s="67" t="str">
        <f t="shared" si="7"/>
        <v/>
      </c>
      <c r="AS41" s="67" t="str">
        <f t="shared" si="8"/>
        <v/>
      </c>
      <c r="AT41" s="67" t="str">
        <f>IF(A41="","",IF(S41="Yes","N.A.",IF(AND(AD41&lt;&gt;"",AD41&lt;=AF41,AE41&gt;=Q41),"PASS",IF(Setup!$B$24&lt;=AF41,"WATCH",IF(BG41&gt;0,"PARTIAL REVERSE/REVIEW","REVERSE/REVIEW")))))</f>
        <v/>
      </c>
      <c r="AU41" s="67" t="str">
        <f>IF(A41="","",IF(H41="","REVIEW",IF(AI41&gt;0,IF(OR(AH41="",NOT(ISNUMBER(AH41))),"REVIEW CLAIM DATE",IF(AH41&lt;=SUMIF('FY Deadlines'!$A$5:$A$14,IF(MONTH(H41)&gt;=4,YEAR(H41),YEAR(H41)-1),'FY Deadlines'!$F$5:$F$14),"PASS","EXPIRED CLAIM")),IF(SUMIF('FY Deadlines'!$A$5:$A$14,IF(MONTH(H41)&gt;=4,YEAR(H41),YEAR(H41)-1),'FY Deadlines'!$F$5:$F$14)=0,"REVIEW FY",IF(Setup!$B$24&gt;SUMIF('FY Deadlines'!$A$5:$A$14,IF(MONTH(H41)&gt;=4,YEAR(H41),YEAR(H41)-1),'FY Deadlines'!$F$5:$F$14),"EXPIRED","PASS")))))</f>
        <v/>
      </c>
      <c r="AV41" s="67" t="str">
        <f t="shared" si="9"/>
        <v/>
      </c>
      <c r="AW41" s="67" t="str">
        <f>IF(AM41="","",IF(COUNTIF('GSTR-2B IMS'!$AE$5:$AE$504,AM41)=1,SUMIF('GSTR-2B IMS'!$AE$5:$AE$504,AM41,'GSTR-2B IMS'!$AL$5:$AL$504),""))</f>
        <v/>
      </c>
      <c r="AX41" s="67" t="str">
        <f>IF(A41="","",IF(AO41&gt;1,"Duplicate",IF(COUNTIF('GSTR-2B IMS'!$AE$5:$AE$504,AM41)=0,"Only in Books",IF(COUNTIF('GSTR-2B IMS'!$AE$5:$AE$504,AM41)&gt;1,"Duplicate",IF(AND(C41=INDEX('GSTR-2B IMS'!$C$5:$C$504,AW41),F41=INDEX('GSTR-2B IMS'!$F$5:$F$504,AW41),ABS(H41-INDEX('GSTR-2B IMS'!$H$5:$H$504,AW41))&lt;=Setup!$B$21,ABS(L41-INDEX('GSTR-2B IMS'!$L$5:$L$504,AW41))&lt;=Setup!$B$18,ABS(AN41-INDEX('GSTR-2B IMS'!$AF$5:$AF$504,AW41))&lt;=Setup!$B$19,ABS(M41-INDEX('GSTR-2B IMS'!$M$5:$M$504,AW41))&lt;=Setup!$B$20,ABS(N41-INDEX('GSTR-2B IMS'!$N$5:$N$504,AW41))&lt;=Setup!$B$20,ABS(O41-INDEX('GSTR-2B IMS'!$O$5:$O$504,AW41))&lt;=Setup!$B$20,ABS(P41-INDEX('GSTR-2B IMS'!$P$5:$P$504,AW41))&lt;=Setup!$B$20),"Exact",IF(AND(C41=INDEX('GSTR-2B IMS'!$C$5:$C$504,AW41),F41=INDEX('GSTR-2B IMS'!$F$5:$F$504,AW41)),"Partial","Probable"))))))</f>
        <v/>
      </c>
      <c r="AY41" s="69" t="str">
        <f t="shared" si="10"/>
        <v/>
      </c>
      <c r="AZ41" s="190">
        <f t="shared" si="11"/>
        <v>37</v>
      </c>
      <c r="BA41" s="190" t="str">
        <f>IF(A41="","",IF(AW41="","N.A.",IF(INDEX('GSTR-2B IMS'!$T$5:$T$504,AW41)&lt;&gt;"Available","REVIEW",IF(OR(INDEX('GSTR-2B IMS'!$B$5:$B$504,AW41)="GSTR-1 B2B",INDEX('GSTR-2B IMS'!$B$5:$B$504,AW41)="GSTR-1A",INDEX('GSTR-2B IMS'!$B$5:$B$504,AW41)="IFF"),IF(OR(INDEX('GSTR-2B IMS'!$V$5:$V$504,AW41)="Accepted",INDEX('GSTR-2B IMS'!$V$5:$V$504,AW41)="No Action",INDEX('GSTR-2B IMS'!$V$5:$V$504,AW41)="Deemed Accepted"),"PASS","REVIEW"),IF(OR(INDEX('GSTR-2B IMS'!$V$5:$V$504,AW41)="Not in IMS",INDEX('GSTR-2B IMS'!$V$5:$V$504,AW41)="N.A.",INDEX('GSTR-2B IMS'!$V$5:$V$504,AW41)=""),"PASS","REVIEW")))))</f>
        <v/>
      </c>
      <c r="BB41" s="190" t="str">
        <f>IF(A41="","",IF(S41="Yes","RCM",IF(AW41="","Unmatched",IF(INDEX('GSTR-2B IMS'!$AC$5:$AC$504,AW41)="","4(A)(5)",INDEX('GSTR-2B IMS'!$AC$5:$AC$504,AW41)))))</f>
        <v/>
      </c>
      <c r="BC41" s="188" t="str">
        <f>IF(A41="","",IF(OR(S41="Yes",F41="Credit Note",Q41&lt;=0,AF41="",Setup!$B$24&lt;=AF41,AN41&lt;=0),0,MAX(0,M41*MIN(1,MAX(0,AI41/AN41))*MAX(0,1-IF(AND(AD41&lt;&gt;"",AD41&lt;=AF41),MIN(1,MAX(0,AE41/Q41)),0))-SUMIFS('Reversal Reclaim'!$K$5:$K$504,'Reversal Reclaim'!$B$5:$B$504,A41,'Reversal Reclaim'!$G$5:$G$504,"Temporary"))))</f>
        <v/>
      </c>
      <c r="BD41" s="188" t="str">
        <f>IF(A41="","",IF(OR(S41="Yes",F41="Credit Note",Q41&lt;=0,AF41="",Setup!$B$24&lt;=AF41,AN41&lt;=0),0,MAX(0,N41*MIN(1,MAX(0,AI41/AN41))*MAX(0,1-IF(AND(AD41&lt;&gt;"",AD41&lt;=AF41),MIN(1,MAX(0,AE41/Q41)),0))-SUMIFS('Reversal Reclaim'!$L$5:$L$504,'Reversal Reclaim'!$B$5:$B$504,A41,'Reversal Reclaim'!$G$5:$G$504,"Temporary"))))</f>
        <v/>
      </c>
      <c r="BE41" s="188" t="str">
        <f>IF(A41="","",IF(OR(S41="Yes",F41="Credit Note",Q41&lt;=0,AF41="",Setup!$B$24&lt;=AF41,AN41&lt;=0),0,MAX(0,O41*MIN(1,MAX(0,AI41/AN41))*MAX(0,1-IF(AND(AD41&lt;&gt;"",AD41&lt;=AF41),MIN(1,MAX(0,AE41/Q41)),0))-SUMIFS('Reversal Reclaim'!$M$5:$M$504,'Reversal Reclaim'!$B$5:$B$504,A41,'Reversal Reclaim'!$G$5:$G$504,"Temporary"))))</f>
        <v/>
      </c>
      <c r="BF41" s="188" t="str">
        <f>IF(A41="","",IF(OR(S41="Yes",F41="Credit Note",Q41&lt;=0,AF41="",Setup!$B$24&lt;=AF41,AN41&lt;=0),0,MAX(0,P41*MIN(1,MAX(0,AI41/AN41))*MAX(0,1-IF(AND(AD41&lt;&gt;"",AD41&lt;=AF41),MIN(1,MAX(0,AE41/Q41)),0))-SUMIFS('Reversal Reclaim'!$N$5:$N$504,'Reversal Reclaim'!$B$5:$B$504,A41,'Reversal Reclaim'!$G$5:$G$504,"Temporary"))))</f>
        <v/>
      </c>
      <c r="BG41" s="188" t="str">
        <f t="shared" si="12"/>
        <v/>
      </c>
    </row>
    <row r="42" spans="1:59" ht="37.950000000000003" customHeight="1" x14ac:dyDescent="0.25">
      <c r="A42" s="61"/>
      <c r="B42" s="62"/>
      <c r="C42" s="62"/>
      <c r="D42" s="62"/>
      <c r="E42" s="62"/>
      <c r="F42" s="62"/>
      <c r="G42" s="62"/>
      <c r="H42" s="63"/>
      <c r="I42" s="63"/>
      <c r="J42" s="63"/>
      <c r="K42" s="63"/>
      <c r="L42" s="64"/>
      <c r="M42" s="64"/>
      <c r="N42" s="64"/>
      <c r="O42" s="64"/>
      <c r="P42" s="64"/>
      <c r="Q42" s="64"/>
      <c r="R42" s="62"/>
      <c r="S42" s="62"/>
      <c r="T42" s="62"/>
      <c r="U42" s="62"/>
      <c r="V42" s="62"/>
      <c r="W42" s="63"/>
      <c r="X42" s="65"/>
      <c r="Y42" s="65"/>
      <c r="Z42" s="65"/>
      <c r="AA42" s="62"/>
      <c r="AB42" s="62"/>
      <c r="AC42" s="62"/>
      <c r="AD42" s="63"/>
      <c r="AE42" s="64"/>
      <c r="AF42" s="63" t="str">
        <f t="shared" si="0"/>
        <v/>
      </c>
      <c r="AG42" s="62"/>
      <c r="AH42" s="207"/>
      <c r="AI42" s="64"/>
      <c r="AJ42" s="64"/>
      <c r="AK42" s="64"/>
      <c r="AL42" s="66" t="str">
        <f t="shared" si="1"/>
        <v/>
      </c>
      <c r="AM42" s="67" t="str">
        <f t="shared" si="2"/>
        <v/>
      </c>
      <c r="AN42" s="68" t="str">
        <f t="shared" si="3"/>
        <v/>
      </c>
      <c r="AO42" s="67" t="str">
        <f t="shared" si="4"/>
        <v/>
      </c>
      <c r="AP42" s="67" t="str">
        <f t="shared" si="5"/>
        <v/>
      </c>
      <c r="AQ42" s="67" t="str">
        <f t="shared" si="6"/>
        <v/>
      </c>
      <c r="AR42" s="67" t="str">
        <f t="shared" si="7"/>
        <v/>
      </c>
      <c r="AS42" s="67" t="str">
        <f t="shared" si="8"/>
        <v/>
      </c>
      <c r="AT42" s="67" t="str">
        <f>IF(A42="","",IF(S42="Yes","N.A.",IF(AND(AD42&lt;&gt;"",AD42&lt;=AF42,AE42&gt;=Q42),"PASS",IF(Setup!$B$24&lt;=AF42,"WATCH",IF(BG42&gt;0,"PARTIAL REVERSE/REVIEW","REVERSE/REVIEW")))))</f>
        <v/>
      </c>
      <c r="AU42" s="67" t="str">
        <f>IF(A42="","",IF(H42="","REVIEW",IF(AI42&gt;0,IF(OR(AH42="",NOT(ISNUMBER(AH42))),"REVIEW CLAIM DATE",IF(AH42&lt;=SUMIF('FY Deadlines'!$A$5:$A$14,IF(MONTH(H42)&gt;=4,YEAR(H42),YEAR(H42)-1),'FY Deadlines'!$F$5:$F$14),"PASS","EXPIRED CLAIM")),IF(SUMIF('FY Deadlines'!$A$5:$A$14,IF(MONTH(H42)&gt;=4,YEAR(H42),YEAR(H42)-1),'FY Deadlines'!$F$5:$F$14)=0,"REVIEW FY",IF(Setup!$B$24&gt;SUMIF('FY Deadlines'!$A$5:$A$14,IF(MONTH(H42)&gt;=4,YEAR(H42),YEAR(H42)-1),'FY Deadlines'!$F$5:$F$14),"EXPIRED","PASS")))))</f>
        <v/>
      </c>
      <c r="AV42" s="67" t="str">
        <f t="shared" si="9"/>
        <v/>
      </c>
      <c r="AW42" s="67" t="str">
        <f>IF(AM42="","",IF(COUNTIF('GSTR-2B IMS'!$AE$5:$AE$504,AM42)=1,SUMIF('GSTR-2B IMS'!$AE$5:$AE$504,AM42,'GSTR-2B IMS'!$AL$5:$AL$504),""))</f>
        <v/>
      </c>
      <c r="AX42" s="67" t="str">
        <f>IF(A42="","",IF(AO42&gt;1,"Duplicate",IF(COUNTIF('GSTR-2B IMS'!$AE$5:$AE$504,AM42)=0,"Only in Books",IF(COUNTIF('GSTR-2B IMS'!$AE$5:$AE$504,AM42)&gt;1,"Duplicate",IF(AND(C42=INDEX('GSTR-2B IMS'!$C$5:$C$504,AW42),F42=INDEX('GSTR-2B IMS'!$F$5:$F$504,AW42),ABS(H42-INDEX('GSTR-2B IMS'!$H$5:$H$504,AW42))&lt;=Setup!$B$21,ABS(L42-INDEX('GSTR-2B IMS'!$L$5:$L$504,AW42))&lt;=Setup!$B$18,ABS(AN42-INDEX('GSTR-2B IMS'!$AF$5:$AF$504,AW42))&lt;=Setup!$B$19,ABS(M42-INDEX('GSTR-2B IMS'!$M$5:$M$504,AW42))&lt;=Setup!$B$20,ABS(N42-INDEX('GSTR-2B IMS'!$N$5:$N$504,AW42))&lt;=Setup!$B$20,ABS(O42-INDEX('GSTR-2B IMS'!$O$5:$O$504,AW42))&lt;=Setup!$B$20,ABS(P42-INDEX('GSTR-2B IMS'!$P$5:$P$504,AW42))&lt;=Setup!$B$20),"Exact",IF(AND(C42=INDEX('GSTR-2B IMS'!$C$5:$C$504,AW42),F42=INDEX('GSTR-2B IMS'!$F$5:$F$504,AW42)),"Partial","Probable"))))))</f>
        <v/>
      </c>
      <c r="AY42" s="69" t="str">
        <f t="shared" si="10"/>
        <v/>
      </c>
      <c r="AZ42" s="190">
        <f t="shared" si="11"/>
        <v>38</v>
      </c>
      <c r="BA42" s="190" t="str">
        <f>IF(A42="","",IF(AW42="","N.A.",IF(INDEX('GSTR-2B IMS'!$T$5:$T$504,AW42)&lt;&gt;"Available","REVIEW",IF(OR(INDEX('GSTR-2B IMS'!$B$5:$B$504,AW42)="GSTR-1 B2B",INDEX('GSTR-2B IMS'!$B$5:$B$504,AW42)="GSTR-1A",INDEX('GSTR-2B IMS'!$B$5:$B$504,AW42)="IFF"),IF(OR(INDEX('GSTR-2B IMS'!$V$5:$V$504,AW42)="Accepted",INDEX('GSTR-2B IMS'!$V$5:$V$504,AW42)="No Action",INDEX('GSTR-2B IMS'!$V$5:$V$504,AW42)="Deemed Accepted"),"PASS","REVIEW"),IF(OR(INDEX('GSTR-2B IMS'!$V$5:$V$504,AW42)="Not in IMS",INDEX('GSTR-2B IMS'!$V$5:$V$504,AW42)="N.A.",INDEX('GSTR-2B IMS'!$V$5:$V$504,AW42)=""),"PASS","REVIEW")))))</f>
        <v/>
      </c>
      <c r="BB42" s="190" t="str">
        <f>IF(A42="","",IF(S42="Yes","RCM",IF(AW42="","Unmatched",IF(INDEX('GSTR-2B IMS'!$AC$5:$AC$504,AW42)="","4(A)(5)",INDEX('GSTR-2B IMS'!$AC$5:$AC$504,AW42)))))</f>
        <v/>
      </c>
      <c r="BC42" s="188" t="str">
        <f>IF(A42="","",IF(OR(S42="Yes",F42="Credit Note",Q42&lt;=0,AF42="",Setup!$B$24&lt;=AF42,AN42&lt;=0),0,MAX(0,M42*MIN(1,MAX(0,AI42/AN42))*MAX(0,1-IF(AND(AD42&lt;&gt;"",AD42&lt;=AF42),MIN(1,MAX(0,AE42/Q42)),0))-SUMIFS('Reversal Reclaim'!$K$5:$K$504,'Reversal Reclaim'!$B$5:$B$504,A42,'Reversal Reclaim'!$G$5:$G$504,"Temporary"))))</f>
        <v/>
      </c>
      <c r="BD42" s="188" t="str">
        <f>IF(A42="","",IF(OR(S42="Yes",F42="Credit Note",Q42&lt;=0,AF42="",Setup!$B$24&lt;=AF42,AN42&lt;=0),0,MAX(0,N42*MIN(1,MAX(0,AI42/AN42))*MAX(0,1-IF(AND(AD42&lt;&gt;"",AD42&lt;=AF42),MIN(1,MAX(0,AE42/Q42)),0))-SUMIFS('Reversal Reclaim'!$L$5:$L$504,'Reversal Reclaim'!$B$5:$B$504,A42,'Reversal Reclaim'!$G$5:$G$504,"Temporary"))))</f>
        <v/>
      </c>
      <c r="BE42" s="188" t="str">
        <f>IF(A42="","",IF(OR(S42="Yes",F42="Credit Note",Q42&lt;=0,AF42="",Setup!$B$24&lt;=AF42,AN42&lt;=0),0,MAX(0,O42*MIN(1,MAX(0,AI42/AN42))*MAX(0,1-IF(AND(AD42&lt;&gt;"",AD42&lt;=AF42),MIN(1,MAX(0,AE42/Q42)),0))-SUMIFS('Reversal Reclaim'!$M$5:$M$504,'Reversal Reclaim'!$B$5:$B$504,A42,'Reversal Reclaim'!$G$5:$G$504,"Temporary"))))</f>
        <v/>
      </c>
      <c r="BF42" s="188" t="str">
        <f>IF(A42="","",IF(OR(S42="Yes",F42="Credit Note",Q42&lt;=0,AF42="",Setup!$B$24&lt;=AF42,AN42&lt;=0),0,MAX(0,P42*MIN(1,MAX(0,AI42/AN42))*MAX(0,1-IF(AND(AD42&lt;&gt;"",AD42&lt;=AF42),MIN(1,MAX(0,AE42/Q42)),0))-SUMIFS('Reversal Reclaim'!$N$5:$N$504,'Reversal Reclaim'!$B$5:$B$504,A42,'Reversal Reclaim'!$G$5:$G$504,"Temporary"))))</f>
        <v/>
      </c>
      <c r="BG42" s="188" t="str">
        <f t="shared" si="12"/>
        <v/>
      </c>
    </row>
    <row r="43" spans="1:59" ht="37.950000000000003" customHeight="1" x14ac:dyDescent="0.25">
      <c r="A43" s="61"/>
      <c r="B43" s="62"/>
      <c r="C43" s="62"/>
      <c r="D43" s="62"/>
      <c r="E43" s="62"/>
      <c r="F43" s="62"/>
      <c r="G43" s="62"/>
      <c r="H43" s="63"/>
      <c r="I43" s="63"/>
      <c r="J43" s="63"/>
      <c r="K43" s="63"/>
      <c r="L43" s="64"/>
      <c r="M43" s="64"/>
      <c r="N43" s="64"/>
      <c r="O43" s="64"/>
      <c r="P43" s="64"/>
      <c r="Q43" s="64"/>
      <c r="R43" s="62"/>
      <c r="S43" s="62"/>
      <c r="T43" s="62"/>
      <c r="U43" s="62"/>
      <c r="V43" s="62"/>
      <c r="W43" s="63"/>
      <c r="X43" s="65"/>
      <c r="Y43" s="65"/>
      <c r="Z43" s="65"/>
      <c r="AA43" s="62"/>
      <c r="AB43" s="62"/>
      <c r="AC43" s="62"/>
      <c r="AD43" s="63"/>
      <c r="AE43" s="64"/>
      <c r="AF43" s="63" t="str">
        <f t="shared" si="0"/>
        <v/>
      </c>
      <c r="AG43" s="62"/>
      <c r="AH43" s="207"/>
      <c r="AI43" s="64"/>
      <c r="AJ43" s="64"/>
      <c r="AK43" s="64"/>
      <c r="AL43" s="66" t="str">
        <f t="shared" si="1"/>
        <v/>
      </c>
      <c r="AM43" s="67" t="str">
        <f t="shared" si="2"/>
        <v/>
      </c>
      <c r="AN43" s="68" t="str">
        <f t="shared" si="3"/>
        <v/>
      </c>
      <c r="AO43" s="67" t="str">
        <f t="shared" si="4"/>
        <v/>
      </c>
      <c r="AP43" s="67" t="str">
        <f t="shared" si="5"/>
        <v/>
      </c>
      <c r="AQ43" s="67" t="str">
        <f t="shared" si="6"/>
        <v/>
      </c>
      <c r="AR43" s="67" t="str">
        <f t="shared" si="7"/>
        <v/>
      </c>
      <c r="AS43" s="67" t="str">
        <f t="shared" si="8"/>
        <v/>
      </c>
      <c r="AT43" s="67" t="str">
        <f>IF(A43="","",IF(S43="Yes","N.A.",IF(AND(AD43&lt;&gt;"",AD43&lt;=AF43,AE43&gt;=Q43),"PASS",IF(Setup!$B$24&lt;=AF43,"WATCH",IF(BG43&gt;0,"PARTIAL REVERSE/REVIEW","REVERSE/REVIEW")))))</f>
        <v/>
      </c>
      <c r="AU43" s="67" t="str">
        <f>IF(A43="","",IF(H43="","REVIEW",IF(AI43&gt;0,IF(OR(AH43="",NOT(ISNUMBER(AH43))),"REVIEW CLAIM DATE",IF(AH43&lt;=SUMIF('FY Deadlines'!$A$5:$A$14,IF(MONTH(H43)&gt;=4,YEAR(H43),YEAR(H43)-1),'FY Deadlines'!$F$5:$F$14),"PASS","EXPIRED CLAIM")),IF(SUMIF('FY Deadlines'!$A$5:$A$14,IF(MONTH(H43)&gt;=4,YEAR(H43),YEAR(H43)-1),'FY Deadlines'!$F$5:$F$14)=0,"REVIEW FY",IF(Setup!$B$24&gt;SUMIF('FY Deadlines'!$A$5:$A$14,IF(MONTH(H43)&gt;=4,YEAR(H43),YEAR(H43)-1),'FY Deadlines'!$F$5:$F$14),"EXPIRED","PASS")))))</f>
        <v/>
      </c>
      <c r="AV43" s="67" t="str">
        <f t="shared" si="9"/>
        <v/>
      </c>
      <c r="AW43" s="67" t="str">
        <f>IF(AM43="","",IF(COUNTIF('GSTR-2B IMS'!$AE$5:$AE$504,AM43)=1,SUMIF('GSTR-2B IMS'!$AE$5:$AE$504,AM43,'GSTR-2B IMS'!$AL$5:$AL$504),""))</f>
        <v/>
      </c>
      <c r="AX43" s="67" t="str">
        <f>IF(A43="","",IF(AO43&gt;1,"Duplicate",IF(COUNTIF('GSTR-2B IMS'!$AE$5:$AE$504,AM43)=0,"Only in Books",IF(COUNTIF('GSTR-2B IMS'!$AE$5:$AE$504,AM43)&gt;1,"Duplicate",IF(AND(C43=INDEX('GSTR-2B IMS'!$C$5:$C$504,AW43),F43=INDEX('GSTR-2B IMS'!$F$5:$F$504,AW43),ABS(H43-INDEX('GSTR-2B IMS'!$H$5:$H$504,AW43))&lt;=Setup!$B$21,ABS(L43-INDEX('GSTR-2B IMS'!$L$5:$L$504,AW43))&lt;=Setup!$B$18,ABS(AN43-INDEX('GSTR-2B IMS'!$AF$5:$AF$504,AW43))&lt;=Setup!$B$19,ABS(M43-INDEX('GSTR-2B IMS'!$M$5:$M$504,AW43))&lt;=Setup!$B$20,ABS(N43-INDEX('GSTR-2B IMS'!$N$5:$N$504,AW43))&lt;=Setup!$B$20,ABS(O43-INDEX('GSTR-2B IMS'!$O$5:$O$504,AW43))&lt;=Setup!$B$20,ABS(P43-INDEX('GSTR-2B IMS'!$P$5:$P$504,AW43))&lt;=Setup!$B$20),"Exact",IF(AND(C43=INDEX('GSTR-2B IMS'!$C$5:$C$504,AW43),F43=INDEX('GSTR-2B IMS'!$F$5:$F$504,AW43)),"Partial","Probable"))))))</f>
        <v/>
      </c>
      <c r="AY43" s="69" t="str">
        <f t="shared" si="10"/>
        <v/>
      </c>
      <c r="AZ43" s="190">
        <f t="shared" si="11"/>
        <v>39</v>
      </c>
      <c r="BA43" s="190" t="str">
        <f>IF(A43="","",IF(AW43="","N.A.",IF(INDEX('GSTR-2B IMS'!$T$5:$T$504,AW43)&lt;&gt;"Available","REVIEW",IF(OR(INDEX('GSTR-2B IMS'!$B$5:$B$504,AW43)="GSTR-1 B2B",INDEX('GSTR-2B IMS'!$B$5:$B$504,AW43)="GSTR-1A",INDEX('GSTR-2B IMS'!$B$5:$B$504,AW43)="IFF"),IF(OR(INDEX('GSTR-2B IMS'!$V$5:$V$504,AW43)="Accepted",INDEX('GSTR-2B IMS'!$V$5:$V$504,AW43)="No Action",INDEX('GSTR-2B IMS'!$V$5:$V$504,AW43)="Deemed Accepted"),"PASS","REVIEW"),IF(OR(INDEX('GSTR-2B IMS'!$V$5:$V$504,AW43)="Not in IMS",INDEX('GSTR-2B IMS'!$V$5:$V$504,AW43)="N.A.",INDEX('GSTR-2B IMS'!$V$5:$V$504,AW43)=""),"PASS","REVIEW")))))</f>
        <v/>
      </c>
      <c r="BB43" s="190" t="str">
        <f>IF(A43="","",IF(S43="Yes","RCM",IF(AW43="","Unmatched",IF(INDEX('GSTR-2B IMS'!$AC$5:$AC$504,AW43)="","4(A)(5)",INDEX('GSTR-2B IMS'!$AC$5:$AC$504,AW43)))))</f>
        <v/>
      </c>
      <c r="BC43" s="188" t="str">
        <f>IF(A43="","",IF(OR(S43="Yes",F43="Credit Note",Q43&lt;=0,AF43="",Setup!$B$24&lt;=AF43,AN43&lt;=0),0,MAX(0,M43*MIN(1,MAX(0,AI43/AN43))*MAX(0,1-IF(AND(AD43&lt;&gt;"",AD43&lt;=AF43),MIN(1,MAX(0,AE43/Q43)),0))-SUMIFS('Reversal Reclaim'!$K$5:$K$504,'Reversal Reclaim'!$B$5:$B$504,A43,'Reversal Reclaim'!$G$5:$G$504,"Temporary"))))</f>
        <v/>
      </c>
      <c r="BD43" s="188" t="str">
        <f>IF(A43="","",IF(OR(S43="Yes",F43="Credit Note",Q43&lt;=0,AF43="",Setup!$B$24&lt;=AF43,AN43&lt;=0),0,MAX(0,N43*MIN(1,MAX(0,AI43/AN43))*MAX(0,1-IF(AND(AD43&lt;&gt;"",AD43&lt;=AF43),MIN(1,MAX(0,AE43/Q43)),0))-SUMIFS('Reversal Reclaim'!$L$5:$L$504,'Reversal Reclaim'!$B$5:$B$504,A43,'Reversal Reclaim'!$G$5:$G$504,"Temporary"))))</f>
        <v/>
      </c>
      <c r="BE43" s="188" t="str">
        <f>IF(A43="","",IF(OR(S43="Yes",F43="Credit Note",Q43&lt;=0,AF43="",Setup!$B$24&lt;=AF43,AN43&lt;=0),0,MAX(0,O43*MIN(1,MAX(0,AI43/AN43))*MAX(0,1-IF(AND(AD43&lt;&gt;"",AD43&lt;=AF43),MIN(1,MAX(0,AE43/Q43)),0))-SUMIFS('Reversal Reclaim'!$M$5:$M$504,'Reversal Reclaim'!$B$5:$B$504,A43,'Reversal Reclaim'!$G$5:$G$504,"Temporary"))))</f>
        <v/>
      </c>
      <c r="BF43" s="188" t="str">
        <f>IF(A43="","",IF(OR(S43="Yes",F43="Credit Note",Q43&lt;=0,AF43="",Setup!$B$24&lt;=AF43,AN43&lt;=0),0,MAX(0,P43*MIN(1,MAX(0,AI43/AN43))*MAX(0,1-IF(AND(AD43&lt;&gt;"",AD43&lt;=AF43),MIN(1,MAX(0,AE43/Q43)),0))-SUMIFS('Reversal Reclaim'!$N$5:$N$504,'Reversal Reclaim'!$B$5:$B$504,A43,'Reversal Reclaim'!$G$5:$G$504,"Temporary"))))</f>
        <v/>
      </c>
      <c r="BG43" s="188" t="str">
        <f t="shared" si="12"/>
        <v/>
      </c>
    </row>
    <row r="44" spans="1:59" ht="37.950000000000003" customHeight="1" x14ac:dyDescent="0.25">
      <c r="A44" s="61"/>
      <c r="B44" s="62"/>
      <c r="C44" s="62"/>
      <c r="D44" s="62"/>
      <c r="E44" s="62"/>
      <c r="F44" s="62"/>
      <c r="G44" s="62"/>
      <c r="H44" s="63"/>
      <c r="I44" s="63"/>
      <c r="J44" s="63"/>
      <c r="K44" s="63"/>
      <c r="L44" s="64"/>
      <c r="M44" s="64"/>
      <c r="N44" s="64"/>
      <c r="O44" s="64"/>
      <c r="P44" s="64"/>
      <c r="Q44" s="64"/>
      <c r="R44" s="62"/>
      <c r="S44" s="62"/>
      <c r="T44" s="62"/>
      <c r="U44" s="62"/>
      <c r="V44" s="62"/>
      <c r="W44" s="63"/>
      <c r="X44" s="65"/>
      <c r="Y44" s="65"/>
      <c r="Z44" s="65"/>
      <c r="AA44" s="62"/>
      <c r="AB44" s="62"/>
      <c r="AC44" s="62"/>
      <c r="AD44" s="63"/>
      <c r="AE44" s="64"/>
      <c r="AF44" s="63" t="str">
        <f t="shared" si="0"/>
        <v/>
      </c>
      <c r="AG44" s="62"/>
      <c r="AH44" s="207"/>
      <c r="AI44" s="64"/>
      <c r="AJ44" s="64"/>
      <c r="AK44" s="64"/>
      <c r="AL44" s="66" t="str">
        <f t="shared" si="1"/>
        <v/>
      </c>
      <c r="AM44" s="67" t="str">
        <f t="shared" si="2"/>
        <v/>
      </c>
      <c r="AN44" s="68" t="str">
        <f t="shared" si="3"/>
        <v/>
      </c>
      <c r="AO44" s="67" t="str">
        <f t="shared" si="4"/>
        <v/>
      </c>
      <c r="AP44" s="67" t="str">
        <f t="shared" si="5"/>
        <v/>
      </c>
      <c r="AQ44" s="67" t="str">
        <f t="shared" si="6"/>
        <v/>
      </c>
      <c r="AR44" s="67" t="str">
        <f t="shared" si="7"/>
        <v/>
      </c>
      <c r="AS44" s="67" t="str">
        <f t="shared" si="8"/>
        <v/>
      </c>
      <c r="AT44" s="67" t="str">
        <f>IF(A44="","",IF(S44="Yes","N.A.",IF(AND(AD44&lt;&gt;"",AD44&lt;=AF44,AE44&gt;=Q44),"PASS",IF(Setup!$B$24&lt;=AF44,"WATCH",IF(BG44&gt;0,"PARTIAL REVERSE/REVIEW","REVERSE/REVIEW")))))</f>
        <v/>
      </c>
      <c r="AU44" s="67" t="str">
        <f>IF(A44="","",IF(H44="","REVIEW",IF(AI44&gt;0,IF(OR(AH44="",NOT(ISNUMBER(AH44))),"REVIEW CLAIM DATE",IF(AH44&lt;=SUMIF('FY Deadlines'!$A$5:$A$14,IF(MONTH(H44)&gt;=4,YEAR(H44),YEAR(H44)-1),'FY Deadlines'!$F$5:$F$14),"PASS","EXPIRED CLAIM")),IF(SUMIF('FY Deadlines'!$A$5:$A$14,IF(MONTH(H44)&gt;=4,YEAR(H44),YEAR(H44)-1),'FY Deadlines'!$F$5:$F$14)=0,"REVIEW FY",IF(Setup!$B$24&gt;SUMIF('FY Deadlines'!$A$5:$A$14,IF(MONTH(H44)&gt;=4,YEAR(H44),YEAR(H44)-1),'FY Deadlines'!$F$5:$F$14),"EXPIRED","PASS")))))</f>
        <v/>
      </c>
      <c r="AV44" s="67" t="str">
        <f t="shared" si="9"/>
        <v/>
      </c>
      <c r="AW44" s="67" t="str">
        <f>IF(AM44="","",IF(COUNTIF('GSTR-2B IMS'!$AE$5:$AE$504,AM44)=1,SUMIF('GSTR-2B IMS'!$AE$5:$AE$504,AM44,'GSTR-2B IMS'!$AL$5:$AL$504),""))</f>
        <v/>
      </c>
      <c r="AX44" s="67" t="str">
        <f>IF(A44="","",IF(AO44&gt;1,"Duplicate",IF(COUNTIF('GSTR-2B IMS'!$AE$5:$AE$504,AM44)=0,"Only in Books",IF(COUNTIF('GSTR-2B IMS'!$AE$5:$AE$504,AM44)&gt;1,"Duplicate",IF(AND(C44=INDEX('GSTR-2B IMS'!$C$5:$C$504,AW44),F44=INDEX('GSTR-2B IMS'!$F$5:$F$504,AW44),ABS(H44-INDEX('GSTR-2B IMS'!$H$5:$H$504,AW44))&lt;=Setup!$B$21,ABS(L44-INDEX('GSTR-2B IMS'!$L$5:$L$504,AW44))&lt;=Setup!$B$18,ABS(AN44-INDEX('GSTR-2B IMS'!$AF$5:$AF$504,AW44))&lt;=Setup!$B$19,ABS(M44-INDEX('GSTR-2B IMS'!$M$5:$M$504,AW44))&lt;=Setup!$B$20,ABS(N44-INDEX('GSTR-2B IMS'!$N$5:$N$504,AW44))&lt;=Setup!$B$20,ABS(O44-INDEX('GSTR-2B IMS'!$O$5:$O$504,AW44))&lt;=Setup!$B$20,ABS(P44-INDEX('GSTR-2B IMS'!$P$5:$P$504,AW44))&lt;=Setup!$B$20),"Exact",IF(AND(C44=INDEX('GSTR-2B IMS'!$C$5:$C$504,AW44),F44=INDEX('GSTR-2B IMS'!$F$5:$F$504,AW44)),"Partial","Probable"))))))</f>
        <v/>
      </c>
      <c r="AY44" s="69" t="str">
        <f t="shared" si="10"/>
        <v/>
      </c>
      <c r="AZ44" s="190">
        <f t="shared" si="11"/>
        <v>40</v>
      </c>
      <c r="BA44" s="190" t="str">
        <f>IF(A44="","",IF(AW44="","N.A.",IF(INDEX('GSTR-2B IMS'!$T$5:$T$504,AW44)&lt;&gt;"Available","REVIEW",IF(OR(INDEX('GSTR-2B IMS'!$B$5:$B$504,AW44)="GSTR-1 B2B",INDEX('GSTR-2B IMS'!$B$5:$B$504,AW44)="GSTR-1A",INDEX('GSTR-2B IMS'!$B$5:$B$504,AW44)="IFF"),IF(OR(INDEX('GSTR-2B IMS'!$V$5:$V$504,AW44)="Accepted",INDEX('GSTR-2B IMS'!$V$5:$V$504,AW44)="No Action",INDEX('GSTR-2B IMS'!$V$5:$V$504,AW44)="Deemed Accepted"),"PASS","REVIEW"),IF(OR(INDEX('GSTR-2B IMS'!$V$5:$V$504,AW44)="Not in IMS",INDEX('GSTR-2B IMS'!$V$5:$V$504,AW44)="N.A.",INDEX('GSTR-2B IMS'!$V$5:$V$504,AW44)=""),"PASS","REVIEW")))))</f>
        <v/>
      </c>
      <c r="BB44" s="190" t="str">
        <f>IF(A44="","",IF(S44="Yes","RCM",IF(AW44="","Unmatched",IF(INDEX('GSTR-2B IMS'!$AC$5:$AC$504,AW44)="","4(A)(5)",INDEX('GSTR-2B IMS'!$AC$5:$AC$504,AW44)))))</f>
        <v/>
      </c>
      <c r="BC44" s="188" t="str">
        <f>IF(A44="","",IF(OR(S44="Yes",F44="Credit Note",Q44&lt;=0,AF44="",Setup!$B$24&lt;=AF44,AN44&lt;=0),0,MAX(0,M44*MIN(1,MAX(0,AI44/AN44))*MAX(0,1-IF(AND(AD44&lt;&gt;"",AD44&lt;=AF44),MIN(1,MAX(0,AE44/Q44)),0))-SUMIFS('Reversal Reclaim'!$K$5:$K$504,'Reversal Reclaim'!$B$5:$B$504,A44,'Reversal Reclaim'!$G$5:$G$504,"Temporary"))))</f>
        <v/>
      </c>
      <c r="BD44" s="188" t="str">
        <f>IF(A44="","",IF(OR(S44="Yes",F44="Credit Note",Q44&lt;=0,AF44="",Setup!$B$24&lt;=AF44,AN44&lt;=0),0,MAX(0,N44*MIN(1,MAX(0,AI44/AN44))*MAX(0,1-IF(AND(AD44&lt;&gt;"",AD44&lt;=AF44),MIN(1,MAX(0,AE44/Q44)),0))-SUMIFS('Reversal Reclaim'!$L$5:$L$504,'Reversal Reclaim'!$B$5:$B$504,A44,'Reversal Reclaim'!$G$5:$G$504,"Temporary"))))</f>
        <v/>
      </c>
      <c r="BE44" s="188" t="str">
        <f>IF(A44="","",IF(OR(S44="Yes",F44="Credit Note",Q44&lt;=0,AF44="",Setup!$B$24&lt;=AF44,AN44&lt;=0),0,MAX(0,O44*MIN(1,MAX(0,AI44/AN44))*MAX(0,1-IF(AND(AD44&lt;&gt;"",AD44&lt;=AF44),MIN(1,MAX(0,AE44/Q44)),0))-SUMIFS('Reversal Reclaim'!$M$5:$M$504,'Reversal Reclaim'!$B$5:$B$504,A44,'Reversal Reclaim'!$G$5:$G$504,"Temporary"))))</f>
        <v/>
      </c>
      <c r="BF44" s="188" t="str">
        <f>IF(A44="","",IF(OR(S44="Yes",F44="Credit Note",Q44&lt;=0,AF44="",Setup!$B$24&lt;=AF44,AN44&lt;=0),0,MAX(0,P44*MIN(1,MAX(0,AI44/AN44))*MAX(0,1-IF(AND(AD44&lt;&gt;"",AD44&lt;=AF44),MIN(1,MAX(0,AE44/Q44)),0))-SUMIFS('Reversal Reclaim'!$N$5:$N$504,'Reversal Reclaim'!$B$5:$B$504,A44,'Reversal Reclaim'!$G$5:$G$504,"Temporary"))))</f>
        <v/>
      </c>
      <c r="BG44" s="188" t="str">
        <f t="shared" si="12"/>
        <v/>
      </c>
    </row>
    <row r="45" spans="1:59" ht="37.950000000000003" customHeight="1" x14ac:dyDescent="0.25">
      <c r="A45" s="61"/>
      <c r="B45" s="62"/>
      <c r="C45" s="62"/>
      <c r="D45" s="62"/>
      <c r="E45" s="62"/>
      <c r="F45" s="62"/>
      <c r="G45" s="62"/>
      <c r="H45" s="63"/>
      <c r="I45" s="63"/>
      <c r="J45" s="63"/>
      <c r="K45" s="63"/>
      <c r="L45" s="64"/>
      <c r="M45" s="64"/>
      <c r="N45" s="64"/>
      <c r="O45" s="64"/>
      <c r="P45" s="64"/>
      <c r="Q45" s="64"/>
      <c r="R45" s="62"/>
      <c r="S45" s="62"/>
      <c r="T45" s="62"/>
      <c r="U45" s="62"/>
      <c r="V45" s="62"/>
      <c r="W45" s="63"/>
      <c r="X45" s="65"/>
      <c r="Y45" s="65"/>
      <c r="Z45" s="65"/>
      <c r="AA45" s="62"/>
      <c r="AB45" s="62"/>
      <c r="AC45" s="62"/>
      <c r="AD45" s="63"/>
      <c r="AE45" s="64"/>
      <c r="AF45" s="63" t="str">
        <f t="shared" si="0"/>
        <v/>
      </c>
      <c r="AG45" s="62"/>
      <c r="AH45" s="207"/>
      <c r="AI45" s="64"/>
      <c r="AJ45" s="64"/>
      <c r="AK45" s="64"/>
      <c r="AL45" s="66" t="str">
        <f t="shared" si="1"/>
        <v/>
      </c>
      <c r="AM45" s="67" t="str">
        <f t="shared" si="2"/>
        <v/>
      </c>
      <c r="AN45" s="68" t="str">
        <f t="shared" si="3"/>
        <v/>
      </c>
      <c r="AO45" s="67" t="str">
        <f t="shared" si="4"/>
        <v/>
      </c>
      <c r="AP45" s="67" t="str">
        <f t="shared" si="5"/>
        <v/>
      </c>
      <c r="AQ45" s="67" t="str">
        <f t="shared" si="6"/>
        <v/>
      </c>
      <c r="AR45" s="67" t="str">
        <f t="shared" si="7"/>
        <v/>
      </c>
      <c r="AS45" s="67" t="str">
        <f t="shared" si="8"/>
        <v/>
      </c>
      <c r="AT45" s="67" t="str">
        <f>IF(A45="","",IF(S45="Yes","N.A.",IF(AND(AD45&lt;&gt;"",AD45&lt;=AF45,AE45&gt;=Q45),"PASS",IF(Setup!$B$24&lt;=AF45,"WATCH",IF(BG45&gt;0,"PARTIAL REVERSE/REVIEW","REVERSE/REVIEW")))))</f>
        <v/>
      </c>
      <c r="AU45" s="67" t="str">
        <f>IF(A45="","",IF(H45="","REVIEW",IF(AI45&gt;0,IF(OR(AH45="",NOT(ISNUMBER(AH45))),"REVIEW CLAIM DATE",IF(AH45&lt;=SUMIF('FY Deadlines'!$A$5:$A$14,IF(MONTH(H45)&gt;=4,YEAR(H45),YEAR(H45)-1),'FY Deadlines'!$F$5:$F$14),"PASS","EXPIRED CLAIM")),IF(SUMIF('FY Deadlines'!$A$5:$A$14,IF(MONTH(H45)&gt;=4,YEAR(H45),YEAR(H45)-1),'FY Deadlines'!$F$5:$F$14)=0,"REVIEW FY",IF(Setup!$B$24&gt;SUMIF('FY Deadlines'!$A$5:$A$14,IF(MONTH(H45)&gt;=4,YEAR(H45),YEAR(H45)-1),'FY Deadlines'!$F$5:$F$14),"EXPIRED","PASS")))))</f>
        <v/>
      </c>
      <c r="AV45" s="67" t="str">
        <f t="shared" si="9"/>
        <v/>
      </c>
      <c r="AW45" s="67" t="str">
        <f>IF(AM45="","",IF(COUNTIF('GSTR-2B IMS'!$AE$5:$AE$504,AM45)=1,SUMIF('GSTR-2B IMS'!$AE$5:$AE$504,AM45,'GSTR-2B IMS'!$AL$5:$AL$504),""))</f>
        <v/>
      </c>
      <c r="AX45" s="67" t="str">
        <f>IF(A45="","",IF(AO45&gt;1,"Duplicate",IF(COUNTIF('GSTR-2B IMS'!$AE$5:$AE$504,AM45)=0,"Only in Books",IF(COUNTIF('GSTR-2B IMS'!$AE$5:$AE$504,AM45)&gt;1,"Duplicate",IF(AND(C45=INDEX('GSTR-2B IMS'!$C$5:$C$504,AW45),F45=INDEX('GSTR-2B IMS'!$F$5:$F$504,AW45),ABS(H45-INDEX('GSTR-2B IMS'!$H$5:$H$504,AW45))&lt;=Setup!$B$21,ABS(L45-INDEX('GSTR-2B IMS'!$L$5:$L$504,AW45))&lt;=Setup!$B$18,ABS(AN45-INDEX('GSTR-2B IMS'!$AF$5:$AF$504,AW45))&lt;=Setup!$B$19,ABS(M45-INDEX('GSTR-2B IMS'!$M$5:$M$504,AW45))&lt;=Setup!$B$20,ABS(N45-INDEX('GSTR-2B IMS'!$N$5:$N$504,AW45))&lt;=Setup!$B$20,ABS(O45-INDEX('GSTR-2B IMS'!$O$5:$O$504,AW45))&lt;=Setup!$B$20,ABS(P45-INDEX('GSTR-2B IMS'!$P$5:$P$504,AW45))&lt;=Setup!$B$20),"Exact",IF(AND(C45=INDEX('GSTR-2B IMS'!$C$5:$C$504,AW45),F45=INDEX('GSTR-2B IMS'!$F$5:$F$504,AW45)),"Partial","Probable"))))))</f>
        <v/>
      </c>
      <c r="AY45" s="69" t="str">
        <f t="shared" si="10"/>
        <v/>
      </c>
      <c r="AZ45" s="190">
        <f t="shared" si="11"/>
        <v>41</v>
      </c>
      <c r="BA45" s="190" t="str">
        <f>IF(A45="","",IF(AW45="","N.A.",IF(INDEX('GSTR-2B IMS'!$T$5:$T$504,AW45)&lt;&gt;"Available","REVIEW",IF(OR(INDEX('GSTR-2B IMS'!$B$5:$B$504,AW45)="GSTR-1 B2B",INDEX('GSTR-2B IMS'!$B$5:$B$504,AW45)="GSTR-1A",INDEX('GSTR-2B IMS'!$B$5:$B$504,AW45)="IFF"),IF(OR(INDEX('GSTR-2B IMS'!$V$5:$V$504,AW45)="Accepted",INDEX('GSTR-2B IMS'!$V$5:$V$504,AW45)="No Action",INDEX('GSTR-2B IMS'!$V$5:$V$504,AW45)="Deemed Accepted"),"PASS","REVIEW"),IF(OR(INDEX('GSTR-2B IMS'!$V$5:$V$504,AW45)="Not in IMS",INDEX('GSTR-2B IMS'!$V$5:$V$504,AW45)="N.A.",INDEX('GSTR-2B IMS'!$V$5:$V$504,AW45)=""),"PASS","REVIEW")))))</f>
        <v/>
      </c>
      <c r="BB45" s="190" t="str">
        <f>IF(A45="","",IF(S45="Yes","RCM",IF(AW45="","Unmatched",IF(INDEX('GSTR-2B IMS'!$AC$5:$AC$504,AW45)="","4(A)(5)",INDEX('GSTR-2B IMS'!$AC$5:$AC$504,AW45)))))</f>
        <v/>
      </c>
      <c r="BC45" s="188" t="str">
        <f>IF(A45="","",IF(OR(S45="Yes",F45="Credit Note",Q45&lt;=0,AF45="",Setup!$B$24&lt;=AF45,AN45&lt;=0),0,MAX(0,M45*MIN(1,MAX(0,AI45/AN45))*MAX(0,1-IF(AND(AD45&lt;&gt;"",AD45&lt;=AF45),MIN(1,MAX(0,AE45/Q45)),0))-SUMIFS('Reversal Reclaim'!$K$5:$K$504,'Reversal Reclaim'!$B$5:$B$504,A45,'Reversal Reclaim'!$G$5:$G$504,"Temporary"))))</f>
        <v/>
      </c>
      <c r="BD45" s="188" t="str">
        <f>IF(A45="","",IF(OR(S45="Yes",F45="Credit Note",Q45&lt;=0,AF45="",Setup!$B$24&lt;=AF45,AN45&lt;=0),0,MAX(0,N45*MIN(1,MAX(0,AI45/AN45))*MAX(0,1-IF(AND(AD45&lt;&gt;"",AD45&lt;=AF45),MIN(1,MAX(0,AE45/Q45)),0))-SUMIFS('Reversal Reclaim'!$L$5:$L$504,'Reversal Reclaim'!$B$5:$B$504,A45,'Reversal Reclaim'!$G$5:$G$504,"Temporary"))))</f>
        <v/>
      </c>
      <c r="BE45" s="188" t="str">
        <f>IF(A45="","",IF(OR(S45="Yes",F45="Credit Note",Q45&lt;=0,AF45="",Setup!$B$24&lt;=AF45,AN45&lt;=0),0,MAX(0,O45*MIN(1,MAX(0,AI45/AN45))*MAX(0,1-IF(AND(AD45&lt;&gt;"",AD45&lt;=AF45),MIN(1,MAX(0,AE45/Q45)),0))-SUMIFS('Reversal Reclaim'!$M$5:$M$504,'Reversal Reclaim'!$B$5:$B$504,A45,'Reversal Reclaim'!$G$5:$G$504,"Temporary"))))</f>
        <v/>
      </c>
      <c r="BF45" s="188" t="str">
        <f>IF(A45="","",IF(OR(S45="Yes",F45="Credit Note",Q45&lt;=0,AF45="",Setup!$B$24&lt;=AF45,AN45&lt;=0),0,MAX(0,P45*MIN(1,MAX(0,AI45/AN45))*MAX(0,1-IF(AND(AD45&lt;&gt;"",AD45&lt;=AF45),MIN(1,MAX(0,AE45/Q45)),0))-SUMIFS('Reversal Reclaim'!$N$5:$N$504,'Reversal Reclaim'!$B$5:$B$504,A45,'Reversal Reclaim'!$G$5:$G$504,"Temporary"))))</f>
        <v/>
      </c>
      <c r="BG45" s="188" t="str">
        <f t="shared" si="12"/>
        <v/>
      </c>
    </row>
    <row r="46" spans="1:59" ht="37.950000000000003" customHeight="1" x14ac:dyDescent="0.25">
      <c r="A46" s="61"/>
      <c r="B46" s="62"/>
      <c r="C46" s="62"/>
      <c r="D46" s="62"/>
      <c r="E46" s="62"/>
      <c r="F46" s="62"/>
      <c r="G46" s="62"/>
      <c r="H46" s="63"/>
      <c r="I46" s="63"/>
      <c r="J46" s="63"/>
      <c r="K46" s="63"/>
      <c r="L46" s="64"/>
      <c r="M46" s="64"/>
      <c r="N46" s="64"/>
      <c r="O46" s="64"/>
      <c r="P46" s="64"/>
      <c r="Q46" s="64"/>
      <c r="R46" s="62"/>
      <c r="S46" s="62"/>
      <c r="T46" s="62"/>
      <c r="U46" s="62"/>
      <c r="V46" s="62"/>
      <c r="W46" s="63"/>
      <c r="X46" s="65"/>
      <c r="Y46" s="65"/>
      <c r="Z46" s="65"/>
      <c r="AA46" s="62"/>
      <c r="AB46" s="62"/>
      <c r="AC46" s="62"/>
      <c r="AD46" s="63"/>
      <c r="AE46" s="64"/>
      <c r="AF46" s="63" t="str">
        <f t="shared" si="0"/>
        <v/>
      </c>
      <c r="AG46" s="62"/>
      <c r="AH46" s="207"/>
      <c r="AI46" s="64"/>
      <c r="AJ46" s="64"/>
      <c r="AK46" s="64"/>
      <c r="AL46" s="66" t="str">
        <f t="shared" si="1"/>
        <v/>
      </c>
      <c r="AM46" s="67" t="str">
        <f t="shared" si="2"/>
        <v/>
      </c>
      <c r="AN46" s="68" t="str">
        <f t="shared" si="3"/>
        <v/>
      </c>
      <c r="AO46" s="67" t="str">
        <f t="shared" si="4"/>
        <v/>
      </c>
      <c r="AP46" s="67" t="str">
        <f t="shared" si="5"/>
        <v/>
      </c>
      <c r="AQ46" s="67" t="str">
        <f t="shared" si="6"/>
        <v/>
      </c>
      <c r="AR46" s="67" t="str">
        <f t="shared" si="7"/>
        <v/>
      </c>
      <c r="AS46" s="67" t="str">
        <f t="shared" si="8"/>
        <v/>
      </c>
      <c r="AT46" s="67" t="str">
        <f>IF(A46="","",IF(S46="Yes","N.A.",IF(AND(AD46&lt;&gt;"",AD46&lt;=AF46,AE46&gt;=Q46),"PASS",IF(Setup!$B$24&lt;=AF46,"WATCH",IF(BG46&gt;0,"PARTIAL REVERSE/REVIEW","REVERSE/REVIEW")))))</f>
        <v/>
      </c>
      <c r="AU46" s="67" t="str">
        <f>IF(A46="","",IF(H46="","REVIEW",IF(AI46&gt;0,IF(OR(AH46="",NOT(ISNUMBER(AH46))),"REVIEW CLAIM DATE",IF(AH46&lt;=SUMIF('FY Deadlines'!$A$5:$A$14,IF(MONTH(H46)&gt;=4,YEAR(H46),YEAR(H46)-1),'FY Deadlines'!$F$5:$F$14),"PASS","EXPIRED CLAIM")),IF(SUMIF('FY Deadlines'!$A$5:$A$14,IF(MONTH(H46)&gt;=4,YEAR(H46),YEAR(H46)-1),'FY Deadlines'!$F$5:$F$14)=0,"REVIEW FY",IF(Setup!$B$24&gt;SUMIF('FY Deadlines'!$A$5:$A$14,IF(MONTH(H46)&gt;=4,YEAR(H46),YEAR(H46)-1),'FY Deadlines'!$F$5:$F$14),"EXPIRED","PASS")))))</f>
        <v/>
      </c>
      <c r="AV46" s="67" t="str">
        <f t="shared" si="9"/>
        <v/>
      </c>
      <c r="AW46" s="67" t="str">
        <f>IF(AM46="","",IF(COUNTIF('GSTR-2B IMS'!$AE$5:$AE$504,AM46)=1,SUMIF('GSTR-2B IMS'!$AE$5:$AE$504,AM46,'GSTR-2B IMS'!$AL$5:$AL$504),""))</f>
        <v/>
      </c>
      <c r="AX46" s="67" t="str">
        <f>IF(A46="","",IF(AO46&gt;1,"Duplicate",IF(COUNTIF('GSTR-2B IMS'!$AE$5:$AE$504,AM46)=0,"Only in Books",IF(COUNTIF('GSTR-2B IMS'!$AE$5:$AE$504,AM46)&gt;1,"Duplicate",IF(AND(C46=INDEX('GSTR-2B IMS'!$C$5:$C$504,AW46),F46=INDEX('GSTR-2B IMS'!$F$5:$F$504,AW46),ABS(H46-INDEX('GSTR-2B IMS'!$H$5:$H$504,AW46))&lt;=Setup!$B$21,ABS(L46-INDEX('GSTR-2B IMS'!$L$5:$L$504,AW46))&lt;=Setup!$B$18,ABS(AN46-INDEX('GSTR-2B IMS'!$AF$5:$AF$504,AW46))&lt;=Setup!$B$19,ABS(M46-INDEX('GSTR-2B IMS'!$M$5:$M$504,AW46))&lt;=Setup!$B$20,ABS(N46-INDEX('GSTR-2B IMS'!$N$5:$N$504,AW46))&lt;=Setup!$B$20,ABS(O46-INDEX('GSTR-2B IMS'!$O$5:$O$504,AW46))&lt;=Setup!$B$20,ABS(P46-INDEX('GSTR-2B IMS'!$P$5:$P$504,AW46))&lt;=Setup!$B$20),"Exact",IF(AND(C46=INDEX('GSTR-2B IMS'!$C$5:$C$504,AW46),F46=INDEX('GSTR-2B IMS'!$F$5:$F$504,AW46)),"Partial","Probable"))))))</f>
        <v/>
      </c>
      <c r="AY46" s="69" t="str">
        <f t="shared" si="10"/>
        <v/>
      </c>
      <c r="AZ46" s="190">
        <f t="shared" si="11"/>
        <v>42</v>
      </c>
      <c r="BA46" s="190" t="str">
        <f>IF(A46="","",IF(AW46="","N.A.",IF(INDEX('GSTR-2B IMS'!$T$5:$T$504,AW46)&lt;&gt;"Available","REVIEW",IF(OR(INDEX('GSTR-2B IMS'!$B$5:$B$504,AW46)="GSTR-1 B2B",INDEX('GSTR-2B IMS'!$B$5:$B$504,AW46)="GSTR-1A",INDEX('GSTR-2B IMS'!$B$5:$B$504,AW46)="IFF"),IF(OR(INDEX('GSTR-2B IMS'!$V$5:$V$504,AW46)="Accepted",INDEX('GSTR-2B IMS'!$V$5:$V$504,AW46)="No Action",INDEX('GSTR-2B IMS'!$V$5:$V$504,AW46)="Deemed Accepted"),"PASS","REVIEW"),IF(OR(INDEX('GSTR-2B IMS'!$V$5:$V$504,AW46)="Not in IMS",INDEX('GSTR-2B IMS'!$V$5:$V$504,AW46)="N.A.",INDEX('GSTR-2B IMS'!$V$5:$V$504,AW46)=""),"PASS","REVIEW")))))</f>
        <v/>
      </c>
      <c r="BB46" s="190" t="str">
        <f>IF(A46="","",IF(S46="Yes","RCM",IF(AW46="","Unmatched",IF(INDEX('GSTR-2B IMS'!$AC$5:$AC$504,AW46)="","4(A)(5)",INDEX('GSTR-2B IMS'!$AC$5:$AC$504,AW46)))))</f>
        <v/>
      </c>
      <c r="BC46" s="188" t="str">
        <f>IF(A46="","",IF(OR(S46="Yes",F46="Credit Note",Q46&lt;=0,AF46="",Setup!$B$24&lt;=AF46,AN46&lt;=0),0,MAX(0,M46*MIN(1,MAX(0,AI46/AN46))*MAX(0,1-IF(AND(AD46&lt;&gt;"",AD46&lt;=AF46),MIN(1,MAX(0,AE46/Q46)),0))-SUMIFS('Reversal Reclaim'!$K$5:$K$504,'Reversal Reclaim'!$B$5:$B$504,A46,'Reversal Reclaim'!$G$5:$G$504,"Temporary"))))</f>
        <v/>
      </c>
      <c r="BD46" s="188" t="str">
        <f>IF(A46="","",IF(OR(S46="Yes",F46="Credit Note",Q46&lt;=0,AF46="",Setup!$B$24&lt;=AF46,AN46&lt;=0),0,MAX(0,N46*MIN(1,MAX(0,AI46/AN46))*MAX(0,1-IF(AND(AD46&lt;&gt;"",AD46&lt;=AF46),MIN(1,MAX(0,AE46/Q46)),0))-SUMIFS('Reversal Reclaim'!$L$5:$L$504,'Reversal Reclaim'!$B$5:$B$504,A46,'Reversal Reclaim'!$G$5:$G$504,"Temporary"))))</f>
        <v/>
      </c>
      <c r="BE46" s="188" t="str">
        <f>IF(A46="","",IF(OR(S46="Yes",F46="Credit Note",Q46&lt;=0,AF46="",Setup!$B$24&lt;=AF46,AN46&lt;=0),0,MAX(0,O46*MIN(1,MAX(0,AI46/AN46))*MAX(0,1-IF(AND(AD46&lt;&gt;"",AD46&lt;=AF46),MIN(1,MAX(0,AE46/Q46)),0))-SUMIFS('Reversal Reclaim'!$M$5:$M$504,'Reversal Reclaim'!$B$5:$B$504,A46,'Reversal Reclaim'!$G$5:$G$504,"Temporary"))))</f>
        <v/>
      </c>
      <c r="BF46" s="188" t="str">
        <f>IF(A46="","",IF(OR(S46="Yes",F46="Credit Note",Q46&lt;=0,AF46="",Setup!$B$24&lt;=AF46,AN46&lt;=0),0,MAX(0,P46*MIN(1,MAX(0,AI46/AN46))*MAX(0,1-IF(AND(AD46&lt;&gt;"",AD46&lt;=AF46),MIN(1,MAX(0,AE46/Q46)),0))-SUMIFS('Reversal Reclaim'!$N$5:$N$504,'Reversal Reclaim'!$B$5:$B$504,A46,'Reversal Reclaim'!$G$5:$G$504,"Temporary"))))</f>
        <v/>
      </c>
      <c r="BG46" s="188" t="str">
        <f t="shared" si="12"/>
        <v/>
      </c>
    </row>
    <row r="47" spans="1:59" ht="37.950000000000003" customHeight="1" x14ac:dyDescent="0.25">
      <c r="A47" s="61"/>
      <c r="B47" s="62"/>
      <c r="C47" s="62"/>
      <c r="D47" s="62"/>
      <c r="E47" s="62"/>
      <c r="F47" s="62"/>
      <c r="G47" s="62"/>
      <c r="H47" s="63"/>
      <c r="I47" s="63"/>
      <c r="J47" s="63"/>
      <c r="K47" s="63"/>
      <c r="L47" s="64"/>
      <c r="M47" s="64"/>
      <c r="N47" s="64"/>
      <c r="O47" s="64"/>
      <c r="P47" s="64"/>
      <c r="Q47" s="64"/>
      <c r="R47" s="62"/>
      <c r="S47" s="62"/>
      <c r="T47" s="62"/>
      <c r="U47" s="62"/>
      <c r="V47" s="62"/>
      <c r="W47" s="63"/>
      <c r="X47" s="65"/>
      <c r="Y47" s="65"/>
      <c r="Z47" s="65"/>
      <c r="AA47" s="62"/>
      <c r="AB47" s="62"/>
      <c r="AC47" s="62"/>
      <c r="AD47" s="63"/>
      <c r="AE47" s="64"/>
      <c r="AF47" s="63" t="str">
        <f t="shared" si="0"/>
        <v/>
      </c>
      <c r="AG47" s="62"/>
      <c r="AH47" s="207"/>
      <c r="AI47" s="64"/>
      <c r="AJ47" s="64"/>
      <c r="AK47" s="64"/>
      <c r="AL47" s="66" t="str">
        <f t="shared" si="1"/>
        <v/>
      </c>
      <c r="AM47" s="67" t="str">
        <f t="shared" si="2"/>
        <v/>
      </c>
      <c r="AN47" s="68" t="str">
        <f t="shared" si="3"/>
        <v/>
      </c>
      <c r="AO47" s="67" t="str">
        <f t="shared" si="4"/>
        <v/>
      </c>
      <c r="AP47" s="67" t="str">
        <f t="shared" si="5"/>
        <v/>
      </c>
      <c r="AQ47" s="67" t="str">
        <f t="shared" si="6"/>
        <v/>
      </c>
      <c r="AR47" s="67" t="str">
        <f t="shared" si="7"/>
        <v/>
      </c>
      <c r="AS47" s="67" t="str">
        <f t="shared" si="8"/>
        <v/>
      </c>
      <c r="AT47" s="67" t="str">
        <f>IF(A47="","",IF(S47="Yes","N.A.",IF(AND(AD47&lt;&gt;"",AD47&lt;=AF47,AE47&gt;=Q47),"PASS",IF(Setup!$B$24&lt;=AF47,"WATCH",IF(BG47&gt;0,"PARTIAL REVERSE/REVIEW","REVERSE/REVIEW")))))</f>
        <v/>
      </c>
      <c r="AU47" s="67" t="str">
        <f>IF(A47="","",IF(H47="","REVIEW",IF(AI47&gt;0,IF(OR(AH47="",NOT(ISNUMBER(AH47))),"REVIEW CLAIM DATE",IF(AH47&lt;=SUMIF('FY Deadlines'!$A$5:$A$14,IF(MONTH(H47)&gt;=4,YEAR(H47),YEAR(H47)-1),'FY Deadlines'!$F$5:$F$14),"PASS","EXPIRED CLAIM")),IF(SUMIF('FY Deadlines'!$A$5:$A$14,IF(MONTH(H47)&gt;=4,YEAR(H47),YEAR(H47)-1),'FY Deadlines'!$F$5:$F$14)=0,"REVIEW FY",IF(Setup!$B$24&gt;SUMIF('FY Deadlines'!$A$5:$A$14,IF(MONTH(H47)&gt;=4,YEAR(H47),YEAR(H47)-1),'FY Deadlines'!$F$5:$F$14),"EXPIRED","PASS")))))</f>
        <v/>
      </c>
      <c r="AV47" s="67" t="str">
        <f t="shared" si="9"/>
        <v/>
      </c>
      <c r="AW47" s="67" t="str">
        <f>IF(AM47="","",IF(COUNTIF('GSTR-2B IMS'!$AE$5:$AE$504,AM47)=1,SUMIF('GSTR-2B IMS'!$AE$5:$AE$504,AM47,'GSTR-2B IMS'!$AL$5:$AL$504),""))</f>
        <v/>
      </c>
      <c r="AX47" s="67" t="str">
        <f>IF(A47="","",IF(AO47&gt;1,"Duplicate",IF(COUNTIF('GSTR-2B IMS'!$AE$5:$AE$504,AM47)=0,"Only in Books",IF(COUNTIF('GSTR-2B IMS'!$AE$5:$AE$504,AM47)&gt;1,"Duplicate",IF(AND(C47=INDEX('GSTR-2B IMS'!$C$5:$C$504,AW47),F47=INDEX('GSTR-2B IMS'!$F$5:$F$504,AW47),ABS(H47-INDEX('GSTR-2B IMS'!$H$5:$H$504,AW47))&lt;=Setup!$B$21,ABS(L47-INDEX('GSTR-2B IMS'!$L$5:$L$504,AW47))&lt;=Setup!$B$18,ABS(AN47-INDEX('GSTR-2B IMS'!$AF$5:$AF$504,AW47))&lt;=Setup!$B$19,ABS(M47-INDEX('GSTR-2B IMS'!$M$5:$M$504,AW47))&lt;=Setup!$B$20,ABS(N47-INDEX('GSTR-2B IMS'!$N$5:$N$504,AW47))&lt;=Setup!$B$20,ABS(O47-INDEX('GSTR-2B IMS'!$O$5:$O$504,AW47))&lt;=Setup!$B$20,ABS(P47-INDEX('GSTR-2B IMS'!$P$5:$P$504,AW47))&lt;=Setup!$B$20),"Exact",IF(AND(C47=INDEX('GSTR-2B IMS'!$C$5:$C$504,AW47),F47=INDEX('GSTR-2B IMS'!$F$5:$F$504,AW47)),"Partial","Probable"))))))</f>
        <v/>
      </c>
      <c r="AY47" s="69" t="str">
        <f t="shared" si="10"/>
        <v/>
      </c>
      <c r="AZ47" s="190">
        <f t="shared" si="11"/>
        <v>43</v>
      </c>
      <c r="BA47" s="190" t="str">
        <f>IF(A47="","",IF(AW47="","N.A.",IF(INDEX('GSTR-2B IMS'!$T$5:$T$504,AW47)&lt;&gt;"Available","REVIEW",IF(OR(INDEX('GSTR-2B IMS'!$B$5:$B$504,AW47)="GSTR-1 B2B",INDEX('GSTR-2B IMS'!$B$5:$B$504,AW47)="GSTR-1A",INDEX('GSTR-2B IMS'!$B$5:$B$504,AW47)="IFF"),IF(OR(INDEX('GSTR-2B IMS'!$V$5:$V$504,AW47)="Accepted",INDEX('GSTR-2B IMS'!$V$5:$V$504,AW47)="No Action",INDEX('GSTR-2B IMS'!$V$5:$V$504,AW47)="Deemed Accepted"),"PASS","REVIEW"),IF(OR(INDEX('GSTR-2B IMS'!$V$5:$V$504,AW47)="Not in IMS",INDEX('GSTR-2B IMS'!$V$5:$V$504,AW47)="N.A.",INDEX('GSTR-2B IMS'!$V$5:$V$504,AW47)=""),"PASS","REVIEW")))))</f>
        <v/>
      </c>
      <c r="BB47" s="190" t="str">
        <f>IF(A47="","",IF(S47="Yes","RCM",IF(AW47="","Unmatched",IF(INDEX('GSTR-2B IMS'!$AC$5:$AC$504,AW47)="","4(A)(5)",INDEX('GSTR-2B IMS'!$AC$5:$AC$504,AW47)))))</f>
        <v/>
      </c>
      <c r="BC47" s="188" t="str">
        <f>IF(A47="","",IF(OR(S47="Yes",F47="Credit Note",Q47&lt;=0,AF47="",Setup!$B$24&lt;=AF47,AN47&lt;=0),0,MAX(0,M47*MIN(1,MAX(0,AI47/AN47))*MAX(0,1-IF(AND(AD47&lt;&gt;"",AD47&lt;=AF47),MIN(1,MAX(0,AE47/Q47)),0))-SUMIFS('Reversal Reclaim'!$K$5:$K$504,'Reversal Reclaim'!$B$5:$B$504,A47,'Reversal Reclaim'!$G$5:$G$504,"Temporary"))))</f>
        <v/>
      </c>
      <c r="BD47" s="188" t="str">
        <f>IF(A47="","",IF(OR(S47="Yes",F47="Credit Note",Q47&lt;=0,AF47="",Setup!$B$24&lt;=AF47,AN47&lt;=0),0,MAX(0,N47*MIN(1,MAX(0,AI47/AN47))*MAX(0,1-IF(AND(AD47&lt;&gt;"",AD47&lt;=AF47),MIN(1,MAX(0,AE47/Q47)),0))-SUMIFS('Reversal Reclaim'!$L$5:$L$504,'Reversal Reclaim'!$B$5:$B$504,A47,'Reversal Reclaim'!$G$5:$G$504,"Temporary"))))</f>
        <v/>
      </c>
      <c r="BE47" s="188" t="str">
        <f>IF(A47="","",IF(OR(S47="Yes",F47="Credit Note",Q47&lt;=0,AF47="",Setup!$B$24&lt;=AF47,AN47&lt;=0),0,MAX(0,O47*MIN(1,MAX(0,AI47/AN47))*MAX(0,1-IF(AND(AD47&lt;&gt;"",AD47&lt;=AF47),MIN(1,MAX(0,AE47/Q47)),0))-SUMIFS('Reversal Reclaim'!$M$5:$M$504,'Reversal Reclaim'!$B$5:$B$504,A47,'Reversal Reclaim'!$G$5:$G$504,"Temporary"))))</f>
        <v/>
      </c>
      <c r="BF47" s="188" t="str">
        <f>IF(A47="","",IF(OR(S47="Yes",F47="Credit Note",Q47&lt;=0,AF47="",Setup!$B$24&lt;=AF47,AN47&lt;=0),0,MAX(0,P47*MIN(1,MAX(0,AI47/AN47))*MAX(0,1-IF(AND(AD47&lt;&gt;"",AD47&lt;=AF47),MIN(1,MAX(0,AE47/Q47)),0))-SUMIFS('Reversal Reclaim'!$N$5:$N$504,'Reversal Reclaim'!$B$5:$B$504,A47,'Reversal Reclaim'!$G$5:$G$504,"Temporary"))))</f>
        <v/>
      </c>
      <c r="BG47" s="188" t="str">
        <f t="shared" si="12"/>
        <v/>
      </c>
    </row>
    <row r="48" spans="1:59" ht="37.950000000000003" customHeight="1" x14ac:dyDescent="0.25">
      <c r="A48" s="61"/>
      <c r="B48" s="62"/>
      <c r="C48" s="62"/>
      <c r="D48" s="62"/>
      <c r="E48" s="62"/>
      <c r="F48" s="62"/>
      <c r="G48" s="62"/>
      <c r="H48" s="63"/>
      <c r="I48" s="63"/>
      <c r="J48" s="63"/>
      <c r="K48" s="63"/>
      <c r="L48" s="64"/>
      <c r="M48" s="64"/>
      <c r="N48" s="64"/>
      <c r="O48" s="64"/>
      <c r="P48" s="64"/>
      <c r="Q48" s="64"/>
      <c r="R48" s="62"/>
      <c r="S48" s="62"/>
      <c r="T48" s="62"/>
      <c r="U48" s="62"/>
      <c r="V48" s="62"/>
      <c r="W48" s="63"/>
      <c r="X48" s="65"/>
      <c r="Y48" s="65"/>
      <c r="Z48" s="65"/>
      <c r="AA48" s="62"/>
      <c r="AB48" s="62"/>
      <c r="AC48" s="62"/>
      <c r="AD48" s="63"/>
      <c r="AE48" s="64"/>
      <c r="AF48" s="63" t="str">
        <f t="shared" si="0"/>
        <v/>
      </c>
      <c r="AG48" s="62"/>
      <c r="AH48" s="207"/>
      <c r="AI48" s="64"/>
      <c r="AJ48" s="64"/>
      <c r="AK48" s="64"/>
      <c r="AL48" s="66" t="str">
        <f t="shared" si="1"/>
        <v/>
      </c>
      <c r="AM48" s="67" t="str">
        <f t="shared" si="2"/>
        <v/>
      </c>
      <c r="AN48" s="68" t="str">
        <f t="shared" si="3"/>
        <v/>
      </c>
      <c r="AO48" s="67" t="str">
        <f t="shared" si="4"/>
        <v/>
      </c>
      <c r="AP48" s="67" t="str">
        <f t="shared" si="5"/>
        <v/>
      </c>
      <c r="AQ48" s="67" t="str">
        <f t="shared" si="6"/>
        <v/>
      </c>
      <c r="AR48" s="67" t="str">
        <f t="shared" si="7"/>
        <v/>
      </c>
      <c r="AS48" s="67" t="str">
        <f t="shared" si="8"/>
        <v/>
      </c>
      <c r="AT48" s="67" t="str">
        <f>IF(A48="","",IF(S48="Yes","N.A.",IF(AND(AD48&lt;&gt;"",AD48&lt;=AF48,AE48&gt;=Q48),"PASS",IF(Setup!$B$24&lt;=AF48,"WATCH",IF(BG48&gt;0,"PARTIAL REVERSE/REVIEW","REVERSE/REVIEW")))))</f>
        <v/>
      </c>
      <c r="AU48" s="67" t="str">
        <f>IF(A48="","",IF(H48="","REVIEW",IF(AI48&gt;0,IF(OR(AH48="",NOT(ISNUMBER(AH48))),"REVIEW CLAIM DATE",IF(AH48&lt;=SUMIF('FY Deadlines'!$A$5:$A$14,IF(MONTH(H48)&gt;=4,YEAR(H48),YEAR(H48)-1),'FY Deadlines'!$F$5:$F$14),"PASS","EXPIRED CLAIM")),IF(SUMIF('FY Deadlines'!$A$5:$A$14,IF(MONTH(H48)&gt;=4,YEAR(H48),YEAR(H48)-1),'FY Deadlines'!$F$5:$F$14)=0,"REVIEW FY",IF(Setup!$B$24&gt;SUMIF('FY Deadlines'!$A$5:$A$14,IF(MONTH(H48)&gt;=4,YEAR(H48),YEAR(H48)-1),'FY Deadlines'!$F$5:$F$14),"EXPIRED","PASS")))))</f>
        <v/>
      </c>
      <c r="AV48" s="67" t="str">
        <f t="shared" si="9"/>
        <v/>
      </c>
      <c r="AW48" s="67" t="str">
        <f>IF(AM48="","",IF(COUNTIF('GSTR-2B IMS'!$AE$5:$AE$504,AM48)=1,SUMIF('GSTR-2B IMS'!$AE$5:$AE$504,AM48,'GSTR-2B IMS'!$AL$5:$AL$504),""))</f>
        <v/>
      </c>
      <c r="AX48" s="67" t="str">
        <f>IF(A48="","",IF(AO48&gt;1,"Duplicate",IF(COUNTIF('GSTR-2B IMS'!$AE$5:$AE$504,AM48)=0,"Only in Books",IF(COUNTIF('GSTR-2B IMS'!$AE$5:$AE$504,AM48)&gt;1,"Duplicate",IF(AND(C48=INDEX('GSTR-2B IMS'!$C$5:$C$504,AW48),F48=INDEX('GSTR-2B IMS'!$F$5:$F$504,AW48),ABS(H48-INDEX('GSTR-2B IMS'!$H$5:$H$504,AW48))&lt;=Setup!$B$21,ABS(L48-INDEX('GSTR-2B IMS'!$L$5:$L$504,AW48))&lt;=Setup!$B$18,ABS(AN48-INDEX('GSTR-2B IMS'!$AF$5:$AF$504,AW48))&lt;=Setup!$B$19,ABS(M48-INDEX('GSTR-2B IMS'!$M$5:$M$504,AW48))&lt;=Setup!$B$20,ABS(N48-INDEX('GSTR-2B IMS'!$N$5:$N$504,AW48))&lt;=Setup!$B$20,ABS(O48-INDEX('GSTR-2B IMS'!$O$5:$O$504,AW48))&lt;=Setup!$B$20,ABS(P48-INDEX('GSTR-2B IMS'!$P$5:$P$504,AW48))&lt;=Setup!$B$20),"Exact",IF(AND(C48=INDEX('GSTR-2B IMS'!$C$5:$C$504,AW48),F48=INDEX('GSTR-2B IMS'!$F$5:$F$504,AW48)),"Partial","Probable"))))))</f>
        <v/>
      </c>
      <c r="AY48" s="69" t="str">
        <f t="shared" si="10"/>
        <v/>
      </c>
      <c r="AZ48" s="190">
        <f t="shared" si="11"/>
        <v>44</v>
      </c>
      <c r="BA48" s="190" t="str">
        <f>IF(A48="","",IF(AW48="","N.A.",IF(INDEX('GSTR-2B IMS'!$T$5:$T$504,AW48)&lt;&gt;"Available","REVIEW",IF(OR(INDEX('GSTR-2B IMS'!$B$5:$B$504,AW48)="GSTR-1 B2B",INDEX('GSTR-2B IMS'!$B$5:$B$504,AW48)="GSTR-1A",INDEX('GSTR-2B IMS'!$B$5:$B$504,AW48)="IFF"),IF(OR(INDEX('GSTR-2B IMS'!$V$5:$V$504,AW48)="Accepted",INDEX('GSTR-2B IMS'!$V$5:$V$504,AW48)="No Action",INDEX('GSTR-2B IMS'!$V$5:$V$504,AW48)="Deemed Accepted"),"PASS","REVIEW"),IF(OR(INDEX('GSTR-2B IMS'!$V$5:$V$504,AW48)="Not in IMS",INDEX('GSTR-2B IMS'!$V$5:$V$504,AW48)="N.A.",INDEX('GSTR-2B IMS'!$V$5:$V$504,AW48)=""),"PASS","REVIEW")))))</f>
        <v/>
      </c>
      <c r="BB48" s="190" t="str">
        <f>IF(A48="","",IF(S48="Yes","RCM",IF(AW48="","Unmatched",IF(INDEX('GSTR-2B IMS'!$AC$5:$AC$504,AW48)="","4(A)(5)",INDEX('GSTR-2B IMS'!$AC$5:$AC$504,AW48)))))</f>
        <v/>
      </c>
      <c r="BC48" s="188" t="str">
        <f>IF(A48="","",IF(OR(S48="Yes",F48="Credit Note",Q48&lt;=0,AF48="",Setup!$B$24&lt;=AF48,AN48&lt;=0),0,MAX(0,M48*MIN(1,MAX(0,AI48/AN48))*MAX(0,1-IF(AND(AD48&lt;&gt;"",AD48&lt;=AF48),MIN(1,MAX(0,AE48/Q48)),0))-SUMIFS('Reversal Reclaim'!$K$5:$K$504,'Reversal Reclaim'!$B$5:$B$504,A48,'Reversal Reclaim'!$G$5:$G$504,"Temporary"))))</f>
        <v/>
      </c>
      <c r="BD48" s="188" t="str">
        <f>IF(A48="","",IF(OR(S48="Yes",F48="Credit Note",Q48&lt;=0,AF48="",Setup!$B$24&lt;=AF48,AN48&lt;=0),0,MAX(0,N48*MIN(1,MAX(0,AI48/AN48))*MAX(0,1-IF(AND(AD48&lt;&gt;"",AD48&lt;=AF48),MIN(1,MAX(0,AE48/Q48)),0))-SUMIFS('Reversal Reclaim'!$L$5:$L$504,'Reversal Reclaim'!$B$5:$B$504,A48,'Reversal Reclaim'!$G$5:$G$504,"Temporary"))))</f>
        <v/>
      </c>
      <c r="BE48" s="188" t="str">
        <f>IF(A48="","",IF(OR(S48="Yes",F48="Credit Note",Q48&lt;=0,AF48="",Setup!$B$24&lt;=AF48,AN48&lt;=0),0,MAX(0,O48*MIN(1,MAX(0,AI48/AN48))*MAX(0,1-IF(AND(AD48&lt;&gt;"",AD48&lt;=AF48),MIN(1,MAX(0,AE48/Q48)),0))-SUMIFS('Reversal Reclaim'!$M$5:$M$504,'Reversal Reclaim'!$B$5:$B$504,A48,'Reversal Reclaim'!$G$5:$G$504,"Temporary"))))</f>
        <v/>
      </c>
      <c r="BF48" s="188" t="str">
        <f>IF(A48="","",IF(OR(S48="Yes",F48="Credit Note",Q48&lt;=0,AF48="",Setup!$B$24&lt;=AF48,AN48&lt;=0),0,MAX(0,P48*MIN(1,MAX(0,AI48/AN48))*MAX(0,1-IF(AND(AD48&lt;&gt;"",AD48&lt;=AF48),MIN(1,MAX(0,AE48/Q48)),0))-SUMIFS('Reversal Reclaim'!$N$5:$N$504,'Reversal Reclaim'!$B$5:$B$504,A48,'Reversal Reclaim'!$G$5:$G$504,"Temporary"))))</f>
        <v/>
      </c>
      <c r="BG48" s="188" t="str">
        <f t="shared" si="12"/>
        <v/>
      </c>
    </row>
    <row r="49" spans="1:59" ht="37.950000000000003" customHeight="1" x14ac:dyDescent="0.25">
      <c r="A49" s="61"/>
      <c r="B49" s="62"/>
      <c r="C49" s="62"/>
      <c r="D49" s="62"/>
      <c r="E49" s="62"/>
      <c r="F49" s="62"/>
      <c r="G49" s="62"/>
      <c r="H49" s="63"/>
      <c r="I49" s="63"/>
      <c r="J49" s="63"/>
      <c r="K49" s="63"/>
      <c r="L49" s="64"/>
      <c r="M49" s="64"/>
      <c r="N49" s="64"/>
      <c r="O49" s="64"/>
      <c r="P49" s="64"/>
      <c r="Q49" s="64"/>
      <c r="R49" s="62"/>
      <c r="S49" s="62"/>
      <c r="T49" s="62"/>
      <c r="U49" s="62"/>
      <c r="V49" s="62"/>
      <c r="W49" s="63"/>
      <c r="X49" s="65"/>
      <c r="Y49" s="65"/>
      <c r="Z49" s="65"/>
      <c r="AA49" s="62"/>
      <c r="AB49" s="62"/>
      <c r="AC49" s="62"/>
      <c r="AD49" s="63"/>
      <c r="AE49" s="64"/>
      <c r="AF49" s="63" t="str">
        <f t="shared" si="0"/>
        <v/>
      </c>
      <c r="AG49" s="62"/>
      <c r="AH49" s="207"/>
      <c r="AI49" s="64"/>
      <c r="AJ49" s="64"/>
      <c r="AK49" s="64"/>
      <c r="AL49" s="66" t="str">
        <f t="shared" si="1"/>
        <v/>
      </c>
      <c r="AM49" s="67" t="str">
        <f t="shared" si="2"/>
        <v/>
      </c>
      <c r="AN49" s="68" t="str">
        <f t="shared" si="3"/>
        <v/>
      </c>
      <c r="AO49" s="67" t="str">
        <f t="shared" si="4"/>
        <v/>
      </c>
      <c r="AP49" s="67" t="str">
        <f t="shared" si="5"/>
        <v/>
      </c>
      <c r="AQ49" s="67" t="str">
        <f t="shared" si="6"/>
        <v/>
      </c>
      <c r="AR49" s="67" t="str">
        <f t="shared" si="7"/>
        <v/>
      </c>
      <c r="AS49" s="67" t="str">
        <f t="shared" si="8"/>
        <v/>
      </c>
      <c r="AT49" s="67" t="str">
        <f>IF(A49="","",IF(S49="Yes","N.A.",IF(AND(AD49&lt;&gt;"",AD49&lt;=AF49,AE49&gt;=Q49),"PASS",IF(Setup!$B$24&lt;=AF49,"WATCH",IF(BG49&gt;0,"PARTIAL REVERSE/REVIEW","REVERSE/REVIEW")))))</f>
        <v/>
      </c>
      <c r="AU49" s="67" t="str">
        <f>IF(A49="","",IF(H49="","REVIEW",IF(AI49&gt;0,IF(OR(AH49="",NOT(ISNUMBER(AH49))),"REVIEW CLAIM DATE",IF(AH49&lt;=SUMIF('FY Deadlines'!$A$5:$A$14,IF(MONTH(H49)&gt;=4,YEAR(H49),YEAR(H49)-1),'FY Deadlines'!$F$5:$F$14),"PASS","EXPIRED CLAIM")),IF(SUMIF('FY Deadlines'!$A$5:$A$14,IF(MONTH(H49)&gt;=4,YEAR(H49),YEAR(H49)-1),'FY Deadlines'!$F$5:$F$14)=0,"REVIEW FY",IF(Setup!$B$24&gt;SUMIF('FY Deadlines'!$A$5:$A$14,IF(MONTH(H49)&gt;=4,YEAR(H49),YEAR(H49)-1),'FY Deadlines'!$F$5:$F$14),"EXPIRED","PASS")))))</f>
        <v/>
      </c>
      <c r="AV49" s="67" t="str">
        <f t="shared" si="9"/>
        <v/>
      </c>
      <c r="AW49" s="67" t="str">
        <f>IF(AM49="","",IF(COUNTIF('GSTR-2B IMS'!$AE$5:$AE$504,AM49)=1,SUMIF('GSTR-2B IMS'!$AE$5:$AE$504,AM49,'GSTR-2B IMS'!$AL$5:$AL$504),""))</f>
        <v/>
      </c>
      <c r="AX49" s="67" t="str">
        <f>IF(A49="","",IF(AO49&gt;1,"Duplicate",IF(COUNTIF('GSTR-2B IMS'!$AE$5:$AE$504,AM49)=0,"Only in Books",IF(COUNTIF('GSTR-2B IMS'!$AE$5:$AE$504,AM49)&gt;1,"Duplicate",IF(AND(C49=INDEX('GSTR-2B IMS'!$C$5:$C$504,AW49),F49=INDEX('GSTR-2B IMS'!$F$5:$F$504,AW49),ABS(H49-INDEX('GSTR-2B IMS'!$H$5:$H$504,AW49))&lt;=Setup!$B$21,ABS(L49-INDEX('GSTR-2B IMS'!$L$5:$L$504,AW49))&lt;=Setup!$B$18,ABS(AN49-INDEX('GSTR-2B IMS'!$AF$5:$AF$504,AW49))&lt;=Setup!$B$19,ABS(M49-INDEX('GSTR-2B IMS'!$M$5:$M$504,AW49))&lt;=Setup!$B$20,ABS(N49-INDEX('GSTR-2B IMS'!$N$5:$N$504,AW49))&lt;=Setup!$B$20,ABS(O49-INDEX('GSTR-2B IMS'!$O$5:$O$504,AW49))&lt;=Setup!$B$20,ABS(P49-INDEX('GSTR-2B IMS'!$P$5:$P$504,AW49))&lt;=Setup!$B$20),"Exact",IF(AND(C49=INDEX('GSTR-2B IMS'!$C$5:$C$504,AW49),F49=INDEX('GSTR-2B IMS'!$F$5:$F$504,AW49)),"Partial","Probable"))))))</f>
        <v/>
      </c>
      <c r="AY49" s="69" t="str">
        <f t="shared" si="10"/>
        <v/>
      </c>
      <c r="AZ49" s="190">
        <f t="shared" si="11"/>
        <v>45</v>
      </c>
      <c r="BA49" s="190" t="str">
        <f>IF(A49="","",IF(AW49="","N.A.",IF(INDEX('GSTR-2B IMS'!$T$5:$T$504,AW49)&lt;&gt;"Available","REVIEW",IF(OR(INDEX('GSTR-2B IMS'!$B$5:$B$504,AW49)="GSTR-1 B2B",INDEX('GSTR-2B IMS'!$B$5:$B$504,AW49)="GSTR-1A",INDEX('GSTR-2B IMS'!$B$5:$B$504,AW49)="IFF"),IF(OR(INDEX('GSTR-2B IMS'!$V$5:$V$504,AW49)="Accepted",INDEX('GSTR-2B IMS'!$V$5:$V$504,AW49)="No Action",INDEX('GSTR-2B IMS'!$V$5:$V$504,AW49)="Deemed Accepted"),"PASS","REVIEW"),IF(OR(INDEX('GSTR-2B IMS'!$V$5:$V$504,AW49)="Not in IMS",INDEX('GSTR-2B IMS'!$V$5:$V$504,AW49)="N.A.",INDEX('GSTR-2B IMS'!$V$5:$V$504,AW49)=""),"PASS","REVIEW")))))</f>
        <v/>
      </c>
      <c r="BB49" s="190" t="str">
        <f>IF(A49="","",IF(S49="Yes","RCM",IF(AW49="","Unmatched",IF(INDEX('GSTR-2B IMS'!$AC$5:$AC$504,AW49)="","4(A)(5)",INDEX('GSTR-2B IMS'!$AC$5:$AC$504,AW49)))))</f>
        <v/>
      </c>
      <c r="BC49" s="188" t="str">
        <f>IF(A49="","",IF(OR(S49="Yes",F49="Credit Note",Q49&lt;=0,AF49="",Setup!$B$24&lt;=AF49,AN49&lt;=0),0,MAX(0,M49*MIN(1,MAX(0,AI49/AN49))*MAX(0,1-IF(AND(AD49&lt;&gt;"",AD49&lt;=AF49),MIN(1,MAX(0,AE49/Q49)),0))-SUMIFS('Reversal Reclaim'!$K$5:$K$504,'Reversal Reclaim'!$B$5:$B$504,A49,'Reversal Reclaim'!$G$5:$G$504,"Temporary"))))</f>
        <v/>
      </c>
      <c r="BD49" s="188" t="str">
        <f>IF(A49="","",IF(OR(S49="Yes",F49="Credit Note",Q49&lt;=0,AF49="",Setup!$B$24&lt;=AF49,AN49&lt;=0),0,MAX(0,N49*MIN(1,MAX(0,AI49/AN49))*MAX(0,1-IF(AND(AD49&lt;&gt;"",AD49&lt;=AF49),MIN(1,MAX(0,AE49/Q49)),0))-SUMIFS('Reversal Reclaim'!$L$5:$L$504,'Reversal Reclaim'!$B$5:$B$504,A49,'Reversal Reclaim'!$G$5:$G$504,"Temporary"))))</f>
        <v/>
      </c>
      <c r="BE49" s="188" t="str">
        <f>IF(A49="","",IF(OR(S49="Yes",F49="Credit Note",Q49&lt;=0,AF49="",Setup!$B$24&lt;=AF49,AN49&lt;=0),0,MAX(0,O49*MIN(1,MAX(0,AI49/AN49))*MAX(0,1-IF(AND(AD49&lt;&gt;"",AD49&lt;=AF49),MIN(1,MAX(0,AE49/Q49)),0))-SUMIFS('Reversal Reclaim'!$M$5:$M$504,'Reversal Reclaim'!$B$5:$B$504,A49,'Reversal Reclaim'!$G$5:$G$504,"Temporary"))))</f>
        <v/>
      </c>
      <c r="BF49" s="188" t="str">
        <f>IF(A49="","",IF(OR(S49="Yes",F49="Credit Note",Q49&lt;=0,AF49="",Setup!$B$24&lt;=AF49,AN49&lt;=0),0,MAX(0,P49*MIN(1,MAX(0,AI49/AN49))*MAX(0,1-IF(AND(AD49&lt;&gt;"",AD49&lt;=AF49),MIN(1,MAX(0,AE49/Q49)),0))-SUMIFS('Reversal Reclaim'!$N$5:$N$504,'Reversal Reclaim'!$B$5:$B$504,A49,'Reversal Reclaim'!$G$5:$G$504,"Temporary"))))</f>
        <v/>
      </c>
      <c r="BG49" s="188" t="str">
        <f t="shared" si="12"/>
        <v/>
      </c>
    </row>
    <row r="50" spans="1:59" ht="37.950000000000003" customHeight="1" x14ac:dyDescent="0.25">
      <c r="A50" s="61"/>
      <c r="B50" s="62"/>
      <c r="C50" s="62"/>
      <c r="D50" s="62"/>
      <c r="E50" s="62"/>
      <c r="F50" s="62"/>
      <c r="G50" s="62"/>
      <c r="H50" s="63"/>
      <c r="I50" s="63"/>
      <c r="J50" s="63"/>
      <c r="K50" s="63"/>
      <c r="L50" s="64"/>
      <c r="M50" s="64"/>
      <c r="N50" s="64"/>
      <c r="O50" s="64"/>
      <c r="P50" s="64"/>
      <c r="Q50" s="64"/>
      <c r="R50" s="62"/>
      <c r="S50" s="62"/>
      <c r="T50" s="62"/>
      <c r="U50" s="62"/>
      <c r="V50" s="62"/>
      <c r="W50" s="63"/>
      <c r="X50" s="65"/>
      <c r="Y50" s="65"/>
      <c r="Z50" s="65"/>
      <c r="AA50" s="62"/>
      <c r="AB50" s="62"/>
      <c r="AC50" s="62"/>
      <c r="AD50" s="63"/>
      <c r="AE50" s="64"/>
      <c r="AF50" s="63" t="str">
        <f t="shared" si="0"/>
        <v/>
      </c>
      <c r="AG50" s="62"/>
      <c r="AH50" s="207"/>
      <c r="AI50" s="64"/>
      <c r="AJ50" s="64"/>
      <c r="AK50" s="64"/>
      <c r="AL50" s="66" t="str">
        <f t="shared" si="1"/>
        <v/>
      </c>
      <c r="AM50" s="67" t="str">
        <f t="shared" si="2"/>
        <v/>
      </c>
      <c r="AN50" s="68" t="str">
        <f t="shared" si="3"/>
        <v/>
      </c>
      <c r="AO50" s="67" t="str">
        <f t="shared" si="4"/>
        <v/>
      </c>
      <c r="AP50" s="67" t="str">
        <f t="shared" si="5"/>
        <v/>
      </c>
      <c r="AQ50" s="67" t="str">
        <f t="shared" si="6"/>
        <v/>
      </c>
      <c r="AR50" s="67" t="str">
        <f t="shared" si="7"/>
        <v/>
      </c>
      <c r="AS50" s="67" t="str">
        <f t="shared" si="8"/>
        <v/>
      </c>
      <c r="AT50" s="67" t="str">
        <f>IF(A50="","",IF(S50="Yes","N.A.",IF(AND(AD50&lt;&gt;"",AD50&lt;=AF50,AE50&gt;=Q50),"PASS",IF(Setup!$B$24&lt;=AF50,"WATCH",IF(BG50&gt;0,"PARTIAL REVERSE/REVIEW","REVERSE/REVIEW")))))</f>
        <v/>
      </c>
      <c r="AU50" s="67" t="str">
        <f>IF(A50="","",IF(H50="","REVIEW",IF(AI50&gt;0,IF(OR(AH50="",NOT(ISNUMBER(AH50))),"REVIEW CLAIM DATE",IF(AH50&lt;=SUMIF('FY Deadlines'!$A$5:$A$14,IF(MONTH(H50)&gt;=4,YEAR(H50),YEAR(H50)-1),'FY Deadlines'!$F$5:$F$14),"PASS","EXPIRED CLAIM")),IF(SUMIF('FY Deadlines'!$A$5:$A$14,IF(MONTH(H50)&gt;=4,YEAR(H50),YEAR(H50)-1),'FY Deadlines'!$F$5:$F$14)=0,"REVIEW FY",IF(Setup!$B$24&gt;SUMIF('FY Deadlines'!$A$5:$A$14,IF(MONTH(H50)&gt;=4,YEAR(H50),YEAR(H50)-1),'FY Deadlines'!$F$5:$F$14),"EXPIRED","PASS")))))</f>
        <v/>
      </c>
      <c r="AV50" s="67" t="str">
        <f t="shared" si="9"/>
        <v/>
      </c>
      <c r="AW50" s="67" t="str">
        <f>IF(AM50="","",IF(COUNTIF('GSTR-2B IMS'!$AE$5:$AE$504,AM50)=1,SUMIF('GSTR-2B IMS'!$AE$5:$AE$504,AM50,'GSTR-2B IMS'!$AL$5:$AL$504),""))</f>
        <v/>
      </c>
      <c r="AX50" s="67" t="str">
        <f>IF(A50="","",IF(AO50&gt;1,"Duplicate",IF(COUNTIF('GSTR-2B IMS'!$AE$5:$AE$504,AM50)=0,"Only in Books",IF(COUNTIF('GSTR-2B IMS'!$AE$5:$AE$504,AM50)&gt;1,"Duplicate",IF(AND(C50=INDEX('GSTR-2B IMS'!$C$5:$C$504,AW50),F50=INDEX('GSTR-2B IMS'!$F$5:$F$504,AW50),ABS(H50-INDEX('GSTR-2B IMS'!$H$5:$H$504,AW50))&lt;=Setup!$B$21,ABS(L50-INDEX('GSTR-2B IMS'!$L$5:$L$504,AW50))&lt;=Setup!$B$18,ABS(AN50-INDEX('GSTR-2B IMS'!$AF$5:$AF$504,AW50))&lt;=Setup!$B$19,ABS(M50-INDEX('GSTR-2B IMS'!$M$5:$M$504,AW50))&lt;=Setup!$B$20,ABS(N50-INDEX('GSTR-2B IMS'!$N$5:$N$504,AW50))&lt;=Setup!$B$20,ABS(O50-INDEX('GSTR-2B IMS'!$O$5:$O$504,AW50))&lt;=Setup!$B$20,ABS(P50-INDEX('GSTR-2B IMS'!$P$5:$P$504,AW50))&lt;=Setup!$B$20),"Exact",IF(AND(C50=INDEX('GSTR-2B IMS'!$C$5:$C$504,AW50),F50=INDEX('GSTR-2B IMS'!$F$5:$F$504,AW50)),"Partial","Probable"))))))</f>
        <v/>
      </c>
      <c r="AY50" s="69" t="str">
        <f t="shared" si="10"/>
        <v/>
      </c>
      <c r="AZ50" s="190">
        <f t="shared" si="11"/>
        <v>46</v>
      </c>
      <c r="BA50" s="190" t="str">
        <f>IF(A50="","",IF(AW50="","N.A.",IF(INDEX('GSTR-2B IMS'!$T$5:$T$504,AW50)&lt;&gt;"Available","REVIEW",IF(OR(INDEX('GSTR-2B IMS'!$B$5:$B$504,AW50)="GSTR-1 B2B",INDEX('GSTR-2B IMS'!$B$5:$B$504,AW50)="GSTR-1A",INDEX('GSTR-2B IMS'!$B$5:$B$504,AW50)="IFF"),IF(OR(INDEX('GSTR-2B IMS'!$V$5:$V$504,AW50)="Accepted",INDEX('GSTR-2B IMS'!$V$5:$V$504,AW50)="No Action",INDEX('GSTR-2B IMS'!$V$5:$V$504,AW50)="Deemed Accepted"),"PASS","REVIEW"),IF(OR(INDEX('GSTR-2B IMS'!$V$5:$V$504,AW50)="Not in IMS",INDEX('GSTR-2B IMS'!$V$5:$V$504,AW50)="N.A.",INDEX('GSTR-2B IMS'!$V$5:$V$504,AW50)=""),"PASS","REVIEW")))))</f>
        <v/>
      </c>
      <c r="BB50" s="190" t="str">
        <f>IF(A50="","",IF(S50="Yes","RCM",IF(AW50="","Unmatched",IF(INDEX('GSTR-2B IMS'!$AC$5:$AC$504,AW50)="","4(A)(5)",INDEX('GSTR-2B IMS'!$AC$5:$AC$504,AW50)))))</f>
        <v/>
      </c>
      <c r="BC50" s="188" t="str">
        <f>IF(A50="","",IF(OR(S50="Yes",F50="Credit Note",Q50&lt;=0,AF50="",Setup!$B$24&lt;=AF50,AN50&lt;=0),0,MAX(0,M50*MIN(1,MAX(0,AI50/AN50))*MAX(0,1-IF(AND(AD50&lt;&gt;"",AD50&lt;=AF50),MIN(1,MAX(0,AE50/Q50)),0))-SUMIFS('Reversal Reclaim'!$K$5:$K$504,'Reversal Reclaim'!$B$5:$B$504,A50,'Reversal Reclaim'!$G$5:$G$504,"Temporary"))))</f>
        <v/>
      </c>
      <c r="BD50" s="188" t="str">
        <f>IF(A50="","",IF(OR(S50="Yes",F50="Credit Note",Q50&lt;=0,AF50="",Setup!$B$24&lt;=AF50,AN50&lt;=0),0,MAX(0,N50*MIN(1,MAX(0,AI50/AN50))*MAX(0,1-IF(AND(AD50&lt;&gt;"",AD50&lt;=AF50),MIN(1,MAX(0,AE50/Q50)),0))-SUMIFS('Reversal Reclaim'!$L$5:$L$504,'Reversal Reclaim'!$B$5:$B$504,A50,'Reversal Reclaim'!$G$5:$G$504,"Temporary"))))</f>
        <v/>
      </c>
      <c r="BE50" s="188" t="str">
        <f>IF(A50="","",IF(OR(S50="Yes",F50="Credit Note",Q50&lt;=0,AF50="",Setup!$B$24&lt;=AF50,AN50&lt;=0),0,MAX(0,O50*MIN(1,MAX(0,AI50/AN50))*MAX(0,1-IF(AND(AD50&lt;&gt;"",AD50&lt;=AF50),MIN(1,MAX(0,AE50/Q50)),0))-SUMIFS('Reversal Reclaim'!$M$5:$M$504,'Reversal Reclaim'!$B$5:$B$504,A50,'Reversal Reclaim'!$G$5:$G$504,"Temporary"))))</f>
        <v/>
      </c>
      <c r="BF50" s="188" t="str">
        <f>IF(A50="","",IF(OR(S50="Yes",F50="Credit Note",Q50&lt;=0,AF50="",Setup!$B$24&lt;=AF50,AN50&lt;=0),0,MAX(0,P50*MIN(1,MAX(0,AI50/AN50))*MAX(0,1-IF(AND(AD50&lt;&gt;"",AD50&lt;=AF50),MIN(1,MAX(0,AE50/Q50)),0))-SUMIFS('Reversal Reclaim'!$N$5:$N$504,'Reversal Reclaim'!$B$5:$B$504,A50,'Reversal Reclaim'!$G$5:$G$504,"Temporary"))))</f>
        <v/>
      </c>
      <c r="BG50" s="188" t="str">
        <f t="shared" si="12"/>
        <v/>
      </c>
    </row>
    <row r="51" spans="1:59" ht="37.950000000000003" customHeight="1" x14ac:dyDescent="0.25">
      <c r="A51" s="61"/>
      <c r="B51" s="62"/>
      <c r="C51" s="62"/>
      <c r="D51" s="62"/>
      <c r="E51" s="62"/>
      <c r="F51" s="62"/>
      <c r="G51" s="62"/>
      <c r="H51" s="63"/>
      <c r="I51" s="63"/>
      <c r="J51" s="63"/>
      <c r="K51" s="63"/>
      <c r="L51" s="64"/>
      <c r="M51" s="64"/>
      <c r="N51" s="64"/>
      <c r="O51" s="64"/>
      <c r="P51" s="64"/>
      <c r="Q51" s="64"/>
      <c r="R51" s="62"/>
      <c r="S51" s="62"/>
      <c r="T51" s="62"/>
      <c r="U51" s="62"/>
      <c r="V51" s="62"/>
      <c r="W51" s="63"/>
      <c r="X51" s="65"/>
      <c r="Y51" s="65"/>
      <c r="Z51" s="65"/>
      <c r="AA51" s="62"/>
      <c r="AB51" s="62"/>
      <c r="AC51" s="62"/>
      <c r="AD51" s="63"/>
      <c r="AE51" s="64"/>
      <c r="AF51" s="63" t="str">
        <f t="shared" si="0"/>
        <v/>
      </c>
      <c r="AG51" s="62"/>
      <c r="AH51" s="207"/>
      <c r="AI51" s="64"/>
      <c r="AJ51" s="64"/>
      <c r="AK51" s="64"/>
      <c r="AL51" s="66" t="str">
        <f t="shared" si="1"/>
        <v/>
      </c>
      <c r="AM51" s="67" t="str">
        <f t="shared" si="2"/>
        <v/>
      </c>
      <c r="AN51" s="68" t="str">
        <f t="shared" si="3"/>
        <v/>
      </c>
      <c r="AO51" s="67" t="str">
        <f t="shared" si="4"/>
        <v/>
      </c>
      <c r="AP51" s="67" t="str">
        <f t="shared" si="5"/>
        <v/>
      </c>
      <c r="AQ51" s="67" t="str">
        <f t="shared" si="6"/>
        <v/>
      </c>
      <c r="AR51" s="67" t="str">
        <f t="shared" si="7"/>
        <v/>
      </c>
      <c r="AS51" s="67" t="str">
        <f t="shared" si="8"/>
        <v/>
      </c>
      <c r="AT51" s="67" t="str">
        <f>IF(A51="","",IF(S51="Yes","N.A.",IF(AND(AD51&lt;&gt;"",AD51&lt;=AF51,AE51&gt;=Q51),"PASS",IF(Setup!$B$24&lt;=AF51,"WATCH",IF(BG51&gt;0,"PARTIAL REVERSE/REVIEW","REVERSE/REVIEW")))))</f>
        <v/>
      </c>
      <c r="AU51" s="67" t="str">
        <f>IF(A51="","",IF(H51="","REVIEW",IF(AI51&gt;0,IF(OR(AH51="",NOT(ISNUMBER(AH51))),"REVIEW CLAIM DATE",IF(AH51&lt;=SUMIF('FY Deadlines'!$A$5:$A$14,IF(MONTH(H51)&gt;=4,YEAR(H51),YEAR(H51)-1),'FY Deadlines'!$F$5:$F$14),"PASS","EXPIRED CLAIM")),IF(SUMIF('FY Deadlines'!$A$5:$A$14,IF(MONTH(H51)&gt;=4,YEAR(H51),YEAR(H51)-1),'FY Deadlines'!$F$5:$F$14)=0,"REVIEW FY",IF(Setup!$B$24&gt;SUMIF('FY Deadlines'!$A$5:$A$14,IF(MONTH(H51)&gt;=4,YEAR(H51),YEAR(H51)-1),'FY Deadlines'!$F$5:$F$14),"EXPIRED","PASS")))))</f>
        <v/>
      </c>
      <c r="AV51" s="67" t="str">
        <f t="shared" si="9"/>
        <v/>
      </c>
      <c r="AW51" s="67" t="str">
        <f>IF(AM51="","",IF(COUNTIF('GSTR-2B IMS'!$AE$5:$AE$504,AM51)=1,SUMIF('GSTR-2B IMS'!$AE$5:$AE$504,AM51,'GSTR-2B IMS'!$AL$5:$AL$504),""))</f>
        <v/>
      </c>
      <c r="AX51" s="67" t="str">
        <f>IF(A51="","",IF(AO51&gt;1,"Duplicate",IF(COUNTIF('GSTR-2B IMS'!$AE$5:$AE$504,AM51)=0,"Only in Books",IF(COUNTIF('GSTR-2B IMS'!$AE$5:$AE$504,AM51)&gt;1,"Duplicate",IF(AND(C51=INDEX('GSTR-2B IMS'!$C$5:$C$504,AW51),F51=INDEX('GSTR-2B IMS'!$F$5:$F$504,AW51),ABS(H51-INDEX('GSTR-2B IMS'!$H$5:$H$504,AW51))&lt;=Setup!$B$21,ABS(L51-INDEX('GSTR-2B IMS'!$L$5:$L$504,AW51))&lt;=Setup!$B$18,ABS(AN51-INDEX('GSTR-2B IMS'!$AF$5:$AF$504,AW51))&lt;=Setup!$B$19,ABS(M51-INDEX('GSTR-2B IMS'!$M$5:$M$504,AW51))&lt;=Setup!$B$20,ABS(N51-INDEX('GSTR-2B IMS'!$N$5:$N$504,AW51))&lt;=Setup!$B$20,ABS(O51-INDEX('GSTR-2B IMS'!$O$5:$O$504,AW51))&lt;=Setup!$B$20,ABS(P51-INDEX('GSTR-2B IMS'!$P$5:$P$504,AW51))&lt;=Setup!$B$20),"Exact",IF(AND(C51=INDEX('GSTR-2B IMS'!$C$5:$C$504,AW51),F51=INDEX('GSTR-2B IMS'!$F$5:$F$504,AW51)),"Partial","Probable"))))))</f>
        <v/>
      </c>
      <c r="AY51" s="69" t="str">
        <f t="shared" si="10"/>
        <v/>
      </c>
      <c r="AZ51" s="190">
        <f t="shared" si="11"/>
        <v>47</v>
      </c>
      <c r="BA51" s="190" t="str">
        <f>IF(A51="","",IF(AW51="","N.A.",IF(INDEX('GSTR-2B IMS'!$T$5:$T$504,AW51)&lt;&gt;"Available","REVIEW",IF(OR(INDEX('GSTR-2B IMS'!$B$5:$B$504,AW51)="GSTR-1 B2B",INDEX('GSTR-2B IMS'!$B$5:$B$504,AW51)="GSTR-1A",INDEX('GSTR-2B IMS'!$B$5:$B$504,AW51)="IFF"),IF(OR(INDEX('GSTR-2B IMS'!$V$5:$V$504,AW51)="Accepted",INDEX('GSTR-2B IMS'!$V$5:$V$504,AW51)="No Action",INDEX('GSTR-2B IMS'!$V$5:$V$504,AW51)="Deemed Accepted"),"PASS","REVIEW"),IF(OR(INDEX('GSTR-2B IMS'!$V$5:$V$504,AW51)="Not in IMS",INDEX('GSTR-2B IMS'!$V$5:$V$504,AW51)="N.A.",INDEX('GSTR-2B IMS'!$V$5:$V$504,AW51)=""),"PASS","REVIEW")))))</f>
        <v/>
      </c>
      <c r="BB51" s="190" t="str">
        <f>IF(A51="","",IF(S51="Yes","RCM",IF(AW51="","Unmatched",IF(INDEX('GSTR-2B IMS'!$AC$5:$AC$504,AW51)="","4(A)(5)",INDEX('GSTR-2B IMS'!$AC$5:$AC$504,AW51)))))</f>
        <v/>
      </c>
      <c r="BC51" s="188" t="str">
        <f>IF(A51="","",IF(OR(S51="Yes",F51="Credit Note",Q51&lt;=0,AF51="",Setup!$B$24&lt;=AF51,AN51&lt;=0),0,MAX(0,M51*MIN(1,MAX(0,AI51/AN51))*MAX(0,1-IF(AND(AD51&lt;&gt;"",AD51&lt;=AF51),MIN(1,MAX(0,AE51/Q51)),0))-SUMIFS('Reversal Reclaim'!$K$5:$K$504,'Reversal Reclaim'!$B$5:$B$504,A51,'Reversal Reclaim'!$G$5:$G$504,"Temporary"))))</f>
        <v/>
      </c>
      <c r="BD51" s="188" t="str">
        <f>IF(A51="","",IF(OR(S51="Yes",F51="Credit Note",Q51&lt;=0,AF51="",Setup!$B$24&lt;=AF51,AN51&lt;=0),0,MAX(0,N51*MIN(1,MAX(0,AI51/AN51))*MAX(0,1-IF(AND(AD51&lt;&gt;"",AD51&lt;=AF51),MIN(1,MAX(0,AE51/Q51)),0))-SUMIFS('Reversal Reclaim'!$L$5:$L$504,'Reversal Reclaim'!$B$5:$B$504,A51,'Reversal Reclaim'!$G$5:$G$504,"Temporary"))))</f>
        <v/>
      </c>
      <c r="BE51" s="188" t="str">
        <f>IF(A51="","",IF(OR(S51="Yes",F51="Credit Note",Q51&lt;=0,AF51="",Setup!$B$24&lt;=AF51,AN51&lt;=0),0,MAX(0,O51*MIN(1,MAX(0,AI51/AN51))*MAX(0,1-IF(AND(AD51&lt;&gt;"",AD51&lt;=AF51),MIN(1,MAX(0,AE51/Q51)),0))-SUMIFS('Reversal Reclaim'!$M$5:$M$504,'Reversal Reclaim'!$B$5:$B$504,A51,'Reversal Reclaim'!$G$5:$G$504,"Temporary"))))</f>
        <v/>
      </c>
      <c r="BF51" s="188" t="str">
        <f>IF(A51="","",IF(OR(S51="Yes",F51="Credit Note",Q51&lt;=0,AF51="",Setup!$B$24&lt;=AF51,AN51&lt;=0),0,MAX(0,P51*MIN(1,MAX(0,AI51/AN51))*MAX(0,1-IF(AND(AD51&lt;&gt;"",AD51&lt;=AF51),MIN(1,MAX(0,AE51/Q51)),0))-SUMIFS('Reversal Reclaim'!$N$5:$N$504,'Reversal Reclaim'!$B$5:$B$504,A51,'Reversal Reclaim'!$G$5:$G$504,"Temporary"))))</f>
        <v/>
      </c>
      <c r="BG51" s="188" t="str">
        <f t="shared" si="12"/>
        <v/>
      </c>
    </row>
    <row r="52" spans="1:59" ht="37.950000000000003" customHeight="1" x14ac:dyDescent="0.25">
      <c r="A52" s="61"/>
      <c r="B52" s="62"/>
      <c r="C52" s="62"/>
      <c r="D52" s="62"/>
      <c r="E52" s="62"/>
      <c r="F52" s="62"/>
      <c r="G52" s="62"/>
      <c r="H52" s="63"/>
      <c r="I52" s="63"/>
      <c r="J52" s="63"/>
      <c r="K52" s="63"/>
      <c r="L52" s="64"/>
      <c r="M52" s="64"/>
      <c r="N52" s="64"/>
      <c r="O52" s="64"/>
      <c r="P52" s="64"/>
      <c r="Q52" s="64"/>
      <c r="R52" s="62"/>
      <c r="S52" s="62"/>
      <c r="T52" s="62"/>
      <c r="U52" s="62"/>
      <c r="V52" s="62"/>
      <c r="W52" s="63"/>
      <c r="X52" s="65"/>
      <c r="Y52" s="65"/>
      <c r="Z52" s="65"/>
      <c r="AA52" s="62"/>
      <c r="AB52" s="62"/>
      <c r="AC52" s="62"/>
      <c r="AD52" s="63"/>
      <c r="AE52" s="64"/>
      <c r="AF52" s="63" t="str">
        <f t="shared" si="0"/>
        <v/>
      </c>
      <c r="AG52" s="62"/>
      <c r="AH52" s="207"/>
      <c r="AI52" s="64"/>
      <c r="AJ52" s="64"/>
      <c r="AK52" s="64"/>
      <c r="AL52" s="66" t="str">
        <f t="shared" si="1"/>
        <v/>
      </c>
      <c r="AM52" s="67" t="str">
        <f t="shared" si="2"/>
        <v/>
      </c>
      <c r="AN52" s="68" t="str">
        <f t="shared" si="3"/>
        <v/>
      </c>
      <c r="AO52" s="67" t="str">
        <f t="shared" si="4"/>
        <v/>
      </c>
      <c r="AP52" s="67" t="str">
        <f t="shared" si="5"/>
        <v/>
      </c>
      <c r="AQ52" s="67" t="str">
        <f t="shared" si="6"/>
        <v/>
      </c>
      <c r="AR52" s="67" t="str">
        <f t="shared" si="7"/>
        <v/>
      </c>
      <c r="AS52" s="67" t="str">
        <f t="shared" si="8"/>
        <v/>
      </c>
      <c r="AT52" s="67" t="str">
        <f>IF(A52="","",IF(S52="Yes","N.A.",IF(AND(AD52&lt;&gt;"",AD52&lt;=AF52,AE52&gt;=Q52),"PASS",IF(Setup!$B$24&lt;=AF52,"WATCH",IF(BG52&gt;0,"PARTIAL REVERSE/REVIEW","REVERSE/REVIEW")))))</f>
        <v/>
      </c>
      <c r="AU52" s="67" t="str">
        <f>IF(A52="","",IF(H52="","REVIEW",IF(AI52&gt;0,IF(OR(AH52="",NOT(ISNUMBER(AH52))),"REVIEW CLAIM DATE",IF(AH52&lt;=SUMIF('FY Deadlines'!$A$5:$A$14,IF(MONTH(H52)&gt;=4,YEAR(H52),YEAR(H52)-1),'FY Deadlines'!$F$5:$F$14),"PASS","EXPIRED CLAIM")),IF(SUMIF('FY Deadlines'!$A$5:$A$14,IF(MONTH(H52)&gt;=4,YEAR(H52),YEAR(H52)-1),'FY Deadlines'!$F$5:$F$14)=0,"REVIEW FY",IF(Setup!$B$24&gt;SUMIF('FY Deadlines'!$A$5:$A$14,IF(MONTH(H52)&gt;=4,YEAR(H52),YEAR(H52)-1),'FY Deadlines'!$F$5:$F$14),"EXPIRED","PASS")))))</f>
        <v/>
      </c>
      <c r="AV52" s="67" t="str">
        <f t="shared" si="9"/>
        <v/>
      </c>
      <c r="AW52" s="67" t="str">
        <f>IF(AM52="","",IF(COUNTIF('GSTR-2B IMS'!$AE$5:$AE$504,AM52)=1,SUMIF('GSTR-2B IMS'!$AE$5:$AE$504,AM52,'GSTR-2B IMS'!$AL$5:$AL$504),""))</f>
        <v/>
      </c>
      <c r="AX52" s="67" t="str">
        <f>IF(A52="","",IF(AO52&gt;1,"Duplicate",IF(COUNTIF('GSTR-2B IMS'!$AE$5:$AE$504,AM52)=0,"Only in Books",IF(COUNTIF('GSTR-2B IMS'!$AE$5:$AE$504,AM52)&gt;1,"Duplicate",IF(AND(C52=INDEX('GSTR-2B IMS'!$C$5:$C$504,AW52),F52=INDEX('GSTR-2B IMS'!$F$5:$F$504,AW52),ABS(H52-INDEX('GSTR-2B IMS'!$H$5:$H$504,AW52))&lt;=Setup!$B$21,ABS(L52-INDEX('GSTR-2B IMS'!$L$5:$L$504,AW52))&lt;=Setup!$B$18,ABS(AN52-INDEX('GSTR-2B IMS'!$AF$5:$AF$504,AW52))&lt;=Setup!$B$19,ABS(M52-INDEX('GSTR-2B IMS'!$M$5:$M$504,AW52))&lt;=Setup!$B$20,ABS(N52-INDEX('GSTR-2B IMS'!$N$5:$N$504,AW52))&lt;=Setup!$B$20,ABS(O52-INDEX('GSTR-2B IMS'!$O$5:$O$504,AW52))&lt;=Setup!$B$20,ABS(P52-INDEX('GSTR-2B IMS'!$P$5:$P$504,AW52))&lt;=Setup!$B$20),"Exact",IF(AND(C52=INDEX('GSTR-2B IMS'!$C$5:$C$504,AW52),F52=INDEX('GSTR-2B IMS'!$F$5:$F$504,AW52)),"Partial","Probable"))))))</f>
        <v/>
      </c>
      <c r="AY52" s="69" t="str">
        <f t="shared" si="10"/>
        <v/>
      </c>
      <c r="AZ52" s="190">
        <f t="shared" si="11"/>
        <v>48</v>
      </c>
      <c r="BA52" s="190" t="str">
        <f>IF(A52="","",IF(AW52="","N.A.",IF(INDEX('GSTR-2B IMS'!$T$5:$T$504,AW52)&lt;&gt;"Available","REVIEW",IF(OR(INDEX('GSTR-2B IMS'!$B$5:$B$504,AW52)="GSTR-1 B2B",INDEX('GSTR-2B IMS'!$B$5:$B$504,AW52)="GSTR-1A",INDEX('GSTR-2B IMS'!$B$5:$B$504,AW52)="IFF"),IF(OR(INDEX('GSTR-2B IMS'!$V$5:$V$504,AW52)="Accepted",INDEX('GSTR-2B IMS'!$V$5:$V$504,AW52)="No Action",INDEX('GSTR-2B IMS'!$V$5:$V$504,AW52)="Deemed Accepted"),"PASS","REVIEW"),IF(OR(INDEX('GSTR-2B IMS'!$V$5:$V$504,AW52)="Not in IMS",INDEX('GSTR-2B IMS'!$V$5:$V$504,AW52)="N.A.",INDEX('GSTR-2B IMS'!$V$5:$V$504,AW52)=""),"PASS","REVIEW")))))</f>
        <v/>
      </c>
      <c r="BB52" s="190" t="str">
        <f>IF(A52="","",IF(S52="Yes","RCM",IF(AW52="","Unmatched",IF(INDEX('GSTR-2B IMS'!$AC$5:$AC$504,AW52)="","4(A)(5)",INDEX('GSTR-2B IMS'!$AC$5:$AC$504,AW52)))))</f>
        <v/>
      </c>
      <c r="BC52" s="188" t="str">
        <f>IF(A52="","",IF(OR(S52="Yes",F52="Credit Note",Q52&lt;=0,AF52="",Setup!$B$24&lt;=AF52,AN52&lt;=0),0,MAX(0,M52*MIN(1,MAX(0,AI52/AN52))*MAX(0,1-IF(AND(AD52&lt;&gt;"",AD52&lt;=AF52),MIN(1,MAX(0,AE52/Q52)),0))-SUMIFS('Reversal Reclaim'!$K$5:$K$504,'Reversal Reclaim'!$B$5:$B$504,A52,'Reversal Reclaim'!$G$5:$G$504,"Temporary"))))</f>
        <v/>
      </c>
      <c r="BD52" s="188" t="str">
        <f>IF(A52="","",IF(OR(S52="Yes",F52="Credit Note",Q52&lt;=0,AF52="",Setup!$B$24&lt;=AF52,AN52&lt;=0),0,MAX(0,N52*MIN(1,MAX(0,AI52/AN52))*MAX(0,1-IF(AND(AD52&lt;&gt;"",AD52&lt;=AF52),MIN(1,MAX(0,AE52/Q52)),0))-SUMIFS('Reversal Reclaim'!$L$5:$L$504,'Reversal Reclaim'!$B$5:$B$504,A52,'Reversal Reclaim'!$G$5:$G$504,"Temporary"))))</f>
        <v/>
      </c>
      <c r="BE52" s="188" t="str">
        <f>IF(A52="","",IF(OR(S52="Yes",F52="Credit Note",Q52&lt;=0,AF52="",Setup!$B$24&lt;=AF52,AN52&lt;=0),0,MAX(0,O52*MIN(1,MAX(0,AI52/AN52))*MAX(0,1-IF(AND(AD52&lt;&gt;"",AD52&lt;=AF52),MIN(1,MAX(0,AE52/Q52)),0))-SUMIFS('Reversal Reclaim'!$M$5:$M$504,'Reversal Reclaim'!$B$5:$B$504,A52,'Reversal Reclaim'!$G$5:$G$504,"Temporary"))))</f>
        <v/>
      </c>
      <c r="BF52" s="188" t="str">
        <f>IF(A52="","",IF(OR(S52="Yes",F52="Credit Note",Q52&lt;=0,AF52="",Setup!$B$24&lt;=AF52,AN52&lt;=0),0,MAX(0,P52*MIN(1,MAX(0,AI52/AN52))*MAX(0,1-IF(AND(AD52&lt;&gt;"",AD52&lt;=AF52),MIN(1,MAX(0,AE52/Q52)),0))-SUMIFS('Reversal Reclaim'!$N$5:$N$504,'Reversal Reclaim'!$B$5:$B$504,A52,'Reversal Reclaim'!$G$5:$G$504,"Temporary"))))</f>
        <v/>
      </c>
      <c r="BG52" s="188" t="str">
        <f t="shared" si="12"/>
        <v/>
      </c>
    </row>
    <row r="53" spans="1:59" ht="37.950000000000003" customHeight="1" x14ac:dyDescent="0.25">
      <c r="A53" s="61"/>
      <c r="B53" s="62"/>
      <c r="C53" s="62"/>
      <c r="D53" s="62"/>
      <c r="E53" s="62"/>
      <c r="F53" s="62"/>
      <c r="G53" s="62"/>
      <c r="H53" s="63"/>
      <c r="I53" s="63"/>
      <c r="J53" s="63"/>
      <c r="K53" s="63"/>
      <c r="L53" s="64"/>
      <c r="M53" s="64"/>
      <c r="N53" s="64"/>
      <c r="O53" s="64"/>
      <c r="P53" s="64"/>
      <c r="Q53" s="64"/>
      <c r="R53" s="62"/>
      <c r="S53" s="62"/>
      <c r="T53" s="62"/>
      <c r="U53" s="62"/>
      <c r="V53" s="62"/>
      <c r="W53" s="63"/>
      <c r="X53" s="65"/>
      <c r="Y53" s="65"/>
      <c r="Z53" s="65"/>
      <c r="AA53" s="62"/>
      <c r="AB53" s="62"/>
      <c r="AC53" s="62"/>
      <c r="AD53" s="63"/>
      <c r="AE53" s="64"/>
      <c r="AF53" s="63" t="str">
        <f t="shared" si="0"/>
        <v/>
      </c>
      <c r="AG53" s="62"/>
      <c r="AH53" s="207"/>
      <c r="AI53" s="64"/>
      <c r="AJ53" s="64"/>
      <c r="AK53" s="64"/>
      <c r="AL53" s="66" t="str">
        <f t="shared" si="1"/>
        <v/>
      </c>
      <c r="AM53" s="67" t="str">
        <f t="shared" si="2"/>
        <v/>
      </c>
      <c r="AN53" s="68" t="str">
        <f t="shared" si="3"/>
        <v/>
      </c>
      <c r="AO53" s="67" t="str">
        <f t="shared" si="4"/>
        <v/>
      </c>
      <c r="AP53" s="67" t="str">
        <f t="shared" si="5"/>
        <v/>
      </c>
      <c r="AQ53" s="67" t="str">
        <f t="shared" si="6"/>
        <v/>
      </c>
      <c r="AR53" s="67" t="str">
        <f t="shared" si="7"/>
        <v/>
      </c>
      <c r="AS53" s="67" t="str">
        <f t="shared" si="8"/>
        <v/>
      </c>
      <c r="AT53" s="67" t="str">
        <f>IF(A53="","",IF(S53="Yes","N.A.",IF(AND(AD53&lt;&gt;"",AD53&lt;=AF53,AE53&gt;=Q53),"PASS",IF(Setup!$B$24&lt;=AF53,"WATCH",IF(BG53&gt;0,"PARTIAL REVERSE/REVIEW","REVERSE/REVIEW")))))</f>
        <v/>
      </c>
      <c r="AU53" s="67" t="str">
        <f>IF(A53="","",IF(H53="","REVIEW",IF(AI53&gt;0,IF(OR(AH53="",NOT(ISNUMBER(AH53))),"REVIEW CLAIM DATE",IF(AH53&lt;=SUMIF('FY Deadlines'!$A$5:$A$14,IF(MONTH(H53)&gt;=4,YEAR(H53),YEAR(H53)-1),'FY Deadlines'!$F$5:$F$14),"PASS","EXPIRED CLAIM")),IF(SUMIF('FY Deadlines'!$A$5:$A$14,IF(MONTH(H53)&gt;=4,YEAR(H53),YEAR(H53)-1),'FY Deadlines'!$F$5:$F$14)=0,"REVIEW FY",IF(Setup!$B$24&gt;SUMIF('FY Deadlines'!$A$5:$A$14,IF(MONTH(H53)&gt;=4,YEAR(H53),YEAR(H53)-1),'FY Deadlines'!$F$5:$F$14),"EXPIRED","PASS")))))</f>
        <v/>
      </c>
      <c r="AV53" s="67" t="str">
        <f t="shared" si="9"/>
        <v/>
      </c>
      <c r="AW53" s="67" t="str">
        <f>IF(AM53="","",IF(COUNTIF('GSTR-2B IMS'!$AE$5:$AE$504,AM53)=1,SUMIF('GSTR-2B IMS'!$AE$5:$AE$504,AM53,'GSTR-2B IMS'!$AL$5:$AL$504),""))</f>
        <v/>
      </c>
      <c r="AX53" s="67" t="str">
        <f>IF(A53="","",IF(AO53&gt;1,"Duplicate",IF(COUNTIF('GSTR-2B IMS'!$AE$5:$AE$504,AM53)=0,"Only in Books",IF(COUNTIF('GSTR-2B IMS'!$AE$5:$AE$504,AM53)&gt;1,"Duplicate",IF(AND(C53=INDEX('GSTR-2B IMS'!$C$5:$C$504,AW53),F53=INDEX('GSTR-2B IMS'!$F$5:$F$504,AW53),ABS(H53-INDEX('GSTR-2B IMS'!$H$5:$H$504,AW53))&lt;=Setup!$B$21,ABS(L53-INDEX('GSTR-2B IMS'!$L$5:$L$504,AW53))&lt;=Setup!$B$18,ABS(AN53-INDEX('GSTR-2B IMS'!$AF$5:$AF$504,AW53))&lt;=Setup!$B$19,ABS(M53-INDEX('GSTR-2B IMS'!$M$5:$M$504,AW53))&lt;=Setup!$B$20,ABS(N53-INDEX('GSTR-2B IMS'!$N$5:$N$504,AW53))&lt;=Setup!$B$20,ABS(O53-INDEX('GSTR-2B IMS'!$O$5:$O$504,AW53))&lt;=Setup!$B$20,ABS(P53-INDEX('GSTR-2B IMS'!$P$5:$P$504,AW53))&lt;=Setup!$B$20),"Exact",IF(AND(C53=INDEX('GSTR-2B IMS'!$C$5:$C$504,AW53),F53=INDEX('GSTR-2B IMS'!$F$5:$F$504,AW53)),"Partial","Probable"))))))</f>
        <v/>
      </c>
      <c r="AY53" s="69" t="str">
        <f t="shared" si="10"/>
        <v/>
      </c>
      <c r="AZ53" s="190">
        <f t="shared" si="11"/>
        <v>49</v>
      </c>
      <c r="BA53" s="190" t="str">
        <f>IF(A53="","",IF(AW53="","N.A.",IF(INDEX('GSTR-2B IMS'!$T$5:$T$504,AW53)&lt;&gt;"Available","REVIEW",IF(OR(INDEX('GSTR-2B IMS'!$B$5:$B$504,AW53)="GSTR-1 B2B",INDEX('GSTR-2B IMS'!$B$5:$B$504,AW53)="GSTR-1A",INDEX('GSTR-2B IMS'!$B$5:$B$504,AW53)="IFF"),IF(OR(INDEX('GSTR-2B IMS'!$V$5:$V$504,AW53)="Accepted",INDEX('GSTR-2B IMS'!$V$5:$V$504,AW53)="No Action",INDEX('GSTR-2B IMS'!$V$5:$V$504,AW53)="Deemed Accepted"),"PASS","REVIEW"),IF(OR(INDEX('GSTR-2B IMS'!$V$5:$V$504,AW53)="Not in IMS",INDEX('GSTR-2B IMS'!$V$5:$V$504,AW53)="N.A.",INDEX('GSTR-2B IMS'!$V$5:$V$504,AW53)=""),"PASS","REVIEW")))))</f>
        <v/>
      </c>
      <c r="BB53" s="190" t="str">
        <f>IF(A53="","",IF(S53="Yes","RCM",IF(AW53="","Unmatched",IF(INDEX('GSTR-2B IMS'!$AC$5:$AC$504,AW53)="","4(A)(5)",INDEX('GSTR-2B IMS'!$AC$5:$AC$504,AW53)))))</f>
        <v/>
      </c>
      <c r="BC53" s="188" t="str">
        <f>IF(A53="","",IF(OR(S53="Yes",F53="Credit Note",Q53&lt;=0,AF53="",Setup!$B$24&lt;=AF53,AN53&lt;=0),0,MAX(0,M53*MIN(1,MAX(0,AI53/AN53))*MAX(0,1-IF(AND(AD53&lt;&gt;"",AD53&lt;=AF53),MIN(1,MAX(0,AE53/Q53)),0))-SUMIFS('Reversal Reclaim'!$K$5:$K$504,'Reversal Reclaim'!$B$5:$B$504,A53,'Reversal Reclaim'!$G$5:$G$504,"Temporary"))))</f>
        <v/>
      </c>
      <c r="BD53" s="188" t="str">
        <f>IF(A53="","",IF(OR(S53="Yes",F53="Credit Note",Q53&lt;=0,AF53="",Setup!$B$24&lt;=AF53,AN53&lt;=0),0,MAX(0,N53*MIN(1,MAX(0,AI53/AN53))*MAX(0,1-IF(AND(AD53&lt;&gt;"",AD53&lt;=AF53),MIN(1,MAX(0,AE53/Q53)),0))-SUMIFS('Reversal Reclaim'!$L$5:$L$504,'Reversal Reclaim'!$B$5:$B$504,A53,'Reversal Reclaim'!$G$5:$G$504,"Temporary"))))</f>
        <v/>
      </c>
      <c r="BE53" s="188" t="str">
        <f>IF(A53="","",IF(OR(S53="Yes",F53="Credit Note",Q53&lt;=0,AF53="",Setup!$B$24&lt;=AF53,AN53&lt;=0),0,MAX(0,O53*MIN(1,MAX(0,AI53/AN53))*MAX(0,1-IF(AND(AD53&lt;&gt;"",AD53&lt;=AF53),MIN(1,MAX(0,AE53/Q53)),0))-SUMIFS('Reversal Reclaim'!$M$5:$M$504,'Reversal Reclaim'!$B$5:$B$504,A53,'Reversal Reclaim'!$G$5:$G$504,"Temporary"))))</f>
        <v/>
      </c>
      <c r="BF53" s="188" t="str">
        <f>IF(A53="","",IF(OR(S53="Yes",F53="Credit Note",Q53&lt;=0,AF53="",Setup!$B$24&lt;=AF53,AN53&lt;=0),0,MAX(0,P53*MIN(1,MAX(0,AI53/AN53))*MAX(0,1-IF(AND(AD53&lt;&gt;"",AD53&lt;=AF53),MIN(1,MAX(0,AE53/Q53)),0))-SUMIFS('Reversal Reclaim'!$N$5:$N$504,'Reversal Reclaim'!$B$5:$B$504,A53,'Reversal Reclaim'!$G$5:$G$504,"Temporary"))))</f>
        <v/>
      </c>
      <c r="BG53" s="188" t="str">
        <f t="shared" si="12"/>
        <v/>
      </c>
    </row>
    <row r="54" spans="1:59" ht="37.950000000000003" customHeight="1" x14ac:dyDescent="0.25">
      <c r="A54" s="61"/>
      <c r="B54" s="62"/>
      <c r="C54" s="62"/>
      <c r="D54" s="62"/>
      <c r="E54" s="62"/>
      <c r="F54" s="62"/>
      <c r="G54" s="62"/>
      <c r="H54" s="63"/>
      <c r="I54" s="63"/>
      <c r="J54" s="63"/>
      <c r="K54" s="63"/>
      <c r="L54" s="64"/>
      <c r="M54" s="64"/>
      <c r="N54" s="64"/>
      <c r="O54" s="64"/>
      <c r="P54" s="64"/>
      <c r="Q54" s="64"/>
      <c r="R54" s="62"/>
      <c r="S54" s="62"/>
      <c r="T54" s="62"/>
      <c r="U54" s="62"/>
      <c r="V54" s="62"/>
      <c r="W54" s="63"/>
      <c r="X54" s="65"/>
      <c r="Y54" s="65"/>
      <c r="Z54" s="65"/>
      <c r="AA54" s="62"/>
      <c r="AB54" s="62"/>
      <c r="AC54" s="62"/>
      <c r="AD54" s="63"/>
      <c r="AE54" s="64"/>
      <c r="AF54" s="63" t="str">
        <f t="shared" si="0"/>
        <v/>
      </c>
      <c r="AG54" s="62"/>
      <c r="AH54" s="207"/>
      <c r="AI54" s="64"/>
      <c r="AJ54" s="64"/>
      <c r="AK54" s="64"/>
      <c r="AL54" s="66" t="str">
        <f t="shared" si="1"/>
        <v/>
      </c>
      <c r="AM54" s="67" t="str">
        <f t="shared" si="2"/>
        <v/>
      </c>
      <c r="AN54" s="68" t="str">
        <f t="shared" si="3"/>
        <v/>
      </c>
      <c r="AO54" s="67" t="str">
        <f t="shared" si="4"/>
        <v/>
      </c>
      <c r="AP54" s="67" t="str">
        <f t="shared" si="5"/>
        <v/>
      </c>
      <c r="AQ54" s="67" t="str">
        <f t="shared" si="6"/>
        <v/>
      </c>
      <c r="AR54" s="67" t="str">
        <f t="shared" si="7"/>
        <v/>
      </c>
      <c r="AS54" s="67" t="str">
        <f t="shared" si="8"/>
        <v/>
      </c>
      <c r="AT54" s="67" t="str">
        <f>IF(A54="","",IF(S54="Yes","N.A.",IF(AND(AD54&lt;&gt;"",AD54&lt;=AF54,AE54&gt;=Q54),"PASS",IF(Setup!$B$24&lt;=AF54,"WATCH",IF(BG54&gt;0,"PARTIAL REVERSE/REVIEW","REVERSE/REVIEW")))))</f>
        <v/>
      </c>
      <c r="AU54" s="67" t="str">
        <f>IF(A54="","",IF(H54="","REVIEW",IF(AI54&gt;0,IF(OR(AH54="",NOT(ISNUMBER(AH54))),"REVIEW CLAIM DATE",IF(AH54&lt;=SUMIF('FY Deadlines'!$A$5:$A$14,IF(MONTH(H54)&gt;=4,YEAR(H54),YEAR(H54)-1),'FY Deadlines'!$F$5:$F$14),"PASS","EXPIRED CLAIM")),IF(SUMIF('FY Deadlines'!$A$5:$A$14,IF(MONTH(H54)&gt;=4,YEAR(H54),YEAR(H54)-1),'FY Deadlines'!$F$5:$F$14)=0,"REVIEW FY",IF(Setup!$B$24&gt;SUMIF('FY Deadlines'!$A$5:$A$14,IF(MONTH(H54)&gt;=4,YEAR(H54),YEAR(H54)-1),'FY Deadlines'!$F$5:$F$14),"EXPIRED","PASS")))))</f>
        <v/>
      </c>
      <c r="AV54" s="67" t="str">
        <f t="shared" si="9"/>
        <v/>
      </c>
      <c r="AW54" s="67" t="str">
        <f>IF(AM54="","",IF(COUNTIF('GSTR-2B IMS'!$AE$5:$AE$504,AM54)=1,SUMIF('GSTR-2B IMS'!$AE$5:$AE$504,AM54,'GSTR-2B IMS'!$AL$5:$AL$504),""))</f>
        <v/>
      </c>
      <c r="AX54" s="67" t="str">
        <f>IF(A54="","",IF(AO54&gt;1,"Duplicate",IF(COUNTIF('GSTR-2B IMS'!$AE$5:$AE$504,AM54)=0,"Only in Books",IF(COUNTIF('GSTR-2B IMS'!$AE$5:$AE$504,AM54)&gt;1,"Duplicate",IF(AND(C54=INDEX('GSTR-2B IMS'!$C$5:$C$504,AW54),F54=INDEX('GSTR-2B IMS'!$F$5:$F$504,AW54),ABS(H54-INDEX('GSTR-2B IMS'!$H$5:$H$504,AW54))&lt;=Setup!$B$21,ABS(L54-INDEX('GSTR-2B IMS'!$L$5:$L$504,AW54))&lt;=Setup!$B$18,ABS(AN54-INDEX('GSTR-2B IMS'!$AF$5:$AF$504,AW54))&lt;=Setup!$B$19,ABS(M54-INDEX('GSTR-2B IMS'!$M$5:$M$504,AW54))&lt;=Setup!$B$20,ABS(N54-INDEX('GSTR-2B IMS'!$N$5:$N$504,AW54))&lt;=Setup!$B$20,ABS(O54-INDEX('GSTR-2B IMS'!$O$5:$O$504,AW54))&lt;=Setup!$B$20,ABS(P54-INDEX('GSTR-2B IMS'!$P$5:$P$504,AW54))&lt;=Setup!$B$20),"Exact",IF(AND(C54=INDEX('GSTR-2B IMS'!$C$5:$C$504,AW54),F54=INDEX('GSTR-2B IMS'!$F$5:$F$504,AW54)),"Partial","Probable"))))))</f>
        <v/>
      </c>
      <c r="AY54" s="69" t="str">
        <f t="shared" si="10"/>
        <v/>
      </c>
      <c r="AZ54" s="190">
        <f t="shared" si="11"/>
        <v>50</v>
      </c>
      <c r="BA54" s="190" t="str">
        <f>IF(A54="","",IF(AW54="","N.A.",IF(INDEX('GSTR-2B IMS'!$T$5:$T$504,AW54)&lt;&gt;"Available","REVIEW",IF(OR(INDEX('GSTR-2B IMS'!$B$5:$B$504,AW54)="GSTR-1 B2B",INDEX('GSTR-2B IMS'!$B$5:$B$504,AW54)="GSTR-1A",INDEX('GSTR-2B IMS'!$B$5:$B$504,AW54)="IFF"),IF(OR(INDEX('GSTR-2B IMS'!$V$5:$V$504,AW54)="Accepted",INDEX('GSTR-2B IMS'!$V$5:$V$504,AW54)="No Action",INDEX('GSTR-2B IMS'!$V$5:$V$504,AW54)="Deemed Accepted"),"PASS","REVIEW"),IF(OR(INDEX('GSTR-2B IMS'!$V$5:$V$504,AW54)="Not in IMS",INDEX('GSTR-2B IMS'!$V$5:$V$504,AW54)="N.A.",INDEX('GSTR-2B IMS'!$V$5:$V$504,AW54)=""),"PASS","REVIEW")))))</f>
        <v/>
      </c>
      <c r="BB54" s="190" t="str">
        <f>IF(A54="","",IF(S54="Yes","RCM",IF(AW54="","Unmatched",IF(INDEX('GSTR-2B IMS'!$AC$5:$AC$504,AW54)="","4(A)(5)",INDEX('GSTR-2B IMS'!$AC$5:$AC$504,AW54)))))</f>
        <v/>
      </c>
      <c r="BC54" s="188" t="str">
        <f>IF(A54="","",IF(OR(S54="Yes",F54="Credit Note",Q54&lt;=0,AF54="",Setup!$B$24&lt;=AF54,AN54&lt;=0),0,MAX(0,M54*MIN(1,MAX(0,AI54/AN54))*MAX(0,1-IF(AND(AD54&lt;&gt;"",AD54&lt;=AF54),MIN(1,MAX(0,AE54/Q54)),0))-SUMIFS('Reversal Reclaim'!$K$5:$K$504,'Reversal Reclaim'!$B$5:$B$504,A54,'Reversal Reclaim'!$G$5:$G$504,"Temporary"))))</f>
        <v/>
      </c>
      <c r="BD54" s="188" t="str">
        <f>IF(A54="","",IF(OR(S54="Yes",F54="Credit Note",Q54&lt;=0,AF54="",Setup!$B$24&lt;=AF54,AN54&lt;=0),0,MAX(0,N54*MIN(1,MAX(0,AI54/AN54))*MAX(0,1-IF(AND(AD54&lt;&gt;"",AD54&lt;=AF54),MIN(1,MAX(0,AE54/Q54)),0))-SUMIFS('Reversal Reclaim'!$L$5:$L$504,'Reversal Reclaim'!$B$5:$B$504,A54,'Reversal Reclaim'!$G$5:$G$504,"Temporary"))))</f>
        <v/>
      </c>
      <c r="BE54" s="188" t="str">
        <f>IF(A54="","",IF(OR(S54="Yes",F54="Credit Note",Q54&lt;=0,AF54="",Setup!$B$24&lt;=AF54,AN54&lt;=0),0,MAX(0,O54*MIN(1,MAX(0,AI54/AN54))*MAX(0,1-IF(AND(AD54&lt;&gt;"",AD54&lt;=AF54),MIN(1,MAX(0,AE54/Q54)),0))-SUMIFS('Reversal Reclaim'!$M$5:$M$504,'Reversal Reclaim'!$B$5:$B$504,A54,'Reversal Reclaim'!$G$5:$G$504,"Temporary"))))</f>
        <v/>
      </c>
      <c r="BF54" s="188" t="str">
        <f>IF(A54="","",IF(OR(S54="Yes",F54="Credit Note",Q54&lt;=0,AF54="",Setup!$B$24&lt;=AF54,AN54&lt;=0),0,MAX(0,P54*MIN(1,MAX(0,AI54/AN54))*MAX(0,1-IF(AND(AD54&lt;&gt;"",AD54&lt;=AF54),MIN(1,MAX(0,AE54/Q54)),0))-SUMIFS('Reversal Reclaim'!$N$5:$N$504,'Reversal Reclaim'!$B$5:$B$504,A54,'Reversal Reclaim'!$G$5:$G$504,"Temporary"))))</f>
        <v/>
      </c>
      <c r="BG54" s="188" t="str">
        <f t="shared" si="12"/>
        <v/>
      </c>
    </row>
    <row r="55" spans="1:59" ht="37.950000000000003" customHeight="1" x14ac:dyDescent="0.25">
      <c r="A55" s="61"/>
      <c r="B55" s="62"/>
      <c r="C55" s="62"/>
      <c r="D55" s="62"/>
      <c r="E55" s="62"/>
      <c r="F55" s="62"/>
      <c r="G55" s="62"/>
      <c r="H55" s="63"/>
      <c r="I55" s="63"/>
      <c r="J55" s="63"/>
      <c r="K55" s="63"/>
      <c r="L55" s="64"/>
      <c r="M55" s="64"/>
      <c r="N55" s="64"/>
      <c r="O55" s="64"/>
      <c r="P55" s="64"/>
      <c r="Q55" s="64"/>
      <c r="R55" s="62"/>
      <c r="S55" s="62"/>
      <c r="T55" s="62"/>
      <c r="U55" s="62"/>
      <c r="V55" s="62"/>
      <c r="W55" s="63"/>
      <c r="X55" s="65"/>
      <c r="Y55" s="65"/>
      <c r="Z55" s="65"/>
      <c r="AA55" s="62"/>
      <c r="AB55" s="62"/>
      <c r="AC55" s="62"/>
      <c r="AD55" s="63"/>
      <c r="AE55" s="64"/>
      <c r="AF55" s="63" t="str">
        <f t="shared" si="0"/>
        <v/>
      </c>
      <c r="AG55" s="62"/>
      <c r="AH55" s="207"/>
      <c r="AI55" s="64"/>
      <c r="AJ55" s="64"/>
      <c r="AK55" s="64"/>
      <c r="AL55" s="66" t="str">
        <f t="shared" si="1"/>
        <v/>
      </c>
      <c r="AM55" s="67" t="str">
        <f t="shared" si="2"/>
        <v/>
      </c>
      <c r="AN55" s="68" t="str">
        <f t="shared" si="3"/>
        <v/>
      </c>
      <c r="AO55" s="67" t="str">
        <f t="shared" si="4"/>
        <v/>
      </c>
      <c r="AP55" s="67" t="str">
        <f t="shared" si="5"/>
        <v/>
      </c>
      <c r="AQ55" s="67" t="str">
        <f t="shared" si="6"/>
        <v/>
      </c>
      <c r="AR55" s="67" t="str">
        <f t="shared" si="7"/>
        <v/>
      </c>
      <c r="AS55" s="67" t="str">
        <f t="shared" si="8"/>
        <v/>
      </c>
      <c r="AT55" s="67" t="str">
        <f>IF(A55="","",IF(S55="Yes","N.A.",IF(AND(AD55&lt;&gt;"",AD55&lt;=AF55,AE55&gt;=Q55),"PASS",IF(Setup!$B$24&lt;=AF55,"WATCH",IF(BG55&gt;0,"PARTIAL REVERSE/REVIEW","REVERSE/REVIEW")))))</f>
        <v/>
      </c>
      <c r="AU55" s="67" t="str">
        <f>IF(A55="","",IF(H55="","REVIEW",IF(AI55&gt;0,IF(OR(AH55="",NOT(ISNUMBER(AH55))),"REVIEW CLAIM DATE",IF(AH55&lt;=SUMIF('FY Deadlines'!$A$5:$A$14,IF(MONTH(H55)&gt;=4,YEAR(H55),YEAR(H55)-1),'FY Deadlines'!$F$5:$F$14),"PASS","EXPIRED CLAIM")),IF(SUMIF('FY Deadlines'!$A$5:$A$14,IF(MONTH(H55)&gt;=4,YEAR(H55),YEAR(H55)-1),'FY Deadlines'!$F$5:$F$14)=0,"REVIEW FY",IF(Setup!$B$24&gt;SUMIF('FY Deadlines'!$A$5:$A$14,IF(MONTH(H55)&gt;=4,YEAR(H55),YEAR(H55)-1),'FY Deadlines'!$F$5:$F$14),"EXPIRED","PASS")))))</f>
        <v/>
      </c>
      <c r="AV55" s="67" t="str">
        <f t="shared" si="9"/>
        <v/>
      </c>
      <c r="AW55" s="67" t="str">
        <f>IF(AM55="","",IF(COUNTIF('GSTR-2B IMS'!$AE$5:$AE$504,AM55)=1,SUMIF('GSTR-2B IMS'!$AE$5:$AE$504,AM55,'GSTR-2B IMS'!$AL$5:$AL$504),""))</f>
        <v/>
      </c>
      <c r="AX55" s="67" t="str">
        <f>IF(A55="","",IF(AO55&gt;1,"Duplicate",IF(COUNTIF('GSTR-2B IMS'!$AE$5:$AE$504,AM55)=0,"Only in Books",IF(COUNTIF('GSTR-2B IMS'!$AE$5:$AE$504,AM55)&gt;1,"Duplicate",IF(AND(C55=INDEX('GSTR-2B IMS'!$C$5:$C$504,AW55),F55=INDEX('GSTR-2B IMS'!$F$5:$F$504,AW55),ABS(H55-INDEX('GSTR-2B IMS'!$H$5:$H$504,AW55))&lt;=Setup!$B$21,ABS(L55-INDEX('GSTR-2B IMS'!$L$5:$L$504,AW55))&lt;=Setup!$B$18,ABS(AN55-INDEX('GSTR-2B IMS'!$AF$5:$AF$504,AW55))&lt;=Setup!$B$19,ABS(M55-INDEX('GSTR-2B IMS'!$M$5:$M$504,AW55))&lt;=Setup!$B$20,ABS(N55-INDEX('GSTR-2B IMS'!$N$5:$N$504,AW55))&lt;=Setup!$B$20,ABS(O55-INDEX('GSTR-2B IMS'!$O$5:$O$504,AW55))&lt;=Setup!$B$20,ABS(P55-INDEX('GSTR-2B IMS'!$P$5:$P$504,AW55))&lt;=Setup!$B$20),"Exact",IF(AND(C55=INDEX('GSTR-2B IMS'!$C$5:$C$504,AW55),F55=INDEX('GSTR-2B IMS'!$F$5:$F$504,AW55)),"Partial","Probable"))))))</f>
        <v/>
      </c>
      <c r="AY55" s="69" t="str">
        <f t="shared" si="10"/>
        <v/>
      </c>
      <c r="AZ55" s="190">
        <f t="shared" si="11"/>
        <v>51</v>
      </c>
      <c r="BA55" s="190" t="str">
        <f>IF(A55="","",IF(AW55="","N.A.",IF(INDEX('GSTR-2B IMS'!$T$5:$T$504,AW55)&lt;&gt;"Available","REVIEW",IF(OR(INDEX('GSTR-2B IMS'!$B$5:$B$504,AW55)="GSTR-1 B2B",INDEX('GSTR-2B IMS'!$B$5:$B$504,AW55)="GSTR-1A",INDEX('GSTR-2B IMS'!$B$5:$B$504,AW55)="IFF"),IF(OR(INDEX('GSTR-2B IMS'!$V$5:$V$504,AW55)="Accepted",INDEX('GSTR-2B IMS'!$V$5:$V$504,AW55)="No Action",INDEX('GSTR-2B IMS'!$V$5:$V$504,AW55)="Deemed Accepted"),"PASS","REVIEW"),IF(OR(INDEX('GSTR-2B IMS'!$V$5:$V$504,AW55)="Not in IMS",INDEX('GSTR-2B IMS'!$V$5:$V$504,AW55)="N.A.",INDEX('GSTR-2B IMS'!$V$5:$V$504,AW55)=""),"PASS","REVIEW")))))</f>
        <v/>
      </c>
      <c r="BB55" s="190" t="str">
        <f>IF(A55="","",IF(S55="Yes","RCM",IF(AW55="","Unmatched",IF(INDEX('GSTR-2B IMS'!$AC$5:$AC$504,AW55)="","4(A)(5)",INDEX('GSTR-2B IMS'!$AC$5:$AC$504,AW55)))))</f>
        <v/>
      </c>
      <c r="BC55" s="188" t="str">
        <f>IF(A55="","",IF(OR(S55="Yes",F55="Credit Note",Q55&lt;=0,AF55="",Setup!$B$24&lt;=AF55,AN55&lt;=0),0,MAX(0,M55*MIN(1,MAX(0,AI55/AN55))*MAX(0,1-IF(AND(AD55&lt;&gt;"",AD55&lt;=AF55),MIN(1,MAX(0,AE55/Q55)),0))-SUMIFS('Reversal Reclaim'!$K$5:$K$504,'Reversal Reclaim'!$B$5:$B$504,A55,'Reversal Reclaim'!$G$5:$G$504,"Temporary"))))</f>
        <v/>
      </c>
      <c r="BD55" s="188" t="str">
        <f>IF(A55="","",IF(OR(S55="Yes",F55="Credit Note",Q55&lt;=0,AF55="",Setup!$B$24&lt;=AF55,AN55&lt;=0),0,MAX(0,N55*MIN(1,MAX(0,AI55/AN55))*MAX(0,1-IF(AND(AD55&lt;&gt;"",AD55&lt;=AF55),MIN(1,MAX(0,AE55/Q55)),0))-SUMIFS('Reversal Reclaim'!$L$5:$L$504,'Reversal Reclaim'!$B$5:$B$504,A55,'Reversal Reclaim'!$G$5:$G$504,"Temporary"))))</f>
        <v/>
      </c>
      <c r="BE55" s="188" t="str">
        <f>IF(A55="","",IF(OR(S55="Yes",F55="Credit Note",Q55&lt;=0,AF55="",Setup!$B$24&lt;=AF55,AN55&lt;=0),0,MAX(0,O55*MIN(1,MAX(0,AI55/AN55))*MAX(0,1-IF(AND(AD55&lt;&gt;"",AD55&lt;=AF55),MIN(1,MAX(0,AE55/Q55)),0))-SUMIFS('Reversal Reclaim'!$M$5:$M$504,'Reversal Reclaim'!$B$5:$B$504,A55,'Reversal Reclaim'!$G$5:$G$504,"Temporary"))))</f>
        <v/>
      </c>
      <c r="BF55" s="188" t="str">
        <f>IF(A55="","",IF(OR(S55="Yes",F55="Credit Note",Q55&lt;=0,AF55="",Setup!$B$24&lt;=AF55,AN55&lt;=0),0,MAX(0,P55*MIN(1,MAX(0,AI55/AN55))*MAX(0,1-IF(AND(AD55&lt;&gt;"",AD55&lt;=AF55),MIN(1,MAX(0,AE55/Q55)),0))-SUMIFS('Reversal Reclaim'!$N$5:$N$504,'Reversal Reclaim'!$B$5:$B$504,A55,'Reversal Reclaim'!$G$5:$G$504,"Temporary"))))</f>
        <v/>
      </c>
      <c r="BG55" s="188" t="str">
        <f t="shared" si="12"/>
        <v/>
      </c>
    </row>
    <row r="56" spans="1:59" ht="37.950000000000003" customHeight="1" x14ac:dyDescent="0.25">
      <c r="A56" s="61"/>
      <c r="B56" s="62"/>
      <c r="C56" s="62"/>
      <c r="D56" s="62"/>
      <c r="E56" s="62"/>
      <c r="F56" s="62"/>
      <c r="G56" s="62"/>
      <c r="H56" s="63"/>
      <c r="I56" s="63"/>
      <c r="J56" s="63"/>
      <c r="K56" s="63"/>
      <c r="L56" s="64"/>
      <c r="M56" s="64"/>
      <c r="N56" s="64"/>
      <c r="O56" s="64"/>
      <c r="P56" s="64"/>
      <c r="Q56" s="64"/>
      <c r="R56" s="62"/>
      <c r="S56" s="62"/>
      <c r="T56" s="62"/>
      <c r="U56" s="62"/>
      <c r="V56" s="62"/>
      <c r="W56" s="63"/>
      <c r="X56" s="65"/>
      <c r="Y56" s="65"/>
      <c r="Z56" s="65"/>
      <c r="AA56" s="62"/>
      <c r="AB56" s="62"/>
      <c r="AC56" s="62"/>
      <c r="AD56" s="63"/>
      <c r="AE56" s="64"/>
      <c r="AF56" s="63" t="str">
        <f t="shared" si="0"/>
        <v/>
      </c>
      <c r="AG56" s="62"/>
      <c r="AH56" s="207"/>
      <c r="AI56" s="64"/>
      <c r="AJ56" s="64"/>
      <c r="AK56" s="64"/>
      <c r="AL56" s="66" t="str">
        <f t="shared" si="1"/>
        <v/>
      </c>
      <c r="AM56" s="67" t="str">
        <f t="shared" si="2"/>
        <v/>
      </c>
      <c r="AN56" s="68" t="str">
        <f t="shared" si="3"/>
        <v/>
      </c>
      <c r="AO56" s="67" t="str">
        <f t="shared" si="4"/>
        <v/>
      </c>
      <c r="AP56" s="67" t="str">
        <f t="shared" si="5"/>
        <v/>
      </c>
      <c r="AQ56" s="67" t="str">
        <f t="shared" si="6"/>
        <v/>
      </c>
      <c r="AR56" s="67" t="str">
        <f t="shared" si="7"/>
        <v/>
      </c>
      <c r="AS56" s="67" t="str">
        <f t="shared" si="8"/>
        <v/>
      </c>
      <c r="AT56" s="67" t="str">
        <f>IF(A56="","",IF(S56="Yes","N.A.",IF(AND(AD56&lt;&gt;"",AD56&lt;=AF56,AE56&gt;=Q56),"PASS",IF(Setup!$B$24&lt;=AF56,"WATCH",IF(BG56&gt;0,"PARTIAL REVERSE/REVIEW","REVERSE/REVIEW")))))</f>
        <v/>
      </c>
      <c r="AU56" s="67" t="str">
        <f>IF(A56="","",IF(H56="","REVIEW",IF(AI56&gt;0,IF(OR(AH56="",NOT(ISNUMBER(AH56))),"REVIEW CLAIM DATE",IF(AH56&lt;=SUMIF('FY Deadlines'!$A$5:$A$14,IF(MONTH(H56)&gt;=4,YEAR(H56),YEAR(H56)-1),'FY Deadlines'!$F$5:$F$14),"PASS","EXPIRED CLAIM")),IF(SUMIF('FY Deadlines'!$A$5:$A$14,IF(MONTH(H56)&gt;=4,YEAR(H56),YEAR(H56)-1),'FY Deadlines'!$F$5:$F$14)=0,"REVIEW FY",IF(Setup!$B$24&gt;SUMIF('FY Deadlines'!$A$5:$A$14,IF(MONTH(H56)&gt;=4,YEAR(H56),YEAR(H56)-1),'FY Deadlines'!$F$5:$F$14),"EXPIRED","PASS")))))</f>
        <v/>
      </c>
      <c r="AV56" s="67" t="str">
        <f t="shared" si="9"/>
        <v/>
      </c>
      <c r="AW56" s="67" t="str">
        <f>IF(AM56="","",IF(COUNTIF('GSTR-2B IMS'!$AE$5:$AE$504,AM56)=1,SUMIF('GSTR-2B IMS'!$AE$5:$AE$504,AM56,'GSTR-2B IMS'!$AL$5:$AL$504),""))</f>
        <v/>
      </c>
      <c r="AX56" s="67" t="str">
        <f>IF(A56="","",IF(AO56&gt;1,"Duplicate",IF(COUNTIF('GSTR-2B IMS'!$AE$5:$AE$504,AM56)=0,"Only in Books",IF(COUNTIF('GSTR-2B IMS'!$AE$5:$AE$504,AM56)&gt;1,"Duplicate",IF(AND(C56=INDEX('GSTR-2B IMS'!$C$5:$C$504,AW56),F56=INDEX('GSTR-2B IMS'!$F$5:$F$504,AW56),ABS(H56-INDEX('GSTR-2B IMS'!$H$5:$H$504,AW56))&lt;=Setup!$B$21,ABS(L56-INDEX('GSTR-2B IMS'!$L$5:$L$504,AW56))&lt;=Setup!$B$18,ABS(AN56-INDEX('GSTR-2B IMS'!$AF$5:$AF$504,AW56))&lt;=Setup!$B$19,ABS(M56-INDEX('GSTR-2B IMS'!$M$5:$M$504,AW56))&lt;=Setup!$B$20,ABS(N56-INDEX('GSTR-2B IMS'!$N$5:$N$504,AW56))&lt;=Setup!$B$20,ABS(O56-INDEX('GSTR-2B IMS'!$O$5:$O$504,AW56))&lt;=Setup!$B$20,ABS(P56-INDEX('GSTR-2B IMS'!$P$5:$P$504,AW56))&lt;=Setup!$B$20),"Exact",IF(AND(C56=INDEX('GSTR-2B IMS'!$C$5:$C$504,AW56),F56=INDEX('GSTR-2B IMS'!$F$5:$F$504,AW56)),"Partial","Probable"))))))</f>
        <v/>
      </c>
      <c r="AY56" s="69" t="str">
        <f t="shared" si="10"/>
        <v/>
      </c>
      <c r="AZ56" s="190">
        <f t="shared" si="11"/>
        <v>52</v>
      </c>
      <c r="BA56" s="190" t="str">
        <f>IF(A56="","",IF(AW56="","N.A.",IF(INDEX('GSTR-2B IMS'!$T$5:$T$504,AW56)&lt;&gt;"Available","REVIEW",IF(OR(INDEX('GSTR-2B IMS'!$B$5:$B$504,AW56)="GSTR-1 B2B",INDEX('GSTR-2B IMS'!$B$5:$B$504,AW56)="GSTR-1A",INDEX('GSTR-2B IMS'!$B$5:$B$504,AW56)="IFF"),IF(OR(INDEX('GSTR-2B IMS'!$V$5:$V$504,AW56)="Accepted",INDEX('GSTR-2B IMS'!$V$5:$V$504,AW56)="No Action",INDEX('GSTR-2B IMS'!$V$5:$V$504,AW56)="Deemed Accepted"),"PASS","REVIEW"),IF(OR(INDEX('GSTR-2B IMS'!$V$5:$V$504,AW56)="Not in IMS",INDEX('GSTR-2B IMS'!$V$5:$V$504,AW56)="N.A.",INDEX('GSTR-2B IMS'!$V$5:$V$504,AW56)=""),"PASS","REVIEW")))))</f>
        <v/>
      </c>
      <c r="BB56" s="190" t="str">
        <f>IF(A56="","",IF(S56="Yes","RCM",IF(AW56="","Unmatched",IF(INDEX('GSTR-2B IMS'!$AC$5:$AC$504,AW56)="","4(A)(5)",INDEX('GSTR-2B IMS'!$AC$5:$AC$504,AW56)))))</f>
        <v/>
      </c>
      <c r="BC56" s="188" t="str">
        <f>IF(A56="","",IF(OR(S56="Yes",F56="Credit Note",Q56&lt;=0,AF56="",Setup!$B$24&lt;=AF56,AN56&lt;=0),0,MAX(0,M56*MIN(1,MAX(0,AI56/AN56))*MAX(0,1-IF(AND(AD56&lt;&gt;"",AD56&lt;=AF56),MIN(1,MAX(0,AE56/Q56)),0))-SUMIFS('Reversal Reclaim'!$K$5:$K$504,'Reversal Reclaim'!$B$5:$B$504,A56,'Reversal Reclaim'!$G$5:$G$504,"Temporary"))))</f>
        <v/>
      </c>
      <c r="BD56" s="188" t="str">
        <f>IF(A56="","",IF(OR(S56="Yes",F56="Credit Note",Q56&lt;=0,AF56="",Setup!$B$24&lt;=AF56,AN56&lt;=0),0,MAX(0,N56*MIN(1,MAX(0,AI56/AN56))*MAX(0,1-IF(AND(AD56&lt;&gt;"",AD56&lt;=AF56),MIN(1,MAX(0,AE56/Q56)),0))-SUMIFS('Reversal Reclaim'!$L$5:$L$504,'Reversal Reclaim'!$B$5:$B$504,A56,'Reversal Reclaim'!$G$5:$G$504,"Temporary"))))</f>
        <v/>
      </c>
      <c r="BE56" s="188" t="str">
        <f>IF(A56="","",IF(OR(S56="Yes",F56="Credit Note",Q56&lt;=0,AF56="",Setup!$B$24&lt;=AF56,AN56&lt;=0),0,MAX(0,O56*MIN(1,MAX(0,AI56/AN56))*MAX(0,1-IF(AND(AD56&lt;&gt;"",AD56&lt;=AF56),MIN(1,MAX(0,AE56/Q56)),0))-SUMIFS('Reversal Reclaim'!$M$5:$M$504,'Reversal Reclaim'!$B$5:$B$504,A56,'Reversal Reclaim'!$G$5:$G$504,"Temporary"))))</f>
        <v/>
      </c>
      <c r="BF56" s="188" t="str">
        <f>IF(A56="","",IF(OR(S56="Yes",F56="Credit Note",Q56&lt;=0,AF56="",Setup!$B$24&lt;=AF56,AN56&lt;=0),0,MAX(0,P56*MIN(1,MAX(0,AI56/AN56))*MAX(0,1-IF(AND(AD56&lt;&gt;"",AD56&lt;=AF56),MIN(1,MAX(0,AE56/Q56)),0))-SUMIFS('Reversal Reclaim'!$N$5:$N$504,'Reversal Reclaim'!$B$5:$B$504,A56,'Reversal Reclaim'!$G$5:$G$504,"Temporary"))))</f>
        <v/>
      </c>
      <c r="BG56" s="188" t="str">
        <f t="shared" si="12"/>
        <v/>
      </c>
    </row>
    <row r="57" spans="1:59" ht="37.950000000000003" customHeight="1" x14ac:dyDescent="0.25">
      <c r="A57" s="61"/>
      <c r="B57" s="62"/>
      <c r="C57" s="62"/>
      <c r="D57" s="62"/>
      <c r="E57" s="62"/>
      <c r="F57" s="62"/>
      <c r="G57" s="62"/>
      <c r="H57" s="63"/>
      <c r="I57" s="63"/>
      <c r="J57" s="63"/>
      <c r="K57" s="63"/>
      <c r="L57" s="64"/>
      <c r="M57" s="64"/>
      <c r="N57" s="64"/>
      <c r="O57" s="64"/>
      <c r="P57" s="64"/>
      <c r="Q57" s="64"/>
      <c r="R57" s="62"/>
      <c r="S57" s="62"/>
      <c r="T57" s="62"/>
      <c r="U57" s="62"/>
      <c r="V57" s="62"/>
      <c r="W57" s="63"/>
      <c r="X57" s="65"/>
      <c r="Y57" s="65"/>
      <c r="Z57" s="65"/>
      <c r="AA57" s="62"/>
      <c r="AB57" s="62"/>
      <c r="AC57" s="62"/>
      <c r="AD57" s="63"/>
      <c r="AE57" s="64"/>
      <c r="AF57" s="63" t="str">
        <f t="shared" si="0"/>
        <v/>
      </c>
      <c r="AG57" s="62"/>
      <c r="AH57" s="207"/>
      <c r="AI57" s="64"/>
      <c r="AJ57" s="64"/>
      <c r="AK57" s="64"/>
      <c r="AL57" s="66" t="str">
        <f t="shared" si="1"/>
        <v/>
      </c>
      <c r="AM57" s="67" t="str">
        <f t="shared" si="2"/>
        <v/>
      </c>
      <c r="AN57" s="68" t="str">
        <f t="shared" si="3"/>
        <v/>
      </c>
      <c r="AO57" s="67" t="str">
        <f t="shared" si="4"/>
        <v/>
      </c>
      <c r="AP57" s="67" t="str">
        <f t="shared" si="5"/>
        <v/>
      </c>
      <c r="AQ57" s="67" t="str">
        <f t="shared" si="6"/>
        <v/>
      </c>
      <c r="AR57" s="67" t="str">
        <f t="shared" si="7"/>
        <v/>
      </c>
      <c r="AS57" s="67" t="str">
        <f t="shared" si="8"/>
        <v/>
      </c>
      <c r="AT57" s="67" t="str">
        <f>IF(A57="","",IF(S57="Yes","N.A.",IF(AND(AD57&lt;&gt;"",AD57&lt;=AF57,AE57&gt;=Q57),"PASS",IF(Setup!$B$24&lt;=AF57,"WATCH",IF(BG57&gt;0,"PARTIAL REVERSE/REVIEW","REVERSE/REVIEW")))))</f>
        <v/>
      </c>
      <c r="AU57" s="67" t="str">
        <f>IF(A57="","",IF(H57="","REVIEW",IF(AI57&gt;0,IF(OR(AH57="",NOT(ISNUMBER(AH57))),"REVIEW CLAIM DATE",IF(AH57&lt;=SUMIF('FY Deadlines'!$A$5:$A$14,IF(MONTH(H57)&gt;=4,YEAR(H57),YEAR(H57)-1),'FY Deadlines'!$F$5:$F$14),"PASS","EXPIRED CLAIM")),IF(SUMIF('FY Deadlines'!$A$5:$A$14,IF(MONTH(H57)&gt;=4,YEAR(H57),YEAR(H57)-1),'FY Deadlines'!$F$5:$F$14)=0,"REVIEW FY",IF(Setup!$B$24&gt;SUMIF('FY Deadlines'!$A$5:$A$14,IF(MONTH(H57)&gt;=4,YEAR(H57),YEAR(H57)-1),'FY Deadlines'!$F$5:$F$14),"EXPIRED","PASS")))))</f>
        <v/>
      </c>
      <c r="AV57" s="67" t="str">
        <f t="shared" si="9"/>
        <v/>
      </c>
      <c r="AW57" s="67" t="str">
        <f>IF(AM57="","",IF(COUNTIF('GSTR-2B IMS'!$AE$5:$AE$504,AM57)=1,SUMIF('GSTR-2B IMS'!$AE$5:$AE$504,AM57,'GSTR-2B IMS'!$AL$5:$AL$504),""))</f>
        <v/>
      </c>
      <c r="AX57" s="67" t="str">
        <f>IF(A57="","",IF(AO57&gt;1,"Duplicate",IF(COUNTIF('GSTR-2B IMS'!$AE$5:$AE$504,AM57)=0,"Only in Books",IF(COUNTIF('GSTR-2B IMS'!$AE$5:$AE$504,AM57)&gt;1,"Duplicate",IF(AND(C57=INDEX('GSTR-2B IMS'!$C$5:$C$504,AW57),F57=INDEX('GSTR-2B IMS'!$F$5:$F$504,AW57),ABS(H57-INDEX('GSTR-2B IMS'!$H$5:$H$504,AW57))&lt;=Setup!$B$21,ABS(L57-INDEX('GSTR-2B IMS'!$L$5:$L$504,AW57))&lt;=Setup!$B$18,ABS(AN57-INDEX('GSTR-2B IMS'!$AF$5:$AF$504,AW57))&lt;=Setup!$B$19,ABS(M57-INDEX('GSTR-2B IMS'!$M$5:$M$504,AW57))&lt;=Setup!$B$20,ABS(N57-INDEX('GSTR-2B IMS'!$N$5:$N$504,AW57))&lt;=Setup!$B$20,ABS(O57-INDEX('GSTR-2B IMS'!$O$5:$O$504,AW57))&lt;=Setup!$B$20,ABS(P57-INDEX('GSTR-2B IMS'!$P$5:$P$504,AW57))&lt;=Setup!$B$20),"Exact",IF(AND(C57=INDEX('GSTR-2B IMS'!$C$5:$C$504,AW57),F57=INDEX('GSTR-2B IMS'!$F$5:$F$504,AW57)),"Partial","Probable"))))))</f>
        <v/>
      </c>
      <c r="AY57" s="69" t="str">
        <f t="shared" si="10"/>
        <v/>
      </c>
      <c r="AZ57" s="190">
        <f t="shared" si="11"/>
        <v>53</v>
      </c>
      <c r="BA57" s="190" t="str">
        <f>IF(A57="","",IF(AW57="","N.A.",IF(INDEX('GSTR-2B IMS'!$T$5:$T$504,AW57)&lt;&gt;"Available","REVIEW",IF(OR(INDEX('GSTR-2B IMS'!$B$5:$B$504,AW57)="GSTR-1 B2B",INDEX('GSTR-2B IMS'!$B$5:$B$504,AW57)="GSTR-1A",INDEX('GSTR-2B IMS'!$B$5:$B$504,AW57)="IFF"),IF(OR(INDEX('GSTR-2B IMS'!$V$5:$V$504,AW57)="Accepted",INDEX('GSTR-2B IMS'!$V$5:$V$504,AW57)="No Action",INDEX('GSTR-2B IMS'!$V$5:$V$504,AW57)="Deemed Accepted"),"PASS","REVIEW"),IF(OR(INDEX('GSTR-2B IMS'!$V$5:$V$504,AW57)="Not in IMS",INDEX('GSTR-2B IMS'!$V$5:$V$504,AW57)="N.A.",INDEX('GSTR-2B IMS'!$V$5:$V$504,AW57)=""),"PASS","REVIEW")))))</f>
        <v/>
      </c>
      <c r="BB57" s="190" t="str">
        <f>IF(A57="","",IF(S57="Yes","RCM",IF(AW57="","Unmatched",IF(INDEX('GSTR-2B IMS'!$AC$5:$AC$504,AW57)="","4(A)(5)",INDEX('GSTR-2B IMS'!$AC$5:$AC$504,AW57)))))</f>
        <v/>
      </c>
      <c r="BC57" s="188" t="str">
        <f>IF(A57="","",IF(OR(S57="Yes",F57="Credit Note",Q57&lt;=0,AF57="",Setup!$B$24&lt;=AF57,AN57&lt;=0),0,MAX(0,M57*MIN(1,MAX(0,AI57/AN57))*MAX(0,1-IF(AND(AD57&lt;&gt;"",AD57&lt;=AF57),MIN(1,MAX(0,AE57/Q57)),0))-SUMIFS('Reversal Reclaim'!$K$5:$K$504,'Reversal Reclaim'!$B$5:$B$504,A57,'Reversal Reclaim'!$G$5:$G$504,"Temporary"))))</f>
        <v/>
      </c>
      <c r="BD57" s="188" t="str">
        <f>IF(A57="","",IF(OR(S57="Yes",F57="Credit Note",Q57&lt;=0,AF57="",Setup!$B$24&lt;=AF57,AN57&lt;=0),0,MAX(0,N57*MIN(1,MAX(0,AI57/AN57))*MAX(0,1-IF(AND(AD57&lt;&gt;"",AD57&lt;=AF57),MIN(1,MAX(0,AE57/Q57)),0))-SUMIFS('Reversal Reclaim'!$L$5:$L$504,'Reversal Reclaim'!$B$5:$B$504,A57,'Reversal Reclaim'!$G$5:$G$504,"Temporary"))))</f>
        <v/>
      </c>
      <c r="BE57" s="188" t="str">
        <f>IF(A57="","",IF(OR(S57="Yes",F57="Credit Note",Q57&lt;=0,AF57="",Setup!$B$24&lt;=AF57,AN57&lt;=0),0,MAX(0,O57*MIN(1,MAX(0,AI57/AN57))*MAX(0,1-IF(AND(AD57&lt;&gt;"",AD57&lt;=AF57),MIN(1,MAX(0,AE57/Q57)),0))-SUMIFS('Reversal Reclaim'!$M$5:$M$504,'Reversal Reclaim'!$B$5:$B$504,A57,'Reversal Reclaim'!$G$5:$G$504,"Temporary"))))</f>
        <v/>
      </c>
      <c r="BF57" s="188" t="str">
        <f>IF(A57="","",IF(OR(S57="Yes",F57="Credit Note",Q57&lt;=0,AF57="",Setup!$B$24&lt;=AF57,AN57&lt;=0),0,MAX(0,P57*MIN(1,MAX(0,AI57/AN57))*MAX(0,1-IF(AND(AD57&lt;&gt;"",AD57&lt;=AF57),MIN(1,MAX(0,AE57/Q57)),0))-SUMIFS('Reversal Reclaim'!$N$5:$N$504,'Reversal Reclaim'!$B$5:$B$504,A57,'Reversal Reclaim'!$G$5:$G$504,"Temporary"))))</f>
        <v/>
      </c>
      <c r="BG57" s="188" t="str">
        <f t="shared" si="12"/>
        <v/>
      </c>
    </row>
    <row r="58" spans="1:59" ht="37.950000000000003" customHeight="1" x14ac:dyDescent="0.25">
      <c r="A58" s="61"/>
      <c r="B58" s="62"/>
      <c r="C58" s="62"/>
      <c r="D58" s="62"/>
      <c r="E58" s="62"/>
      <c r="F58" s="62"/>
      <c r="G58" s="62"/>
      <c r="H58" s="63"/>
      <c r="I58" s="63"/>
      <c r="J58" s="63"/>
      <c r="K58" s="63"/>
      <c r="L58" s="64"/>
      <c r="M58" s="64"/>
      <c r="N58" s="64"/>
      <c r="O58" s="64"/>
      <c r="P58" s="64"/>
      <c r="Q58" s="64"/>
      <c r="R58" s="62"/>
      <c r="S58" s="62"/>
      <c r="T58" s="62"/>
      <c r="U58" s="62"/>
      <c r="V58" s="62"/>
      <c r="W58" s="63"/>
      <c r="X58" s="65"/>
      <c r="Y58" s="65"/>
      <c r="Z58" s="65"/>
      <c r="AA58" s="62"/>
      <c r="AB58" s="62"/>
      <c r="AC58" s="62"/>
      <c r="AD58" s="63"/>
      <c r="AE58" s="64"/>
      <c r="AF58" s="63" t="str">
        <f t="shared" si="0"/>
        <v/>
      </c>
      <c r="AG58" s="62"/>
      <c r="AH58" s="207"/>
      <c r="AI58" s="64"/>
      <c r="AJ58" s="64"/>
      <c r="AK58" s="64"/>
      <c r="AL58" s="66" t="str">
        <f t="shared" si="1"/>
        <v/>
      </c>
      <c r="AM58" s="67" t="str">
        <f t="shared" si="2"/>
        <v/>
      </c>
      <c r="AN58" s="68" t="str">
        <f t="shared" si="3"/>
        <v/>
      </c>
      <c r="AO58" s="67" t="str">
        <f t="shared" si="4"/>
        <v/>
      </c>
      <c r="AP58" s="67" t="str">
        <f t="shared" si="5"/>
        <v/>
      </c>
      <c r="AQ58" s="67" t="str">
        <f t="shared" si="6"/>
        <v/>
      </c>
      <c r="AR58" s="67" t="str">
        <f t="shared" si="7"/>
        <v/>
      </c>
      <c r="AS58" s="67" t="str">
        <f t="shared" si="8"/>
        <v/>
      </c>
      <c r="AT58" s="67" t="str">
        <f>IF(A58="","",IF(S58="Yes","N.A.",IF(AND(AD58&lt;&gt;"",AD58&lt;=AF58,AE58&gt;=Q58),"PASS",IF(Setup!$B$24&lt;=AF58,"WATCH",IF(BG58&gt;0,"PARTIAL REVERSE/REVIEW","REVERSE/REVIEW")))))</f>
        <v/>
      </c>
      <c r="AU58" s="67" t="str">
        <f>IF(A58="","",IF(H58="","REVIEW",IF(AI58&gt;0,IF(OR(AH58="",NOT(ISNUMBER(AH58))),"REVIEW CLAIM DATE",IF(AH58&lt;=SUMIF('FY Deadlines'!$A$5:$A$14,IF(MONTH(H58)&gt;=4,YEAR(H58),YEAR(H58)-1),'FY Deadlines'!$F$5:$F$14),"PASS","EXPIRED CLAIM")),IF(SUMIF('FY Deadlines'!$A$5:$A$14,IF(MONTH(H58)&gt;=4,YEAR(H58),YEAR(H58)-1),'FY Deadlines'!$F$5:$F$14)=0,"REVIEW FY",IF(Setup!$B$24&gt;SUMIF('FY Deadlines'!$A$5:$A$14,IF(MONTH(H58)&gt;=4,YEAR(H58),YEAR(H58)-1),'FY Deadlines'!$F$5:$F$14),"EXPIRED","PASS")))))</f>
        <v/>
      </c>
      <c r="AV58" s="67" t="str">
        <f t="shared" si="9"/>
        <v/>
      </c>
      <c r="AW58" s="67" t="str">
        <f>IF(AM58="","",IF(COUNTIF('GSTR-2B IMS'!$AE$5:$AE$504,AM58)=1,SUMIF('GSTR-2B IMS'!$AE$5:$AE$504,AM58,'GSTR-2B IMS'!$AL$5:$AL$504),""))</f>
        <v/>
      </c>
      <c r="AX58" s="67" t="str">
        <f>IF(A58="","",IF(AO58&gt;1,"Duplicate",IF(COUNTIF('GSTR-2B IMS'!$AE$5:$AE$504,AM58)=0,"Only in Books",IF(COUNTIF('GSTR-2B IMS'!$AE$5:$AE$504,AM58)&gt;1,"Duplicate",IF(AND(C58=INDEX('GSTR-2B IMS'!$C$5:$C$504,AW58),F58=INDEX('GSTR-2B IMS'!$F$5:$F$504,AW58),ABS(H58-INDEX('GSTR-2B IMS'!$H$5:$H$504,AW58))&lt;=Setup!$B$21,ABS(L58-INDEX('GSTR-2B IMS'!$L$5:$L$504,AW58))&lt;=Setup!$B$18,ABS(AN58-INDEX('GSTR-2B IMS'!$AF$5:$AF$504,AW58))&lt;=Setup!$B$19,ABS(M58-INDEX('GSTR-2B IMS'!$M$5:$M$504,AW58))&lt;=Setup!$B$20,ABS(N58-INDEX('GSTR-2B IMS'!$N$5:$N$504,AW58))&lt;=Setup!$B$20,ABS(O58-INDEX('GSTR-2B IMS'!$O$5:$O$504,AW58))&lt;=Setup!$B$20,ABS(P58-INDEX('GSTR-2B IMS'!$P$5:$P$504,AW58))&lt;=Setup!$B$20),"Exact",IF(AND(C58=INDEX('GSTR-2B IMS'!$C$5:$C$504,AW58),F58=INDEX('GSTR-2B IMS'!$F$5:$F$504,AW58)),"Partial","Probable"))))))</f>
        <v/>
      </c>
      <c r="AY58" s="69" t="str">
        <f t="shared" si="10"/>
        <v/>
      </c>
      <c r="AZ58" s="190">
        <f t="shared" si="11"/>
        <v>54</v>
      </c>
      <c r="BA58" s="190" t="str">
        <f>IF(A58="","",IF(AW58="","N.A.",IF(INDEX('GSTR-2B IMS'!$T$5:$T$504,AW58)&lt;&gt;"Available","REVIEW",IF(OR(INDEX('GSTR-2B IMS'!$B$5:$B$504,AW58)="GSTR-1 B2B",INDEX('GSTR-2B IMS'!$B$5:$B$504,AW58)="GSTR-1A",INDEX('GSTR-2B IMS'!$B$5:$B$504,AW58)="IFF"),IF(OR(INDEX('GSTR-2B IMS'!$V$5:$V$504,AW58)="Accepted",INDEX('GSTR-2B IMS'!$V$5:$V$504,AW58)="No Action",INDEX('GSTR-2B IMS'!$V$5:$V$504,AW58)="Deemed Accepted"),"PASS","REVIEW"),IF(OR(INDEX('GSTR-2B IMS'!$V$5:$V$504,AW58)="Not in IMS",INDEX('GSTR-2B IMS'!$V$5:$V$504,AW58)="N.A.",INDEX('GSTR-2B IMS'!$V$5:$V$504,AW58)=""),"PASS","REVIEW")))))</f>
        <v/>
      </c>
      <c r="BB58" s="190" t="str">
        <f>IF(A58="","",IF(S58="Yes","RCM",IF(AW58="","Unmatched",IF(INDEX('GSTR-2B IMS'!$AC$5:$AC$504,AW58)="","4(A)(5)",INDEX('GSTR-2B IMS'!$AC$5:$AC$504,AW58)))))</f>
        <v/>
      </c>
      <c r="BC58" s="188" t="str">
        <f>IF(A58="","",IF(OR(S58="Yes",F58="Credit Note",Q58&lt;=0,AF58="",Setup!$B$24&lt;=AF58,AN58&lt;=0),0,MAX(0,M58*MIN(1,MAX(0,AI58/AN58))*MAX(0,1-IF(AND(AD58&lt;&gt;"",AD58&lt;=AF58),MIN(1,MAX(0,AE58/Q58)),0))-SUMIFS('Reversal Reclaim'!$K$5:$K$504,'Reversal Reclaim'!$B$5:$B$504,A58,'Reversal Reclaim'!$G$5:$G$504,"Temporary"))))</f>
        <v/>
      </c>
      <c r="BD58" s="188" t="str">
        <f>IF(A58="","",IF(OR(S58="Yes",F58="Credit Note",Q58&lt;=0,AF58="",Setup!$B$24&lt;=AF58,AN58&lt;=0),0,MAX(0,N58*MIN(1,MAX(0,AI58/AN58))*MAX(0,1-IF(AND(AD58&lt;&gt;"",AD58&lt;=AF58),MIN(1,MAX(0,AE58/Q58)),0))-SUMIFS('Reversal Reclaim'!$L$5:$L$504,'Reversal Reclaim'!$B$5:$B$504,A58,'Reversal Reclaim'!$G$5:$G$504,"Temporary"))))</f>
        <v/>
      </c>
      <c r="BE58" s="188" t="str">
        <f>IF(A58="","",IF(OR(S58="Yes",F58="Credit Note",Q58&lt;=0,AF58="",Setup!$B$24&lt;=AF58,AN58&lt;=0),0,MAX(0,O58*MIN(1,MAX(0,AI58/AN58))*MAX(0,1-IF(AND(AD58&lt;&gt;"",AD58&lt;=AF58),MIN(1,MAX(0,AE58/Q58)),0))-SUMIFS('Reversal Reclaim'!$M$5:$M$504,'Reversal Reclaim'!$B$5:$B$504,A58,'Reversal Reclaim'!$G$5:$G$504,"Temporary"))))</f>
        <v/>
      </c>
      <c r="BF58" s="188" t="str">
        <f>IF(A58="","",IF(OR(S58="Yes",F58="Credit Note",Q58&lt;=0,AF58="",Setup!$B$24&lt;=AF58,AN58&lt;=0),0,MAX(0,P58*MIN(1,MAX(0,AI58/AN58))*MAX(0,1-IF(AND(AD58&lt;&gt;"",AD58&lt;=AF58),MIN(1,MAX(0,AE58/Q58)),0))-SUMIFS('Reversal Reclaim'!$N$5:$N$504,'Reversal Reclaim'!$B$5:$B$504,A58,'Reversal Reclaim'!$G$5:$G$504,"Temporary"))))</f>
        <v/>
      </c>
      <c r="BG58" s="188" t="str">
        <f t="shared" si="12"/>
        <v/>
      </c>
    </row>
    <row r="59" spans="1:59" ht="37.950000000000003" customHeight="1" x14ac:dyDescent="0.25">
      <c r="A59" s="61"/>
      <c r="B59" s="62"/>
      <c r="C59" s="62"/>
      <c r="D59" s="62"/>
      <c r="E59" s="62"/>
      <c r="F59" s="62"/>
      <c r="G59" s="62"/>
      <c r="H59" s="63"/>
      <c r="I59" s="63"/>
      <c r="J59" s="63"/>
      <c r="K59" s="63"/>
      <c r="L59" s="64"/>
      <c r="M59" s="64"/>
      <c r="N59" s="64"/>
      <c r="O59" s="64"/>
      <c r="P59" s="64"/>
      <c r="Q59" s="64"/>
      <c r="R59" s="62"/>
      <c r="S59" s="62"/>
      <c r="T59" s="62"/>
      <c r="U59" s="62"/>
      <c r="V59" s="62"/>
      <c r="W59" s="63"/>
      <c r="X59" s="65"/>
      <c r="Y59" s="65"/>
      <c r="Z59" s="65"/>
      <c r="AA59" s="62"/>
      <c r="AB59" s="62"/>
      <c r="AC59" s="62"/>
      <c r="AD59" s="63"/>
      <c r="AE59" s="64"/>
      <c r="AF59" s="63" t="str">
        <f t="shared" si="0"/>
        <v/>
      </c>
      <c r="AG59" s="62"/>
      <c r="AH59" s="207"/>
      <c r="AI59" s="64"/>
      <c r="AJ59" s="64"/>
      <c r="AK59" s="64"/>
      <c r="AL59" s="66" t="str">
        <f t="shared" si="1"/>
        <v/>
      </c>
      <c r="AM59" s="67" t="str">
        <f t="shared" si="2"/>
        <v/>
      </c>
      <c r="AN59" s="68" t="str">
        <f t="shared" si="3"/>
        <v/>
      </c>
      <c r="AO59" s="67" t="str">
        <f t="shared" si="4"/>
        <v/>
      </c>
      <c r="AP59" s="67" t="str">
        <f t="shared" si="5"/>
        <v/>
      </c>
      <c r="AQ59" s="67" t="str">
        <f t="shared" si="6"/>
        <v/>
      </c>
      <c r="AR59" s="67" t="str">
        <f t="shared" si="7"/>
        <v/>
      </c>
      <c r="AS59" s="67" t="str">
        <f t="shared" si="8"/>
        <v/>
      </c>
      <c r="AT59" s="67" t="str">
        <f>IF(A59="","",IF(S59="Yes","N.A.",IF(AND(AD59&lt;&gt;"",AD59&lt;=AF59,AE59&gt;=Q59),"PASS",IF(Setup!$B$24&lt;=AF59,"WATCH",IF(BG59&gt;0,"PARTIAL REVERSE/REVIEW","REVERSE/REVIEW")))))</f>
        <v/>
      </c>
      <c r="AU59" s="67" t="str">
        <f>IF(A59="","",IF(H59="","REVIEW",IF(AI59&gt;0,IF(OR(AH59="",NOT(ISNUMBER(AH59))),"REVIEW CLAIM DATE",IF(AH59&lt;=SUMIF('FY Deadlines'!$A$5:$A$14,IF(MONTH(H59)&gt;=4,YEAR(H59),YEAR(H59)-1),'FY Deadlines'!$F$5:$F$14),"PASS","EXPIRED CLAIM")),IF(SUMIF('FY Deadlines'!$A$5:$A$14,IF(MONTH(H59)&gt;=4,YEAR(H59),YEAR(H59)-1),'FY Deadlines'!$F$5:$F$14)=0,"REVIEW FY",IF(Setup!$B$24&gt;SUMIF('FY Deadlines'!$A$5:$A$14,IF(MONTH(H59)&gt;=4,YEAR(H59),YEAR(H59)-1),'FY Deadlines'!$F$5:$F$14),"EXPIRED","PASS")))))</f>
        <v/>
      </c>
      <c r="AV59" s="67" t="str">
        <f t="shared" si="9"/>
        <v/>
      </c>
      <c r="AW59" s="67" t="str">
        <f>IF(AM59="","",IF(COUNTIF('GSTR-2B IMS'!$AE$5:$AE$504,AM59)=1,SUMIF('GSTR-2B IMS'!$AE$5:$AE$504,AM59,'GSTR-2B IMS'!$AL$5:$AL$504),""))</f>
        <v/>
      </c>
      <c r="AX59" s="67" t="str">
        <f>IF(A59="","",IF(AO59&gt;1,"Duplicate",IF(COUNTIF('GSTR-2B IMS'!$AE$5:$AE$504,AM59)=0,"Only in Books",IF(COUNTIF('GSTR-2B IMS'!$AE$5:$AE$504,AM59)&gt;1,"Duplicate",IF(AND(C59=INDEX('GSTR-2B IMS'!$C$5:$C$504,AW59),F59=INDEX('GSTR-2B IMS'!$F$5:$F$504,AW59),ABS(H59-INDEX('GSTR-2B IMS'!$H$5:$H$504,AW59))&lt;=Setup!$B$21,ABS(L59-INDEX('GSTR-2B IMS'!$L$5:$L$504,AW59))&lt;=Setup!$B$18,ABS(AN59-INDEX('GSTR-2B IMS'!$AF$5:$AF$504,AW59))&lt;=Setup!$B$19,ABS(M59-INDEX('GSTR-2B IMS'!$M$5:$M$504,AW59))&lt;=Setup!$B$20,ABS(N59-INDEX('GSTR-2B IMS'!$N$5:$N$504,AW59))&lt;=Setup!$B$20,ABS(O59-INDEX('GSTR-2B IMS'!$O$5:$O$504,AW59))&lt;=Setup!$B$20,ABS(P59-INDEX('GSTR-2B IMS'!$P$5:$P$504,AW59))&lt;=Setup!$B$20),"Exact",IF(AND(C59=INDEX('GSTR-2B IMS'!$C$5:$C$504,AW59),F59=INDEX('GSTR-2B IMS'!$F$5:$F$504,AW59)),"Partial","Probable"))))))</f>
        <v/>
      </c>
      <c r="AY59" s="69" t="str">
        <f t="shared" si="10"/>
        <v/>
      </c>
      <c r="AZ59" s="190">
        <f t="shared" si="11"/>
        <v>55</v>
      </c>
      <c r="BA59" s="190" t="str">
        <f>IF(A59="","",IF(AW59="","N.A.",IF(INDEX('GSTR-2B IMS'!$T$5:$T$504,AW59)&lt;&gt;"Available","REVIEW",IF(OR(INDEX('GSTR-2B IMS'!$B$5:$B$504,AW59)="GSTR-1 B2B",INDEX('GSTR-2B IMS'!$B$5:$B$504,AW59)="GSTR-1A",INDEX('GSTR-2B IMS'!$B$5:$B$504,AW59)="IFF"),IF(OR(INDEX('GSTR-2B IMS'!$V$5:$V$504,AW59)="Accepted",INDEX('GSTR-2B IMS'!$V$5:$V$504,AW59)="No Action",INDEX('GSTR-2B IMS'!$V$5:$V$504,AW59)="Deemed Accepted"),"PASS","REVIEW"),IF(OR(INDEX('GSTR-2B IMS'!$V$5:$V$504,AW59)="Not in IMS",INDEX('GSTR-2B IMS'!$V$5:$V$504,AW59)="N.A.",INDEX('GSTR-2B IMS'!$V$5:$V$504,AW59)=""),"PASS","REVIEW")))))</f>
        <v/>
      </c>
      <c r="BB59" s="190" t="str">
        <f>IF(A59="","",IF(S59="Yes","RCM",IF(AW59="","Unmatched",IF(INDEX('GSTR-2B IMS'!$AC$5:$AC$504,AW59)="","4(A)(5)",INDEX('GSTR-2B IMS'!$AC$5:$AC$504,AW59)))))</f>
        <v/>
      </c>
      <c r="BC59" s="188" t="str">
        <f>IF(A59="","",IF(OR(S59="Yes",F59="Credit Note",Q59&lt;=0,AF59="",Setup!$B$24&lt;=AF59,AN59&lt;=0),0,MAX(0,M59*MIN(1,MAX(0,AI59/AN59))*MAX(0,1-IF(AND(AD59&lt;&gt;"",AD59&lt;=AF59),MIN(1,MAX(0,AE59/Q59)),0))-SUMIFS('Reversal Reclaim'!$K$5:$K$504,'Reversal Reclaim'!$B$5:$B$504,A59,'Reversal Reclaim'!$G$5:$G$504,"Temporary"))))</f>
        <v/>
      </c>
      <c r="BD59" s="188" t="str">
        <f>IF(A59="","",IF(OR(S59="Yes",F59="Credit Note",Q59&lt;=0,AF59="",Setup!$B$24&lt;=AF59,AN59&lt;=0),0,MAX(0,N59*MIN(1,MAX(0,AI59/AN59))*MAX(0,1-IF(AND(AD59&lt;&gt;"",AD59&lt;=AF59),MIN(1,MAX(0,AE59/Q59)),0))-SUMIFS('Reversal Reclaim'!$L$5:$L$504,'Reversal Reclaim'!$B$5:$B$504,A59,'Reversal Reclaim'!$G$5:$G$504,"Temporary"))))</f>
        <v/>
      </c>
      <c r="BE59" s="188" t="str">
        <f>IF(A59="","",IF(OR(S59="Yes",F59="Credit Note",Q59&lt;=0,AF59="",Setup!$B$24&lt;=AF59,AN59&lt;=0),0,MAX(0,O59*MIN(1,MAX(0,AI59/AN59))*MAX(0,1-IF(AND(AD59&lt;&gt;"",AD59&lt;=AF59),MIN(1,MAX(0,AE59/Q59)),0))-SUMIFS('Reversal Reclaim'!$M$5:$M$504,'Reversal Reclaim'!$B$5:$B$504,A59,'Reversal Reclaim'!$G$5:$G$504,"Temporary"))))</f>
        <v/>
      </c>
      <c r="BF59" s="188" t="str">
        <f>IF(A59="","",IF(OR(S59="Yes",F59="Credit Note",Q59&lt;=0,AF59="",Setup!$B$24&lt;=AF59,AN59&lt;=0),0,MAX(0,P59*MIN(1,MAX(0,AI59/AN59))*MAX(0,1-IF(AND(AD59&lt;&gt;"",AD59&lt;=AF59),MIN(1,MAX(0,AE59/Q59)),0))-SUMIFS('Reversal Reclaim'!$N$5:$N$504,'Reversal Reclaim'!$B$5:$B$504,A59,'Reversal Reclaim'!$G$5:$G$504,"Temporary"))))</f>
        <v/>
      </c>
      <c r="BG59" s="188" t="str">
        <f t="shared" si="12"/>
        <v/>
      </c>
    </row>
    <row r="60" spans="1:59" ht="37.950000000000003" customHeight="1" x14ac:dyDescent="0.25">
      <c r="A60" s="61"/>
      <c r="B60" s="62"/>
      <c r="C60" s="62"/>
      <c r="D60" s="62"/>
      <c r="E60" s="62"/>
      <c r="F60" s="62"/>
      <c r="G60" s="62"/>
      <c r="H60" s="63"/>
      <c r="I60" s="63"/>
      <c r="J60" s="63"/>
      <c r="K60" s="63"/>
      <c r="L60" s="64"/>
      <c r="M60" s="64"/>
      <c r="N60" s="64"/>
      <c r="O60" s="64"/>
      <c r="P60" s="64"/>
      <c r="Q60" s="64"/>
      <c r="R60" s="62"/>
      <c r="S60" s="62"/>
      <c r="T60" s="62"/>
      <c r="U60" s="62"/>
      <c r="V60" s="62"/>
      <c r="W60" s="63"/>
      <c r="X60" s="65"/>
      <c r="Y60" s="65"/>
      <c r="Z60" s="65"/>
      <c r="AA60" s="62"/>
      <c r="AB60" s="62"/>
      <c r="AC60" s="62"/>
      <c r="AD60" s="63"/>
      <c r="AE60" s="64"/>
      <c r="AF60" s="63" t="str">
        <f t="shared" si="0"/>
        <v/>
      </c>
      <c r="AG60" s="62"/>
      <c r="AH60" s="207"/>
      <c r="AI60" s="64"/>
      <c r="AJ60" s="64"/>
      <c r="AK60" s="64"/>
      <c r="AL60" s="66" t="str">
        <f t="shared" si="1"/>
        <v/>
      </c>
      <c r="AM60" s="67" t="str">
        <f t="shared" si="2"/>
        <v/>
      </c>
      <c r="AN60" s="68" t="str">
        <f t="shared" si="3"/>
        <v/>
      </c>
      <c r="AO60" s="67" t="str">
        <f t="shared" si="4"/>
        <v/>
      </c>
      <c r="AP60" s="67" t="str">
        <f t="shared" si="5"/>
        <v/>
      </c>
      <c r="AQ60" s="67" t="str">
        <f t="shared" si="6"/>
        <v/>
      </c>
      <c r="AR60" s="67" t="str">
        <f t="shared" si="7"/>
        <v/>
      </c>
      <c r="AS60" s="67" t="str">
        <f t="shared" si="8"/>
        <v/>
      </c>
      <c r="AT60" s="67" t="str">
        <f>IF(A60="","",IF(S60="Yes","N.A.",IF(AND(AD60&lt;&gt;"",AD60&lt;=AF60,AE60&gt;=Q60),"PASS",IF(Setup!$B$24&lt;=AF60,"WATCH",IF(BG60&gt;0,"PARTIAL REVERSE/REVIEW","REVERSE/REVIEW")))))</f>
        <v/>
      </c>
      <c r="AU60" s="67" t="str">
        <f>IF(A60="","",IF(H60="","REVIEW",IF(AI60&gt;0,IF(OR(AH60="",NOT(ISNUMBER(AH60))),"REVIEW CLAIM DATE",IF(AH60&lt;=SUMIF('FY Deadlines'!$A$5:$A$14,IF(MONTH(H60)&gt;=4,YEAR(H60),YEAR(H60)-1),'FY Deadlines'!$F$5:$F$14),"PASS","EXPIRED CLAIM")),IF(SUMIF('FY Deadlines'!$A$5:$A$14,IF(MONTH(H60)&gt;=4,YEAR(H60),YEAR(H60)-1),'FY Deadlines'!$F$5:$F$14)=0,"REVIEW FY",IF(Setup!$B$24&gt;SUMIF('FY Deadlines'!$A$5:$A$14,IF(MONTH(H60)&gt;=4,YEAR(H60),YEAR(H60)-1),'FY Deadlines'!$F$5:$F$14),"EXPIRED","PASS")))))</f>
        <v/>
      </c>
      <c r="AV60" s="67" t="str">
        <f t="shared" si="9"/>
        <v/>
      </c>
      <c r="AW60" s="67" t="str">
        <f>IF(AM60="","",IF(COUNTIF('GSTR-2B IMS'!$AE$5:$AE$504,AM60)=1,SUMIF('GSTR-2B IMS'!$AE$5:$AE$504,AM60,'GSTR-2B IMS'!$AL$5:$AL$504),""))</f>
        <v/>
      </c>
      <c r="AX60" s="67" t="str">
        <f>IF(A60="","",IF(AO60&gt;1,"Duplicate",IF(COUNTIF('GSTR-2B IMS'!$AE$5:$AE$504,AM60)=0,"Only in Books",IF(COUNTIF('GSTR-2B IMS'!$AE$5:$AE$504,AM60)&gt;1,"Duplicate",IF(AND(C60=INDEX('GSTR-2B IMS'!$C$5:$C$504,AW60),F60=INDEX('GSTR-2B IMS'!$F$5:$F$504,AW60),ABS(H60-INDEX('GSTR-2B IMS'!$H$5:$H$504,AW60))&lt;=Setup!$B$21,ABS(L60-INDEX('GSTR-2B IMS'!$L$5:$L$504,AW60))&lt;=Setup!$B$18,ABS(AN60-INDEX('GSTR-2B IMS'!$AF$5:$AF$504,AW60))&lt;=Setup!$B$19,ABS(M60-INDEX('GSTR-2B IMS'!$M$5:$M$504,AW60))&lt;=Setup!$B$20,ABS(N60-INDEX('GSTR-2B IMS'!$N$5:$N$504,AW60))&lt;=Setup!$B$20,ABS(O60-INDEX('GSTR-2B IMS'!$O$5:$O$504,AW60))&lt;=Setup!$B$20,ABS(P60-INDEX('GSTR-2B IMS'!$P$5:$P$504,AW60))&lt;=Setup!$B$20),"Exact",IF(AND(C60=INDEX('GSTR-2B IMS'!$C$5:$C$504,AW60),F60=INDEX('GSTR-2B IMS'!$F$5:$F$504,AW60)),"Partial","Probable"))))))</f>
        <v/>
      </c>
      <c r="AY60" s="69" t="str">
        <f t="shared" si="10"/>
        <v/>
      </c>
      <c r="AZ60" s="190">
        <f t="shared" si="11"/>
        <v>56</v>
      </c>
      <c r="BA60" s="190" t="str">
        <f>IF(A60="","",IF(AW60="","N.A.",IF(INDEX('GSTR-2B IMS'!$T$5:$T$504,AW60)&lt;&gt;"Available","REVIEW",IF(OR(INDEX('GSTR-2B IMS'!$B$5:$B$504,AW60)="GSTR-1 B2B",INDEX('GSTR-2B IMS'!$B$5:$B$504,AW60)="GSTR-1A",INDEX('GSTR-2B IMS'!$B$5:$B$504,AW60)="IFF"),IF(OR(INDEX('GSTR-2B IMS'!$V$5:$V$504,AW60)="Accepted",INDEX('GSTR-2B IMS'!$V$5:$V$504,AW60)="No Action",INDEX('GSTR-2B IMS'!$V$5:$V$504,AW60)="Deemed Accepted"),"PASS","REVIEW"),IF(OR(INDEX('GSTR-2B IMS'!$V$5:$V$504,AW60)="Not in IMS",INDEX('GSTR-2B IMS'!$V$5:$V$504,AW60)="N.A.",INDEX('GSTR-2B IMS'!$V$5:$V$504,AW60)=""),"PASS","REVIEW")))))</f>
        <v/>
      </c>
      <c r="BB60" s="190" t="str">
        <f>IF(A60="","",IF(S60="Yes","RCM",IF(AW60="","Unmatched",IF(INDEX('GSTR-2B IMS'!$AC$5:$AC$504,AW60)="","4(A)(5)",INDEX('GSTR-2B IMS'!$AC$5:$AC$504,AW60)))))</f>
        <v/>
      </c>
      <c r="BC60" s="188" t="str">
        <f>IF(A60="","",IF(OR(S60="Yes",F60="Credit Note",Q60&lt;=0,AF60="",Setup!$B$24&lt;=AF60,AN60&lt;=0),0,MAX(0,M60*MIN(1,MAX(0,AI60/AN60))*MAX(0,1-IF(AND(AD60&lt;&gt;"",AD60&lt;=AF60),MIN(1,MAX(0,AE60/Q60)),0))-SUMIFS('Reversal Reclaim'!$K$5:$K$504,'Reversal Reclaim'!$B$5:$B$504,A60,'Reversal Reclaim'!$G$5:$G$504,"Temporary"))))</f>
        <v/>
      </c>
      <c r="BD60" s="188" t="str">
        <f>IF(A60="","",IF(OR(S60="Yes",F60="Credit Note",Q60&lt;=0,AF60="",Setup!$B$24&lt;=AF60,AN60&lt;=0),0,MAX(0,N60*MIN(1,MAX(0,AI60/AN60))*MAX(0,1-IF(AND(AD60&lt;&gt;"",AD60&lt;=AF60),MIN(1,MAX(0,AE60/Q60)),0))-SUMIFS('Reversal Reclaim'!$L$5:$L$504,'Reversal Reclaim'!$B$5:$B$504,A60,'Reversal Reclaim'!$G$5:$G$504,"Temporary"))))</f>
        <v/>
      </c>
      <c r="BE60" s="188" t="str">
        <f>IF(A60="","",IF(OR(S60="Yes",F60="Credit Note",Q60&lt;=0,AF60="",Setup!$B$24&lt;=AF60,AN60&lt;=0),0,MAX(0,O60*MIN(1,MAX(0,AI60/AN60))*MAX(0,1-IF(AND(AD60&lt;&gt;"",AD60&lt;=AF60),MIN(1,MAX(0,AE60/Q60)),0))-SUMIFS('Reversal Reclaim'!$M$5:$M$504,'Reversal Reclaim'!$B$5:$B$504,A60,'Reversal Reclaim'!$G$5:$G$504,"Temporary"))))</f>
        <v/>
      </c>
      <c r="BF60" s="188" t="str">
        <f>IF(A60="","",IF(OR(S60="Yes",F60="Credit Note",Q60&lt;=0,AF60="",Setup!$B$24&lt;=AF60,AN60&lt;=0),0,MAX(0,P60*MIN(1,MAX(0,AI60/AN60))*MAX(0,1-IF(AND(AD60&lt;&gt;"",AD60&lt;=AF60),MIN(1,MAX(0,AE60/Q60)),0))-SUMIFS('Reversal Reclaim'!$N$5:$N$504,'Reversal Reclaim'!$B$5:$B$504,A60,'Reversal Reclaim'!$G$5:$G$504,"Temporary"))))</f>
        <v/>
      </c>
      <c r="BG60" s="188" t="str">
        <f t="shared" si="12"/>
        <v/>
      </c>
    </row>
    <row r="61" spans="1:59" ht="37.950000000000003" customHeight="1" x14ac:dyDescent="0.25">
      <c r="A61" s="61"/>
      <c r="B61" s="62"/>
      <c r="C61" s="62"/>
      <c r="D61" s="62"/>
      <c r="E61" s="62"/>
      <c r="F61" s="62"/>
      <c r="G61" s="62"/>
      <c r="H61" s="63"/>
      <c r="I61" s="63"/>
      <c r="J61" s="63"/>
      <c r="K61" s="63"/>
      <c r="L61" s="64"/>
      <c r="M61" s="64"/>
      <c r="N61" s="64"/>
      <c r="O61" s="64"/>
      <c r="P61" s="64"/>
      <c r="Q61" s="64"/>
      <c r="R61" s="62"/>
      <c r="S61" s="62"/>
      <c r="T61" s="62"/>
      <c r="U61" s="62"/>
      <c r="V61" s="62"/>
      <c r="W61" s="63"/>
      <c r="X61" s="65"/>
      <c r="Y61" s="65"/>
      <c r="Z61" s="65"/>
      <c r="AA61" s="62"/>
      <c r="AB61" s="62"/>
      <c r="AC61" s="62"/>
      <c r="AD61" s="63"/>
      <c r="AE61" s="64"/>
      <c r="AF61" s="63" t="str">
        <f t="shared" si="0"/>
        <v/>
      </c>
      <c r="AG61" s="62"/>
      <c r="AH61" s="207"/>
      <c r="AI61" s="64"/>
      <c r="AJ61" s="64"/>
      <c r="AK61" s="64"/>
      <c r="AL61" s="66" t="str">
        <f t="shared" si="1"/>
        <v/>
      </c>
      <c r="AM61" s="67" t="str">
        <f t="shared" si="2"/>
        <v/>
      </c>
      <c r="AN61" s="68" t="str">
        <f t="shared" si="3"/>
        <v/>
      </c>
      <c r="AO61" s="67" t="str">
        <f t="shared" si="4"/>
        <v/>
      </c>
      <c r="AP61" s="67" t="str">
        <f t="shared" si="5"/>
        <v/>
      </c>
      <c r="AQ61" s="67" t="str">
        <f t="shared" si="6"/>
        <v/>
      </c>
      <c r="AR61" s="67" t="str">
        <f t="shared" si="7"/>
        <v/>
      </c>
      <c r="AS61" s="67" t="str">
        <f t="shared" si="8"/>
        <v/>
      </c>
      <c r="AT61" s="67" t="str">
        <f>IF(A61="","",IF(S61="Yes","N.A.",IF(AND(AD61&lt;&gt;"",AD61&lt;=AF61,AE61&gt;=Q61),"PASS",IF(Setup!$B$24&lt;=AF61,"WATCH",IF(BG61&gt;0,"PARTIAL REVERSE/REVIEW","REVERSE/REVIEW")))))</f>
        <v/>
      </c>
      <c r="AU61" s="67" t="str">
        <f>IF(A61="","",IF(H61="","REVIEW",IF(AI61&gt;0,IF(OR(AH61="",NOT(ISNUMBER(AH61))),"REVIEW CLAIM DATE",IF(AH61&lt;=SUMIF('FY Deadlines'!$A$5:$A$14,IF(MONTH(H61)&gt;=4,YEAR(H61),YEAR(H61)-1),'FY Deadlines'!$F$5:$F$14),"PASS","EXPIRED CLAIM")),IF(SUMIF('FY Deadlines'!$A$5:$A$14,IF(MONTH(H61)&gt;=4,YEAR(H61),YEAR(H61)-1),'FY Deadlines'!$F$5:$F$14)=0,"REVIEW FY",IF(Setup!$B$24&gt;SUMIF('FY Deadlines'!$A$5:$A$14,IF(MONTH(H61)&gt;=4,YEAR(H61),YEAR(H61)-1),'FY Deadlines'!$F$5:$F$14),"EXPIRED","PASS")))))</f>
        <v/>
      </c>
      <c r="AV61" s="67" t="str">
        <f t="shared" si="9"/>
        <v/>
      </c>
      <c r="AW61" s="67" t="str">
        <f>IF(AM61="","",IF(COUNTIF('GSTR-2B IMS'!$AE$5:$AE$504,AM61)=1,SUMIF('GSTR-2B IMS'!$AE$5:$AE$504,AM61,'GSTR-2B IMS'!$AL$5:$AL$504),""))</f>
        <v/>
      </c>
      <c r="AX61" s="67" t="str">
        <f>IF(A61="","",IF(AO61&gt;1,"Duplicate",IF(COUNTIF('GSTR-2B IMS'!$AE$5:$AE$504,AM61)=0,"Only in Books",IF(COUNTIF('GSTR-2B IMS'!$AE$5:$AE$504,AM61)&gt;1,"Duplicate",IF(AND(C61=INDEX('GSTR-2B IMS'!$C$5:$C$504,AW61),F61=INDEX('GSTR-2B IMS'!$F$5:$F$504,AW61),ABS(H61-INDEX('GSTR-2B IMS'!$H$5:$H$504,AW61))&lt;=Setup!$B$21,ABS(L61-INDEX('GSTR-2B IMS'!$L$5:$L$504,AW61))&lt;=Setup!$B$18,ABS(AN61-INDEX('GSTR-2B IMS'!$AF$5:$AF$504,AW61))&lt;=Setup!$B$19,ABS(M61-INDEX('GSTR-2B IMS'!$M$5:$M$504,AW61))&lt;=Setup!$B$20,ABS(N61-INDEX('GSTR-2B IMS'!$N$5:$N$504,AW61))&lt;=Setup!$B$20,ABS(O61-INDEX('GSTR-2B IMS'!$O$5:$O$504,AW61))&lt;=Setup!$B$20,ABS(P61-INDEX('GSTR-2B IMS'!$P$5:$P$504,AW61))&lt;=Setup!$B$20),"Exact",IF(AND(C61=INDEX('GSTR-2B IMS'!$C$5:$C$504,AW61),F61=INDEX('GSTR-2B IMS'!$F$5:$F$504,AW61)),"Partial","Probable"))))))</f>
        <v/>
      </c>
      <c r="AY61" s="69" t="str">
        <f t="shared" si="10"/>
        <v/>
      </c>
      <c r="AZ61" s="190">
        <f t="shared" si="11"/>
        <v>57</v>
      </c>
      <c r="BA61" s="190" t="str">
        <f>IF(A61="","",IF(AW61="","N.A.",IF(INDEX('GSTR-2B IMS'!$T$5:$T$504,AW61)&lt;&gt;"Available","REVIEW",IF(OR(INDEX('GSTR-2B IMS'!$B$5:$B$504,AW61)="GSTR-1 B2B",INDEX('GSTR-2B IMS'!$B$5:$B$504,AW61)="GSTR-1A",INDEX('GSTR-2B IMS'!$B$5:$B$504,AW61)="IFF"),IF(OR(INDEX('GSTR-2B IMS'!$V$5:$V$504,AW61)="Accepted",INDEX('GSTR-2B IMS'!$V$5:$V$504,AW61)="No Action",INDEX('GSTR-2B IMS'!$V$5:$V$504,AW61)="Deemed Accepted"),"PASS","REVIEW"),IF(OR(INDEX('GSTR-2B IMS'!$V$5:$V$504,AW61)="Not in IMS",INDEX('GSTR-2B IMS'!$V$5:$V$504,AW61)="N.A.",INDEX('GSTR-2B IMS'!$V$5:$V$504,AW61)=""),"PASS","REVIEW")))))</f>
        <v/>
      </c>
      <c r="BB61" s="190" t="str">
        <f>IF(A61="","",IF(S61="Yes","RCM",IF(AW61="","Unmatched",IF(INDEX('GSTR-2B IMS'!$AC$5:$AC$504,AW61)="","4(A)(5)",INDEX('GSTR-2B IMS'!$AC$5:$AC$504,AW61)))))</f>
        <v/>
      </c>
      <c r="BC61" s="188" t="str">
        <f>IF(A61="","",IF(OR(S61="Yes",F61="Credit Note",Q61&lt;=0,AF61="",Setup!$B$24&lt;=AF61,AN61&lt;=0),0,MAX(0,M61*MIN(1,MAX(0,AI61/AN61))*MAX(0,1-IF(AND(AD61&lt;&gt;"",AD61&lt;=AF61),MIN(1,MAX(0,AE61/Q61)),0))-SUMIFS('Reversal Reclaim'!$K$5:$K$504,'Reversal Reclaim'!$B$5:$B$504,A61,'Reversal Reclaim'!$G$5:$G$504,"Temporary"))))</f>
        <v/>
      </c>
      <c r="BD61" s="188" t="str">
        <f>IF(A61="","",IF(OR(S61="Yes",F61="Credit Note",Q61&lt;=0,AF61="",Setup!$B$24&lt;=AF61,AN61&lt;=0),0,MAX(0,N61*MIN(1,MAX(0,AI61/AN61))*MAX(0,1-IF(AND(AD61&lt;&gt;"",AD61&lt;=AF61),MIN(1,MAX(0,AE61/Q61)),0))-SUMIFS('Reversal Reclaim'!$L$5:$L$504,'Reversal Reclaim'!$B$5:$B$504,A61,'Reversal Reclaim'!$G$5:$G$504,"Temporary"))))</f>
        <v/>
      </c>
      <c r="BE61" s="188" t="str">
        <f>IF(A61="","",IF(OR(S61="Yes",F61="Credit Note",Q61&lt;=0,AF61="",Setup!$B$24&lt;=AF61,AN61&lt;=0),0,MAX(0,O61*MIN(1,MAX(0,AI61/AN61))*MAX(0,1-IF(AND(AD61&lt;&gt;"",AD61&lt;=AF61),MIN(1,MAX(0,AE61/Q61)),0))-SUMIFS('Reversal Reclaim'!$M$5:$M$504,'Reversal Reclaim'!$B$5:$B$504,A61,'Reversal Reclaim'!$G$5:$G$504,"Temporary"))))</f>
        <v/>
      </c>
      <c r="BF61" s="188" t="str">
        <f>IF(A61="","",IF(OR(S61="Yes",F61="Credit Note",Q61&lt;=0,AF61="",Setup!$B$24&lt;=AF61,AN61&lt;=0),0,MAX(0,P61*MIN(1,MAX(0,AI61/AN61))*MAX(0,1-IF(AND(AD61&lt;&gt;"",AD61&lt;=AF61),MIN(1,MAX(0,AE61/Q61)),0))-SUMIFS('Reversal Reclaim'!$N$5:$N$504,'Reversal Reclaim'!$B$5:$B$504,A61,'Reversal Reclaim'!$G$5:$G$504,"Temporary"))))</f>
        <v/>
      </c>
      <c r="BG61" s="188" t="str">
        <f t="shared" si="12"/>
        <v/>
      </c>
    </row>
    <row r="62" spans="1:59" ht="37.950000000000003" customHeight="1" x14ac:dyDescent="0.25">
      <c r="A62" s="61"/>
      <c r="B62" s="62"/>
      <c r="C62" s="62"/>
      <c r="D62" s="62"/>
      <c r="E62" s="62"/>
      <c r="F62" s="62"/>
      <c r="G62" s="62"/>
      <c r="H62" s="63"/>
      <c r="I62" s="63"/>
      <c r="J62" s="63"/>
      <c r="K62" s="63"/>
      <c r="L62" s="64"/>
      <c r="M62" s="64"/>
      <c r="N62" s="64"/>
      <c r="O62" s="64"/>
      <c r="P62" s="64"/>
      <c r="Q62" s="64"/>
      <c r="R62" s="62"/>
      <c r="S62" s="62"/>
      <c r="T62" s="62"/>
      <c r="U62" s="62"/>
      <c r="V62" s="62"/>
      <c r="W62" s="63"/>
      <c r="X62" s="65"/>
      <c r="Y62" s="65"/>
      <c r="Z62" s="65"/>
      <c r="AA62" s="62"/>
      <c r="AB62" s="62"/>
      <c r="AC62" s="62"/>
      <c r="AD62" s="63"/>
      <c r="AE62" s="64"/>
      <c r="AF62" s="63" t="str">
        <f t="shared" si="0"/>
        <v/>
      </c>
      <c r="AG62" s="62"/>
      <c r="AH62" s="207"/>
      <c r="AI62" s="64"/>
      <c r="AJ62" s="64"/>
      <c r="AK62" s="64"/>
      <c r="AL62" s="66" t="str">
        <f t="shared" si="1"/>
        <v/>
      </c>
      <c r="AM62" s="67" t="str">
        <f t="shared" si="2"/>
        <v/>
      </c>
      <c r="AN62" s="68" t="str">
        <f t="shared" si="3"/>
        <v/>
      </c>
      <c r="AO62" s="67" t="str">
        <f t="shared" si="4"/>
        <v/>
      </c>
      <c r="AP62" s="67" t="str">
        <f t="shared" si="5"/>
        <v/>
      </c>
      <c r="AQ62" s="67" t="str">
        <f t="shared" si="6"/>
        <v/>
      </c>
      <c r="AR62" s="67" t="str">
        <f t="shared" si="7"/>
        <v/>
      </c>
      <c r="AS62" s="67" t="str">
        <f t="shared" si="8"/>
        <v/>
      </c>
      <c r="AT62" s="67" t="str">
        <f>IF(A62="","",IF(S62="Yes","N.A.",IF(AND(AD62&lt;&gt;"",AD62&lt;=AF62,AE62&gt;=Q62),"PASS",IF(Setup!$B$24&lt;=AF62,"WATCH",IF(BG62&gt;0,"PARTIAL REVERSE/REVIEW","REVERSE/REVIEW")))))</f>
        <v/>
      </c>
      <c r="AU62" s="67" t="str">
        <f>IF(A62="","",IF(H62="","REVIEW",IF(AI62&gt;0,IF(OR(AH62="",NOT(ISNUMBER(AH62))),"REVIEW CLAIM DATE",IF(AH62&lt;=SUMIF('FY Deadlines'!$A$5:$A$14,IF(MONTH(H62)&gt;=4,YEAR(H62),YEAR(H62)-1),'FY Deadlines'!$F$5:$F$14),"PASS","EXPIRED CLAIM")),IF(SUMIF('FY Deadlines'!$A$5:$A$14,IF(MONTH(H62)&gt;=4,YEAR(H62),YEAR(H62)-1),'FY Deadlines'!$F$5:$F$14)=0,"REVIEW FY",IF(Setup!$B$24&gt;SUMIF('FY Deadlines'!$A$5:$A$14,IF(MONTH(H62)&gt;=4,YEAR(H62),YEAR(H62)-1),'FY Deadlines'!$F$5:$F$14),"EXPIRED","PASS")))))</f>
        <v/>
      </c>
      <c r="AV62" s="67" t="str">
        <f t="shared" si="9"/>
        <v/>
      </c>
      <c r="AW62" s="67" t="str">
        <f>IF(AM62="","",IF(COUNTIF('GSTR-2B IMS'!$AE$5:$AE$504,AM62)=1,SUMIF('GSTR-2B IMS'!$AE$5:$AE$504,AM62,'GSTR-2B IMS'!$AL$5:$AL$504),""))</f>
        <v/>
      </c>
      <c r="AX62" s="67" t="str">
        <f>IF(A62="","",IF(AO62&gt;1,"Duplicate",IF(COUNTIF('GSTR-2B IMS'!$AE$5:$AE$504,AM62)=0,"Only in Books",IF(COUNTIF('GSTR-2B IMS'!$AE$5:$AE$504,AM62)&gt;1,"Duplicate",IF(AND(C62=INDEX('GSTR-2B IMS'!$C$5:$C$504,AW62),F62=INDEX('GSTR-2B IMS'!$F$5:$F$504,AW62),ABS(H62-INDEX('GSTR-2B IMS'!$H$5:$H$504,AW62))&lt;=Setup!$B$21,ABS(L62-INDEX('GSTR-2B IMS'!$L$5:$L$504,AW62))&lt;=Setup!$B$18,ABS(AN62-INDEX('GSTR-2B IMS'!$AF$5:$AF$504,AW62))&lt;=Setup!$B$19,ABS(M62-INDEX('GSTR-2B IMS'!$M$5:$M$504,AW62))&lt;=Setup!$B$20,ABS(N62-INDEX('GSTR-2B IMS'!$N$5:$N$504,AW62))&lt;=Setup!$B$20,ABS(O62-INDEX('GSTR-2B IMS'!$O$5:$O$504,AW62))&lt;=Setup!$B$20,ABS(P62-INDEX('GSTR-2B IMS'!$P$5:$P$504,AW62))&lt;=Setup!$B$20),"Exact",IF(AND(C62=INDEX('GSTR-2B IMS'!$C$5:$C$504,AW62),F62=INDEX('GSTR-2B IMS'!$F$5:$F$504,AW62)),"Partial","Probable"))))))</f>
        <v/>
      </c>
      <c r="AY62" s="69" t="str">
        <f t="shared" si="10"/>
        <v/>
      </c>
      <c r="AZ62" s="190">
        <f t="shared" si="11"/>
        <v>58</v>
      </c>
      <c r="BA62" s="190" t="str">
        <f>IF(A62="","",IF(AW62="","N.A.",IF(INDEX('GSTR-2B IMS'!$T$5:$T$504,AW62)&lt;&gt;"Available","REVIEW",IF(OR(INDEX('GSTR-2B IMS'!$B$5:$B$504,AW62)="GSTR-1 B2B",INDEX('GSTR-2B IMS'!$B$5:$B$504,AW62)="GSTR-1A",INDEX('GSTR-2B IMS'!$B$5:$B$504,AW62)="IFF"),IF(OR(INDEX('GSTR-2B IMS'!$V$5:$V$504,AW62)="Accepted",INDEX('GSTR-2B IMS'!$V$5:$V$504,AW62)="No Action",INDEX('GSTR-2B IMS'!$V$5:$V$504,AW62)="Deemed Accepted"),"PASS","REVIEW"),IF(OR(INDEX('GSTR-2B IMS'!$V$5:$V$504,AW62)="Not in IMS",INDEX('GSTR-2B IMS'!$V$5:$V$504,AW62)="N.A.",INDEX('GSTR-2B IMS'!$V$5:$V$504,AW62)=""),"PASS","REVIEW")))))</f>
        <v/>
      </c>
      <c r="BB62" s="190" t="str">
        <f>IF(A62="","",IF(S62="Yes","RCM",IF(AW62="","Unmatched",IF(INDEX('GSTR-2B IMS'!$AC$5:$AC$504,AW62)="","4(A)(5)",INDEX('GSTR-2B IMS'!$AC$5:$AC$504,AW62)))))</f>
        <v/>
      </c>
      <c r="BC62" s="188" t="str">
        <f>IF(A62="","",IF(OR(S62="Yes",F62="Credit Note",Q62&lt;=0,AF62="",Setup!$B$24&lt;=AF62,AN62&lt;=0),0,MAX(0,M62*MIN(1,MAX(0,AI62/AN62))*MAX(0,1-IF(AND(AD62&lt;&gt;"",AD62&lt;=AF62),MIN(1,MAX(0,AE62/Q62)),0))-SUMIFS('Reversal Reclaim'!$K$5:$K$504,'Reversal Reclaim'!$B$5:$B$504,A62,'Reversal Reclaim'!$G$5:$G$504,"Temporary"))))</f>
        <v/>
      </c>
      <c r="BD62" s="188" t="str">
        <f>IF(A62="","",IF(OR(S62="Yes",F62="Credit Note",Q62&lt;=0,AF62="",Setup!$B$24&lt;=AF62,AN62&lt;=0),0,MAX(0,N62*MIN(1,MAX(0,AI62/AN62))*MAX(0,1-IF(AND(AD62&lt;&gt;"",AD62&lt;=AF62),MIN(1,MAX(0,AE62/Q62)),0))-SUMIFS('Reversal Reclaim'!$L$5:$L$504,'Reversal Reclaim'!$B$5:$B$504,A62,'Reversal Reclaim'!$G$5:$G$504,"Temporary"))))</f>
        <v/>
      </c>
      <c r="BE62" s="188" t="str">
        <f>IF(A62="","",IF(OR(S62="Yes",F62="Credit Note",Q62&lt;=0,AF62="",Setup!$B$24&lt;=AF62,AN62&lt;=0),0,MAX(0,O62*MIN(1,MAX(0,AI62/AN62))*MAX(0,1-IF(AND(AD62&lt;&gt;"",AD62&lt;=AF62),MIN(1,MAX(0,AE62/Q62)),0))-SUMIFS('Reversal Reclaim'!$M$5:$M$504,'Reversal Reclaim'!$B$5:$B$504,A62,'Reversal Reclaim'!$G$5:$G$504,"Temporary"))))</f>
        <v/>
      </c>
      <c r="BF62" s="188" t="str">
        <f>IF(A62="","",IF(OR(S62="Yes",F62="Credit Note",Q62&lt;=0,AF62="",Setup!$B$24&lt;=AF62,AN62&lt;=0),0,MAX(0,P62*MIN(1,MAX(0,AI62/AN62))*MAX(0,1-IF(AND(AD62&lt;&gt;"",AD62&lt;=AF62),MIN(1,MAX(0,AE62/Q62)),0))-SUMIFS('Reversal Reclaim'!$N$5:$N$504,'Reversal Reclaim'!$B$5:$B$504,A62,'Reversal Reclaim'!$G$5:$G$504,"Temporary"))))</f>
        <v/>
      </c>
      <c r="BG62" s="188" t="str">
        <f t="shared" si="12"/>
        <v/>
      </c>
    </row>
    <row r="63" spans="1:59" ht="37.950000000000003" customHeight="1" x14ac:dyDescent="0.25">
      <c r="A63" s="61"/>
      <c r="B63" s="62"/>
      <c r="C63" s="62"/>
      <c r="D63" s="62"/>
      <c r="E63" s="62"/>
      <c r="F63" s="62"/>
      <c r="G63" s="62"/>
      <c r="H63" s="63"/>
      <c r="I63" s="63"/>
      <c r="J63" s="63"/>
      <c r="K63" s="63"/>
      <c r="L63" s="64"/>
      <c r="M63" s="64"/>
      <c r="N63" s="64"/>
      <c r="O63" s="64"/>
      <c r="P63" s="64"/>
      <c r="Q63" s="64"/>
      <c r="R63" s="62"/>
      <c r="S63" s="62"/>
      <c r="T63" s="62"/>
      <c r="U63" s="62"/>
      <c r="V63" s="62"/>
      <c r="W63" s="63"/>
      <c r="X63" s="65"/>
      <c r="Y63" s="65"/>
      <c r="Z63" s="65"/>
      <c r="AA63" s="62"/>
      <c r="AB63" s="62"/>
      <c r="AC63" s="62"/>
      <c r="AD63" s="63"/>
      <c r="AE63" s="64"/>
      <c r="AF63" s="63" t="str">
        <f t="shared" si="0"/>
        <v/>
      </c>
      <c r="AG63" s="62"/>
      <c r="AH63" s="207"/>
      <c r="AI63" s="64"/>
      <c r="AJ63" s="64"/>
      <c r="AK63" s="64"/>
      <c r="AL63" s="66" t="str">
        <f t="shared" si="1"/>
        <v/>
      </c>
      <c r="AM63" s="67" t="str">
        <f t="shared" si="2"/>
        <v/>
      </c>
      <c r="AN63" s="68" t="str">
        <f t="shared" si="3"/>
        <v/>
      </c>
      <c r="AO63" s="67" t="str">
        <f t="shared" si="4"/>
        <v/>
      </c>
      <c r="AP63" s="67" t="str">
        <f t="shared" si="5"/>
        <v/>
      </c>
      <c r="AQ63" s="67" t="str">
        <f t="shared" si="6"/>
        <v/>
      </c>
      <c r="AR63" s="67" t="str">
        <f t="shared" si="7"/>
        <v/>
      </c>
      <c r="AS63" s="67" t="str">
        <f t="shared" si="8"/>
        <v/>
      </c>
      <c r="AT63" s="67" t="str">
        <f>IF(A63="","",IF(S63="Yes","N.A.",IF(AND(AD63&lt;&gt;"",AD63&lt;=AF63,AE63&gt;=Q63),"PASS",IF(Setup!$B$24&lt;=AF63,"WATCH",IF(BG63&gt;0,"PARTIAL REVERSE/REVIEW","REVERSE/REVIEW")))))</f>
        <v/>
      </c>
      <c r="AU63" s="67" t="str">
        <f>IF(A63="","",IF(H63="","REVIEW",IF(AI63&gt;0,IF(OR(AH63="",NOT(ISNUMBER(AH63))),"REVIEW CLAIM DATE",IF(AH63&lt;=SUMIF('FY Deadlines'!$A$5:$A$14,IF(MONTH(H63)&gt;=4,YEAR(H63),YEAR(H63)-1),'FY Deadlines'!$F$5:$F$14),"PASS","EXPIRED CLAIM")),IF(SUMIF('FY Deadlines'!$A$5:$A$14,IF(MONTH(H63)&gt;=4,YEAR(H63),YEAR(H63)-1),'FY Deadlines'!$F$5:$F$14)=0,"REVIEW FY",IF(Setup!$B$24&gt;SUMIF('FY Deadlines'!$A$5:$A$14,IF(MONTH(H63)&gt;=4,YEAR(H63),YEAR(H63)-1),'FY Deadlines'!$F$5:$F$14),"EXPIRED","PASS")))))</f>
        <v/>
      </c>
      <c r="AV63" s="67" t="str">
        <f t="shared" si="9"/>
        <v/>
      </c>
      <c r="AW63" s="67" t="str">
        <f>IF(AM63="","",IF(COUNTIF('GSTR-2B IMS'!$AE$5:$AE$504,AM63)=1,SUMIF('GSTR-2B IMS'!$AE$5:$AE$504,AM63,'GSTR-2B IMS'!$AL$5:$AL$504),""))</f>
        <v/>
      </c>
      <c r="AX63" s="67" t="str">
        <f>IF(A63="","",IF(AO63&gt;1,"Duplicate",IF(COUNTIF('GSTR-2B IMS'!$AE$5:$AE$504,AM63)=0,"Only in Books",IF(COUNTIF('GSTR-2B IMS'!$AE$5:$AE$504,AM63)&gt;1,"Duplicate",IF(AND(C63=INDEX('GSTR-2B IMS'!$C$5:$C$504,AW63),F63=INDEX('GSTR-2B IMS'!$F$5:$F$504,AW63),ABS(H63-INDEX('GSTR-2B IMS'!$H$5:$H$504,AW63))&lt;=Setup!$B$21,ABS(L63-INDEX('GSTR-2B IMS'!$L$5:$L$504,AW63))&lt;=Setup!$B$18,ABS(AN63-INDEX('GSTR-2B IMS'!$AF$5:$AF$504,AW63))&lt;=Setup!$B$19,ABS(M63-INDEX('GSTR-2B IMS'!$M$5:$M$504,AW63))&lt;=Setup!$B$20,ABS(N63-INDEX('GSTR-2B IMS'!$N$5:$N$504,AW63))&lt;=Setup!$B$20,ABS(O63-INDEX('GSTR-2B IMS'!$O$5:$O$504,AW63))&lt;=Setup!$B$20,ABS(P63-INDEX('GSTR-2B IMS'!$P$5:$P$504,AW63))&lt;=Setup!$B$20),"Exact",IF(AND(C63=INDEX('GSTR-2B IMS'!$C$5:$C$504,AW63),F63=INDEX('GSTR-2B IMS'!$F$5:$F$504,AW63)),"Partial","Probable"))))))</f>
        <v/>
      </c>
      <c r="AY63" s="69" t="str">
        <f t="shared" si="10"/>
        <v/>
      </c>
      <c r="AZ63" s="190">
        <f t="shared" si="11"/>
        <v>59</v>
      </c>
      <c r="BA63" s="190" t="str">
        <f>IF(A63="","",IF(AW63="","N.A.",IF(INDEX('GSTR-2B IMS'!$T$5:$T$504,AW63)&lt;&gt;"Available","REVIEW",IF(OR(INDEX('GSTR-2B IMS'!$B$5:$B$504,AW63)="GSTR-1 B2B",INDEX('GSTR-2B IMS'!$B$5:$B$504,AW63)="GSTR-1A",INDEX('GSTR-2B IMS'!$B$5:$B$504,AW63)="IFF"),IF(OR(INDEX('GSTR-2B IMS'!$V$5:$V$504,AW63)="Accepted",INDEX('GSTR-2B IMS'!$V$5:$V$504,AW63)="No Action",INDEX('GSTR-2B IMS'!$V$5:$V$504,AW63)="Deemed Accepted"),"PASS","REVIEW"),IF(OR(INDEX('GSTR-2B IMS'!$V$5:$V$504,AW63)="Not in IMS",INDEX('GSTR-2B IMS'!$V$5:$V$504,AW63)="N.A.",INDEX('GSTR-2B IMS'!$V$5:$V$504,AW63)=""),"PASS","REVIEW")))))</f>
        <v/>
      </c>
      <c r="BB63" s="190" t="str">
        <f>IF(A63="","",IF(S63="Yes","RCM",IF(AW63="","Unmatched",IF(INDEX('GSTR-2B IMS'!$AC$5:$AC$504,AW63)="","4(A)(5)",INDEX('GSTR-2B IMS'!$AC$5:$AC$504,AW63)))))</f>
        <v/>
      </c>
      <c r="BC63" s="188" t="str">
        <f>IF(A63="","",IF(OR(S63="Yes",F63="Credit Note",Q63&lt;=0,AF63="",Setup!$B$24&lt;=AF63,AN63&lt;=0),0,MAX(0,M63*MIN(1,MAX(0,AI63/AN63))*MAX(0,1-IF(AND(AD63&lt;&gt;"",AD63&lt;=AF63),MIN(1,MAX(0,AE63/Q63)),0))-SUMIFS('Reversal Reclaim'!$K$5:$K$504,'Reversal Reclaim'!$B$5:$B$504,A63,'Reversal Reclaim'!$G$5:$G$504,"Temporary"))))</f>
        <v/>
      </c>
      <c r="BD63" s="188" t="str">
        <f>IF(A63="","",IF(OR(S63="Yes",F63="Credit Note",Q63&lt;=0,AF63="",Setup!$B$24&lt;=AF63,AN63&lt;=0),0,MAX(0,N63*MIN(1,MAX(0,AI63/AN63))*MAX(0,1-IF(AND(AD63&lt;&gt;"",AD63&lt;=AF63),MIN(1,MAX(0,AE63/Q63)),0))-SUMIFS('Reversal Reclaim'!$L$5:$L$504,'Reversal Reclaim'!$B$5:$B$504,A63,'Reversal Reclaim'!$G$5:$G$504,"Temporary"))))</f>
        <v/>
      </c>
      <c r="BE63" s="188" t="str">
        <f>IF(A63="","",IF(OR(S63="Yes",F63="Credit Note",Q63&lt;=0,AF63="",Setup!$B$24&lt;=AF63,AN63&lt;=0),0,MAX(0,O63*MIN(1,MAX(0,AI63/AN63))*MAX(0,1-IF(AND(AD63&lt;&gt;"",AD63&lt;=AF63),MIN(1,MAX(0,AE63/Q63)),0))-SUMIFS('Reversal Reclaim'!$M$5:$M$504,'Reversal Reclaim'!$B$5:$B$504,A63,'Reversal Reclaim'!$G$5:$G$504,"Temporary"))))</f>
        <v/>
      </c>
      <c r="BF63" s="188" t="str">
        <f>IF(A63="","",IF(OR(S63="Yes",F63="Credit Note",Q63&lt;=0,AF63="",Setup!$B$24&lt;=AF63,AN63&lt;=0),0,MAX(0,P63*MIN(1,MAX(0,AI63/AN63))*MAX(0,1-IF(AND(AD63&lt;&gt;"",AD63&lt;=AF63),MIN(1,MAX(0,AE63/Q63)),0))-SUMIFS('Reversal Reclaim'!$N$5:$N$504,'Reversal Reclaim'!$B$5:$B$504,A63,'Reversal Reclaim'!$G$5:$G$504,"Temporary"))))</f>
        <v/>
      </c>
      <c r="BG63" s="188" t="str">
        <f t="shared" si="12"/>
        <v/>
      </c>
    </row>
    <row r="64" spans="1:59" ht="37.950000000000003" customHeight="1" x14ac:dyDescent="0.25">
      <c r="A64" s="61"/>
      <c r="B64" s="62"/>
      <c r="C64" s="62"/>
      <c r="D64" s="62"/>
      <c r="E64" s="62"/>
      <c r="F64" s="62"/>
      <c r="G64" s="62"/>
      <c r="H64" s="63"/>
      <c r="I64" s="63"/>
      <c r="J64" s="63"/>
      <c r="K64" s="63"/>
      <c r="L64" s="64"/>
      <c r="M64" s="64"/>
      <c r="N64" s="64"/>
      <c r="O64" s="64"/>
      <c r="P64" s="64"/>
      <c r="Q64" s="64"/>
      <c r="R64" s="62"/>
      <c r="S64" s="62"/>
      <c r="T64" s="62"/>
      <c r="U64" s="62"/>
      <c r="V64" s="62"/>
      <c r="W64" s="63"/>
      <c r="X64" s="65"/>
      <c r="Y64" s="65"/>
      <c r="Z64" s="65"/>
      <c r="AA64" s="62"/>
      <c r="AB64" s="62"/>
      <c r="AC64" s="62"/>
      <c r="AD64" s="63"/>
      <c r="AE64" s="64"/>
      <c r="AF64" s="63" t="str">
        <f t="shared" si="0"/>
        <v/>
      </c>
      <c r="AG64" s="62"/>
      <c r="AH64" s="207"/>
      <c r="AI64" s="64"/>
      <c r="AJ64" s="64"/>
      <c r="AK64" s="64"/>
      <c r="AL64" s="66" t="str">
        <f t="shared" si="1"/>
        <v/>
      </c>
      <c r="AM64" s="67" t="str">
        <f t="shared" si="2"/>
        <v/>
      </c>
      <c r="AN64" s="68" t="str">
        <f t="shared" si="3"/>
        <v/>
      </c>
      <c r="AO64" s="67" t="str">
        <f t="shared" si="4"/>
        <v/>
      </c>
      <c r="AP64" s="67" t="str">
        <f t="shared" si="5"/>
        <v/>
      </c>
      <c r="AQ64" s="67" t="str">
        <f t="shared" si="6"/>
        <v/>
      </c>
      <c r="AR64" s="67" t="str">
        <f t="shared" si="7"/>
        <v/>
      </c>
      <c r="AS64" s="67" t="str">
        <f t="shared" si="8"/>
        <v/>
      </c>
      <c r="AT64" s="67" t="str">
        <f>IF(A64="","",IF(S64="Yes","N.A.",IF(AND(AD64&lt;&gt;"",AD64&lt;=AF64,AE64&gt;=Q64),"PASS",IF(Setup!$B$24&lt;=AF64,"WATCH",IF(BG64&gt;0,"PARTIAL REVERSE/REVIEW","REVERSE/REVIEW")))))</f>
        <v/>
      </c>
      <c r="AU64" s="67" t="str">
        <f>IF(A64="","",IF(H64="","REVIEW",IF(AI64&gt;0,IF(OR(AH64="",NOT(ISNUMBER(AH64))),"REVIEW CLAIM DATE",IF(AH64&lt;=SUMIF('FY Deadlines'!$A$5:$A$14,IF(MONTH(H64)&gt;=4,YEAR(H64),YEAR(H64)-1),'FY Deadlines'!$F$5:$F$14),"PASS","EXPIRED CLAIM")),IF(SUMIF('FY Deadlines'!$A$5:$A$14,IF(MONTH(H64)&gt;=4,YEAR(H64),YEAR(H64)-1),'FY Deadlines'!$F$5:$F$14)=0,"REVIEW FY",IF(Setup!$B$24&gt;SUMIF('FY Deadlines'!$A$5:$A$14,IF(MONTH(H64)&gt;=4,YEAR(H64),YEAR(H64)-1),'FY Deadlines'!$F$5:$F$14),"EXPIRED","PASS")))))</f>
        <v/>
      </c>
      <c r="AV64" s="67" t="str">
        <f t="shared" si="9"/>
        <v/>
      </c>
      <c r="AW64" s="67" t="str">
        <f>IF(AM64="","",IF(COUNTIF('GSTR-2B IMS'!$AE$5:$AE$504,AM64)=1,SUMIF('GSTR-2B IMS'!$AE$5:$AE$504,AM64,'GSTR-2B IMS'!$AL$5:$AL$504),""))</f>
        <v/>
      </c>
      <c r="AX64" s="67" t="str">
        <f>IF(A64="","",IF(AO64&gt;1,"Duplicate",IF(COUNTIF('GSTR-2B IMS'!$AE$5:$AE$504,AM64)=0,"Only in Books",IF(COUNTIF('GSTR-2B IMS'!$AE$5:$AE$504,AM64)&gt;1,"Duplicate",IF(AND(C64=INDEX('GSTR-2B IMS'!$C$5:$C$504,AW64),F64=INDEX('GSTR-2B IMS'!$F$5:$F$504,AW64),ABS(H64-INDEX('GSTR-2B IMS'!$H$5:$H$504,AW64))&lt;=Setup!$B$21,ABS(L64-INDEX('GSTR-2B IMS'!$L$5:$L$504,AW64))&lt;=Setup!$B$18,ABS(AN64-INDEX('GSTR-2B IMS'!$AF$5:$AF$504,AW64))&lt;=Setup!$B$19,ABS(M64-INDEX('GSTR-2B IMS'!$M$5:$M$504,AW64))&lt;=Setup!$B$20,ABS(N64-INDEX('GSTR-2B IMS'!$N$5:$N$504,AW64))&lt;=Setup!$B$20,ABS(O64-INDEX('GSTR-2B IMS'!$O$5:$O$504,AW64))&lt;=Setup!$B$20,ABS(P64-INDEX('GSTR-2B IMS'!$P$5:$P$504,AW64))&lt;=Setup!$B$20),"Exact",IF(AND(C64=INDEX('GSTR-2B IMS'!$C$5:$C$504,AW64),F64=INDEX('GSTR-2B IMS'!$F$5:$F$504,AW64)),"Partial","Probable"))))))</f>
        <v/>
      </c>
      <c r="AY64" s="69" t="str">
        <f t="shared" si="10"/>
        <v/>
      </c>
      <c r="AZ64" s="190">
        <f t="shared" si="11"/>
        <v>60</v>
      </c>
      <c r="BA64" s="190" t="str">
        <f>IF(A64="","",IF(AW64="","N.A.",IF(INDEX('GSTR-2B IMS'!$T$5:$T$504,AW64)&lt;&gt;"Available","REVIEW",IF(OR(INDEX('GSTR-2B IMS'!$B$5:$B$504,AW64)="GSTR-1 B2B",INDEX('GSTR-2B IMS'!$B$5:$B$504,AW64)="GSTR-1A",INDEX('GSTR-2B IMS'!$B$5:$B$504,AW64)="IFF"),IF(OR(INDEX('GSTR-2B IMS'!$V$5:$V$504,AW64)="Accepted",INDEX('GSTR-2B IMS'!$V$5:$V$504,AW64)="No Action",INDEX('GSTR-2B IMS'!$V$5:$V$504,AW64)="Deemed Accepted"),"PASS","REVIEW"),IF(OR(INDEX('GSTR-2B IMS'!$V$5:$V$504,AW64)="Not in IMS",INDEX('GSTR-2B IMS'!$V$5:$V$504,AW64)="N.A.",INDEX('GSTR-2B IMS'!$V$5:$V$504,AW64)=""),"PASS","REVIEW")))))</f>
        <v/>
      </c>
      <c r="BB64" s="190" t="str">
        <f>IF(A64="","",IF(S64="Yes","RCM",IF(AW64="","Unmatched",IF(INDEX('GSTR-2B IMS'!$AC$5:$AC$504,AW64)="","4(A)(5)",INDEX('GSTR-2B IMS'!$AC$5:$AC$504,AW64)))))</f>
        <v/>
      </c>
      <c r="BC64" s="188" t="str">
        <f>IF(A64="","",IF(OR(S64="Yes",F64="Credit Note",Q64&lt;=0,AF64="",Setup!$B$24&lt;=AF64,AN64&lt;=0),0,MAX(0,M64*MIN(1,MAX(0,AI64/AN64))*MAX(0,1-IF(AND(AD64&lt;&gt;"",AD64&lt;=AF64),MIN(1,MAX(0,AE64/Q64)),0))-SUMIFS('Reversal Reclaim'!$K$5:$K$504,'Reversal Reclaim'!$B$5:$B$504,A64,'Reversal Reclaim'!$G$5:$G$504,"Temporary"))))</f>
        <v/>
      </c>
      <c r="BD64" s="188" t="str">
        <f>IF(A64="","",IF(OR(S64="Yes",F64="Credit Note",Q64&lt;=0,AF64="",Setup!$B$24&lt;=AF64,AN64&lt;=0),0,MAX(0,N64*MIN(1,MAX(0,AI64/AN64))*MAX(0,1-IF(AND(AD64&lt;&gt;"",AD64&lt;=AF64),MIN(1,MAX(0,AE64/Q64)),0))-SUMIFS('Reversal Reclaim'!$L$5:$L$504,'Reversal Reclaim'!$B$5:$B$504,A64,'Reversal Reclaim'!$G$5:$G$504,"Temporary"))))</f>
        <v/>
      </c>
      <c r="BE64" s="188" t="str">
        <f>IF(A64="","",IF(OR(S64="Yes",F64="Credit Note",Q64&lt;=0,AF64="",Setup!$B$24&lt;=AF64,AN64&lt;=0),0,MAX(0,O64*MIN(1,MAX(0,AI64/AN64))*MAX(0,1-IF(AND(AD64&lt;&gt;"",AD64&lt;=AF64),MIN(1,MAX(0,AE64/Q64)),0))-SUMIFS('Reversal Reclaim'!$M$5:$M$504,'Reversal Reclaim'!$B$5:$B$504,A64,'Reversal Reclaim'!$G$5:$G$504,"Temporary"))))</f>
        <v/>
      </c>
      <c r="BF64" s="188" t="str">
        <f>IF(A64="","",IF(OR(S64="Yes",F64="Credit Note",Q64&lt;=0,AF64="",Setup!$B$24&lt;=AF64,AN64&lt;=0),0,MAX(0,P64*MIN(1,MAX(0,AI64/AN64))*MAX(0,1-IF(AND(AD64&lt;&gt;"",AD64&lt;=AF64),MIN(1,MAX(0,AE64/Q64)),0))-SUMIFS('Reversal Reclaim'!$N$5:$N$504,'Reversal Reclaim'!$B$5:$B$504,A64,'Reversal Reclaim'!$G$5:$G$504,"Temporary"))))</f>
        <v/>
      </c>
      <c r="BG64" s="188" t="str">
        <f t="shared" si="12"/>
        <v/>
      </c>
    </row>
    <row r="65" spans="1:59" ht="37.950000000000003" customHeight="1" x14ac:dyDescent="0.25">
      <c r="A65" s="61"/>
      <c r="B65" s="62"/>
      <c r="C65" s="62"/>
      <c r="D65" s="62"/>
      <c r="E65" s="62"/>
      <c r="F65" s="62"/>
      <c r="G65" s="62"/>
      <c r="H65" s="63"/>
      <c r="I65" s="63"/>
      <c r="J65" s="63"/>
      <c r="K65" s="63"/>
      <c r="L65" s="64"/>
      <c r="M65" s="64"/>
      <c r="N65" s="64"/>
      <c r="O65" s="64"/>
      <c r="P65" s="64"/>
      <c r="Q65" s="64"/>
      <c r="R65" s="62"/>
      <c r="S65" s="62"/>
      <c r="T65" s="62"/>
      <c r="U65" s="62"/>
      <c r="V65" s="62"/>
      <c r="W65" s="63"/>
      <c r="X65" s="65"/>
      <c r="Y65" s="65"/>
      <c r="Z65" s="65"/>
      <c r="AA65" s="62"/>
      <c r="AB65" s="62"/>
      <c r="AC65" s="62"/>
      <c r="AD65" s="63"/>
      <c r="AE65" s="64"/>
      <c r="AF65" s="63" t="str">
        <f t="shared" si="0"/>
        <v/>
      </c>
      <c r="AG65" s="62"/>
      <c r="AH65" s="207"/>
      <c r="AI65" s="64"/>
      <c r="AJ65" s="64"/>
      <c r="AK65" s="64"/>
      <c r="AL65" s="66" t="str">
        <f t="shared" si="1"/>
        <v/>
      </c>
      <c r="AM65" s="67" t="str">
        <f t="shared" si="2"/>
        <v/>
      </c>
      <c r="AN65" s="68" t="str">
        <f t="shared" si="3"/>
        <v/>
      </c>
      <c r="AO65" s="67" t="str">
        <f t="shared" si="4"/>
        <v/>
      </c>
      <c r="AP65" s="67" t="str">
        <f t="shared" si="5"/>
        <v/>
      </c>
      <c r="AQ65" s="67" t="str">
        <f t="shared" si="6"/>
        <v/>
      </c>
      <c r="AR65" s="67" t="str">
        <f t="shared" si="7"/>
        <v/>
      </c>
      <c r="AS65" s="67" t="str">
        <f t="shared" si="8"/>
        <v/>
      </c>
      <c r="AT65" s="67" t="str">
        <f>IF(A65="","",IF(S65="Yes","N.A.",IF(AND(AD65&lt;&gt;"",AD65&lt;=AF65,AE65&gt;=Q65),"PASS",IF(Setup!$B$24&lt;=AF65,"WATCH",IF(BG65&gt;0,"PARTIAL REVERSE/REVIEW","REVERSE/REVIEW")))))</f>
        <v/>
      </c>
      <c r="AU65" s="67" t="str">
        <f>IF(A65="","",IF(H65="","REVIEW",IF(AI65&gt;0,IF(OR(AH65="",NOT(ISNUMBER(AH65))),"REVIEW CLAIM DATE",IF(AH65&lt;=SUMIF('FY Deadlines'!$A$5:$A$14,IF(MONTH(H65)&gt;=4,YEAR(H65),YEAR(H65)-1),'FY Deadlines'!$F$5:$F$14),"PASS","EXPIRED CLAIM")),IF(SUMIF('FY Deadlines'!$A$5:$A$14,IF(MONTH(H65)&gt;=4,YEAR(H65),YEAR(H65)-1),'FY Deadlines'!$F$5:$F$14)=0,"REVIEW FY",IF(Setup!$B$24&gt;SUMIF('FY Deadlines'!$A$5:$A$14,IF(MONTH(H65)&gt;=4,YEAR(H65),YEAR(H65)-1),'FY Deadlines'!$F$5:$F$14),"EXPIRED","PASS")))))</f>
        <v/>
      </c>
      <c r="AV65" s="67" t="str">
        <f t="shared" si="9"/>
        <v/>
      </c>
      <c r="AW65" s="67" t="str">
        <f>IF(AM65="","",IF(COUNTIF('GSTR-2B IMS'!$AE$5:$AE$504,AM65)=1,SUMIF('GSTR-2B IMS'!$AE$5:$AE$504,AM65,'GSTR-2B IMS'!$AL$5:$AL$504),""))</f>
        <v/>
      </c>
      <c r="AX65" s="67" t="str">
        <f>IF(A65="","",IF(AO65&gt;1,"Duplicate",IF(COUNTIF('GSTR-2B IMS'!$AE$5:$AE$504,AM65)=0,"Only in Books",IF(COUNTIF('GSTR-2B IMS'!$AE$5:$AE$504,AM65)&gt;1,"Duplicate",IF(AND(C65=INDEX('GSTR-2B IMS'!$C$5:$C$504,AW65),F65=INDEX('GSTR-2B IMS'!$F$5:$F$504,AW65),ABS(H65-INDEX('GSTR-2B IMS'!$H$5:$H$504,AW65))&lt;=Setup!$B$21,ABS(L65-INDEX('GSTR-2B IMS'!$L$5:$L$504,AW65))&lt;=Setup!$B$18,ABS(AN65-INDEX('GSTR-2B IMS'!$AF$5:$AF$504,AW65))&lt;=Setup!$B$19,ABS(M65-INDEX('GSTR-2B IMS'!$M$5:$M$504,AW65))&lt;=Setup!$B$20,ABS(N65-INDEX('GSTR-2B IMS'!$N$5:$N$504,AW65))&lt;=Setup!$B$20,ABS(O65-INDEX('GSTR-2B IMS'!$O$5:$O$504,AW65))&lt;=Setup!$B$20,ABS(P65-INDEX('GSTR-2B IMS'!$P$5:$P$504,AW65))&lt;=Setup!$B$20),"Exact",IF(AND(C65=INDEX('GSTR-2B IMS'!$C$5:$C$504,AW65),F65=INDEX('GSTR-2B IMS'!$F$5:$F$504,AW65)),"Partial","Probable"))))))</f>
        <v/>
      </c>
      <c r="AY65" s="69" t="str">
        <f t="shared" si="10"/>
        <v/>
      </c>
      <c r="AZ65" s="190">
        <f t="shared" si="11"/>
        <v>61</v>
      </c>
      <c r="BA65" s="190" t="str">
        <f>IF(A65="","",IF(AW65="","N.A.",IF(INDEX('GSTR-2B IMS'!$T$5:$T$504,AW65)&lt;&gt;"Available","REVIEW",IF(OR(INDEX('GSTR-2B IMS'!$B$5:$B$504,AW65)="GSTR-1 B2B",INDEX('GSTR-2B IMS'!$B$5:$B$504,AW65)="GSTR-1A",INDEX('GSTR-2B IMS'!$B$5:$B$504,AW65)="IFF"),IF(OR(INDEX('GSTR-2B IMS'!$V$5:$V$504,AW65)="Accepted",INDEX('GSTR-2B IMS'!$V$5:$V$504,AW65)="No Action",INDEX('GSTR-2B IMS'!$V$5:$V$504,AW65)="Deemed Accepted"),"PASS","REVIEW"),IF(OR(INDEX('GSTR-2B IMS'!$V$5:$V$504,AW65)="Not in IMS",INDEX('GSTR-2B IMS'!$V$5:$V$504,AW65)="N.A.",INDEX('GSTR-2B IMS'!$V$5:$V$504,AW65)=""),"PASS","REVIEW")))))</f>
        <v/>
      </c>
      <c r="BB65" s="190" t="str">
        <f>IF(A65="","",IF(S65="Yes","RCM",IF(AW65="","Unmatched",IF(INDEX('GSTR-2B IMS'!$AC$5:$AC$504,AW65)="","4(A)(5)",INDEX('GSTR-2B IMS'!$AC$5:$AC$504,AW65)))))</f>
        <v/>
      </c>
      <c r="BC65" s="188" t="str">
        <f>IF(A65="","",IF(OR(S65="Yes",F65="Credit Note",Q65&lt;=0,AF65="",Setup!$B$24&lt;=AF65,AN65&lt;=0),0,MAX(0,M65*MIN(1,MAX(0,AI65/AN65))*MAX(0,1-IF(AND(AD65&lt;&gt;"",AD65&lt;=AF65),MIN(1,MAX(0,AE65/Q65)),0))-SUMIFS('Reversal Reclaim'!$K$5:$K$504,'Reversal Reclaim'!$B$5:$B$504,A65,'Reversal Reclaim'!$G$5:$G$504,"Temporary"))))</f>
        <v/>
      </c>
      <c r="BD65" s="188" t="str">
        <f>IF(A65="","",IF(OR(S65="Yes",F65="Credit Note",Q65&lt;=0,AF65="",Setup!$B$24&lt;=AF65,AN65&lt;=0),0,MAX(0,N65*MIN(1,MAX(0,AI65/AN65))*MAX(0,1-IF(AND(AD65&lt;&gt;"",AD65&lt;=AF65),MIN(1,MAX(0,AE65/Q65)),0))-SUMIFS('Reversal Reclaim'!$L$5:$L$504,'Reversal Reclaim'!$B$5:$B$504,A65,'Reversal Reclaim'!$G$5:$G$504,"Temporary"))))</f>
        <v/>
      </c>
      <c r="BE65" s="188" t="str">
        <f>IF(A65="","",IF(OR(S65="Yes",F65="Credit Note",Q65&lt;=0,AF65="",Setup!$B$24&lt;=AF65,AN65&lt;=0),0,MAX(0,O65*MIN(1,MAX(0,AI65/AN65))*MAX(0,1-IF(AND(AD65&lt;&gt;"",AD65&lt;=AF65),MIN(1,MAX(0,AE65/Q65)),0))-SUMIFS('Reversal Reclaim'!$M$5:$M$504,'Reversal Reclaim'!$B$5:$B$504,A65,'Reversal Reclaim'!$G$5:$G$504,"Temporary"))))</f>
        <v/>
      </c>
      <c r="BF65" s="188" t="str">
        <f>IF(A65="","",IF(OR(S65="Yes",F65="Credit Note",Q65&lt;=0,AF65="",Setup!$B$24&lt;=AF65,AN65&lt;=0),0,MAX(0,P65*MIN(1,MAX(0,AI65/AN65))*MAX(0,1-IF(AND(AD65&lt;&gt;"",AD65&lt;=AF65),MIN(1,MAX(0,AE65/Q65)),0))-SUMIFS('Reversal Reclaim'!$N$5:$N$504,'Reversal Reclaim'!$B$5:$B$504,A65,'Reversal Reclaim'!$G$5:$G$504,"Temporary"))))</f>
        <v/>
      </c>
      <c r="BG65" s="188" t="str">
        <f t="shared" si="12"/>
        <v/>
      </c>
    </row>
    <row r="66" spans="1:59" ht="37.950000000000003" customHeight="1" x14ac:dyDescent="0.25">
      <c r="A66" s="61"/>
      <c r="B66" s="62"/>
      <c r="C66" s="62"/>
      <c r="D66" s="62"/>
      <c r="E66" s="62"/>
      <c r="F66" s="62"/>
      <c r="G66" s="62"/>
      <c r="H66" s="63"/>
      <c r="I66" s="63"/>
      <c r="J66" s="63"/>
      <c r="K66" s="63"/>
      <c r="L66" s="64"/>
      <c r="M66" s="64"/>
      <c r="N66" s="64"/>
      <c r="O66" s="64"/>
      <c r="P66" s="64"/>
      <c r="Q66" s="64"/>
      <c r="R66" s="62"/>
      <c r="S66" s="62"/>
      <c r="T66" s="62"/>
      <c r="U66" s="62"/>
      <c r="V66" s="62"/>
      <c r="W66" s="63"/>
      <c r="X66" s="65"/>
      <c r="Y66" s="65"/>
      <c r="Z66" s="65"/>
      <c r="AA66" s="62"/>
      <c r="AB66" s="62"/>
      <c r="AC66" s="62"/>
      <c r="AD66" s="63"/>
      <c r="AE66" s="64"/>
      <c r="AF66" s="63" t="str">
        <f t="shared" si="0"/>
        <v/>
      </c>
      <c r="AG66" s="62"/>
      <c r="AH66" s="207"/>
      <c r="AI66" s="64"/>
      <c r="AJ66" s="64"/>
      <c r="AK66" s="64"/>
      <c r="AL66" s="66" t="str">
        <f t="shared" si="1"/>
        <v/>
      </c>
      <c r="AM66" s="67" t="str">
        <f t="shared" si="2"/>
        <v/>
      </c>
      <c r="AN66" s="68" t="str">
        <f t="shared" si="3"/>
        <v/>
      </c>
      <c r="AO66" s="67" t="str">
        <f t="shared" si="4"/>
        <v/>
      </c>
      <c r="AP66" s="67" t="str">
        <f t="shared" si="5"/>
        <v/>
      </c>
      <c r="AQ66" s="67" t="str">
        <f t="shared" si="6"/>
        <v/>
      </c>
      <c r="AR66" s="67" t="str">
        <f t="shared" si="7"/>
        <v/>
      </c>
      <c r="AS66" s="67" t="str">
        <f t="shared" si="8"/>
        <v/>
      </c>
      <c r="AT66" s="67" t="str">
        <f>IF(A66="","",IF(S66="Yes","N.A.",IF(AND(AD66&lt;&gt;"",AD66&lt;=AF66,AE66&gt;=Q66),"PASS",IF(Setup!$B$24&lt;=AF66,"WATCH",IF(BG66&gt;0,"PARTIAL REVERSE/REVIEW","REVERSE/REVIEW")))))</f>
        <v/>
      </c>
      <c r="AU66" s="67" t="str">
        <f>IF(A66="","",IF(H66="","REVIEW",IF(AI66&gt;0,IF(OR(AH66="",NOT(ISNUMBER(AH66))),"REVIEW CLAIM DATE",IF(AH66&lt;=SUMIF('FY Deadlines'!$A$5:$A$14,IF(MONTH(H66)&gt;=4,YEAR(H66),YEAR(H66)-1),'FY Deadlines'!$F$5:$F$14),"PASS","EXPIRED CLAIM")),IF(SUMIF('FY Deadlines'!$A$5:$A$14,IF(MONTH(H66)&gt;=4,YEAR(H66),YEAR(H66)-1),'FY Deadlines'!$F$5:$F$14)=0,"REVIEW FY",IF(Setup!$B$24&gt;SUMIF('FY Deadlines'!$A$5:$A$14,IF(MONTH(H66)&gt;=4,YEAR(H66),YEAR(H66)-1),'FY Deadlines'!$F$5:$F$14),"EXPIRED","PASS")))))</f>
        <v/>
      </c>
      <c r="AV66" s="67" t="str">
        <f t="shared" si="9"/>
        <v/>
      </c>
      <c r="AW66" s="67" t="str">
        <f>IF(AM66="","",IF(COUNTIF('GSTR-2B IMS'!$AE$5:$AE$504,AM66)=1,SUMIF('GSTR-2B IMS'!$AE$5:$AE$504,AM66,'GSTR-2B IMS'!$AL$5:$AL$504),""))</f>
        <v/>
      </c>
      <c r="AX66" s="67" t="str">
        <f>IF(A66="","",IF(AO66&gt;1,"Duplicate",IF(COUNTIF('GSTR-2B IMS'!$AE$5:$AE$504,AM66)=0,"Only in Books",IF(COUNTIF('GSTR-2B IMS'!$AE$5:$AE$504,AM66)&gt;1,"Duplicate",IF(AND(C66=INDEX('GSTR-2B IMS'!$C$5:$C$504,AW66),F66=INDEX('GSTR-2B IMS'!$F$5:$F$504,AW66),ABS(H66-INDEX('GSTR-2B IMS'!$H$5:$H$504,AW66))&lt;=Setup!$B$21,ABS(L66-INDEX('GSTR-2B IMS'!$L$5:$L$504,AW66))&lt;=Setup!$B$18,ABS(AN66-INDEX('GSTR-2B IMS'!$AF$5:$AF$504,AW66))&lt;=Setup!$B$19,ABS(M66-INDEX('GSTR-2B IMS'!$M$5:$M$504,AW66))&lt;=Setup!$B$20,ABS(N66-INDEX('GSTR-2B IMS'!$N$5:$N$504,AW66))&lt;=Setup!$B$20,ABS(O66-INDEX('GSTR-2B IMS'!$O$5:$O$504,AW66))&lt;=Setup!$B$20,ABS(P66-INDEX('GSTR-2B IMS'!$P$5:$P$504,AW66))&lt;=Setup!$B$20),"Exact",IF(AND(C66=INDEX('GSTR-2B IMS'!$C$5:$C$504,AW66),F66=INDEX('GSTR-2B IMS'!$F$5:$F$504,AW66)),"Partial","Probable"))))))</f>
        <v/>
      </c>
      <c r="AY66" s="69" t="str">
        <f t="shared" si="10"/>
        <v/>
      </c>
      <c r="AZ66" s="190">
        <f t="shared" si="11"/>
        <v>62</v>
      </c>
      <c r="BA66" s="190" t="str">
        <f>IF(A66="","",IF(AW66="","N.A.",IF(INDEX('GSTR-2B IMS'!$T$5:$T$504,AW66)&lt;&gt;"Available","REVIEW",IF(OR(INDEX('GSTR-2B IMS'!$B$5:$B$504,AW66)="GSTR-1 B2B",INDEX('GSTR-2B IMS'!$B$5:$B$504,AW66)="GSTR-1A",INDEX('GSTR-2B IMS'!$B$5:$B$504,AW66)="IFF"),IF(OR(INDEX('GSTR-2B IMS'!$V$5:$V$504,AW66)="Accepted",INDEX('GSTR-2B IMS'!$V$5:$V$504,AW66)="No Action",INDEX('GSTR-2B IMS'!$V$5:$V$504,AW66)="Deemed Accepted"),"PASS","REVIEW"),IF(OR(INDEX('GSTR-2B IMS'!$V$5:$V$504,AW66)="Not in IMS",INDEX('GSTR-2B IMS'!$V$5:$V$504,AW66)="N.A.",INDEX('GSTR-2B IMS'!$V$5:$V$504,AW66)=""),"PASS","REVIEW")))))</f>
        <v/>
      </c>
      <c r="BB66" s="190" t="str">
        <f>IF(A66="","",IF(S66="Yes","RCM",IF(AW66="","Unmatched",IF(INDEX('GSTR-2B IMS'!$AC$5:$AC$504,AW66)="","4(A)(5)",INDEX('GSTR-2B IMS'!$AC$5:$AC$504,AW66)))))</f>
        <v/>
      </c>
      <c r="BC66" s="188" t="str">
        <f>IF(A66="","",IF(OR(S66="Yes",F66="Credit Note",Q66&lt;=0,AF66="",Setup!$B$24&lt;=AF66,AN66&lt;=0),0,MAX(0,M66*MIN(1,MAX(0,AI66/AN66))*MAX(0,1-IF(AND(AD66&lt;&gt;"",AD66&lt;=AF66),MIN(1,MAX(0,AE66/Q66)),0))-SUMIFS('Reversal Reclaim'!$K$5:$K$504,'Reversal Reclaim'!$B$5:$B$504,A66,'Reversal Reclaim'!$G$5:$G$504,"Temporary"))))</f>
        <v/>
      </c>
      <c r="BD66" s="188" t="str">
        <f>IF(A66="","",IF(OR(S66="Yes",F66="Credit Note",Q66&lt;=0,AF66="",Setup!$B$24&lt;=AF66,AN66&lt;=0),0,MAX(0,N66*MIN(1,MAX(0,AI66/AN66))*MAX(0,1-IF(AND(AD66&lt;&gt;"",AD66&lt;=AF66),MIN(1,MAX(0,AE66/Q66)),0))-SUMIFS('Reversal Reclaim'!$L$5:$L$504,'Reversal Reclaim'!$B$5:$B$504,A66,'Reversal Reclaim'!$G$5:$G$504,"Temporary"))))</f>
        <v/>
      </c>
      <c r="BE66" s="188" t="str">
        <f>IF(A66="","",IF(OR(S66="Yes",F66="Credit Note",Q66&lt;=0,AF66="",Setup!$B$24&lt;=AF66,AN66&lt;=0),0,MAX(0,O66*MIN(1,MAX(0,AI66/AN66))*MAX(0,1-IF(AND(AD66&lt;&gt;"",AD66&lt;=AF66),MIN(1,MAX(0,AE66/Q66)),0))-SUMIFS('Reversal Reclaim'!$M$5:$M$504,'Reversal Reclaim'!$B$5:$B$504,A66,'Reversal Reclaim'!$G$5:$G$504,"Temporary"))))</f>
        <v/>
      </c>
      <c r="BF66" s="188" t="str">
        <f>IF(A66="","",IF(OR(S66="Yes",F66="Credit Note",Q66&lt;=0,AF66="",Setup!$B$24&lt;=AF66,AN66&lt;=0),0,MAX(0,P66*MIN(1,MAX(0,AI66/AN66))*MAX(0,1-IF(AND(AD66&lt;&gt;"",AD66&lt;=AF66),MIN(1,MAX(0,AE66/Q66)),0))-SUMIFS('Reversal Reclaim'!$N$5:$N$504,'Reversal Reclaim'!$B$5:$B$504,A66,'Reversal Reclaim'!$G$5:$G$504,"Temporary"))))</f>
        <v/>
      </c>
      <c r="BG66" s="188" t="str">
        <f t="shared" si="12"/>
        <v/>
      </c>
    </row>
    <row r="67" spans="1:59" ht="37.950000000000003" customHeight="1" x14ac:dyDescent="0.25">
      <c r="A67" s="61"/>
      <c r="B67" s="62"/>
      <c r="C67" s="62"/>
      <c r="D67" s="62"/>
      <c r="E67" s="62"/>
      <c r="F67" s="62"/>
      <c r="G67" s="62"/>
      <c r="H67" s="63"/>
      <c r="I67" s="63"/>
      <c r="J67" s="63"/>
      <c r="K67" s="63"/>
      <c r="L67" s="64"/>
      <c r="M67" s="64"/>
      <c r="N67" s="64"/>
      <c r="O67" s="64"/>
      <c r="P67" s="64"/>
      <c r="Q67" s="64"/>
      <c r="R67" s="62"/>
      <c r="S67" s="62"/>
      <c r="T67" s="62"/>
      <c r="U67" s="62"/>
      <c r="V67" s="62"/>
      <c r="W67" s="63"/>
      <c r="X67" s="65"/>
      <c r="Y67" s="65"/>
      <c r="Z67" s="65"/>
      <c r="AA67" s="62"/>
      <c r="AB67" s="62"/>
      <c r="AC67" s="62"/>
      <c r="AD67" s="63"/>
      <c r="AE67" s="64"/>
      <c r="AF67" s="63" t="str">
        <f t="shared" si="0"/>
        <v/>
      </c>
      <c r="AG67" s="62"/>
      <c r="AH67" s="207"/>
      <c r="AI67" s="64"/>
      <c r="AJ67" s="64"/>
      <c r="AK67" s="64"/>
      <c r="AL67" s="66" t="str">
        <f t="shared" si="1"/>
        <v/>
      </c>
      <c r="AM67" s="67" t="str">
        <f t="shared" si="2"/>
        <v/>
      </c>
      <c r="AN67" s="68" t="str">
        <f t="shared" si="3"/>
        <v/>
      </c>
      <c r="AO67" s="67" t="str">
        <f t="shared" si="4"/>
        <v/>
      </c>
      <c r="AP67" s="67" t="str">
        <f t="shared" si="5"/>
        <v/>
      </c>
      <c r="AQ67" s="67" t="str">
        <f t="shared" si="6"/>
        <v/>
      </c>
      <c r="AR67" s="67" t="str">
        <f t="shared" si="7"/>
        <v/>
      </c>
      <c r="AS67" s="67" t="str">
        <f t="shared" si="8"/>
        <v/>
      </c>
      <c r="AT67" s="67" t="str">
        <f>IF(A67="","",IF(S67="Yes","N.A.",IF(AND(AD67&lt;&gt;"",AD67&lt;=AF67,AE67&gt;=Q67),"PASS",IF(Setup!$B$24&lt;=AF67,"WATCH",IF(BG67&gt;0,"PARTIAL REVERSE/REVIEW","REVERSE/REVIEW")))))</f>
        <v/>
      </c>
      <c r="AU67" s="67" t="str">
        <f>IF(A67="","",IF(H67="","REVIEW",IF(AI67&gt;0,IF(OR(AH67="",NOT(ISNUMBER(AH67))),"REVIEW CLAIM DATE",IF(AH67&lt;=SUMIF('FY Deadlines'!$A$5:$A$14,IF(MONTH(H67)&gt;=4,YEAR(H67),YEAR(H67)-1),'FY Deadlines'!$F$5:$F$14),"PASS","EXPIRED CLAIM")),IF(SUMIF('FY Deadlines'!$A$5:$A$14,IF(MONTH(H67)&gt;=4,YEAR(H67),YEAR(H67)-1),'FY Deadlines'!$F$5:$F$14)=0,"REVIEW FY",IF(Setup!$B$24&gt;SUMIF('FY Deadlines'!$A$5:$A$14,IF(MONTH(H67)&gt;=4,YEAR(H67),YEAR(H67)-1),'FY Deadlines'!$F$5:$F$14),"EXPIRED","PASS")))))</f>
        <v/>
      </c>
      <c r="AV67" s="67" t="str">
        <f t="shared" si="9"/>
        <v/>
      </c>
      <c r="AW67" s="67" t="str">
        <f>IF(AM67="","",IF(COUNTIF('GSTR-2B IMS'!$AE$5:$AE$504,AM67)=1,SUMIF('GSTR-2B IMS'!$AE$5:$AE$504,AM67,'GSTR-2B IMS'!$AL$5:$AL$504),""))</f>
        <v/>
      </c>
      <c r="AX67" s="67" t="str">
        <f>IF(A67="","",IF(AO67&gt;1,"Duplicate",IF(COUNTIF('GSTR-2B IMS'!$AE$5:$AE$504,AM67)=0,"Only in Books",IF(COUNTIF('GSTR-2B IMS'!$AE$5:$AE$504,AM67)&gt;1,"Duplicate",IF(AND(C67=INDEX('GSTR-2B IMS'!$C$5:$C$504,AW67),F67=INDEX('GSTR-2B IMS'!$F$5:$F$504,AW67),ABS(H67-INDEX('GSTR-2B IMS'!$H$5:$H$504,AW67))&lt;=Setup!$B$21,ABS(L67-INDEX('GSTR-2B IMS'!$L$5:$L$504,AW67))&lt;=Setup!$B$18,ABS(AN67-INDEX('GSTR-2B IMS'!$AF$5:$AF$504,AW67))&lt;=Setup!$B$19,ABS(M67-INDEX('GSTR-2B IMS'!$M$5:$M$504,AW67))&lt;=Setup!$B$20,ABS(N67-INDEX('GSTR-2B IMS'!$N$5:$N$504,AW67))&lt;=Setup!$B$20,ABS(O67-INDEX('GSTR-2B IMS'!$O$5:$O$504,AW67))&lt;=Setup!$B$20,ABS(P67-INDEX('GSTR-2B IMS'!$P$5:$P$504,AW67))&lt;=Setup!$B$20),"Exact",IF(AND(C67=INDEX('GSTR-2B IMS'!$C$5:$C$504,AW67),F67=INDEX('GSTR-2B IMS'!$F$5:$F$504,AW67)),"Partial","Probable"))))))</f>
        <v/>
      </c>
      <c r="AY67" s="69" t="str">
        <f t="shared" si="10"/>
        <v/>
      </c>
      <c r="AZ67" s="190">
        <f t="shared" si="11"/>
        <v>63</v>
      </c>
      <c r="BA67" s="190" t="str">
        <f>IF(A67="","",IF(AW67="","N.A.",IF(INDEX('GSTR-2B IMS'!$T$5:$T$504,AW67)&lt;&gt;"Available","REVIEW",IF(OR(INDEX('GSTR-2B IMS'!$B$5:$B$504,AW67)="GSTR-1 B2B",INDEX('GSTR-2B IMS'!$B$5:$B$504,AW67)="GSTR-1A",INDEX('GSTR-2B IMS'!$B$5:$B$504,AW67)="IFF"),IF(OR(INDEX('GSTR-2B IMS'!$V$5:$V$504,AW67)="Accepted",INDEX('GSTR-2B IMS'!$V$5:$V$504,AW67)="No Action",INDEX('GSTR-2B IMS'!$V$5:$V$504,AW67)="Deemed Accepted"),"PASS","REVIEW"),IF(OR(INDEX('GSTR-2B IMS'!$V$5:$V$504,AW67)="Not in IMS",INDEX('GSTR-2B IMS'!$V$5:$V$504,AW67)="N.A.",INDEX('GSTR-2B IMS'!$V$5:$V$504,AW67)=""),"PASS","REVIEW")))))</f>
        <v/>
      </c>
      <c r="BB67" s="190" t="str">
        <f>IF(A67="","",IF(S67="Yes","RCM",IF(AW67="","Unmatched",IF(INDEX('GSTR-2B IMS'!$AC$5:$AC$504,AW67)="","4(A)(5)",INDEX('GSTR-2B IMS'!$AC$5:$AC$504,AW67)))))</f>
        <v/>
      </c>
      <c r="BC67" s="188" t="str">
        <f>IF(A67="","",IF(OR(S67="Yes",F67="Credit Note",Q67&lt;=0,AF67="",Setup!$B$24&lt;=AF67,AN67&lt;=0),0,MAX(0,M67*MIN(1,MAX(0,AI67/AN67))*MAX(0,1-IF(AND(AD67&lt;&gt;"",AD67&lt;=AF67),MIN(1,MAX(0,AE67/Q67)),0))-SUMIFS('Reversal Reclaim'!$K$5:$K$504,'Reversal Reclaim'!$B$5:$B$504,A67,'Reversal Reclaim'!$G$5:$G$504,"Temporary"))))</f>
        <v/>
      </c>
      <c r="BD67" s="188" t="str">
        <f>IF(A67="","",IF(OR(S67="Yes",F67="Credit Note",Q67&lt;=0,AF67="",Setup!$B$24&lt;=AF67,AN67&lt;=0),0,MAX(0,N67*MIN(1,MAX(0,AI67/AN67))*MAX(0,1-IF(AND(AD67&lt;&gt;"",AD67&lt;=AF67),MIN(1,MAX(0,AE67/Q67)),0))-SUMIFS('Reversal Reclaim'!$L$5:$L$504,'Reversal Reclaim'!$B$5:$B$504,A67,'Reversal Reclaim'!$G$5:$G$504,"Temporary"))))</f>
        <v/>
      </c>
      <c r="BE67" s="188" t="str">
        <f>IF(A67="","",IF(OR(S67="Yes",F67="Credit Note",Q67&lt;=0,AF67="",Setup!$B$24&lt;=AF67,AN67&lt;=0),0,MAX(0,O67*MIN(1,MAX(0,AI67/AN67))*MAX(0,1-IF(AND(AD67&lt;&gt;"",AD67&lt;=AF67),MIN(1,MAX(0,AE67/Q67)),0))-SUMIFS('Reversal Reclaim'!$M$5:$M$504,'Reversal Reclaim'!$B$5:$B$504,A67,'Reversal Reclaim'!$G$5:$G$504,"Temporary"))))</f>
        <v/>
      </c>
      <c r="BF67" s="188" t="str">
        <f>IF(A67="","",IF(OR(S67="Yes",F67="Credit Note",Q67&lt;=0,AF67="",Setup!$B$24&lt;=AF67,AN67&lt;=0),0,MAX(0,P67*MIN(1,MAX(0,AI67/AN67))*MAX(0,1-IF(AND(AD67&lt;&gt;"",AD67&lt;=AF67),MIN(1,MAX(0,AE67/Q67)),0))-SUMIFS('Reversal Reclaim'!$N$5:$N$504,'Reversal Reclaim'!$B$5:$B$504,A67,'Reversal Reclaim'!$G$5:$G$504,"Temporary"))))</f>
        <v/>
      </c>
      <c r="BG67" s="188" t="str">
        <f t="shared" si="12"/>
        <v/>
      </c>
    </row>
    <row r="68" spans="1:59" ht="37.950000000000003" customHeight="1" x14ac:dyDescent="0.25">
      <c r="A68" s="61"/>
      <c r="B68" s="62"/>
      <c r="C68" s="62"/>
      <c r="D68" s="62"/>
      <c r="E68" s="62"/>
      <c r="F68" s="62"/>
      <c r="G68" s="62"/>
      <c r="H68" s="63"/>
      <c r="I68" s="63"/>
      <c r="J68" s="63"/>
      <c r="K68" s="63"/>
      <c r="L68" s="64"/>
      <c r="M68" s="64"/>
      <c r="N68" s="64"/>
      <c r="O68" s="64"/>
      <c r="P68" s="64"/>
      <c r="Q68" s="64"/>
      <c r="R68" s="62"/>
      <c r="S68" s="62"/>
      <c r="T68" s="62"/>
      <c r="U68" s="62"/>
      <c r="V68" s="62"/>
      <c r="W68" s="63"/>
      <c r="X68" s="65"/>
      <c r="Y68" s="65"/>
      <c r="Z68" s="65"/>
      <c r="AA68" s="62"/>
      <c r="AB68" s="62"/>
      <c r="AC68" s="62"/>
      <c r="AD68" s="63"/>
      <c r="AE68" s="64"/>
      <c r="AF68" s="63" t="str">
        <f t="shared" si="0"/>
        <v/>
      </c>
      <c r="AG68" s="62"/>
      <c r="AH68" s="207"/>
      <c r="AI68" s="64"/>
      <c r="AJ68" s="64"/>
      <c r="AK68" s="64"/>
      <c r="AL68" s="66" t="str">
        <f t="shared" si="1"/>
        <v/>
      </c>
      <c r="AM68" s="67" t="str">
        <f t="shared" si="2"/>
        <v/>
      </c>
      <c r="AN68" s="68" t="str">
        <f t="shared" si="3"/>
        <v/>
      </c>
      <c r="AO68" s="67" t="str">
        <f t="shared" si="4"/>
        <v/>
      </c>
      <c r="AP68" s="67" t="str">
        <f t="shared" si="5"/>
        <v/>
      </c>
      <c r="AQ68" s="67" t="str">
        <f t="shared" si="6"/>
        <v/>
      </c>
      <c r="AR68" s="67" t="str">
        <f t="shared" si="7"/>
        <v/>
      </c>
      <c r="AS68" s="67" t="str">
        <f t="shared" si="8"/>
        <v/>
      </c>
      <c r="AT68" s="67" t="str">
        <f>IF(A68="","",IF(S68="Yes","N.A.",IF(AND(AD68&lt;&gt;"",AD68&lt;=AF68,AE68&gt;=Q68),"PASS",IF(Setup!$B$24&lt;=AF68,"WATCH",IF(BG68&gt;0,"PARTIAL REVERSE/REVIEW","REVERSE/REVIEW")))))</f>
        <v/>
      </c>
      <c r="AU68" s="67" t="str">
        <f>IF(A68="","",IF(H68="","REVIEW",IF(AI68&gt;0,IF(OR(AH68="",NOT(ISNUMBER(AH68))),"REVIEW CLAIM DATE",IF(AH68&lt;=SUMIF('FY Deadlines'!$A$5:$A$14,IF(MONTH(H68)&gt;=4,YEAR(H68),YEAR(H68)-1),'FY Deadlines'!$F$5:$F$14),"PASS","EXPIRED CLAIM")),IF(SUMIF('FY Deadlines'!$A$5:$A$14,IF(MONTH(H68)&gt;=4,YEAR(H68),YEAR(H68)-1),'FY Deadlines'!$F$5:$F$14)=0,"REVIEW FY",IF(Setup!$B$24&gt;SUMIF('FY Deadlines'!$A$5:$A$14,IF(MONTH(H68)&gt;=4,YEAR(H68),YEAR(H68)-1),'FY Deadlines'!$F$5:$F$14),"EXPIRED","PASS")))))</f>
        <v/>
      </c>
      <c r="AV68" s="67" t="str">
        <f t="shared" si="9"/>
        <v/>
      </c>
      <c r="AW68" s="67" t="str">
        <f>IF(AM68="","",IF(COUNTIF('GSTR-2B IMS'!$AE$5:$AE$504,AM68)=1,SUMIF('GSTR-2B IMS'!$AE$5:$AE$504,AM68,'GSTR-2B IMS'!$AL$5:$AL$504),""))</f>
        <v/>
      </c>
      <c r="AX68" s="67" t="str">
        <f>IF(A68="","",IF(AO68&gt;1,"Duplicate",IF(COUNTIF('GSTR-2B IMS'!$AE$5:$AE$504,AM68)=0,"Only in Books",IF(COUNTIF('GSTR-2B IMS'!$AE$5:$AE$504,AM68)&gt;1,"Duplicate",IF(AND(C68=INDEX('GSTR-2B IMS'!$C$5:$C$504,AW68),F68=INDEX('GSTR-2B IMS'!$F$5:$F$504,AW68),ABS(H68-INDEX('GSTR-2B IMS'!$H$5:$H$504,AW68))&lt;=Setup!$B$21,ABS(L68-INDEX('GSTR-2B IMS'!$L$5:$L$504,AW68))&lt;=Setup!$B$18,ABS(AN68-INDEX('GSTR-2B IMS'!$AF$5:$AF$504,AW68))&lt;=Setup!$B$19,ABS(M68-INDEX('GSTR-2B IMS'!$M$5:$M$504,AW68))&lt;=Setup!$B$20,ABS(N68-INDEX('GSTR-2B IMS'!$N$5:$N$504,AW68))&lt;=Setup!$B$20,ABS(O68-INDEX('GSTR-2B IMS'!$O$5:$O$504,AW68))&lt;=Setup!$B$20,ABS(P68-INDEX('GSTR-2B IMS'!$P$5:$P$504,AW68))&lt;=Setup!$B$20),"Exact",IF(AND(C68=INDEX('GSTR-2B IMS'!$C$5:$C$504,AW68),F68=INDEX('GSTR-2B IMS'!$F$5:$F$504,AW68)),"Partial","Probable"))))))</f>
        <v/>
      </c>
      <c r="AY68" s="69" t="str">
        <f t="shared" si="10"/>
        <v/>
      </c>
      <c r="AZ68" s="190">
        <f t="shared" si="11"/>
        <v>64</v>
      </c>
      <c r="BA68" s="190" t="str">
        <f>IF(A68="","",IF(AW68="","N.A.",IF(INDEX('GSTR-2B IMS'!$T$5:$T$504,AW68)&lt;&gt;"Available","REVIEW",IF(OR(INDEX('GSTR-2B IMS'!$B$5:$B$504,AW68)="GSTR-1 B2B",INDEX('GSTR-2B IMS'!$B$5:$B$504,AW68)="GSTR-1A",INDEX('GSTR-2B IMS'!$B$5:$B$504,AW68)="IFF"),IF(OR(INDEX('GSTR-2B IMS'!$V$5:$V$504,AW68)="Accepted",INDEX('GSTR-2B IMS'!$V$5:$V$504,AW68)="No Action",INDEX('GSTR-2B IMS'!$V$5:$V$504,AW68)="Deemed Accepted"),"PASS","REVIEW"),IF(OR(INDEX('GSTR-2B IMS'!$V$5:$V$504,AW68)="Not in IMS",INDEX('GSTR-2B IMS'!$V$5:$V$504,AW68)="N.A.",INDEX('GSTR-2B IMS'!$V$5:$V$504,AW68)=""),"PASS","REVIEW")))))</f>
        <v/>
      </c>
      <c r="BB68" s="190" t="str">
        <f>IF(A68="","",IF(S68="Yes","RCM",IF(AW68="","Unmatched",IF(INDEX('GSTR-2B IMS'!$AC$5:$AC$504,AW68)="","4(A)(5)",INDEX('GSTR-2B IMS'!$AC$5:$AC$504,AW68)))))</f>
        <v/>
      </c>
      <c r="BC68" s="188" t="str">
        <f>IF(A68="","",IF(OR(S68="Yes",F68="Credit Note",Q68&lt;=0,AF68="",Setup!$B$24&lt;=AF68,AN68&lt;=0),0,MAX(0,M68*MIN(1,MAX(0,AI68/AN68))*MAX(0,1-IF(AND(AD68&lt;&gt;"",AD68&lt;=AF68),MIN(1,MAX(0,AE68/Q68)),0))-SUMIFS('Reversal Reclaim'!$K$5:$K$504,'Reversal Reclaim'!$B$5:$B$504,A68,'Reversal Reclaim'!$G$5:$G$504,"Temporary"))))</f>
        <v/>
      </c>
      <c r="BD68" s="188" t="str">
        <f>IF(A68="","",IF(OR(S68="Yes",F68="Credit Note",Q68&lt;=0,AF68="",Setup!$B$24&lt;=AF68,AN68&lt;=0),0,MAX(0,N68*MIN(1,MAX(0,AI68/AN68))*MAX(0,1-IF(AND(AD68&lt;&gt;"",AD68&lt;=AF68),MIN(1,MAX(0,AE68/Q68)),0))-SUMIFS('Reversal Reclaim'!$L$5:$L$504,'Reversal Reclaim'!$B$5:$B$504,A68,'Reversal Reclaim'!$G$5:$G$504,"Temporary"))))</f>
        <v/>
      </c>
      <c r="BE68" s="188" t="str">
        <f>IF(A68="","",IF(OR(S68="Yes",F68="Credit Note",Q68&lt;=0,AF68="",Setup!$B$24&lt;=AF68,AN68&lt;=0),0,MAX(0,O68*MIN(1,MAX(0,AI68/AN68))*MAX(0,1-IF(AND(AD68&lt;&gt;"",AD68&lt;=AF68),MIN(1,MAX(0,AE68/Q68)),0))-SUMIFS('Reversal Reclaim'!$M$5:$M$504,'Reversal Reclaim'!$B$5:$B$504,A68,'Reversal Reclaim'!$G$5:$G$504,"Temporary"))))</f>
        <v/>
      </c>
      <c r="BF68" s="188" t="str">
        <f>IF(A68="","",IF(OR(S68="Yes",F68="Credit Note",Q68&lt;=0,AF68="",Setup!$B$24&lt;=AF68,AN68&lt;=0),0,MAX(0,P68*MIN(1,MAX(0,AI68/AN68))*MAX(0,1-IF(AND(AD68&lt;&gt;"",AD68&lt;=AF68),MIN(1,MAX(0,AE68/Q68)),0))-SUMIFS('Reversal Reclaim'!$N$5:$N$504,'Reversal Reclaim'!$B$5:$B$504,A68,'Reversal Reclaim'!$G$5:$G$504,"Temporary"))))</f>
        <v/>
      </c>
      <c r="BG68" s="188" t="str">
        <f t="shared" si="12"/>
        <v/>
      </c>
    </row>
    <row r="69" spans="1:59" ht="37.950000000000003" customHeight="1" x14ac:dyDescent="0.25">
      <c r="A69" s="61"/>
      <c r="B69" s="62"/>
      <c r="C69" s="62"/>
      <c r="D69" s="62"/>
      <c r="E69" s="62"/>
      <c r="F69" s="62"/>
      <c r="G69" s="62"/>
      <c r="H69" s="63"/>
      <c r="I69" s="63"/>
      <c r="J69" s="63"/>
      <c r="K69" s="63"/>
      <c r="L69" s="64"/>
      <c r="M69" s="64"/>
      <c r="N69" s="64"/>
      <c r="O69" s="64"/>
      <c r="P69" s="64"/>
      <c r="Q69" s="64"/>
      <c r="R69" s="62"/>
      <c r="S69" s="62"/>
      <c r="T69" s="62"/>
      <c r="U69" s="62"/>
      <c r="V69" s="62"/>
      <c r="W69" s="63"/>
      <c r="X69" s="65"/>
      <c r="Y69" s="65"/>
      <c r="Z69" s="65"/>
      <c r="AA69" s="62"/>
      <c r="AB69" s="62"/>
      <c r="AC69" s="62"/>
      <c r="AD69" s="63"/>
      <c r="AE69" s="64"/>
      <c r="AF69" s="63" t="str">
        <f t="shared" ref="AF69:AF132" si="13">IF(H69="","",H69+180)</f>
        <v/>
      </c>
      <c r="AG69" s="62"/>
      <c r="AH69" s="207"/>
      <c r="AI69" s="64"/>
      <c r="AJ69" s="64"/>
      <c r="AK69" s="64"/>
      <c r="AL69" s="66" t="str">
        <f t="shared" ref="AL69:AL132" si="14">IF(G69="","",UPPER(SUBSTITUTE(SUBSTITUTE(SUBSTITUTE(SUBSTITUTE(SUBSTITUTE(TRIM(G69),"-",""),"/","")," ",""),".",""),"\","")))</f>
        <v/>
      </c>
      <c r="AM69" s="67" t="str">
        <f t="shared" ref="AM69:AM132" si="15">IF(OR(C69="",F69="",AL69=""),"",UPPER(TRIM(C69))&amp;"|"&amp;UPPER(TRIM(F69))&amp;"|"&amp;AL69)</f>
        <v/>
      </c>
      <c r="AN69" s="68" t="str">
        <f t="shared" ref="AN69:AN132" si="16">IF(A69="","",SUM(M69:P69))</f>
        <v/>
      </c>
      <c r="AO69" s="67" t="str">
        <f t="shared" ref="AO69:AO132" si="17">IF(AM69="","",COUNTIF($AM$5:$AM$504,AM69))</f>
        <v/>
      </c>
      <c r="AP69" s="67" t="str">
        <f t="shared" ref="AP69:AP132" si="18">IF(A69="","",IF(W69="","REVIEW","PASS"))</f>
        <v/>
      </c>
      <c r="AQ69" s="67" t="str">
        <f t="shared" ref="AQ69:AQ132" si="19">IF(A69="","",IF(OR(X69&lt;1,Y69&gt;0,Z69&gt;0),"REVIEW","PASS"))</f>
        <v/>
      </c>
      <c r="AR69" s="67" t="str">
        <f t="shared" ref="AR69:AR132" si="20">IF(A69="","",IF(AA69="None","PASS","BLOCKED/REVIEW"))</f>
        <v/>
      </c>
      <c r="AS69" s="67" t="str">
        <f t="shared" ref="AS69:AS132" si="21">IF(A69="","",IF(AND(AB69="Yes",AC69="Yes"),"BLOCKED","PASS"))</f>
        <v/>
      </c>
      <c r="AT69" s="67" t="str">
        <f>IF(A69="","",IF(S69="Yes","N.A.",IF(AND(AD69&lt;&gt;"",AD69&lt;=AF69,AE69&gt;=Q69),"PASS",IF(Setup!$B$24&lt;=AF69,"WATCH",IF(BG69&gt;0,"PARTIAL REVERSE/REVIEW","REVERSE/REVIEW")))))</f>
        <v/>
      </c>
      <c r="AU69" s="67" t="str">
        <f>IF(A69="","",IF(H69="","REVIEW",IF(AI69&gt;0,IF(OR(AH69="",NOT(ISNUMBER(AH69))),"REVIEW CLAIM DATE",IF(AH69&lt;=SUMIF('FY Deadlines'!$A$5:$A$14,IF(MONTH(H69)&gt;=4,YEAR(H69),YEAR(H69)-1),'FY Deadlines'!$F$5:$F$14),"PASS","EXPIRED CLAIM")),IF(SUMIF('FY Deadlines'!$A$5:$A$14,IF(MONTH(H69)&gt;=4,YEAR(H69),YEAR(H69)-1),'FY Deadlines'!$F$5:$F$14)=0,"REVIEW FY",IF(Setup!$B$24&gt;SUMIF('FY Deadlines'!$A$5:$A$14,IF(MONTH(H69)&gt;=4,YEAR(H69),YEAR(H69)-1),'FY Deadlines'!$F$5:$F$14),"EXPIRED","PASS")))))</f>
        <v/>
      </c>
      <c r="AV69" s="67" t="str">
        <f t="shared" ref="AV69:AV132" si="22">IF(A69="","",IF(AO69&gt;1,"FAIL - DUPLICATE",IF(OR(AP69&lt;&gt;"PASS",AQ69&lt;&gt;"PASS",AR69&lt;&gt;"PASS",AS69&lt;&gt;"PASS",AND(AT69&lt;&gt;"PASS",AT69&lt;&gt;"N.A.",AT69&lt;&gt;"WATCH"),AU69&lt;&gt;"PASS",AND(BA69&lt;&gt;"PASS",BA69&lt;&gt;"N.A.")),"HOLD/REVIEW","PASS")))</f>
        <v/>
      </c>
      <c r="AW69" s="67" t="str">
        <f>IF(AM69="","",IF(COUNTIF('GSTR-2B IMS'!$AE$5:$AE$504,AM69)=1,SUMIF('GSTR-2B IMS'!$AE$5:$AE$504,AM69,'GSTR-2B IMS'!$AL$5:$AL$504),""))</f>
        <v/>
      </c>
      <c r="AX69" s="67" t="str">
        <f>IF(A69="","",IF(AO69&gt;1,"Duplicate",IF(COUNTIF('GSTR-2B IMS'!$AE$5:$AE$504,AM69)=0,"Only in Books",IF(COUNTIF('GSTR-2B IMS'!$AE$5:$AE$504,AM69)&gt;1,"Duplicate",IF(AND(C69=INDEX('GSTR-2B IMS'!$C$5:$C$504,AW69),F69=INDEX('GSTR-2B IMS'!$F$5:$F$504,AW69),ABS(H69-INDEX('GSTR-2B IMS'!$H$5:$H$504,AW69))&lt;=Setup!$B$21,ABS(L69-INDEX('GSTR-2B IMS'!$L$5:$L$504,AW69))&lt;=Setup!$B$18,ABS(AN69-INDEX('GSTR-2B IMS'!$AF$5:$AF$504,AW69))&lt;=Setup!$B$19,ABS(M69-INDEX('GSTR-2B IMS'!$M$5:$M$504,AW69))&lt;=Setup!$B$20,ABS(N69-INDEX('GSTR-2B IMS'!$N$5:$N$504,AW69))&lt;=Setup!$B$20,ABS(O69-INDEX('GSTR-2B IMS'!$O$5:$O$504,AW69))&lt;=Setup!$B$20,ABS(P69-INDEX('GSTR-2B IMS'!$P$5:$P$504,AW69))&lt;=Setup!$B$20),"Exact",IF(AND(C69=INDEX('GSTR-2B IMS'!$C$5:$C$504,AW69),F69=INDEX('GSTR-2B IMS'!$F$5:$F$504,AW69)),"Partial","Probable"))))))</f>
        <v/>
      </c>
      <c r="AY69" s="69" t="str">
        <f t="shared" ref="AY69:AY132" si="23">IF(A69="","",IF(AV69&lt;&gt;"PASS","Hold / review legal gates",IF(AX69="Exact",IF(AT69="WATCH","Claim if eligible; monitor 180-day payment","Claim subject to final evidence"),IF(AX69="Only in Books","Hold and follow up supplier",IF(AX69="Duplicate","Block duplicate","Manual review / amendment")))))</f>
        <v/>
      </c>
      <c r="AZ69" s="190">
        <f t="shared" ref="AZ69:AZ132" si="24">ROW()-4</f>
        <v>65</v>
      </c>
      <c r="BA69" s="190" t="str">
        <f>IF(A69="","",IF(AW69="","N.A.",IF(INDEX('GSTR-2B IMS'!$T$5:$T$504,AW69)&lt;&gt;"Available","REVIEW",IF(OR(INDEX('GSTR-2B IMS'!$B$5:$B$504,AW69)="GSTR-1 B2B",INDEX('GSTR-2B IMS'!$B$5:$B$504,AW69)="GSTR-1A",INDEX('GSTR-2B IMS'!$B$5:$B$504,AW69)="IFF"),IF(OR(INDEX('GSTR-2B IMS'!$V$5:$V$504,AW69)="Accepted",INDEX('GSTR-2B IMS'!$V$5:$V$504,AW69)="No Action",INDEX('GSTR-2B IMS'!$V$5:$V$504,AW69)="Deemed Accepted"),"PASS","REVIEW"),IF(OR(INDEX('GSTR-2B IMS'!$V$5:$V$504,AW69)="Not in IMS",INDEX('GSTR-2B IMS'!$V$5:$V$504,AW69)="N.A.",INDEX('GSTR-2B IMS'!$V$5:$V$504,AW69)=""),"PASS","REVIEW")))))</f>
        <v/>
      </c>
      <c r="BB69" s="190" t="str">
        <f>IF(A69="","",IF(S69="Yes","RCM",IF(AW69="","Unmatched",IF(INDEX('GSTR-2B IMS'!$AC$5:$AC$504,AW69)="","4(A)(5)",INDEX('GSTR-2B IMS'!$AC$5:$AC$504,AW69)))))</f>
        <v/>
      </c>
      <c r="BC69" s="188" t="str">
        <f>IF(A69="","",IF(OR(S69="Yes",F69="Credit Note",Q69&lt;=0,AF69="",Setup!$B$24&lt;=AF69,AN69&lt;=0),0,MAX(0,M69*MIN(1,MAX(0,AI69/AN69))*MAX(0,1-IF(AND(AD69&lt;&gt;"",AD69&lt;=AF69),MIN(1,MAX(0,AE69/Q69)),0))-SUMIFS('Reversal Reclaim'!$K$5:$K$504,'Reversal Reclaim'!$B$5:$B$504,A69,'Reversal Reclaim'!$G$5:$G$504,"Temporary"))))</f>
        <v/>
      </c>
      <c r="BD69" s="188" t="str">
        <f>IF(A69="","",IF(OR(S69="Yes",F69="Credit Note",Q69&lt;=0,AF69="",Setup!$B$24&lt;=AF69,AN69&lt;=0),0,MAX(0,N69*MIN(1,MAX(0,AI69/AN69))*MAX(0,1-IF(AND(AD69&lt;&gt;"",AD69&lt;=AF69),MIN(1,MAX(0,AE69/Q69)),0))-SUMIFS('Reversal Reclaim'!$L$5:$L$504,'Reversal Reclaim'!$B$5:$B$504,A69,'Reversal Reclaim'!$G$5:$G$504,"Temporary"))))</f>
        <v/>
      </c>
      <c r="BE69" s="188" t="str">
        <f>IF(A69="","",IF(OR(S69="Yes",F69="Credit Note",Q69&lt;=0,AF69="",Setup!$B$24&lt;=AF69,AN69&lt;=0),0,MAX(0,O69*MIN(1,MAX(0,AI69/AN69))*MAX(0,1-IF(AND(AD69&lt;&gt;"",AD69&lt;=AF69),MIN(1,MAX(0,AE69/Q69)),0))-SUMIFS('Reversal Reclaim'!$M$5:$M$504,'Reversal Reclaim'!$B$5:$B$504,A69,'Reversal Reclaim'!$G$5:$G$504,"Temporary"))))</f>
        <v/>
      </c>
      <c r="BF69" s="188" t="str">
        <f>IF(A69="","",IF(OR(S69="Yes",F69="Credit Note",Q69&lt;=0,AF69="",Setup!$B$24&lt;=AF69,AN69&lt;=0),0,MAX(0,P69*MIN(1,MAX(0,AI69/AN69))*MAX(0,1-IF(AND(AD69&lt;&gt;"",AD69&lt;=AF69),MIN(1,MAX(0,AE69/Q69)),0))-SUMIFS('Reversal Reclaim'!$N$5:$N$504,'Reversal Reclaim'!$B$5:$B$504,A69,'Reversal Reclaim'!$G$5:$G$504,"Temporary"))))</f>
        <v/>
      </c>
      <c r="BG69" s="188" t="str">
        <f t="shared" ref="BG69:BG132" si="25">IF(A69="","",SUM(BC69:BF69))</f>
        <v/>
      </c>
    </row>
    <row r="70" spans="1:59" ht="37.950000000000003" customHeight="1" x14ac:dyDescent="0.25">
      <c r="A70" s="61"/>
      <c r="B70" s="62"/>
      <c r="C70" s="62"/>
      <c r="D70" s="62"/>
      <c r="E70" s="62"/>
      <c r="F70" s="62"/>
      <c r="G70" s="62"/>
      <c r="H70" s="63"/>
      <c r="I70" s="63"/>
      <c r="J70" s="63"/>
      <c r="K70" s="63"/>
      <c r="L70" s="64"/>
      <c r="M70" s="64"/>
      <c r="N70" s="64"/>
      <c r="O70" s="64"/>
      <c r="P70" s="64"/>
      <c r="Q70" s="64"/>
      <c r="R70" s="62"/>
      <c r="S70" s="62"/>
      <c r="T70" s="62"/>
      <c r="U70" s="62"/>
      <c r="V70" s="62"/>
      <c r="W70" s="63"/>
      <c r="X70" s="65"/>
      <c r="Y70" s="65"/>
      <c r="Z70" s="65"/>
      <c r="AA70" s="62"/>
      <c r="AB70" s="62"/>
      <c r="AC70" s="62"/>
      <c r="AD70" s="63"/>
      <c r="AE70" s="64"/>
      <c r="AF70" s="63" t="str">
        <f t="shared" si="13"/>
        <v/>
      </c>
      <c r="AG70" s="62"/>
      <c r="AH70" s="207"/>
      <c r="AI70" s="64"/>
      <c r="AJ70" s="64"/>
      <c r="AK70" s="64"/>
      <c r="AL70" s="66" t="str">
        <f t="shared" si="14"/>
        <v/>
      </c>
      <c r="AM70" s="67" t="str">
        <f t="shared" si="15"/>
        <v/>
      </c>
      <c r="AN70" s="68" t="str">
        <f t="shared" si="16"/>
        <v/>
      </c>
      <c r="AO70" s="67" t="str">
        <f t="shared" si="17"/>
        <v/>
      </c>
      <c r="AP70" s="67" t="str">
        <f t="shared" si="18"/>
        <v/>
      </c>
      <c r="AQ70" s="67" t="str">
        <f t="shared" si="19"/>
        <v/>
      </c>
      <c r="AR70" s="67" t="str">
        <f t="shared" si="20"/>
        <v/>
      </c>
      <c r="AS70" s="67" t="str">
        <f t="shared" si="21"/>
        <v/>
      </c>
      <c r="AT70" s="67" t="str">
        <f>IF(A70="","",IF(S70="Yes","N.A.",IF(AND(AD70&lt;&gt;"",AD70&lt;=AF70,AE70&gt;=Q70),"PASS",IF(Setup!$B$24&lt;=AF70,"WATCH",IF(BG70&gt;0,"PARTIAL REVERSE/REVIEW","REVERSE/REVIEW")))))</f>
        <v/>
      </c>
      <c r="AU70" s="67" t="str">
        <f>IF(A70="","",IF(H70="","REVIEW",IF(AI70&gt;0,IF(OR(AH70="",NOT(ISNUMBER(AH70))),"REVIEW CLAIM DATE",IF(AH70&lt;=SUMIF('FY Deadlines'!$A$5:$A$14,IF(MONTH(H70)&gt;=4,YEAR(H70),YEAR(H70)-1),'FY Deadlines'!$F$5:$F$14),"PASS","EXPIRED CLAIM")),IF(SUMIF('FY Deadlines'!$A$5:$A$14,IF(MONTH(H70)&gt;=4,YEAR(H70),YEAR(H70)-1),'FY Deadlines'!$F$5:$F$14)=0,"REVIEW FY",IF(Setup!$B$24&gt;SUMIF('FY Deadlines'!$A$5:$A$14,IF(MONTH(H70)&gt;=4,YEAR(H70),YEAR(H70)-1),'FY Deadlines'!$F$5:$F$14),"EXPIRED","PASS")))))</f>
        <v/>
      </c>
      <c r="AV70" s="67" t="str">
        <f t="shared" si="22"/>
        <v/>
      </c>
      <c r="AW70" s="67" t="str">
        <f>IF(AM70="","",IF(COUNTIF('GSTR-2B IMS'!$AE$5:$AE$504,AM70)=1,SUMIF('GSTR-2B IMS'!$AE$5:$AE$504,AM70,'GSTR-2B IMS'!$AL$5:$AL$504),""))</f>
        <v/>
      </c>
      <c r="AX70" s="67" t="str">
        <f>IF(A70="","",IF(AO70&gt;1,"Duplicate",IF(COUNTIF('GSTR-2B IMS'!$AE$5:$AE$504,AM70)=0,"Only in Books",IF(COUNTIF('GSTR-2B IMS'!$AE$5:$AE$504,AM70)&gt;1,"Duplicate",IF(AND(C70=INDEX('GSTR-2B IMS'!$C$5:$C$504,AW70),F70=INDEX('GSTR-2B IMS'!$F$5:$F$504,AW70),ABS(H70-INDEX('GSTR-2B IMS'!$H$5:$H$504,AW70))&lt;=Setup!$B$21,ABS(L70-INDEX('GSTR-2B IMS'!$L$5:$L$504,AW70))&lt;=Setup!$B$18,ABS(AN70-INDEX('GSTR-2B IMS'!$AF$5:$AF$504,AW70))&lt;=Setup!$B$19,ABS(M70-INDEX('GSTR-2B IMS'!$M$5:$M$504,AW70))&lt;=Setup!$B$20,ABS(N70-INDEX('GSTR-2B IMS'!$N$5:$N$504,AW70))&lt;=Setup!$B$20,ABS(O70-INDEX('GSTR-2B IMS'!$O$5:$O$504,AW70))&lt;=Setup!$B$20,ABS(P70-INDEX('GSTR-2B IMS'!$P$5:$P$504,AW70))&lt;=Setup!$B$20),"Exact",IF(AND(C70=INDEX('GSTR-2B IMS'!$C$5:$C$504,AW70),F70=INDEX('GSTR-2B IMS'!$F$5:$F$504,AW70)),"Partial","Probable"))))))</f>
        <v/>
      </c>
      <c r="AY70" s="69" t="str">
        <f t="shared" si="23"/>
        <v/>
      </c>
      <c r="AZ70" s="190">
        <f t="shared" si="24"/>
        <v>66</v>
      </c>
      <c r="BA70" s="190" t="str">
        <f>IF(A70="","",IF(AW70="","N.A.",IF(INDEX('GSTR-2B IMS'!$T$5:$T$504,AW70)&lt;&gt;"Available","REVIEW",IF(OR(INDEX('GSTR-2B IMS'!$B$5:$B$504,AW70)="GSTR-1 B2B",INDEX('GSTR-2B IMS'!$B$5:$B$504,AW70)="GSTR-1A",INDEX('GSTR-2B IMS'!$B$5:$B$504,AW70)="IFF"),IF(OR(INDEX('GSTR-2B IMS'!$V$5:$V$504,AW70)="Accepted",INDEX('GSTR-2B IMS'!$V$5:$V$504,AW70)="No Action",INDEX('GSTR-2B IMS'!$V$5:$V$504,AW70)="Deemed Accepted"),"PASS","REVIEW"),IF(OR(INDEX('GSTR-2B IMS'!$V$5:$V$504,AW70)="Not in IMS",INDEX('GSTR-2B IMS'!$V$5:$V$504,AW70)="N.A.",INDEX('GSTR-2B IMS'!$V$5:$V$504,AW70)=""),"PASS","REVIEW")))))</f>
        <v/>
      </c>
      <c r="BB70" s="190" t="str">
        <f>IF(A70="","",IF(S70="Yes","RCM",IF(AW70="","Unmatched",IF(INDEX('GSTR-2B IMS'!$AC$5:$AC$504,AW70)="","4(A)(5)",INDEX('GSTR-2B IMS'!$AC$5:$AC$504,AW70)))))</f>
        <v/>
      </c>
      <c r="BC70" s="188" t="str">
        <f>IF(A70="","",IF(OR(S70="Yes",F70="Credit Note",Q70&lt;=0,AF70="",Setup!$B$24&lt;=AF70,AN70&lt;=0),0,MAX(0,M70*MIN(1,MAX(0,AI70/AN70))*MAX(0,1-IF(AND(AD70&lt;&gt;"",AD70&lt;=AF70),MIN(1,MAX(0,AE70/Q70)),0))-SUMIFS('Reversal Reclaim'!$K$5:$K$504,'Reversal Reclaim'!$B$5:$B$504,A70,'Reversal Reclaim'!$G$5:$G$504,"Temporary"))))</f>
        <v/>
      </c>
      <c r="BD70" s="188" t="str">
        <f>IF(A70="","",IF(OR(S70="Yes",F70="Credit Note",Q70&lt;=0,AF70="",Setup!$B$24&lt;=AF70,AN70&lt;=0),0,MAX(0,N70*MIN(1,MAX(0,AI70/AN70))*MAX(0,1-IF(AND(AD70&lt;&gt;"",AD70&lt;=AF70),MIN(1,MAX(0,AE70/Q70)),0))-SUMIFS('Reversal Reclaim'!$L$5:$L$504,'Reversal Reclaim'!$B$5:$B$504,A70,'Reversal Reclaim'!$G$5:$G$504,"Temporary"))))</f>
        <v/>
      </c>
      <c r="BE70" s="188" t="str">
        <f>IF(A70="","",IF(OR(S70="Yes",F70="Credit Note",Q70&lt;=0,AF70="",Setup!$B$24&lt;=AF70,AN70&lt;=0),0,MAX(0,O70*MIN(1,MAX(0,AI70/AN70))*MAX(0,1-IF(AND(AD70&lt;&gt;"",AD70&lt;=AF70),MIN(1,MAX(0,AE70/Q70)),0))-SUMIFS('Reversal Reclaim'!$M$5:$M$504,'Reversal Reclaim'!$B$5:$B$504,A70,'Reversal Reclaim'!$G$5:$G$504,"Temporary"))))</f>
        <v/>
      </c>
      <c r="BF70" s="188" t="str">
        <f>IF(A70="","",IF(OR(S70="Yes",F70="Credit Note",Q70&lt;=0,AF70="",Setup!$B$24&lt;=AF70,AN70&lt;=0),0,MAX(0,P70*MIN(1,MAX(0,AI70/AN70))*MAX(0,1-IF(AND(AD70&lt;&gt;"",AD70&lt;=AF70),MIN(1,MAX(0,AE70/Q70)),0))-SUMIFS('Reversal Reclaim'!$N$5:$N$504,'Reversal Reclaim'!$B$5:$B$504,A70,'Reversal Reclaim'!$G$5:$G$504,"Temporary"))))</f>
        <v/>
      </c>
      <c r="BG70" s="188" t="str">
        <f t="shared" si="25"/>
        <v/>
      </c>
    </row>
    <row r="71" spans="1:59" ht="37.950000000000003" customHeight="1" x14ac:dyDescent="0.25">
      <c r="A71" s="61"/>
      <c r="B71" s="62"/>
      <c r="C71" s="62"/>
      <c r="D71" s="62"/>
      <c r="E71" s="62"/>
      <c r="F71" s="62"/>
      <c r="G71" s="62"/>
      <c r="H71" s="63"/>
      <c r="I71" s="63"/>
      <c r="J71" s="63"/>
      <c r="K71" s="63"/>
      <c r="L71" s="64"/>
      <c r="M71" s="64"/>
      <c r="N71" s="64"/>
      <c r="O71" s="64"/>
      <c r="P71" s="64"/>
      <c r="Q71" s="64"/>
      <c r="R71" s="62"/>
      <c r="S71" s="62"/>
      <c r="T71" s="62"/>
      <c r="U71" s="62"/>
      <c r="V71" s="62"/>
      <c r="W71" s="63"/>
      <c r="X71" s="65"/>
      <c r="Y71" s="65"/>
      <c r="Z71" s="65"/>
      <c r="AA71" s="62"/>
      <c r="AB71" s="62"/>
      <c r="AC71" s="62"/>
      <c r="AD71" s="63"/>
      <c r="AE71" s="64"/>
      <c r="AF71" s="63" t="str">
        <f t="shared" si="13"/>
        <v/>
      </c>
      <c r="AG71" s="62"/>
      <c r="AH71" s="207"/>
      <c r="AI71" s="64"/>
      <c r="AJ71" s="64"/>
      <c r="AK71" s="64"/>
      <c r="AL71" s="66" t="str">
        <f t="shared" si="14"/>
        <v/>
      </c>
      <c r="AM71" s="67" t="str">
        <f t="shared" si="15"/>
        <v/>
      </c>
      <c r="AN71" s="68" t="str">
        <f t="shared" si="16"/>
        <v/>
      </c>
      <c r="AO71" s="67" t="str">
        <f t="shared" si="17"/>
        <v/>
      </c>
      <c r="AP71" s="67" t="str">
        <f t="shared" si="18"/>
        <v/>
      </c>
      <c r="AQ71" s="67" t="str">
        <f t="shared" si="19"/>
        <v/>
      </c>
      <c r="AR71" s="67" t="str">
        <f t="shared" si="20"/>
        <v/>
      </c>
      <c r="AS71" s="67" t="str">
        <f t="shared" si="21"/>
        <v/>
      </c>
      <c r="AT71" s="67" t="str">
        <f>IF(A71="","",IF(S71="Yes","N.A.",IF(AND(AD71&lt;&gt;"",AD71&lt;=AF71,AE71&gt;=Q71),"PASS",IF(Setup!$B$24&lt;=AF71,"WATCH",IF(BG71&gt;0,"PARTIAL REVERSE/REVIEW","REVERSE/REVIEW")))))</f>
        <v/>
      </c>
      <c r="AU71" s="67" t="str">
        <f>IF(A71="","",IF(H71="","REVIEW",IF(AI71&gt;0,IF(OR(AH71="",NOT(ISNUMBER(AH71))),"REVIEW CLAIM DATE",IF(AH71&lt;=SUMIF('FY Deadlines'!$A$5:$A$14,IF(MONTH(H71)&gt;=4,YEAR(H71),YEAR(H71)-1),'FY Deadlines'!$F$5:$F$14),"PASS","EXPIRED CLAIM")),IF(SUMIF('FY Deadlines'!$A$5:$A$14,IF(MONTH(H71)&gt;=4,YEAR(H71),YEAR(H71)-1),'FY Deadlines'!$F$5:$F$14)=0,"REVIEW FY",IF(Setup!$B$24&gt;SUMIF('FY Deadlines'!$A$5:$A$14,IF(MONTH(H71)&gt;=4,YEAR(H71),YEAR(H71)-1),'FY Deadlines'!$F$5:$F$14),"EXPIRED","PASS")))))</f>
        <v/>
      </c>
      <c r="AV71" s="67" t="str">
        <f t="shared" si="22"/>
        <v/>
      </c>
      <c r="AW71" s="67" t="str">
        <f>IF(AM71="","",IF(COUNTIF('GSTR-2B IMS'!$AE$5:$AE$504,AM71)=1,SUMIF('GSTR-2B IMS'!$AE$5:$AE$504,AM71,'GSTR-2B IMS'!$AL$5:$AL$504),""))</f>
        <v/>
      </c>
      <c r="AX71" s="67" t="str">
        <f>IF(A71="","",IF(AO71&gt;1,"Duplicate",IF(COUNTIF('GSTR-2B IMS'!$AE$5:$AE$504,AM71)=0,"Only in Books",IF(COUNTIF('GSTR-2B IMS'!$AE$5:$AE$504,AM71)&gt;1,"Duplicate",IF(AND(C71=INDEX('GSTR-2B IMS'!$C$5:$C$504,AW71),F71=INDEX('GSTR-2B IMS'!$F$5:$F$504,AW71),ABS(H71-INDEX('GSTR-2B IMS'!$H$5:$H$504,AW71))&lt;=Setup!$B$21,ABS(L71-INDEX('GSTR-2B IMS'!$L$5:$L$504,AW71))&lt;=Setup!$B$18,ABS(AN71-INDEX('GSTR-2B IMS'!$AF$5:$AF$504,AW71))&lt;=Setup!$B$19,ABS(M71-INDEX('GSTR-2B IMS'!$M$5:$M$504,AW71))&lt;=Setup!$B$20,ABS(N71-INDEX('GSTR-2B IMS'!$N$5:$N$504,AW71))&lt;=Setup!$B$20,ABS(O71-INDEX('GSTR-2B IMS'!$O$5:$O$504,AW71))&lt;=Setup!$B$20,ABS(P71-INDEX('GSTR-2B IMS'!$P$5:$P$504,AW71))&lt;=Setup!$B$20),"Exact",IF(AND(C71=INDEX('GSTR-2B IMS'!$C$5:$C$504,AW71),F71=INDEX('GSTR-2B IMS'!$F$5:$F$504,AW71)),"Partial","Probable"))))))</f>
        <v/>
      </c>
      <c r="AY71" s="69" t="str">
        <f t="shared" si="23"/>
        <v/>
      </c>
      <c r="AZ71" s="190">
        <f t="shared" si="24"/>
        <v>67</v>
      </c>
      <c r="BA71" s="190" t="str">
        <f>IF(A71="","",IF(AW71="","N.A.",IF(INDEX('GSTR-2B IMS'!$T$5:$T$504,AW71)&lt;&gt;"Available","REVIEW",IF(OR(INDEX('GSTR-2B IMS'!$B$5:$B$504,AW71)="GSTR-1 B2B",INDEX('GSTR-2B IMS'!$B$5:$B$504,AW71)="GSTR-1A",INDEX('GSTR-2B IMS'!$B$5:$B$504,AW71)="IFF"),IF(OR(INDEX('GSTR-2B IMS'!$V$5:$V$504,AW71)="Accepted",INDEX('GSTR-2B IMS'!$V$5:$V$504,AW71)="No Action",INDEX('GSTR-2B IMS'!$V$5:$V$504,AW71)="Deemed Accepted"),"PASS","REVIEW"),IF(OR(INDEX('GSTR-2B IMS'!$V$5:$V$504,AW71)="Not in IMS",INDEX('GSTR-2B IMS'!$V$5:$V$504,AW71)="N.A.",INDEX('GSTR-2B IMS'!$V$5:$V$504,AW71)=""),"PASS","REVIEW")))))</f>
        <v/>
      </c>
      <c r="BB71" s="190" t="str">
        <f>IF(A71="","",IF(S71="Yes","RCM",IF(AW71="","Unmatched",IF(INDEX('GSTR-2B IMS'!$AC$5:$AC$504,AW71)="","4(A)(5)",INDEX('GSTR-2B IMS'!$AC$5:$AC$504,AW71)))))</f>
        <v/>
      </c>
      <c r="BC71" s="188" t="str">
        <f>IF(A71="","",IF(OR(S71="Yes",F71="Credit Note",Q71&lt;=0,AF71="",Setup!$B$24&lt;=AF71,AN71&lt;=0),0,MAX(0,M71*MIN(1,MAX(0,AI71/AN71))*MAX(0,1-IF(AND(AD71&lt;&gt;"",AD71&lt;=AF71),MIN(1,MAX(0,AE71/Q71)),0))-SUMIFS('Reversal Reclaim'!$K$5:$K$504,'Reversal Reclaim'!$B$5:$B$504,A71,'Reversal Reclaim'!$G$5:$G$504,"Temporary"))))</f>
        <v/>
      </c>
      <c r="BD71" s="188" t="str">
        <f>IF(A71="","",IF(OR(S71="Yes",F71="Credit Note",Q71&lt;=0,AF71="",Setup!$B$24&lt;=AF71,AN71&lt;=0),0,MAX(0,N71*MIN(1,MAX(0,AI71/AN71))*MAX(0,1-IF(AND(AD71&lt;&gt;"",AD71&lt;=AF71),MIN(1,MAX(0,AE71/Q71)),0))-SUMIFS('Reversal Reclaim'!$L$5:$L$504,'Reversal Reclaim'!$B$5:$B$504,A71,'Reversal Reclaim'!$G$5:$G$504,"Temporary"))))</f>
        <v/>
      </c>
      <c r="BE71" s="188" t="str">
        <f>IF(A71="","",IF(OR(S71="Yes",F71="Credit Note",Q71&lt;=0,AF71="",Setup!$B$24&lt;=AF71,AN71&lt;=0),0,MAX(0,O71*MIN(1,MAX(0,AI71/AN71))*MAX(0,1-IF(AND(AD71&lt;&gt;"",AD71&lt;=AF71),MIN(1,MAX(0,AE71/Q71)),0))-SUMIFS('Reversal Reclaim'!$M$5:$M$504,'Reversal Reclaim'!$B$5:$B$504,A71,'Reversal Reclaim'!$G$5:$G$504,"Temporary"))))</f>
        <v/>
      </c>
      <c r="BF71" s="188" t="str">
        <f>IF(A71="","",IF(OR(S71="Yes",F71="Credit Note",Q71&lt;=0,AF71="",Setup!$B$24&lt;=AF71,AN71&lt;=0),0,MAX(0,P71*MIN(1,MAX(0,AI71/AN71))*MAX(0,1-IF(AND(AD71&lt;&gt;"",AD71&lt;=AF71),MIN(1,MAX(0,AE71/Q71)),0))-SUMIFS('Reversal Reclaim'!$N$5:$N$504,'Reversal Reclaim'!$B$5:$B$504,A71,'Reversal Reclaim'!$G$5:$G$504,"Temporary"))))</f>
        <v/>
      </c>
      <c r="BG71" s="188" t="str">
        <f t="shared" si="25"/>
        <v/>
      </c>
    </row>
    <row r="72" spans="1:59" ht="37.950000000000003" customHeight="1" x14ac:dyDescent="0.25">
      <c r="A72" s="61"/>
      <c r="B72" s="62"/>
      <c r="C72" s="62"/>
      <c r="D72" s="62"/>
      <c r="E72" s="62"/>
      <c r="F72" s="62"/>
      <c r="G72" s="62"/>
      <c r="H72" s="63"/>
      <c r="I72" s="63"/>
      <c r="J72" s="63"/>
      <c r="K72" s="63"/>
      <c r="L72" s="64"/>
      <c r="M72" s="64"/>
      <c r="N72" s="64"/>
      <c r="O72" s="64"/>
      <c r="P72" s="64"/>
      <c r="Q72" s="64"/>
      <c r="R72" s="62"/>
      <c r="S72" s="62"/>
      <c r="T72" s="62"/>
      <c r="U72" s="62"/>
      <c r="V72" s="62"/>
      <c r="W72" s="63"/>
      <c r="X72" s="65"/>
      <c r="Y72" s="65"/>
      <c r="Z72" s="65"/>
      <c r="AA72" s="62"/>
      <c r="AB72" s="62"/>
      <c r="AC72" s="62"/>
      <c r="AD72" s="63"/>
      <c r="AE72" s="64"/>
      <c r="AF72" s="63" t="str">
        <f t="shared" si="13"/>
        <v/>
      </c>
      <c r="AG72" s="62"/>
      <c r="AH72" s="207"/>
      <c r="AI72" s="64"/>
      <c r="AJ72" s="64"/>
      <c r="AK72" s="64"/>
      <c r="AL72" s="66" t="str">
        <f t="shared" si="14"/>
        <v/>
      </c>
      <c r="AM72" s="67" t="str">
        <f t="shared" si="15"/>
        <v/>
      </c>
      <c r="AN72" s="68" t="str">
        <f t="shared" si="16"/>
        <v/>
      </c>
      <c r="AO72" s="67" t="str">
        <f t="shared" si="17"/>
        <v/>
      </c>
      <c r="AP72" s="67" t="str">
        <f t="shared" si="18"/>
        <v/>
      </c>
      <c r="AQ72" s="67" t="str">
        <f t="shared" si="19"/>
        <v/>
      </c>
      <c r="AR72" s="67" t="str">
        <f t="shared" si="20"/>
        <v/>
      </c>
      <c r="AS72" s="67" t="str">
        <f t="shared" si="21"/>
        <v/>
      </c>
      <c r="AT72" s="67" t="str">
        <f>IF(A72="","",IF(S72="Yes","N.A.",IF(AND(AD72&lt;&gt;"",AD72&lt;=AF72,AE72&gt;=Q72),"PASS",IF(Setup!$B$24&lt;=AF72,"WATCH",IF(BG72&gt;0,"PARTIAL REVERSE/REVIEW","REVERSE/REVIEW")))))</f>
        <v/>
      </c>
      <c r="AU72" s="67" t="str">
        <f>IF(A72="","",IF(H72="","REVIEW",IF(AI72&gt;0,IF(OR(AH72="",NOT(ISNUMBER(AH72))),"REVIEW CLAIM DATE",IF(AH72&lt;=SUMIF('FY Deadlines'!$A$5:$A$14,IF(MONTH(H72)&gt;=4,YEAR(H72),YEAR(H72)-1),'FY Deadlines'!$F$5:$F$14),"PASS","EXPIRED CLAIM")),IF(SUMIF('FY Deadlines'!$A$5:$A$14,IF(MONTH(H72)&gt;=4,YEAR(H72),YEAR(H72)-1),'FY Deadlines'!$F$5:$F$14)=0,"REVIEW FY",IF(Setup!$B$24&gt;SUMIF('FY Deadlines'!$A$5:$A$14,IF(MONTH(H72)&gt;=4,YEAR(H72),YEAR(H72)-1),'FY Deadlines'!$F$5:$F$14),"EXPIRED","PASS")))))</f>
        <v/>
      </c>
      <c r="AV72" s="67" t="str">
        <f t="shared" si="22"/>
        <v/>
      </c>
      <c r="AW72" s="67" t="str">
        <f>IF(AM72="","",IF(COUNTIF('GSTR-2B IMS'!$AE$5:$AE$504,AM72)=1,SUMIF('GSTR-2B IMS'!$AE$5:$AE$504,AM72,'GSTR-2B IMS'!$AL$5:$AL$504),""))</f>
        <v/>
      </c>
      <c r="AX72" s="67" t="str">
        <f>IF(A72="","",IF(AO72&gt;1,"Duplicate",IF(COUNTIF('GSTR-2B IMS'!$AE$5:$AE$504,AM72)=0,"Only in Books",IF(COUNTIF('GSTR-2B IMS'!$AE$5:$AE$504,AM72)&gt;1,"Duplicate",IF(AND(C72=INDEX('GSTR-2B IMS'!$C$5:$C$504,AW72),F72=INDEX('GSTR-2B IMS'!$F$5:$F$504,AW72),ABS(H72-INDEX('GSTR-2B IMS'!$H$5:$H$504,AW72))&lt;=Setup!$B$21,ABS(L72-INDEX('GSTR-2B IMS'!$L$5:$L$504,AW72))&lt;=Setup!$B$18,ABS(AN72-INDEX('GSTR-2B IMS'!$AF$5:$AF$504,AW72))&lt;=Setup!$B$19,ABS(M72-INDEX('GSTR-2B IMS'!$M$5:$M$504,AW72))&lt;=Setup!$B$20,ABS(N72-INDEX('GSTR-2B IMS'!$N$5:$N$504,AW72))&lt;=Setup!$B$20,ABS(O72-INDEX('GSTR-2B IMS'!$O$5:$O$504,AW72))&lt;=Setup!$B$20,ABS(P72-INDEX('GSTR-2B IMS'!$P$5:$P$504,AW72))&lt;=Setup!$B$20),"Exact",IF(AND(C72=INDEX('GSTR-2B IMS'!$C$5:$C$504,AW72),F72=INDEX('GSTR-2B IMS'!$F$5:$F$504,AW72)),"Partial","Probable"))))))</f>
        <v/>
      </c>
      <c r="AY72" s="69" t="str">
        <f t="shared" si="23"/>
        <v/>
      </c>
      <c r="AZ72" s="190">
        <f t="shared" si="24"/>
        <v>68</v>
      </c>
      <c r="BA72" s="190" t="str">
        <f>IF(A72="","",IF(AW72="","N.A.",IF(INDEX('GSTR-2B IMS'!$T$5:$T$504,AW72)&lt;&gt;"Available","REVIEW",IF(OR(INDEX('GSTR-2B IMS'!$B$5:$B$504,AW72)="GSTR-1 B2B",INDEX('GSTR-2B IMS'!$B$5:$B$504,AW72)="GSTR-1A",INDEX('GSTR-2B IMS'!$B$5:$B$504,AW72)="IFF"),IF(OR(INDEX('GSTR-2B IMS'!$V$5:$V$504,AW72)="Accepted",INDEX('GSTR-2B IMS'!$V$5:$V$504,AW72)="No Action",INDEX('GSTR-2B IMS'!$V$5:$V$504,AW72)="Deemed Accepted"),"PASS","REVIEW"),IF(OR(INDEX('GSTR-2B IMS'!$V$5:$V$504,AW72)="Not in IMS",INDEX('GSTR-2B IMS'!$V$5:$V$504,AW72)="N.A.",INDEX('GSTR-2B IMS'!$V$5:$V$504,AW72)=""),"PASS","REVIEW")))))</f>
        <v/>
      </c>
      <c r="BB72" s="190" t="str">
        <f>IF(A72="","",IF(S72="Yes","RCM",IF(AW72="","Unmatched",IF(INDEX('GSTR-2B IMS'!$AC$5:$AC$504,AW72)="","4(A)(5)",INDEX('GSTR-2B IMS'!$AC$5:$AC$504,AW72)))))</f>
        <v/>
      </c>
      <c r="BC72" s="188" t="str">
        <f>IF(A72="","",IF(OR(S72="Yes",F72="Credit Note",Q72&lt;=0,AF72="",Setup!$B$24&lt;=AF72,AN72&lt;=0),0,MAX(0,M72*MIN(1,MAX(0,AI72/AN72))*MAX(0,1-IF(AND(AD72&lt;&gt;"",AD72&lt;=AF72),MIN(1,MAX(0,AE72/Q72)),0))-SUMIFS('Reversal Reclaim'!$K$5:$K$504,'Reversal Reclaim'!$B$5:$B$504,A72,'Reversal Reclaim'!$G$5:$G$504,"Temporary"))))</f>
        <v/>
      </c>
      <c r="BD72" s="188" t="str">
        <f>IF(A72="","",IF(OR(S72="Yes",F72="Credit Note",Q72&lt;=0,AF72="",Setup!$B$24&lt;=AF72,AN72&lt;=0),0,MAX(0,N72*MIN(1,MAX(0,AI72/AN72))*MAX(0,1-IF(AND(AD72&lt;&gt;"",AD72&lt;=AF72),MIN(1,MAX(0,AE72/Q72)),0))-SUMIFS('Reversal Reclaim'!$L$5:$L$504,'Reversal Reclaim'!$B$5:$B$504,A72,'Reversal Reclaim'!$G$5:$G$504,"Temporary"))))</f>
        <v/>
      </c>
      <c r="BE72" s="188" t="str">
        <f>IF(A72="","",IF(OR(S72="Yes",F72="Credit Note",Q72&lt;=0,AF72="",Setup!$B$24&lt;=AF72,AN72&lt;=0),0,MAX(0,O72*MIN(1,MAX(0,AI72/AN72))*MAX(0,1-IF(AND(AD72&lt;&gt;"",AD72&lt;=AF72),MIN(1,MAX(0,AE72/Q72)),0))-SUMIFS('Reversal Reclaim'!$M$5:$M$504,'Reversal Reclaim'!$B$5:$B$504,A72,'Reversal Reclaim'!$G$5:$G$504,"Temporary"))))</f>
        <v/>
      </c>
      <c r="BF72" s="188" t="str">
        <f>IF(A72="","",IF(OR(S72="Yes",F72="Credit Note",Q72&lt;=0,AF72="",Setup!$B$24&lt;=AF72,AN72&lt;=0),0,MAX(0,P72*MIN(1,MAX(0,AI72/AN72))*MAX(0,1-IF(AND(AD72&lt;&gt;"",AD72&lt;=AF72),MIN(1,MAX(0,AE72/Q72)),0))-SUMIFS('Reversal Reclaim'!$N$5:$N$504,'Reversal Reclaim'!$B$5:$B$504,A72,'Reversal Reclaim'!$G$5:$G$504,"Temporary"))))</f>
        <v/>
      </c>
      <c r="BG72" s="188" t="str">
        <f t="shared" si="25"/>
        <v/>
      </c>
    </row>
    <row r="73" spans="1:59" ht="37.950000000000003" customHeight="1" x14ac:dyDescent="0.25">
      <c r="A73" s="61"/>
      <c r="B73" s="62"/>
      <c r="C73" s="62"/>
      <c r="D73" s="62"/>
      <c r="E73" s="62"/>
      <c r="F73" s="62"/>
      <c r="G73" s="62"/>
      <c r="H73" s="63"/>
      <c r="I73" s="63"/>
      <c r="J73" s="63"/>
      <c r="K73" s="63"/>
      <c r="L73" s="64"/>
      <c r="M73" s="64"/>
      <c r="N73" s="64"/>
      <c r="O73" s="64"/>
      <c r="P73" s="64"/>
      <c r="Q73" s="64"/>
      <c r="R73" s="62"/>
      <c r="S73" s="62"/>
      <c r="T73" s="62"/>
      <c r="U73" s="62"/>
      <c r="V73" s="62"/>
      <c r="W73" s="63"/>
      <c r="X73" s="65"/>
      <c r="Y73" s="65"/>
      <c r="Z73" s="65"/>
      <c r="AA73" s="62"/>
      <c r="AB73" s="62"/>
      <c r="AC73" s="62"/>
      <c r="AD73" s="63"/>
      <c r="AE73" s="64"/>
      <c r="AF73" s="63" t="str">
        <f t="shared" si="13"/>
        <v/>
      </c>
      <c r="AG73" s="62"/>
      <c r="AH73" s="207"/>
      <c r="AI73" s="64"/>
      <c r="AJ73" s="64"/>
      <c r="AK73" s="64"/>
      <c r="AL73" s="66" t="str">
        <f t="shared" si="14"/>
        <v/>
      </c>
      <c r="AM73" s="67" t="str">
        <f t="shared" si="15"/>
        <v/>
      </c>
      <c r="AN73" s="68" t="str">
        <f t="shared" si="16"/>
        <v/>
      </c>
      <c r="AO73" s="67" t="str">
        <f t="shared" si="17"/>
        <v/>
      </c>
      <c r="AP73" s="67" t="str">
        <f t="shared" si="18"/>
        <v/>
      </c>
      <c r="AQ73" s="67" t="str">
        <f t="shared" si="19"/>
        <v/>
      </c>
      <c r="AR73" s="67" t="str">
        <f t="shared" si="20"/>
        <v/>
      </c>
      <c r="AS73" s="67" t="str">
        <f t="shared" si="21"/>
        <v/>
      </c>
      <c r="AT73" s="67" t="str">
        <f>IF(A73="","",IF(S73="Yes","N.A.",IF(AND(AD73&lt;&gt;"",AD73&lt;=AF73,AE73&gt;=Q73),"PASS",IF(Setup!$B$24&lt;=AF73,"WATCH",IF(BG73&gt;0,"PARTIAL REVERSE/REVIEW","REVERSE/REVIEW")))))</f>
        <v/>
      </c>
      <c r="AU73" s="67" t="str">
        <f>IF(A73="","",IF(H73="","REVIEW",IF(AI73&gt;0,IF(OR(AH73="",NOT(ISNUMBER(AH73))),"REVIEW CLAIM DATE",IF(AH73&lt;=SUMIF('FY Deadlines'!$A$5:$A$14,IF(MONTH(H73)&gt;=4,YEAR(H73),YEAR(H73)-1),'FY Deadlines'!$F$5:$F$14),"PASS","EXPIRED CLAIM")),IF(SUMIF('FY Deadlines'!$A$5:$A$14,IF(MONTH(H73)&gt;=4,YEAR(H73),YEAR(H73)-1),'FY Deadlines'!$F$5:$F$14)=0,"REVIEW FY",IF(Setup!$B$24&gt;SUMIF('FY Deadlines'!$A$5:$A$14,IF(MONTH(H73)&gt;=4,YEAR(H73),YEAR(H73)-1),'FY Deadlines'!$F$5:$F$14),"EXPIRED","PASS")))))</f>
        <v/>
      </c>
      <c r="AV73" s="67" t="str">
        <f t="shared" si="22"/>
        <v/>
      </c>
      <c r="AW73" s="67" t="str">
        <f>IF(AM73="","",IF(COUNTIF('GSTR-2B IMS'!$AE$5:$AE$504,AM73)=1,SUMIF('GSTR-2B IMS'!$AE$5:$AE$504,AM73,'GSTR-2B IMS'!$AL$5:$AL$504),""))</f>
        <v/>
      </c>
      <c r="AX73" s="67" t="str">
        <f>IF(A73="","",IF(AO73&gt;1,"Duplicate",IF(COUNTIF('GSTR-2B IMS'!$AE$5:$AE$504,AM73)=0,"Only in Books",IF(COUNTIF('GSTR-2B IMS'!$AE$5:$AE$504,AM73)&gt;1,"Duplicate",IF(AND(C73=INDEX('GSTR-2B IMS'!$C$5:$C$504,AW73),F73=INDEX('GSTR-2B IMS'!$F$5:$F$504,AW73),ABS(H73-INDEX('GSTR-2B IMS'!$H$5:$H$504,AW73))&lt;=Setup!$B$21,ABS(L73-INDEX('GSTR-2B IMS'!$L$5:$L$504,AW73))&lt;=Setup!$B$18,ABS(AN73-INDEX('GSTR-2B IMS'!$AF$5:$AF$504,AW73))&lt;=Setup!$B$19,ABS(M73-INDEX('GSTR-2B IMS'!$M$5:$M$504,AW73))&lt;=Setup!$B$20,ABS(N73-INDEX('GSTR-2B IMS'!$N$5:$N$504,AW73))&lt;=Setup!$B$20,ABS(O73-INDEX('GSTR-2B IMS'!$O$5:$O$504,AW73))&lt;=Setup!$B$20,ABS(P73-INDEX('GSTR-2B IMS'!$P$5:$P$504,AW73))&lt;=Setup!$B$20),"Exact",IF(AND(C73=INDEX('GSTR-2B IMS'!$C$5:$C$504,AW73),F73=INDEX('GSTR-2B IMS'!$F$5:$F$504,AW73)),"Partial","Probable"))))))</f>
        <v/>
      </c>
      <c r="AY73" s="69" t="str">
        <f t="shared" si="23"/>
        <v/>
      </c>
      <c r="AZ73" s="190">
        <f t="shared" si="24"/>
        <v>69</v>
      </c>
      <c r="BA73" s="190" t="str">
        <f>IF(A73="","",IF(AW73="","N.A.",IF(INDEX('GSTR-2B IMS'!$T$5:$T$504,AW73)&lt;&gt;"Available","REVIEW",IF(OR(INDEX('GSTR-2B IMS'!$B$5:$B$504,AW73)="GSTR-1 B2B",INDEX('GSTR-2B IMS'!$B$5:$B$504,AW73)="GSTR-1A",INDEX('GSTR-2B IMS'!$B$5:$B$504,AW73)="IFF"),IF(OR(INDEX('GSTR-2B IMS'!$V$5:$V$504,AW73)="Accepted",INDEX('GSTR-2B IMS'!$V$5:$V$504,AW73)="No Action",INDEX('GSTR-2B IMS'!$V$5:$V$504,AW73)="Deemed Accepted"),"PASS","REVIEW"),IF(OR(INDEX('GSTR-2B IMS'!$V$5:$V$504,AW73)="Not in IMS",INDEX('GSTR-2B IMS'!$V$5:$V$504,AW73)="N.A.",INDEX('GSTR-2B IMS'!$V$5:$V$504,AW73)=""),"PASS","REVIEW")))))</f>
        <v/>
      </c>
      <c r="BB73" s="190" t="str">
        <f>IF(A73="","",IF(S73="Yes","RCM",IF(AW73="","Unmatched",IF(INDEX('GSTR-2B IMS'!$AC$5:$AC$504,AW73)="","4(A)(5)",INDEX('GSTR-2B IMS'!$AC$5:$AC$504,AW73)))))</f>
        <v/>
      </c>
      <c r="BC73" s="188" t="str">
        <f>IF(A73="","",IF(OR(S73="Yes",F73="Credit Note",Q73&lt;=0,AF73="",Setup!$B$24&lt;=AF73,AN73&lt;=0),0,MAX(0,M73*MIN(1,MAX(0,AI73/AN73))*MAX(0,1-IF(AND(AD73&lt;&gt;"",AD73&lt;=AF73),MIN(1,MAX(0,AE73/Q73)),0))-SUMIFS('Reversal Reclaim'!$K$5:$K$504,'Reversal Reclaim'!$B$5:$B$504,A73,'Reversal Reclaim'!$G$5:$G$504,"Temporary"))))</f>
        <v/>
      </c>
      <c r="BD73" s="188" t="str">
        <f>IF(A73="","",IF(OR(S73="Yes",F73="Credit Note",Q73&lt;=0,AF73="",Setup!$B$24&lt;=AF73,AN73&lt;=0),0,MAX(0,N73*MIN(1,MAX(0,AI73/AN73))*MAX(0,1-IF(AND(AD73&lt;&gt;"",AD73&lt;=AF73),MIN(1,MAX(0,AE73/Q73)),0))-SUMIFS('Reversal Reclaim'!$L$5:$L$504,'Reversal Reclaim'!$B$5:$B$504,A73,'Reversal Reclaim'!$G$5:$G$504,"Temporary"))))</f>
        <v/>
      </c>
      <c r="BE73" s="188" t="str">
        <f>IF(A73="","",IF(OR(S73="Yes",F73="Credit Note",Q73&lt;=0,AF73="",Setup!$B$24&lt;=AF73,AN73&lt;=0),0,MAX(0,O73*MIN(1,MAX(0,AI73/AN73))*MAX(0,1-IF(AND(AD73&lt;&gt;"",AD73&lt;=AF73),MIN(1,MAX(0,AE73/Q73)),0))-SUMIFS('Reversal Reclaim'!$M$5:$M$504,'Reversal Reclaim'!$B$5:$B$504,A73,'Reversal Reclaim'!$G$5:$G$504,"Temporary"))))</f>
        <v/>
      </c>
      <c r="BF73" s="188" t="str">
        <f>IF(A73="","",IF(OR(S73="Yes",F73="Credit Note",Q73&lt;=0,AF73="",Setup!$B$24&lt;=AF73,AN73&lt;=0),0,MAX(0,P73*MIN(1,MAX(0,AI73/AN73))*MAX(0,1-IF(AND(AD73&lt;&gt;"",AD73&lt;=AF73),MIN(1,MAX(0,AE73/Q73)),0))-SUMIFS('Reversal Reclaim'!$N$5:$N$504,'Reversal Reclaim'!$B$5:$B$504,A73,'Reversal Reclaim'!$G$5:$G$504,"Temporary"))))</f>
        <v/>
      </c>
      <c r="BG73" s="188" t="str">
        <f t="shared" si="25"/>
        <v/>
      </c>
    </row>
    <row r="74" spans="1:59" ht="37.950000000000003" customHeight="1" x14ac:dyDescent="0.25">
      <c r="A74" s="61"/>
      <c r="B74" s="62"/>
      <c r="C74" s="62"/>
      <c r="D74" s="62"/>
      <c r="E74" s="62"/>
      <c r="F74" s="62"/>
      <c r="G74" s="62"/>
      <c r="H74" s="63"/>
      <c r="I74" s="63"/>
      <c r="J74" s="63"/>
      <c r="K74" s="63"/>
      <c r="L74" s="64"/>
      <c r="M74" s="64"/>
      <c r="N74" s="64"/>
      <c r="O74" s="64"/>
      <c r="P74" s="64"/>
      <c r="Q74" s="64"/>
      <c r="R74" s="62"/>
      <c r="S74" s="62"/>
      <c r="T74" s="62"/>
      <c r="U74" s="62"/>
      <c r="V74" s="62"/>
      <c r="W74" s="63"/>
      <c r="X74" s="65"/>
      <c r="Y74" s="65"/>
      <c r="Z74" s="65"/>
      <c r="AA74" s="62"/>
      <c r="AB74" s="62"/>
      <c r="AC74" s="62"/>
      <c r="AD74" s="63"/>
      <c r="AE74" s="64"/>
      <c r="AF74" s="63" t="str">
        <f t="shared" si="13"/>
        <v/>
      </c>
      <c r="AG74" s="62"/>
      <c r="AH74" s="207"/>
      <c r="AI74" s="64"/>
      <c r="AJ74" s="64"/>
      <c r="AK74" s="64"/>
      <c r="AL74" s="66" t="str">
        <f t="shared" si="14"/>
        <v/>
      </c>
      <c r="AM74" s="67" t="str">
        <f t="shared" si="15"/>
        <v/>
      </c>
      <c r="AN74" s="68" t="str">
        <f t="shared" si="16"/>
        <v/>
      </c>
      <c r="AO74" s="67" t="str">
        <f t="shared" si="17"/>
        <v/>
      </c>
      <c r="AP74" s="67" t="str">
        <f t="shared" si="18"/>
        <v/>
      </c>
      <c r="AQ74" s="67" t="str">
        <f t="shared" si="19"/>
        <v/>
      </c>
      <c r="AR74" s="67" t="str">
        <f t="shared" si="20"/>
        <v/>
      </c>
      <c r="AS74" s="67" t="str">
        <f t="shared" si="21"/>
        <v/>
      </c>
      <c r="AT74" s="67" t="str">
        <f>IF(A74="","",IF(S74="Yes","N.A.",IF(AND(AD74&lt;&gt;"",AD74&lt;=AF74,AE74&gt;=Q74),"PASS",IF(Setup!$B$24&lt;=AF74,"WATCH",IF(BG74&gt;0,"PARTIAL REVERSE/REVIEW","REVERSE/REVIEW")))))</f>
        <v/>
      </c>
      <c r="AU74" s="67" t="str">
        <f>IF(A74="","",IF(H74="","REVIEW",IF(AI74&gt;0,IF(OR(AH74="",NOT(ISNUMBER(AH74))),"REVIEW CLAIM DATE",IF(AH74&lt;=SUMIF('FY Deadlines'!$A$5:$A$14,IF(MONTH(H74)&gt;=4,YEAR(H74),YEAR(H74)-1),'FY Deadlines'!$F$5:$F$14),"PASS","EXPIRED CLAIM")),IF(SUMIF('FY Deadlines'!$A$5:$A$14,IF(MONTH(H74)&gt;=4,YEAR(H74),YEAR(H74)-1),'FY Deadlines'!$F$5:$F$14)=0,"REVIEW FY",IF(Setup!$B$24&gt;SUMIF('FY Deadlines'!$A$5:$A$14,IF(MONTH(H74)&gt;=4,YEAR(H74),YEAR(H74)-1),'FY Deadlines'!$F$5:$F$14),"EXPIRED","PASS")))))</f>
        <v/>
      </c>
      <c r="AV74" s="67" t="str">
        <f t="shared" si="22"/>
        <v/>
      </c>
      <c r="AW74" s="67" t="str">
        <f>IF(AM74="","",IF(COUNTIF('GSTR-2B IMS'!$AE$5:$AE$504,AM74)=1,SUMIF('GSTR-2B IMS'!$AE$5:$AE$504,AM74,'GSTR-2B IMS'!$AL$5:$AL$504),""))</f>
        <v/>
      </c>
      <c r="AX74" s="67" t="str">
        <f>IF(A74="","",IF(AO74&gt;1,"Duplicate",IF(COUNTIF('GSTR-2B IMS'!$AE$5:$AE$504,AM74)=0,"Only in Books",IF(COUNTIF('GSTR-2B IMS'!$AE$5:$AE$504,AM74)&gt;1,"Duplicate",IF(AND(C74=INDEX('GSTR-2B IMS'!$C$5:$C$504,AW74),F74=INDEX('GSTR-2B IMS'!$F$5:$F$504,AW74),ABS(H74-INDEX('GSTR-2B IMS'!$H$5:$H$504,AW74))&lt;=Setup!$B$21,ABS(L74-INDEX('GSTR-2B IMS'!$L$5:$L$504,AW74))&lt;=Setup!$B$18,ABS(AN74-INDEX('GSTR-2B IMS'!$AF$5:$AF$504,AW74))&lt;=Setup!$B$19,ABS(M74-INDEX('GSTR-2B IMS'!$M$5:$M$504,AW74))&lt;=Setup!$B$20,ABS(N74-INDEX('GSTR-2B IMS'!$N$5:$N$504,AW74))&lt;=Setup!$B$20,ABS(O74-INDEX('GSTR-2B IMS'!$O$5:$O$504,AW74))&lt;=Setup!$B$20,ABS(P74-INDEX('GSTR-2B IMS'!$P$5:$P$504,AW74))&lt;=Setup!$B$20),"Exact",IF(AND(C74=INDEX('GSTR-2B IMS'!$C$5:$C$504,AW74),F74=INDEX('GSTR-2B IMS'!$F$5:$F$504,AW74)),"Partial","Probable"))))))</f>
        <v/>
      </c>
      <c r="AY74" s="69" t="str">
        <f t="shared" si="23"/>
        <v/>
      </c>
      <c r="AZ74" s="190">
        <f t="shared" si="24"/>
        <v>70</v>
      </c>
      <c r="BA74" s="190" t="str">
        <f>IF(A74="","",IF(AW74="","N.A.",IF(INDEX('GSTR-2B IMS'!$T$5:$T$504,AW74)&lt;&gt;"Available","REVIEW",IF(OR(INDEX('GSTR-2B IMS'!$B$5:$B$504,AW74)="GSTR-1 B2B",INDEX('GSTR-2B IMS'!$B$5:$B$504,AW74)="GSTR-1A",INDEX('GSTR-2B IMS'!$B$5:$B$504,AW74)="IFF"),IF(OR(INDEX('GSTR-2B IMS'!$V$5:$V$504,AW74)="Accepted",INDEX('GSTR-2B IMS'!$V$5:$V$504,AW74)="No Action",INDEX('GSTR-2B IMS'!$V$5:$V$504,AW74)="Deemed Accepted"),"PASS","REVIEW"),IF(OR(INDEX('GSTR-2B IMS'!$V$5:$V$504,AW74)="Not in IMS",INDEX('GSTR-2B IMS'!$V$5:$V$504,AW74)="N.A.",INDEX('GSTR-2B IMS'!$V$5:$V$504,AW74)=""),"PASS","REVIEW")))))</f>
        <v/>
      </c>
      <c r="BB74" s="190" t="str">
        <f>IF(A74="","",IF(S74="Yes","RCM",IF(AW74="","Unmatched",IF(INDEX('GSTR-2B IMS'!$AC$5:$AC$504,AW74)="","4(A)(5)",INDEX('GSTR-2B IMS'!$AC$5:$AC$504,AW74)))))</f>
        <v/>
      </c>
      <c r="BC74" s="188" t="str">
        <f>IF(A74="","",IF(OR(S74="Yes",F74="Credit Note",Q74&lt;=0,AF74="",Setup!$B$24&lt;=AF74,AN74&lt;=0),0,MAX(0,M74*MIN(1,MAX(0,AI74/AN74))*MAX(0,1-IF(AND(AD74&lt;&gt;"",AD74&lt;=AF74),MIN(1,MAX(0,AE74/Q74)),0))-SUMIFS('Reversal Reclaim'!$K$5:$K$504,'Reversal Reclaim'!$B$5:$B$504,A74,'Reversal Reclaim'!$G$5:$G$504,"Temporary"))))</f>
        <v/>
      </c>
      <c r="BD74" s="188" t="str">
        <f>IF(A74="","",IF(OR(S74="Yes",F74="Credit Note",Q74&lt;=0,AF74="",Setup!$B$24&lt;=AF74,AN74&lt;=0),0,MAX(0,N74*MIN(1,MAX(0,AI74/AN74))*MAX(0,1-IF(AND(AD74&lt;&gt;"",AD74&lt;=AF74),MIN(1,MAX(0,AE74/Q74)),0))-SUMIFS('Reversal Reclaim'!$L$5:$L$504,'Reversal Reclaim'!$B$5:$B$504,A74,'Reversal Reclaim'!$G$5:$G$504,"Temporary"))))</f>
        <v/>
      </c>
      <c r="BE74" s="188" t="str">
        <f>IF(A74="","",IF(OR(S74="Yes",F74="Credit Note",Q74&lt;=0,AF74="",Setup!$B$24&lt;=AF74,AN74&lt;=0),0,MAX(0,O74*MIN(1,MAX(0,AI74/AN74))*MAX(0,1-IF(AND(AD74&lt;&gt;"",AD74&lt;=AF74),MIN(1,MAX(0,AE74/Q74)),0))-SUMIFS('Reversal Reclaim'!$M$5:$M$504,'Reversal Reclaim'!$B$5:$B$504,A74,'Reversal Reclaim'!$G$5:$G$504,"Temporary"))))</f>
        <v/>
      </c>
      <c r="BF74" s="188" t="str">
        <f>IF(A74="","",IF(OR(S74="Yes",F74="Credit Note",Q74&lt;=0,AF74="",Setup!$B$24&lt;=AF74,AN74&lt;=0),0,MAX(0,P74*MIN(1,MAX(0,AI74/AN74))*MAX(0,1-IF(AND(AD74&lt;&gt;"",AD74&lt;=AF74),MIN(1,MAX(0,AE74/Q74)),0))-SUMIFS('Reversal Reclaim'!$N$5:$N$504,'Reversal Reclaim'!$B$5:$B$504,A74,'Reversal Reclaim'!$G$5:$G$504,"Temporary"))))</f>
        <v/>
      </c>
      <c r="BG74" s="188" t="str">
        <f t="shared" si="25"/>
        <v/>
      </c>
    </row>
    <row r="75" spans="1:59" ht="37.950000000000003" customHeight="1" x14ac:dyDescent="0.25">
      <c r="A75" s="61"/>
      <c r="B75" s="62"/>
      <c r="C75" s="62"/>
      <c r="D75" s="62"/>
      <c r="E75" s="62"/>
      <c r="F75" s="62"/>
      <c r="G75" s="62"/>
      <c r="H75" s="63"/>
      <c r="I75" s="63"/>
      <c r="J75" s="63"/>
      <c r="K75" s="63"/>
      <c r="L75" s="64"/>
      <c r="M75" s="64"/>
      <c r="N75" s="64"/>
      <c r="O75" s="64"/>
      <c r="P75" s="64"/>
      <c r="Q75" s="64"/>
      <c r="R75" s="62"/>
      <c r="S75" s="62"/>
      <c r="T75" s="62"/>
      <c r="U75" s="62"/>
      <c r="V75" s="62"/>
      <c r="W75" s="63"/>
      <c r="X75" s="65"/>
      <c r="Y75" s="65"/>
      <c r="Z75" s="65"/>
      <c r="AA75" s="62"/>
      <c r="AB75" s="62"/>
      <c r="AC75" s="62"/>
      <c r="AD75" s="63"/>
      <c r="AE75" s="64"/>
      <c r="AF75" s="63" t="str">
        <f t="shared" si="13"/>
        <v/>
      </c>
      <c r="AG75" s="62"/>
      <c r="AH75" s="207"/>
      <c r="AI75" s="64"/>
      <c r="AJ75" s="64"/>
      <c r="AK75" s="64"/>
      <c r="AL75" s="66" t="str">
        <f t="shared" si="14"/>
        <v/>
      </c>
      <c r="AM75" s="67" t="str">
        <f t="shared" si="15"/>
        <v/>
      </c>
      <c r="AN75" s="68" t="str">
        <f t="shared" si="16"/>
        <v/>
      </c>
      <c r="AO75" s="67" t="str">
        <f t="shared" si="17"/>
        <v/>
      </c>
      <c r="AP75" s="67" t="str">
        <f t="shared" si="18"/>
        <v/>
      </c>
      <c r="AQ75" s="67" t="str">
        <f t="shared" si="19"/>
        <v/>
      </c>
      <c r="AR75" s="67" t="str">
        <f t="shared" si="20"/>
        <v/>
      </c>
      <c r="AS75" s="67" t="str">
        <f t="shared" si="21"/>
        <v/>
      </c>
      <c r="AT75" s="67" t="str">
        <f>IF(A75="","",IF(S75="Yes","N.A.",IF(AND(AD75&lt;&gt;"",AD75&lt;=AF75,AE75&gt;=Q75),"PASS",IF(Setup!$B$24&lt;=AF75,"WATCH",IF(BG75&gt;0,"PARTIAL REVERSE/REVIEW","REVERSE/REVIEW")))))</f>
        <v/>
      </c>
      <c r="AU75" s="67" t="str">
        <f>IF(A75="","",IF(H75="","REVIEW",IF(AI75&gt;0,IF(OR(AH75="",NOT(ISNUMBER(AH75))),"REVIEW CLAIM DATE",IF(AH75&lt;=SUMIF('FY Deadlines'!$A$5:$A$14,IF(MONTH(H75)&gt;=4,YEAR(H75),YEAR(H75)-1),'FY Deadlines'!$F$5:$F$14),"PASS","EXPIRED CLAIM")),IF(SUMIF('FY Deadlines'!$A$5:$A$14,IF(MONTH(H75)&gt;=4,YEAR(H75),YEAR(H75)-1),'FY Deadlines'!$F$5:$F$14)=0,"REVIEW FY",IF(Setup!$B$24&gt;SUMIF('FY Deadlines'!$A$5:$A$14,IF(MONTH(H75)&gt;=4,YEAR(H75),YEAR(H75)-1),'FY Deadlines'!$F$5:$F$14),"EXPIRED","PASS")))))</f>
        <v/>
      </c>
      <c r="AV75" s="67" t="str">
        <f t="shared" si="22"/>
        <v/>
      </c>
      <c r="AW75" s="67" t="str">
        <f>IF(AM75="","",IF(COUNTIF('GSTR-2B IMS'!$AE$5:$AE$504,AM75)=1,SUMIF('GSTR-2B IMS'!$AE$5:$AE$504,AM75,'GSTR-2B IMS'!$AL$5:$AL$504),""))</f>
        <v/>
      </c>
      <c r="AX75" s="67" t="str">
        <f>IF(A75="","",IF(AO75&gt;1,"Duplicate",IF(COUNTIF('GSTR-2B IMS'!$AE$5:$AE$504,AM75)=0,"Only in Books",IF(COUNTIF('GSTR-2B IMS'!$AE$5:$AE$504,AM75)&gt;1,"Duplicate",IF(AND(C75=INDEX('GSTR-2B IMS'!$C$5:$C$504,AW75),F75=INDEX('GSTR-2B IMS'!$F$5:$F$504,AW75),ABS(H75-INDEX('GSTR-2B IMS'!$H$5:$H$504,AW75))&lt;=Setup!$B$21,ABS(L75-INDEX('GSTR-2B IMS'!$L$5:$L$504,AW75))&lt;=Setup!$B$18,ABS(AN75-INDEX('GSTR-2B IMS'!$AF$5:$AF$504,AW75))&lt;=Setup!$B$19,ABS(M75-INDEX('GSTR-2B IMS'!$M$5:$M$504,AW75))&lt;=Setup!$B$20,ABS(N75-INDEX('GSTR-2B IMS'!$N$5:$N$504,AW75))&lt;=Setup!$B$20,ABS(O75-INDEX('GSTR-2B IMS'!$O$5:$O$504,AW75))&lt;=Setup!$B$20,ABS(P75-INDEX('GSTR-2B IMS'!$P$5:$P$504,AW75))&lt;=Setup!$B$20),"Exact",IF(AND(C75=INDEX('GSTR-2B IMS'!$C$5:$C$504,AW75),F75=INDEX('GSTR-2B IMS'!$F$5:$F$504,AW75)),"Partial","Probable"))))))</f>
        <v/>
      </c>
      <c r="AY75" s="69" t="str">
        <f t="shared" si="23"/>
        <v/>
      </c>
      <c r="AZ75" s="190">
        <f t="shared" si="24"/>
        <v>71</v>
      </c>
      <c r="BA75" s="190" t="str">
        <f>IF(A75="","",IF(AW75="","N.A.",IF(INDEX('GSTR-2B IMS'!$T$5:$T$504,AW75)&lt;&gt;"Available","REVIEW",IF(OR(INDEX('GSTR-2B IMS'!$B$5:$B$504,AW75)="GSTR-1 B2B",INDEX('GSTR-2B IMS'!$B$5:$B$504,AW75)="GSTR-1A",INDEX('GSTR-2B IMS'!$B$5:$B$504,AW75)="IFF"),IF(OR(INDEX('GSTR-2B IMS'!$V$5:$V$504,AW75)="Accepted",INDEX('GSTR-2B IMS'!$V$5:$V$504,AW75)="No Action",INDEX('GSTR-2B IMS'!$V$5:$V$504,AW75)="Deemed Accepted"),"PASS","REVIEW"),IF(OR(INDEX('GSTR-2B IMS'!$V$5:$V$504,AW75)="Not in IMS",INDEX('GSTR-2B IMS'!$V$5:$V$504,AW75)="N.A.",INDEX('GSTR-2B IMS'!$V$5:$V$504,AW75)=""),"PASS","REVIEW")))))</f>
        <v/>
      </c>
      <c r="BB75" s="190" t="str">
        <f>IF(A75="","",IF(S75="Yes","RCM",IF(AW75="","Unmatched",IF(INDEX('GSTR-2B IMS'!$AC$5:$AC$504,AW75)="","4(A)(5)",INDEX('GSTR-2B IMS'!$AC$5:$AC$504,AW75)))))</f>
        <v/>
      </c>
      <c r="BC75" s="188" t="str">
        <f>IF(A75="","",IF(OR(S75="Yes",F75="Credit Note",Q75&lt;=0,AF75="",Setup!$B$24&lt;=AF75,AN75&lt;=0),0,MAX(0,M75*MIN(1,MAX(0,AI75/AN75))*MAX(0,1-IF(AND(AD75&lt;&gt;"",AD75&lt;=AF75),MIN(1,MAX(0,AE75/Q75)),0))-SUMIFS('Reversal Reclaim'!$K$5:$K$504,'Reversal Reclaim'!$B$5:$B$504,A75,'Reversal Reclaim'!$G$5:$G$504,"Temporary"))))</f>
        <v/>
      </c>
      <c r="BD75" s="188" t="str">
        <f>IF(A75="","",IF(OR(S75="Yes",F75="Credit Note",Q75&lt;=0,AF75="",Setup!$B$24&lt;=AF75,AN75&lt;=0),0,MAX(0,N75*MIN(1,MAX(0,AI75/AN75))*MAX(0,1-IF(AND(AD75&lt;&gt;"",AD75&lt;=AF75),MIN(1,MAX(0,AE75/Q75)),0))-SUMIFS('Reversal Reclaim'!$L$5:$L$504,'Reversal Reclaim'!$B$5:$B$504,A75,'Reversal Reclaim'!$G$5:$G$504,"Temporary"))))</f>
        <v/>
      </c>
      <c r="BE75" s="188" t="str">
        <f>IF(A75="","",IF(OR(S75="Yes",F75="Credit Note",Q75&lt;=0,AF75="",Setup!$B$24&lt;=AF75,AN75&lt;=0),0,MAX(0,O75*MIN(1,MAX(0,AI75/AN75))*MAX(0,1-IF(AND(AD75&lt;&gt;"",AD75&lt;=AF75),MIN(1,MAX(0,AE75/Q75)),0))-SUMIFS('Reversal Reclaim'!$M$5:$M$504,'Reversal Reclaim'!$B$5:$B$504,A75,'Reversal Reclaim'!$G$5:$G$504,"Temporary"))))</f>
        <v/>
      </c>
      <c r="BF75" s="188" t="str">
        <f>IF(A75="","",IF(OR(S75="Yes",F75="Credit Note",Q75&lt;=0,AF75="",Setup!$B$24&lt;=AF75,AN75&lt;=0),0,MAX(0,P75*MIN(1,MAX(0,AI75/AN75))*MAX(0,1-IF(AND(AD75&lt;&gt;"",AD75&lt;=AF75),MIN(1,MAX(0,AE75/Q75)),0))-SUMIFS('Reversal Reclaim'!$N$5:$N$504,'Reversal Reclaim'!$B$5:$B$504,A75,'Reversal Reclaim'!$G$5:$G$504,"Temporary"))))</f>
        <v/>
      </c>
      <c r="BG75" s="188" t="str">
        <f t="shared" si="25"/>
        <v/>
      </c>
    </row>
    <row r="76" spans="1:59" ht="37.950000000000003" customHeight="1" x14ac:dyDescent="0.25">
      <c r="A76" s="61"/>
      <c r="B76" s="62"/>
      <c r="C76" s="62"/>
      <c r="D76" s="62"/>
      <c r="E76" s="62"/>
      <c r="F76" s="62"/>
      <c r="G76" s="62"/>
      <c r="H76" s="63"/>
      <c r="I76" s="63"/>
      <c r="J76" s="63"/>
      <c r="K76" s="63"/>
      <c r="L76" s="64"/>
      <c r="M76" s="64"/>
      <c r="N76" s="64"/>
      <c r="O76" s="64"/>
      <c r="P76" s="64"/>
      <c r="Q76" s="64"/>
      <c r="R76" s="62"/>
      <c r="S76" s="62"/>
      <c r="T76" s="62"/>
      <c r="U76" s="62"/>
      <c r="V76" s="62"/>
      <c r="W76" s="63"/>
      <c r="X76" s="65"/>
      <c r="Y76" s="65"/>
      <c r="Z76" s="65"/>
      <c r="AA76" s="62"/>
      <c r="AB76" s="62"/>
      <c r="AC76" s="62"/>
      <c r="AD76" s="63"/>
      <c r="AE76" s="64"/>
      <c r="AF76" s="63" t="str">
        <f t="shared" si="13"/>
        <v/>
      </c>
      <c r="AG76" s="62"/>
      <c r="AH76" s="207"/>
      <c r="AI76" s="64"/>
      <c r="AJ76" s="64"/>
      <c r="AK76" s="64"/>
      <c r="AL76" s="66" t="str">
        <f t="shared" si="14"/>
        <v/>
      </c>
      <c r="AM76" s="67" t="str">
        <f t="shared" si="15"/>
        <v/>
      </c>
      <c r="AN76" s="68" t="str">
        <f t="shared" si="16"/>
        <v/>
      </c>
      <c r="AO76" s="67" t="str">
        <f t="shared" si="17"/>
        <v/>
      </c>
      <c r="AP76" s="67" t="str">
        <f t="shared" si="18"/>
        <v/>
      </c>
      <c r="AQ76" s="67" t="str">
        <f t="shared" si="19"/>
        <v/>
      </c>
      <c r="AR76" s="67" t="str">
        <f t="shared" si="20"/>
        <v/>
      </c>
      <c r="AS76" s="67" t="str">
        <f t="shared" si="21"/>
        <v/>
      </c>
      <c r="AT76" s="67" t="str">
        <f>IF(A76="","",IF(S76="Yes","N.A.",IF(AND(AD76&lt;&gt;"",AD76&lt;=AF76,AE76&gt;=Q76),"PASS",IF(Setup!$B$24&lt;=AF76,"WATCH",IF(BG76&gt;0,"PARTIAL REVERSE/REVIEW","REVERSE/REVIEW")))))</f>
        <v/>
      </c>
      <c r="AU76" s="67" t="str">
        <f>IF(A76="","",IF(H76="","REVIEW",IF(AI76&gt;0,IF(OR(AH76="",NOT(ISNUMBER(AH76))),"REVIEW CLAIM DATE",IF(AH76&lt;=SUMIF('FY Deadlines'!$A$5:$A$14,IF(MONTH(H76)&gt;=4,YEAR(H76),YEAR(H76)-1),'FY Deadlines'!$F$5:$F$14),"PASS","EXPIRED CLAIM")),IF(SUMIF('FY Deadlines'!$A$5:$A$14,IF(MONTH(H76)&gt;=4,YEAR(H76),YEAR(H76)-1),'FY Deadlines'!$F$5:$F$14)=0,"REVIEW FY",IF(Setup!$B$24&gt;SUMIF('FY Deadlines'!$A$5:$A$14,IF(MONTH(H76)&gt;=4,YEAR(H76),YEAR(H76)-1),'FY Deadlines'!$F$5:$F$14),"EXPIRED","PASS")))))</f>
        <v/>
      </c>
      <c r="AV76" s="67" t="str">
        <f t="shared" si="22"/>
        <v/>
      </c>
      <c r="AW76" s="67" t="str">
        <f>IF(AM76="","",IF(COUNTIF('GSTR-2B IMS'!$AE$5:$AE$504,AM76)=1,SUMIF('GSTR-2B IMS'!$AE$5:$AE$504,AM76,'GSTR-2B IMS'!$AL$5:$AL$504),""))</f>
        <v/>
      </c>
      <c r="AX76" s="67" t="str">
        <f>IF(A76="","",IF(AO76&gt;1,"Duplicate",IF(COUNTIF('GSTR-2B IMS'!$AE$5:$AE$504,AM76)=0,"Only in Books",IF(COUNTIF('GSTR-2B IMS'!$AE$5:$AE$504,AM76)&gt;1,"Duplicate",IF(AND(C76=INDEX('GSTR-2B IMS'!$C$5:$C$504,AW76),F76=INDEX('GSTR-2B IMS'!$F$5:$F$504,AW76),ABS(H76-INDEX('GSTR-2B IMS'!$H$5:$H$504,AW76))&lt;=Setup!$B$21,ABS(L76-INDEX('GSTR-2B IMS'!$L$5:$L$504,AW76))&lt;=Setup!$B$18,ABS(AN76-INDEX('GSTR-2B IMS'!$AF$5:$AF$504,AW76))&lt;=Setup!$B$19,ABS(M76-INDEX('GSTR-2B IMS'!$M$5:$M$504,AW76))&lt;=Setup!$B$20,ABS(N76-INDEX('GSTR-2B IMS'!$N$5:$N$504,AW76))&lt;=Setup!$B$20,ABS(O76-INDEX('GSTR-2B IMS'!$O$5:$O$504,AW76))&lt;=Setup!$B$20,ABS(P76-INDEX('GSTR-2B IMS'!$P$5:$P$504,AW76))&lt;=Setup!$B$20),"Exact",IF(AND(C76=INDEX('GSTR-2B IMS'!$C$5:$C$504,AW76),F76=INDEX('GSTR-2B IMS'!$F$5:$F$504,AW76)),"Partial","Probable"))))))</f>
        <v/>
      </c>
      <c r="AY76" s="69" t="str">
        <f t="shared" si="23"/>
        <v/>
      </c>
      <c r="AZ76" s="190">
        <f t="shared" si="24"/>
        <v>72</v>
      </c>
      <c r="BA76" s="190" t="str">
        <f>IF(A76="","",IF(AW76="","N.A.",IF(INDEX('GSTR-2B IMS'!$T$5:$T$504,AW76)&lt;&gt;"Available","REVIEW",IF(OR(INDEX('GSTR-2B IMS'!$B$5:$B$504,AW76)="GSTR-1 B2B",INDEX('GSTR-2B IMS'!$B$5:$B$504,AW76)="GSTR-1A",INDEX('GSTR-2B IMS'!$B$5:$B$504,AW76)="IFF"),IF(OR(INDEX('GSTR-2B IMS'!$V$5:$V$504,AW76)="Accepted",INDEX('GSTR-2B IMS'!$V$5:$V$504,AW76)="No Action",INDEX('GSTR-2B IMS'!$V$5:$V$504,AW76)="Deemed Accepted"),"PASS","REVIEW"),IF(OR(INDEX('GSTR-2B IMS'!$V$5:$V$504,AW76)="Not in IMS",INDEX('GSTR-2B IMS'!$V$5:$V$504,AW76)="N.A.",INDEX('GSTR-2B IMS'!$V$5:$V$504,AW76)=""),"PASS","REVIEW")))))</f>
        <v/>
      </c>
      <c r="BB76" s="190" t="str">
        <f>IF(A76="","",IF(S76="Yes","RCM",IF(AW76="","Unmatched",IF(INDEX('GSTR-2B IMS'!$AC$5:$AC$504,AW76)="","4(A)(5)",INDEX('GSTR-2B IMS'!$AC$5:$AC$504,AW76)))))</f>
        <v/>
      </c>
      <c r="BC76" s="188" t="str">
        <f>IF(A76="","",IF(OR(S76="Yes",F76="Credit Note",Q76&lt;=0,AF76="",Setup!$B$24&lt;=AF76,AN76&lt;=0),0,MAX(0,M76*MIN(1,MAX(0,AI76/AN76))*MAX(0,1-IF(AND(AD76&lt;&gt;"",AD76&lt;=AF76),MIN(1,MAX(0,AE76/Q76)),0))-SUMIFS('Reversal Reclaim'!$K$5:$K$504,'Reversal Reclaim'!$B$5:$B$504,A76,'Reversal Reclaim'!$G$5:$G$504,"Temporary"))))</f>
        <v/>
      </c>
      <c r="BD76" s="188" t="str">
        <f>IF(A76="","",IF(OR(S76="Yes",F76="Credit Note",Q76&lt;=0,AF76="",Setup!$B$24&lt;=AF76,AN76&lt;=0),0,MAX(0,N76*MIN(1,MAX(0,AI76/AN76))*MAX(0,1-IF(AND(AD76&lt;&gt;"",AD76&lt;=AF76),MIN(1,MAX(0,AE76/Q76)),0))-SUMIFS('Reversal Reclaim'!$L$5:$L$504,'Reversal Reclaim'!$B$5:$B$504,A76,'Reversal Reclaim'!$G$5:$G$504,"Temporary"))))</f>
        <v/>
      </c>
      <c r="BE76" s="188" t="str">
        <f>IF(A76="","",IF(OR(S76="Yes",F76="Credit Note",Q76&lt;=0,AF76="",Setup!$B$24&lt;=AF76,AN76&lt;=0),0,MAX(0,O76*MIN(1,MAX(0,AI76/AN76))*MAX(0,1-IF(AND(AD76&lt;&gt;"",AD76&lt;=AF76),MIN(1,MAX(0,AE76/Q76)),0))-SUMIFS('Reversal Reclaim'!$M$5:$M$504,'Reversal Reclaim'!$B$5:$B$504,A76,'Reversal Reclaim'!$G$5:$G$504,"Temporary"))))</f>
        <v/>
      </c>
      <c r="BF76" s="188" t="str">
        <f>IF(A76="","",IF(OR(S76="Yes",F76="Credit Note",Q76&lt;=0,AF76="",Setup!$B$24&lt;=AF76,AN76&lt;=0),0,MAX(0,P76*MIN(1,MAX(0,AI76/AN76))*MAX(0,1-IF(AND(AD76&lt;&gt;"",AD76&lt;=AF76),MIN(1,MAX(0,AE76/Q76)),0))-SUMIFS('Reversal Reclaim'!$N$5:$N$504,'Reversal Reclaim'!$B$5:$B$504,A76,'Reversal Reclaim'!$G$5:$G$504,"Temporary"))))</f>
        <v/>
      </c>
      <c r="BG76" s="188" t="str">
        <f t="shared" si="25"/>
        <v/>
      </c>
    </row>
    <row r="77" spans="1:59" ht="37.950000000000003" customHeight="1" x14ac:dyDescent="0.25">
      <c r="A77" s="61"/>
      <c r="B77" s="62"/>
      <c r="C77" s="62"/>
      <c r="D77" s="62"/>
      <c r="E77" s="62"/>
      <c r="F77" s="62"/>
      <c r="G77" s="62"/>
      <c r="H77" s="63"/>
      <c r="I77" s="63"/>
      <c r="J77" s="63"/>
      <c r="K77" s="63"/>
      <c r="L77" s="64"/>
      <c r="M77" s="64"/>
      <c r="N77" s="64"/>
      <c r="O77" s="64"/>
      <c r="P77" s="64"/>
      <c r="Q77" s="64"/>
      <c r="R77" s="62"/>
      <c r="S77" s="62"/>
      <c r="T77" s="62"/>
      <c r="U77" s="62"/>
      <c r="V77" s="62"/>
      <c r="W77" s="63"/>
      <c r="X77" s="65"/>
      <c r="Y77" s="65"/>
      <c r="Z77" s="65"/>
      <c r="AA77" s="62"/>
      <c r="AB77" s="62"/>
      <c r="AC77" s="62"/>
      <c r="AD77" s="63"/>
      <c r="AE77" s="64"/>
      <c r="AF77" s="63" t="str">
        <f t="shared" si="13"/>
        <v/>
      </c>
      <c r="AG77" s="62"/>
      <c r="AH77" s="207"/>
      <c r="AI77" s="64"/>
      <c r="AJ77" s="64"/>
      <c r="AK77" s="64"/>
      <c r="AL77" s="66" t="str">
        <f t="shared" si="14"/>
        <v/>
      </c>
      <c r="AM77" s="67" t="str">
        <f t="shared" si="15"/>
        <v/>
      </c>
      <c r="AN77" s="68" t="str">
        <f t="shared" si="16"/>
        <v/>
      </c>
      <c r="AO77" s="67" t="str">
        <f t="shared" si="17"/>
        <v/>
      </c>
      <c r="AP77" s="67" t="str">
        <f t="shared" si="18"/>
        <v/>
      </c>
      <c r="AQ77" s="67" t="str">
        <f t="shared" si="19"/>
        <v/>
      </c>
      <c r="AR77" s="67" t="str">
        <f t="shared" si="20"/>
        <v/>
      </c>
      <c r="AS77" s="67" t="str">
        <f t="shared" si="21"/>
        <v/>
      </c>
      <c r="AT77" s="67" t="str">
        <f>IF(A77="","",IF(S77="Yes","N.A.",IF(AND(AD77&lt;&gt;"",AD77&lt;=AF77,AE77&gt;=Q77),"PASS",IF(Setup!$B$24&lt;=AF77,"WATCH",IF(BG77&gt;0,"PARTIAL REVERSE/REVIEW","REVERSE/REVIEW")))))</f>
        <v/>
      </c>
      <c r="AU77" s="67" t="str">
        <f>IF(A77="","",IF(H77="","REVIEW",IF(AI77&gt;0,IF(OR(AH77="",NOT(ISNUMBER(AH77))),"REVIEW CLAIM DATE",IF(AH77&lt;=SUMIF('FY Deadlines'!$A$5:$A$14,IF(MONTH(H77)&gt;=4,YEAR(H77),YEAR(H77)-1),'FY Deadlines'!$F$5:$F$14),"PASS","EXPIRED CLAIM")),IF(SUMIF('FY Deadlines'!$A$5:$A$14,IF(MONTH(H77)&gt;=4,YEAR(H77),YEAR(H77)-1),'FY Deadlines'!$F$5:$F$14)=0,"REVIEW FY",IF(Setup!$B$24&gt;SUMIF('FY Deadlines'!$A$5:$A$14,IF(MONTH(H77)&gt;=4,YEAR(H77),YEAR(H77)-1),'FY Deadlines'!$F$5:$F$14),"EXPIRED","PASS")))))</f>
        <v/>
      </c>
      <c r="AV77" s="67" t="str">
        <f t="shared" si="22"/>
        <v/>
      </c>
      <c r="AW77" s="67" t="str">
        <f>IF(AM77="","",IF(COUNTIF('GSTR-2B IMS'!$AE$5:$AE$504,AM77)=1,SUMIF('GSTR-2B IMS'!$AE$5:$AE$504,AM77,'GSTR-2B IMS'!$AL$5:$AL$504),""))</f>
        <v/>
      </c>
      <c r="AX77" s="67" t="str">
        <f>IF(A77="","",IF(AO77&gt;1,"Duplicate",IF(COUNTIF('GSTR-2B IMS'!$AE$5:$AE$504,AM77)=0,"Only in Books",IF(COUNTIF('GSTR-2B IMS'!$AE$5:$AE$504,AM77)&gt;1,"Duplicate",IF(AND(C77=INDEX('GSTR-2B IMS'!$C$5:$C$504,AW77),F77=INDEX('GSTR-2B IMS'!$F$5:$F$504,AW77),ABS(H77-INDEX('GSTR-2B IMS'!$H$5:$H$504,AW77))&lt;=Setup!$B$21,ABS(L77-INDEX('GSTR-2B IMS'!$L$5:$L$504,AW77))&lt;=Setup!$B$18,ABS(AN77-INDEX('GSTR-2B IMS'!$AF$5:$AF$504,AW77))&lt;=Setup!$B$19,ABS(M77-INDEX('GSTR-2B IMS'!$M$5:$M$504,AW77))&lt;=Setup!$B$20,ABS(N77-INDEX('GSTR-2B IMS'!$N$5:$N$504,AW77))&lt;=Setup!$B$20,ABS(O77-INDEX('GSTR-2B IMS'!$O$5:$O$504,AW77))&lt;=Setup!$B$20,ABS(P77-INDEX('GSTR-2B IMS'!$P$5:$P$504,AW77))&lt;=Setup!$B$20),"Exact",IF(AND(C77=INDEX('GSTR-2B IMS'!$C$5:$C$504,AW77),F77=INDEX('GSTR-2B IMS'!$F$5:$F$504,AW77)),"Partial","Probable"))))))</f>
        <v/>
      </c>
      <c r="AY77" s="69" t="str">
        <f t="shared" si="23"/>
        <v/>
      </c>
      <c r="AZ77" s="190">
        <f t="shared" si="24"/>
        <v>73</v>
      </c>
      <c r="BA77" s="190" t="str">
        <f>IF(A77="","",IF(AW77="","N.A.",IF(INDEX('GSTR-2B IMS'!$T$5:$T$504,AW77)&lt;&gt;"Available","REVIEW",IF(OR(INDEX('GSTR-2B IMS'!$B$5:$B$504,AW77)="GSTR-1 B2B",INDEX('GSTR-2B IMS'!$B$5:$B$504,AW77)="GSTR-1A",INDEX('GSTR-2B IMS'!$B$5:$B$504,AW77)="IFF"),IF(OR(INDEX('GSTR-2B IMS'!$V$5:$V$504,AW77)="Accepted",INDEX('GSTR-2B IMS'!$V$5:$V$504,AW77)="No Action",INDEX('GSTR-2B IMS'!$V$5:$V$504,AW77)="Deemed Accepted"),"PASS","REVIEW"),IF(OR(INDEX('GSTR-2B IMS'!$V$5:$V$504,AW77)="Not in IMS",INDEX('GSTR-2B IMS'!$V$5:$V$504,AW77)="N.A.",INDEX('GSTR-2B IMS'!$V$5:$V$504,AW77)=""),"PASS","REVIEW")))))</f>
        <v/>
      </c>
      <c r="BB77" s="190" t="str">
        <f>IF(A77="","",IF(S77="Yes","RCM",IF(AW77="","Unmatched",IF(INDEX('GSTR-2B IMS'!$AC$5:$AC$504,AW77)="","4(A)(5)",INDEX('GSTR-2B IMS'!$AC$5:$AC$504,AW77)))))</f>
        <v/>
      </c>
      <c r="BC77" s="188" t="str">
        <f>IF(A77="","",IF(OR(S77="Yes",F77="Credit Note",Q77&lt;=0,AF77="",Setup!$B$24&lt;=AF77,AN77&lt;=0),0,MAX(0,M77*MIN(1,MAX(0,AI77/AN77))*MAX(0,1-IF(AND(AD77&lt;&gt;"",AD77&lt;=AF77),MIN(1,MAX(0,AE77/Q77)),0))-SUMIFS('Reversal Reclaim'!$K$5:$K$504,'Reversal Reclaim'!$B$5:$B$504,A77,'Reversal Reclaim'!$G$5:$G$504,"Temporary"))))</f>
        <v/>
      </c>
      <c r="BD77" s="188" t="str">
        <f>IF(A77="","",IF(OR(S77="Yes",F77="Credit Note",Q77&lt;=0,AF77="",Setup!$B$24&lt;=AF77,AN77&lt;=0),0,MAX(0,N77*MIN(1,MAX(0,AI77/AN77))*MAX(0,1-IF(AND(AD77&lt;&gt;"",AD77&lt;=AF77),MIN(1,MAX(0,AE77/Q77)),0))-SUMIFS('Reversal Reclaim'!$L$5:$L$504,'Reversal Reclaim'!$B$5:$B$504,A77,'Reversal Reclaim'!$G$5:$G$504,"Temporary"))))</f>
        <v/>
      </c>
      <c r="BE77" s="188" t="str">
        <f>IF(A77="","",IF(OR(S77="Yes",F77="Credit Note",Q77&lt;=0,AF77="",Setup!$B$24&lt;=AF77,AN77&lt;=0),0,MAX(0,O77*MIN(1,MAX(0,AI77/AN77))*MAX(0,1-IF(AND(AD77&lt;&gt;"",AD77&lt;=AF77),MIN(1,MAX(0,AE77/Q77)),0))-SUMIFS('Reversal Reclaim'!$M$5:$M$504,'Reversal Reclaim'!$B$5:$B$504,A77,'Reversal Reclaim'!$G$5:$G$504,"Temporary"))))</f>
        <v/>
      </c>
      <c r="BF77" s="188" t="str">
        <f>IF(A77="","",IF(OR(S77="Yes",F77="Credit Note",Q77&lt;=0,AF77="",Setup!$B$24&lt;=AF77,AN77&lt;=0),0,MAX(0,P77*MIN(1,MAX(0,AI77/AN77))*MAX(0,1-IF(AND(AD77&lt;&gt;"",AD77&lt;=AF77),MIN(1,MAX(0,AE77/Q77)),0))-SUMIFS('Reversal Reclaim'!$N$5:$N$504,'Reversal Reclaim'!$B$5:$B$504,A77,'Reversal Reclaim'!$G$5:$G$504,"Temporary"))))</f>
        <v/>
      </c>
      <c r="BG77" s="188" t="str">
        <f t="shared" si="25"/>
        <v/>
      </c>
    </row>
    <row r="78" spans="1:59" ht="37.950000000000003" customHeight="1" x14ac:dyDescent="0.25">
      <c r="A78" s="61"/>
      <c r="B78" s="62"/>
      <c r="C78" s="62"/>
      <c r="D78" s="62"/>
      <c r="E78" s="62"/>
      <c r="F78" s="62"/>
      <c r="G78" s="62"/>
      <c r="H78" s="63"/>
      <c r="I78" s="63"/>
      <c r="J78" s="63"/>
      <c r="K78" s="63"/>
      <c r="L78" s="64"/>
      <c r="M78" s="64"/>
      <c r="N78" s="64"/>
      <c r="O78" s="64"/>
      <c r="P78" s="64"/>
      <c r="Q78" s="64"/>
      <c r="R78" s="62"/>
      <c r="S78" s="62"/>
      <c r="T78" s="62"/>
      <c r="U78" s="62"/>
      <c r="V78" s="62"/>
      <c r="W78" s="63"/>
      <c r="X78" s="65"/>
      <c r="Y78" s="65"/>
      <c r="Z78" s="65"/>
      <c r="AA78" s="62"/>
      <c r="AB78" s="62"/>
      <c r="AC78" s="62"/>
      <c r="AD78" s="63"/>
      <c r="AE78" s="64"/>
      <c r="AF78" s="63" t="str">
        <f t="shared" si="13"/>
        <v/>
      </c>
      <c r="AG78" s="62"/>
      <c r="AH78" s="207"/>
      <c r="AI78" s="64"/>
      <c r="AJ78" s="64"/>
      <c r="AK78" s="64"/>
      <c r="AL78" s="66" t="str">
        <f t="shared" si="14"/>
        <v/>
      </c>
      <c r="AM78" s="67" t="str">
        <f t="shared" si="15"/>
        <v/>
      </c>
      <c r="AN78" s="68" t="str">
        <f t="shared" si="16"/>
        <v/>
      </c>
      <c r="AO78" s="67" t="str">
        <f t="shared" si="17"/>
        <v/>
      </c>
      <c r="AP78" s="67" t="str">
        <f t="shared" si="18"/>
        <v/>
      </c>
      <c r="AQ78" s="67" t="str">
        <f t="shared" si="19"/>
        <v/>
      </c>
      <c r="AR78" s="67" t="str">
        <f t="shared" si="20"/>
        <v/>
      </c>
      <c r="AS78" s="67" t="str">
        <f t="shared" si="21"/>
        <v/>
      </c>
      <c r="AT78" s="67" t="str">
        <f>IF(A78="","",IF(S78="Yes","N.A.",IF(AND(AD78&lt;&gt;"",AD78&lt;=AF78,AE78&gt;=Q78),"PASS",IF(Setup!$B$24&lt;=AF78,"WATCH",IF(BG78&gt;0,"PARTIAL REVERSE/REVIEW","REVERSE/REVIEW")))))</f>
        <v/>
      </c>
      <c r="AU78" s="67" t="str">
        <f>IF(A78="","",IF(H78="","REVIEW",IF(AI78&gt;0,IF(OR(AH78="",NOT(ISNUMBER(AH78))),"REVIEW CLAIM DATE",IF(AH78&lt;=SUMIF('FY Deadlines'!$A$5:$A$14,IF(MONTH(H78)&gt;=4,YEAR(H78),YEAR(H78)-1),'FY Deadlines'!$F$5:$F$14),"PASS","EXPIRED CLAIM")),IF(SUMIF('FY Deadlines'!$A$5:$A$14,IF(MONTH(H78)&gt;=4,YEAR(H78),YEAR(H78)-1),'FY Deadlines'!$F$5:$F$14)=0,"REVIEW FY",IF(Setup!$B$24&gt;SUMIF('FY Deadlines'!$A$5:$A$14,IF(MONTH(H78)&gt;=4,YEAR(H78),YEAR(H78)-1),'FY Deadlines'!$F$5:$F$14),"EXPIRED","PASS")))))</f>
        <v/>
      </c>
      <c r="AV78" s="67" t="str">
        <f t="shared" si="22"/>
        <v/>
      </c>
      <c r="AW78" s="67" t="str">
        <f>IF(AM78="","",IF(COUNTIF('GSTR-2B IMS'!$AE$5:$AE$504,AM78)=1,SUMIF('GSTR-2B IMS'!$AE$5:$AE$504,AM78,'GSTR-2B IMS'!$AL$5:$AL$504),""))</f>
        <v/>
      </c>
      <c r="AX78" s="67" t="str">
        <f>IF(A78="","",IF(AO78&gt;1,"Duplicate",IF(COUNTIF('GSTR-2B IMS'!$AE$5:$AE$504,AM78)=0,"Only in Books",IF(COUNTIF('GSTR-2B IMS'!$AE$5:$AE$504,AM78)&gt;1,"Duplicate",IF(AND(C78=INDEX('GSTR-2B IMS'!$C$5:$C$504,AW78),F78=INDEX('GSTR-2B IMS'!$F$5:$F$504,AW78),ABS(H78-INDEX('GSTR-2B IMS'!$H$5:$H$504,AW78))&lt;=Setup!$B$21,ABS(L78-INDEX('GSTR-2B IMS'!$L$5:$L$504,AW78))&lt;=Setup!$B$18,ABS(AN78-INDEX('GSTR-2B IMS'!$AF$5:$AF$504,AW78))&lt;=Setup!$B$19,ABS(M78-INDEX('GSTR-2B IMS'!$M$5:$M$504,AW78))&lt;=Setup!$B$20,ABS(N78-INDEX('GSTR-2B IMS'!$N$5:$N$504,AW78))&lt;=Setup!$B$20,ABS(O78-INDEX('GSTR-2B IMS'!$O$5:$O$504,AW78))&lt;=Setup!$B$20,ABS(P78-INDEX('GSTR-2B IMS'!$P$5:$P$504,AW78))&lt;=Setup!$B$20),"Exact",IF(AND(C78=INDEX('GSTR-2B IMS'!$C$5:$C$504,AW78),F78=INDEX('GSTR-2B IMS'!$F$5:$F$504,AW78)),"Partial","Probable"))))))</f>
        <v/>
      </c>
      <c r="AY78" s="69" t="str">
        <f t="shared" si="23"/>
        <v/>
      </c>
      <c r="AZ78" s="190">
        <f t="shared" si="24"/>
        <v>74</v>
      </c>
      <c r="BA78" s="190" t="str">
        <f>IF(A78="","",IF(AW78="","N.A.",IF(INDEX('GSTR-2B IMS'!$T$5:$T$504,AW78)&lt;&gt;"Available","REVIEW",IF(OR(INDEX('GSTR-2B IMS'!$B$5:$B$504,AW78)="GSTR-1 B2B",INDEX('GSTR-2B IMS'!$B$5:$B$504,AW78)="GSTR-1A",INDEX('GSTR-2B IMS'!$B$5:$B$504,AW78)="IFF"),IF(OR(INDEX('GSTR-2B IMS'!$V$5:$V$504,AW78)="Accepted",INDEX('GSTR-2B IMS'!$V$5:$V$504,AW78)="No Action",INDEX('GSTR-2B IMS'!$V$5:$V$504,AW78)="Deemed Accepted"),"PASS","REVIEW"),IF(OR(INDEX('GSTR-2B IMS'!$V$5:$V$504,AW78)="Not in IMS",INDEX('GSTR-2B IMS'!$V$5:$V$504,AW78)="N.A.",INDEX('GSTR-2B IMS'!$V$5:$V$504,AW78)=""),"PASS","REVIEW")))))</f>
        <v/>
      </c>
      <c r="BB78" s="190" t="str">
        <f>IF(A78="","",IF(S78="Yes","RCM",IF(AW78="","Unmatched",IF(INDEX('GSTR-2B IMS'!$AC$5:$AC$504,AW78)="","4(A)(5)",INDEX('GSTR-2B IMS'!$AC$5:$AC$504,AW78)))))</f>
        <v/>
      </c>
      <c r="BC78" s="188" t="str">
        <f>IF(A78="","",IF(OR(S78="Yes",F78="Credit Note",Q78&lt;=0,AF78="",Setup!$B$24&lt;=AF78,AN78&lt;=0),0,MAX(0,M78*MIN(1,MAX(0,AI78/AN78))*MAX(0,1-IF(AND(AD78&lt;&gt;"",AD78&lt;=AF78),MIN(1,MAX(0,AE78/Q78)),0))-SUMIFS('Reversal Reclaim'!$K$5:$K$504,'Reversal Reclaim'!$B$5:$B$504,A78,'Reversal Reclaim'!$G$5:$G$504,"Temporary"))))</f>
        <v/>
      </c>
      <c r="BD78" s="188" t="str">
        <f>IF(A78="","",IF(OR(S78="Yes",F78="Credit Note",Q78&lt;=0,AF78="",Setup!$B$24&lt;=AF78,AN78&lt;=0),0,MAX(0,N78*MIN(1,MAX(0,AI78/AN78))*MAX(0,1-IF(AND(AD78&lt;&gt;"",AD78&lt;=AF78),MIN(1,MAX(0,AE78/Q78)),0))-SUMIFS('Reversal Reclaim'!$L$5:$L$504,'Reversal Reclaim'!$B$5:$B$504,A78,'Reversal Reclaim'!$G$5:$G$504,"Temporary"))))</f>
        <v/>
      </c>
      <c r="BE78" s="188" t="str">
        <f>IF(A78="","",IF(OR(S78="Yes",F78="Credit Note",Q78&lt;=0,AF78="",Setup!$B$24&lt;=AF78,AN78&lt;=0),0,MAX(0,O78*MIN(1,MAX(0,AI78/AN78))*MAX(0,1-IF(AND(AD78&lt;&gt;"",AD78&lt;=AF78),MIN(1,MAX(0,AE78/Q78)),0))-SUMIFS('Reversal Reclaim'!$M$5:$M$504,'Reversal Reclaim'!$B$5:$B$504,A78,'Reversal Reclaim'!$G$5:$G$504,"Temporary"))))</f>
        <v/>
      </c>
      <c r="BF78" s="188" t="str">
        <f>IF(A78="","",IF(OR(S78="Yes",F78="Credit Note",Q78&lt;=0,AF78="",Setup!$B$24&lt;=AF78,AN78&lt;=0),0,MAX(0,P78*MIN(1,MAX(0,AI78/AN78))*MAX(0,1-IF(AND(AD78&lt;&gt;"",AD78&lt;=AF78),MIN(1,MAX(0,AE78/Q78)),0))-SUMIFS('Reversal Reclaim'!$N$5:$N$504,'Reversal Reclaim'!$B$5:$B$504,A78,'Reversal Reclaim'!$G$5:$G$504,"Temporary"))))</f>
        <v/>
      </c>
      <c r="BG78" s="188" t="str">
        <f t="shared" si="25"/>
        <v/>
      </c>
    </row>
    <row r="79" spans="1:59" ht="37.950000000000003" customHeight="1" x14ac:dyDescent="0.25">
      <c r="A79" s="61"/>
      <c r="B79" s="62"/>
      <c r="C79" s="62"/>
      <c r="D79" s="62"/>
      <c r="E79" s="62"/>
      <c r="F79" s="62"/>
      <c r="G79" s="62"/>
      <c r="H79" s="63"/>
      <c r="I79" s="63"/>
      <c r="J79" s="63"/>
      <c r="K79" s="63"/>
      <c r="L79" s="64"/>
      <c r="M79" s="64"/>
      <c r="N79" s="64"/>
      <c r="O79" s="64"/>
      <c r="P79" s="64"/>
      <c r="Q79" s="64"/>
      <c r="R79" s="62"/>
      <c r="S79" s="62"/>
      <c r="T79" s="62"/>
      <c r="U79" s="62"/>
      <c r="V79" s="62"/>
      <c r="W79" s="63"/>
      <c r="X79" s="65"/>
      <c r="Y79" s="65"/>
      <c r="Z79" s="65"/>
      <c r="AA79" s="62"/>
      <c r="AB79" s="62"/>
      <c r="AC79" s="62"/>
      <c r="AD79" s="63"/>
      <c r="AE79" s="64"/>
      <c r="AF79" s="63" t="str">
        <f t="shared" si="13"/>
        <v/>
      </c>
      <c r="AG79" s="62"/>
      <c r="AH79" s="207"/>
      <c r="AI79" s="64"/>
      <c r="AJ79" s="64"/>
      <c r="AK79" s="64"/>
      <c r="AL79" s="66" t="str">
        <f t="shared" si="14"/>
        <v/>
      </c>
      <c r="AM79" s="67" t="str">
        <f t="shared" si="15"/>
        <v/>
      </c>
      <c r="AN79" s="68" t="str">
        <f t="shared" si="16"/>
        <v/>
      </c>
      <c r="AO79" s="67" t="str">
        <f t="shared" si="17"/>
        <v/>
      </c>
      <c r="AP79" s="67" t="str">
        <f t="shared" si="18"/>
        <v/>
      </c>
      <c r="AQ79" s="67" t="str">
        <f t="shared" si="19"/>
        <v/>
      </c>
      <c r="AR79" s="67" t="str">
        <f t="shared" si="20"/>
        <v/>
      </c>
      <c r="AS79" s="67" t="str">
        <f t="shared" si="21"/>
        <v/>
      </c>
      <c r="AT79" s="67" t="str">
        <f>IF(A79="","",IF(S79="Yes","N.A.",IF(AND(AD79&lt;&gt;"",AD79&lt;=AF79,AE79&gt;=Q79),"PASS",IF(Setup!$B$24&lt;=AF79,"WATCH",IF(BG79&gt;0,"PARTIAL REVERSE/REVIEW","REVERSE/REVIEW")))))</f>
        <v/>
      </c>
      <c r="AU79" s="67" t="str">
        <f>IF(A79="","",IF(H79="","REVIEW",IF(AI79&gt;0,IF(OR(AH79="",NOT(ISNUMBER(AH79))),"REVIEW CLAIM DATE",IF(AH79&lt;=SUMIF('FY Deadlines'!$A$5:$A$14,IF(MONTH(H79)&gt;=4,YEAR(H79),YEAR(H79)-1),'FY Deadlines'!$F$5:$F$14),"PASS","EXPIRED CLAIM")),IF(SUMIF('FY Deadlines'!$A$5:$A$14,IF(MONTH(H79)&gt;=4,YEAR(H79),YEAR(H79)-1),'FY Deadlines'!$F$5:$F$14)=0,"REVIEW FY",IF(Setup!$B$24&gt;SUMIF('FY Deadlines'!$A$5:$A$14,IF(MONTH(H79)&gt;=4,YEAR(H79),YEAR(H79)-1),'FY Deadlines'!$F$5:$F$14),"EXPIRED","PASS")))))</f>
        <v/>
      </c>
      <c r="AV79" s="67" t="str">
        <f t="shared" si="22"/>
        <v/>
      </c>
      <c r="AW79" s="67" t="str">
        <f>IF(AM79="","",IF(COUNTIF('GSTR-2B IMS'!$AE$5:$AE$504,AM79)=1,SUMIF('GSTR-2B IMS'!$AE$5:$AE$504,AM79,'GSTR-2B IMS'!$AL$5:$AL$504),""))</f>
        <v/>
      </c>
      <c r="AX79" s="67" t="str">
        <f>IF(A79="","",IF(AO79&gt;1,"Duplicate",IF(COUNTIF('GSTR-2B IMS'!$AE$5:$AE$504,AM79)=0,"Only in Books",IF(COUNTIF('GSTR-2B IMS'!$AE$5:$AE$504,AM79)&gt;1,"Duplicate",IF(AND(C79=INDEX('GSTR-2B IMS'!$C$5:$C$504,AW79),F79=INDEX('GSTR-2B IMS'!$F$5:$F$504,AW79),ABS(H79-INDEX('GSTR-2B IMS'!$H$5:$H$504,AW79))&lt;=Setup!$B$21,ABS(L79-INDEX('GSTR-2B IMS'!$L$5:$L$504,AW79))&lt;=Setup!$B$18,ABS(AN79-INDEX('GSTR-2B IMS'!$AF$5:$AF$504,AW79))&lt;=Setup!$B$19,ABS(M79-INDEX('GSTR-2B IMS'!$M$5:$M$504,AW79))&lt;=Setup!$B$20,ABS(N79-INDEX('GSTR-2B IMS'!$N$5:$N$504,AW79))&lt;=Setup!$B$20,ABS(O79-INDEX('GSTR-2B IMS'!$O$5:$O$504,AW79))&lt;=Setup!$B$20,ABS(P79-INDEX('GSTR-2B IMS'!$P$5:$P$504,AW79))&lt;=Setup!$B$20),"Exact",IF(AND(C79=INDEX('GSTR-2B IMS'!$C$5:$C$504,AW79),F79=INDEX('GSTR-2B IMS'!$F$5:$F$504,AW79)),"Partial","Probable"))))))</f>
        <v/>
      </c>
      <c r="AY79" s="69" t="str">
        <f t="shared" si="23"/>
        <v/>
      </c>
      <c r="AZ79" s="190">
        <f t="shared" si="24"/>
        <v>75</v>
      </c>
      <c r="BA79" s="190" t="str">
        <f>IF(A79="","",IF(AW79="","N.A.",IF(INDEX('GSTR-2B IMS'!$T$5:$T$504,AW79)&lt;&gt;"Available","REVIEW",IF(OR(INDEX('GSTR-2B IMS'!$B$5:$B$504,AW79)="GSTR-1 B2B",INDEX('GSTR-2B IMS'!$B$5:$B$504,AW79)="GSTR-1A",INDEX('GSTR-2B IMS'!$B$5:$B$504,AW79)="IFF"),IF(OR(INDEX('GSTR-2B IMS'!$V$5:$V$504,AW79)="Accepted",INDEX('GSTR-2B IMS'!$V$5:$V$504,AW79)="No Action",INDEX('GSTR-2B IMS'!$V$5:$V$504,AW79)="Deemed Accepted"),"PASS","REVIEW"),IF(OR(INDEX('GSTR-2B IMS'!$V$5:$V$504,AW79)="Not in IMS",INDEX('GSTR-2B IMS'!$V$5:$V$504,AW79)="N.A.",INDEX('GSTR-2B IMS'!$V$5:$V$504,AW79)=""),"PASS","REVIEW")))))</f>
        <v/>
      </c>
      <c r="BB79" s="190" t="str">
        <f>IF(A79="","",IF(S79="Yes","RCM",IF(AW79="","Unmatched",IF(INDEX('GSTR-2B IMS'!$AC$5:$AC$504,AW79)="","4(A)(5)",INDEX('GSTR-2B IMS'!$AC$5:$AC$504,AW79)))))</f>
        <v/>
      </c>
      <c r="BC79" s="188" t="str">
        <f>IF(A79="","",IF(OR(S79="Yes",F79="Credit Note",Q79&lt;=0,AF79="",Setup!$B$24&lt;=AF79,AN79&lt;=0),0,MAX(0,M79*MIN(1,MAX(0,AI79/AN79))*MAX(0,1-IF(AND(AD79&lt;&gt;"",AD79&lt;=AF79),MIN(1,MAX(0,AE79/Q79)),0))-SUMIFS('Reversal Reclaim'!$K$5:$K$504,'Reversal Reclaim'!$B$5:$B$504,A79,'Reversal Reclaim'!$G$5:$G$504,"Temporary"))))</f>
        <v/>
      </c>
      <c r="BD79" s="188" t="str">
        <f>IF(A79="","",IF(OR(S79="Yes",F79="Credit Note",Q79&lt;=0,AF79="",Setup!$B$24&lt;=AF79,AN79&lt;=0),0,MAX(0,N79*MIN(1,MAX(0,AI79/AN79))*MAX(0,1-IF(AND(AD79&lt;&gt;"",AD79&lt;=AF79),MIN(1,MAX(0,AE79/Q79)),0))-SUMIFS('Reversal Reclaim'!$L$5:$L$504,'Reversal Reclaim'!$B$5:$B$504,A79,'Reversal Reclaim'!$G$5:$G$504,"Temporary"))))</f>
        <v/>
      </c>
      <c r="BE79" s="188" t="str">
        <f>IF(A79="","",IF(OR(S79="Yes",F79="Credit Note",Q79&lt;=0,AF79="",Setup!$B$24&lt;=AF79,AN79&lt;=0),0,MAX(0,O79*MIN(1,MAX(0,AI79/AN79))*MAX(0,1-IF(AND(AD79&lt;&gt;"",AD79&lt;=AF79),MIN(1,MAX(0,AE79/Q79)),0))-SUMIFS('Reversal Reclaim'!$M$5:$M$504,'Reversal Reclaim'!$B$5:$B$504,A79,'Reversal Reclaim'!$G$5:$G$504,"Temporary"))))</f>
        <v/>
      </c>
      <c r="BF79" s="188" t="str">
        <f>IF(A79="","",IF(OR(S79="Yes",F79="Credit Note",Q79&lt;=0,AF79="",Setup!$B$24&lt;=AF79,AN79&lt;=0),0,MAX(0,P79*MIN(1,MAX(0,AI79/AN79))*MAX(0,1-IF(AND(AD79&lt;&gt;"",AD79&lt;=AF79),MIN(1,MAX(0,AE79/Q79)),0))-SUMIFS('Reversal Reclaim'!$N$5:$N$504,'Reversal Reclaim'!$B$5:$B$504,A79,'Reversal Reclaim'!$G$5:$G$504,"Temporary"))))</f>
        <v/>
      </c>
      <c r="BG79" s="188" t="str">
        <f t="shared" si="25"/>
        <v/>
      </c>
    </row>
    <row r="80" spans="1:59" ht="37.950000000000003" customHeight="1" x14ac:dyDescent="0.25">
      <c r="A80" s="61"/>
      <c r="B80" s="62"/>
      <c r="C80" s="62"/>
      <c r="D80" s="62"/>
      <c r="E80" s="62"/>
      <c r="F80" s="62"/>
      <c r="G80" s="62"/>
      <c r="H80" s="63"/>
      <c r="I80" s="63"/>
      <c r="J80" s="63"/>
      <c r="K80" s="63"/>
      <c r="L80" s="64"/>
      <c r="M80" s="64"/>
      <c r="N80" s="64"/>
      <c r="O80" s="64"/>
      <c r="P80" s="64"/>
      <c r="Q80" s="64"/>
      <c r="R80" s="62"/>
      <c r="S80" s="62"/>
      <c r="T80" s="62"/>
      <c r="U80" s="62"/>
      <c r="V80" s="62"/>
      <c r="W80" s="63"/>
      <c r="X80" s="65"/>
      <c r="Y80" s="65"/>
      <c r="Z80" s="65"/>
      <c r="AA80" s="62"/>
      <c r="AB80" s="62"/>
      <c r="AC80" s="62"/>
      <c r="AD80" s="63"/>
      <c r="AE80" s="64"/>
      <c r="AF80" s="63" t="str">
        <f t="shared" si="13"/>
        <v/>
      </c>
      <c r="AG80" s="62"/>
      <c r="AH80" s="207"/>
      <c r="AI80" s="64"/>
      <c r="AJ80" s="64"/>
      <c r="AK80" s="64"/>
      <c r="AL80" s="66" t="str">
        <f t="shared" si="14"/>
        <v/>
      </c>
      <c r="AM80" s="67" t="str">
        <f t="shared" si="15"/>
        <v/>
      </c>
      <c r="AN80" s="68" t="str">
        <f t="shared" si="16"/>
        <v/>
      </c>
      <c r="AO80" s="67" t="str">
        <f t="shared" si="17"/>
        <v/>
      </c>
      <c r="AP80" s="67" t="str">
        <f t="shared" si="18"/>
        <v/>
      </c>
      <c r="AQ80" s="67" t="str">
        <f t="shared" si="19"/>
        <v/>
      </c>
      <c r="AR80" s="67" t="str">
        <f t="shared" si="20"/>
        <v/>
      </c>
      <c r="AS80" s="67" t="str">
        <f t="shared" si="21"/>
        <v/>
      </c>
      <c r="AT80" s="67" t="str">
        <f>IF(A80="","",IF(S80="Yes","N.A.",IF(AND(AD80&lt;&gt;"",AD80&lt;=AF80,AE80&gt;=Q80),"PASS",IF(Setup!$B$24&lt;=AF80,"WATCH",IF(BG80&gt;0,"PARTIAL REVERSE/REVIEW","REVERSE/REVIEW")))))</f>
        <v/>
      </c>
      <c r="AU80" s="67" t="str">
        <f>IF(A80="","",IF(H80="","REVIEW",IF(AI80&gt;0,IF(OR(AH80="",NOT(ISNUMBER(AH80))),"REVIEW CLAIM DATE",IF(AH80&lt;=SUMIF('FY Deadlines'!$A$5:$A$14,IF(MONTH(H80)&gt;=4,YEAR(H80),YEAR(H80)-1),'FY Deadlines'!$F$5:$F$14),"PASS","EXPIRED CLAIM")),IF(SUMIF('FY Deadlines'!$A$5:$A$14,IF(MONTH(H80)&gt;=4,YEAR(H80),YEAR(H80)-1),'FY Deadlines'!$F$5:$F$14)=0,"REVIEW FY",IF(Setup!$B$24&gt;SUMIF('FY Deadlines'!$A$5:$A$14,IF(MONTH(H80)&gt;=4,YEAR(H80),YEAR(H80)-1),'FY Deadlines'!$F$5:$F$14),"EXPIRED","PASS")))))</f>
        <v/>
      </c>
      <c r="AV80" s="67" t="str">
        <f t="shared" si="22"/>
        <v/>
      </c>
      <c r="AW80" s="67" t="str">
        <f>IF(AM80="","",IF(COUNTIF('GSTR-2B IMS'!$AE$5:$AE$504,AM80)=1,SUMIF('GSTR-2B IMS'!$AE$5:$AE$504,AM80,'GSTR-2B IMS'!$AL$5:$AL$504),""))</f>
        <v/>
      </c>
      <c r="AX80" s="67" t="str">
        <f>IF(A80="","",IF(AO80&gt;1,"Duplicate",IF(COUNTIF('GSTR-2B IMS'!$AE$5:$AE$504,AM80)=0,"Only in Books",IF(COUNTIF('GSTR-2B IMS'!$AE$5:$AE$504,AM80)&gt;1,"Duplicate",IF(AND(C80=INDEX('GSTR-2B IMS'!$C$5:$C$504,AW80),F80=INDEX('GSTR-2B IMS'!$F$5:$F$504,AW80),ABS(H80-INDEX('GSTR-2B IMS'!$H$5:$H$504,AW80))&lt;=Setup!$B$21,ABS(L80-INDEX('GSTR-2B IMS'!$L$5:$L$504,AW80))&lt;=Setup!$B$18,ABS(AN80-INDEX('GSTR-2B IMS'!$AF$5:$AF$504,AW80))&lt;=Setup!$B$19,ABS(M80-INDEX('GSTR-2B IMS'!$M$5:$M$504,AW80))&lt;=Setup!$B$20,ABS(N80-INDEX('GSTR-2B IMS'!$N$5:$N$504,AW80))&lt;=Setup!$B$20,ABS(O80-INDEX('GSTR-2B IMS'!$O$5:$O$504,AW80))&lt;=Setup!$B$20,ABS(P80-INDEX('GSTR-2B IMS'!$P$5:$P$504,AW80))&lt;=Setup!$B$20),"Exact",IF(AND(C80=INDEX('GSTR-2B IMS'!$C$5:$C$504,AW80),F80=INDEX('GSTR-2B IMS'!$F$5:$F$504,AW80)),"Partial","Probable"))))))</f>
        <v/>
      </c>
      <c r="AY80" s="69" t="str">
        <f t="shared" si="23"/>
        <v/>
      </c>
      <c r="AZ80" s="190">
        <f t="shared" si="24"/>
        <v>76</v>
      </c>
      <c r="BA80" s="190" t="str">
        <f>IF(A80="","",IF(AW80="","N.A.",IF(INDEX('GSTR-2B IMS'!$T$5:$T$504,AW80)&lt;&gt;"Available","REVIEW",IF(OR(INDEX('GSTR-2B IMS'!$B$5:$B$504,AW80)="GSTR-1 B2B",INDEX('GSTR-2B IMS'!$B$5:$B$504,AW80)="GSTR-1A",INDEX('GSTR-2B IMS'!$B$5:$B$504,AW80)="IFF"),IF(OR(INDEX('GSTR-2B IMS'!$V$5:$V$504,AW80)="Accepted",INDEX('GSTR-2B IMS'!$V$5:$V$504,AW80)="No Action",INDEX('GSTR-2B IMS'!$V$5:$V$504,AW80)="Deemed Accepted"),"PASS","REVIEW"),IF(OR(INDEX('GSTR-2B IMS'!$V$5:$V$504,AW80)="Not in IMS",INDEX('GSTR-2B IMS'!$V$5:$V$504,AW80)="N.A.",INDEX('GSTR-2B IMS'!$V$5:$V$504,AW80)=""),"PASS","REVIEW")))))</f>
        <v/>
      </c>
      <c r="BB80" s="190" t="str">
        <f>IF(A80="","",IF(S80="Yes","RCM",IF(AW80="","Unmatched",IF(INDEX('GSTR-2B IMS'!$AC$5:$AC$504,AW80)="","4(A)(5)",INDEX('GSTR-2B IMS'!$AC$5:$AC$504,AW80)))))</f>
        <v/>
      </c>
      <c r="BC80" s="188" t="str">
        <f>IF(A80="","",IF(OR(S80="Yes",F80="Credit Note",Q80&lt;=0,AF80="",Setup!$B$24&lt;=AF80,AN80&lt;=0),0,MAX(0,M80*MIN(1,MAX(0,AI80/AN80))*MAX(0,1-IF(AND(AD80&lt;&gt;"",AD80&lt;=AF80),MIN(1,MAX(0,AE80/Q80)),0))-SUMIFS('Reversal Reclaim'!$K$5:$K$504,'Reversal Reclaim'!$B$5:$B$504,A80,'Reversal Reclaim'!$G$5:$G$504,"Temporary"))))</f>
        <v/>
      </c>
      <c r="BD80" s="188" t="str">
        <f>IF(A80="","",IF(OR(S80="Yes",F80="Credit Note",Q80&lt;=0,AF80="",Setup!$B$24&lt;=AF80,AN80&lt;=0),0,MAX(0,N80*MIN(1,MAX(0,AI80/AN80))*MAX(0,1-IF(AND(AD80&lt;&gt;"",AD80&lt;=AF80),MIN(1,MAX(0,AE80/Q80)),0))-SUMIFS('Reversal Reclaim'!$L$5:$L$504,'Reversal Reclaim'!$B$5:$B$504,A80,'Reversal Reclaim'!$G$5:$G$504,"Temporary"))))</f>
        <v/>
      </c>
      <c r="BE80" s="188" t="str">
        <f>IF(A80="","",IF(OR(S80="Yes",F80="Credit Note",Q80&lt;=0,AF80="",Setup!$B$24&lt;=AF80,AN80&lt;=0),0,MAX(0,O80*MIN(1,MAX(0,AI80/AN80))*MAX(0,1-IF(AND(AD80&lt;&gt;"",AD80&lt;=AF80),MIN(1,MAX(0,AE80/Q80)),0))-SUMIFS('Reversal Reclaim'!$M$5:$M$504,'Reversal Reclaim'!$B$5:$B$504,A80,'Reversal Reclaim'!$G$5:$G$504,"Temporary"))))</f>
        <v/>
      </c>
      <c r="BF80" s="188" t="str">
        <f>IF(A80="","",IF(OR(S80="Yes",F80="Credit Note",Q80&lt;=0,AF80="",Setup!$B$24&lt;=AF80,AN80&lt;=0),0,MAX(0,P80*MIN(1,MAX(0,AI80/AN80))*MAX(0,1-IF(AND(AD80&lt;&gt;"",AD80&lt;=AF80),MIN(1,MAX(0,AE80/Q80)),0))-SUMIFS('Reversal Reclaim'!$N$5:$N$504,'Reversal Reclaim'!$B$5:$B$504,A80,'Reversal Reclaim'!$G$5:$G$504,"Temporary"))))</f>
        <v/>
      </c>
      <c r="BG80" s="188" t="str">
        <f t="shared" si="25"/>
        <v/>
      </c>
    </row>
    <row r="81" spans="1:59" ht="37.950000000000003" customHeight="1" x14ac:dyDescent="0.25">
      <c r="A81" s="61"/>
      <c r="B81" s="62"/>
      <c r="C81" s="62"/>
      <c r="D81" s="62"/>
      <c r="E81" s="62"/>
      <c r="F81" s="62"/>
      <c r="G81" s="62"/>
      <c r="H81" s="63"/>
      <c r="I81" s="63"/>
      <c r="J81" s="63"/>
      <c r="K81" s="63"/>
      <c r="L81" s="64"/>
      <c r="M81" s="64"/>
      <c r="N81" s="64"/>
      <c r="O81" s="64"/>
      <c r="P81" s="64"/>
      <c r="Q81" s="64"/>
      <c r="R81" s="62"/>
      <c r="S81" s="62"/>
      <c r="T81" s="62"/>
      <c r="U81" s="62"/>
      <c r="V81" s="62"/>
      <c r="W81" s="63"/>
      <c r="X81" s="65"/>
      <c r="Y81" s="65"/>
      <c r="Z81" s="65"/>
      <c r="AA81" s="62"/>
      <c r="AB81" s="62"/>
      <c r="AC81" s="62"/>
      <c r="AD81" s="63"/>
      <c r="AE81" s="64"/>
      <c r="AF81" s="63" t="str">
        <f t="shared" si="13"/>
        <v/>
      </c>
      <c r="AG81" s="62"/>
      <c r="AH81" s="207"/>
      <c r="AI81" s="64"/>
      <c r="AJ81" s="64"/>
      <c r="AK81" s="64"/>
      <c r="AL81" s="66" t="str">
        <f t="shared" si="14"/>
        <v/>
      </c>
      <c r="AM81" s="67" t="str">
        <f t="shared" si="15"/>
        <v/>
      </c>
      <c r="AN81" s="68" t="str">
        <f t="shared" si="16"/>
        <v/>
      </c>
      <c r="AO81" s="67" t="str">
        <f t="shared" si="17"/>
        <v/>
      </c>
      <c r="AP81" s="67" t="str">
        <f t="shared" si="18"/>
        <v/>
      </c>
      <c r="AQ81" s="67" t="str">
        <f t="shared" si="19"/>
        <v/>
      </c>
      <c r="AR81" s="67" t="str">
        <f t="shared" si="20"/>
        <v/>
      </c>
      <c r="AS81" s="67" t="str">
        <f t="shared" si="21"/>
        <v/>
      </c>
      <c r="AT81" s="67" t="str">
        <f>IF(A81="","",IF(S81="Yes","N.A.",IF(AND(AD81&lt;&gt;"",AD81&lt;=AF81,AE81&gt;=Q81),"PASS",IF(Setup!$B$24&lt;=AF81,"WATCH",IF(BG81&gt;0,"PARTIAL REVERSE/REVIEW","REVERSE/REVIEW")))))</f>
        <v/>
      </c>
      <c r="AU81" s="67" t="str">
        <f>IF(A81="","",IF(H81="","REVIEW",IF(AI81&gt;0,IF(OR(AH81="",NOT(ISNUMBER(AH81))),"REVIEW CLAIM DATE",IF(AH81&lt;=SUMIF('FY Deadlines'!$A$5:$A$14,IF(MONTH(H81)&gt;=4,YEAR(H81),YEAR(H81)-1),'FY Deadlines'!$F$5:$F$14),"PASS","EXPIRED CLAIM")),IF(SUMIF('FY Deadlines'!$A$5:$A$14,IF(MONTH(H81)&gt;=4,YEAR(H81),YEAR(H81)-1),'FY Deadlines'!$F$5:$F$14)=0,"REVIEW FY",IF(Setup!$B$24&gt;SUMIF('FY Deadlines'!$A$5:$A$14,IF(MONTH(H81)&gt;=4,YEAR(H81),YEAR(H81)-1),'FY Deadlines'!$F$5:$F$14),"EXPIRED","PASS")))))</f>
        <v/>
      </c>
      <c r="AV81" s="67" t="str">
        <f t="shared" si="22"/>
        <v/>
      </c>
      <c r="AW81" s="67" t="str">
        <f>IF(AM81="","",IF(COUNTIF('GSTR-2B IMS'!$AE$5:$AE$504,AM81)=1,SUMIF('GSTR-2B IMS'!$AE$5:$AE$504,AM81,'GSTR-2B IMS'!$AL$5:$AL$504),""))</f>
        <v/>
      </c>
      <c r="AX81" s="67" t="str">
        <f>IF(A81="","",IF(AO81&gt;1,"Duplicate",IF(COUNTIF('GSTR-2B IMS'!$AE$5:$AE$504,AM81)=0,"Only in Books",IF(COUNTIF('GSTR-2B IMS'!$AE$5:$AE$504,AM81)&gt;1,"Duplicate",IF(AND(C81=INDEX('GSTR-2B IMS'!$C$5:$C$504,AW81),F81=INDEX('GSTR-2B IMS'!$F$5:$F$504,AW81),ABS(H81-INDEX('GSTR-2B IMS'!$H$5:$H$504,AW81))&lt;=Setup!$B$21,ABS(L81-INDEX('GSTR-2B IMS'!$L$5:$L$504,AW81))&lt;=Setup!$B$18,ABS(AN81-INDEX('GSTR-2B IMS'!$AF$5:$AF$504,AW81))&lt;=Setup!$B$19,ABS(M81-INDEX('GSTR-2B IMS'!$M$5:$M$504,AW81))&lt;=Setup!$B$20,ABS(N81-INDEX('GSTR-2B IMS'!$N$5:$N$504,AW81))&lt;=Setup!$B$20,ABS(O81-INDEX('GSTR-2B IMS'!$O$5:$O$504,AW81))&lt;=Setup!$B$20,ABS(P81-INDEX('GSTR-2B IMS'!$P$5:$P$504,AW81))&lt;=Setup!$B$20),"Exact",IF(AND(C81=INDEX('GSTR-2B IMS'!$C$5:$C$504,AW81),F81=INDEX('GSTR-2B IMS'!$F$5:$F$504,AW81)),"Partial","Probable"))))))</f>
        <v/>
      </c>
      <c r="AY81" s="69" t="str">
        <f t="shared" si="23"/>
        <v/>
      </c>
      <c r="AZ81" s="190">
        <f t="shared" si="24"/>
        <v>77</v>
      </c>
      <c r="BA81" s="190" t="str">
        <f>IF(A81="","",IF(AW81="","N.A.",IF(INDEX('GSTR-2B IMS'!$T$5:$T$504,AW81)&lt;&gt;"Available","REVIEW",IF(OR(INDEX('GSTR-2B IMS'!$B$5:$B$504,AW81)="GSTR-1 B2B",INDEX('GSTR-2B IMS'!$B$5:$B$504,AW81)="GSTR-1A",INDEX('GSTR-2B IMS'!$B$5:$B$504,AW81)="IFF"),IF(OR(INDEX('GSTR-2B IMS'!$V$5:$V$504,AW81)="Accepted",INDEX('GSTR-2B IMS'!$V$5:$V$504,AW81)="No Action",INDEX('GSTR-2B IMS'!$V$5:$V$504,AW81)="Deemed Accepted"),"PASS","REVIEW"),IF(OR(INDEX('GSTR-2B IMS'!$V$5:$V$504,AW81)="Not in IMS",INDEX('GSTR-2B IMS'!$V$5:$V$504,AW81)="N.A.",INDEX('GSTR-2B IMS'!$V$5:$V$504,AW81)=""),"PASS","REVIEW")))))</f>
        <v/>
      </c>
      <c r="BB81" s="190" t="str">
        <f>IF(A81="","",IF(S81="Yes","RCM",IF(AW81="","Unmatched",IF(INDEX('GSTR-2B IMS'!$AC$5:$AC$504,AW81)="","4(A)(5)",INDEX('GSTR-2B IMS'!$AC$5:$AC$504,AW81)))))</f>
        <v/>
      </c>
      <c r="BC81" s="188" t="str">
        <f>IF(A81="","",IF(OR(S81="Yes",F81="Credit Note",Q81&lt;=0,AF81="",Setup!$B$24&lt;=AF81,AN81&lt;=0),0,MAX(0,M81*MIN(1,MAX(0,AI81/AN81))*MAX(0,1-IF(AND(AD81&lt;&gt;"",AD81&lt;=AF81),MIN(1,MAX(0,AE81/Q81)),0))-SUMIFS('Reversal Reclaim'!$K$5:$K$504,'Reversal Reclaim'!$B$5:$B$504,A81,'Reversal Reclaim'!$G$5:$G$504,"Temporary"))))</f>
        <v/>
      </c>
      <c r="BD81" s="188" t="str">
        <f>IF(A81="","",IF(OR(S81="Yes",F81="Credit Note",Q81&lt;=0,AF81="",Setup!$B$24&lt;=AF81,AN81&lt;=0),0,MAX(0,N81*MIN(1,MAX(0,AI81/AN81))*MAX(0,1-IF(AND(AD81&lt;&gt;"",AD81&lt;=AF81),MIN(1,MAX(0,AE81/Q81)),0))-SUMIFS('Reversal Reclaim'!$L$5:$L$504,'Reversal Reclaim'!$B$5:$B$504,A81,'Reversal Reclaim'!$G$5:$G$504,"Temporary"))))</f>
        <v/>
      </c>
      <c r="BE81" s="188" t="str">
        <f>IF(A81="","",IF(OR(S81="Yes",F81="Credit Note",Q81&lt;=0,AF81="",Setup!$B$24&lt;=AF81,AN81&lt;=0),0,MAX(0,O81*MIN(1,MAX(0,AI81/AN81))*MAX(0,1-IF(AND(AD81&lt;&gt;"",AD81&lt;=AF81),MIN(1,MAX(0,AE81/Q81)),0))-SUMIFS('Reversal Reclaim'!$M$5:$M$504,'Reversal Reclaim'!$B$5:$B$504,A81,'Reversal Reclaim'!$G$5:$G$504,"Temporary"))))</f>
        <v/>
      </c>
      <c r="BF81" s="188" t="str">
        <f>IF(A81="","",IF(OR(S81="Yes",F81="Credit Note",Q81&lt;=0,AF81="",Setup!$B$24&lt;=AF81,AN81&lt;=0),0,MAX(0,P81*MIN(1,MAX(0,AI81/AN81))*MAX(0,1-IF(AND(AD81&lt;&gt;"",AD81&lt;=AF81),MIN(1,MAX(0,AE81/Q81)),0))-SUMIFS('Reversal Reclaim'!$N$5:$N$504,'Reversal Reclaim'!$B$5:$B$504,A81,'Reversal Reclaim'!$G$5:$G$504,"Temporary"))))</f>
        <v/>
      </c>
      <c r="BG81" s="188" t="str">
        <f t="shared" si="25"/>
        <v/>
      </c>
    </row>
    <row r="82" spans="1:59" ht="37.950000000000003" customHeight="1" x14ac:dyDescent="0.25">
      <c r="A82" s="61"/>
      <c r="B82" s="62"/>
      <c r="C82" s="62"/>
      <c r="D82" s="62"/>
      <c r="E82" s="62"/>
      <c r="F82" s="62"/>
      <c r="G82" s="62"/>
      <c r="H82" s="63"/>
      <c r="I82" s="63"/>
      <c r="J82" s="63"/>
      <c r="K82" s="63"/>
      <c r="L82" s="64"/>
      <c r="M82" s="64"/>
      <c r="N82" s="64"/>
      <c r="O82" s="64"/>
      <c r="P82" s="64"/>
      <c r="Q82" s="64"/>
      <c r="R82" s="62"/>
      <c r="S82" s="62"/>
      <c r="T82" s="62"/>
      <c r="U82" s="62"/>
      <c r="V82" s="62"/>
      <c r="W82" s="63"/>
      <c r="X82" s="65"/>
      <c r="Y82" s="65"/>
      <c r="Z82" s="65"/>
      <c r="AA82" s="62"/>
      <c r="AB82" s="62"/>
      <c r="AC82" s="62"/>
      <c r="AD82" s="63"/>
      <c r="AE82" s="64"/>
      <c r="AF82" s="63" t="str">
        <f t="shared" si="13"/>
        <v/>
      </c>
      <c r="AG82" s="62"/>
      <c r="AH82" s="207"/>
      <c r="AI82" s="64"/>
      <c r="AJ82" s="64"/>
      <c r="AK82" s="64"/>
      <c r="AL82" s="66" t="str">
        <f t="shared" si="14"/>
        <v/>
      </c>
      <c r="AM82" s="67" t="str">
        <f t="shared" si="15"/>
        <v/>
      </c>
      <c r="AN82" s="68" t="str">
        <f t="shared" si="16"/>
        <v/>
      </c>
      <c r="AO82" s="67" t="str">
        <f t="shared" si="17"/>
        <v/>
      </c>
      <c r="AP82" s="67" t="str">
        <f t="shared" si="18"/>
        <v/>
      </c>
      <c r="AQ82" s="67" t="str">
        <f t="shared" si="19"/>
        <v/>
      </c>
      <c r="AR82" s="67" t="str">
        <f t="shared" si="20"/>
        <v/>
      </c>
      <c r="AS82" s="67" t="str">
        <f t="shared" si="21"/>
        <v/>
      </c>
      <c r="AT82" s="67" t="str">
        <f>IF(A82="","",IF(S82="Yes","N.A.",IF(AND(AD82&lt;&gt;"",AD82&lt;=AF82,AE82&gt;=Q82),"PASS",IF(Setup!$B$24&lt;=AF82,"WATCH",IF(BG82&gt;0,"PARTIAL REVERSE/REVIEW","REVERSE/REVIEW")))))</f>
        <v/>
      </c>
      <c r="AU82" s="67" t="str">
        <f>IF(A82="","",IF(H82="","REVIEW",IF(AI82&gt;0,IF(OR(AH82="",NOT(ISNUMBER(AH82))),"REVIEW CLAIM DATE",IF(AH82&lt;=SUMIF('FY Deadlines'!$A$5:$A$14,IF(MONTH(H82)&gt;=4,YEAR(H82),YEAR(H82)-1),'FY Deadlines'!$F$5:$F$14),"PASS","EXPIRED CLAIM")),IF(SUMIF('FY Deadlines'!$A$5:$A$14,IF(MONTH(H82)&gt;=4,YEAR(H82),YEAR(H82)-1),'FY Deadlines'!$F$5:$F$14)=0,"REVIEW FY",IF(Setup!$B$24&gt;SUMIF('FY Deadlines'!$A$5:$A$14,IF(MONTH(H82)&gt;=4,YEAR(H82),YEAR(H82)-1),'FY Deadlines'!$F$5:$F$14),"EXPIRED","PASS")))))</f>
        <v/>
      </c>
      <c r="AV82" s="67" t="str">
        <f t="shared" si="22"/>
        <v/>
      </c>
      <c r="AW82" s="67" t="str">
        <f>IF(AM82="","",IF(COUNTIF('GSTR-2B IMS'!$AE$5:$AE$504,AM82)=1,SUMIF('GSTR-2B IMS'!$AE$5:$AE$504,AM82,'GSTR-2B IMS'!$AL$5:$AL$504),""))</f>
        <v/>
      </c>
      <c r="AX82" s="67" t="str">
        <f>IF(A82="","",IF(AO82&gt;1,"Duplicate",IF(COUNTIF('GSTR-2B IMS'!$AE$5:$AE$504,AM82)=0,"Only in Books",IF(COUNTIF('GSTR-2B IMS'!$AE$5:$AE$504,AM82)&gt;1,"Duplicate",IF(AND(C82=INDEX('GSTR-2B IMS'!$C$5:$C$504,AW82),F82=INDEX('GSTR-2B IMS'!$F$5:$F$504,AW82),ABS(H82-INDEX('GSTR-2B IMS'!$H$5:$H$504,AW82))&lt;=Setup!$B$21,ABS(L82-INDEX('GSTR-2B IMS'!$L$5:$L$504,AW82))&lt;=Setup!$B$18,ABS(AN82-INDEX('GSTR-2B IMS'!$AF$5:$AF$504,AW82))&lt;=Setup!$B$19,ABS(M82-INDEX('GSTR-2B IMS'!$M$5:$M$504,AW82))&lt;=Setup!$B$20,ABS(N82-INDEX('GSTR-2B IMS'!$N$5:$N$504,AW82))&lt;=Setup!$B$20,ABS(O82-INDEX('GSTR-2B IMS'!$O$5:$O$504,AW82))&lt;=Setup!$B$20,ABS(P82-INDEX('GSTR-2B IMS'!$P$5:$P$504,AW82))&lt;=Setup!$B$20),"Exact",IF(AND(C82=INDEX('GSTR-2B IMS'!$C$5:$C$504,AW82),F82=INDEX('GSTR-2B IMS'!$F$5:$F$504,AW82)),"Partial","Probable"))))))</f>
        <v/>
      </c>
      <c r="AY82" s="69" t="str">
        <f t="shared" si="23"/>
        <v/>
      </c>
      <c r="AZ82" s="190">
        <f t="shared" si="24"/>
        <v>78</v>
      </c>
      <c r="BA82" s="190" t="str">
        <f>IF(A82="","",IF(AW82="","N.A.",IF(INDEX('GSTR-2B IMS'!$T$5:$T$504,AW82)&lt;&gt;"Available","REVIEW",IF(OR(INDEX('GSTR-2B IMS'!$B$5:$B$504,AW82)="GSTR-1 B2B",INDEX('GSTR-2B IMS'!$B$5:$B$504,AW82)="GSTR-1A",INDEX('GSTR-2B IMS'!$B$5:$B$504,AW82)="IFF"),IF(OR(INDEX('GSTR-2B IMS'!$V$5:$V$504,AW82)="Accepted",INDEX('GSTR-2B IMS'!$V$5:$V$504,AW82)="No Action",INDEX('GSTR-2B IMS'!$V$5:$V$504,AW82)="Deemed Accepted"),"PASS","REVIEW"),IF(OR(INDEX('GSTR-2B IMS'!$V$5:$V$504,AW82)="Not in IMS",INDEX('GSTR-2B IMS'!$V$5:$V$504,AW82)="N.A.",INDEX('GSTR-2B IMS'!$V$5:$V$504,AW82)=""),"PASS","REVIEW")))))</f>
        <v/>
      </c>
      <c r="BB82" s="190" t="str">
        <f>IF(A82="","",IF(S82="Yes","RCM",IF(AW82="","Unmatched",IF(INDEX('GSTR-2B IMS'!$AC$5:$AC$504,AW82)="","4(A)(5)",INDEX('GSTR-2B IMS'!$AC$5:$AC$504,AW82)))))</f>
        <v/>
      </c>
      <c r="BC82" s="188" t="str">
        <f>IF(A82="","",IF(OR(S82="Yes",F82="Credit Note",Q82&lt;=0,AF82="",Setup!$B$24&lt;=AF82,AN82&lt;=0),0,MAX(0,M82*MIN(1,MAX(0,AI82/AN82))*MAX(0,1-IF(AND(AD82&lt;&gt;"",AD82&lt;=AF82),MIN(1,MAX(0,AE82/Q82)),0))-SUMIFS('Reversal Reclaim'!$K$5:$K$504,'Reversal Reclaim'!$B$5:$B$504,A82,'Reversal Reclaim'!$G$5:$G$504,"Temporary"))))</f>
        <v/>
      </c>
      <c r="BD82" s="188" t="str">
        <f>IF(A82="","",IF(OR(S82="Yes",F82="Credit Note",Q82&lt;=0,AF82="",Setup!$B$24&lt;=AF82,AN82&lt;=0),0,MAX(0,N82*MIN(1,MAX(0,AI82/AN82))*MAX(0,1-IF(AND(AD82&lt;&gt;"",AD82&lt;=AF82),MIN(1,MAX(0,AE82/Q82)),0))-SUMIFS('Reversal Reclaim'!$L$5:$L$504,'Reversal Reclaim'!$B$5:$B$504,A82,'Reversal Reclaim'!$G$5:$G$504,"Temporary"))))</f>
        <v/>
      </c>
      <c r="BE82" s="188" t="str">
        <f>IF(A82="","",IF(OR(S82="Yes",F82="Credit Note",Q82&lt;=0,AF82="",Setup!$B$24&lt;=AF82,AN82&lt;=0),0,MAX(0,O82*MIN(1,MAX(0,AI82/AN82))*MAX(0,1-IF(AND(AD82&lt;&gt;"",AD82&lt;=AF82),MIN(1,MAX(0,AE82/Q82)),0))-SUMIFS('Reversal Reclaim'!$M$5:$M$504,'Reversal Reclaim'!$B$5:$B$504,A82,'Reversal Reclaim'!$G$5:$G$504,"Temporary"))))</f>
        <v/>
      </c>
      <c r="BF82" s="188" t="str">
        <f>IF(A82="","",IF(OR(S82="Yes",F82="Credit Note",Q82&lt;=0,AF82="",Setup!$B$24&lt;=AF82,AN82&lt;=0),0,MAX(0,P82*MIN(1,MAX(0,AI82/AN82))*MAX(0,1-IF(AND(AD82&lt;&gt;"",AD82&lt;=AF82),MIN(1,MAX(0,AE82/Q82)),0))-SUMIFS('Reversal Reclaim'!$N$5:$N$504,'Reversal Reclaim'!$B$5:$B$504,A82,'Reversal Reclaim'!$G$5:$G$504,"Temporary"))))</f>
        <v/>
      </c>
      <c r="BG82" s="188" t="str">
        <f t="shared" si="25"/>
        <v/>
      </c>
    </row>
    <row r="83" spans="1:59" ht="37.950000000000003" customHeight="1" x14ac:dyDescent="0.25">
      <c r="A83" s="61"/>
      <c r="B83" s="62"/>
      <c r="C83" s="62"/>
      <c r="D83" s="62"/>
      <c r="E83" s="62"/>
      <c r="F83" s="62"/>
      <c r="G83" s="62"/>
      <c r="H83" s="63"/>
      <c r="I83" s="63"/>
      <c r="J83" s="63"/>
      <c r="K83" s="63"/>
      <c r="L83" s="64"/>
      <c r="M83" s="64"/>
      <c r="N83" s="64"/>
      <c r="O83" s="64"/>
      <c r="P83" s="64"/>
      <c r="Q83" s="64"/>
      <c r="R83" s="62"/>
      <c r="S83" s="62"/>
      <c r="T83" s="62"/>
      <c r="U83" s="62"/>
      <c r="V83" s="62"/>
      <c r="W83" s="63"/>
      <c r="X83" s="65"/>
      <c r="Y83" s="65"/>
      <c r="Z83" s="65"/>
      <c r="AA83" s="62"/>
      <c r="AB83" s="62"/>
      <c r="AC83" s="62"/>
      <c r="AD83" s="63"/>
      <c r="AE83" s="64"/>
      <c r="AF83" s="63" t="str">
        <f t="shared" si="13"/>
        <v/>
      </c>
      <c r="AG83" s="62"/>
      <c r="AH83" s="207"/>
      <c r="AI83" s="64"/>
      <c r="AJ83" s="64"/>
      <c r="AK83" s="64"/>
      <c r="AL83" s="66" t="str">
        <f t="shared" si="14"/>
        <v/>
      </c>
      <c r="AM83" s="67" t="str">
        <f t="shared" si="15"/>
        <v/>
      </c>
      <c r="AN83" s="68" t="str">
        <f t="shared" si="16"/>
        <v/>
      </c>
      <c r="AO83" s="67" t="str">
        <f t="shared" si="17"/>
        <v/>
      </c>
      <c r="AP83" s="67" t="str">
        <f t="shared" si="18"/>
        <v/>
      </c>
      <c r="AQ83" s="67" t="str">
        <f t="shared" si="19"/>
        <v/>
      </c>
      <c r="AR83" s="67" t="str">
        <f t="shared" si="20"/>
        <v/>
      </c>
      <c r="AS83" s="67" t="str">
        <f t="shared" si="21"/>
        <v/>
      </c>
      <c r="AT83" s="67" t="str">
        <f>IF(A83="","",IF(S83="Yes","N.A.",IF(AND(AD83&lt;&gt;"",AD83&lt;=AF83,AE83&gt;=Q83),"PASS",IF(Setup!$B$24&lt;=AF83,"WATCH",IF(BG83&gt;0,"PARTIAL REVERSE/REVIEW","REVERSE/REVIEW")))))</f>
        <v/>
      </c>
      <c r="AU83" s="67" t="str">
        <f>IF(A83="","",IF(H83="","REVIEW",IF(AI83&gt;0,IF(OR(AH83="",NOT(ISNUMBER(AH83))),"REVIEW CLAIM DATE",IF(AH83&lt;=SUMIF('FY Deadlines'!$A$5:$A$14,IF(MONTH(H83)&gt;=4,YEAR(H83),YEAR(H83)-1),'FY Deadlines'!$F$5:$F$14),"PASS","EXPIRED CLAIM")),IF(SUMIF('FY Deadlines'!$A$5:$A$14,IF(MONTH(H83)&gt;=4,YEAR(H83),YEAR(H83)-1),'FY Deadlines'!$F$5:$F$14)=0,"REVIEW FY",IF(Setup!$B$24&gt;SUMIF('FY Deadlines'!$A$5:$A$14,IF(MONTH(H83)&gt;=4,YEAR(H83),YEAR(H83)-1),'FY Deadlines'!$F$5:$F$14),"EXPIRED","PASS")))))</f>
        <v/>
      </c>
      <c r="AV83" s="67" t="str">
        <f t="shared" si="22"/>
        <v/>
      </c>
      <c r="AW83" s="67" t="str">
        <f>IF(AM83="","",IF(COUNTIF('GSTR-2B IMS'!$AE$5:$AE$504,AM83)=1,SUMIF('GSTR-2B IMS'!$AE$5:$AE$504,AM83,'GSTR-2B IMS'!$AL$5:$AL$504),""))</f>
        <v/>
      </c>
      <c r="AX83" s="67" t="str">
        <f>IF(A83="","",IF(AO83&gt;1,"Duplicate",IF(COUNTIF('GSTR-2B IMS'!$AE$5:$AE$504,AM83)=0,"Only in Books",IF(COUNTIF('GSTR-2B IMS'!$AE$5:$AE$504,AM83)&gt;1,"Duplicate",IF(AND(C83=INDEX('GSTR-2B IMS'!$C$5:$C$504,AW83),F83=INDEX('GSTR-2B IMS'!$F$5:$F$504,AW83),ABS(H83-INDEX('GSTR-2B IMS'!$H$5:$H$504,AW83))&lt;=Setup!$B$21,ABS(L83-INDEX('GSTR-2B IMS'!$L$5:$L$504,AW83))&lt;=Setup!$B$18,ABS(AN83-INDEX('GSTR-2B IMS'!$AF$5:$AF$504,AW83))&lt;=Setup!$B$19,ABS(M83-INDEX('GSTR-2B IMS'!$M$5:$M$504,AW83))&lt;=Setup!$B$20,ABS(N83-INDEX('GSTR-2B IMS'!$N$5:$N$504,AW83))&lt;=Setup!$B$20,ABS(O83-INDEX('GSTR-2B IMS'!$O$5:$O$504,AW83))&lt;=Setup!$B$20,ABS(P83-INDEX('GSTR-2B IMS'!$P$5:$P$504,AW83))&lt;=Setup!$B$20),"Exact",IF(AND(C83=INDEX('GSTR-2B IMS'!$C$5:$C$504,AW83),F83=INDEX('GSTR-2B IMS'!$F$5:$F$504,AW83)),"Partial","Probable"))))))</f>
        <v/>
      </c>
      <c r="AY83" s="69" t="str">
        <f t="shared" si="23"/>
        <v/>
      </c>
      <c r="AZ83" s="190">
        <f t="shared" si="24"/>
        <v>79</v>
      </c>
      <c r="BA83" s="190" t="str">
        <f>IF(A83="","",IF(AW83="","N.A.",IF(INDEX('GSTR-2B IMS'!$T$5:$T$504,AW83)&lt;&gt;"Available","REVIEW",IF(OR(INDEX('GSTR-2B IMS'!$B$5:$B$504,AW83)="GSTR-1 B2B",INDEX('GSTR-2B IMS'!$B$5:$B$504,AW83)="GSTR-1A",INDEX('GSTR-2B IMS'!$B$5:$B$504,AW83)="IFF"),IF(OR(INDEX('GSTR-2B IMS'!$V$5:$V$504,AW83)="Accepted",INDEX('GSTR-2B IMS'!$V$5:$V$504,AW83)="No Action",INDEX('GSTR-2B IMS'!$V$5:$V$504,AW83)="Deemed Accepted"),"PASS","REVIEW"),IF(OR(INDEX('GSTR-2B IMS'!$V$5:$V$504,AW83)="Not in IMS",INDEX('GSTR-2B IMS'!$V$5:$V$504,AW83)="N.A.",INDEX('GSTR-2B IMS'!$V$5:$V$504,AW83)=""),"PASS","REVIEW")))))</f>
        <v/>
      </c>
      <c r="BB83" s="190" t="str">
        <f>IF(A83="","",IF(S83="Yes","RCM",IF(AW83="","Unmatched",IF(INDEX('GSTR-2B IMS'!$AC$5:$AC$504,AW83)="","4(A)(5)",INDEX('GSTR-2B IMS'!$AC$5:$AC$504,AW83)))))</f>
        <v/>
      </c>
      <c r="BC83" s="188" t="str">
        <f>IF(A83="","",IF(OR(S83="Yes",F83="Credit Note",Q83&lt;=0,AF83="",Setup!$B$24&lt;=AF83,AN83&lt;=0),0,MAX(0,M83*MIN(1,MAX(0,AI83/AN83))*MAX(0,1-IF(AND(AD83&lt;&gt;"",AD83&lt;=AF83),MIN(1,MAX(0,AE83/Q83)),0))-SUMIFS('Reversal Reclaim'!$K$5:$K$504,'Reversal Reclaim'!$B$5:$B$504,A83,'Reversal Reclaim'!$G$5:$G$504,"Temporary"))))</f>
        <v/>
      </c>
      <c r="BD83" s="188" t="str">
        <f>IF(A83="","",IF(OR(S83="Yes",F83="Credit Note",Q83&lt;=0,AF83="",Setup!$B$24&lt;=AF83,AN83&lt;=0),0,MAX(0,N83*MIN(1,MAX(0,AI83/AN83))*MAX(0,1-IF(AND(AD83&lt;&gt;"",AD83&lt;=AF83),MIN(1,MAX(0,AE83/Q83)),0))-SUMIFS('Reversal Reclaim'!$L$5:$L$504,'Reversal Reclaim'!$B$5:$B$504,A83,'Reversal Reclaim'!$G$5:$G$504,"Temporary"))))</f>
        <v/>
      </c>
      <c r="BE83" s="188" t="str">
        <f>IF(A83="","",IF(OR(S83="Yes",F83="Credit Note",Q83&lt;=0,AF83="",Setup!$B$24&lt;=AF83,AN83&lt;=0),0,MAX(0,O83*MIN(1,MAX(0,AI83/AN83))*MAX(0,1-IF(AND(AD83&lt;&gt;"",AD83&lt;=AF83),MIN(1,MAX(0,AE83/Q83)),0))-SUMIFS('Reversal Reclaim'!$M$5:$M$504,'Reversal Reclaim'!$B$5:$B$504,A83,'Reversal Reclaim'!$G$5:$G$504,"Temporary"))))</f>
        <v/>
      </c>
      <c r="BF83" s="188" t="str">
        <f>IF(A83="","",IF(OR(S83="Yes",F83="Credit Note",Q83&lt;=0,AF83="",Setup!$B$24&lt;=AF83,AN83&lt;=0),0,MAX(0,P83*MIN(1,MAX(0,AI83/AN83))*MAX(0,1-IF(AND(AD83&lt;&gt;"",AD83&lt;=AF83),MIN(1,MAX(0,AE83/Q83)),0))-SUMIFS('Reversal Reclaim'!$N$5:$N$504,'Reversal Reclaim'!$B$5:$B$504,A83,'Reversal Reclaim'!$G$5:$G$504,"Temporary"))))</f>
        <v/>
      </c>
      <c r="BG83" s="188" t="str">
        <f t="shared" si="25"/>
        <v/>
      </c>
    </row>
    <row r="84" spans="1:59" ht="37.950000000000003" customHeight="1" x14ac:dyDescent="0.25">
      <c r="A84" s="61"/>
      <c r="B84" s="62"/>
      <c r="C84" s="62"/>
      <c r="D84" s="62"/>
      <c r="E84" s="62"/>
      <c r="F84" s="62"/>
      <c r="G84" s="62"/>
      <c r="H84" s="63"/>
      <c r="I84" s="63"/>
      <c r="J84" s="63"/>
      <c r="K84" s="63"/>
      <c r="L84" s="64"/>
      <c r="M84" s="64"/>
      <c r="N84" s="64"/>
      <c r="O84" s="64"/>
      <c r="P84" s="64"/>
      <c r="Q84" s="64"/>
      <c r="R84" s="62"/>
      <c r="S84" s="62"/>
      <c r="T84" s="62"/>
      <c r="U84" s="62"/>
      <c r="V84" s="62"/>
      <c r="W84" s="63"/>
      <c r="X84" s="65"/>
      <c r="Y84" s="65"/>
      <c r="Z84" s="65"/>
      <c r="AA84" s="62"/>
      <c r="AB84" s="62"/>
      <c r="AC84" s="62"/>
      <c r="AD84" s="63"/>
      <c r="AE84" s="64"/>
      <c r="AF84" s="63" t="str">
        <f t="shared" si="13"/>
        <v/>
      </c>
      <c r="AG84" s="62"/>
      <c r="AH84" s="207"/>
      <c r="AI84" s="64"/>
      <c r="AJ84" s="64"/>
      <c r="AK84" s="64"/>
      <c r="AL84" s="66" t="str">
        <f t="shared" si="14"/>
        <v/>
      </c>
      <c r="AM84" s="67" t="str">
        <f t="shared" si="15"/>
        <v/>
      </c>
      <c r="AN84" s="68" t="str">
        <f t="shared" si="16"/>
        <v/>
      </c>
      <c r="AO84" s="67" t="str">
        <f t="shared" si="17"/>
        <v/>
      </c>
      <c r="AP84" s="67" t="str">
        <f t="shared" si="18"/>
        <v/>
      </c>
      <c r="AQ84" s="67" t="str">
        <f t="shared" si="19"/>
        <v/>
      </c>
      <c r="AR84" s="67" t="str">
        <f t="shared" si="20"/>
        <v/>
      </c>
      <c r="AS84" s="67" t="str">
        <f t="shared" si="21"/>
        <v/>
      </c>
      <c r="AT84" s="67" t="str">
        <f>IF(A84="","",IF(S84="Yes","N.A.",IF(AND(AD84&lt;&gt;"",AD84&lt;=AF84,AE84&gt;=Q84),"PASS",IF(Setup!$B$24&lt;=AF84,"WATCH",IF(BG84&gt;0,"PARTIAL REVERSE/REVIEW","REVERSE/REVIEW")))))</f>
        <v/>
      </c>
      <c r="AU84" s="67" t="str">
        <f>IF(A84="","",IF(H84="","REVIEW",IF(AI84&gt;0,IF(OR(AH84="",NOT(ISNUMBER(AH84))),"REVIEW CLAIM DATE",IF(AH84&lt;=SUMIF('FY Deadlines'!$A$5:$A$14,IF(MONTH(H84)&gt;=4,YEAR(H84),YEAR(H84)-1),'FY Deadlines'!$F$5:$F$14),"PASS","EXPIRED CLAIM")),IF(SUMIF('FY Deadlines'!$A$5:$A$14,IF(MONTH(H84)&gt;=4,YEAR(H84),YEAR(H84)-1),'FY Deadlines'!$F$5:$F$14)=0,"REVIEW FY",IF(Setup!$B$24&gt;SUMIF('FY Deadlines'!$A$5:$A$14,IF(MONTH(H84)&gt;=4,YEAR(H84),YEAR(H84)-1),'FY Deadlines'!$F$5:$F$14),"EXPIRED","PASS")))))</f>
        <v/>
      </c>
      <c r="AV84" s="67" t="str">
        <f t="shared" si="22"/>
        <v/>
      </c>
      <c r="AW84" s="67" t="str">
        <f>IF(AM84="","",IF(COUNTIF('GSTR-2B IMS'!$AE$5:$AE$504,AM84)=1,SUMIF('GSTR-2B IMS'!$AE$5:$AE$504,AM84,'GSTR-2B IMS'!$AL$5:$AL$504),""))</f>
        <v/>
      </c>
      <c r="AX84" s="67" t="str">
        <f>IF(A84="","",IF(AO84&gt;1,"Duplicate",IF(COUNTIF('GSTR-2B IMS'!$AE$5:$AE$504,AM84)=0,"Only in Books",IF(COUNTIF('GSTR-2B IMS'!$AE$5:$AE$504,AM84)&gt;1,"Duplicate",IF(AND(C84=INDEX('GSTR-2B IMS'!$C$5:$C$504,AW84),F84=INDEX('GSTR-2B IMS'!$F$5:$F$504,AW84),ABS(H84-INDEX('GSTR-2B IMS'!$H$5:$H$504,AW84))&lt;=Setup!$B$21,ABS(L84-INDEX('GSTR-2B IMS'!$L$5:$L$504,AW84))&lt;=Setup!$B$18,ABS(AN84-INDEX('GSTR-2B IMS'!$AF$5:$AF$504,AW84))&lt;=Setup!$B$19,ABS(M84-INDEX('GSTR-2B IMS'!$M$5:$M$504,AW84))&lt;=Setup!$B$20,ABS(N84-INDEX('GSTR-2B IMS'!$N$5:$N$504,AW84))&lt;=Setup!$B$20,ABS(O84-INDEX('GSTR-2B IMS'!$O$5:$O$504,AW84))&lt;=Setup!$B$20,ABS(P84-INDEX('GSTR-2B IMS'!$P$5:$P$504,AW84))&lt;=Setup!$B$20),"Exact",IF(AND(C84=INDEX('GSTR-2B IMS'!$C$5:$C$504,AW84),F84=INDEX('GSTR-2B IMS'!$F$5:$F$504,AW84)),"Partial","Probable"))))))</f>
        <v/>
      </c>
      <c r="AY84" s="69" t="str">
        <f t="shared" si="23"/>
        <v/>
      </c>
      <c r="AZ84" s="190">
        <f t="shared" si="24"/>
        <v>80</v>
      </c>
      <c r="BA84" s="190" t="str">
        <f>IF(A84="","",IF(AW84="","N.A.",IF(INDEX('GSTR-2B IMS'!$T$5:$T$504,AW84)&lt;&gt;"Available","REVIEW",IF(OR(INDEX('GSTR-2B IMS'!$B$5:$B$504,AW84)="GSTR-1 B2B",INDEX('GSTR-2B IMS'!$B$5:$B$504,AW84)="GSTR-1A",INDEX('GSTR-2B IMS'!$B$5:$B$504,AW84)="IFF"),IF(OR(INDEX('GSTR-2B IMS'!$V$5:$V$504,AW84)="Accepted",INDEX('GSTR-2B IMS'!$V$5:$V$504,AW84)="No Action",INDEX('GSTR-2B IMS'!$V$5:$V$504,AW84)="Deemed Accepted"),"PASS","REVIEW"),IF(OR(INDEX('GSTR-2B IMS'!$V$5:$V$504,AW84)="Not in IMS",INDEX('GSTR-2B IMS'!$V$5:$V$504,AW84)="N.A.",INDEX('GSTR-2B IMS'!$V$5:$V$504,AW84)=""),"PASS","REVIEW")))))</f>
        <v/>
      </c>
      <c r="BB84" s="190" t="str">
        <f>IF(A84="","",IF(S84="Yes","RCM",IF(AW84="","Unmatched",IF(INDEX('GSTR-2B IMS'!$AC$5:$AC$504,AW84)="","4(A)(5)",INDEX('GSTR-2B IMS'!$AC$5:$AC$504,AW84)))))</f>
        <v/>
      </c>
      <c r="BC84" s="188" t="str">
        <f>IF(A84="","",IF(OR(S84="Yes",F84="Credit Note",Q84&lt;=0,AF84="",Setup!$B$24&lt;=AF84,AN84&lt;=0),0,MAX(0,M84*MIN(1,MAX(0,AI84/AN84))*MAX(0,1-IF(AND(AD84&lt;&gt;"",AD84&lt;=AF84),MIN(1,MAX(0,AE84/Q84)),0))-SUMIFS('Reversal Reclaim'!$K$5:$K$504,'Reversal Reclaim'!$B$5:$B$504,A84,'Reversal Reclaim'!$G$5:$G$504,"Temporary"))))</f>
        <v/>
      </c>
      <c r="BD84" s="188" t="str">
        <f>IF(A84="","",IF(OR(S84="Yes",F84="Credit Note",Q84&lt;=0,AF84="",Setup!$B$24&lt;=AF84,AN84&lt;=0),0,MAX(0,N84*MIN(1,MAX(0,AI84/AN84))*MAX(0,1-IF(AND(AD84&lt;&gt;"",AD84&lt;=AF84),MIN(1,MAX(0,AE84/Q84)),0))-SUMIFS('Reversal Reclaim'!$L$5:$L$504,'Reversal Reclaim'!$B$5:$B$504,A84,'Reversal Reclaim'!$G$5:$G$504,"Temporary"))))</f>
        <v/>
      </c>
      <c r="BE84" s="188" t="str">
        <f>IF(A84="","",IF(OR(S84="Yes",F84="Credit Note",Q84&lt;=0,AF84="",Setup!$B$24&lt;=AF84,AN84&lt;=0),0,MAX(0,O84*MIN(1,MAX(0,AI84/AN84))*MAX(0,1-IF(AND(AD84&lt;&gt;"",AD84&lt;=AF84),MIN(1,MAX(0,AE84/Q84)),0))-SUMIFS('Reversal Reclaim'!$M$5:$M$504,'Reversal Reclaim'!$B$5:$B$504,A84,'Reversal Reclaim'!$G$5:$G$504,"Temporary"))))</f>
        <v/>
      </c>
      <c r="BF84" s="188" t="str">
        <f>IF(A84="","",IF(OR(S84="Yes",F84="Credit Note",Q84&lt;=0,AF84="",Setup!$B$24&lt;=AF84,AN84&lt;=0),0,MAX(0,P84*MIN(1,MAX(0,AI84/AN84))*MAX(0,1-IF(AND(AD84&lt;&gt;"",AD84&lt;=AF84),MIN(1,MAX(0,AE84/Q84)),0))-SUMIFS('Reversal Reclaim'!$N$5:$N$504,'Reversal Reclaim'!$B$5:$B$504,A84,'Reversal Reclaim'!$G$5:$G$504,"Temporary"))))</f>
        <v/>
      </c>
      <c r="BG84" s="188" t="str">
        <f t="shared" si="25"/>
        <v/>
      </c>
    </row>
    <row r="85" spans="1:59" ht="37.950000000000003" customHeight="1" x14ac:dyDescent="0.25">
      <c r="A85" s="61"/>
      <c r="B85" s="62"/>
      <c r="C85" s="62"/>
      <c r="D85" s="62"/>
      <c r="E85" s="62"/>
      <c r="F85" s="62"/>
      <c r="G85" s="62"/>
      <c r="H85" s="63"/>
      <c r="I85" s="63"/>
      <c r="J85" s="63"/>
      <c r="K85" s="63"/>
      <c r="L85" s="64"/>
      <c r="M85" s="64"/>
      <c r="N85" s="64"/>
      <c r="O85" s="64"/>
      <c r="P85" s="64"/>
      <c r="Q85" s="64"/>
      <c r="R85" s="62"/>
      <c r="S85" s="62"/>
      <c r="T85" s="62"/>
      <c r="U85" s="62"/>
      <c r="V85" s="62"/>
      <c r="W85" s="63"/>
      <c r="X85" s="65"/>
      <c r="Y85" s="65"/>
      <c r="Z85" s="65"/>
      <c r="AA85" s="62"/>
      <c r="AB85" s="62"/>
      <c r="AC85" s="62"/>
      <c r="AD85" s="63"/>
      <c r="AE85" s="64"/>
      <c r="AF85" s="63" t="str">
        <f t="shared" si="13"/>
        <v/>
      </c>
      <c r="AG85" s="62"/>
      <c r="AH85" s="207"/>
      <c r="AI85" s="64"/>
      <c r="AJ85" s="64"/>
      <c r="AK85" s="64"/>
      <c r="AL85" s="66" t="str">
        <f t="shared" si="14"/>
        <v/>
      </c>
      <c r="AM85" s="67" t="str">
        <f t="shared" si="15"/>
        <v/>
      </c>
      <c r="AN85" s="68" t="str">
        <f t="shared" si="16"/>
        <v/>
      </c>
      <c r="AO85" s="67" t="str">
        <f t="shared" si="17"/>
        <v/>
      </c>
      <c r="AP85" s="67" t="str">
        <f t="shared" si="18"/>
        <v/>
      </c>
      <c r="AQ85" s="67" t="str">
        <f t="shared" si="19"/>
        <v/>
      </c>
      <c r="AR85" s="67" t="str">
        <f t="shared" si="20"/>
        <v/>
      </c>
      <c r="AS85" s="67" t="str">
        <f t="shared" si="21"/>
        <v/>
      </c>
      <c r="AT85" s="67" t="str">
        <f>IF(A85="","",IF(S85="Yes","N.A.",IF(AND(AD85&lt;&gt;"",AD85&lt;=AF85,AE85&gt;=Q85),"PASS",IF(Setup!$B$24&lt;=AF85,"WATCH",IF(BG85&gt;0,"PARTIAL REVERSE/REVIEW","REVERSE/REVIEW")))))</f>
        <v/>
      </c>
      <c r="AU85" s="67" t="str">
        <f>IF(A85="","",IF(H85="","REVIEW",IF(AI85&gt;0,IF(OR(AH85="",NOT(ISNUMBER(AH85))),"REVIEW CLAIM DATE",IF(AH85&lt;=SUMIF('FY Deadlines'!$A$5:$A$14,IF(MONTH(H85)&gt;=4,YEAR(H85),YEAR(H85)-1),'FY Deadlines'!$F$5:$F$14),"PASS","EXPIRED CLAIM")),IF(SUMIF('FY Deadlines'!$A$5:$A$14,IF(MONTH(H85)&gt;=4,YEAR(H85),YEAR(H85)-1),'FY Deadlines'!$F$5:$F$14)=0,"REVIEW FY",IF(Setup!$B$24&gt;SUMIF('FY Deadlines'!$A$5:$A$14,IF(MONTH(H85)&gt;=4,YEAR(H85),YEAR(H85)-1),'FY Deadlines'!$F$5:$F$14),"EXPIRED","PASS")))))</f>
        <v/>
      </c>
      <c r="AV85" s="67" t="str">
        <f t="shared" si="22"/>
        <v/>
      </c>
      <c r="AW85" s="67" t="str">
        <f>IF(AM85="","",IF(COUNTIF('GSTR-2B IMS'!$AE$5:$AE$504,AM85)=1,SUMIF('GSTR-2B IMS'!$AE$5:$AE$504,AM85,'GSTR-2B IMS'!$AL$5:$AL$504),""))</f>
        <v/>
      </c>
      <c r="AX85" s="67" t="str">
        <f>IF(A85="","",IF(AO85&gt;1,"Duplicate",IF(COUNTIF('GSTR-2B IMS'!$AE$5:$AE$504,AM85)=0,"Only in Books",IF(COUNTIF('GSTR-2B IMS'!$AE$5:$AE$504,AM85)&gt;1,"Duplicate",IF(AND(C85=INDEX('GSTR-2B IMS'!$C$5:$C$504,AW85),F85=INDEX('GSTR-2B IMS'!$F$5:$F$504,AW85),ABS(H85-INDEX('GSTR-2B IMS'!$H$5:$H$504,AW85))&lt;=Setup!$B$21,ABS(L85-INDEX('GSTR-2B IMS'!$L$5:$L$504,AW85))&lt;=Setup!$B$18,ABS(AN85-INDEX('GSTR-2B IMS'!$AF$5:$AF$504,AW85))&lt;=Setup!$B$19,ABS(M85-INDEX('GSTR-2B IMS'!$M$5:$M$504,AW85))&lt;=Setup!$B$20,ABS(N85-INDEX('GSTR-2B IMS'!$N$5:$N$504,AW85))&lt;=Setup!$B$20,ABS(O85-INDEX('GSTR-2B IMS'!$O$5:$O$504,AW85))&lt;=Setup!$B$20,ABS(P85-INDEX('GSTR-2B IMS'!$P$5:$P$504,AW85))&lt;=Setup!$B$20),"Exact",IF(AND(C85=INDEX('GSTR-2B IMS'!$C$5:$C$504,AW85),F85=INDEX('GSTR-2B IMS'!$F$5:$F$504,AW85)),"Partial","Probable"))))))</f>
        <v/>
      </c>
      <c r="AY85" s="69" t="str">
        <f t="shared" si="23"/>
        <v/>
      </c>
      <c r="AZ85" s="190">
        <f t="shared" si="24"/>
        <v>81</v>
      </c>
      <c r="BA85" s="190" t="str">
        <f>IF(A85="","",IF(AW85="","N.A.",IF(INDEX('GSTR-2B IMS'!$T$5:$T$504,AW85)&lt;&gt;"Available","REVIEW",IF(OR(INDEX('GSTR-2B IMS'!$B$5:$B$504,AW85)="GSTR-1 B2B",INDEX('GSTR-2B IMS'!$B$5:$B$504,AW85)="GSTR-1A",INDEX('GSTR-2B IMS'!$B$5:$B$504,AW85)="IFF"),IF(OR(INDEX('GSTR-2B IMS'!$V$5:$V$504,AW85)="Accepted",INDEX('GSTR-2B IMS'!$V$5:$V$504,AW85)="No Action",INDEX('GSTR-2B IMS'!$V$5:$V$504,AW85)="Deemed Accepted"),"PASS","REVIEW"),IF(OR(INDEX('GSTR-2B IMS'!$V$5:$V$504,AW85)="Not in IMS",INDEX('GSTR-2B IMS'!$V$5:$V$504,AW85)="N.A.",INDEX('GSTR-2B IMS'!$V$5:$V$504,AW85)=""),"PASS","REVIEW")))))</f>
        <v/>
      </c>
      <c r="BB85" s="190" t="str">
        <f>IF(A85="","",IF(S85="Yes","RCM",IF(AW85="","Unmatched",IF(INDEX('GSTR-2B IMS'!$AC$5:$AC$504,AW85)="","4(A)(5)",INDEX('GSTR-2B IMS'!$AC$5:$AC$504,AW85)))))</f>
        <v/>
      </c>
      <c r="BC85" s="188" t="str">
        <f>IF(A85="","",IF(OR(S85="Yes",F85="Credit Note",Q85&lt;=0,AF85="",Setup!$B$24&lt;=AF85,AN85&lt;=0),0,MAX(0,M85*MIN(1,MAX(0,AI85/AN85))*MAX(0,1-IF(AND(AD85&lt;&gt;"",AD85&lt;=AF85),MIN(1,MAX(0,AE85/Q85)),0))-SUMIFS('Reversal Reclaim'!$K$5:$K$504,'Reversal Reclaim'!$B$5:$B$504,A85,'Reversal Reclaim'!$G$5:$G$504,"Temporary"))))</f>
        <v/>
      </c>
      <c r="BD85" s="188" t="str">
        <f>IF(A85="","",IF(OR(S85="Yes",F85="Credit Note",Q85&lt;=0,AF85="",Setup!$B$24&lt;=AF85,AN85&lt;=0),0,MAX(0,N85*MIN(1,MAX(0,AI85/AN85))*MAX(0,1-IF(AND(AD85&lt;&gt;"",AD85&lt;=AF85),MIN(1,MAX(0,AE85/Q85)),0))-SUMIFS('Reversal Reclaim'!$L$5:$L$504,'Reversal Reclaim'!$B$5:$B$504,A85,'Reversal Reclaim'!$G$5:$G$504,"Temporary"))))</f>
        <v/>
      </c>
      <c r="BE85" s="188" t="str">
        <f>IF(A85="","",IF(OR(S85="Yes",F85="Credit Note",Q85&lt;=0,AF85="",Setup!$B$24&lt;=AF85,AN85&lt;=0),0,MAX(0,O85*MIN(1,MAX(0,AI85/AN85))*MAX(0,1-IF(AND(AD85&lt;&gt;"",AD85&lt;=AF85),MIN(1,MAX(0,AE85/Q85)),0))-SUMIFS('Reversal Reclaim'!$M$5:$M$504,'Reversal Reclaim'!$B$5:$B$504,A85,'Reversal Reclaim'!$G$5:$G$504,"Temporary"))))</f>
        <v/>
      </c>
      <c r="BF85" s="188" t="str">
        <f>IF(A85="","",IF(OR(S85="Yes",F85="Credit Note",Q85&lt;=0,AF85="",Setup!$B$24&lt;=AF85,AN85&lt;=0),0,MAX(0,P85*MIN(1,MAX(0,AI85/AN85))*MAX(0,1-IF(AND(AD85&lt;&gt;"",AD85&lt;=AF85),MIN(1,MAX(0,AE85/Q85)),0))-SUMIFS('Reversal Reclaim'!$N$5:$N$504,'Reversal Reclaim'!$B$5:$B$504,A85,'Reversal Reclaim'!$G$5:$G$504,"Temporary"))))</f>
        <v/>
      </c>
      <c r="BG85" s="188" t="str">
        <f t="shared" si="25"/>
        <v/>
      </c>
    </row>
    <row r="86" spans="1:59" ht="37.950000000000003" customHeight="1" x14ac:dyDescent="0.25">
      <c r="A86" s="61"/>
      <c r="B86" s="62"/>
      <c r="C86" s="62"/>
      <c r="D86" s="62"/>
      <c r="E86" s="62"/>
      <c r="F86" s="62"/>
      <c r="G86" s="62"/>
      <c r="H86" s="63"/>
      <c r="I86" s="63"/>
      <c r="J86" s="63"/>
      <c r="K86" s="63"/>
      <c r="L86" s="64"/>
      <c r="M86" s="64"/>
      <c r="N86" s="64"/>
      <c r="O86" s="64"/>
      <c r="P86" s="64"/>
      <c r="Q86" s="64"/>
      <c r="R86" s="62"/>
      <c r="S86" s="62"/>
      <c r="T86" s="62"/>
      <c r="U86" s="62"/>
      <c r="V86" s="62"/>
      <c r="W86" s="63"/>
      <c r="X86" s="65"/>
      <c r="Y86" s="65"/>
      <c r="Z86" s="65"/>
      <c r="AA86" s="62"/>
      <c r="AB86" s="62"/>
      <c r="AC86" s="62"/>
      <c r="AD86" s="63"/>
      <c r="AE86" s="64"/>
      <c r="AF86" s="63" t="str">
        <f t="shared" si="13"/>
        <v/>
      </c>
      <c r="AG86" s="62"/>
      <c r="AH86" s="207"/>
      <c r="AI86" s="64"/>
      <c r="AJ86" s="64"/>
      <c r="AK86" s="64"/>
      <c r="AL86" s="66" t="str">
        <f t="shared" si="14"/>
        <v/>
      </c>
      <c r="AM86" s="67" t="str">
        <f t="shared" si="15"/>
        <v/>
      </c>
      <c r="AN86" s="68" t="str">
        <f t="shared" si="16"/>
        <v/>
      </c>
      <c r="AO86" s="67" t="str">
        <f t="shared" si="17"/>
        <v/>
      </c>
      <c r="AP86" s="67" t="str">
        <f t="shared" si="18"/>
        <v/>
      </c>
      <c r="AQ86" s="67" t="str">
        <f t="shared" si="19"/>
        <v/>
      </c>
      <c r="AR86" s="67" t="str">
        <f t="shared" si="20"/>
        <v/>
      </c>
      <c r="AS86" s="67" t="str">
        <f t="shared" si="21"/>
        <v/>
      </c>
      <c r="AT86" s="67" t="str">
        <f>IF(A86="","",IF(S86="Yes","N.A.",IF(AND(AD86&lt;&gt;"",AD86&lt;=AF86,AE86&gt;=Q86),"PASS",IF(Setup!$B$24&lt;=AF86,"WATCH",IF(BG86&gt;0,"PARTIAL REVERSE/REVIEW","REVERSE/REVIEW")))))</f>
        <v/>
      </c>
      <c r="AU86" s="67" t="str">
        <f>IF(A86="","",IF(H86="","REVIEW",IF(AI86&gt;0,IF(OR(AH86="",NOT(ISNUMBER(AH86))),"REVIEW CLAIM DATE",IF(AH86&lt;=SUMIF('FY Deadlines'!$A$5:$A$14,IF(MONTH(H86)&gt;=4,YEAR(H86),YEAR(H86)-1),'FY Deadlines'!$F$5:$F$14),"PASS","EXPIRED CLAIM")),IF(SUMIF('FY Deadlines'!$A$5:$A$14,IF(MONTH(H86)&gt;=4,YEAR(H86),YEAR(H86)-1),'FY Deadlines'!$F$5:$F$14)=0,"REVIEW FY",IF(Setup!$B$24&gt;SUMIF('FY Deadlines'!$A$5:$A$14,IF(MONTH(H86)&gt;=4,YEAR(H86),YEAR(H86)-1),'FY Deadlines'!$F$5:$F$14),"EXPIRED","PASS")))))</f>
        <v/>
      </c>
      <c r="AV86" s="67" t="str">
        <f t="shared" si="22"/>
        <v/>
      </c>
      <c r="AW86" s="67" t="str">
        <f>IF(AM86="","",IF(COUNTIF('GSTR-2B IMS'!$AE$5:$AE$504,AM86)=1,SUMIF('GSTR-2B IMS'!$AE$5:$AE$504,AM86,'GSTR-2B IMS'!$AL$5:$AL$504),""))</f>
        <v/>
      </c>
      <c r="AX86" s="67" t="str">
        <f>IF(A86="","",IF(AO86&gt;1,"Duplicate",IF(COUNTIF('GSTR-2B IMS'!$AE$5:$AE$504,AM86)=0,"Only in Books",IF(COUNTIF('GSTR-2B IMS'!$AE$5:$AE$504,AM86)&gt;1,"Duplicate",IF(AND(C86=INDEX('GSTR-2B IMS'!$C$5:$C$504,AW86),F86=INDEX('GSTR-2B IMS'!$F$5:$F$504,AW86),ABS(H86-INDEX('GSTR-2B IMS'!$H$5:$H$504,AW86))&lt;=Setup!$B$21,ABS(L86-INDEX('GSTR-2B IMS'!$L$5:$L$504,AW86))&lt;=Setup!$B$18,ABS(AN86-INDEX('GSTR-2B IMS'!$AF$5:$AF$504,AW86))&lt;=Setup!$B$19,ABS(M86-INDEX('GSTR-2B IMS'!$M$5:$M$504,AW86))&lt;=Setup!$B$20,ABS(N86-INDEX('GSTR-2B IMS'!$N$5:$N$504,AW86))&lt;=Setup!$B$20,ABS(O86-INDEX('GSTR-2B IMS'!$O$5:$O$504,AW86))&lt;=Setup!$B$20,ABS(P86-INDEX('GSTR-2B IMS'!$P$5:$P$504,AW86))&lt;=Setup!$B$20),"Exact",IF(AND(C86=INDEX('GSTR-2B IMS'!$C$5:$C$504,AW86),F86=INDEX('GSTR-2B IMS'!$F$5:$F$504,AW86)),"Partial","Probable"))))))</f>
        <v/>
      </c>
      <c r="AY86" s="69" t="str">
        <f t="shared" si="23"/>
        <v/>
      </c>
      <c r="AZ86" s="190">
        <f t="shared" si="24"/>
        <v>82</v>
      </c>
      <c r="BA86" s="190" t="str">
        <f>IF(A86="","",IF(AW86="","N.A.",IF(INDEX('GSTR-2B IMS'!$T$5:$T$504,AW86)&lt;&gt;"Available","REVIEW",IF(OR(INDEX('GSTR-2B IMS'!$B$5:$B$504,AW86)="GSTR-1 B2B",INDEX('GSTR-2B IMS'!$B$5:$B$504,AW86)="GSTR-1A",INDEX('GSTR-2B IMS'!$B$5:$B$504,AW86)="IFF"),IF(OR(INDEX('GSTR-2B IMS'!$V$5:$V$504,AW86)="Accepted",INDEX('GSTR-2B IMS'!$V$5:$V$504,AW86)="No Action",INDEX('GSTR-2B IMS'!$V$5:$V$504,AW86)="Deemed Accepted"),"PASS","REVIEW"),IF(OR(INDEX('GSTR-2B IMS'!$V$5:$V$504,AW86)="Not in IMS",INDEX('GSTR-2B IMS'!$V$5:$V$504,AW86)="N.A.",INDEX('GSTR-2B IMS'!$V$5:$V$504,AW86)=""),"PASS","REVIEW")))))</f>
        <v/>
      </c>
      <c r="BB86" s="190" t="str">
        <f>IF(A86="","",IF(S86="Yes","RCM",IF(AW86="","Unmatched",IF(INDEX('GSTR-2B IMS'!$AC$5:$AC$504,AW86)="","4(A)(5)",INDEX('GSTR-2B IMS'!$AC$5:$AC$504,AW86)))))</f>
        <v/>
      </c>
      <c r="BC86" s="188" t="str">
        <f>IF(A86="","",IF(OR(S86="Yes",F86="Credit Note",Q86&lt;=0,AF86="",Setup!$B$24&lt;=AF86,AN86&lt;=0),0,MAX(0,M86*MIN(1,MAX(0,AI86/AN86))*MAX(0,1-IF(AND(AD86&lt;&gt;"",AD86&lt;=AF86),MIN(1,MAX(0,AE86/Q86)),0))-SUMIFS('Reversal Reclaim'!$K$5:$K$504,'Reversal Reclaim'!$B$5:$B$504,A86,'Reversal Reclaim'!$G$5:$G$504,"Temporary"))))</f>
        <v/>
      </c>
      <c r="BD86" s="188" t="str">
        <f>IF(A86="","",IF(OR(S86="Yes",F86="Credit Note",Q86&lt;=0,AF86="",Setup!$B$24&lt;=AF86,AN86&lt;=0),0,MAX(0,N86*MIN(1,MAX(0,AI86/AN86))*MAX(0,1-IF(AND(AD86&lt;&gt;"",AD86&lt;=AF86),MIN(1,MAX(0,AE86/Q86)),0))-SUMIFS('Reversal Reclaim'!$L$5:$L$504,'Reversal Reclaim'!$B$5:$B$504,A86,'Reversal Reclaim'!$G$5:$G$504,"Temporary"))))</f>
        <v/>
      </c>
      <c r="BE86" s="188" t="str">
        <f>IF(A86="","",IF(OR(S86="Yes",F86="Credit Note",Q86&lt;=0,AF86="",Setup!$B$24&lt;=AF86,AN86&lt;=0),0,MAX(0,O86*MIN(1,MAX(0,AI86/AN86))*MAX(0,1-IF(AND(AD86&lt;&gt;"",AD86&lt;=AF86),MIN(1,MAX(0,AE86/Q86)),0))-SUMIFS('Reversal Reclaim'!$M$5:$M$504,'Reversal Reclaim'!$B$5:$B$504,A86,'Reversal Reclaim'!$G$5:$G$504,"Temporary"))))</f>
        <v/>
      </c>
      <c r="BF86" s="188" t="str">
        <f>IF(A86="","",IF(OR(S86="Yes",F86="Credit Note",Q86&lt;=0,AF86="",Setup!$B$24&lt;=AF86,AN86&lt;=0),0,MAX(0,P86*MIN(1,MAX(0,AI86/AN86))*MAX(0,1-IF(AND(AD86&lt;&gt;"",AD86&lt;=AF86),MIN(1,MAX(0,AE86/Q86)),0))-SUMIFS('Reversal Reclaim'!$N$5:$N$504,'Reversal Reclaim'!$B$5:$B$504,A86,'Reversal Reclaim'!$G$5:$G$504,"Temporary"))))</f>
        <v/>
      </c>
      <c r="BG86" s="188" t="str">
        <f t="shared" si="25"/>
        <v/>
      </c>
    </row>
    <row r="87" spans="1:59" ht="37.950000000000003" customHeight="1" x14ac:dyDescent="0.25">
      <c r="A87" s="61"/>
      <c r="B87" s="62"/>
      <c r="C87" s="62"/>
      <c r="D87" s="62"/>
      <c r="E87" s="62"/>
      <c r="F87" s="62"/>
      <c r="G87" s="62"/>
      <c r="H87" s="63"/>
      <c r="I87" s="63"/>
      <c r="J87" s="63"/>
      <c r="K87" s="63"/>
      <c r="L87" s="64"/>
      <c r="M87" s="64"/>
      <c r="N87" s="64"/>
      <c r="O87" s="64"/>
      <c r="P87" s="64"/>
      <c r="Q87" s="64"/>
      <c r="R87" s="62"/>
      <c r="S87" s="62"/>
      <c r="T87" s="62"/>
      <c r="U87" s="62"/>
      <c r="V87" s="62"/>
      <c r="W87" s="63"/>
      <c r="X87" s="65"/>
      <c r="Y87" s="65"/>
      <c r="Z87" s="65"/>
      <c r="AA87" s="62"/>
      <c r="AB87" s="62"/>
      <c r="AC87" s="62"/>
      <c r="AD87" s="63"/>
      <c r="AE87" s="64"/>
      <c r="AF87" s="63" t="str">
        <f t="shared" si="13"/>
        <v/>
      </c>
      <c r="AG87" s="62"/>
      <c r="AH87" s="207"/>
      <c r="AI87" s="64"/>
      <c r="AJ87" s="64"/>
      <c r="AK87" s="64"/>
      <c r="AL87" s="66" t="str">
        <f t="shared" si="14"/>
        <v/>
      </c>
      <c r="AM87" s="67" t="str">
        <f t="shared" si="15"/>
        <v/>
      </c>
      <c r="AN87" s="68" t="str">
        <f t="shared" si="16"/>
        <v/>
      </c>
      <c r="AO87" s="67" t="str">
        <f t="shared" si="17"/>
        <v/>
      </c>
      <c r="AP87" s="67" t="str">
        <f t="shared" si="18"/>
        <v/>
      </c>
      <c r="AQ87" s="67" t="str">
        <f t="shared" si="19"/>
        <v/>
      </c>
      <c r="AR87" s="67" t="str">
        <f t="shared" si="20"/>
        <v/>
      </c>
      <c r="AS87" s="67" t="str">
        <f t="shared" si="21"/>
        <v/>
      </c>
      <c r="AT87" s="67" t="str">
        <f>IF(A87="","",IF(S87="Yes","N.A.",IF(AND(AD87&lt;&gt;"",AD87&lt;=AF87,AE87&gt;=Q87),"PASS",IF(Setup!$B$24&lt;=AF87,"WATCH",IF(BG87&gt;0,"PARTIAL REVERSE/REVIEW","REVERSE/REVIEW")))))</f>
        <v/>
      </c>
      <c r="AU87" s="67" t="str">
        <f>IF(A87="","",IF(H87="","REVIEW",IF(AI87&gt;0,IF(OR(AH87="",NOT(ISNUMBER(AH87))),"REVIEW CLAIM DATE",IF(AH87&lt;=SUMIF('FY Deadlines'!$A$5:$A$14,IF(MONTH(H87)&gt;=4,YEAR(H87),YEAR(H87)-1),'FY Deadlines'!$F$5:$F$14),"PASS","EXPIRED CLAIM")),IF(SUMIF('FY Deadlines'!$A$5:$A$14,IF(MONTH(H87)&gt;=4,YEAR(H87),YEAR(H87)-1),'FY Deadlines'!$F$5:$F$14)=0,"REVIEW FY",IF(Setup!$B$24&gt;SUMIF('FY Deadlines'!$A$5:$A$14,IF(MONTH(H87)&gt;=4,YEAR(H87),YEAR(H87)-1),'FY Deadlines'!$F$5:$F$14),"EXPIRED","PASS")))))</f>
        <v/>
      </c>
      <c r="AV87" s="67" t="str">
        <f t="shared" si="22"/>
        <v/>
      </c>
      <c r="AW87" s="67" t="str">
        <f>IF(AM87="","",IF(COUNTIF('GSTR-2B IMS'!$AE$5:$AE$504,AM87)=1,SUMIF('GSTR-2B IMS'!$AE$5:$AE$504,AM87,'GSTR-2B IMS'!$AL$5:$AL$504),""))</f>
        <v/>
      </c>
      <c r="AX87" s="67" t="str">
        <f>IF(A87="","",IF(AO87&gt;1,"Duplicate",IF(COUNTIF('GSTR-2B IMS'!$AE$5:$AE$504,AM87)=0,"Only in Books",IF(COUNTIF('GSTR-2B IMS'!$AE$5:$AE$504,AM87)&gt;1,"Duplicate",IF(AND(C87=INDEX('GSTR-2B IMS'!$C$5:$C$504,AW87),F87=INDEX('GSTR-2B IMS'!$F$5:$F$504,AW87),ABS(H87-INDEX('GSTR-2B IMS'!$H$5:$H$504,AW87))&lt;=Setup!$B$21,ABS(L87-INDEX('GSTR-2B IMS'!$L$5:$L$504,AW87))&lt;=Setup!$B$18,ABS(AN87-INDEX('GSTR-2B IMS'!$AF$5:$AF$504,AW87))&lt;=Setup!$B$19,ABS(M87-INDEX('GSTR-2B IMS'!$M$5:$M$504,AW87))&lt;=Setup!$B$20,ABS(N87-INDEX('GSTR-2B IMS'!$N$5:$N$504,AW87))&lt;=Setup!$B$20,ABS(O87-INDEX('GSTR-2B IMS'!$O$5:$O$504,AW87))&lt;=Setup!$B$20,ABS(P87-INDEX('GSTR-2B IMS'!$P$5:$P$504,AW87))&lt;=Setup!$B$20),"Exact",IF(AND(C87=INDEX('GSTR-2B IMS'!$C$5:$C$504,AW87),F87=INDEX('GSTR-2B IMS'!$F$5:$F$504,AW87)),"Partial","Probable"))))))</f>
        <v/>
      </c>
      <c r="AY87" s="69" t="str">
        <f t="shared" si="23"/>
        <v/>
      </c>
      <c r="AZ87" s="190">
        <f t="shared" si="24"/>
        <v>83</v>
      </c>
      <c r="BA87" s="190" t="str">
        <f>IF(A87="","",IF(AW87="","N.A.",IF(INDEX('GSTR-2B IMS'!$T$5:$T$504,AW87)&lt;&gt;"Available","REVIEW",IF(OR(INDEX('GSTR-2B IMS'!$B$5:$B$504,AW87)="GSTR-1 B2B",INDEX('GSTR-2B IMS'!$B$5:$B$504,AW87)="GSTR-1A",INDEX('GSTR-2B IMS'!$B$5:$B$504,AW87)="IFF"),IF(OR(INDEX('GSTR-2B IMS'!$V$5:$V$504,AW87)="Accepted",INDEX('GSTR-2B IMS'!$V$5:$V$504,AW87)="No Action",INDEX('GSTR-2B IMS'!$V$5:$V$504,AW87)="Deemed Accepted"),"PASS","REVIEW"),IF(OR(INDEX('GSTR-2B IMS'!$V$5:$V$504,AW87)="Not in IMS",INDEX('GSTR-2B IMS'!$V$5:$V$504,AW87)="N.A.",INDEX('GSTR-2B IMS'!$V$5:$V$504,AW87)=""),"PASS","REVIEW")))))</f>
        <v/>
      </c>
      <c r="BB87" s="190" t="str">
        <f>IF(A87="","",IF(S87="Yes","RCM",IF(AW87="","Unmatched",IF(INDEX('GSTR-2B IMS'!$AC$5:$AC$504,AW87)="","4(A)(5)",INDEX('GSTR-2B IMS'!$AC$5:$AC$504,AW87)))))</f>
        <v/>
      </c>
      <c r="BC87" s="188" t="str">
        <f>IF(A87="","",IF(OR(S87="Yes",F87="Credit Note",Q87&lt;=0,AF87="",Setup!$B$24&lt;=AF87,AN87&lt;=0),0,MAX(0,M87*MIN(1,MAX(0,AI87/AN87))*MAX(0,1-IF(AND(AD87&lt;&gt;"",AD87&lt;=AF87),MIN(1,MAX(0,AE87/Q87)),0))-SUMIFS('Reversal Reclaim'!$K$5:$K$504,'Reversal Reclaim'!$B$5:$B$504,A87,'Reversal Reclaim'!$G$5:$G$504,"Temporary"))))</f>
        <v/>
      </c>
      <c r="BD87" s="188" t="str">
        <f>IF(A87="","",IF(OR(S87="Yes",F87="Credit Note",Q87&lt;=0,AF87="",Setup!$B$24&lt;=AF87,AN87&lt;=0),0,MAX(0,N87*MIN(1,MAX(0,AI87/AN87))*MAX(0,1-IF(AND(AD87&lt;&gt;"",AD87&lt;=AF87),MIN(1,MAX(0,AE87/Q87)),0))-SUMIFS('Reversal Reclaim'!$L$5:$L$504,'Reversal Reclaim'!$B$5:$B$504,A87,'Reversal Reclaim'!$G$5:$G$504,"Temporary"))))</f>
        <v/>
      </c>
      <c r="BE87" s="188" t="str">
        <f>IF(A87="","",IF(OR(S87="Yes",F87="Credit Note",Q87&lt;=0,AF87="",Setup!$B$24&lt;=AF87,AN87&lt;=0),0,MAX(0,O87*MIN(1,MAX(0,AI87/AN87))*MAX(0,1-IF(AND(AD87&lt;&gt;"",AD87&lt;=AF87),MIN(1,MAX(0,AE87/Q87)),0))-SUMIFS('Reversal Reclaim'!$M$5:$M$504,'Reversal Reclaim'!$B$5:$B$504,A87,'Reversal Reclaim'!$G$5:$G$504,"Temporary"))))</f>
        <v/>
      </c>
      <c r="BF87" s="188" t="str">
        <f>IF(A87="","",IF(OR(S87="Yes",F87="Credit Note",Q87&lt;=0,AF87="",Setup!$B$24&lt;=AF87,AN87&lt;=0),0,MAX(0,P87*MIN(1,MAX(0,AI87/AN87))*MAX(0,1-IF(AND(AD87&lt;&gt;"",AD87&lt;=AF87),MIN(1,MAX(0,AE87/Q87)),0))-SUMIFS('Reversal Reclaim'!$N$5:$N$504,'Reversal Reclaim'!$B$5:$B$504,A87,'Reversal Reclaim'!$G$5:$G$504,"Temporary"))))</f>
        <v/>
      </c>
      <c r="BG87" s="188" t="str">
        <f t="shared" si="25"/>
        <v/>
      </c>
    </row>
    <row r="88" spans="1:59" ht="37.950000000000003" customHeight="1" x14ac:dyDescent="0.25">
      <c r="A88" s="61"/>
      <c r="B88" s="62"/>
      <c r="C88" s="62"/>
      <c r="D88" s="62"/>
      <c r="E88" s="62"/>
      <c r="F88" s="62"/>
      <c r="G88" s="62"/>
      <c r="H88" s="63"/>
      <c r="I88" s="63"/>
      <c r="J88" s="63"/>
      <c r="K88" s="63"/>
      <c r="L88" s="64"/>
      <c r="M88" s="64"/>
      <c r="N88" s="64"/>
      <c r="O88" s="64"/>
      <c r="P88" s="64"/>
      <c r="Q88" s="64"/>
      <c r="R88" s="62"/>
      <c r="S88" s="62"/>
      <c r="T88" s="62"/>
      <c r="U88" s="62"/>
      <c r="V88" s="62"/>
      <c r="W88" s="63"/>
      <c r="X88" s="65"/>
      <c r="Y88" s="65"/>
      <c r="Z88" s="65"/>
      <c r="AA88" s="62"/>
      <c r="AB88" s="62"/>
      <c r="AC88" s="62"/>
      <c r="AD88" s="63"/>
      <c r="AE88" s="64"/>
      <c r="AF88" s="63" t="str">
        <f t="shared" si="13"/>
        <v/>
      </c>
      <c r="AG88" s="62"/>
      <c r="AH88" s="207"/>
      <c r="AI88" s="64"/>
      <c r="AJ88" s="64"/>
      <c r="AK88" s="64"/>
      <c r="AL88" s="66" t="str">
        <f t="shared" si="14"/>
        <v/>
      </c>
      <c r="AM88" s="67" t="str">
        <f t="shared" si="15"/>
        <v/>
      </c>
      <c r="AN88" s="68" t="str">
        <f t="shared" si="16"/>
        <v/>
      </c>
      <c r="AO88" s="67" t="str">
        <f t="shared" si="17"/>
        <v/>
      </c>
      <c r="AP88" s="67" t="str">
        <f t="shared" si="18"/>
        <v/>
      </c>
      <c r="AQ88" s="67" t="str">
        <f t="shared" si="19"/>
        <v/>
      </c>
      <c r="AR88" s="67" t="str">
        <f t="shared" si="20"/>
        <v/>
      </c>
      <c r="AS88" s="67" t="str">
        <f t="shared" si="21"/>
        <v/>
      </c>
      <c r="AT88" s="67" t="str">
        <f>IF(A88="","",IF(S88="Yes","N.A.",IF(AND(AD88&lt;&gt;"",AD88&lt;=AF88,AE88&gt;=Q88),"PASS",IF(Setup!$B$24&lt;=AF88,"WATCH",IF(BG88&gt;0,"PARTIAL REVERSE/REVIEW","REVERSE/REVIEW")))))</f>
        <v/>
      </c>
      <c r="AU88" s="67" t="str">
        <f>IF(A88="","",IF(H88="","REVIEW",IF(AI88&gt;0,IF(OR(AH88="",NOT(ISNUMBER(AH88))),"REVIEW CLAIM DATE",IF(AH88&lt;=SUMIF('FY Deadlines'!$A$5:$A$14,IF(MONTH(H88)&gt;=4,YEAR(H88),YEAR(H88)-1),'FY Deadlines'!$F$5:$F$14),"PASS","EXPIRED CLAIM")),IF(SUMIF('FY Deadlines'!$A$5:$A$14,IF(MONTH(H88)&gt;=4,YEAR(H88),YEAR(H88)-1),'FY Deadlines'!$F$5:$F$14)=0,"REVIEW FY",IF(Setup!$B$24&gt;SUMIF('FY Deadlines'!$A$5:$A$14,IF(MONTH(H88)&gt;=4,YEAR(H88),YEAR(H88)-1),'FY Deadlines'!$F$5:$F$14),"EXPIRED","PASS")))))</f>
        <v/>
      </c>
      <c r="AV88" s="67" t="str">
        <f t="shared" si="22"/>
        <v/>
      </c>
      <c r="AW88" s="67" t="str">
        <f>IF(AM88="","",IF(COUNTIF('GSTR-2B IMS'!$AE$5:$AE$504,AM88)=1,SUMIF('GSTR-2B IMS'!$AE$5:$AE$504,AM88,'GSTR-2B IMS'!$AL$5:$AL$504),""))</f>
        <v/>
      </c>
      <c r="AX88" s="67" t="str">
        <f>IF(A88="","",IF(AO88&gt;1,"Duplicate",IF(COUNTIF('GSTR-2B IMS'!$AE$5:$AE$504,AM88)=0,"Only in Books",IF(COUNTIF('GSTR-2B IMS'!$AE$5:$AE$504,AM88)&gt;1,"Duplicate",IF(AND(C88=INDEX('GSTR-2B IMS'!$C$5:$C$504,AW88),F88=INDEX('GSTR-2B IMS'!$F$5:$F$504,AW88),ABS(H88-INDEX('GSTR-2B IMS'!$H$5:$H$504,AW88))&lt;=Setup!$B$21,ABS(L88-INDEX('GSTR-2B IMS'!$L$5:$L$504,AW88))&lt;=Setup!$B$18,ABS(AN88-INDEX('GSTR-2B IMS'!$AF$5:$AF$504,AW88))&lt;=Setup!$B$19,ABS(M88-INDEX('GSTR-2B IMS'!$M$5:$M$504,AW88))&lt;=Setup!$B$20,ABS(N88-INDEX('GSTR-2B IMS'!$N$5:$N$504,AW88))&lt;=Setup!$B$20,ABS(O88-INDEX('GSTR-2B IMS'!$O$5:$O$504,AW88))&lt;=Setup!$B$20,ABS(P88-INDEX('GSTR-2B IMS'!$P$5:$P$504,AW88))&lt;=Setup!$B$20),"Exact",IF(AND(C88=INDEX('GSTR-2B IMS'!$C$5:$C$504,AW88),F88=INDEX('GSTR-2B IMS'!$F$5:$F$504,AW88)),"Partial","Probable"))))))</f>
        <v/>
      </c>
      <c r="AY88" s="69" t="str">
        <f t="shared" si="23"/>
        <v/>
      </c>
      <c r="AZ88" s="190">
        <f t="shared" si="24"/>
        <v>84</v>
      </c>
      <c r="BA88" s="190" t="str">
        <f>IF(A88="","",IF(AW88="","N.A.",IF(INDEX('GSTR-2B IMS'!$T$5:$T$504,AW88)&lt;&gt;"Available","REVIEW",IF(OR(INDEX('GSTR-2B IMS'!$B$5:$B$504,AW88)="GSTR-1 B2B",INDEX('GSTR-2B IMS'!$B$5:$B$504,AW88)="GSTR-1A",INDEX('GSTR-2B IMS'!$B$5:$B$504,AW88)="IFF"),IF(OR(INDEX('GSTR-2B IMS'!$V$5:$V$504,AW88)="Accepted",INDEX('GSTR-2B IMS'!$V$5:$V$504,AW88)="No Action",INDEX('GSTR-2B IMS'!$V$5:$V$504,AW88)="Deemed Accepted"),"PASS","REVIEW"),IF(OR(INDEX('GSTR-2B IMS'!$V$5:$V$504,AW88)="Not in IMS",INDEX('GSTR-2B IMS'!$V$5:$V$504,AW88)="N.A.",INDEX('GSTR-2B IMS'!$V$5:$V$504,AW88)=""),"PASS","REVIEW")))))</f>
        <v/>
      </c>
      <c r="BB88" s="190" t="str">
        <f>IF(A88="","",IF(S88="Yes","RCM",IF(AW88="","Unmatched",IF(INDEX('GSTR-2B IMS'!$AC$5:$AC$504,AW88)="","4(A)(5)",INDEX('GSTR-2B IMS'!$AC$5:$AC$504,AW88)))))</f>
        <v/>
      </c>
      <c r="BC88" s="188" t="str">
        <f>IF(A88="","",IF(OR(S88="Yes",F88="Credit Note",Q88&lt;=0,AF88="",Setup!$B$24&lt;=AF88,AN88&lt;=0),0,MAX(0,M88*MIN(1,MAX(0,AI88/AN88))*MAX(0,1-IF(AND(AD88&lt;&gt;"",AD88&lt;=AF88),MIN(1,MAX(0,AE88/Q88)),0))-SUMIFS('Reversal Reclaim'!$K$5:$K$504,'Reversal Reclaim'!$B$5:$B$504,A88,'Reversal Reclaim'!$G$5:$G$504,"Temporary"))))</f>
        <v/>
      </c>
      <c r="BD88" s="188" t="str">
        <f>IF(A88="","",IF(OR(S88="Yes",F88="Credit Note",Q88&lt;=0,AF88="",Setup!$B$24&lt;=AF88,AN88&lt;=0),0,MAX(0,N88*MIN(1,MAX(0,AI88/AN88))*MAX(0,1-IF(AND(AD88&lt;&gt;"",AD88&lt;=AF88),MIN(1,MAX(0,AE88/Q88)),0))-SUMIFS('Reversal Reclaim'!$L$5:$L$504,'Reversal Reclaim'!$B$5:$B$504,A88,'Reversal Reclaim'!$G$5:$G$504,"Temporary"))))</f>
        <v/>
      </c>
      <c r="BE88" s="188" t="str">
        <f>IF(A88="","",IF(OR(S88="Yes",F88="Credit Note",Q88&lt;=0,AF88="",Setup!$B$24&lt;=AF88,AN88&lt;=0),0,MAX(0,O88*MIN(1,MAX(0,AI88/AN88))*MAX(0,1-IF(AND(AD88&lt;&gt;"",AD88&lt;=AF88),MIN(1,MAX(0,AE88/Q88)),0))-SUMIFS('Reversal Reclaim'!$M$5:$M$504,'Reversal Reclaim'!$B$5:$B$504,A88,'Reversal Reclaim'!$G$5:$G$504,"Temporary"))))</f>
        <v/>
      </c>
      <c r="BF88" s="188" t="str">
        <f>IF(A88="","",IF(OR(S88="Yes",F88="Credit Note",Q88&lt;=0,AF88="",Setup!$B$24&lt;=AF88,AN88&lt;=0),0,MAX(0,P88*MIN(1,MAX(0,AI88/AN88))*MAX(0,1-IF(AND(AD88&lt;&gt;"",AD88&lt;=AF88),MIN(1,MAX(0,AE88/Q88)),0))-SUMIFS('Reversal Reclaim'!$N$5:$N$504,'Reversal Reclaim'!$B$5:$B$504,A88,'Reversal Reclaim'!$G$5:$G$504,"Temporary"))))</f>
        <v/>
      </c>
      <c r="BG88" s="188" t="str">
        <f t="shared" si="25"/>
        <v/>
      </c>
    </row>
    <row r="89" spans="1:59" ht="37.950000000000003" customHeight="1" x14ac:dyDescent="0.25">
      <c r="A89" s="61"/>
      <c r="B89" s="62"/>
      <c r="C89" s="62"/>
      <c r="D89" s="62"/>
      <c r="E89" s="62"/>
      <c r="F89" s="62"/>
      <c r="G89" s="62"/>
      <c r="H89" s="63"/>
      <c r="I89" s="63"/>
      <c r="J89" s="63"/>
      <c r="K89" s="63"/>
      <c r="L89" s="64"/>
      <c r="M89" s="64"/>
      <c r="N89" s="64"/>
      <c r="O89" s="64"/>
      <c r="P89" s="64"/>
      <c r="Q89" s="64"/>
      <c r="R89" s="62"/>
      <c r="S89" s="62"/>
      <c r="T89" s="62"/>
      <c r="U89" s="62"/>
      <c r="V89" s="62"/>
      <c r="W89" s="63"/>
      <c r="X89" s="65"/>
      <c r="Y89" s="65"/>
      <c r="Z89" s="65"/>
      <c r="AA89" s="62"/>
      <c r="AB89" s="62"/>
      <c r="AC89" s="62"/>
      <c r="AD89" s="63"/>
      <c r="AE89" s="64"/>
      <c r="AF89" s="63" t="str">
        <f t="shared" si="13"/>
        <v/>
      </c>
      <c r="AG89" s="62"/>
      <c r="AH89" s="207"/>
      <c r="AI89" s="64"/>
      <c r="AJ89" s="64"/>
      <c r="AK89" s="64"/>
      <c r="AL89" s="66" t="str">
        <f t="shared" si="14"/>
        <v/>
      </c>
      <c r="AM89" s="67" t="str">
        <f t="shared" si="15"/>
        <v/>
      </c>
      <c r="AN89" s="68" t="str">
        <f t="shared" si="16"/>
        <v/>
      </c>
      <c r="AO89" s="67" t="str">
        <f t="shared" si="17"/>
        <v/>
      </c>
      <c r="AP89" s="67" t="str">
        <f t="shared" si="18"/>
        <v/>
      </c>
      <c r="AQ89" s="67" t="str">
        <f t="shared" si="19"/>
        <v/>
      </c>
      <c r="AR89" s="67" t="str">
        <f t="shared" si="20"/>
        <v/>
      </c>
      <c r="AS89" s="67" t="str">
        <f t="shared" si="21"/>
        <v/>
      </c>
      <c r="AT89" s="67" t="str">
        <f>IF(A89="","",IF(S89="Yes","N.A.",IF(AND(AD89&lt;&gt;"",AD89&lt;=AF89,AE89&gt;=Q89),"PASS",IF(Setup!$B$24&lt;=AF89,"WATCH",IF(BG89&gt;0,"PARTIAL REVERSE/REVIEW","REVERSE/REVIEW")))))</f>
        <v/>
      </c>
      <c r="AU89" s="67" t="str">
        <f>IF(A89="","",IF(H89="","REVIEW",IF(AI89&gt;0,IF(OR(AH89="",NOT(ISNUMBER(AH89))),"REVIEW CLAIM DATE",IF(AH89&lt;=SUMIF('FY Deadlines'!$A$5:$A$14,IF(MONTH(H89)&gt;=4,YEAR(H89),YEAR(H89)-1),'FY Deadlines'!$F$5:$F$14),"PASS","EXPIRED CLAIM")),IF(SUMIF('FY Deadlines'!$A$5:$A$14,IF(MONTH(H89)&gt;=4,YEAR(H89),YEAR(H89)-1),'FY Deadlines'!$F$5:$F$14)=0,"REVIEW FY",IF(Setup!$B$24&gt;SUMIF('FY Deadlines'!$A$5:$A$14,IF(MONTH(H89)&gt;=4,YEAR(H89),YEAR(H89)-1),'FY Deadlines'!$F$5:$F$14),"EXPIRED","PASS")))))</f>
        <v/>
      </c>
      <c r="AV89" s="67" t="str">
        <f t="shared" si="22"/>
        <v/>
      </c>
      <c r="AW89" s="67" t="str">
        <f>IF(AM89="","",IF(COUNTIF('GSTR-2B IMS'!$AE$5:$AE$504,AM89)=1,SUMIF('GSTR-2B IMS'!$AE$5:$AE$504,AM89,'GSTR-2B IMS'!$AL$5:$AL$504),""))</f>
        <v/>
      </c>
      <c r="AX89" s="67" t="str">
        <f>IF(A89="","",IF(AO89&gt;1,"Duplicate",IF(COUNTIF('GSTR-2B IMS'!$AE$5:$AE$504,AM89)=0,"Only in Books",IF(COUNTIF('GSTR-2B IMS'!$AE$5:$AE$504,AM89)&gt;1,"Duplicate",IF(AND(C89=INDEX('GSTR-2B IMS'!$C$5:$C$504,AW89),F89=INDEX('GSTR-2B IMS'!$F$5:$F$504,AW89),ABS(H89-INDEX('GSTR-2B IMS'!$H$5:$H$504,AW89))&lt;=Setup!$B$21,ABS(L89-INDEX('GSTR-2B IMS'!$L$5:$L$504,AW89))&lt;=Setup!$B$18,ABS(AN89-INDEX('GSTR-2B IMS'!$AF$5:$AF$504,AW89))&lt;=Setup!$B$19,ABS(M89-INDEX('GSTR-2B IMS'!$M$5:$M$504,AW89))&lt;=Setup!$B$20,ABS(N89-INDEX('GSTR-2B IMS'!$N$5:$N$504,AW89))&lt;=Setup!$B$20,ABS(O89-INDEX('GSTR-2B IMS'!$O$5:$O$504,AW89))&lt;=Setup!$B$20,ABS(P89-INDEX('GSTR-2B IMS'!$P$5:$P$504,AW89))&lt;=Setup!$B$20),"Exact",IF(AND(C89=INDEX('GSTR-2B IMS'!$C$5:$C$504,AW89),F89=INDEX('GSTR-2B IMS'!$F$5:$F$504,AW89)),"Partial","Probable"))))))</f>
        <v/>
      </c>
      <c r="AY89" s="69" t="str">
        <f t="shared" si="23"/>
        <v/>
      </c>
      <c r="AZ89" s="190">
        <f t="shared" si="24"/>
        <v>85</v>
      </c>
      <c r="BA89" s="190" t="str">
        <f>IF(A89="","",IF(AW89="","N.A.",IF(INDEX('GSTR-2B IMS'!$T$5:$T$504,AW89)&lt;&gt;"Available","REVIEW",IF(OR(INDEX('GSTR-2B IMS'!$B$5:$B$504,AW89)="GSTR-1 B2B",INDEX('GSTR-2B IMS'!$B$5:$B$504,AW89)="GSTR-1A",INDEX('GSTR-2B IMS'!$B$5:$B$504,AW89)="IFF"),IF(OR(INDEX('GSTR-2B IMS'!$V$5:$V$504,AW89)="Accepted",INDEX('GSTR-2B IMS'!$V$5:$V$504,AW89)="No Action",INDEX('GSTR-2B IMS'!$V$5:$V$504,AW89)="Deemed Accepted"),"PASS","REVIEW"),IF(OR(INDEX('GSTR-2B IMS'!$V$5:$V$504,AW89)="Not in IMS",INDEX('GSTR-2B IMS'!$V$5:$V$504,AW89)="N.A.",INDEX('GSTR-2B IMS'!$V$5:$V$504,AW89)=""),"PASS","REVIEW")))))</f>
        <v/>
      </c>
      <c r="BB89" s="190" t="str">
        <f>IF(A89="","",IF(S89="Yes","RCM",IF(AW89="","Unmatched",IF(INDEX('GSTR-2B IMS'!$AC$5:$AC$504,AW89)="","4(A)(5)",INDEX('GSTR-2B IMS'!$AC$5:$AC$504,AW89)))))</f>
        <v/>
      </c>
      <c r="BC89" s="188" t="str">
        <f>IF(A89="","",IF(OR(S89="Yes",F89="Credit Note",Q89&lt;=0,AF89="",Setup!$B$24&lt;=AF89,AN89&lt;=0),0,MAX(0,M89*MIN(1,MAX(0,AI89/AN89))*MAX(0,1-IF(AND(AD89&lt;&gt;"",AD89&lt;=AF89),MIN(1,MAX(0,AE89/Q89)),0))-SUMIFS('Reversal Reclaim'!$K$5:$K$504,'Reversal Reclaim'!$B$5:$B$504,A89,'Reversal Reclaim'!$G$5:$G$504,"Temporary"))))</f>
        <v/>
      </c>
      <c r="BD89" s="188" t="str">
        <f>IF(A89="","",IF(OR(S89="Yes",F89="Credit Note",Q89&lt;=0,AF89="",Setup!$B$24&lt;=AF89,AN89&lt;=0),0,MAX(0,N89*MIN(1,MAX(0,AI89/AN89))*MAX(0,1-IF(AND(AD89&lt;&gt;"",AD89&lt;=AF89),MIN(1,MAX(0,AE89/Q89)),0))-SUMIFS('Reversal Reclaim'!$L$5:$L$504,'Reversal Reclaim'!$B$5:$B$504,A89,'Reversal Reclaim'!$G$5:$G$504,"Temporary"))))</f>
        <v/>
      </c>
      <c r="BE89" s="188" t="str">
        <f>IF(A89="","",IF(OR(S89="Yes",F89="Credit Note",Q89&lt;=0,AF89="",Setup!$B$24&lt;=AF89,AN89&lt;=0),0,MAX(0,O89*MIN(1,MAX(0,AI89/AN89))*MAX(0,1-IF(AND(AD89&lt;&gt;"",AD89&lt;=AF89),MIN(1,MAX(0,AE89/Q89)),0))-SUMIFS('Reversal Reclaim'!$M$5:$M$504,'Reversal Reclaim'!$B$5:$B$504,A89,'Reversal Reclaim'!$G$5:$G$504,"Temporary"))))</f>
        <v/>
      </c>
      <c r="BF89" s="188" t="str">
        <f>IF(A89="","",IF(OR(S89="Yes",F89="Credit Note",Q89&lt;=0,AF89="",Setup!$B$24&lt;=AF89,AN89&lt;=0),0,MAX(0,P89*MIN(1,MAX(0,AI89/AN89))*MAX(0,1-IF(AND(AD89&lt;&gt;"",AD89&lt;=AF89),MIN(1,MAX(0,AE89/Q89)),0))-SUMIFS('Reversal Reclaim'!$N$5:$N$504,'Reversal Reclaim'!$B$5:$B$504,A89,'Reversal Reclaim'!$G$5:$G$504,"Temporary"))))</f>
        <v/>
      </c>
      <c r="BG89" s="188" t="str">
        <f t="shared" si="25"/>
        <v/>
      </c>
    </row>
    <row r="90" spans="1:59" ht="37.950000000000003" customHeight="1" x14ac:dyDescent="0.25">
      <c r="A90" s="61"/>
      <c r="B90" s="62"/>
      <c r="C90" s="62"/>
      <c r="D90" s="62"/>
      <c r="E90" s="62"/>
      <c r="F90" s="62"/>
      <c r="G90" s="62"/>
      <c r="H90" s="63"/>
      <c r="I90" s="63"/>
      <c r="J90" s="63"/>
      <c r="K90" s="63"/>
      <c r="L90" s="64"/>
      <c r="M90" s="64"/>
      <c r="N90" s="64"/>
      <c r="O90" s="64"/>
      <c r="P90" s="64"/>
      <c r="Q90" s="64"/>
      <c r="R90" s="62"/>
      <c r="S90" s="62"/>
      <c r="T90" s="62"/>
      <c r="U90" s="62"/>
      <c r="V90" s="62"/>
      <c r="W90" s="63"/>
      <c r="X90" s="65"/>
      <c r="Y90" s="65"/>
      <c r="Z90" s="65"/>
      <c r="AA90" s="62"/>
      <c r="AB90" s="62"/>
      <c r="AC90" s="62"/>
      <c r="AD90" s="63"/>
      <c r="AE90" s="64"/>
      <c r="AF90" s="63" t="str">
        <f t="shared" si="13"/>
        <v/>
      </c>
      <c r="AG90" s="62"/>
      <c r="AH90" s="207"/>
      <c r="AI90" s="64"/>
      <c r="AJ90" s="64"/>
      <c r="AK90" s="64"/>
      <c r="AL90" s="66" t="str">
        <f t="shared" si="14"/>
        <v/>
      </c>
      <c r="AM90" s="67" t="str">
        <f t="shared" si="15"/>
        <v/>
      </c>
      <c r="AN90" s="68" t="str">
        <f t="shared" si="16"/>
        <v/>
      </c>
      <c r="AO90" s="67" t="str">
        <f t="shared" si="17"/>
        <v/>
      </c>
      <c r="AP90" s="67" t="str">
        <f t="shared" si="18"/>
        <v/>
      </c>
      <c r="AQ90" s="67" t="str">
        <f t="shared" si="19"/>
        <v/>
      </c>
      <c r="AR90" s="67" t="str">
        <f t="shared" si="20"/>
        <v/>
      </c>
      <c r="AS90" s="67" t="str">
        <f t="shared" si="21"/>
        <v/>
      </c>
      <c r="AT90" s="67" t="str">
        <f>IF(A90="","",IF(S90="Yes","N.A.",IF(AND(AD90&lt;&gt;"",AD90&lt;=AF90,AE90&gt;=Q90),"PASS",IF(Setup!$B$24&lt;=AF90,"WATCH",IF(BG90&gt;0,"PARTIAL REVERSE/REVIEW","REVERSE/REVIEW")))))</f>
        <v/>
      </c>
      <c r="AU90" s="67" t="str">
        <f>IF(A90="","",IF(H90="","REVIEW",IF(AI90&gt;0,IF(OR(AH90="",NOT(ISNUMBER(AH90))),"REVIEW CLAIM DATE",IF(AH90&lt;=SUMIF('FY Deadlines'!$A$5:$A$14,IF(MONTH(H90)&gt;=4,YEAR(H90),YEAR(H90)-1),'FY Deadlines'!$F$5:$F$14),"PASS","EXPIRED CLAIM")),IF(SUMIF('FY Deadlines'!$A$5:$A$14,IF(MONTH(H90)&gt;=4,YEAR(H90),YEAR(H90)-1),'FY Deadlines'!$F$5:$F$14)=0,"REVIEW FY",IF(Setup!$B$24&gt;SUMIF('FY Deadlines'!$A$5:$A$14,IF(MONTH(H90)&gt;=4,YEAR(H90),YEAR(H90)-1),'FY Deadlines'!$F$5:$F$14),"EXPIRED","PASS")))))</f>
        <v/>
      </c>
      <c r="AV90" s="67" t="str">
        <f t="shared" si="22"/>
        <v/>
      </c>
      <c r="AW90" s="67" t="str">
        <f>IF(AM90="","",IF(COUNTIF('GSTR-2B IMS'!$AE$5:$AE$504,AM90)=1,SUMIF('GSTR-2B IMS'!$AE$5:$AE$504,AM90,'GSTR-2B IMS'!$AL$5:$AL$504),""))</f>
        <v/>
      </c>
      <c r="AX90" s="67" t="str">
        <f>IF(A90="","",IF(AO90&gt;1,"Duplicate",IF(COUNTIF('GSTR-2B IMS'!$AE$5:$AE$504,AM90)=0,"Only in Books",IF(COUNTIF('GSTR-2B IMS'!$AE$5:$AE$504,AM90)&gt;1,"Duplicate",IF(AND(C90=INDEX('GSTR-2B IMS'!$C$5:$C$504,AW90),F90=INDEX('GSTR-2B IMS'!$F$5:$F$504,AW90),ABS(H90-INDEX('GSTR-2B IMS'!$H$5:$H$504,AW90))&lt;=Setup!$B$21,ABS(L90-INDEX('GSTR-2B IMS'!$L$5:$L$504,AW90))&lt;=Setup!$B$18,ABS(AN90-INDEX('GSTR-2B IMS'!$AF$5:$AF$504,AW90))&lt;=Setup!$B$19,ABS(M90-INDEX('GSTR-2B IMS'!$M$5:$M$504,AW90))&lt;=Setup!$B$20,ABS(N90-INDEX('GSTR-2B IMS'!$N$5:$N$504,AW90))&lt;=Setup!$B$20,ABS(O90-INDEX('GSTR-2B IMS'!$O$5:$O$504,AW90))&lt;=Setup!$B$20,ABS(P90-INDEX('GSTR-2B IMS'!$P$5:$P$504,AW90))&lt;=Setup!$B$20),"Exact",IF(AND(C90=INDEX('GSTR-2B IMS'!$C$5:$C$504,AW90),F90=INDEX('GSTR-2B IMS'!$F$5:$F$504,AW90)),"Partial","Probable"))))))</f>
        <v/>
      </c>
      <c r="AY90" s="69" t="str">
        <f t="shared" si="23"/>
        <v/>
      </c>
      <c r="AZ90" s="190">
        <f t="shared" si="24"/>
        <v>86</v>
      </c>
      <c r="BA90" s="190" t="str">
        <f>IF(A90="","",IF(AW90="","N.A.",IF(INDEX('GSTR-2B IMS'!$T$5:$T$504,AW90)&lt;&gt;"Available","REVIEW",IF(OR(INDEX('GSTR-2B IMS'!$B$5:$B$504,AW90)="GSTR-1 B2B",INDEX('GSTR-2B IMS'!$B$5:$B$504,AW90)="GSTR-1A",INDEX('GSTR-2B IMS'!$B$5:$B$504,AW90)="IFF"),IF(OR(INDEX('GSTR-2B IMS'!$V$5:$V$504,AW90)="Accepted",INDEX('GSTR-2B IMS'!$V$5:$V$504,AW90)="No Action",INDEX('GSTR-2B IMS'!$V$5:$V$504,AW90)="Deemed Accepted"),"PASS","REVIEW"),IF(OR(INDEX('GSTR-2B IMS'!$V$5:$V$504,AW90)="Not in IMS",INDEX('GSTR-2B IMS'!$V$5:$V$504,AW90)="N.A.",INDEX('GSTR-2B IMS'!$V$5:$V$504,AW90)=""),"PASS","REVIEW")))))</f>
        <v/>
      </c>
      <c r="BB90" s="190" t="str">
        <f>IF(A90="","",IF(S90="Yes","RCM",IF(AW90="","Unmatched",IF(INDEX('GSTR-2B IMS'!$AC$5:$AC$504,AW90)="","4(A)(5)",INDEX('GSTR-2B IMS'!$AC$5:$AC$504,AW90)))))</f>
        <v/>
      </c>
      <c r="BC90" s="188" t="str">
        <f>IF(A90="","",IF(OR(S90="Yes",F90="Credit Note",Q90&lt;=0,AF90="",Setup!$B$24&lt;=AF90,AN90&lt;=0),0,MAX(0,M90*MIN(1,MAX(0,AI90/AN90))*MAX(0,1-IF(AND(AD90&lt;&gt;"",AD90&lt;=AF90),MIN(1,MAX(0,AE90/Q90)),0))-SUMIFS('Reversal Reclaim'!$K$5:$K$504,'Reversal Reclaim'!$B$5:$B$504,A90,'Reversal Reclaim'!$G$5:$G$504,"Temporary"))))</f>
        <v/>
      </c>
      <c r="BD90" s="188" t="str">
        <f>IF(A90="","",IF(OR(S90="Yes",F90="Credit Note",Q90&lt;=0,AF90="",Setup!$B$24&lt;=AF90,AN90&lt;=0),0,MAX(0,N90*MIN(1,MAX(0,AI90/AN90))*MAX(0,1-IF(AND(AD90&lt;&gt;"",AD90&lt;=AF90),MIN(1,MAX(0,AE90/Q90)),0))-SUMIFS('Reversal Reclaim'!$L$5:$L$504,'Reversal Reclaim'!$B$5:$B$504,A90,'Reversal Reclaim'!$G$5:$G$504,"Temporary"))))</f>
        <v/>
      </c>
      <c r="BE90" s="188" t="str">
        <f>IF(A90="","",IF(OR(S90="Yes",F90="Credit Note",Q90&lt;=0,AF90="",Setup!$B$24&lt;=AF90,AN90&lt;=0),0,MAX(0,O90*MIN(1,MAX(0,AI90/AN90))*MAX(0,1-IF(AND(AD90&lt;&gt;"",AD90&lt;=AF90),MIN(1,MAX(0,AE90/Q90)),0))-SUMIFS('Reversal Reclaim'!$M$5:$M$504,'Reversal Reclaim'!$B$5:$B$504,A90,'Reversal Reclaim'!$G$5:$G$504,"Temporary"))))</f>
        <v/>
      </c>
      <c r="BF90" s="188" t="str">
        <f>IF(A90="","",IF(OR(S90="Yes",F90="Credit Note",Q90&lt;=0,AF90="",Setup!$B$24&lt;=AF90,AN90&lt;=0),0,MAX(0,P90*MIN(1,MAX(0,AI90/AN90))*MAX(0,1-IF(AND(AD90&lt;&gt;"",AD90&lt;=AF90),MIN(1,MAX(0,AE90/Q90)),0))-SUMIFS('Reversal Reclaim'!$N$5:$N$504,'Reversal Reclaim'!$B$5:$B$504,A90,'Reversal Reclaim'!$G$5:$G$504,"Temporary"))))</f>
        <v/>
      </c>
      <c r="BG90" s="188" t="str">
        <f t="shared" si="25"/>
        <v/>
      </c>
    </row>
    <row r="91" spans="1:59" ht="37.950000000000003" customHeight="1" x14ac:dyDescent="0.25">
      <c r="A91" s="61"/>
      <c r="B91" s="62"/>
      <c r="C91" s="62"/>
      <c r="D91" s="62"/>
      <c r="E91" s="62"/>
      <c r="F91" s="62"/>
      <c r="G91" s="62"/>
      <c r="H91" s="63"/>
      <c r="I91" s="63"/>
      <c r="J91" s="63"/>
      <c r="K91" s="63"/>
      <c r="L91" s="64"/>
      <c r="M91" s="64"/>
      <c r="N91" s="64"/>
      <c r="O91" s="64"/>
      <c r="P91" s="64"/>
      <c r="Q91" s="64"/>
      <c r="R91" s="62"/>
      <c r="S91" s="62"/>
      <c r="T91" s="62"/>
      <c r="U91" s="62"/>
      <c r="V91" s="62"/>
      <c r="W91" s="63"/>
      <c r="X91" s="65"/>
      <c r="Y91" s="65"/>
      <c r="Z91" s="65"/>
      <c r="AA91" s="62"/>
      <c r="AB91" s="62"/>
      <c r="AC91" s="62"/>
      <c r="AD91" s="63"/>
      <c r="AE91" s="64"/>
      <c r="AF91" s="63" t="str">
        <f t="shared" si="13"/>
        <v/>
      </c>
      <c r="AG91" s="62"/>
      <c r="AH91" s="207"/>
      <c r="AI91" s="64"/>
      <c r="AJ91" s="64"/>
      <c r="AK91" s="64"/>
      <c r="AL91" s="66" t="str">
        <f t="shared" si="14"/>
        <v/>
      </c>
      <c r="AM91" s="67" t="str">
        <f t="shared" si="15"/>
        <v/>
      </c>
      <c r="AN91" s="68" t="str">
        <f t="shared" si="16"/>
        <v/>
      </c>
      <c r="AO91" s="67" t="str">
        <f t="shared" si="17"/>
        <v/>
      </c>
      <c r="AP91" s="67" t="str">
        <f t="shared" si="18"/>
        <v/>
      </c>
      <c r="AQ91" s="67" t="str">
        <f t="shared" si="19"/>
        <v/>
      </c>
      <c r="AR91" s="67" t="str">
        <f t="shared" si="20"/>
        <v/>
      </c>
      <c r="AS91" s="67" t="str">
        <f t="shared" si="21"/>
        <v/>
      </c>
      <c r="AT91" s="67" t="str">
        <f>IF(A91="","",IF(S91="Yes","N.A.",IF(AND(AD91&lt;&gt;"",AD91&lt;=AF91,AE91&gt;=Q91),"PASS",IF(Setup!$B$24&lt;=AF91,"WATCH",IF(BG91&gt;0,"PARTIAL REVERSE/REVIEW","REVERSE/REVIEW")))))</f>
        <v/>
      </c>
      <c r="AU91" s="67" t="str">
        <f>IF(A91="","",IF(H91="","REVIEW",IF(AI91&gt;0,IF(OR(AH91="",NOT(ISNUMBER(AH91))),"REVIEW CLAIM DATE",IF(AH91&lt;=SUMIF('FY Deadlines'!$A$5:$A$14,IF(MONTH(H91)&gt;=4,YEAR(H91),YEAR(H91)-1),'FY Deadlines'!$F$5:$F$14),"PASS","EXPIRED CLAIM")),IF(SUMIF('FY Deadlines'!$A$5:$A$14,IF(MONTH(H91)&gt;=4,YEAR(H91),YEAR(H91)-1),'FY Deadlines'!$F$5:$F$14)=0,"REVIEW FY",IF(Setup!$B$24&gt;SUMIF('FY Deadlines'!$A$5:$A$14,IF(MONTH(H91)&gt;=4,YEAR(H91),YEAR(H91)-1),'FY Deadlines'!$F$5:$F$14),"EXPIRED","PASS")))))</f>
        <v/>
      </c>
      <c r="AV91" s="67" t="str">
        <f t="shared" si="22"/>
        <v/>
      </c>
      <c r="AW91" s="67" t="str">
        <f>IF(AM91="","",IF(COUNTIF('GSTR-2B IMS'!$AE$5:$AE$504,AM91)=1,SUMIF('GSTR-2B IMS'!$AE$5:$AE$504,AM91,'GSTR-2B IMS'!$AL$5:$AL$504),""))</f>
        <v/>
      </c>
      <c r="AX91" s="67" t="str">
        <f>IF(A91="","",IF(AO91&gt;1,"Duplicate",IF(COUNTIF('GSTR-2B IMS'!$AE$5:$AE$504,AM91)=0,"Only in Books",IF(COUNTIF('GSTR-2B IMS'!$AE$5:$AE$504,AM91)&gt;1,"Duplicate",IF(AND(C91=INDEX('GSTR-2B IMS'!$C$5:$C$504,AW91),F91=INDEX('GSTR-2B IMS'!$F$5:$F$504,AW91),ABS(H91-INDEX('GSTR-2B IMS'!$H$5:$H$504,AW91))&lt;=Setup!$B$21,ABS(L91-INDEX('GSTR-2B IMS'!$L$5:$L$504,AW91))&lt;=Setup!$B$18,ABS(AN91-INDEX('GSTR-2B IMS'!$AF$5:$AF$504,AW91))&lt;=Setup!$B$19,ABS(M91-INDEX('GSTR-2B IMS'!$M$5:$M$504,AW91))&lt;=Setup!$B$20,ABS(N91-INDEX('GSTR-2B IMS'!$N$5:$N$504,AW91))&lt;=Setup!$B$20,ABS(O91-INDEX('GSTR-2B IMS'!$O$5:$O$504,AW91))&lt;=Setup!$B$20,ABS(P91-INDEX('GSTR-2B IMS'!$P$5:$P$504,AW91))&lt;=Setup!$B$20),"Exact",IF(AND(C91=INDEX('GSTR-2B IMS'!$C$5:$C$504,AW91),F91=INDEX('GSTR-2B IMS'!$F$5:$F$504,AW91)),"Partial","Probable"))))))</f>
        <v/>
      </c>
      <c r="AY91" s="69" t="str">
        <f t="shared" si="23"/>
        <v/>
      </c>
      <c r="AZ91" s="190">
        <f t="shared" si="24"/>
        <v>87</v>
      </c>
      <c r="BA91" s="190" t="str">
        <f>IF(A91="","",IF(AW91="","N.A.",IF(INDEX('GSTR-2B IMS'!$T$5:$T$504,AW91)&lt;&gt;"Available","REVIEW",IF(OR(INDEX('GSTR-2B IMS'!$B$5:$B$504,AW91)="GSTR-1 B2B",INDEX('GSTR-2B IMS'!$B$5:$B$504,AW91)="GSTR-1A",INDEX('GSTR-2B IMS'!$B$5:$B$504,AW91)="IFF"),IF(OR(INDEX('GSTR-2B IMS'!$V$5:$V$504,AW91)="Accepted",INDEX('GSTR-2B IMS'!$V$5:$V$504,AW91)="No Action",INDEX('GSTR-2B IMS'!$V$5:$V$504,AW91)="Deemed Accepted"),"PASS","REVIEW"),IF(OR(INDEX('GSTR-2B IMS'!$V$5:$V$504,AW91)="Not in IMS",INDEX('GSTR-2B IMS'!$V$5:$V$504,AW91)="N.A.",INDEX('GSTR-2B IMS'!$V$5:$V$504,AW91)=""),"PASS","REVIEW")))))</f>
        <v/>
      </c>
      <c r="BB91" s="190" t="str">
        <f>IF(A91="","",IF(S91="Yes","RCM",IF(AW91="","Unmatched",IF(INDEX('GSTR-2B IMS'!$AC$5:$AC$504,AW91)="","4(A)(5)",INDEX('GSTR-2B IMS'!$AC$5:$AC$504,AW91)))))</f>
        <v/>
      </c>
      <c r="BC91" s="188" t="str">
        <f>IF(A91="","",IF(OR(S91="Yes",F91="Credit Note",Q91&lt;=0,AF91="",Setup!$B$24&lt;=AF91,AN91&lt;=0),0,MAX(0,M91*MIN(1,MAX(0,AI91/AN91))*MAX(0,1-IF(AND(AD91&lt;&gt;"",AD91&lt;=AF91),MIN(1,MAX(0,AE91/Q91)),0))-SUMIFS('Reversal Reclaim'!$K$5:$K$504,'Reversal Reclaim'!$B$5:$B$504,A91,'Reversal Reclaim'!$G$5:$G$504,"Temporary"))))</f>
        <v/>
      </c>
      <c r="BD91" s="188" t="str">
        <f>IF(A91="","",IF(OR(S91="Yes",F91="Credit Note",Q91&lt;=0,AF91="",Setup!$B$24&lt;=AF91,AN91&lt;=0),0,MAX(0,N91*MIN(1,MAX(0,AI91/AN91))*MAX(0,1-IF(AND(AD91&lt;&gt;"",AD91&lt;=AF91),MIN(1,MAX(0,AE91/Q91)),0))-SUMIFS('Reversal Reclaim'!$L$5:$L$504,'Reversal Reclaim'!$B$5:$B$504,A91,'Reversal Reclaim'!$G$5:$G$504,"Temporary"))))</f>
        <v/>
      </c>
      <c r="BE91" s="188" t="str">
        <f>IF(A91="","",IF(OR(S91="Yes",F91="Credit Note",Q91&lt;=0,AF91="",Setup!$B$24&lt;=AF91,AN91&lt;=0),0,MAX(0,O91*MIN(1,MAX(0,AI91/AN91))*MAX(0,1-IF(AND(AD91&lt;&gt;"",AD91&lt;=AF91),MIN(1,MAX(0,AE91/Q91)),0))-SUMIFS('Reversal Reclaim'!$M$5:$M$504,'Reversal Reclaim'!$B$5:$B$504,A91,'Reversal Reclaim'!$G$5:$G$504,"Temporary"))))</f>
        <v/>
      </c>
      <c r="BF91" s="188" t="str">
        <f>IF(A91="","",IF(OR(S91="Yes",F91="Credit Note",Q91&lt;=0,AF91="",Setup!$B$24&lt;=AF91,AN91&lt;=0),0,MAX(0,P91*MIN(1,MAX(0,AI91/AN91))*MAX(0,1-IF(AND(AD91&lt;&gt;"",AD91&lt;=AF91),MIN(1,MAX(0,AE91/Q91)),0))-SUMIFS('Reversal Reclaim'!$N$5:$N$504,'Reversal Reclaim'!$B$5:$B$504,A91,'Reversal Reclaim'!$G$5:$G$504,"Temporary"))))</f>
        <v/>
      </c>
      <c r="BG91" s="188" t="str">
        <f t="shared" si="25"/>
        <v/>
      </c>
    </row>
    <row r="92" spans="1:59" ht="37.950000000000003" customHeight="1" x14ac:dyDescent="0.25">
      <c r="A92" s="61"/>
      <c r="B92" s="62"/>
      <c r="C92" s="62"/>
      <c r="D92" s="62"/>
      <c r="E92" s="62"/>
      <c r="F92" s="62"/>
      <c r="G92" s="62"/>
      <c r="H92" s="63"/>
      <c r="I92" s="63"/>
      <c r="J92" s="63"/>
      <c r="K92" s="63"/>
      <c r="L92" s="64"/>
      <c r="M92" s="64"/>
      <c r="N92" s="64"/>
      <c r="O92" s="64"/>
      <c r="P92" s="64"/>
      <c r="Q92" s="64"/>
      <c r="R92" s="62"/>
      <c r="S92" s="62"/>
      <c r="T92" s="62"/>
      <c r="U92" s="62"/>
      <c r="V92" s="62"/>
      <c r="W92" s="63"/>
      <c r="X92" s="65"/>
      <c r="Y92" s="65"/>
      <c r="Z92" s="65"/>
      <c r="AA92" s="62"/>
      <c r="AB92" s="62"/>
      <c r="AC92" s="62"/>
      <c r="AD92" s="63"/>
      <c r="AE92" s="64"/>
      <c r="AF92" s="63" t="str">
        <f t="shared" si="13"/>
        <v/>
      </c>
      <c r="AG92" s="62"/>
      <c r="AH92" s="207"/>
      <c r="AI92" s="64"/>
      <c r="AJ92" s="64"/>
      <c r="AK92" s="64"/>
      <c r="AL92" s="66" t="str">
        <f t="shared" si="14"/>
        <v/>
      </c>
      <c r="AM92" s="67" t="str">
        <f t="shared" si="15"/>
        <v/>
      </c>
      <c r="AN92" s="68" t="str">
        <f t="shared" si="16"/>
        <v/>
      </c>
      <c r="AO92" s="67" t="str">
        <f t="shared" si="17"/>
        <v/>
      </c>
      <c r="AP92" s="67" t="str">
        <f t="shared" si="18"/>
        <v/>
      </c>
      <c r="AQ92" s="67" t="str">
        <f t="shared" si="19"/>
        <v/>
      </c>
      <c r="AR92" s="67" t="str">
        <f t="shared" si="20"/>
        <v/>
      </c>
      <c r="AS92" s="67" t="str">
        <f t="shared" si="21"/>
        <v/>
      </c>
      <c r="AT92" s="67" t="str">
        <f>IF(A92="","",IF(S92="Yes","N.A.",IF(AND(AD92&lt;&gt;"",AD92&lt;=AF92,AE92&gt;=Q92),"PASS",IF(Setup!$B$24&lt;=AF92,"WATCH",IF(BG92&gt;0,"PARTIAL REVERSE/REVIEW","REVERSE/REVIEW")))))</f>
        <v/>
      </c>
      <c r="AU92" s="67" t="str">
        <f>IF(A92="","",IF(H92="","REVIEW",IF(AI92&gt;0,IF(OR(AH92="",NOT(ISNUMBER(AH92))),"REVIEW CLAIM DATE",IF(AH92&lt;=SUMIF('FY Deadlines'!$A$5:$A$14,IF(MONTH(H92)&gt;=4,YEAR(H92),YEAR(H92)-1),'FY Deadlines'!$F$5:$F$14),"PASS","EXPIRED CLAIM")),IF(SUMIF('FY Deadlines'!$A$5:$A$14,IF(MONTH(H92)&gt;=4,YEAR(H92),YEAR(H92)-1),'FY Deadlines'!$F$5:$F$14)=0,"REVIEW FY",IF(Setup!$B$24&gt;SUMIF('FY Deadlines'!$A$5:$A$14,IF(MONTH(H92)&gt;=4,YEAR(H92),YEAR(H92)-1),'FY Deadlines'!$F$5:$F$14),"EXPIRED","PASS")))))</f>
        <v/>
      </c>
      <c r="AV92" s="67" t="str">
        <f t="shared" si="22"/>
        <v/>
      </c>
      <c r="AW92" s="67" t="str">
        <f>IF(AM92="","",IF(COUNTIF('GSTR-2B IMS'!$AE$5:$AE$504,AM92)=1,SUMIF('GSTR-2B IMS'!$AE$5:$AE$504,AM92,'GSTR-2B IMS'!$AL$5:$AL$504),""))</f>
        <v/>
      </c>
      <c r="AX92" s="67" t="str">
        <f>IF(A92="","",IF(AO92&gt;1,"Duplicate",IF(COUNTIF('GSTR-2B IMS'!$AE$5:$AE$504,AM92)=0,"Only in Books",IF(COUNTIF('GSTR-2B IMS'!$AE$5:$AE$504,AM92)&gt;1,"Duplicate",IF(AND(C92=INDEX('GSTR-2B IMS'!$C$5:$C$504,AW92),F92=INDEX('GSTR-2B IMS'!$F$5:$F$504,AW92),ABS(H92-INDEX('GSTR-2B IMS'!$H$5:$H$504,AW92))&lt;=Setup!$B$21,ABS(L92-INDEX('GSTR-2B IMS'!$L$5:$L$504,AW92))&lt;=Setup!$B$18,ABS(AN92-INDEX('GSTR-2B IMS'!$AF$5:$AF$504,AW92))&lt;=Setup!$B$19,ABS(M92-INDEX('GSTR-2B IMS'!$M$5:$M$504,AW92))&lt;=Setup!$B$20,ABS(N92-INDEX('GSTR-2B IMS'!$N$5:$N$504,AW92))&lt;=Setup!$B$20,ABS(O92-INDEX('GSTR-2B IMS'!$O$5:$O$504,AW92))&lt;=Setup!$B$20,ABS(P92-INDEX('GSTR-2B IMS'!$P$5:$P$504,AW92))&lt;=Setup!$B$20),"Exact",IF(AND(C92=INDEX('GSTR-2B IMS'!$C$5:$C$504,AW92),F92=INDEX('GSTR-2B IMS'!$F$5:$F$504,AW92)),"Partial","Probable"))))))</f>
        <v/>
      </c>
      <c r="AY92" s="69" t="str">
        <f t="shared" si="23"/>
        <v/>
      </c>
      <c r="AZ92" s="190">
        <f t="shared" si="24"/>
        <v>88</v>
      </c>
      <c r="BA92" s="190" t="str">
        <f>IF(A92="","",IF(AW92="","N.A.",IF(INDEX('GSTR-2B IMS'!$T$5:$T$504,AW92)&lt;&gt;"Available","REVIEW",IF(OR(INDEX('GSTR-2B IMS'!$B$5:$B$504,AW92)="GSTR-1 B2B",INDEX('GSTR-2B IMS'!$B$5:$B$504,AW92)="GSTR-1A",INDEX('GSTR-2B IMS'!$B$5:$B$504,AW92)="IFF"),IF(OR(INDEX('GSTR-2B IMS'!$V$5:$V$504,AW92)="Accepted",INDEX('GSTR-2B IMS'!$V$5:$V$504,AW92)="No Action",INDEX('GSTR-2B IMS'!$V$5:$V$504,AW92)="Deemed Accepted"),"PASS","REVIEW"),IF(OR(INDEX('GSTR-2B IMS'!$V$5:$V$504,AW92)="Not in IMS",INDEX('GSTR-2B IMS'!$V$5:$V$504,AW92)="N.A.",INDEX('GSTR-2B IMS'!$V$5:$V$504,AW92)=""),"PASS","REVIEW")))))</f>
        <v/>
      </c>
      <c r="BB92" s="190" t="str">
        <f>IF(A92="","",IF(S92="Yes","RCM",IF(AW92="","Unmatched",IF(INDEX('GSTR-2B IMS'!$AC$5:$AC$504,AW92)="","4(A)(5)",INDEX('GSTR-2B IMS'!$AC$5:$AC$504,AW92)))))</f>
        <v/>
      </c>
      <c r="BC92" s="188" t="str">
        <f>IF(A92="","",IF(OR(S92="Yes",F92="Credit Note",Q92&lt;=0,AF92="",Setup!$B$24&lt;=AF92,AN92&lt;=0),0,MAX(0,M92*MIN(1,MAX(0,AI92/AN92))*MAX(0,1-IF(AND(AD92&lt;&gt;"",AD92&lt;=AF92),MIN(1,MAX(0,AE92/Q92)),0))-SUMIFS('Reversal Reclaim'!$K$5:$K$504,'Reversal Reclaim'!$B$5:$B$504,A92,'Reversal Reclaim'!$G$5:$G$504,"Temporary"))))</f>
        <v/>
      </c>
      <c r="BD92" s="188" t="str">
        <f>IF(A92="","",IF(OR(S92="Yes",F92="Credit Note",Q92&lt;=0,AF92="",Setup!$B$24&lt;=AF92,AN92&lt;=0),0,MAX(0,N92*MIN(1,MAX(0,AI92/AN92))*MAX(0,1-IF(AND(AD92&lt;&gt;"",AD92&lt;=AF92),MIN(1,MAX(0,AE92/Q92)),0))-SUMIFS('Reversal Reclaim'!$L$5:$L$504,'Reversal Reclaim'!$B$5:$B$504,A92,'Reversal Reclaim'!$G$5:$G$504,"Temporary"))))</f>
        <v/>
      </c>
      <c r="BE92" s="188" t="str">
        <f>IF(A92="","",IF(OR(S92="Yes",F92="Credit Note",Q92&lt;=0,AF92="",Setup!$B$24&lt;=AF92,AN92&lt;=0),0,MAX(0,O92*MIN(1,MAX(0,AI92/AN92))*MAX(0,1-IF(AND(AD92&lt;&gt;"",AD92&lt;=AF92),MIN(1,MAX(0,AE92/Q92)),0))-SUMIFS('Reversal Reclaim'!$M$5:$M$504,'Reversal Reclaim'!$B$5:$B$504,A92,'Reversal Reclaim'!$G$5:$G$504,"Temporary"))))</f>
        <v/>
      </c>
      <c r="BF92" s="188" t="str">
        <f>IF(A92="","",IF(OR(S92="Yes",F92="Credit Note",Q92&lt;=0,AF92="",Setup!$B$24&lt;=AF92,AN92&lt;=0),0,MAX(0,P92*MIN(1,MAX(0,AI92/AN92))*MAX(0,1-IF(AND(AD92&lt;&gt;"",AD92&lt;=AF92),MIN(1,MAX(0,AE92/Q92)),0))-SUMIFS('Reversal Reclaim'!$N$5:$N$504,'Reversal Reclaim'!$B$5:$B$504,A92,'Reversal Reclaim'!$G$5:$G$504,"Temporary"))))</f>
        <v/>
      </c>
      <c r="BG92" s="188" t="str">
        <f t="shared" si="25"/>
        <v/>
      </c>
    </row>
    <row r="93" spans="1:59" ht="37.950000000000003" customHeight="1" x14ac:dyDescent="0.25">
      <c r="A93" s="61"/>
      <c r="B93" s="62"/>
      <c r="C93" s="62"/>
      <c r="D93" s="62"/>
      <c r="E93" s="62"/>
      <c r="F93" s="62"/>
      <c r="G93" s="62"/>
      <c r="H93" s="63"/>
      <c r="I93" s="63"/>
      <c r="J93" s="63"/>
      <c r="K93" s="63"/>
      <c r="L93" s="64"/>
      <c r="M93" s="64"/>
      <c r="N93" s="64"/>
      <c r="O93" s="64"/>
      <c r="P93" s="64"/>
      <c r="Q93" s="64"/>
      <c r="R93" s="62"/>
      <c r="S93" s="62"/>
      <c r="T93" s="62"/>
      <c r="U93" s="62"/>
      <c r="V93" s="62"/>
      <c r="W93" s="63"/>
      <c r="X93" s="65"/>
      <c r="Y93" s="65"/>
      <c r="Z93" s="65"/>
      <c r="AA93" s="62"/>
      <c r="AB93" s="62"/>
      <c r="AC93" s="62"/>
      <c r="AD93" s="63"/>
      <c r="AE93" s="64"/>
      <c r="AF93" s="63" t="str">
        <f t="shared" si="13"/>
        <v/>
      </c>
      <c r="AG93" s="62"/>
      <c r="AH93" s="207"/>
      <c r="AI93" s="64"/>
      <c r="AJ93" s="64"/>
      <c r="AK93" s="64"/>
      <c r="AL93" s="66" t="str">
        <f t="shared" si="14"/>
        <v/>
      </c>
      <c r="AM93" s="67" t="str">
        <f t="shared" si="15"/>
        <v/>
      </c>
      <c r="AN93" s="68" t="str">
        <f t="shared" si="16"/>
        <v/>
      </c>
      <c r="AO93" s="67" t="str">
        <f t="shared" si="17"/>
        <v/>
      </c>
      <c r="AP93" s="67" t="str">
        <f t="shared" si="18"/>
        <v/>
      </c>
      <c r="AQ93" s="67" t="str">
        <f t="shared" si="19"/>
        <v/>
      </c>
      <c r="AR93" s="67" t="str">
        <f t="shared" si="20"/>
        <v/>
      </c>
      <c r="AS93" s="67" t="str">
        <f t="shared" si="21"/>
        <v/>
      </c>
      <c r="AT93" s="67" t="str">
        <f>IF(A93="","",IF(S93="Yes","N.A.",IF(AND(AD93&lt;&gt;"",AD93&lt;=AF93,AE93&gt;=Q93),"PASS",IF(Setup!$B$24&lt;=AF93,"WATCH",IF(BG93&gt;0,"PARTIAL REVERSE/REVIEW","REVERSE/REVIEW")))))</f>
        <v/>
      </c>
      <c r="AU93" s="67" t="str">
        <f>IF(A93="","",IF(H93="","REVIEW",IF(AI93&gt;0,IF(OR(AH93="",NOT(ISNUMBER(AH93))),"REVIEW CLAIM DATE",IF(AH93&lt;=SUMIF('FY Deadlines'!$A$5:$A$14,IF(MONTH(H93)&gt;=4,YEAR(H93),YEAR(H93)-1),'FY Deadlines'!$F$5:$F$14),"PASS","EXPIRED CLAIM")),IF(SUMIF('FY Deadlines'!$A$5:$A$14,IF(MONTH(H93)&gt;=4,YEAR(H93),YEAR(H93)-1),'FY Deadlines'!$F$5:$F$14)=0,"REVIEW FY",IF(Setup!$B$24&gt;SUMIF('FY Deadlines'!$A$5:$A$14,IF(MONTH(H93)&gt;=4,YEAR(H93),YEAR(H93)-1),'FY Deadlines'!$F$5:$F$14),"EXPIRED","PASS")))))</f>
        <v/>
      </c>
      <c r="AV93" s="67" t="str">
        <f t="shared" si="22"/>
        <v/>
      </c>
      <c r="AW93" s="67" t="str">
        <f>IF(AM93="","",IF(COUNTIF('GSTR-2B IMS'!$AE$5:$AE$504,AM93)=1,SUMIF('GSTR-2B IMS'!$AE$5:$AE$504,AM93,'GSTR-2B IMS'!$AL$5:$AL$504),""))</f>
        <v/>
      </c>
      <c r="AX93" s="67" t="str">
        <f>IF(A93="","",IF(AO93&gt;1,"Duplicate",IF(COUNTIF('GSTR-2B IMS'!$AE$5:$AE$504,AM93)=0,"Only in Books",IF(COUNTIF('GSTR-2B IMS'!$AE$5:$AE$504,AM93)&gt;1,"Duplicate",IF(AND(C93=INDEX('GSTR-2B IMS'!$C$5:$C$504,AW93),F93=INDEX('GSTR-2B IMS'!$F$5:$F$504,AW93),ABS(H93-INDEX('GSTR-2B IMS'!$H$5:$H$504,AW93))&lt;=Setup!$B$21,ABS(L93-INDEX('GSTR-2B IMS'!$L$5:$L$504,AW93))&lt;=Setup!$B$18,ABS(AN93-INDEX('GSTR-2B IMS'!$AF$5:$AF$504,AW93))&lt;=Setup!$B$19,ABS(M93-INDEX('GSTR-2B IMS'!$M$5:$M$504,AW93))&lt;=Setup!$B$20,ABS(N93-INDEX('GSTR-2B IMS'!$N$5:$N$504,AW93))&lt;=Setup!$B$20,ABS(O93-INDEX('GSTR-2B IMS'!$O$5:$O$504,AW93))&lt;=Setup!$B$20,ABS(P93-INDEX('GSTR-2B IMS'!$P$5:$P$504,AW93))&lt;=Setup!$B$20),"Exact",IF(AND(C93=INDEX('GSTR-2B IMS'!$C$5:$C$504,AW93),F93=INDEX('GSTR-2B IMS'!$F$5:$F$504,AW93)),"Partial","Probable"))))))</f>
        <v/>
      </c>
      <c r="AY93" s="69" t="str">
        <f t="shared" si="23"/>
        <v/>
      </c>
      <c r="AZ93" s="190">
        <f t="shared" si="24"/>
        <v>89</v>
      </c>
      <c r="BA93" s="190" t="str">
        <f>IF(A93="","",IF(AW93="","N.A.",IF(INDEX('GSTR-2B IMS'!$T$5:$T$504,AW93)&lt;&gt;"Available","REVIEW",IF(OR(INDEX('GSTR-2B IMS'!$B$5:$B$504,AW93)="GSTR-1 B2B",INDEX('GSTR-2B IMS'!$B$5:$B$504,AW93)="GSTR-1A",INDEX('GSTR-2B IMS'!$B$5:$B$504,AW93)="IFF"),IF(OR(INDEX('GSTR-2B IMS'!$V$5:$V$504,AW93)="Accepted",INDEX('GSTR-2B IMS'!$V$5:$V$504,AW93)="No Action",INDEX('GSTR-2B IMS'!$V$5:$V$504,AW93)="Deemed Accepted"),"PASS","REVIEW"),IF(OR(INDEX('GSTR-2B IMS'!$V$5:$V$504,AW93)="Not in IMS",INDEX('GSTR-2B IMS'!$V$5:$V$504,AW93)="N.A.",INDEX('GSTR-2B IMS'!$V$5:$V$504,AW93)=""),"PASS","REVIEW")))))</f>
        <v/>
      </c>
      <c r="BB93" s="190" t="str">
        <f>IF(A93="","",IF(S93="Yes","RCM",IF(AW93="","Unmatched",IF(INDEX('GSTR-2B IMS'!$AC$5:$AC$504,AW93)="","4(A)(5)",INDEX('GSTR-2B IMS'!$AC$5:$AC$504,AW93)))))</f>
        <v/>
      </c>
      <c r="BC93" s="188" t="str">
        <f>IF(A93="","",IF(OR(S93="Yes",F93="Credit Note",Q93&lt;=0,AF93="",Setup!$B$24&lt;=AF93,AN93&lt;=0),0,MAX(0,M93*MIN(1,MAX(0,AI93/AN93))*MAX(0,1-IF(AND(AD93&lt;&gt;"",AD93&lt;=AF93),MIN(1,MAX(0,AE93/Q93)),0))-SUMIFS('Reversal Reclaim'!$K$5:$K$504,'Reversal Reclaim'!$B$5:$B$504,A93,'Reversal Reclaim'!$G$5:$G$504,"Temporary"))))</f>
        <v/>
      </c>
      <c r="BD93" s="188" t="str">
        <f>IF(A93="","",IF(OR(S93="Yes",F93="Credit Note",Q93&lt;=0,AF93="",Setup!$B$24&lt;=AF93,AN93&lt;=0),0,MAX(0,N93*MIN(1,MAX(0,AI93/AN93))*MAX(0,1-IF(AND(AD93&lt;&gt;"",AD93&lt;=AF93),MIN(1,MAX(0,AE93/Q93)),0))-SUMIFS('Reversal Reclaim'!$L$5:$L$504,'Reversal Reclaim'!$B$5:$B$504,A93,'Reversal Reclaim'!$G$5:$G$504,"Temporary"))))</f>
        <v/>
      </c>
      <c r="BE93" s="188" t="str">
        <f>IF(A93="","",IF(OR(S93="Yes",F93="Credit Note",Q93&lt;=0,AF93="",Setup!$B$24&lt;=AF93,AN93&lt;=0),0,MAX(0,O93*MIN(1,MAX(0,AI93/AN93))*MAX(0,1-IF(AND(AD93&lt;&gt;"",AD93&lt;=AF93),MIN(1,MAX(0,AE93/Q93)),0))-SUMIFS('Reversal Reclaim'!$M$5:$M$504,'Reversal Reclaim'!$B$5:$B$504,A93,'Reversal Reclaim'!$G$5:$G$504,"Temporary"))))</f>
        <v/>
      </c>
      <c r="BF93" s="188" t="str">
        <f>IF(A93="","",IF(OR(S93="Yes",F93="Credit Note",Q93&lt;=0,AF93="",Setup!$B$24&lt;=AF93,AN93&lt;=0),0,MAX(0,P93*MIN(1,MAX(0,AI93/AN93))*MAX(0,1-IF(AND(AD93&lt;&gt;"",AD93&lt;=AF93),MIN(1,MAX(0,AE93/Q93)),0))-SUMIFS('Reversal Reclaim'!$N$5:$N$504,'Reversal Reclaim'!$B$5:$B$504,A93,'Reversal Reclaim'!$G$5:$G$504,"Temporary"))))</f>
        <v/>
      </c>
      <c r="BG93" s="188" t="str">
        <f t="shared" si="25"/>
        <v/>
      </c>
    </row>
    <row r="94" spans="1:59" ht="37.950000000000003" customHeight="1" x14ac:dyDescent="0.25">
      <c r="A94" s="61"/>
      <c r="B94" s="62"/>
      <c r="C94" s="62"/>
      <c r="D94" s="62"/>
      <c r="E94" s="62"/>
      <c r="F94" s="62"/>
      <c r="G94" s="62"/>
      <c r="H94" s="63"/>
      <c r="I94" s="63"/>
      <c r="J94" s="63"/>
      <c r="K94" s="63"/>
      <c r="L94" s="64"/>
      <c r="M94" s="64"/>
      <c r="N94" s="64"/>
      <c r="O94" s="64"/>
      <c r="P94" s="64"/>
      <c r="Q94" s="64"/>
      <c r="R94" s="62"/>
      <c r="S94" s="62"/>
      <c r="T94" s="62"/>
      <c r="U94" s="62"/>
      <c r="V94" s="62"/>
      <c r="W94" s="63"/>
      <c r="X94" s="65"/>
      <c r="Y94" s="65"/>
      <c r="Z94" s="65"/>
      <c r="AA94" s="62"/>
      <c r="AB94" s="62"/>
      <c r="AC94" s="62"/>
      <c r="AD94" s="63"/>
      <c r="AE94" s="64"/>
      <c r="AF94" s="63" t="str">
        <f t="shared" si="13"/>
        <v/>
      </c>
      <c r="AG94" s="62"/>
      <c r="AH94" s="207"/>
      <c r="AI94" s="64"/>
      <c r="AJ94" s="64"/>
      <c r="AK94" s="64"/>
      <c r="AL94" s="66" t="str">
        <f t="shared" si="14"/>
        <v/>
      </c>
      <c r="AM94" s="67" t="str">
        <f t="shared" si="15"/>
        <v/>
      </c>
      <c r="AN94" s="68" t="str">
        <f t="shared" si="16"/>
        <v/>
      </c>
      <c r="AO94" s="67" t="str">
        <f t="shared" si="17"/>
        <v/>
      </c>
      <c r="AP94" s="67" t="str">
        <f t="shared" si="18"/>
        <v/>
      </c>
      <c r="AQ94" s="67" t="str">
        <f t="shared" si="19"/>
        <v/>
      </c>
      <c r="AR94" s="67" t="str">
        <f t="shared" si="20"/>
        <v/>
      </c>
      <c r="AS94" s="67" t="str">
        <f t="shared" si="21"/>
        <v/>
      </c>
      <c r="AT94" s="67" t="str">
        <f>IF(A94="","",IF(S94="Yes","N.A.",IF(AND(AD94&lt;&gt;"",AD94&lt;=AF94,AE94&gt;=Q94),"PASS",IF(Setup!$B$24&lt;=AF94,"WATCH",IF(BG94&gt;0,"PARTIAL REVERSE/REVIEW","REVERSE/REVIEW")))))</f>
        <v/>
      </c>
      <c r="AU94" s="67" t="str">
        <f>IF(A94="","",IF(H94="","REVIEW",IF(AI94&gt;0,IF(OR(AH94="",NOT(ISNUMBER(AH94))),"REVIEW CLAIM DATE",IF(AH94&lt;=SUMIF('FY Deadlines'!$A$5:$A$14,IF(MONTH(H94)&gt;=4,YEAR(H94),YEAR(H94)-1),'FY Deadlines'!$F$5:$F$14),"PASS","EXPIRED CLAIM")),IF(SUMIF('FY Deadlines'!$A$5:$A$14,IF(MONTH(H94)&gt;=4,YEAR(H94),YEAR(H94)-1),'FY Deadlines'!$F$5:$F$14)=0,"REVIEW FY",IF(Setup!$B$24&gt;SUMIF('FY Deadlines'!$A$5:$A$14,IF(MONTH(H94)&gt;=4,YEAR(H94),YEAR(H94)-1),'FY Deadlines'!$F$5:$F$14),"EXPIRED","PASS")))))</f>
        <v/>
      </c>
      <c r="AV94" s="67" t="str">
        <f t="shared" si="22"/>
        <v/>
      </c>
      <c r="AW94" s="67" t="str">
        <f>IF(AM94="","",IF(COUNTIF('GSTR-2B IMS'!$AE$5:$AE$504,AM94)=1,SUMIF('GSTR-2B IMS'!$AE$5:$AE$504,AM94,'GSTR-2B IMS'!$AL$5:$AL$504),""))</f>
        <v/>
      </c>
      <c r="AX94" s="67" t="str">
        <f>IF(A94="","",IF(AO94&gt;1,"Duplicate",IF(COUNTIF('GSTR-2B IMS'!$AE$5:$AE$504,AM94)=0,"Only in Books",IF(COUNTIF('GSTR-2B IMS'!$AE$5:$AE$504,AM94)&gt;1,"Duplicate",IF(AND(C94=INDEX('GSTR-2B IMS'!$C$5:$C$504,AW94),F94=INDEX('GSTR-2B IMS'!$F$5:$F$504,AW94),ABS(H94-INDEX('GSTR-2B IMS'!$H$5:$H$504,AW94))&lt;=Setup!$B$21,ABS(L94-INDEX('GSTR-2B IMS'!$L$5:$L$504,AW94))&lt;=Setup!$B$18,ABS(AN94-INDEX('GSTR-2B IMS'!$AF$5:$AF$504,AW94))&lt;=Setup!$B$19,ABS(M94-INDEX('GSTR-2B IMS'!$M$5:$M$504,AW94))&lt;=Setup!$B$20,ABS(N94-INDEX('GSTR-2B IMS'!$N$5:$N$504,AW94))&lt;=Setup!$B$20,ABS(O94-INDEX('GSTR-2B IMS'!$O$5:$O$504,AW94))&lt;=Setup!$B$20,ABS(P94-INDEX('GSTR-2B IMS'!$P$5:$P$504,AW94))&lt;=Setup!$B$20),"Exact",IF(AND(C94=INDEX('GSTR-2B IMS'!$C$5:$C$504,AW94),F94=INDEX('GSTR-2B IMS'!$F$5:$F$504,AW94)),"Partial","Probable"))))))</f>
        <v/>
      </c>
      <c r="AY94" s="69" t="str">
        <f t="shared" si="23"/>
        <v/>
      </c>
      <c r="AZ94" s="190">
        <f t="shared" si="24"/>
        <v>90</v>
      </c>
      <c r="BA94" s="190" t="str">
        <f>IF(A94="","",IF(AW94="","N.A.",IF(INDEX('GSTR-2B IMS'!$T$5:$T$504,AW94)&lt;&gt;"Available","REVIEW",IF(OR(INDEX('GSTR-2B IMS'!$B$5:$B$504,AW94)="GSTR-1 B2B",INDEX('GSTR-2B IMS'!$B$5:$B$504,AW94)="GSTR-1A",INDEX('GSTR-2B IMS'!$B$5:$B$504,AW94)="IFF"),IF(OR(INDEX('GSTR-2B IMS'!$V$5:$V$504,AW94)="Accepted",INDEX('GSTR-2B IMS'!$V$5:$V$504,AW94)="No Action",INDEX('GSTR-2B IMS'!$V$5:$V$504,AW94)="Deemed Accepted"),"PASS","REVIEW"),IF(OR(INDEX('GSTR-2B IMS'!$V$5:$V$504,AW94)="Not in IMS",INDEX('GSTR-2B IMS'!$V$5:$V$504,AW94)="N.A.",INDEX('GSTR-2B IMS'!$V$5:$V$504,AW94)=""),"PASS","REVIEW")))))</f>
        <v/>
      </c>
      <c r="BB94" s="190" t="str">
        <f>IF(A94="","",IF(S94="Yes","RCM",IF(AW94="","Unmatched",IF(INDEX('GSTR-2B IMS'!$AC$5:$AC$504,AW94)="","4(A)(5)",INDEX('GSTR-2B IMS'!$AC$5:$AC$504,AW94)))))</f>
        <v/>
      </c>
      <c r="BC94" s="188" t="str">
        <f>IF(A94="","",IF(OR(S94="Yes",F94="Credit Note",Q94&lt;=0,AF94="",Setup!$B$24&lt;=AF94,AN94&lt;=0),0,MAX(0,M94*MIN(1,MAX(0,AI94/AN94))*MAX(0,1-IF(AND(AD94&lt;&gt;"",AD94&lt;=AF94),MIN(1,MAX(0,AE94/Q94)),0))-SUMIFS('Reversal Reclaim'!$K$5:$K$504,'Reversal Reclaim'!$B$5:$B$504,A94,'Reversal Reclaim'!$G$5:$G$504,"Temporary"))))</f>
        <v/>
      </c>
      <c r="BD94" s="188" t="str">
        <f>IF(A94="","",IF(OR(S94="Yes",F94="Credit Note",Q94&lt;=0,AF94="",Setup!$B$24&lt;=AF94,AN94&lt;=0),0,MAX(0,N94*MIN(1,MAX(0,AI94/AN94))*MAX(0,1-IF(AND(AD94&lt;&gt;"",AD94&lt;=AF94),MIN(1,MAX(0,AE94/Q94)),0))-SUMIFS('Reversal Reclaim'!$L$5:$L$504,'Reversal Reclaim'!$B$5:$B$504,A94,'Reversal Reclaim'!$G$5:$G$504,"Temporary"))))</f>
        <v/>
      </c>
      <c r="BE94" s="188" t="str">
        <f>IF(A94="","",IF(OR(S94="Yes",F94="Credit Note",Q94&lt;=0,AF94="",Setup!$B$24&lt;=AF94,AN94&lt;=0),0,MAX(0,O94*MIN(1,MAX(0,AI94/AN94))*MAX(0,1-IF(AND(AD94&lt;&gt;"",AD94&lt;=AF94),MIN(1,MAX(0,AE94/Q94)),0))-SUMIFS('Reversal Reclaim'!$M$5:$M$504,'Reversal Reclaim'!$B$5:$B$504,A94,'Reversal Reclaim'!$G$5:$G$504,"Temporary"))))</f>
        <v/>
      </c>
      <c r="BF94" s="188" t="str">
        <f>IF(A94="","",IF(OR(S94="Yes",F94="Credit Note",Q94&lt;=0,AF94="",Setup!$B$24&lt;=AF94,AN94&lt;=0),0,MAX(0,P94*MIN(1,MAX(0,AI94/AN94))*MAX(0,1-IF(AND(AD94&lt;&gt;"",AD94&lt;=AF94),MIN(1,MAX(0,AE94/Q94)),0))-SUMIFS('Reversal Reclaim'!$N$5:$N$504,'Reversal Reclaim'!$B$5:$B$504,A94,'Reversal Reclaim'!$G$5:$G$504,"Temporary"))))</f>
        <v/>
      </c>
      <c r="BG94" s="188" t="str">
        <f t="shared" si="25"/>
        <v/>
      </c>
    </row>
    <row r="95" spans="1:59" ht="37.950000000000003" customHeight="1" x14ac:dyDescent="0.25">
      <c r="A95" s="61"/>
      <c r="B95" s="62"/>
      <c r="C95" s="62"/>
      <c r="D95" s="62"/>
      <c r="E95" s="62"/>
      <c r="F95" s="62"/>
      <c r="G95" s="62"/>
      <c r="H95" s="63"/>
      <c r="I95" s="63"/>
      <c r="J95" s="63"/>
      <c r="K95" s="63"/>
      <c r="L95" s="64"/>
      <c r="M95" s="64"/>
      <c r="N95" s="64"/>
      <c r="O95" s="64"/>
      <c r="P95" s="64"/>
      <c r="Q95" s="64"/>
      <c r="R95" s="62"/>
      <c r="S95" s="62"/>
      <c r="T95" s="62"/>
      <c r="U95" s="62"/>
      <c r="V95" s="62"/>
      <c r="W95" s="63"/>
      <c r="X95" s="65"/>
      <c r="Y95" s="65"/>
      <c r="Z95" s="65"/>
      <c r="AA95" s="62"/>
      <c r="AB95" s="62"/>
      <c r="AC95" s="62"/>
      <c r="AD95" s="63"/>
      <c r="AE95" s="64"/>
      <c r="AF95" s="63" t="str">
        <f t="shared" si="13"/>
        <v/>
      </c>
      <c r="AG95" s="62"/>
      <c r="AH95" s="207"/>
      <c r="AI95" s="64"/>
      <c r="AJ95" s="64"/>
      <c r="AK95" s="64"/>
      <c r="AL95" s="66" t="str">
        <f t="shared" si="14"/>
        <v/>
      </c>
      <c r="AM95" s="67" t="str">
        <f t="shared" si="15"/>
        <v/>
      </c>
      <c r="AN95" s="68" t="str">
        <f t="shared" si="16"/>
        <v/>
      </c>
      <c r="AO95" s="67" t="str">
        <f t="shared" si="17"/>
        <v/>
      </c>
      <c r="AP95" s="67" t="str">
        <f t="shared" si="18"/>
        <v/>
      </c>
      <c r="AQ95" s="67" t="str">
        <f t="shared" si="19"/>
        <v/>
      </c>
      <c r="AR95" s="67" t="str">
        <f t="shared" si="20"/>
        <v/>
      </c>
      <c r="AS95" s="67" t="str">
        <f t="shared" si="21"/>
        <v/>
      </c>
      <c r="AT95" s="67" t="str">
        <f>IF(A95="","",IF(S95="Yes","N.A.",IF(AND(AD95&lt;&gt;"",AD95&lt;=AF95,AE95&gt;=Q95),"PASS",IF(Setup!$B$24&lt;=AF95,"WATCH",IF(BG95&gt;0,"PARTIAL REVERSE/REVIEW","REVERSE/REVIEW")))))</f>
        <v/>
      </c>
      <c r="AU95" s="67" t="str">
        <f>IF(A95="","",IF(H95="","REVIEW",IF(AI95&gt;0,IF(OR(AH95="",NOT(ISNUMBER(AH95))),"REVIEW CLAIM DATE",IF(AH95&lt;=SUMIF('FY Deadlines'!$A$5:$A$14,IF(MONTH(H95)&gt;=4,YEAR(H95),YEAR(H95)-1),'FY Deadlines'!$F$5:$F$14),"PASS","EXPIRED CLAIM")),IF(SUMIF('FY Deadlines'!$A$5:$A$14,IF(MONTH(H95)&gt;=4,YEAR(H95),YEAR(H95)-1),'FY Deadlines'!$F$5:$F$14)=0,"REVIEW FY",IF(Setup!$B$24&gt;SUMIF('FY Deadlines'!$A$5:$A$14,IF(MONTH(H95)&gt;=4,YEAR(H95),YEAR(H95)-1),'FY Deadlines'!$F$5:$F$14),"EXPIRED","PASS")))))</f>
        <v/>
      </c>
      <c r="AV95" s="67" t="str">
        <f t="shared" si="22"/>
        <v/>
      </c>
      <c r="AW95" s="67" t="str">
        <f>IF(AM95="","",IF(COUNTIF('GSTR-2B IMS'!$AE$5:$AE$504,AM95)=1,SUMIF('GSTR-2B IMS'!$AE$5:$AE$504,AM95,'GSTR-2B IMS'!$AL$5:$AL$504),""))</f>
        <v/>
      </c>
      <c r="AX95" s="67" t="str">
        <f>IF(A95="","",IF(AO95&gt;1,"Duplicate",IF(COUNTIF('GSTR-2B IMS'!$AE$5:$AE$504,AM95)=0,"Only in Books",IF(COUNTIF('GSTR-2B IMS'!$AE$5:$AE$504,AM95)&gt;1,"Duplicate",IF(AND(C95=INDEX('GSTR-2B IMS'!$C$5:$C$504,AW95),F95=INDEX('GSTR-2B IMS'!$F$5:$F$504,AW95),ABS(H95-INDEX('GSTR-2B IMS'!$H$5:$H$504,AW95))&lt;=Setup!$B$21,ABS(L95-INDEX('GSTR-2B IMS'!$L$5:$L$504,AW95))&lt;=Setup!$B$18,ABS(AN95-INDEX('GSTR-2B IMS'!$AF$5:$AF$504,AW95))&lt;=Setup!$B$19,ABS(M95-INDEX('GSTR-2B IMS'!$M$5:$M$504,AW95))&lt;=Setup!$B$20,ABS(N95-INDEX('GSTR-2B IMS'!$N$5:$N$504,AW95))&lt;=Setup!$B$20,ABS(O95-INDEX('GSTR-2B IMS'!$O$5:$O$504,AW95))&lt;=Setup!$B$20,ABS(P95-INDEX('GSTR-2B IMS'!$P$5:$P$504,AW95))&lt;=Setup!$B$20),"Exact",IF(AND(C95=INDEX('GSTR-2B IMS'!$C$5:$C$504,AW95),F95=INDEX('GSTR-2B IMS'!$F$5:$F$504,AW95)),"Partial","Probable"))))))</f>
        <v/>
      </c>
      <c r="AY95" s="69" t="str">
        <f t="shared" si="23"/>
        <v/>
      </c>
      <c r="AZ95" s="190">
        <f t="shared" si="24"/>
        <v>91</v>
      </c>
      <c r="BA95" s="190" t="str">
        <f>IF(A95="","",IF(AW95="","N.A.",IF(INDEX('GSTR-2B IMS'!$T$5:$T$504,AW95)&lt;&gt;"Available","REVIEW",IF(OR(INDEX('GSTR-2B IMS'!$B$5:$B$504,AW95)="GSTR-1 B2B",INDEX('GSTR-2B IMS'!$B$5:$B$504,AW95)="GSTR-1A",INDEX('GSTR-2B IMS'!$B$5:$B$504,AW95)="IFF"),IF(OR(INDEX('GSTR-2B IMS'!$V$5:$V$504,AW95)="Accepted",INDEX('GSTR-2B IMS'!$V$5:$V$504,AW95)="No Action",INDEX('GSTR-2B IMS'!$V$5:$V$504,AW95)="Deemed Accepted"),"PASS","REVIEW"),IF(OR(INDEX('GSTR-2B IMS'!$V$5:$V$504,AW95)="Not in IMS",INDEX('GSTR-2B IMS'!$V$5:$V$504,AW95)="N.A.",INDEX('GSTR-2B IMS'!$V$5:$V$504,AW95)=""),"PASS","REVIEW")))))</f>
        <v/>
      </c>
      <c r="BB95" s="190" t="str">
        <f>IF(A95="","",IF(S95="Yes","RCM",IF(AW95="","Unmatched",IF(INDEX('GSTR-2B IMS'!$AC$5:$AC$504,AW95)="","4(A)(5)",INDEX('GSTR-2B IMS'!$AC$5:$AC$504,AW95)))))</f>
        <v/>
      </c>
      <c r="BC95" s="188" t="str">
        <f>IF(A95="","",IF(OR(S95="Yes",F95="Credit Note",Q95&lt;=0,AF95="",Setup!$B$24&lt;=AF95,AN95&lt;=0),0,MAX(0,M95*MIN(1,MAX(0,AI95/AN95))*MAX(0,1-IF(AND(AD95&lt;&gt;"",AD95&lt;=AF95),MIN(1,MAX(0,AE95/Q95)),0))-SUMIFS('Reversal Reclaim'!$K$5:$K$504,'Reversal Reclaim'!$B$5:$B$504,A95,'Reversal Reclaim'!$G$5:$G$504,"Temporary"))))</f>
        <v/>
      </c>
      <c r="BD95" s="188" t="str">
        <f>IF(A95="","",IF(OR(S95="Yes",F95="Credit Note",Q95&lt;=0,AF95="",Setup!$B$24&lt;=AF95,AN95&lt;=0),0,MAX(0,N95*MIN(1,MAX(0,AI95/AN95))*MAX(0,1-IF(AND(AD95&lt;&gt;"",AD95&lt;=AF95),MIN(1,MAX(0,AE95/Q95)),0))-SUMIFS('Reversal Reclaim'!$L$5:$L$504,'Reversal Reclaim'!$B$5:$B$504,A95,'Reversal Reclaim'!$G$5:$G$504,"Temporary"))))</f>
        <v/>
      </c>
      <c r="BE95" s="188" t="str">
        <f>IF(A95="","",IF(OR(S95="Yes",F95="Credit Note",Q95&lt;=0,AF95="",Setup!$B$24&lt;=AF95,AN95&lt;=0),0,MAX(0,O95*MIN(1,MAX(0,AI95/AN95))*MAX(0,1-IF(AND(AD95&lt;&gt;"",AD95&lt;=AF95),MIN(1,MAX(0,AE95/Q95)),0))-SUMIFS('Reversal Reclaim'!$M$5:$M$504,'Reversal Reclaim'!$B$5:$B$504,A95,'Reversal Reclaim'!$G$5:$G$504,"Temporary"))))</f>
        <v/>
      </c>
      <c r="BF95" s="188" t="str">
        <f>IF(A95="","",IF(OR(S95="Yes",F95="Credit Note",Q95&lt;=0,AF95="",Setup!$B$24&lt;=AF95,AN95&lt;=0),0,MAX(0,P95*MIN(1,MAX(0,AI95/AN95))*MAX(0,1-IF(AND(AD95&lt;&gt;"",AD95&lt;=AF95),MIN(1,MAX(0,AE95/Q95)),0))-SUMIFS('Reversal Reclaim'!$N$5:$N$504,'Reversal Reclaim'!$B$5:$B$504,A95,'Reversal Reclaim'!$G$5:$G$504,"Temporary"))))</f>
        <v/>
      </c>
      <c r="BG95" s="188" t="str">
        <f t="shared" si="25"/>
        <v/>
      </c>
    </row>
    <row r="96" spans="1:59" ht="37.950000000000003" customHeight="1" x14ac:dyDescent="0.25">
      <c r="A96" s="61"/>
      <c r="B96" s="62"/>
      <c r="C96" s="62"/>
      <c r="D96" s="62"/>
      <c r="E96" s="62"/>
      <c r="F96" s="62"/>
      <c r="G96" s="62"/>
      <c r="H96" s="63"/>
      <c r="I96" s="63"/>
      <c r="J96" s="63"/>
      <c r="K96" s="63"/>
      <c r="L96" s="64"/>
      <c r="M96" s="64"/>
      <c r="N96" s="64"/>
      <c r="O96" s="64"/>
      <c r="P96" s="64"/>
      <c r="Q96" s="64"/>
      <c r="R96" s="62"/>
      <c r="S96" s="62"/>
      <c r="T96" s="62"/>
      <c r="U96" s="62"/>
      <c r="V96" s="62"/>
      <c r="W96" s="63"/>
      <c r="X96" s="65"/>
      <c r="Y96" s="65"/>
      <c r="Z96" s="65"/>
      <c r="AA96" s="62"/>
      <c r="AB96" s="62"/>
      <c r="AC96" s="62"/>
      <c r="AD96" s="63"/>
      <c r="AE96" s="64"/>
      <c r="AF96" s="63" t="str">
        <f t="shared" si="13"/>
        <v/>
      </c>
      <c r="AG96" s="62"/>
      <c r="AH96" s="207"/>
      <c r="AI96" s="64"/>
      <c r="AJ96" s="64"/>
      <c r="AK96" s="64"/>
      <c r="AL96" s="66" t="str">
        <f t="shared" si="14"/>
        <v/>
      </c>
      <c r="AM96" s="67" t="str">
        <f t="shared" si="15"/>
        <v/>
      </c>
      <c r="AN96" s="68" t="str">
        <f t="shared" si="16"/>
        <v/>
      </c>
      <c r="AO96" s="67" t="str">
        <f t="shared" si="17"/>
        <v/>
      </c>
      <c r="AP96" s="67" t="str">
        <f t="shared" si="18"/>
        <v/>
      </c>
      <c r="AQ96" s="67" t="str">
        <f t="shared" si="19"/>
        <v/>
      </c>
      <c r="AR96" s="67" t="str">
        <f t="shared" si="20"/>
        <v/>
      </c>
      <c r="AS96" s="67" t="str">
        <f t="shared" si="21"/>
        <v/>
      </c>
      <c r="AT96" s="67" t="str">
        <f>IF(A96="","",IF(S96="Yes","N.A.",IF(AND(AD96&lt;&gt;"",AD96&lt;=AF96,AE96&gt;=Q96),"PASS",IF(Setup!$B$24&lt;=AF96,"WATCH",IF(BG96&gt;0,"PARTIAL REVERSE/REVIEW","REVERSE/REVIEW")))))</f>
        <v/>
      </c>
      <c r="AU96" s="67" t="str">
        <f>IF(A96="","",IF(H96="","REVIEW",IF(AI96&gt;0,IF(OR(AH96="",NOT(ISNUMBER(AH96))),"REVIEW CLAIM DATE",IF(AH96&lt;=SUMIF('FY Deadlines'!$A$5:$A$14,IF(MONTH(H96)&gt;=4,YEAR(H96),YEAR(H96)-1),'FY Deadlines'!$F$5:$F$14),"PASS","EXPIRED CLAIM")),IF(SUMIF('FY Deadlines'!$A$5:$A$14,IF(MONTH(H96)&gt;=4,YEAR(H96),YEAR(H96)-1),'FY Deadlines'!$F$5:$F$14)=0,"REVIEW FY",IF(Setup!$B$24&gt;SUMIF('FY Deadlines'!$A$5:$A$14,IF(MONTH(H96)&gt;=4,YEAR(H96),YEAR(H96)-1),'FY Deadlines'!$F$5:$F$14),"EXPIRED","PASS")))))</f>
        <v/>
      </c>
      <c r="AV96" s="67" t="str">
        <f t="shared" si="22"/>
        <v/>
      </c>
      <c r="AW96" s="67" t="str">
        <f>IF(AM96="","",IF(COUNTIF('GSTR-2B IMS'!$AE$5:$AE$504,AM96)=1,SUMIF('GSTR-2B IMS'!$AE$5:$AE$504,AM96,'GSTR-2B IMS'!$AL$5:$AL$504),""))</f>
        <v/>
      </c>
      <c r="AX96" s="67" t="str">
        <f>IF(A96="","",IF(AO96&gt;1,"Duplicate",IF(COUNTIF('GSTR-2B IMS'!$AE$5:$AE$504,AM96)=0,"Only in Books",IF(COUNTIF('GSTR-2B IMS'!$AE$5:$AE$504,AM96)&gt;1,"Duplicate",IF(AND(C96=INDEX('GSTR-2B IMS'!$C$5:$C$504,AW96),F96=INDEX('GSTR-2B IMS'!$F$5:$F$504,AW96),ABS(H96-INDEX('GSTR-2B IMS'!$H$5:$H$504,AW96))&lt;=Setup!$B$21,ABS(L96-INDEX('GSTR-2B IMS'!$L$5:$L$504,AW96))&lt;=Setup!$B$18,ABS(AN96-INDEX('GSTR-2B IMS'!$AF$5:$AF$504,AW96))&lt;=Setup!$B$19,ABS(M96-INDEX('GSTR-2B IMS'!$M$5:$M$504,AW96))&lt;=Setup!$B$20,ABS(N96-INDEX('GSTR-2B IMS'!$N$5:$N$504,AW96))&lt;=Setup!$B$20,ABS(O96-INDEX('GSTR-2B IMS'!$O$5:$O$504,AW96))&lt;=Setup!$B$20,ABS(P96-INDEX('GSTR-2B IMS'!$P$5:$P$504,AW96))&lt;=Setup!$B$20),"Exact",IF(AND(C96=INDEX('GSTR-2B IMS'!$C$5:$C$504,AW96),F96=INDEX('GSTR-2B IMS'!$F$5:$F$504,AW96)),"Partial","Probable"))))))</f>
        <v/>
      </c>
      <c r="AY96" s="69" t="str">
        <f t="shared" si="23"/>
        <v/>
      </c>
      <c r="AZ96" s="190">
        <f t="shared" si="24"/>
        <v>92</v>
      </c>
      <c r="BA96" s="190" t="str">
        <f>IF(A96="","",IF(AW96="","N.A.",IF(INDEX('GSTR-2B IMS'!$T$5:$T$504,AW96)&lt;&gt;"Available","REVIEW",IF(OR(INDEX('GSTR-2B IMS'!$B$5:$B$504,AW96)="GSTR-1 B2B",INDEX('GSTR-2B IMS'!$B$5:$B$504,AW96)="GSTR-1A",INDEX('GSTR-2B IMS'!$B$5:$B$504,AW96)="IFF"),IF(OR(INDEX('GSTR-2B IMS'!$V$5:$V$504,AW96)="Accepted",INDEX('GSTR-2B IMS'!$V$5:$V$504,AW96)="No Action",INDEX('GSTR-2B IMS'!$V$5:$V$504,AW96)="Deemed Accepted"),"PASS","REVIEW"),IF(OR(INDEX('GSTR-2B IMS'!$V$5:$V$504,AW96)="Not in IMS",INDEX('GSTR-2B IMS'!$V$5:$V$504,AW96)="N.A.",INDEX('GSTR-2B IMS'!$V$5:$V$504,AW96)=""),"PASS","REVIEW")))))</f>
        <v/>
      </c>
      <c r="BB96" s="190" t="str">
        <f>IF(A96="","",IF(S96="Yes","RCM",IF(AW96="","Unmatched",IF(INDEX('GSTR-2B IMS'!$AC$5:$AC$504,AW96)="","4(A)(5)",INDEX('GSTR-2B IMS'!$AC$5:$AC$504,AW96)))))</f>
        <v/>
      </c>
      <c r="BC96" s="188" t="str">
        <f>IF(A96="","",IF(OR(S96="Yes",F96="Credit Note",Q96&lt;=0,AF96="",Setup!$B$24&lt;=AF96,AN96&lt;=0),0,MAX(0,M96*MIN(1,MAX(0,AI96/AN96))*MAX(0,1-IF(AND(AD96&lt;&gt;"",AD96&lt;=AF96),MIN(1,MAX(0,AE96/Q96)),0))-SUMIFS('Reversal Reclaim'!$K$5:$K$504,'Reversal Reclaim'!$B$5:$B$504,A96,'Reversal Reclaim'!$G$5:$G$504,"Temporary"))))</f>
        <v/>
      </c>
      <c r="BD96" s="188" t="str">
        <f>IF(A96="","",IF(OR(S96="Yes",F96="Credit Note",Q96&lt;=0,AF96="",Setup!$B$24&lt;=AF96,AN96&lt;=0),0,MAX(0,N96*MIN(1,MAX(0,AI96/AN96))*MAX(0,1-IF(AND(AD96&lt;&gt;"",AD96&lt;=AF96),MIN(1,MAX(0,AE96/Q96)),0))-SUMIFS('Reversal Reclaim'!$L$5:$L$504,'Reversal Reclaim'!$B$5:$B$504,A96,'Reversal Reclaim'!$G$5:$G$504,"Temporary"))))</f>
        <v/>
      </c>
      <c r="BE96" s="188" t="str">
        <f>IF(A96="","",IF(OR(S96="Yes",F96="Credit Note",Q96&lt;=0,AF96="",Setup!$B$24&lt;=AF96,AN96&lt;=0),0,MAX(0,O96*MIN(1,MAX(0,AI96/AN96))*MAX(0,1-IF(AND(AD96&lt;&gt;"",AD96&lt;=AF96),MIN(1,MAX(0,AE96/Q96)),0))-SUMIFS('Reversal Reclaim'!$M$5:$M$504,'Reversal Reclaim'!$B$5:$B$504,A96,'Reversal Reclaim'!$G$5:$G$504,"Temporary"))))</f>
        <v/>
      </c>
      <c r="BF96" s="188" t="str">
        <f>IF(A96="","",IF(OR(S96="Yes",F96="Credit Note",Q96&lt;=0,AF96="",Setup!$B$24&lt;=AF96,AN96&lt;=0),0,MAX(0,P96*MIN(1,MAX(0,AI96/AN96))*MAX(0,1-IF(AND(AD96&lt;&gt;"",AD96&lt;=AF96),MIN(1,MAX(0,AE96/Q96)),0))-SUMIFS('Reversal Reclaim'!$N$5:$N$504,'Reversal Reclaim'!$B$5:$B$504,A96,'Reversal Reclaim'!$G$5:$G$504,"Temporary"))))</f>
        <v/>
      </c>
      <c r="BG96" s="188" t="str">
        <f t="shared" si="25"/>
        <v/>
      </c>
    </row>
    <row r="97" spans="1:59" ht="37.950000000000003" customHeight="1" x14ac:dyDescent="0.25">
      <c r="A97" s="61"/>
      <c r="B97" s="62"/>
      <c r="C97" s="62"/>
      <c r="D97" s="62"/>
      <c r="E97" s="62"/>
      <c r="F97" s="62"/>
      <c r="G97" s="62"/>
      <c r="H97" s="63"/>
      <c r="I97" s="63"/>
      <c r="J97" s="63"/>
      <c r="K97" s="63"/>
      <c r="L97" s="64"/>
      <c r="M97" s="64"/>
      <c r="N97" s="64"/>
      <c r="O97" s="64"/>
      <c r="P97" s="64"/>
      <c r="Q97" s="64"/>
      <c r="R97" s="62"/>
      <c r="S97" s="62"/>
      <c r="T97" s="62"/>
      <c r="U97" s="62"/>
      <c r="V97" s="62"/>
      <c r="W97" s="63"/>
      <c r="X97" s="65"/>
      <c r="Y97" s="65"/>
      <c r="Z97" s="65"/>
      <c r="AA97" s="62"/>
      <c r="AB97" s="62"/>
      <c r="AC97" s="62"/>
      <c r="AD97" s="63"/>
      <c r="AE97" s="64"/>
      <c r="AF97" s="63" t="str">
        <f t="shared" si="13"/>
        <v/>
      </c>
      <c r="AG97" s="62"/>
      <c r="AH97" s="207"/>
      <c r="AI97" s="64"/>
      <c r="AJ97" s="64"/>
      <c r="AK97" s="64"/>
      <c r="AL97" s="66" t="str">
        <f t="shared" si="14"/>
        <v/>
      </c>
      <c r="AM97" s="67" t="str">
        <f t="shared" si="15"/>
        <v/>
      </c>
      <c r="AN97" s="68" t="str">
        <f t="shared" si="16"/>
        <v/>
      </c>
      <c r="AO97" s="67" t="str">
        <f t="shared" si="17"/>
        <v/>
      </c>
      <c r="AP97" s="67" t="str">
        <f t="shared" si="18"/>
        <v/>
      </c>
      <c r="AQ97" s="67" t="str">
        <f t="shared" si="19"/>
        <v/>
      </c>
      <c r="AR97" s="67" t="str">
        <f t="shared" si="20"/>
        <v/>
      </c>
      <c r="AS97" s="67" t="str">
        <f t="shared" si="21"/>
        <v/>
      </c>
      <c r="AT97" s="67" t="str">
        <f>IF(A97="","",IF(S97="Yes","N.A.",IF(AND(AD97&lt;&gt;"",AD97&lt;=AF97,AE97&gt;=Q97),"PASS",IF(Setup!$B$24&lt;=AF97,"WATCH",IF(BG97&gt;0,"PARTIAL REVERSE/REVIEW","REVERSE/REVIEW")))))</f>
        <v/>
      </c>
      <c r="AU97" s="67" t="str">
        <f>IF(A97="","",IF(H97="","REVIEW",IF(AI97&gt;0,IF(OR(AH97="",NOT(ISNUMBER(AH97))),"REVIEW CLAIM DATE",IF(AH97&lt;=SUMIF('FY Deadlines'!$A$5:$A$14,IF(MONTH(H97)&gt;=4,YEAR(H97),YEAR(H97)-1),'FY Deadlines'!$F$5:$F$14),"PASS","EXPIRED CLAIM")),IF(SUMIF('FY Deadlines'!$A$5:$A$14,IF(MONTH(H97)&gt;=4,YEAR(H97),YEAR(H97)-1),'FY Deadlines'!$F$5:$F$14)=0,"REVIEW FY",IF(Setup!$B$24&gt;SUMIF('FY Deadlines'!$A$5:$A$14,IF(MONTH(H97)&gt;=4,YEAR(H97),YEAR(H97)-1),'FY Deadlines'!$F$5:$F$14),"EXPIRED","PASS")))))</f>
        <v/>
      </c>
      <c r="AV97" s="67" t="str">
        <f t="shared" si="22"/>
        <v/>
      </c>
      <c r="AW97" s="67" t="str">
        <f>IF(AM97="","",IF(COUNTIF('GSTR-2B IMS'!$AE$5:$AE$504,AM97)=1,SUMIF('GSTR-2B IMS'!$AE$5:$AE$504,AM97,'GSTR-2B IMS'!$AL$5:$AL$504),""))</f>
        <v/>
      </c>
      <c r="AX97" s="67" t="str">
        <f>IF(A97="","",IF(AO97&gt;1,"Duplicate",IF(COUNTIF('GSTR-2B IMS'!$AE$5:$AE$504,AM97)=0,"Only in Books",IF(COUNTIF('GSTR-2B IMS'!$AE$5:$AE$504,AM97)&gt;1,"Duplicate",IF(AND(C97=INDEX('GSTR-2B IMS'!$C$5:$C$504,AW97),F97=INDEX('GSTR-2B IMS'!$F$5:$F$504,AW97),ABS(H97-INDEX('GSTR-2B IMS'!$H$5:$H$504,AW97))&lt;=Setup!$B$21,ABS(L97-INDEX('GSTR-2B IMS'!$L$5:$L$504,AW97))&lt;=Setup!$B$18,ABS(AN97-INDEX('GSTR-2B IMS'!$AF$5:$AF$504,AW97))&lt;=Setup!$B$19,ABS(M97-INDEX('GSTR-2B IMS'!$M$5:$M$504,AW97))&lt;=Setup!$B$20,ABS(N97-INDEX('GSTR-2B IMS'!$N$5:$N$504,AW97))&lt;=Setup!$B$20,ABS(O97-INDEX('GSTR-2B IMS'!$O$5:$O$504,AW97))&lt;=Setup!$B$20,ABS(P97-INDEX('GSTR-2B IMS'!$P$5:$P$504,AW97))&lt;=Setup!$B$20),"Exact",IF(AND(C97=INDEX('GSTR-2B IMS'!$C$5:$C$504,AW97),F97=INDEX('GSTR-2B IMS'!$F$5:$F$504,AW97)),"Partial","Probable"))))))</f>
        <v/>
      </c>
      <c r="AY97" s="69" t="str">
        <f t="shared" si="23"/>
        <v/>
      </c>
      <c r="AZ97" s="190">
        <f t="shared" si="24"/>
        <v>93</v>
      </c>
      <c r="BA97" s="190" t="str">
        <f>IF(A97="","",IF(AW97="","N.A.",IF(INDEX('GSTR-2B IMS'!$T$5:$T$504,AW97)&lt;&gt;"Available","REVIEW",IF(OR(INDEX('GSTR-2B IMS'!$B$5:$B$504,AW97)="GSTR-1 B2B",INDEX('GSTR-2B IMS'!$B$5:$B$504,AW97)="GSTR-1A",INDEX('GSTR-2B IMS'!$B$5:$B$504,AW97)="IFF"),IF(OR(INDEX('GSTR-2B IMS'!$V$5:$V$504,AW97)="Accepted",INDEX('GSTR-2B IMS'!$V$5:$V$504,AW97)="No Action",INDEX('GSTR-2B IMS'!$V$5:$V$504,AW97)="Deemed Accepted"),"PASS","REVIEW"),IF(OR(INDEX('GSTR-2B IMS'!$V$5:$V$504,AW97)="Not in IMS",INDEX('GSTR-2B IMS'!$V$5:$V$504,AW97)="N.A.",INDEX('GSTR-2B IMS'!$V$5:$V$504,AW97)=""),"PASS","REVIEW")))))</f>
        <v/>
      </c>
      <c r="BB97" s="190" t="str">
        <f>IF(A97="","",IF(S97="Yes","RCM",IF(AW97="","Unmatched",IF(INDEX('GSTR-2B IMS'!$AC$5:$AC$504,AW97)="","4(A)(5)",INDEX('GSTR-2B IMS'!$AC$5:$AC$504,AW97)))))</f>
        <v/>
      </c>
      <c r="BC97" s="188" t="str">
        <f>IF(A97="","",IF(OR(S97="Yes",F97="Credit Note",Q97&lt;=0,AF97="",Setup!$B$24&lt;=AF97,AN97&lt;=0),0,MAX(0,M97*MIN(1,MAX(0,AI97/AN97))*MAX(0,1-IF(AND(AD97&lt;&gt;"",AD97&lt;=AF97),MIN(1,MAX(0,AE97/Q97)),0))-SUMIFS('Reversal Reclaim'!$K$5:$K$504,'Reversal Reclaim'!$B$5:$B$504,A97,'Reversal Reclaim'!$G$5:$G$504,"Temporary"))))</f>
        <v/>
      </c>
      <c r="BD97" s="188" t="str">
        <f>IF(A97="","",IF(OR(S97="Yes",F97="Credit Note",Q97&lt;=0,AF97="",Setup!$B$24&lt;=AF97,AN97&lt;=0),0,MAX(0,N97*MIN(1,MAX(0,AI97/AN97))*MAX(0,1-IF(AND(AD97&lt;&gt;"",AD97&lt;=AF97),MIN(1,MAX(0,AE97/Q97)),0))-SUMIFS('Reversal Reclaim'!$L$5:$L$504,'Reversal Reclaim'!$B$5:$B$504,A97,'Reversal Reclaim'!$G$5:$G$504,"Temporary"))))</f>
        <v/>
      </c>
      <c r="BE97" s="188" t="str">
        <f>IF(A97="","",IF(OR(S97="Yes",F97="Credit Note",Q97&lt;=0,AF97="",Setup!$B$24&lt;=AF97,AN97&lt;=0),0,MAX(0,O97*MIN(1,MAX(0,AI97/AN97))*MAX(0,1-IF(AND(AD97&lt;&gt;"",AD97&lt;=AF97),MIN(1,MAX(0,AE97/Q97)),0))-SUMIFS('Reversal Reclaim'!$M$5:$M$504,'Reversal Reclaim'!$B$5:$B$504,A97,'Reversal Reclaim'!$G$5:$G$504,"Temporary"))))</f>
        <v/>
      </c>
      <c r="BF97" s="188" t="str">
        <f>IF(A97="","",IF(OR(S97="Yes",F97="Credit Note",Q97&lt;=0,AF97="",Setup!$B$24&lt;=AF97,AN97&lt;=0),0,MAX(0,P97*MIN(1,MAX(0,AI97/AN97))*MAX(0,1-IF(AND(AD97&lt;&gt;"",AD97&lt;=AF97),MIN(1,MAX(0,AE97/Q97)),0))-SUMIFS('Reversal Reclaim'!$N$5:$N$504,'Reversal Reclaim'!$B$5:$B$504,A97,'Reversal Reclaim'!$G$5:$G$504,"Temporary"))))</f>
        <v/>
      </c>
      <c r="BG97" s="188" t="str">
        <f t="shared" si="25"/>
        <v/>
      </c>
    </row>
    <row r="98" spans="1:59" ht="37.950000000000003" customHeight="1" x14ac:dyDescent="0.25">
      <c r="A98" s="61"/>
      <c r="B98" s="62"/>
      <c r="C98" s="62"/>
      <c r="D98" s="62"/>
      <c r="E98" s="62"/>
      <c r="F98" s="62"/>
      <c r="G98" s="62"/>
      <c r="H98" s="63"/>
      <c r="I98" s="63"/>
      <c r="J98" s="63"/>
      <c r="K98" s="63"/>
      <c r="L98" s="64"/>
      <c r="M98" s="64"/>
      <c r="N98" s="64"/>
      <c r="O98" s="64"/>
      <c r="P98" s="64"/>
      <c r="Q98" s="64"/>
      <c r="R98" s="62"/>
      <c r="S98" s="62"/>
      <c r="T98" s="62"/>
      <c r="U98" s="62"/>
      <c r="V98" s="62"/>
      <c r="W98" s="63"/>
      <c r="X98" s="65"/>
      <c r="Y98" s="65"/>
      <c r="Z98" s="65"/>
      <c r="AA98" s="62"/>
      <c r="AB98" s="62"/>
      <c r="AC98" s="62"/>
      <c r="AD98" s="63"/>
      <c r="AE98" s="64"/>
      <c r="AF98" s="63" t="str">
        <f t="shared" si="13"/>
        <v/>
      </c>
      <c r="AG98" s="62"/>
      <c r="AH98" s="207"/>
      <c r="AI98" s="64"/>
      <c r="AJ98" s="64"/>
      <c r="AK98" s="64"/>
      <c r="AL98" s="66" t="str">
        <f t="shared" si="14"/>
        <v/>
      </c>
      <c r="AM98" s="67" t="str">
        <f t="shared" si="15"/>
        <v/>
      </c>
      <c r="AN98" s="68" t="str">
        <f t="shared" si="16"/>
        <v/>
      </c>
      <c r="AO98" s="67" t="str">
        <f t="shared" si="17"/>
        <v/>
      </c>
      <c r="AP98" s="67" t="str">
        <f t="shared" si="18"/>
        <v/>
      </c>
      <c r="AQ98" s="67" t="str">
        <f t="shared" si="19"/>
        <v/>
      </c>
      <c r="AR98" s="67" t="str">
        <f t="shared" si="20"/>
        <v/>
      </c>
      <c r="AS98" s="67" t="str">
        <f t="shared" si="21"/>
        <v/>
      </c>
      <c r="AT98" s="67" t="str">
        <f>IF(A98="","",IF(S98="Yes","N.A.",IF(AND(AD98&lt;&gt;"",AD98&lt;=AF98,AE98&gt;=Q98),"PASS",IF(Setup!$B$24&lt;=AF98,"WATCH",IF(BG98&gt;0,"PARTIAL REVERSE/REVIEW","REVERSE/REVIEW")))))</f>
        <v/>
      </c>
      <c r="AU98" s="67" t="str">
        <f>IF(A98="","",IF(H98="","REVIEW",IF(AI98&gt;0,IF(OR(AH98="",NOT(ISNUMBER(AH98))),"REVIEW CLAIM DATE",IF(AH98&lt;=SUMIF('FY Deadlines'!$A$5:$A$14,IF(MONTH(H98)&gt;=4,YEAR(H98),YEAR(H98)-1),'FY Deadlines'!$F$5:$F$14),"PASS","EXPIRED CLAIM")),IF(SUMIF('FY Deadlines'!$A$5:$A$14,IF(MONTH(H98)&gt;=4,YEAR(H98),YEAR(H98)-1),'FY Deadlines'!$F$5:$F$14)=0,"REVIEW FY",IF(Setup!$B$24&gt;SUMIF('FY Deadlines'!$A$5:$A$14,IF(MONTH(H98)&gt;=4,YEAR(H98),YEAR(H98)-1),'FY Deadlines'!$F$5:$F$14),"EXPIRED","PASS")))))</f>
        <v/>
      </c>
      <c r="AV98" s="67" t="str">
        <f t="shared" si="22"/>
        <v/>
      </c>
      <c r="AW98" s="67" t="str">
        <f>IF(AM98="","",IF(COUNTIF('GSTR-2B IMS'!$AE$5:$AE$504,AM98)=1,SUMIF('GSTR-2B IMS'!$AE$5:$AE$504,AM98,'GSTR-2B IMS'!$AL$5:$AL$504),""))</f>
        <v/>
      </c>
      <c r="AX98" s="67" t="str">
        <f>IF(A98="","",IF(AO98&gt;1,"Duplicate",IF(COUNTIF('GSTR-2B IMS'!$AE$5:$AE$504,AM98)=0,"Only in Books",IF(COUNTIF('GSTR-2B IMS'!$AE$5:$AE$504,AM98)&gt;1,"Duplicate",IF(AND(C98=INDEX('GSTR-2B IMS'!$C$5:$C$504,AW98),F98=INDEX('GSTR-2B IMS'!$F$5:$F$504,AW98),ABS(H98-INDEX('GSTR-2B IMS'!$H$5:$H$504,AW98))&lt;=Setup!$B$21,ABS(L98-INDEX('GSTR-2B IMS'!$L$5:$L$504,AW98))&lt;=Setup!$B$18,ABS(AN98-INDEX('GSTR-2B IMS'!$AF$5:$AF$504,AW98))&lt;=Setup!$B$19,ABS(M98-INDEX('GSTR-2B IMS'!$M$5:$M$504,AW98))&lt;=Setup!$B$20,ABS(N98-INDEX('GSTR-2B IMS'!$N$5:$N$504,AW98))&lt;=Setup!$B$20,ABS(O98-INDEX('GSTR-2B IMS'!$O$5:$O$504,AW98))&lt;=Setup!$B$20,ABS(P98-INDEX('GSTR-2B IMS'!$P$5:$P$504,AW98))&lt;=Setup!$B$20),"Exact",IF(AND(C98=INDEX('GSTR-2B IMS'!$C$5:$C$504,AW98),F98=INDEX('GSTR-2B IMS'!$F$5:$F$504,AW98)),"Partial","Probable"))))))</f>
        <v/>
      </c>
      <c r="AY98" s="69" t="str">
        <f t="shared" si="23"/>
        <v/>
      </c>
      <c r="AZ98" s="190">
        <f t="shared" si="24"/>
        <v>94</v>
      </c>
      <c r="BA98" s="190" t="str">
        <f>IF(A98="","",IF(AW98="","N.A.",IF(INDEX('GSTR-2B IMS'!$T$5:$T$504,AW98)&lt;&gt;"Available","REVIEW",IF(OR(INDEX('GSTR-2B IMS'!$B$5:$B$504,AW98)="GSTR-1 B2B",INDEX('GSTR-2B IMS'!$B$5:$B$504,AW98)="GSTR-1A",INDEX('GSTR-2B IMS'!$B$5:$B$504,AW98)="IFF"),IF(OR(INDEX('GSTR-2B IMS'!$V$5:$V$504,AW98)="Accepted",INDEX('GSTR-2B IMS'!$V$5:$V$504,AW98)="No Action",INDEX('GSTR-2B IMS'!$V$5:$V$504,AW98)="Deemed Accepted"),"PASS","REVIEW"),IF(OR(INDEX('GSTR-2B IMS'!$V$5:$V$504,AW98)="Not in IMS",INDEX('GSTR-2B IMS'!$V$5:$V$504,AW98)="N.A.",INDEX('GSTR-2B IMS'!$V$5:$V$504,AW98)=""),"PASS","REVIEW")))))</f>
        <v/>
      </c>
      <c r="BB98" s="190" t="str">
        <f>IF(A98="","",IF(S98="Yes","RCM",IF(AW98="","Unmatched",IF(INDEX('GSTR-2B IMS'!$AC$5:$AC$504,AW98)="","4(A)(5)",INDEX('GSTR-2B IMS'!$AC$5:$AC$504,AW98)))))</f>
        <v/>
      </c>
      <c r="BC98" s="188" t="str">
        <f>IF(A98="","",IF(OR(S98="Yes",F98="Credit Note",Q98&lt;=0,AF98="",Setup!$B$24&lt;=AF98,AN98&lt;=0),0,MAX(0,M98*MIN(1,MAX(0,AI98/AN98))*MAX(0,1-IF(AND(AD98&lt;&gt;"",AD98&lt;=AF98),MIN(1,MAX(0,AE98/Q98)),0))-SUMIFS('Reversal Reclaim'!$K$5:$K$504,'Reversal Reclaim'!$B$5:$B$504,A98,'Reversal Reclaim'!$G$5:$G$504,"Temporary"))))</f>
        <v/>
      </c>
      <c r="BD98" s="188" t="str">
        <f>IF(A98="","",IF(OR(S98="Yes",F98="Credit Note",Q98&lt;=0,AF98="",Setup!$B$24&lt;=AF98,AN98&lt;=0),0,MAX(0,N98*MIN(1,MAX(0,AI98/AN98))*MAX(0,1-IF(AND(AD98&lt;&gt;"",AD98&lt;=AF98),MIN(1,MAX(0,AE98/Q98)),0))-SUMIFS('Reversal Reclaim'!$L$5:$L$504,'Reversal Reclaim'!$B$5:$B$504,A98,'Reversal Reclaim'!$G$5:$G$504,"Temporary"))))</f>
        <v/>
      </c>
      <c r="BE98" s="188" t="str">
        <f>IF(A98="","",IF(OR(S98="Yes",F98="Credit Note",Q98&lt;=0,AF98="",Setup!$B$24&lt;=AF98,AN98&lt;=0),0,MAX(0,O98*MIN(1,MAX(0,AI98/AN98))*MAX(0,1-IF(AND(AD98&lt;&gt;"",AD98&lt;=AF98),MIN(1,MAX(0,AE98/Q98)),0))-SUMIFS('Reversal Reclaim'!$M$5:$M$504,'Reversal Reclaim'!$B$5:$B$504,A98,'Reversal Reclaim'!$G$5:$G$504,"Temporary"))))</f>
        <v/>
      </c>
      <c r="BF98" s="188" t="str">
        <f>IF(A98="","",IF(OR(S98="Yes",F98="Credit Note",Q98&lt;=0,AF98="",Setup!$B$24&lt;=AF98,AN98&lt;=0),0,MAX(0,P98*MIN(1,MAX(0,AI98/AN98))*MAX(0,1-IF(AND(AD98&lt;&gt;"",AD98&lt;=AF98),MIN(1,MAX(0,AE98/Q98)),0))-SUMIFS('Reversal Reclaim'!$N$5:$N$504,'Reversal Reclaim'!$B$5:$B$504,A98,'Reversal Reclaim'!$G$5:$G$504,"Temporary"))))</f>
        <v/>
      </c>
      <c r="BG98" s="188" t="str">
        <f t="shared" si="25"/>
        <v/>
      </c>
    </row>
    <row r="99" spans="1:59" ht="37.950000000000003" customHeight="1" x14ac:dyDescent="0.25">
      <c r="A99" s="61"/>
      <c r="B99" s="62"/>
      <c r="C99" s="62"/>
      <c r="D99" s="62"/>
      <c r="E99" s="62"/>
      <c r="F99" s="62"/>
      <c r="G99" s="62"/>
      <c r="H99" s="63"/>
      <c r="I99" s="63"/>
      <c r="J99" s="63"/>
      <c r="K99" s="63"/>
      <c r="L99" s="64"/>
      <c r="M99" s="64"/>
      <c r="N99" s="64"/>
      <c r="O99" s="64"/>
      <c r="P99" s="64"/>
      <c r="Q99" s="64"/>
      <c r="R99" s="62"/>
      <c r="S99" s="62"/>
      <c r="T99" s="62"/>
      <c r="U99" s="62"/>
      <c r="V99" s="62"/>
      <c r="W99" s="63"/>
      <c r="X99" s="65"/>
      <c r="Y99" s="65"/>
      <c r="Z99" s="65"/>
      <c r="AA99" s="62"/>
      <c r="AB99" s="62"/>
      <c r="AC99" s="62"/>
      <c r="AD99" s="63"/>
      <c r="AE99" s="64"/>
      <c r="AF99" s="63" t="str">
        <f t="shared" si="13"/>
        <v/>
      </c>
      <c r="AG99" s="62"/>
      <c r="AH99" s="207"/>
      <c r="AI99" s="64"/>
      <c r="AJ99" s="64"/>
      <c r="AK99" s="64"/>
      <c r="AL99" s="66" t="str">
        <f t="shared" si="14"/>
        <v/>
      </c>
      <c r="AM99" s="67" t="str">
        <f t="shared" si="15"/>
        <v/>
      </c>
      <c r="AN99" s="68" t="str">
        <f t="shared" si="16"/>
        <v/>
      </c>
      <c r="AO99" s="67" t="str">
        <f t="shared" si="17"/>
        <v/>
      </c>
      <c r="AP99" s="67" t="str">
        <f t="shared" si="18"/>
        <v/>
      </c>
      <c r="AQ99" s="67" t="str">
        <f t="shared" si="19"/>
        <v/>
      </c>
      <c r="AR99" s="67" t="str">
        <f t="shared" si="20"/>
        <v/>
      </c>
      <c r="AS99" s="67" t="str">
        <f t="shared" si="21"/>
        <v/>
      </c>
      <c r="AT99" s="67" t="str">
        <f>IF(A99="","",IF(S99="Yes","N.A.",IF(AND(AD99&lt;&gt;"",AD99&lt;=AF99,AE99&gt;=Q99),"PASS",IF(Setup!$B$24&lt;=AF99,"WATCH",IF(BG99&gt;0,"PARTIAL REVERSE/REVIEW","REVERSE/REVIEW")))))</f>
        <v/>
      </c>
      <c r="AU99" s="67" t="str">
        <f>IF(A99="","",IF(H99="","REVIEW",IF(AI99&gt;0,IF(OR(AH99="",NOT(ISNUMBER(AH99))),"REVIEW CLAIM DATE",IF(AH99&lt;=SUMIF('FY Deadlines'!$A$5:$A$14,IF(MONTH(H99)&gt;=4,YEAR(H99),YEAR(H99)-1),'FY Deadlines'!$F$5:$F$14),"PASS","EXPIRED CLAIM")),IF(SUMIF('FY Deadlines'!$A$5:$A$14,IF(MONTH(H99)&gt;=4,YEAR(H99),YEAR(H99)-1),'FY Deadlines'!$F$5:$F$14)=0,"REVIEW FY",IF(Setup!$B$24&gt;SUMIF('FY Deadlines'!$A$5:$A$14,IF(MONTH(H99)&gt;=4,YEAR(H99),YEAR(H99)-1),'FY Deadlines'!$F$5:$F$14),"EXPIRED","PASS")))))</f>
        <v/>
      </c>
      <c r="AV99" s="67" t="str">
        <f t="shared" si="22"/>
        <v/>
      </c>
      <c r="AW99" s="67" t="str">
        <f>IF(AM99="","",IF(COUNTIF('GSTR-2B IMS'!$AE$5:$AE$504,AM99)=1,SUMIF('GSTR-2B IMS'!$AE$5:$AE$504,AM99,'GSTR-2B IMS'!$AL$5:$AL$504),""))</f>
        <v/>
      </c>
      <c r="AX99" s="67" t="str">
        <f>IF(A99="","",IF(AO99&gt;1,"Duplicate",IF(COUNTIF('GSTR-2B IMS'!$AE$5:$AE$504,AM99)=0,"Only in Books",IF(COUNTIF('GSTR-2B IMS'!$AE$5:$AE$504,AM99)&gt;1,"Duplicate",IF(AND(C99=INDEX('GSTR-2B IMS'!$C$5:$C$504,AW99),F99=INDEX('GSTR-2B IMS'!$F$5:$F$504,AW99),ABS(H99-INDEX('GSTR-2B IMS'!$H$5:$H$504,AW99))&lt;=Setup!$B$21,ABS(L99-INDEX('GSTR-2B IMS'!$L$5:$L$504,AW99))&lt;=Setup!$B$18,ABS(AN99-INDEX('GSTR-2B IMS'!$AF$5:$AF$504,AW99))&lt;=Setup!$B$19,ABS(M99-INDEX('GSTR-2B IMS'!$M$5:$M$504,AW99))&lt;=Setup!$B$20,ABS(N99-INDEX('GSTR-2B IMS'!$N$5:$N$504,AW99))&lt;=Setup!$B$20,ABS(O99-INDEX('GSTR-2B IMS'!$O$5:$O$504,AW99))&lt;=Setup!$B$20,ABS(P99-INDEX('GSTR-2B IMS'!$P$5:$P$504,AW99))&lt;=Setup!$B$20),"Exact",IF(AND(C99=INDEX('GSTR-2B IMS'!$C$5:$C$504,AW99),F99=INDEX('GSTR-2B IMS'!$F$5:$F$504,AW99)),"Partial","Probable"))))))</f>
        <v/>
      </c>
      <c r="AY99" s="69" t="str">
        <f t="shared" si="23"/>
        <v/>
      </c>
      <c r="AZ99" s="190">
        <f t="shared" si="24"/>
        <v>95</v>
      </c>
      <c r="BA99" s="190" t="str">
        <f>IF(A99="","",IF(AW99="","N.A.",IF(INDEX('GSTR-2B IMS'!$T$5:$T$504,AW99)&lt;&gt;"Available","REVIEW",IF(OR(INDEX('GSTR-2B IMS'!$B$5:$B$504,AW99)="GSTR-1 B2B",INDEX('GSTR-2B IMS'!$B$5:$B$504,AW99)="GSTR-1A",INDEX('GSTR-2B IMS'!$B$5:$B$504,AW99)="IFF"),IF(OR(INDEX('GSTR-2B IMS'!$V$5:$V$504,AW99)="Accepted",INDEX('GSTR-2B IMS'!$V$5:$V$504,AW99)="No Action",INDEX('GSTR-2B IMS'!$V$5:$V$504,AW99)="Deemed Accepted"),"PASS","REVIEW"),IF(OR(INDEX('GSTR-2B IMS'!$V$5:$V$504,AW99)="Not in IMS",INDEX('GSTR-2B IMS'!$V$5:$V$504,AW99)="N.A.",INDEX('GSTR-2B IMS'!$V$5:$V$504,AW99)=""),"PASS","REVIEW")))))</f>
        <v/>
      </c>
      <c r="BB99" s="190" t="str">
        <f>IF(A99="","",IF(S99="Yes","RCM",IF(AW99="","Unmatched",IF(INDEX('GSTR-2B IMS'!$AC$5:$AC$504,AW99)="","4(A)(5)",INDEX('GSTR-2B IMS'!$AC$5:$AC$504,AW99)))))</f>
        <v/>
      </c>
      <c r="BC99" s="188" t="str">
        <f>IF(A99="","",IF(OR(S99="Yes",F99="Credit Note",Q99&lt;=0,AF99="",Setup!$B$24&lt;=AF99,AN99&lt;=0),0,MAX(0,M99*MIN(1,MAX(0,AI99/AN99))*MAX(0,1-IF(AND(AD99&lt;&gt;"",AD99&lt;=AF99),MIN(1,MAX(0,AE99/Q99)),0))-SUMIFS('Reversal Reclaim'!$K$5:$K$504,'Reversal Reclaim'!$B$5:$B$504,A99,'Reversal Reclaim'!$G$5:$G$504,"Temporary"))))</f>
        <v/>
      </c>
      <c r="BD99" s="188" t="str">
        <f>IF(A99="","",IF(OR(S99="Yes",F99="Credit Note",Q99&lt;=0,AF99="",Setup!$B$24&lt;=AF99,AN99&lt;=0),0,MAX(0,N99*MIN(1,MAX(0,AI99/AN99))*MAX(0,1-IF(AND(AD99&lt;&gt;"",AD99&lt;=AF99),MIN(1,MAX(0,AE99/Q99)),0))-SUMIFS('Reversal Reclaim'!$L$5:$L$504,'Reversal Reclaim'!$B$5:$B$504,A99,'Reversal Reclaim'!$G$5:$G$504,"Temporary"))))</f>
        <v/>
      </c>
      <c r="BE99" s="188" t="str">
        <f>IF(A99="","",IF(OR(S99="Yes",F99="Credit Note",Q99&lt;=0,AF99="",Setup!$B$24&lt;=AF99,AN99&lt;=0),0,MAX(0,O99*MIN(1,MAX(0,AI99/AN99))*MAX(0,1-IF(AND(AD99&lt;&gt;"",AD99&lt;=AF99),MIN(1,MAX(0,AE99/Q99)),0))-SUMIFS('Reversal Reclaim'!$M$5:$M$504,'Reversal Reclaim'!$B$5:$B$504,A99,'Reversal Reclaim'!$G$5:$G$504,"Temporary"))))</f>
        <v/>
      </c>
      <c r="BF99" s="188" t="str">
        <f>IF(A99="","",IF(OR(S99="Yes",F99="Credit Note",Q99&lt;=0,AF99="",Setup!$B$24&lt;=AF99,AN99&lt;=0),0,MAX(0,P99*MIN(1,MAX(0,AI99/AN99))*MAX(0,1-IF(AND(AD99&lt;&gt;"",AD99&lt;=AF99),MIN(1,MAX(0,AE99/Q99)),0))-SUMIFS('Reversal Reclaim'!$N$5:$N$504,'Reversal Reclaim'!$B$5:$B$504,A99,'Reversal Reclaim'!$G$5:$G$504,"Temporary"))))</f>
        <v/>
      </c>
      <c r="BG99" s="188" t="str">
        <f t="shared" si="25"/>
        <v/>
      </c>
    </row>
    <row r="100" spans="1:59" ht="37.950000000000003" customHeight="1" x14ac:dyDescent="0.25">
      <c r="A100" s="61"/>
      <c r="B100" s="62"/>
      <c r="C100" s="62"/>
      <c r="D100" s="62"/>
      <c r="E100" s="62"/>
      <c r="F100" s="62"/>
      <c r="G100" s="62"/>
      <c r="H100" s="63"/>
      <c r="I100" s="63"/>
      <c r="J100" s="63"/>
      <c r="K100" s="63"/>
      <c r="L100" s="64"/>
      <c r="M100" s="64"/>
      <c r="N100" s="64"/>
      <c r="O100" s="64"/>
      <c r="P100" s="64"/>
      <c r="Q100" s="64"/>
      <c r="R100" s="62"/>
      <c r="S100" s="62"/>
      <c r="T100" s="62"/>
      <c r="U100" s="62"/>
      <c r="V100" s="62"/>
      <c r="W100" s="63"/>
      <c r="X100" s="65"/>
      <c r="Y100" s="65"/>
      <c r="Z100" s="65"/>
      <c r="AA100" s="62"/>
      <c r="AB100" s="62"/>
      <c r="AC100" s="62"/>
      <c r="AD100" s="63"/>
      <c r="AE100" s="64"/>
      <c r="AF100" s="63" t="str">
        <f t="shared" si="13"/>
        <v/>
      </c>
      <c r="AG100" s="62"/>
      <c r="AH100" s="207"/>
      <c r="AI100" s="64"/>
      <c r="AJ100" s="64"/>
      <c r="AK100" s="64"/>
      <c r="AL100" s="66" t="str">
        <f t="shared" si="14"/>
        <v/>
      </c>
      <c r="AM100" s="67" t="str">
        <f t="shared" si="15"/>
        <v/>
      </c>
      <c r="AN100" s="68" t="str">
        <f t="shared" si="16"/>
        <v/>
      </c>
      <c r="AO100" s="67" t="str">
        <f t="shared" si="17"/>
        <v/>
      </c>
      <c r="AP100" s="67" t="str">
        <f t="shared" si="18"/>
        <v/>
      </c>
      <c r="AQ100" s="67" t="str">
        <f t="shared" si="19"/>
        <v/>
      </c>
      <c r="AR100" s="67" t="str">
        <f t="shared" si="20"/>
        <v/>
      </c>
      <c r="AS100" s="67" t="str">
        <f t="shared" si="21"/>
        <v/>
      </c>
      <c r="AT100" s="67" t="str">
        <f>IF(A100="","",IF(S100="Yes","N.A.",IF(AND(AD100&lt;&gt;"",AD100&lt;=AF100,AE100&gt;=Q100),"PASS",IF(Setup!$B$24&lt;=AF100,"WATCH",IF(BG100&gt;0,"PARTIAL REVERSE/REVIEW","REVERSE/REVIEW")))))</f>
        <v/>
      </c>
      <c r="AU100" s="67" t="str">
        <f>IF(A100="","",IF(H100="","REVIEW",IF(AI100&gt;0,IF(OR(AH100="",NOT(ISNUMBER(AH100))),"REVIEW CLAIM DATE",IF(AH100&lt;=SUMIF('FY Deadlines'!$A$5:$A$14,IF(MONTH(H100)&gt;=4,YEAR(H100),YEAR(H100)-1),'FY Deadlines'!$F$5:$F$14),"PASS","EXPIRED CLAIM")),IF(SUMIF('FY Deadlines'!$A$5:$A$14,IF(MONTH(H100)&gt;=4,YEAR(H100),YEAR(H100)-1),'FY Deadlines'!$F$5:$F$14)=0,"REVIEW FY",IF(Setup!$B$24&gt;SUMIF('FY Deadlines'!$A$5:$A$14,IF(MONTH(H100)&gt;=4,YEAR(H100),YEAR(H100)-1),'FY Deadlines'!$F$5:$F$14),"EXPIRED","PASS")))))</f>
        <v/>
      </c>
      <c r="AV100" s="67" t="str">
        <f t="shared" si="22"/>
        <v/>
      </c>
      <c r="AW100" s="67" t="str">
        <f>IF(AM100="","",IF(COUNTIF('GSTR-2B IMS'!$AE$5:$AE$504,AM100)=1,SUMIF('GSTR-2B IMS'!$AE$5:$AE$504,AM100,'GSTR-2B IMS'!$AL$5:$AL$504),""))</f>
        <v/>
      </c>
      <c r="AX100" s="67" t="str">
        <f>IF(A100="","",IF(AO100&gt;1,"Duplicate",IF(COUNTIF('GSTR-2B IMS'!$AE$5:$AE$504,AM100)=0,"Only in Books",IF(COUNTIF('GSTR-2B IMS'!$AE$5:$AE$504,AM100)&gt;1,"Duplicate",IF(AND(C100=INDEX('GSTR-2B IMS'!$C$5:$C$504,AW100),F100=INDEX('GSTR-2B IMS'!$F$5:$F$504,AW100),ABS(H100-INDEX('GSTR-2B IMS'!$H$5:$H$504,AW100))&lt;=Setup!$B$21,ABS(L100-INDEX('GSTR-2B IMS'!$L$5:$L$504,AW100))&lt;=Setup!$B$18,ABS(AN100-INDEX('GSTR-2B IMS'!$AF$5:$AF$504,AW100))&lt;=Setup!$B$19,ABS(M100-INDEX('GSTR-2B IMS'!$M$5:$M$504,AW100))&lt;=Setup!$B$20,ABS(N100-INDEX('GSTR-2B IMS'!$N$5:$N$504,AW100))&lt;=Setup!$B$20,ABS(O100-INDEX('GSTR-2B IMS'!$O$5:$O$504,AW100))&lt;=Setup!$B$20,ABS(P100-INDEX('GSTR-2B IMS'!$P$5:$P$504,AW100))&lt;=Setup!$B$20),"Exact",IF(AND(C100=INDEX('GSTR-2B IMS'!$C$5:$C$504,AW100),F100=INDEX('GSTR-2B IMS'!$F$5:$F$504,AW100)),"Partial","Probable"))))))</f>
        <v/>
      </c>
      <c r="AY100" s="69" t="str">
        <f t="shared" si="23"/>
        <v/>
      </c>
      <c r="AZ100" s="190">
        <f t="shared" si="24"/>
        <v>96</v>
      </c>
      <c r="BA100" s="190" t="str">
        <f>IF(A100="","",IF(AW100="","N.A.",IF(INDEX('GSTR-2B IMS'!$T$5:$T$504,AW100)&lt;&gt;"Available","REVIEW",IF(OR(INDEX('GSTR-2B IMS'!$B$5:$B$504,AW100)="GSTR-1 B2B",INDEX('GSTR-2B IMS'!$B$5:$B$504,AW100)="GSTR-1A",INDEX('GSTR-2B IMS'!$B$5:$B$504,AW100)="IFF"),IF(OR(INDEX('GSTR-2B IMS'!$V$5:$V$504,AW100)="Accepted",INDEX('GSTR-2B IMS'!$V$5:$V$504,AW100)="No Action",INDEX('GSTR-2B IMS'!$V$5:$V$504,AW100)="Deemed Accepted"),"PASS","REVIEW"),IF(OR(INDEX('GSTR-2B IMS'!$V$5:$V$504,AW100)="Not in IMS",INDEX('GSTR-2B IMS'!$V$5:$V$504,AW100)="N.A.",INDEX('GSTR-2B IMS'!$V$5:$V$504,AW100)=""),"PASS","REVIEW")))))</f>
        <v/>
      </c>
      <c r="BB100" s="190" t="str">
        <f>IF(A100="","",IF(S100="Yes","RCM",IF(AW100="","Unmatched",IF(INDEX('GSTR-2B IMS'!$AC$5:$AC$504,AW100)="","4(A)(5)",INDEX('GSTR-2B IMS'!$AC$5:$AC$504,AW100)))))</f>
        <v/>
      </c>
      <c r="BC100" s="188" t="str">
        <f>IF(A100="","",IF(OR(S100="Yes",F100="Credit Note",Q100&lt;=0,AF100="",Setup!$B$24&lt;=AF100,AN100&lt;=0),0,MAX(0,M100*MIN(1,MAX(0,AI100/AN100))*MAX(0,1-IF(AND(AD100&lt;&gt;"",AD100&lt;=AF100),MIN(1,MAX(0,AE100/Q100)),0))-SUMIFS('Reversal Reclaim'!$K$5:$K$504,'Reversal Reclaim'!$B$5:$B$504,A100,'Reversal Reclaim'!$G$5:$G$504,"Temporary"))))</f>
        <v/>
      </c>
      <c r="BD100" s="188" t="str">
        <f>IF(A100="","",IF(OR(S100="Yes",F100="Credit Note",Q100&lt;=0,AF100="",Setup!$B$24&lt;=AF100,AN100&lt;=0),0,MAX(0,N100*MIN(1,MAX(0,AI100/AN100))*MAX(0,1-IF(AND(AD100&lt;&gt;"",AD100&lt;=AF100),MIN(1,MAX(0,AE100/Q100)),0))-SUMIFS('Reversal Reclaim'!$L$5:$L$504,'Reversal Reclaim'!$B$5:$B$504,A100,'Reversal Reclaim'!$G$5:$G$504,"Temporary"))))</f>
        <v/>
      </c>
      <c r="BE100" s="188" t="str">
        <f>IF(A100="","",IF(OR(S100="Yes",F100="Credit Note",Q100&lt;=0,AF100="",Setup!$B$24&lt;=AF100,AN100&lt;=0),0,MAX(0,O100*MIN(1,MAX(0,AI100/AN100))*MAX(0,1-IF(AND(AD100&lt;&gt;"",AD100&lt;=AF100),MIN(1,MAX(0,AE100/Q100)),0))-SUMIFS('Reversal Reclaim'!$M$5:$M$504,'Reversal Reclaim'!$B$5:$B$504,A100,'Reversal Reclaim'!$G$5:$G$504,"Temporary"))))</f>
        <v/>
      </c>
      <c r="BF100" s="188" t="str">
        <f>IF(A100="","",IF(OR(S100="Yes",F100="Credit Note",Q100&lt;=0,AF100="",Setup!$B$24&lt;=AF100,AN100&lt;=0),0,MAX(0,P100*MIN(1,MAX(0,AI100/AN100))*MAX(0,1-IF(AND(AD100&lt;&gt;"",AD100&lt;=AF100),MIN(1,MAX(0,AE100/Q100)),0))-SUMIFS('Reversal Reclaim'!$N$5:$N$504,'Reversal Reclaim'!$B$5:$B$504,A100,'Reversal Reclaim'!$G$5:$G$504,"Temporary"))))</f>
        <v/>
      </c>
      <c r="BG100" s="188" t="str">
        <f t="shared" si="25"/>
        <v/>
      </c>
    </row>
    <row r="101" spans="1:59" ht="37.950000000000003" customHeight="1" x14ac:dyDescent="0.25">
      <c r="A101" s="61"/>
      <c r="B101" s="62"/>
      <c r="C101" s="62"/>
      <c r="D101" s="62"/>
      <c r="E101" s="62"/>
      <c r="F101" s="62"/>
      <c r="G101" s="62"/>
      <c r="H101" s="63"/>
      <c r="I101" s="63"/>
      <c r="J101" s="63"/>
      <c r="K101" s="63"/>
      <c r="L101" s="64"/>
      <c r="M101" s="64"/>
      <c r="N101" s="64"/>
      <c r="O101" s="64"/>
      <c r="P101" s="64"/>
      <c r="Q101" s="64"/>
      <c r="R101" s="62"/>
      <c r="S101" s="62"/>
      <c r="T101" s="62"/>
      <c r="U101" s="62"/>
      <c r="V101" s="62"/>
      <c r="W101" s="63"/>
      <c r="X101" s="65"/>
      <c r="Y101" s="65"/>
      <c r="Z101" s="65"/>
      <c r="AA101" s="62"/>
      <c r="AB101" s="62"/>
      <c r="AC101" s="62"/>
      <c r="AD101" s="63"/>
      <c r="AE101" s="64"/>
      <c r="AF101" s="63" t="str">
        <f t="shared" si="13"/>
        <v/>
      </c>
      <c r="AG101" s="62"/>
      <c r="AH101" s="207"/>
      <c r="AI101" s="64"/>
      <c r="AJ101" s="64"/>
      <c r="AK101" s="64"/>
      <c r="AL101" s="66" t="str">
        <f t="shared" si="14"/>
        <v/>
      </c>
      <c r="AM101" s="67" t="str">
        <f t="shared" si="15"/>
        <v/>
      </c>
      <c r="AN101" s="68" t="str">
        <f t="shared" si="16"/>
        <v/>
      </c>
      <c r="AO101" s="67" t="str">
        <f t="shared" si="17"/>
        <v/>
      </c>
      <c r="AP101" s="67" t="str">
        <f t="shared" si="18"/>
        <v/>
      </c>
      <c r="AQ101" s="67" t="str">
        <f t="shared" si="19"/>
        <v/>
      </c>
      <c r="AR101" s="67" t="str">
        <f t="shared" si="20"/>
        <v/>
      </c>
      <c r="AS101" s="67" t="str">
        <f t="shared" si="21"/>
        <v/>
      </c>
      <c r="AT101" s="67" t="str">
        <f>IF(A101="","",IF(S101="Yes","N.A.",IF(AND(AD101&lt;&gt;"",AD101&lt;=AF101,AE101&gt;=Q101),"PASS",IF(Setup!$B$24&lt;=AF101,"WATCH",IF(BG101&gt;0,"PARTIAL REVERSE/REVIEW","REVERSE/REVIEW")))))</f>
        <v/>
      </c>
      <c r="AU101" s="67" t="str">
        <f>IF(A101="","",IF(H101="","REVIEW",IF(AI101&gt;0,IF(OR(AH101="",NOT(ISNUMBER(AH101))),"REVIEW CLAIM DATE",IF(AH101&lt;=SUMIF('FY Deadlines'!$A$5:$A$14,IF(MONTH(H101)&gt;=4,YEAR(H101),YEAR(H101)-1),'FY Deadlines'!$F$5:$F$14),"PASS","EXPIRED CLAIM")),IF(SUMIF('FY Deadlines'!$A$5:$A$14,IF(MONTH(H101)&gt;=4,YEAR(H101),YEAR(H101)-1),'FY Deadlines'!$F$5:$F$14)=0,"REVIEW FY",IF(Setup!$B$24&gt;SUMIF('FY Deadlines'!$A$5:$A$14,IF(MONTH(H101)&gt;=4,YEAR(H101),YEAR(H101)-1),'FY Deadlines'!$F$5:$F$14),"EXPIRED","PASS")))))</f>
        <v/>
      </c>
      <c r="AV101" s="67" t="str">
        <f t="shared" si="22"/>
        <v/>
      </c>
      <c r="AW101" s="67" t="str">
        <f>IF(AM101="","",IF(COUNTIF('GSTR-2B IMS'!$AE$5:$AE$504,AM101)=1,SUMIF('GSTR-2B IMS'!$AE$5:$AE$504,AM101,'GSTR-2B IMS'!$AL$5:$AL$504),""))</f>
        <v/>
      </c>
      <c r="AX101" s="67" t="str">
        <f>IF(A101="","",IF(AO101&gt;1,"Duplicate",IF(COUNTIF('GSTR-2B IMS'!$AE$5:$AE$504,AM101)=0,"Only in Books",IF(COUNTIF('GSTR-2B IMS'!$AE$5:$AE$504,AM101)&gt;1,"Duplicate",IF(AND(C101=INDEX('GSTR-2B IMS'!$C$5:$C$504,AW101),F101=INDEX('GSTR-2B IMS'!$F$5:$F$504,AW101),ABS(H101-INDEX('GSTR-2B IMS'!$H$5:$H$504,AW101))&lt;=Setup!$B$21,ABS(L101-INDEX('GSTR-2B IMS'!$L$5:$L$504,AW101))&lt;=Setup!$B$18,ABS(AN101-INDEX('GSTR-2B IMS'!$AF$5:$AF$504,AW101))&lt;=Setup!$B$19,ABS(M101-INDEX('GSTR-2B IMS'!$M$5:$M$504,AW101))&lt;=Setup!$B$20,ABS(N101-INDEX('GSTR-2B IMS'!$N$5:$N$504,AW101))&lt;=Setup!$B$20,ABS(O101-INDEX('GSTR-2B IMS'!$O$5:$O$504,AW101))&lt;=Setup!$B$20,ABS(P101-INDEX('GSTR-2B IMS'!$P$5:$P$504,AW101))&lt;=Setup!$B$20),"Exact",IF(AND(C101=INDEX('GSTR-2B IMS'!$C$5:$C$504,AW101),F101=INDEX('GSTR-2B IMS'!$F$5:$F$504,AW101)),"Partial","Probable"))))))</f>
        <v/>
      </c>
      <c r="AY101" s="69" t="str">
        <f t="shared" si="23"/>
        <v/>
      </c>
      <c r="AZ101" s="190">
        <f t="shared" si="24"/>
        <v>97</v>
      </c>
      <c r="BA101" s="190" t="str">
        <f>IF(A101="","",IF(AW101="","N.A.",IF(INDEX('GSTR-2B IMS'!$T$5:$T$504,AW101)&lt;&gt;"Available","REVIEW",IF(OR(INDEX('GSTR-2B IMS'!$B$5:$B$504,AW101)="GSTR-1 B2B",INDEX('GSTR-2B IMS'!$B$5:$B$504,AW101)="GSTR-1A",INDEX('GSTR-2B IMS'!$B$5:$B$504,AW101)="IFF"),IF(OR(INDEX('GSTR-2B IMS'!$V$5:$V$504,AW101)="Accepted",INDEX('GSTR-2B IMS'!$V$5:$V$504,AW101)="No Action",INDEX('GSTR-2B IMS'!$V$5:$V$504,AW101)="Deemed Accepted"),"PASS","REVIEW"),IF(OR(INDEX('GSTR-2B IMS'!$V$5:$V$504,AW101)="Not in IMS",INDEX('GSTR-2B IMS'!$V$5:$V$504,AW101)="N.A.",INDEX('GSTR-2B IMS'!$V$5:$V$504,AW101)=""),"PASS","REVIEW")))))</f>
        <v/>
      </c>
      <c r="BB101" s="190" t="str">
        <f>IF(A101="","",IF(S101="Yes","RCM",IF(AW101="","Unmatched",IF(INDEX('GSTR-2B IMS'!$AC$5:$AC$504,AW101)="","4(A)(5)",INDEX('GSTR-2B IMS'!$AC$5:$AC$504,AW101)))))</f>
        <v/>
      </c>
      <c r="BC101" s="188" t="str">
        <f>IF(A101="","",IF(OR(S101="Yes",F101="Credit Note",Q101&lt;=0,AF101="",Setup!$B$24&lt;=AF101,AN101&lt;=0),0,MAX(0,M101*MIN(1,MAX(0,AI101/AN101))*MAX(0,1-IF(AND(AD101&lt;&gt;"",AD101&lt;=AF101),MIN(1,MAX(0,AE101/Q101)),0))-SUMIFS('Reversal Reclaim'!$K$5:$K$504,'Reversal Reclaim'!$B$5:$B$504,A101,'Reversal Reclaim'!$G$5:$G$504,"Temporary"))))</f>
        <v/>
      </c>
      <c r="BD101" s="188" t="str">
        <f>IF(A101="","",IF(OR(S101="Yes",F101="Credit Note",Q101&lt;=0,AF101="",Setup!$B$24&lt;=AF101,AN101&lt;=0),0,MAX(0,N101*MIN(1,MAX(0,AI101/AN101))*MAX(0,1-IF(AND(AD101&lt;&gt;"",AD101&lt;=AF101),MIN(1,MAX(0,AE101/Q101)),0))-SUMIFS('Reversal Reclaim'!$L$5:$L$504,'Reversal Reclaim'!$B$5:$B$504,A101,'Reversal Reclaim'!$G$5:$G$504,"Temporary"))))</f>
        <v/>
      </c>
      <c r="BE101" s="188" t="str">
        <f>IF(A101="","",IF(OR(S101="Yes",F101="Credit Note",Q101&lt;=0,AF101="",Setup!$B$24&lt;=AF101,AN101&lt;=0),0,MAX(0,O101*MIN(1,MAX(0,AI101/AN101))*MAX(0,1-IF(AND(AD101&lt;&gt;"",AD101&lt;=AF101),MIN(1,MAX(0,AE101/Q101)),0))-SUMIFS('Reversal Reclaim'!$M$5:$M$504,'Reversal Reclaim'!$B$5:$B$504,A101,'Reversal Reclaim'!$G$5:$G$504,"Temporary"))))</f>
        <v/>
      </c>
      <c r="BF101" s="188" t="str">
        <f>IF(A101="","",IF(OR(S101="Yes",F101="Credit Note",Q101&lt;=0,AF101="",Setup!$B$24&lt;=AF101,AN101&lt;=0),0,MAX(0,P101*MIN(1,MAX(0,AI101/AN101))*MAX(0,1-IF(AND(AD101&lt;&gt;"",AD101&lt;=AF101),MIN(1,MAX(0,AE101/Q101)),0))-SUMIFS('Reversal Reclaim'!$N$5:$N$504,'Reversal Reclaim'!$B$5:$B$504,A101,'Reversal Reclaim'!$G$5:$G$504,"Temporary"))))</f>
        <v/>
      </c>
      <c r="BG101" s="188" t="str">
        <f t="shared" si="25"/>
        <v/>
      </c>
    </row>
    <row r="102" spans="1:59" ht="37.950000000000003" customHeight="1" x14ac:dyDescent="0.25">
      <c r="A102" s="61"/>
      <c r="B102" s="62"/>
      <c r="C102" s="62"/>
      <c r="D102" s="62"/>
      <c r="E102" s="62"/>
      <c r="F102" s="62"/>
      <c r="G102" s="62"/>
      <c r="H102" s="63"/>
      <c r="I102" s="63"/>
      <c r="J102" s="63"/>
      <c r="K102" s="63"/>
      <c r="L102" s="64"/>
      <c r="M102" s="64"/>
      <c r="N102" s="64"/>
      <c r="O102" s="64"/>
      <c r="P102" s="64"/>
      <c r="Q102" s="64"/>
      <c r="R102" s="62"/>
      <c r="S102" s="62"/>
      <c r="T102" s="62"/>
      <c r="U102" s="62"/>
      <c r="V102" s="62"/>
      <c r="W102" s="63"/>
      <c r="X102" s="65"/>
      <c r="Y102" s="65"/>
      <c r="Z102" s="65"/>
      <c r="AA102" s="62"/>
      <c r="AB102" s="62"/>
      <c r="AC102" s="62"/>
      <c r="AD102" s="63"/>
      <c r="AE102" s="64"/>
      <c r="AF102" s="63" t="str">
        <f t="shared" si="13"/>
        <v/>
      </c>
      <c r="AG102" s="62"/>
      <c r="AH102" s="207"/>
      <c r="AI102" s="64"/>
      <c r="AJ102" s="64"/>
      <c r="AK102" s="64"/>
      <c r="AL102" s="66" t="str">
        <f t="shared" si="14"/>
        <v/>
      </c>
      <c r="AM102" s="67" t="str">
        <f t="shared" si="15"/>
        <v/>
      </c>
      <c r="AN102" s="68" t="str">
        <f t="shared" si="16"/>
        <v/>
      </c>
      <c r="AO102" s="67" t="str">
        <f t="shared" si="17"/>
        <v/>
      </c>
      <c r="AP102" s="67" t="str">
        <f t="shared" si="18"/>
        <v/>
      </c>
      <c r="AQ102" s="67" t="str">
        <f t="shared" si="19"/>
        <v/>
      </c>
      <c r="AR102" s="67" t="str">
        <f t="shared" si="20"/>
        <v/>
      </c>
      <c r="AS102" s="67" t="str">
        <f t="shared" si="21"/>
        <v/>
      </c>
      <c r="AT102" s="67" t="str">
        <f>IF(A102="","",IF(S102="Yes","N.A.",IF(AND(AD102&lt;&gt;"",AD102&lt;=AF102,AE102&gt;=Q102),"PASS",IF(Setup!$B$24&lt;=AF102,"WATCH",IF(BG102&gt;0,"PARTIAL REVERSE/REVIEW","REVERSE/REVIEW")))))</f>
        <v/>
      </c>
      <c r="AU102" s="67" t="str">
        <f>IF(A102="","",IF(H102="","REVIEW",IF(AI102&gt;0,IF(OR(AH102="",NOT(ISNUMBER(AH102))),"REVIEW CLAIM DATE",IF(AH102&lt;=SUMIF('FY Deadlines'!$A$5:$A$14,IF(MONTH(H102)&gt;=4,YEAR(H102),YEAR(H102)-1),'FY Deadlines'!$F$5:$F$14),"PASS","EXPIRED CLAIM")),IF(SUMIF('FY Deadlines'!$A$5:$A$14,IF(MONTH(H102)&gt;=4,YEAR(H102),YEAR(H102)-1),'FY Deadlines'!$F$5:$F$14)=0,"REVIEW FY",IF(Setup!$B$24&gt;SUMIF('FY Deadlines'!$A$5:$A$14,IF(MONTH(H102)&gt;=4,YEAR(H102),YEAR(H102)-1),'FY Deadlines'!$F$5:$F$14),"EXPIRED","PASS")))))</f>
        <v/>
      </c>
      <c r="AV102" s="67" t="str">
        <f t="shared" si="22"/>
        <v/>
      </c>
      <c r="AW102" s="67" t="str">
        <f>IF(AM102="","",IF(COUNTIF('GSTR-2B IMS'!$AE$5:$AE$504,AM102)=1,SUMIF('GSTR-2B IMS'!$AE$5:$AE$504,AM102,'GSTR-2B IMS'!$AL$5:$AL$504),""))</f>
        <v/>
      </c>
      <c r="AX102" s="67" t="str">
        <f>IF(A102="","",IF(AO102&gt;1,"Duplicate",IF(COUNTIF('GSTR-2B IMS'!$AE$5:$AE$504,AM102)=0,"Only in Books",IF(COUNTIF('GSTR-2B IMS'!$AE$5:$AE$504,AM102)&gt;1,"Duplicate",IF(AND(C102=INDEX('GSTR-2B IMS'!$C$5:$C$504,AW102),F102=INDEX('GSTR-2B IMS'!$F$5:$F$504,AW102),ABS(H102-INDEX('GSTR-2B IMS'!$H$5:$H$504,AW102))&lt;=Setup!$B$21,ABS(L102-INDEX('GSTR-2B IMS'!$L$5:$L$504,AW102))&lt;=Setup!$B$18,ABS(AN102-INDEX('GSTR-2B IMS'!$AF$5:$AF$504,AW102))&lt;=Setup!$B$19,ABS(M102-INDEX('GSTR-2B IMS'!$M$5:$M$504,AW102))&lt;=Setup!$B$20,ABS(N102-INDEX('GSTR-2B IMS'!$N$5:$N$504,AW102))&lt;=Setup!$B$20,ABS(O102-INDEX('GSTR-2B IMS'!$O$5:$O$504,AW102))&lt;=Setup!$B$20,ABS(P102-INDEX('GSTR-2B IMS'!$P$5:$P$504,AW102))&lt;=Setup!$B$20),"Exact",IF(AND(C102=INDEX('GSTR-2B IMS'!$C$5:$C$504,AW102),F102=INDEX('GSTR-2B IMS'!$F$5:$F$504,AW102)),"Partial","Probable"))))))</f>
        <v/>
      </c>
      <c r="AY102" s="69" t="str">
        <f t="shared" si="23"/>
        <v/>
      </c>
      <c r="AZ102" s="190">
        <f t="shared" si="24"/>
        <v>98</v>
      </c>
      <c r="BA102" s="190" t="str">
        <f>IF(A102="","",IF(AW102="","N.A.",IF(INDEX('GSTR-2B IMS'!$T$5:$T$504,AW102)&lt;&gt;"Available","REVIEW",IF(OR(INDEX('GSTR-2B IMS'!$B$5:$B$504,AW102)="GSTR-1 B2B",INDEX('GSTR-2B IMS'!$B$5:$B$504,AW102)="GSTR-1A",INDEX('GSTR-2B IMS'!$B$5:$B$504,AW102)="IFF"),IF(OR(INDEX('GSTR-2B IMS'!$V$5:$V$504,AW102)="Accepted",INDEX('GSTR-2B IMS'!$V$5:$V$504,AW102)="No Action",INDEX('GSTR-2B IMS'!$V$5:$V$504,AW102)="Deemed Accepted"),"PASS","REVIEW"),IF(OR(INDEX('GSTR-2B IMS'!$V$5:$V$504,AW102)="Not in IMS",INDEX('GSTR-2B IMS'!$V$5:$V$504,AW102)="N.A.",INDEX('GSTR-2B IMS'!$V$5:$V$504,AW102)=""),"PASS","REVIEW")))))</f>
        <v/>
      </c>
      <c r="BB102" s="190" t="str">
        <f>IF(A102="","",IF(S102="Yes","RCM",IF(AW102="","Unmatched",IF(INDEX('GSTR-2B IMS'!$AC$5:$AC$504,AW102)="","4(A)(5)",INDEX('GSTR-2B IMS'!$AC$5:$AC$504,AW102)))))</f>
        <v/>
      </c>
      <c r="BC102" s="188" t="str">
        <f>IF(A102="","",IF(OR(S102="Yes",F102="Credit Note",Q102&lt;=0,AF102="",Setup!$B$24&lt;=AF102,AN102&lt;=0),0,MAX(0,M102*MIN(1,MAX(0,AI102/AN102))*MAX(0,1-IF(AND(AD102&lt;&gt;"",AD102&lt;=AF102),MIN(1,MAX(0,AE102/Q102)),0))-SUMIFS('Reversal Reclaim'!$K$5:$K$504,'Reversal Reclaim'!$B$5:$B$504,A102,'Reversal Reclaim'!$G$5:$G$504,"Temporary"))))</f>
        <v/>
      </c>
      <c r="BD102" s="188" t="str">
        <f>IF(A102="","",IF(OR(S102="Yes",F102="Credit Note",Q102&lt;=0,AF102="",Setup!$B$24&lt;=AF102,AN102&lt;=0),0,MAX(0,N102*MIN(1,MAX(0,AI102/AN102))*MAX(0,1-IF(AND(AD102&lt;&gt;"",AD102&lt;=AF102),MIN(1,MAX(0,AE102/Q102)),0))-SUMIFS('Reversal Reclaim'!$L$5:$L$504,'Reversal Reclaim'!$B$5:$B$504,A102,'Reversal Reclaim'!$G$5:$G$504,"Temporary"))))</f>
        <v/>
      </c>
      <c r="BE102" s="188" t="str">
        <f>IF(A102="","",IF(OR(S102="Yes",F102="Credit Note",Q102&lt;=0,AF102="",Setup!$B$24&lt;=AF102,AN102&lt;=0),0,MAX(0,O102*MIN(1,MAX(0,AI102/AN102))*MAX(0,1-IF(AND(AD102&lt;&gt;"",AD102&lt;=AF102),MIN(1,MAX(0,AE102/Q102)),0))-SUMIFS('Reversal Reclaim'!$M$5:$M$504,'Reversal Reclaim'!$B$5:$B$504,A102,'Reversal Reclaim'!$G$5:$G$504,"Temporary"))))</f>
        <v/>
      </c>
      <c r="BF102" s="188" t="str">
        <f>IF(A102="","",IF(OR(S102="Yes",F102="Credit Note",Q102&lt;=0,AF102="",Setup!$B$24&lt;=AF102,AN102&lt;=0),0,MAX(0,P102*MIN(1,MAX(0,AI102/AN102))*MAX(0,1-IF(AND(AD102&lt;&gt;"",AD102&lt;=AF102),MIN(1,MAX(0,AE102/Q102)),0))-SUMIFS('Reversal Reclaim'!$N$5:$N$504,'Reversal Reclaim'!$B$5:$B$504,A102,'Reversal Reclaim'!$G$5:$G$504,"Temporary"))))</f>
        <v/>
      </c>
      <c r="BG102" s="188" t="str">
        <f t="shared" si="25"/>
        <v/>
      </c>
    </row>
    <row r="103" spans="1:59" ht="37.950000000000003" customHeight="1" x14ac:dyDescent="0.25">
      <c r="A103" s="61"/>
      <c r="B103" s="62"/>
      <c r="C103" s="62"/>
      <c r="D103" s="62"/>
      <c r="E103" s="62"/>
      <c r="F103" s="62"/>
      <c r="G103" s="62"/>
      <c r="H103" s="63"/>
      <c r="I103" s="63"/>
      <c r="J103" s="63"/>
      <c r="K103" s="63"/>
      <c r="L103" s="64"/>
      <c r="M103" s="64"/>
      <c r="N103" s="64"/>
      <c r="O103" s="64"/>
      <c r="P103" s="64"/>
      <c r="Q103" s="64"/>
      <c r="R103" s="62"/>
      <c r="S103" s="62"/>
      <c r="T103" s="62"/>
      <c r="U103" s="62"/>
      <c r="V103" s="62"/>
      <c r="W103" s="63"/>
      <c r="X103" s="65"/>
      <c r="Y103" s="65"/>
      <c r="Z103" s="65"/>
      <c r="AA103" s="62"/>
      <c r="AB103" s="62"/>
      <c r="AC103" s="62"/>
      <c r="AD103" s="63"/>
      <c r="AE103" s="64"/>
      <c r="AF103" s="63" t="str">
        <f t="shared" si="13"/>
        <v/>
      </c>
      <c r="AG103" s="62"/>
      <c r="AH103" s="207"/>
      <c r="AI103" s="64"/>
      <c r="AJ103" s="64"/>
      <c r="AK103" s="64"/>
      <c r="AL103" s="66" t="str">
        <f t="shared" si="14"/>
        <v/>
      </c>
      <c r="AM103" s="67" t="str">
        <f t="shared" si="15"/>
        <v/>
      </c>
      <c r="AN103" s="68" t="str">
        <f t="shared" si="16"/>
        <v/>
      </c>
      <c r="AO103" s="67" t="str">
        <f t="shared" si="17"/>
        <v/>
      </c>
      <c r="AP103" s="67" t="str">
        <f t="shared" si="18"/>
        <v/>
      </c>
      <c r="AQ103" s="67" t="str">
        <f t="shared" si="19"/>
        <v/>
      </c>
      <c r="AR103" s="67" t="str">
        <f t="shared" si="20"/>
        <v/>
      </c>
      <c r="AS103" s="67" t="str">
        <f t="shared" si="21"/>
        <v/>
      </c>
      <c r="AT103" s="67" t="str">
        <f>IF(A103="","",IF(S103="Yes","N.A.",IF(AND(AD103&lt;&gt;"",AD103&lt;=AF103,AE103&gt;=Q103),"PASS",IF(Setup!$B$24&lt;=AF103,"WATCH",IF(BG103&gt;0,"PARTIAL REVERSE/REVIEW","REVERSE/REVIEW")))))</f>
        <v/>
      </c>
      <c r="AU103" s="67" t="str">
        <f>IF(A103="","",IF(H103="","REVIEW",IF(AI103&gt;0,IF(OR(AH103="",NOT(ISNUMBER(AH103))),"REVIEW CLAIM DATE",IF(AH103&lt;=SUMIF('FY Deadlines'!$A$5:$A$14,IF(MONTH(H103)&gt;=4,YEAR(H103),YEAR(H103)-1),'FY Deadlines'!$F$5:$F$14),"PASS","EXPIRED CLAIM")),IF(SUMIF('FY Deadlines'!$A$5:$A$14,IF(MONTH(H103)&gt;=4,YEAR(H103),YEAR(H103)-1),'FY Deadlines'!$F$5:$F$14)=0,"REVIEW FY",IF(Setup!$B$24&gt;SUMIF('FY Deadlines'!$A$5:$A$14,IF(MONTH(H103)&gt;=4,YEAR(H103),YEAR(H103)-1),'FY Deadlines'!$F$5:$F$14),"EXPIRED","PASS")))))</f>
        <v/>
      </c>
      <c r="AV103" s="67" t="str">
        <f t="shared" si="22"/>
        <v/>
      </c>
      <c r="AW103" s="67" t="str">
        <f>IF(AM103="","",IF(COUNTIF('GSTR-2B IMS'!$AE$5:$AE$504,AM103)=1,SUMIF('GSTR-2B IMS'!$AE$5:$AE$504,AM103,'GSTR-2B IMS'!$AL$5:$AL$504),""))</f>
        <v/>
      </c>
      <c r="AX103" s="67" t="str">
        <f>IF(A103="","",IF(AO103&gt;1,"Duplicate",IF(COUNTIF('GSTR-2B IMS'!$AE$5:$AE$504,AM103)=0,"Only in Books",IF(COUNTIF('GSTR-2B IMS'!$AE$5:$AE$504,AM103)&gt;1,"Duplicate",IF(AND(C103=INDEX('GSTR-2B IMS'!$C$5:$C$504,AW103),F103=INDEX('GSTR-2B IMS'!$F$5:$F$504,AW103),ABS(H103-INDEX('GSTR-2B IMS'!$H$5:$H$504,AW103))&lt;=Setup!$B$21,ABS(L103-INDEX('GSTR-2B IMS'!$L$5:$L$504,AW103))&lt;=Setup!$B$18,ABS(AN103-INDEX('GSTR-2B IMS'!$AF$5:$AF$504,AW103))&lt;=Setup!$B$19,ABS(M103-INDEX('GSTR-2B IMS'!$M$5:$M$504,AW103))&lt;=Setup!$B$20,ABS(N103-INDEX('GSTR-2B IMS'!$N$5:$N$504,AW103))&lt;=Setup!$B$20,ABS(O103-INDEX('GSTR-2B IMS'!$O$5:$O$504,AW103))&lt;=Setup!$B$20,ABS(P103-INDEX('GSTR-2B IMS'!$P$5:$P$504,AW103))&lt;=Setup!$B$20),"Exact",IF(AND(C103=INDEX('GSTR-2B IMS'!$C$5:$C$504,AW103),F103=INDEX('GSTR-2B IMS'!$F$5:$F$504,AW103)),"Partial","Probable"))))))</f>
        <v/>
      </c>
      <c r="AY103" s="69" t="str">
        <f t="shared" si="23"/>
        <v/>
      </c>
      <c r="AZ103" s="190">
        <f t="shared" si="24"/>
        <v>99</v>
      </c>
      <c r="BA103" s="190" t="str">
        <f>IF(A103="","",IF(AW103="","N.A.",IF(INDEX('GSTR-2B IMS'!$T$5:$T$504,AW103)&lt;&gt;"Available","REVIEW",IF(OR(INDEX('GSTR-2B IMS'!$B$5:$B$504,AW103)="GSTR-1 B2B",INDEX('GSTR-2B IMS'!$B$5:$B$504,AW103)="GSTR-1A",INDEX('GSTR-2B IMS'!$B$5:$B$504,AW103)="IFF"),IF(OR(INDEX('GSTR-2B IMS'!$V$5:$V$504,AW103)="Accepted",INDEX('GSTR-2B IMS'!$V$5:$V$504,AW103)="No Action",INDEX('GSTR-2B IMS'!$V$5:$V$504,AW103)="Deemed Accepted"),"PASS","REVIEW"),IF(OR(INDEX('GSTR-2B IMS'!$V$5:$V$504,AW103)="Not in IMS",INDEX('GSTR-2B IMS'!$V$5:$V$504,AW103)="N.A.",INDEX('GSTR-2B IMS'!$V$5:$V$504,AW103)=""),"PASS","REVIEW")))))</f>
        <v/>
      </c>
      <c r="BB103" s="190" t="str">
        <f>IF(A103="","",IF(S103="Yes","RCM",IF(AW103="","Unmatched",IF(INDEX('GSTR-2B IMS'!$AC$5:$AC$504,AW103)="","4(A)(5)",INDEX('GSTR-2B IMS'!$AC$5:$AC$504,AW103)))))</f>
        <v/>
      </c>
      <c r="BC103" s="188" t="str">
        <f>IF(A103="","",IF(OR(S103="Yes",F103="Credit Note",Q103&lt;=0,AF103="",Setup!$B$24&lt;=AF103,AN103&lt;=0),0,MAX(0,M103*MIN(1,MAX(0,AI103/AN103))*MAX(0,1-IF(AND(AD103&lt;&gt;"",AD103&lt;=AF103),MIN(1,MAX(0,AE103/Q103)),0))-SUMIFS('Reversal Reclaim'!$K$5:$K$504,'Reversal Reclaim'!$B$5:$B$504,A103,'Reversal Reclaim'!$G$5:$G$504,"Temporary"))))</f>
        <v/>
      </c>
      <c r="BD103" s="188" t="str">
        <f>IF(A103="","",IF(OR(S103="Yes",F103="Credit Note",Q103&lt;=0,AF103="",Setup!$B$24&lt;=AF103,AN103&lt;=0),0,MAX(0,N103*MIN(1,MAX(0,AI103/AN103))*MAX(0,1-IF(AND(AD103&lt;&gt;"",AD103&lt;=AF103),MIN(1,MAX(0,AE103/Q103)),0))-SUMIFS('Reversal Reclaim'!$L$5:$L$504,'Reversal Reclaim'!$B$5:$B$504,A103,'Reversal Reclaim'!$G$5:$G$504,"Temporary"))))</f>
        <v/>
      </c>
      <c r="BE103" s="188" t="str">
        <f>IF(A103="","",IF(OR(S103="Yes",F103="Credit Note",Q103&lt;=0,AF103="",Setup!$B$24&lt;=AF103,AN103&lt;=0),0,MAX(0,O103*MIN(1,MAX(0,AI103/AN103))*MAX(0,1-IF(AND(AD103&lt;&gt;"",AD103&lt;=AF103),MIN(1,MAX(0,AE103/Q103)),0))-SUMIFS('Reversal Reclaim'!$M$5:$M$504,'Reversal Reclaim'!$B$5:$B$504,A103,'Reversal Reclaim'!$G$5:$G$504,"Temporary"))))</f>
        <v/>
      </c>
      <c r="BF103" s="188" t="str">
        <f>IF(A103="","",IF(OR(S103="Yes",F103="Credit Note",Q103&lt;=0,AF103="",Setup!$B$24&lt;=AF103,AN103&lt;=0),0,MAX(0,P103*MIN(1,MAX(0,AI103/AN103))*MAX(0,1-IF(AND(AD103&lt;&gt;"",AD103&lt;=AF103),MIN(1,MAX(0,AE103/Q103)),0))-SUMIFS('Reversal Reclaim'!$N$5:$N$504,'Reversal Reclaim'!$B$5:$B$504,A103,'Reversal Reclaim'!$G$5:$G$504,"Temporary"))))</f>
        <v/>
      </c>
      <c r="BG103" s="188" t="str">
        <f t="shared" si="25"/>
        <v/>
      </c>
    </row>
    <row r="104" spans="1:59" ht="37.950000000000003" customHeight="1" x14ac:dyDescent="0.25">
      <c r="A104" s="61"/>
      <c r="B104" s="62"/>
      <c r="C104" s="62"/>
      <c r="D104" s="62"/>
      <c r="E104" s="62"/>
      <c r="F104" s="62"/>
      <c r="G104" s="62"/>
      <c r="H104" s="63"/>
      <c r="I104" s="63"/>
      <c r="J104" s="63"/>
      <c r="K104" s="63"/>
      <c r="L104" s="64"/>
      <c r="M104" s="64"/>
      <c r="N104" s="64"/>
      <c r="O104" s="64"/>
      <c r="P104" s="64"/>
      <c r="Q104" s="64"/>
      <c r="R104" s="62"/>
      <c r="S104" s="62"/>
      <c r="T104" s="62"/>
      <c r="U104" s="62"/>
      <c r="V104" s="62"/>
      <c r="W104" s="63"/>
      <c r="X104" s="65"/>
      <c r="Y104" s="65"/>
      <c r="Z104" s="65"/>
      <c r="AA104" s="62"/>
      <c r="AB104" s="62"/>
      <c r="AC104" s="62"/>
      <c r="AD104" s="63"/>
      <c r="AE104" s="64"/>
      <c r="AF104" s="63" t="str">
        <f t="shared" si="13"/>
        <v/>
      </c>
      <c r="AG104" s="62"/>
      <c r="AH104" s="207"/>
      <c r="AI104" s="64"/>
      <c r="AJ104" s="64"/>
      <c r="AK104" s="64"/>
      <c r="AL104" s="66" t="str">
        <f t="shared" si="14"/>
        <v/>
      </c>
      <c r="AM104" s="67" t="str">
        <f t="shared" si="15"/>
        <v/>
      </c>
      <c r="AN104" s="68" t="str">
        <f t="shared" si="16"/>
        <v/>
      </c>
      <c r="AO104" s="67" t="str">
        <f t="shared" si="17"/>
        <v/>
      </c>
      <c r="AP104" s="67" t="str">
        <f t="shared" si="18"/>
        <v/>
      </c>
      <c r="AQ104" s="67" t="str">
        <f t="shared" si="19"/>
        <v/>
      </c>
      <c r="AR104" s="67" t="str">
        <f t="shared" si="20"/>
        <v/>
      </c>
      <c r="AS104" s="67" t="str">
        <f t="shared" si="21"/>
        <v/>
      </c>
      <c r="AT104" s="67" t="str">
        <f>IF(A104="","",IF(S104="Yes","N.A.",IF(AND(AD104&lt;&gt;"",AD104&lt;=AF104,AE104&gt;=Q104),"PASS",IF(Setup!$B$24&lt;=AF104,"WATCH",IF(BG104&gt;0,"PARTIAL REVERSE/REVIEW","REVERSE/REVIEW")))))</f>
        <v/>
      </c>
      <c r="AU104" s="67" t="str">
        <f>IF(A104="","",IF(H104="","REVIEW",IF(AI104&gt;0,IF(OR(AH104="",NOT(ISNUMBER(AH104))),"REVIEW CLAIM DATE",IF(AH104&lt;=SUMIF('FY Deadlines'!$A$5:$A$14,IF(MONTH(H104)&gt;=4,YEAR(H104),YEAR(H104)-1),'FY Deadlines'!$F$5:$F$14),"PASS","EXPIRED CLAIM")),IF(SUMIF('FY Deadlines'!$A$5:$A$14,IF(MONTH(H104)&gt;=4,YEAR(H104),YEAR(H104)-1),'FY Deadlines'!$F$5:$F$14)=0,"REVIEW FY",IF(Setup!$B$24&gt;SUMIF('FY Deadlines'!$A$5:$A$14,IF(MONTH(H104)&gt;=4,YEAR(H104),YEAR(H104)-1),'FY Deadlines'!$F$5:$F$14),"EXPIRED","PASS")))))</f>
        <v/>
      </c>
      <c r="AV104" s="67" t="str">
        <f t="shared" si="22"/>
        <v/>
      </c>
      <c r="AW104" s="67" t="str">
        <f>IF(AM104="","",IF(COUNTIF('GSTR-2B IMS'!$AE$5:$AE$504,AM104)=1,SUMIF('GSTR-2B IMS'!$AE$5:$AE$504,AM104,'GSTR-2B IMS'!$AL$5:$AL$504),""))</f>
        <v/>
      </c>
      <c r="AX104" s="67" t="str">
        <f>IF(A104="","",IF(AO104&gt;1,"Duplicate",IF(COUNTIF('GSTR-2B IMS'!$AE$5:$AE$504,AM104)=0,"Only in Books",IF(COUNTIF('GSTR-2B IMS'!$AE$5:$AE$504,AM104)&gt;1,"Duplicate",IF(AND(C104=INDEX('GSTR-2B IMS'!$C$5:$C$504,AW104),F104=INDEX('GSTR-2B IMS'!$F$5:$F$504,AW104),ABS(H104-INDEX('GSTR-2B IMS'!$H$5:$H$504,AW104))&lt;=Setup!$B$21,ABS(L104-INDEX('GSTR-2B IMS'!$L$5:$L$504,AW104))&lt;=Setup!$B$18,ABS(AN104-INDEX('GSTR-2B IMS'!$AF$5:$AF$504,AW104))&lt;=Setup!$B$19,ABS(M104-INDEX('GSTR-2B IMS'!$M$5:$M$504,AW104))&lt;=Setup!$B$20,ABS(N104-INDEX('GSTR-2B IMS'!$N$5:$N$504,AW104))&lt;=Setup!$B$20,ABS(O104-INDEX('GSTR-2B IMS'!$O$5:$O$504,AW104))&lt;=Setup!$B$20,ABS(P104-INDEX('GSTR-2B IMS'!$P$5:$P$504,AW104))&lt;=Setup!$B$20),"Exact",IF(AND(C104=INDEX('GSTR-2B IMS'!$C$5:$C$504,AW104),F104=INDEX('GSTR-2B IMS'!$F$5:$F$504,AW104)),"Partial","Probable"))))))</f>
        <v/>
      </c>
      <c r="AY104" s="69" t="str">
        <f t="shared" si="23"/>
        <v/>
      </c>
      <c r="AZ104" s="190">
        <f t="shared" si="24"/>
        <v>100</v>
      </c>
      <c r="BA104" s="190" t="str">
        <f>IF(A104="","",IF(AW104="","N.A.",IF(INDEX('GSTR-2B IMS'!$T$5:$T$504,AW104)&lt;&gt;"Available","REVIEW",IF(OR(INDEX('GSTR-2B IMS'!$B$5:$B$504,AW104)="GSTR-1 B2B",INDEX('GSTR-2B IMS'!$B$5:$B$504,AW104)="GSTR-1A",INDEX('GSTR-2B IMS'!$B$5:$B$504,AW104)="IFF"),IF(OR(INDEX('GSTR-2B IMS'!$V$5:$V$504,AW104)="Accepted",INDEX('GSTR-2B IMS'!$V$5:$V$504,AW104)="No Action",INDEX('GSTR-2B IMS'!$V$5:$V$504,AW104)="Deemed Accepted"),"PASS","REVIEW"),IF(OR(INDEX('GSTR-2B IMS'!$V$5:$V$504,AW104)="Not in IMS",INDEX('GSTR-2B IMS'!$V$5:$V$504,AW104)="N.A.",INDEX('GSTR-2B IMS'!$V$5:$V$504,AW104)=""),"PASS","REVIEW")))))</f>
        <v/>
      </c>
      <c r="BB104" s="190" t="str">
        <f>IF(A104="","",IF(S104="Yes","RCM",IF(AW104="","Unmatched",IF(INDEX('GSTR-2B IMS'!$AC$5:$AC$504,AW104)="","4(A)(5)",INDEX('GSTR-2B IMS'!$AC$5:$AC$504,AW104)))))</f>
        <v/>
      </c>
      <c r="BC104" s="188" t="str">
        <f>IF(A104="","",IF(OR(S104="Yes",F104="Credit Note",Q104&lt;=0,AF104="",Setup!$B$24&lt;=AF104,AN104&lt;=0),0,MAX(0,M104*MIN(1,MAX(0,AI104/AN104))*MAX(0,1-IF(AND(AD104&lt;&gt;"",AD104&lt;=AF104),MIN(1,MAX(0,AE104/Q104)),0))-SUMIFS('Reversal Reclaim'!$K$5:$K$504,'Reversal Reclaim'!$B$5:$B$504,A104,'Reversal Reclaim'!$G$5:$G$504,"Temporary"))))</f>
        <v/>
      </c>
      <c r="BD104" s="188" t="str">
        <f>IF(A104="","",IF(OR(S104="Yes",F104="Credit Note",Q104&lt;=0,AF104="",Setup!$B$24&lt;=AF104,AN104&lt;=0),0,MAX(0,N104*MIN(1,MAX(0,AI104/AN104))*MAX(0,1-IF(AND(AD104&lt;&gt;"",AD104&lt;=AF104),MIN(1,MAX(0,AE104/Q104)),0))-SUMIFS('Reversal Reclaim'!$L$5:$L$504,'Reversal Reclaim'!$B$5:$B$504,A104,'Reversal Reclaim'!$G$5:$G$504,"Temporary"))))</f>
        <v/>
      </c>
      <c r="BE104" s="188" t="str">
        <f>IF(A104="","",IF(OR(S104="Yes",F104="Credit Note",Q104&lt;=0,AF104="",Setup!$B$24&lt;=AF104,AN104&lt;=0),0,MAX(0,O104*MIN(1,MAX(0,AI104/AN104))*MAX(0,1-IF(AND(AD104&lt;&gt;"",AD104&lt;=AF104),MIN(1,MAX(0,AE104/Q104)),0))-SUMIFS('Reversal Reclaim'!$M$5:$M$504,'Reversal Reclaim'!$B$5:$B$504,A104,'Reversal Reclaim'!$G$5:$G$504,"Temporary"))))</f>
        <v/>
      </c>
      <c r="BF104" s="188" t="str">
        <f>IF(A104="","",IF(OR(S104="Yes",F104="Credit Note",Q104&lt;=0,AF104="",Setup!$B$24&lt;=AF104,AN104&lt;=0),0,MAX(0,P104*MIN(1,MAX(0,AI104/AN104))*MAX(0,1-IF(AND(AD104&lt;&gt;"",AD104&lt;=AF104),MIN(1,MAX(0,AE104/Q104)),0))-SUMIFS('Reversal Reclaim'!$N$5:$N$504,'Reversal Reclaim'!$B$5:$B$504,A104,'Reversal Reclaim'!$G$5:$G$504,"Temporary"))))</f>
        <v/>
      </c>
      <c r="BG104" s="188" t="str">
        <f t="shared" si="25"/>
        <v/>
      </c>
    </row>
    <row r="105" spans="1:59" ht="37.950000000000003" customHeight="1" x14ac:dyDescent="0.25">
      <c r="A105" s="61"/>
      <c r="B105" s="62"/>
      <c r="C105" s="62"/>
      <c r="D105" s="62"/>
      <c r="E105" s="62"/>
      <c r="F105" s="62"/>
      <c r="G105" s="62"/>
      <c r="H105" s="63"/>
      <c r="I105" s="63"/>
      <c r="J105" s="63"/>
      <c r="K105" s="63"/>
      <c r="L105" s="64"/>
      <c r="M105" s="64"/>
      <c r="N105" s="64"/>
      <c r="O105" s="64"/>
      <c r="P105" s="64"/>
      <c r="Q105" s="64"/>
      <c r="R105" s="62"/>
      <c r="S105" s="62"/>
      <c r="T105" s="62"/>
      <c r="U105" s="62"/>
      <c r="V105" s="62"/>
      <c r="W105" s="63"/>
      <c r="X105" s="65"/>
      <c r="Y105" s="65"/>
      <c r="Z105" s="65"/>
      <c r="AA105" s="62"/>
      <c r="AB105" s="62"/>
      <c r="AC105" s="62"/>
      <c r="AD105" s="63"/>
      <c r="AE105" s="64"/>
      <c r="AF105" s="63" t="str">
        <f t="shared" si="13"/>
        <v/>
      </c>
      <c r="AG105" s="62"/>
      <c r="AH105" s="207"/>
      <c r="AI105" s="64"/>
      <c r="AJ105" s="64"/>
      <c r="AK105" s="64"/>
      <c r="AL105" s="66" t="str">
        <f t="shared" si="14"/>
        <v/>
      </c>
      <c r="AM105" s="67" t="str">
        <f t="shared" si="15"/>
        <v/>
      </c>
      <c r="AN105" s="68" t="str">
        <f t="shared" si="16"/>
        <v/>
      </c>
      <c r="AO105" s="67" t="str">
        <f t="shared" si="17"/>
        <v/>
      </c>
      <c r="AP105" s="67" t="str">
        <f t="shared" si="18"/>
        <v/>
      </c>
      <c r="AQ105" s="67" t="str">
        <f t="shared" si="19"/>
        <v/>
      </c>
      <c r="AR105" s="67" t="str">
        <f t="shared" si="20"/>
        <v/>
      </c>
      <c r="AS105" s="67" t="str">
        <f t="shared" si="21"/>
        <v/>
      </c>
      <c r="AT105" s="67" t="str">
        <f>IF(A105="","",IF(S105="Yes","N.A.",IF(AND(AD105&lt;&gt;"",AD105&lt;=AF105,AE105&gt;=Q105),"PASS",IF(Setup!$B$24&lt;=AF105,"WATCH",IF(BG105&gt;0,"PARTIAL REVERSE/REVIEW","REVERSE/REVIEW")))))</f>
        <v/>
      </c>
      <c r="AU105" s="67" t="str">
        <f>IF(A105="","",IF(H105="","REVIEW",IF(AI105&gt;0,IF(OR(AH105="",NOT(ISNUMBER(AH105))),"REVIEW CLAIM DATE",IF(AH105&lt;=SUMIF('FY Deadlines'!$A$5:$A$14,IF(MONTH(H105)&gt;=4,YEAR(H105),YEAR(H105)-1),'FY Deadlines'!$F$5:$F$14),"PASS","EXPIRED CLAIM")),IF(SUMIF('FY Deadlines'!$A$5:$A$14,IF(MONTH(H105)&gt;=4,YEAR(H105),YEAR(H105)-1),'FY Deadlines'!$F$5:$F$14)=0,"REVIEW FY",IF(Setup!$B$24&gt;SUMIF('FY Deadlines'!$A$5:$A$14,IF(MONTH(H105)&gt;=4,YEAR(H105),YEAR(H105)-1),'FY Deadlines'!$F$5:$F$14),"EXPIRED","PASS")))))</f>
        <v/>
      </c>
      <c r="AV105" s="67" t="str">
        <f t="shared" si="22"/>
        <v/>
      </c>
      <c r="AW105" s="67" t="str">
        <f>IF(AM105="","",IF(COUNTIF('GSTR-2B IMS'!$AE$5:$AE$504,AM105)=1,SUMIF('GSTR-2B IMS'!$AE$5:$AE$504,AM105,'GSTR-2B IMS'!$AL$5:$AL$504),""))</f>
        <v/>
      </c>
      <c r="AX105" s="67" t="str">
        <f>IF(A105="","",IF(AO105&gt;1,"Duplicate",IF(COUNTIF('GSTR-2B IMS'!$AE$5:$AE$504,AM105)=0,"Only in Books",IF(COUNTIF('GSTR-2B IMS'!$AE$5:$AE$504,AM105)&gt;1,"Duplicate",IF(AND(C105=INDEX('GSTR-2B IMS'!$C$5:$C$504,AW105),F105=INDEX('GSTR-2B IMS'!$F$5:$F$504,AW105),ABS(H105-INDEX('GSTR-2B IMS'!$H$5:$H$504,AW105))&lt;=Setup!$B$21,ABS(L105-INDEX('GSTR-2B IMS'!$L$5:$L$504,AW105))&lt;=Setup!$B$18,ABS(AN105-INDEX('GSTR-2B IMS'!$AF$5:$AF$504,AW105))&lt;=Setup!$B$19,ABS(M105-INDEX('GSTR-2B IMS'!$M$5:$M$504,AW105))&lt;=Setup!$B$20,ABS(N105-INDEX('GSTR-2B IMS'!$N$5:$N$504,AW105))&lt;=Setup!$B$20,ABS(O105-INDEX('GSTR-2B IMS'!$O$5:$O$504,AW105))&lt;=Setup!$B$20,ABS(P105-INDEX('GSTR-2B IMS'!$P$5:$P$504,AW105))&lt;=Setup!$B$20),"Exact",IF(AND(C105=INDEX('GSTR-2B IMS'!$C$5:$C$504,AW105),F105=INDEX('GSTR-2B IMS'!$F$5:$F$504,AW105)),"Partial","Probable"))))))</f>
        <v/>
      </c>
      <c r="AY105" s="69" t="str">
        <f t="shared" si="23"/>
        <v/>
      </c>
      <c r="AZ105" s="190">
        <f t="shared" si="24"/>
        <v>101</v>
      </c>
      <c r="BA105" s="190" t="str">
        <f>IF(A105="","",IF(AW105="","N.A.",IF(INDEX('GSTR-2B IMS'!$T$5:$T$504,AW105)&lt;&gt;"Available","REVIEW",IF(OR(INDEX('GSTR-2B IMS'!$B$5:$B$504,AW105)="GSTR-1 B2B",INDEX('GSTR-2B IMS'!$B$5:$B$504,AW105)="GSTR-1A",INDEX('GSTR-2B IMS'!$B$5:$B$504,AW105)="IFF"),IF(OR(INDEX('GSTR-2B IMS'!$V$5:$V$504,AW105)="Accepted",INDEX('GSTR-2B IMS'!$V$5:$V$504,AW105)="No Action",INDEX('GSTR-2B IMS'!$V$5:$V$504,AW105)="Deemed Accepted"),"PASS","REVIEW"),IF(OR(INDEX('GSTR-2B IMS'!$V$5:$V$504,AW105)="Not in IMS",INDEX('GSTR-2B IMS'!$V$5:$V$504,AW105)="N.A.",INDEX('GSTR-2B IMS'!$V$5:$V$504,AW105)=""),"PASS","REVIEW")))))</f>
        <v/>
      </c>
      <c r="BB105" s="190" t="str">
        <f>IF(A105="","",IF(S105="Yes","RCM",IF(AW105="","Unmatched",IF(INDEX('GSTR-2B IMS'!$AC$5:$AC$504,AW105)="","4(A)(5)",INDEX('GSTR-2B IMS'!$AC$5:$AC$504,AW105)))))</f>
        <v/>
      </c>
      <c r="BC105" s="188" t="str">
        <f>IF(A105="","",IF(OR(S105="Yes",F105="Credit Note",Q105&lt;=0,AF105="",Setup!$B$24&lt;=AF105,AN105&lt;=0),0,MAX(0,M105*MIN(1,MAX(0,AI105/AN105))*MAX(0,1-IF(AND(AD105&lt;&gt;"",AD105&lt;=AF105),MIN(1,MAX(0,AE105/Q105)),0))-SUMIFS('Reversal Reclaim'!$K$5:$K$504,'Reversal Reclaim'!$B$5:$B$504,A105,'Reversal Reclaim'!$G$5:$G$504,"Temporary"))))</f>
        <v/>
      </c>
      <c r="BD105" s="188" t="str">
        <f>IF(A105="","",IF(OR(S105="Yes",F105="Credit Note",Q105&lt;=0,AF105="",Setup!$B$24&lt;=AF105,AN105&lt;=0),0,MAX(0,N105*MIN(1,MAX(0,AI105/AN105))*MAX(0,1-IF(AND(AD105&lt;&gt;"",AD105&lt;=AF105),MIN(1,MAX(0,AE105/Q105)),0))-SUMIFS('Reversal Reclaim'!$L$5:$L$504,'Reversal Reclaim'!$B$5:$B$504,A105,'Reversal Reclaim'!$G$5:$G$504,"Temporary"))))</f>
        <v/>
      </c>
      <c r="BE105" s="188" t="str">
        <f>IF(A105="","",IF(OR(S105="Yes",F105="Credit Note",Q105&lt;=0,AF105="",Setup!$B$24&lt;=AF105,AN105&lt;=0),0,MAX(0,O105*MIN(1,MAX(0,AI105/AN105))*MAX(0,1-IF(AND(AD105&lt;&gt;"",AD105&lt;=AF105),MIN(1,MAX(0,AE105/Q105)),0))-SUMIFS('Reversal Reclaim'!$M$5:$M$504,'Reversal Reclaim'!$B$5:$B$504,A105,'Reversal Reclaim'!$G$5:$G$504,"Temporary"))))</f>
        <v/>
      </c>
      <c r="BF105" s="188" t="str">
        <f>IF(A105="","",IF(OR(S105="Yes",F105="Credit Note",Q105&lt;=0,AF105="",Setup!$B$24&lt;=AF105,AN105&lt;=0),0,MAX(0,P105*MIN(1,MAX(0,AI105/AN105))*MAX(0,1-IF(AND(AD105&lt;&gt;"",AD105&lt;=AF105),MIN(1,MAX(0,AE105/Q105)),0))-SUMIFS('Reversal Reclaim'!$N$5:$N$504,'Reversal Reclaim'!$B$5:$B$504,A105,'Reversal Reclaim'!$G$5:$G$504,"Temporary"))))</f>
        <v/>
      </c>
      <c r="BG105" s="188" t="str">
        <f t="shared" si="25"/>
        <v/>
      </c>
    </row>
    <row r="106" spans="1:59" ht="37.950000000000003" customHeight="1" x14ac:dyDescent="0.25">
      <c r="A106" s="61"/>
      <c r="B106" s="62"/>
      <c r="C106" s="62"/>
      <c r="D106" s="62"/>
      <c r="E106" s="62"/>
      <c r="F106" s="62"/>
      <c r="G106" s="62"/>
      <c r="H106" s="63"/>
      <c r="I106" s="63"/>
      <c r="J106" s="63"/>
      <c r="K106" s="63"/>
      <c r="L106" s="64"/>
      <c r="M106" s="64"/>
      <c r="N106" s="64"/>
      <c r="O106" s="64"/>
      <c r="P106" s="64"/>
      <c r="Q106" s="64"/>
      <c r="R106" s="62"/>
      <c r="S106" s="62"/>
      <c r="T106" s="62"/>
      <c r="U106" s="62"/>
      <c r="V106" s="62"/>
      <c r="W106" s="63"/>
      <c r="X106" s="65"/>
      <c r="Y106" s="65"/>
      <c r="Z106" s="65"/>
      <c r="AA106" s="62"/>
      <c r="AB106" s="62"/>
      <c r="AC106" s="62"/>
      <c r="AD106" s="63"/>
      <c r="AE106" s="64"/>
      <c r="AF106" s="63" t="str">
        <f t="shared" si="13"/>
        <v/>
      </c>
      <c r="AG106" s="62"/>
      <c r="AH106" s="207"/>
      <c r="AI106" s="64"/>
      <c r="AJ106" s="64"/>
      <c r="AK106" s="64"/>
      <c r="AL106" s="66" t="str">
        <f t="shared" si="14"/>
        <v/>
      </c>
      <c r="AM106" s="67" t="str">
        <f t="shared" si="15"/>
        <v/>
      </c>
      <c r="AN106" s="68" t="str">
        <f t="shared" si="16"/>
        <v/>
      </c>
      <c r="AO106" s="67" t="str">
        <f t="shared" si="17"/>
        <v/>
      </c>
      <c r="AP106" s="67" t="str">
        <f t="shared" si="18"/>
        <v/>
      </c>
      <c r="AQ106" s="67" t="str">
        <f t="shared" si="19"/>
        <v/>
      </c>
      <c r="AR106" s="67" t="str">
        <f t="shared" si="20"/>
        <v/>
      </c>
      <c r="AS106" s="67" t="str">
        <f t="shared" si="21"/>
        <v/>
      </c>
      <c r="AT106" s="67" t="str">
        <f>IF(A106="","",IF(S106="Yes","N.A.",IF(AND(AD106&lt;&gt;"",AD106&lt;=AF106,AE106&gt;=Q106),"PASS",IF(Setup!$B$24&lt;=AF106,"WATCH",IF(BG106&gt;0,"PARTIAL REVERSE/REVIEW","REVERSE/REVIEW")))))</f>
        <v/>
      </c>
      <c r="AU106" s="67" t="str">
        <f>IF(A106="","",IF(H106="","REVIEW",IF(AI106&gt;0,IF(OR(AH106="",NOT(ISNUMBER(AH106))),"REVIEW CLAIM DATE",IF(AH106&lt;=SUMIF('FY Deadlines'!$A$5:$A$14,IF(MONTH(H106)&gt;=4,YEAR(H106),YEAR(H106)-1),'FY Deadlines'!$F$5:$F$14),"PASS","EXPIRED CLAIM")),IF(SUMIF('FY Deadlines'!$A$5:$A$14,IF(MONTH(H106)&gt;=4,YEAR(H106),YEAR(H106)-1),'FY Deadlines'!$F$5:$F$14)=0,"REVIEW FY",IF(Setup!$B$24&gt;SUMIF('FY Deadlines'!$A$5:$A$14,IF(MONTH(H106)&gt;=4,YEAR(H106),YEAR(H106)-1),'FY Deadlines'!$F$5:$F$14),"EXPIRED","PASS")))))</f>
        <v/>
      </c>
      <c r="AV106" s="67" t="str">
        <f t="shared" si="22"/>
        <v/>
      </c>
      <c r="AW106" s="67" t="str">
        <f>IF(AM106="","",IF(COUNTIF('GSTR-2B IMS'!$AE$5:$AE$504,AM106)=1,SUMIF('GSTR-2B IMS'!$AE$5:$AE$504,AM106,'GSTR-2B IMS'!$AL$5:$AL$504),""))</f>
        <v/>
      </c>
      <c r="AX106" s="67" t="str">
        <f>IF(A106="","",IF(AO106&gt;1,"Duplicate",IF(COUNTIF('GSTR-2B IMS'!$AE$5:$AE$504,AM106)=0,"Only in Books",IF(COUNTIF('GSTR-2B IMS'!$AE$5:$AE$504,AM106)&gt;1,"Duplicate",IF(AND(C106=INDEX('GSTR-2B IMS'!$C$5:$C$504,AW106),F106=INDEX('GSTR-2B IMS'!$F$5:$F$504,AW106),ABS(H106-INDEX('GSTR-2B IMS'!$H$5:$H$504,AW106))&lt;=Setup!$B$21,ABS(L106-INDEX('GSTR-2B IMS'!$L$5:$L$504,AW106))&lt;=Setup!$B$18,ABS(AN106-INDEX('GSTR-2B IMS'!$AF$5:$AF$504,AW106))&lt;=Setup!$B$19,ABS(M106-INDEX('GSTR-2B IMS'!$M$5:$M$504,AW106))&lt;=Setup!$B$20,ABS(N106-INDEX('GSTR-2B IMS'!$N$5:$N$504,AW106))&lt;=Setup!$B$20,ABS(O106-INDEX('GSTR-2B IMS'!$O$5:$O$504,AW106))&lt;=Setup!$B$20,ABS(P106-INDEX('GSTR-2B IMS'!$P$5:$P$504,AW106))&lt;=Setup!$B$20),"Exact",IF(AND(C106=INDEX('GSTR-2B IMS'!$C$5:$C$504,AW106),F106=INDEX('GSTR-2B IMS'!$F$5:$F$504,AW106)),"Partial","Probable"))))))</f>
        <v/>
      </c>
      <c r="AY106" s="69" t="str">
        <f t="shared" si="23"/>
        <v/>
      </c>
      <c r="AZ106" s="190">
        <f t="shared" si="24"/>
        <v>102</v>
      </c>
      <c r="BA106" s="190" t="str">
        <f>IF(A106="","",IF(AW106="","N.A.",IF(INDEX('GSTR-2B IMS'!$T$5:$T$504,AW106)&lt;&gt;"Available","REVIEW",IF(OR(INDEX('GSTR-2B IMS'!$B$5:$B$504,AW106)="GSTR-1 B2B",INDEX('GSTR-2B IMS'!$B$5:$B$504,AW106)="GSTR-1A",INDEX('GSTR-2B IMS'!$B$5:$B$504,AW106)="IFF"),IF(OR(INDEX('GSTR-2B IMS'!$V$5:$V$504,AW106)="Accepted",INDEX('GSTR-2B IMS'!$V$5:$V$504,AW106)="No Action",INDEX('GSTR-2B IMS'!$V$5:$V$504,AW106)="Deemed Accepted"),"PASS","REVIEW"),IF(OR(INDEX('GSTR-2B IMS'!$V$5:$V$504,AW106)="Not in IMS",INDEX('GSTR-2B IMS'!$V$5:$V$504,AW106)="N.A.",INDEX('GSTR-2B IMS'!$V$5:$V$504,AW106)=""),"PASS","REVIEW")))))</f>
        <v/>
      </c>
      <c r="BB106" s="190" t="str">
        <f>IF(A106="","",IF(S106="Yes","RCM",IF(AW106="","Unmatched",IF(INDEX('GSTR-2B IMS'!$AC$5:$AC$504,AW106)="","4(A)(5)",INDEX('GSTR-2B IMS'!$AC$5:$AC$504,AW106)))))</f>
        <v/>
      </c>
      <c r="BC106" s="188" t="str">
        <f>IF(A106="","",IF(OR(S106="Yes",F106="Credit Note",Q106&lt;=0,AF106="",Setup!$B$24&lt;=AF106,AN106&lt;=0),0,MAX(0,M106*MIN(1,MAX(0,AI106/AN106))*MAX(0,1-IF(AND(AD106&lt;&gt;"",AD106&lt;=AF106),MIN(1,MAX(0,AE106/Q106)),0))-SUMIFS('Reversal Reclaim'!$K$5:$K$504,'Reversal Reclaim'!$B$5:$B$504,A106,'Reversal Reclaim'!$G$5:$G$504,"Temporary"))))</f>
        <v/>
      </c>
      <c r="BD106" s="188" t="str">
        <f>IF(A106="","",IF(OR(S106="Yes",F106="Credit Note",Q106&lt;=0,AF106="",Setup!$B$24&lt;=AF106,AN106&lt;=0),0,MAX(0,N106*MIN(1,MAX(0,AI106/AN106))*MAX(0,1-IF(AND(AD106&lt;&gt;"",AD106&lt;=AF106),MIN(1,MAX(0,AE106/Q106)),0))-SUMIFS('Reversal Reclaim'!$L$5:$L$504,'Reversal Reclaim'!$B$5:$B$504,A106,'Reversal Reclaim'!$G$5:$G$504,"Temporary"))))</f>
        <v/>
      </c>
      <c r="BE106" s="188" t="str">
        <f>IF(A106="","",IF(OR(S106="Yes",F106="Credit Note",Q106&lt;=0,AF106="",Setup!$B$24&lt;=AF106,AN106&lt;=0),0,MAX(0,O106*MIN(1,MAX(0,AI106/AN106))*MAX(0,1-IF(AND(AD106&lt;&gt;"",AD106&lt;=AF106),MIN(1,MAX(0,AE106/Q106)),0))-SUMIFS('Reversal Reclaim'!$M$5:$M$504,'Reversal Reclaim'!$B$5:$B$504,A106,'Reversal Reclaim'!$G$5:$G$504,"Temporary"))))</f>
        <v/>
      </c>
      <c r="BF106" s="188" t="str">
        <f>IF(A106="","",IF(OR(S106="Yes",F106="Credit Note",Q106&lt;=0,AF106="",Setup!$B$24&lt;=AF106,AN106&lt;=0),0,MAX(0,P106*MIN(1,MAX(0,AI106/AN106))*MAX(0,1-IF(AND(AD106&lt;&gt;"",AD106&lt;=AF106),MIN(1,MAX(0,AE106/Q106)),0))-SUMIFS('Reversal Reclaim'!$N$5:$N$504,'Reversal Reclaim'!$B$5:$B$504,A106,'Reversal Reclaim'!$G$5:$G$504,"Temporary"))))</f>
        <v/>
      </c>
      <c r="BG106" s="188" t="str">
        <f t="shared" si="25"/>
        <v/>
      </c>
    </row>
    <row r="107" spans="1:59" ht="37.950000000000003" customHeight="1" x14ac:dyDescent="0.25">
      <c r="A107" s="61"/>
      <c r="B107" s="62"/>
      <c r="C107" s="62"/>
      <c r="D107" s="62"/>
      <c r="E107" s="62"/>
      <c r="F107" s="62"/>
      <c r="G107" s="62"/>
      <c r="H107" s="63"/>
      <c r="I107" s="63"/>
      <c r="J107" s="63"/>
      <c r="K107" s="63"/>
      <c r="L107" s="64"/>
      <c r="M107" s="64"/>
      <c r="N107" s="64"/>
      <c r="O107" s="64"/>
      <c r="P107" s="64"/>
      <c r="Q107" s="64"/>
      <c r="R107" s="62"/>
      <c r="S107" s="62"/>
      <c r="T107" s="62"/>
      <c r="U107" s="62"/>
      <c r="V107" s="62"/>
      <c r="W107" s="63"/>
      <c r="X107" s="65"/>
      <c r="Y107" s="65"/>
      <c r="Z107" s="65"/>
      <c r="AA107" s="62"/>
      <c r="AB107" s="62"/>
      <c r="AC107" s="62"/>
      <c r="AD107" s="63"/>
      <c r="AE107" s="64"/>
      <c r="AF107" s="63" t="str">
        <f t="shared" si="13"/>
        <v/>
      </c>
      <c r="AG107" s="62"/>
      <c r="AH107" s="207"/>
      <c r="AI107" s="64"/>
      <c r="AJ107" s="64"/>
      <c r="AK107" s="64"/>
      <c r="AL107" s="66" t="str">
        <f t="shared" si="14"/>
        <v/>
      </c>
      <c r="AM107" s="67" t="str">
        <f t="shared" si="15"/>
        <v/>
      </c>
      <c r="AN107" s="68" t="str">
        <f t="shared" si="16"/>
        <v/>
      </c>
      <c r="AO107" s="67" t="str">
        <f t="shared" si="17"/>
        <v/>
      </c>
      <c r="AP107" s="67" t="str">
        <f t="shared" si="18"/>
        <v/>
      </c>
      <c r="AQ107" s="67" t="str">
        <f t="shared" si="19"/>
        <v/>
      </c>
      <c r="AR107" s="67" t="str">
        <f t="shared" si="20"/>
        <v/>
      </c>
      <c r="AS107" s="67" t="str">
        <f t="shared" si="21"/>
        <v/>
      </c>
      <c r="AT107" s="67" t="str">
        <f>IF(A107="","",IF(S107="Yes","N.A.",IF(AND(AD107&lt;&gt;"",AD107&lt;=AF107,AE107&gt;=Q107),"PASS",IF(Setup!$B$24&lt;=AF107,"WATCH",IF(BG107&gt;0,"PARTIAL REVERSE/REVIEW","REVERSE/REVIEW")))))</f>
        <v/>
      </c>
      <c r="AU107" s="67" t="str">
        <f>IF(A107="","",IF(H107="","REVIEW",IF(AI107&gt;0,IF(OR(AH107="",NOT(ISNUMBER(AH107))),"REVIEW CLAIM DATE",IF(AH107&lt;=SUMIF('FY Deadlines'!$A$5:$A$14,IF(MONTH(H107)&gt;=4,YEAR(H107),YEAR(H107)-1),'FY Deadlines'!$F$5:$F$14),"PASS","EXPIRED CLAIM")),IF(SUMIF('FY Deadlines'!$A$5:$A$14,IF(MONTH(H107)&gt;=4,YEAR(H107),YEAR(H107)-1),'FY Deadlines'!$F$5:$F$14)=0,"REVIEW FY",IF(Setup!$B$24&gt;SUMIF('FY Deadlines'!$A$5:$A$14,IF(MONTH(H107)&gt;=4,YEAR(H107),YEAR(H107)-1),'FY Deadlines'!$F$5:$F$14),"EXPIRED","PASS")))))</f>
        <v/>
      </c>
      <c r="AV107" s="67" t="str">
        <f t="shared" si="22"/>
        <v/>
      </c>
      <c r="AW107" s="67" t="str">
        <f>IF(AM107="","",IF(COUNTIF('GSTR-2B IMS'!$AE$5:$AE$504,AM107)=1,SUMIF('GSTR-2B IMS'!$AE$5:$AE$504,AM107,'GSTR-2B IMS'!$AL$5:$AL$504),""))</f>
        <v/>
      </c>
      <c r="AX107" s="67" t="str">
        <f>IF(A107="","",IF(AO107&gt;1,"Duplicate",IF(COUNTIF('GSTR-2B IMS'!$AE$5:$AE$504,AM107)=0,"Only in Books",IF(COUNTIF('GSTR-2B IMS'!$AE$5:$AE$504,AM107)&gt;1,"Duplicate",IF(AND(C107=INDEX('GSTR-2B IMS'!$C$5:$C$504,AW107),F107=INDEX('GSTR-2B IMS'!$F$5:$F$504,AW107),ABS(H107-INDEX('GSTR-2B IMS'!$H$5:$H$504,AW107))&lt;=Setup!$B$21,ABS(L107-INDEX('GSTR-2B IMS'!$L$5:$L$504,AW107))&lt;=Setup!$B$18,ABS(AN107-INDEX('GSTR-2B IMS'!$AF$5:$AF$504,AW107))&lt;=Setup!$B$19,ABS(M107-INDEX('GSTR-2B IMS'!$M$5:$M$504,AW107))&lt;=Setup!$B$20,ABS(N107-INDEX('GSTR-2B IMS'!$N$5:$N$504,AW107))&lt;=Setup!$B$20,ABS(O107-INDEX('GSTR-2B IMS'!$O$5:$O$504,AW107))&lt;=Setup!$B$20,ABS(P107-INDEX('GSTR-2B IMS'!$P$5:$P$504,AW107))&lt;=Setup!$B$20),"Exact",IF(AND(C107=INDEX('GSTR-2B IMS'!$C$5:$C$504,AW107),F107=INDEX('GSTR-2B IMS'!$F$5:$F$504,AW107)),"Partial","Probable"))))))</f>
        <v/>
      </c>
      <c r="AY107" s="69" t="str">
        <f t="shared" si="23"/>
        <v/>
      </c>
      <c r="AZ107" s="190">
        <f t="shared" si="24"/>
        <v>103</v>
      </c>
      <c r="BA107" s="190" t="str">
        <f>IF(A107="","",IF(AW107="","N.A.",IF(INDEX('GSTR-2B IMS'!$T$5:$T$504,AW107)&lt;&gt;"Available","REVIEW",IF(OR(INDEX('GSTR-2B IMS'!$B$5:$B$504,AW107)="GSTR-1 B2B",INDEX('GSTR-2B IMS'!$B$5:$B$504,AW107)="GSTR-1A",INDEX('GSTR-2B IMS'!$B$5:$B$504,AW107)="IFF"),IF(OR(INDEX('GSTR-2B IMS'!$V$5:$V$504,AW107)="Accepted",INDEX('GSTR-2B IMS'!$V$5:$V$504,AW107)="No Action",INDEX('GSTR-2B IMS'!$V$5:$V$504,AW107)="Deemed Accepted"),"PASS","REVIEW"),IF(OR(INDEX('GSTR-2B IMS'!$V$5:$V$504,AW107)="Not in IMS",INDEX('GSTR-2B IMS'!$V$5:$V$504,AW107)="N.A.",INDEX('GSTR-2B IMS'!$V$5:$V$504,AW107)=""),"PASS","REVIEW")))))</f>
        <v/>
      </c>
      <c r="BB107" s="190" t="str">
        <f>IF(A107="","",IF(S107="Yes","RCM",IF(AW107="","Unmatched",IF(INDEX('GSTR-2B IMS'!$AC$5:$AC$504,AW107)="","4(A)(5)",INDEX('GSTR-2B IMS'!$AC$5:$AC$504,AW107)))))</f>
        <v/>
      </c>
      <c r="BC107" s="188" t="str">
        <f>IF(A107="","",IF(OR(S107="Yes",F107="Credit Note",Q107&lt;=0,AF107="",Setup!$B$24&lt;=AF107,AN107&lt;=0),0,MAX(0,M107*MIN(1,MAX(0,AI107/AN107))*MAX(0,1-IF(AND(AD107&lt;&gt;"",AD107&lt;=AF107),MIN(1,MAX(0,AE107/Q107)),0))-SUMIFS('Reversal Reclaim'!$K$5:$K$504,'Reversal Reclaim'!$B$5:$B$504,A107,'Reversal Reclaim'!$G$5:$G$504,"Temporary"))))</f>
        <v/>
      </c>
      <c r="BD107" s="188" t="str">
        <f>IF(A107="","",IF(OR(S107="Yes",F107="Credit Note",Q107&lt;=0,AF107="",Setup!$B$24&lt;=AF107,AN107&lt;=0),0,MAX(0,N107*MIN(1,MAX(0,AI107/AN107))*MAX(0,1-IF(AND(AD107&lt;&gt;"",AD107&lt;=AF107),MIN(1,MAX(0,AE107/Q107)),0))-SUMIFS('Reversal Reclaim'!$L$5:$L$504,'Reversal Reclaim'!$B$5:$B$504,A107,'Reversal Reclaim'!$G$5:$G$504,"Temporary"))))</f>
        <v/>
      </c>
      <c r="BE107" s="188" t="str">
        <f>IF(A107="","",IF(OR(S107="Yes",F107="Credit Note",Q107&lt;=0,AF107="",Setup!$B$24&lt;=AF107,AN107&lt;=0),0,MAX(0,O107*MIN(1,MAX(0,AI107/AN107))*MAX(0,1-IF(AND(AD107&lt;&gt;"",AD107&lt;=AF107),MIN(1,MAX(0,AE107/Q107)),0))-SUMIFS('Reversal Reclaim'!$M$5:$M$504,'Reversal Reclaim'!$B$5:$B$504,A107,'Reversal Reclaim'!$G$5:$G$504,"Temporary"))))</f>
        <v/>
      </c>
      <c r="BF107" s="188" t="str">
        <f>IF(A107="","",IF(OR(S107="Yes",F107="Credit Note",Q107&lt;=0,AF107="",Setup!$B$24&lt;=AF107,AN107&lt;=0),0,MAX(0,P107*MIN(1,MAX(0,AI107/AN107))*MAX(0,1-IF(AND(AD107&lt;&gt;"",AD107&lt;=AF107),MIN(1,MAX(0,AE107/Q107)),0))-SUMIFS('Reversal Reclaim'!$N$5:$N$504,'Reversal Reclaim'!$B$5:$B$504,A107,'Reversal Reclaim'!$G$5:$G$504,"Temporary"))))</f>
        <v/>
      </c>
      <c r="BG107" s="188" t="str">
        <f t="shared" si="25"/>
        <v/>
      </c>
    </row>
    <row r="108" spans="1:59" ht="37.950000000000003" customHeight="1" x14ac:dyDescent="0.25">
      <c r="A108" s="61"/>
      <c r="B108" s="62"/>
      <c r="C108" s="62"/>
      <c r="D108" s="62"/>
      <c r="E108" s="62"/>
      <c r="F108" s="62"/>
      <c r="G108" s="62"/>
      <c r="H108" s="63"/>
      <c r="I108" s="63"/>
      <c r="J108" s="63"/>
      <c r="K108" s="63"/>
      <c r="L108" s="64"/>
      <c r="M108" s="64"/>
      <c r="N108" s="64"/>
      <c r="O108" s="64"/>
      <c r="P108" s="64"/>
      <c r="Q108" s="64"/>
      <c r="R108" s="62"/>
      <c r="S108" s="62"/>
      <c r="T108" s="62"/>
      <c r="U108" s="62"/>
      <c r="V108" s="62"/>
      <c r="W108" s="63"/>
      <c r="X108" s="65"/>
      <c r="Y108" s="65"/>
      <c r="Z108" s="65"/>
      <c r="AA108" s="62"/>
      <c r="AB108" s="62"/>
      <c r="AC108" s="62"/>
      <c r="AD108" s="63"/>
      <c r="AE108" s="64"/>
      <c r="AF108" s="63" t="str">
        <f t="shared" si="13"/>
        <v/>
      </c>
      <c r="AG108" s="62"/>
      <c r="AH108" s="207"/>
      <c r="AI108" s="64"/>
      <c r="AJ108" s="64"/>
      <c r="AK108" s="64"/>
      <c r="AL108" s="66" t="str">
        <f t="shared" si="14"/>
        <v/>
      </c>
      <c r="AM108" s="67" t="str">
        <f t="shared" si="15"/>
        <v/>
      </c>
      <c r="AN108" s="68" t="str">
        <f t="shared" si="16"/>
        <v/>
      </c>
      <c r="AO108" s="67" t="str">
        <f t="shared" si="17"/>
        <v/>
      </c>
      <c r="AP108" s="67" t="str">
        <f t="shared" si="18"/>
        <v/>
      </c>
      <c r="AQ108" s="67" t="str">
        <f t="shared" si="19"/>
        <v/>
      </c>
      <c r="AR108" s="67" t="str">
        <f t="shared" si="20"/>
        <v/>
      </c>
      <c r="AS108" s="67" t="str">
        <f t="shared" si="21"/>
        <v/>
      </c>
      <c r="AT108" s="67" t="str">
        <f>IF(A108="","",IF(S108="Yes","N.A.",IF(AND(AD108&lt;&gt;"",AD108&lt;=AF108,AE108&gt;=Q108),"PASS",IF(Setup!$B$24&lt;=AF108,"WATCH",IF(BG108&gt;0,"PARTIAL REVERSE/REVIEW","REVERSE/REVIEW")))))</f>
        <v/>
      </c>
      <c r="AU108" s="67" t="str">
        <f>IF(A108="","",IF(H108="","REVIEW",IF(AI108&gt;0,IF(OR(AH108="",NOT(ISNUMBER(AH108))),"REVIEW CLAIM DATE",IF(AH108&lt;=SUMIF('FY Deadlines'!$A$5:$A$14,IF(MONTH(H108)&gt;=4,YEAR(H108),YEAR(H108)-1),'FY Deadlines'!$F$5:$F$14),"PASS","EXPIRED CLAIM")),IF(SUMIF('FY Deadlines'!$A$5:$A$14,IF(MONTH(H108)&gt;=4,YEAR(H108),YEAR(H108)-1),'FY Deadlines'!$F$5:$F$14)=0,"REVIEW FY",IF(Setup!$B$24&gt;SUMIF('FY Deadlines'!$A$5:$A$14,IF(MONTH(H108)&gt;=4,YEAR(H108),YEAR(H108)-1),'FY Deadlines'!$F$5:$F$14),"EXPIRED","PASS")))))</f>
        <v/>
      </c>
      <c r="AV108" s="67" t="str">
        <f t="shared" si="22"/>
        <v/>
      </c>
      <c r="AW108" s="67" t="str">
        <f>IF(AM108="","",IF(COUNTIF('GSTR-2B IMS'!$AE$5:$AE$504,AM108)=1,SUMIF('GSTR-2B IMS'!$AE$5:$AE$504,AM108,'GSTR-2B IMS'!$AL$5:$AL$504),""))</f>
        <v/>
      </c>
      <c r="AX108" s="67" t="str">
        <f>IF(A108="","",IF(AO108&gt;1,"Duplicate",IF(COUNTIF('GSTR-2B IMS'!$AE$5:$AE$504,AM108)=0,"Only in Books",IF(COUNTIF('GSTR-2B IMS'!$AE$5:$AE$504,AM108)&gt;1,"Duplicate",IF(AND(C108=INDEX('GSTR-2B IMS'!$C$5:$C$504,AW108),F108=INDEX('GSTR-2B IMS'!$F$5:$F$504,AW108),ABS(H108-INDEX('GSTR-2B IMS'!$H$5:$H$504,AW108))&lt;=Setup!$B$21,ABS(L108-INDEX('GSTR-2B IMS'!$L$5:$L$504,AW108))&lt;=Setup!$B$18,ABS(AN108-INDEX('GSTR-2B IMS'!$AF$5:$AF$504,AW108))&lt;=Setup!$B$19,ABS(M108-INDEX('GSTR-2B IMS'!$M$5:$M$504,AW108))&lt;=Setup!$B$20,ABS(N108-INDEX('GSTR-2B IMS'!$N$5:$N$504,AW108))&lt;=Setup!$B$20,ABS(O108-INDEX('GSTR-2B IMS'!$O$5:$O$504,AW108))&lt;=Setup!$B$20,ABS(P108-INDEX('GSTR-2B IMS'!$P$5:$P$504,AW108))&lt;=Setup!$B$20),"Exact",IF(AND(C108=INDEX('GSTR-2B IMS'!$C$5:$C$504,AW108),F108=INDEX('GSTR-2B IMS'!$F$5:$F$504,AW108)),"Partial","Probable"))))))</f>
        <v/>
      </c>
      <c r="AY108" s="69" t="str">
        <f t="shared" si="23"/>
        <v/>
      </c>
      <c r="AZ108" s="190">
        <f t="shared" si="24"/>
        <v>104</v>
      </c>
      <c r="BA108" s="190" t="str">
        <f>IF(A108="","",IF(AW108="","N.A.",IF(INDEX('GSTR-2B IMS'!$T$5:$T$504,AW108)&lt;&gt;"Available","REVIEW",IF(OR(INDEX('GSTR-2B IMS'!$B$5:$B$504,AW108)="GSTR-1 B2B",INDEX('GSTR-2B IMS'!$B$5:$B$504,AW108)="GSTR-1A",INDEX('GSTR-2B IMS'!$B$5:$B$504,AW108)="IFF"),IF(OR(INDEX('GSTR-2B IMS'!$V$5:$V$504,AW108)="Accepted",INDEX('GSTR-2B IMS'!$V$5:$V$504,AW108)="No Action",INDEX('GSTR-2B IMS'!$V$5:$V$504,AW108)="Deemed Accepted"),"PASS","REVIEW"),IF(OR(INDEX('GSTR-2B IMS'!$V$5:$V$504,AW108)="Not in IMS",INDEX('GSTR-2B IMS'!$V$5:$V$504,AW108)="N.A.",INDEX('GSTR-2B IMS'!$V$5:$V$504,AW108)=""),"PASS","REVIEW")))))</f>
        <v/>
      </c>
      <c r="BB108" s="190" t="str">
        <f>IF(A108="","",IF(S108="Yes","RCM",IF(AW108="","Unmatched",IF(INDEX('GSTR-2B IMS'!$AC$5:$AC$504,AW108)="","4(A)(5)",INDEX('GSTR-2B IMS'!$AC$5:$AC$504,AW108)))))</f>
        <v/>
      </c>
      <c r="BC108" s="188" t="str">
        <f>IF(A108="","",IF(OR(S108="Yes",F108="Credit Note",Q108&lt;=0,AF108="",Setup!$B$24&lt;=AF108,AN108&lt;=0),0,MAX(0,M108*MIN(1,MAX(0,AI108/AN108))*MAX(0,1-IF(AND(AD108&lt;&gt;"",AD108&lt;=AF108),MIN(1,MAX(0,AE108/Q108)),0))-SUMIFS('Reversal Reclaim'!$K$5:$K$504,'Reversal Reclaim'!$B$5:$B$504,A108,'Reversal Reclaim'!$G$5:$G$504,"Temporary"))))</f>
        <v/>
      </c>
      <c r="BD108" s="188" t="str">
        <f>IF(A108="","",IF(OR(S108="Yes",F108="Credit Note",Q108&lt;=0,AF108="",Setup!$B$24&lt;=AF108,AN108&lt;=0),0,MAX(0,N108*MIN(1,MAX(0,AI108/AN108))*MAX(0,1-IF(AND(AD108&lt;&gt;"",AD108&lt;=AF108),MIN(1,MAX(0,AE108/Q108)),0))-SUMIFS('Reversal Reclaim'!$L$5:$L$504,'Reversal Reclaim'!$B$5:$B$504,A108,'Reversal Reclaim'!$G$5:$G$504,"Temporary"))))</f>
        <v/>
      </c>
      <c r="BE108" s="188" t="str">
        <f>IF(A108="","",IF(OR(S108="Yes",F108="Credit Note",Q108&lt;=0,AF108="",Setup!$B$24&lt;=AF108,AN108&lt;=0),0,MAX(0,O108*MIN(1,MAX(0,AI108/AN108))*MAX(0,1-IF(AND(AD108&lt;&gt;"",AD108&lt;=AF108),MIN(1,MAX(0,AE108/Q108)),0))-SUMIFS('Reversal Reclaim'!$M$5:$M$504,'Reversal Reclaim'!$B$5:$B$504,A108,'Reversal Reclaim'!$G$5:$G$504,"Temporary"))))</f>
        <v/>
      </c>
      <c r="BF108" s="188" t="str">
        <f>IF(A108="","",IF(OR(S108="Yes",F108="Credit Note",Q108&lt;=0,AF108="",Setup!$B$24&lt;=AF108,AN108&lt;=0),0,MAX(0,P108*MIN(1,MAX(0,AI108/AN108))*MAX(0,1-IF(AND(AD108&lt;&gt;"",AD108&lt;=AF108),MIN(1,MAX(0,AE108/Q108)),0))-SUMIFS('Reversal Reclaim'!$N$5:$N$504,'Reversal Reclaim'!$B$5:$B$504,A108,'Reversal Reclaim'!$G$5:$G$504,"Temporary"))))</f>
        <v/>
      </c>
      <c r="BG108" s="188" t="str">
        <f t="shared" si="25"/>
        <v/>
      </c>
    </row>
    <row r="109" spans="1:59" ht="37.950000000000003" customHeight="1" x14ac:dyDescent="0.25">
      <c r="A109" s="61"/>
      <c r="B109" s="62"/>
      <c r="C109" s="62"/>
      <c r="D109" s="62"/>
      <c r="E109" s="62"/>
      <c r="F109" s="62"/>
      <c r="G109" s="62"/>
      <c r="H109" s="63"/>
      <c r="I109" s="63"/>
      <c r="J109" s="63"/>
      <c r="K109" s="63"/>
      <c r="L109" s="64"/>
      <c r="M109" s="64"/>
      <c r="N109" s="64"/>
      <c r="O109" s="64"/>
      <c r="P109" s="64"/>
      <c r="Q109" s="64"/>
      <c r="R109" s="62"/>
      <c r="S109" s="62"/>
      <c r="T109" s="62"/>
      <c r="U109" s="62"/>
      <c r="V109" s="62"/>
      <c r="W109" s="63"/>
      <c r="X109" s="65"/>
      <c r="Y109" s="65"/>
      <c r="Z109" s="65"/>
      <c r="AA109" s="62"/>
      <c r="AB109" s="62"/>
      <c r="AC109" s="62"/>
      <c r="AD109" s="63"/>
      <c r="AE109" s="64"/>
      <c r="AF109" s="63" t="str">
        <f t="shared" si="13"/>
        <v/>
      </c>
      <c r="AG109" s="62"/>
      <c r="AH109" s="207"/>
      <c r="AI109" s="64"/>
      <c r="AJ109" s="64"/>
      <c r="AK109" s="64"/>
      <c r="AL109" s="66" t="str">
        <f t="shared" si="14"/>
        <v/>
      </c>
      <c r="AM109" s="67" t="str">
        <f t="shared" si="15"/>
        <v/>
      </c>
      <c r="AN109" s="68" t="str">
        <f t="shared" si="16"/>
        <v/>
      </c>
      <c r="AO109" s="67" t="str">
        <f t="shared" si="17"/>
        <v/>
      </c>
      <c r="AP109" s="67" t="str">
        <f t="shared" si="18"/>
        <v/>
      </c>
      <c r="AQ109" s="67" t="str">
        <f t="shared" si="19"/>
        <v/>
      </c>
      <c r="AR109" s="67" t="str">
        <f t="shared" si="20"/>
        <v/>
      </c>
      <c r="AS109" s="67" t="str">
        <f t="shared" si="21"/>
        <v/>
      </c>
      <c r="AT109" s="67" t="str">
        <f>IF(A109="","",IF(S109="Yes","N.A.",IF(AND(AD109&lt;&gt;"",AD109&lt;=AF109,AE109&gt;=Q109),"PASS",IF(Setup!$B$24&lt;=AF109,"WATCH",IF(BG109&gt;0,"PARTIAL REVERSE/REVIEW","REVERSE/REVIEW")))))</f>
        <v/>
      </c>
      <c r="AU109" s="67" t="str">
        <f>IF(A109="","",IF(H109="","REVIEW",IF(AI109&gt;0,IF(OR(AH109="",NOT(ISNUMBER(AH109))),"REVIEW CLAIM DATE",IF(AH109&lt;=SUMIF('FY Deadlines'!$A$5:$A$14,IF(MONTH(H109)&gt;=4,YEAR(H109),YEAR(H109)-1),'FY Deadlines'!$F$5:$F$14),"PASS","EXPIRED CLAIM")),IF(SUMIF('FY Deadlines'!$A$5:$A$14,IF(MONTH(H109)&gt;=4,YEAR(H109),YEAR(H109)-1),'FY Deadlines'!$F$5:$F$14)=0,"REVIEW FY",IF(Setup!$B$24&gt;SUMIF('FY Deadlines'!$A$5:$A$14,IF(MONTH(H109)&gt;=4,YEAR(H109),YEAR(H109)-1),'FY Deadlines'!$F$5:$F$14),"EXPIRED","PASS")))))</f>
        <v/>
      </c>
      <c r="AV109" s="67" t="str">
        <f t="shared" si="22"/>
        <v/>
      </c>
      <c r="AW109" s="67" t="str">
        <f>IF(AM109="","",IF(COUNTIF('GSTR-2B IMS'!$AE$5:$AE$504,AM109)=1,SUMIF('GSTR-2B IMS'!$AE$5:$AE$504,AM109,'GSTR-2B IMS'!$AL$5:$AL$504),""))</f>
        <v/>
      </c>
      <c r="AX109" s="67" t="str">
        <f>IF(A109="","",IF(AO109&gt;1,"Duplicate",IF(COUNTIF('GSTR-2B IMS'!$AE$5:$AE$504,AM109)=0,"Only in Books",IF(COUNTIF('GSTR-2B IMS'!$AE$5:$AE$504,AM109)&gt;1,"Duplicate",IF(AND(C109=INDEX('GSTR-2B IMS'!$C$5:$C$504,AW109),F109=INDEX('GSTR-2B IMS'!$F$5:$F$504,AW109),ABS(H109-INDEX('GSTR-2B IMS'!$H$5:$H$504,AW109))&lt;=Setup!$B$21,ABS(L109-INDEX('GSTR-2B IMS'!$L$5:$L$504,AW109))&lt;=Setup!$B$18,ABS(AN109-INDEX('GSTR-2B IMS'!$AF$5:$AF$504,AW109))&lt;=Setup!$B$19,ABS(M109-INDEX('GSTR-2B IMS'!$M$5:$M$504,AW109))&lt;=Setup!$B$20,ABS(N109-INDEX('GSTR-2B IMS'!$N$5:$N$504,AW109))&lt;=Setup!$B$20,ABS(O109-INDEX('GSTR-2B IMS'!$O$5:$O$504,AW109))&lt;=Setup!$B$20,ABS(P109-INDEX('GSTR-2B IMS'!$P$5:$P$504,AW109))&lt;=Setup!$B$20),"Exact",IF(AND(C109=INDEX('GSTR-2B IMS'!$C$5:$C$504,AW109),F109=INDEX('GSTR-2B IMS'!$F$5:$F$504,AW109)),"Partial","Probable"))))))</f>
        <v/>
      </c>
      <c r="AY109" s="69" t="str">
        <f t="shared" si="23"/>
        <v/>
      </c>
      <c r="AZ109" s="190">
        <f t="shared" si="24"/>
        <v>105</v>
      </c>
      <c r="BA109" s="190" t="str">
        <f>IF(A109="","",IF(AW109="","N.A.",IF(INDEX('GSTR-2B IMS'!$T$5:$T$504,AW109)&lt;&gt;"Available","REVIEW",IF(OR(INDEX('GSTR-2B IMS'!$B$5:$B$504,AW109)="GSTR-1 B2B",INDEX('GSTR-2B IMS'!$B$5:$B$504,AW109)="GSTR-1A",INDEX('GSTR-2B IMS'!$B$5:$B$504,AW109)="IFF"),IF(OR(INDEX('GSTR-2B IMS'!$V$5:$V$504,AW109)="Accepted",INDEX('GSTR-2B IMS'!$V$5:$V$504,AW109)="No Action",INDEX('GSTR-2B IMS'!$V$5:$V$504,AW109)="Deemed Accepted"),"PASS","REVIEW"),IF(OR(INDEX('GSTR-2B IMS'!$V$5:$V$504,AW109)="Not in IMS",INDEX('GSTR-2B IMS'!$V$5:$V$504,AW109)="N.A.",INDEX('GSTR-2B IMS'!$V$5:$V$504,AW109)=""),"PASS","REVIEW")))))</f>
        <v/>
      </c>
      <c r="BB109" s="190" t="str">
        <f>IF(A109="","",IF(S109="Yes","RCM",IF(AW109="","Unmatched",IF(INDEX('GSTR-2B IMS'!$AC$5:$AC$504,AW109)="","4(A)(5)",INDEX('GSTR-2B IMS'!$AC$5:$AC$504,AW109)))))</f>
        <v/>
      </c>
      <c r="BC109" s="188" t="str">
        <f>IF(A109="","",IF(OR(S109="Yes",F109="Credit Note",Q109&lt;=0,AF109="",Setup!$B$24&lt;=AF109,AN109&lt;=0),0,MAX(0,M109*MIN(1,MAX(0,AI109/AN109))*MAX(0,1-IF(AND(AD109&lt;&gt;"",AD109&lt;=AF109),MIN(1,MAX(0,AE109/Q109)),0))-SUMIFS('Reversal Reclaim'!$K$5:$K$504,'Reversal Reclaim'!$B$5:$B$504,A109,'Reversal Reclaim'!$G$5:$G$504,"Temporary"))))</f>
        <v/>
      </c>
      <c r="BD109" s="188" t="str">
        <f>IF(A109="","",IF(OR(S109="Yes",F109="Credit Note",Q109&lt;=0,AF109="",Setup!$B$24&lt;=AF109,AN109&lt;=0),0,MAX(0,N109*MIN(1,MAX(0,AI109/AN109))*MAX(0,1-IF(AND(AD109&lt;&gt;"",AD109&lt;=AF109),MIN(1,MAX(0,AE109/Q109)),0))-SUMIFS('Reversal Reclaim'!$L$5:$L$504,'Reversal Reclaim'!$B$5:$B$504,A109,'Reversal Reclaim'!$G$5:$G$504,"Temporary"))))</f>
        <v/>
      </c>
      <c r="BE109" s="188" t="str">
        <f>IF(A109="","",IF(OR(S109="Yes",F109="Credit Note",Q109&lt;=0,AF109="",Setup!$B$24&lt;=AF109,AN109&lt;=0),0,MAX(0,O109*MIN(1,MAX(0,AI109/AN109))*MAX(0,1-IF(AND(AD109&lt;&gt;"",AD109&lt;=AF109),MIN(1,MAX(0,AE109/Q109)),0))-SUMIFS('Reversal Reclaim'!$M$5:$M$504,'Reversal Reclaim'!$B$5:$B$504,A109,'Reversal Reclaim'!$G$5:$G$504,"Temporary"))))</f>
        <v/>
      </c>
      <c r="BF109" s="188" t="str">
        <f>IF(A109="","",IF(OR(S109="Yes",F109="Credit Note",Q109&lt;=0,AF109="",Setup!$B$24&lt;=AF109,AN109&lt;=0),0,MAX(0,P109*MIN(1,MAX(0,AI109/AN109))*MAX(0,1-IF(AND(AD109&lt;&gt;"",AD109&lt;=AF109),MIN(1,MAX(0,AE109/Q109)),0))-SUMIFS('Reversal Reclaim'!$N$5:$N$504,'Reversal Reclaim'!$B$5:$B$504,A109,'Reversal Reclaim'!$G$5:$G$504,"Temporary"))))</f>
        <v/>
      </c>
      <c r="BG109" s="188" t="str">
        <f t="shared" si="25"/>
        <v/>
      </c>
    </row>
    <row r="110" spans="1:59" ht="37.950000000000003" customHeight="1" x14ac:dyDescent="0.25">
      <c r="A110" s="61"/>
      <c r="B110" s="62"/>
      <c r="C110" s="62"/>
      <c r="D110" s="62"/>
      <c r="E110" s="62"/>
      <c r="F110" s="62"/>
      <c r="G110" s="62"/>
      <c r="H110" s="63"/>
      <c r="I110" s="63"/>
      <c r="J110" s="63"/>
      <c r="K110" s="63"/>
      <c r="L110" s="64"/>
      <c r="M110" s="64"/>
      <c r="N110" s="64"/>
      <c r="O110" s="64"/>
      <c r="P110" s="64"/>
      <c r="Q110" s="64"/>
      <c r="R110" s="62"/>
      <c r="S110" s="62"/>
      <c r="T110" s="62"/>
      <c r="U110" s="62"/>
      <c r="V110" s="62"/>
      <c r="W110" s="63"/>
      <c r="X110" s="65"/>
      <c r="Y110" s="65"/>
      <c r="Z110" s="65"/>
      <c r="AA110" s="62"/>
      <c r="AB110" s="62"/>
      <c r="AC110" s="62"/>
      <c r="AD110" s="63"/>
      <c r="AE110" s="64"/>
      <c r="AF110" s="63" t="str">
        <f t="shared" si="13"/>
        <v/>
      </c>
      <c r="AG110" s="62"/>
      <c r="AH110" s="207"/>
      <c r="AI110" s="64"/>
      <c r="AJ110" s="64"/>
      <c r="AK110" s="64"/>
      <c r="AL110" s="66" t="str">
        <f t="shared" si="14"/>
        <v/>
      </c>
      <c r="AM110" s="67" t="str">
        <f t="shared" si="15"/>
        <v/>
      </c>
      <c r="AN110" s="68" t="str">
        <f t="shared" si="16"/>
        <v/>
      </c>
      <c r="AO110" s="67" t="str">
        <f t="shared" si="17"/>
        <v/>
      </c>
      <c r="AP110" s="67" t="str">
        <f t="shared" si="18"/>
        <v/>
      </c>
      <c r="AQ110" s="67" t="str">
        <f t="shared" si="19"/>
        <v/>
      </c>
      <c r="AR110" s="67" t="str">
        <f t="shared" si="20"/>
        <v/>
      </c>
      <c r="AS110" s="67" t="str">
        <f t="shared" si="21"/>
        <v/>
      </c>
      <c r="AT110" s="67" t="str">
        <f>IF(A110="","",IF(S110="Yes","N.A.",IF(AND(AD110&lt;&gt;"",AD110&lt;=AF110,AE110&gt;=Q110),"PASS",IF(Setup!$B$24&lt;=AF110,"WATCH",IF(BG110&gt;0,"PARTIAL REVERSE/REVIEW","REVERSE/REVIEW")))))</f>
        <v/>
      </c>
      <c r="AU110" s="67" t="str">
        <f>IF(A110="","",IF(H110="","REVIEW",IF(AI110&gt;0,IF(OR(AH110="",NOT(ISNUMBER(AH110))),"REVIEW CLAIM DATE",IF(AH110&lt;=SUMIF('FY Deadlines'!$A$5:$A$14,IF(MONTH(H110)&gt;=4,YEAR(H110),YEAR(H110)-1),'FY Deadlines'!$F$5:$F$14),"PASS","EXPIRED CLAIM")),IF(SUMIF('FY Deadlines'!$A$5:$A$14,IF(MONTH(H110)&gt;=4,YEAR(H110),YEAR(H110)-1),'FY Deadlines'!$F$5:$F$14)=0,"REVIEW FY",IF(Setup!$B$24&gt;SUMIF('FY Deadlines'!$A$5:$A$14,IF(MONTH(H110)&gt;=4,YEAR(H110),YEAR(H110)-1),'FY Deadlines'!$F$5:$F$14),"EXPIRED","PASS")))))</f>
        <v/>
      </c>
      <c r="AV110" s="67" t="str">
        <f t="shared" si="22"/>
        <v/>
      </c>
      <c r="AW110" s="67" t="str">
        <f>IF(AM110="","",IF(COUNTIF('GSTR-2B IMS'!$AE$5:$AE$504,AM110)=1,SUMIF('GSTR-2B IMS'!$AE$5:$AE$504,AM110,'GSTR-2B IMS'!$AL$5:$AL$504),""))</f>
        <v/>
      </c>
      <c r="AX110" s="67" t="str">
        <f>IF(A110="","",IF(AO110&gt;1,"Duplicate",IF(COUNTIF('GSTR-2B IMS'!$AE$5:$AE$504,AM110)=0,"Only in Books",IF(COUNTIF('GSTR-2B IMS'!$AE$5:$AE$504,AM110)&gt;1,"Duplicate",IF(AND(C110=INDEX('GSTR-2B IMS'!$C$5:$C$504,AW110),F110=INDEX('GSTR-2B IMS'!$F$5:$F$504,AW110),ABS(H110-INDEX('GSTR-2B IMS'!$H$5:$H$504,AW110))&lt;=Setup!$B$21,ABS(L110-INDEX('GSTR-2B IMS'!$L$5:$L$504,AW110))&lt;=Setup!$B$18,ABS(AN110-INDEX('GSTR-2B IMS'!$AF$5:$AF$504,AW110))&lt;=Setup!$B$19,ABS(M110-INDEX('GSTR-2B IMS'!$M$5:$M$504,AW110))&lt;=Setup!$B$20,ABS(N110-INDEX('GSTR-2B IMS'!$N$5:$N$504,AW110))&lt;=Setup!$B$20,ABS(O110-INDEX('GSTR-2B IMS'!$O$5:$O$504,AW110))&lt;=Setup!$B$20,ABS(P110-INDEX('GSTR-2B IMS'!$P$5:$P$504,AW110))&lt;=Setup!$B$20),"Exact",IF(AND(C110=INDEX('GSTR-2B IMS'!$C$5:$C$504,AW110),F110=INDEX('GSTR-2B IMS'!$F$5:$F$504,AW110)),"Partial","Probable"))))))</f>
        <v/>
      </c>
      <c r="AY110" s="69" t="str">
        <f t="shared" si="23"/>
        <v/>
      </c>
      <c r="AZ110" s="190">
        <f t="shared" si="24"/>
        <v>106</v>
      </c>
      <c r="BA110" s="190" t="str">
        <f>IF(A110="","",IF(AW110="","N.A.",IF(INDEX('GSTR-2B IMS'!$T$5:$T$504,AW110)&lt;&gt;"Available","REVIEW",IF(OR(INDEX('GSTR-2B IMS'!$B$5:$B$504,AW110)="GSTR-1 B2B",INDEX('GSTR-2B IMS'!$B$5:$B$504,AW110)="GSTR-1A",INDEX('GSTR-2B IMS'!$B$5:$B$504,AW110)="IFF"),IF(OR(INDEX('GSTR-2B IMS'!$V$5:$V$504,AW110)="Accepted",INDEX('GSTR-2B IMS'!$V$5:$V$504,AW110)="No Action",INDEX('GSTR-2B IMS'!$V$5:$V$504,AW110)="Deemed Accepted"),"PASS","REVIEW"),IF(OR(INDEX('GSTR-2B IMS'!$V$5:$V$504,AW110)="Not in IMS",INDEX('GSTR-2B IMS'!$V$5:$V$504,AW110)="N.A.",INDEX('GSTR-2B IMS'!$V$5:$V$504,AW110)=""),"PASS","REVIEW")))))</f>
        <v/>
      </c>
      <c r="BB110" s="190" t="str">
        <f>IF(A110="","",IF(S110="Yes","RCM",IF(AW110="","Unmatched",IF(INDEX('GSTR-2B IMS'!$AC$5:$AC$504,AW110)="","4(A)(5)",INDEX('GSTR-2B IMS'!$AC$5:$AC$504,AW110)))))</f>
        <v/>
      </c>
      <c r="BC110" s="188" t="str">
        <f>IF(A110="","",IF(OR(S110="Yes",F110="Credit Note",Q110&lt;=0,AF110="",Setup!$B$24&lt;=AF110,AN110&lt;=0),0,MAX(0,M110*MIN(1,MAX(0,AI110/AN110))*MAX(0,1-IF(AND(AD110&lt;&gt;"",AD110&lt;=AF110),MIN(1,MAX(0,AE110/Q110)),0))-SUMIFS('Reversal Reclaim'!$K$5:$K$504,'Reversal Reclaim'!$B$5:$B$504,A110,'Reversal Reclaim'!$G$5:$G$504,"Temporary"))))</f>
        <v/>
      </c>
      <c r="BD110" s="188" t="str">
        <f>IF(A110="","",IF(OR(S110="Yes",F110="Credit Note",Q110&lt;=0,AF110="",Setup!$B$24&lt;=AF110,AN110&lt;=0),0,MAX(0,N110*MIN(1,MAX(0,AI110/AN110))*MAX(0,1-IF(AND(AD110&lt;&gt;"",AD110&lt;=AF110),MIN(1,MAX(0,AE110/Q110)),0))-SUMIFS('Reversal Reclaim'!$L$5:$L$504,'Reversal Reclaim'!$B$5:$B$504,A110,'Reversal Reclaim'!$G$5:$G$504,"Temporary"))))</f>
        <v/>
      </c>
      <c r="BE110" s="188" t="str">
        <f>IF(A110="","",IF(OR(S110="Yes",F110="Credit Note",Q110&lt;=0,AF110="",Setup!$B$24&lt;=AF110,AN110&lt;=0),0,MAX(0,O110*MIN(1,MAX(0,AI110/AN110))*MAX(0,1-IF(AND(AD110&lt;&gt;"",AD110&lt;=AF110),MIN(1,MAX(0,AE110/Q110)),0))-SUMIFS('Reversal Reclaim'!$M$5:$M$504,'Reversal Reclaim'!$B$5:$B$504,A110,'Reversal Reclaim'!$G$5:$G$504,"Temporary"))))</f>
        <v/>
      </c>
      <c r="BF110" s="188" t="str">
        <f>IF(A110="","",IF(OR(S110="Yes",F110="Credit Note",Q110&lt;=0,AF110="",Setup!$B$24&lt;=AF110,AN110&lt;=0),0,MAX(0,P110*MIN(1,MAX(0,AI110/AN110))*MAX(0,1-IF(AND(AD110&lt;&gt;"",AD110&lt;=AF110),MIN(1,MAX(0,AE110/Q110)),0))-SUMIFS('Reversal Reclaim'!$N$5:$N$504,'Reversal Reclaim'!$B$5:$B$504,A110,'Reversal Reclaim'!$G$5:$G$504,"Temporary"))))</f>
        <v/>
      </c>
      <c r="BG110" s="188" t="str">
        <f t="shared" si="25"/>
        <v/>
      </c>
    </row>
    <row r="111" spans="1:59" ht="37.950000000000003" customHeight="1" x14ac:dyDescent="0.25">
      <c r="A111" s="61"/>
      <c r="B111" s="62"/>
      <c r="C111" s="62"/>
      <c r="D111" s="62"/>
      <c r="E111" s="62"/>
      <c r="F111" s="62"/>
      <c r="G111" s="62"/>
      <c r="H111" s="63"/>
      <c r="I111" s="63"/>
      <c r="J111" s="63"/>
      <c r="K111" s="63"/>
      <c r="L111" s="64"/>
      <c r="M111" s="64"/>
      <c r="N111" s="64"/>
      <c r="O111" s="64"/>
      <c r="P111" s="64"/>
      <c r="Q111" s="64"/>
      <c r="R111" s="62"/>
      <c r="S111" s="62"/>
      <c r="T111" s="62"/>
      <c r="U111" s="62"/>
      <c r="V111" s="62"/>
      <c r="W111" s="63"/>
      <c r="X111" s="65"/>
      <c r="Y111" s="65"/>
      <c r="Z111" s="65"/>
      <c r="AA111" s="62"/>
      <c r="AB111" s="62"/>
      <c r="AC111" s="62"/>
      <c r="AD111" s="63"/>
      <c r="AE111" s="64"/>
      <c r="AF111" s="63" t="str">
        <f t="shared" si="13"/>
        <v/>
      </c>
      <c r="AG111" s="62"/>
      <c r="AH111" s="207"/>
      <c r="AI111" s="64"/>
      <c r="AJ111" s="64"/>
      <c r="AK111" s="64"/>
      <c r="AL111" s="66" t="str">
        <f t="shared" si="14"/>
        <v/>
      </c>
      <c r="AM111" s="67" t="str">
        <f t="shared" si="15"/>
        <v/>
      </c>
      <c r="AN111" s="68" t="str">
        <f t="shared" si="16"/>
        <v/>
      </c>
      <c r="AO111" s="67" t="str">
        <f t="shared" si="17"/>
        <v/>
      </c>
      <c r="AP111" s="67" t="str">
        <f t="shared" si="18"/>
        <v/>
      </c>
      <c r="AQ111" s="67" t="str">
        <f t="shared" si="19"/>
        <v/>
      </c>
      <c r="AR111" s="67" t="str">
        <f t="shared" si="20"/>
        <v/>
      </c>
      <c r="AS111" s="67" t="str">
        <f t="shared" si="21"/>
        <v/>
      </c>
      <c r="AT111" s="67" t="str">
        <f>IF(A111="","",IF(S111="Yes","N.A.",IF(AND(AD111&lt;&gt;"",AD111&lt;=AF111,AE111&gt;=Q111),"PASS",IF(Setup!$B$24&lt;=AF111,"WATCH",IF(BG111&gt;0,"PARTIAL REVERSE/REVIEW","REVERSE/REVIEW")))))</f>
        <v/>
      </c>
      <c r="AU111" s="67" t="str">
        <f>IF(A111="","",IF(H111="","REVIEW",IF(AI111&gt;0,IF(OR(AH111="",NOT(ISNUMBER(AH111))),"REVIEW CLAIM DATE",IF(AH111&lt;=SUMIF('FY Deadlines'!$A$5:$A$14,IF(MONTH(H111)&gt;=4,YEAR(H111),YEAR(H111)-1),'FY Deadlines'!$F$5:$F$14),"PASS","EXPIRED CLAIM")),IF(SUMIF('FY Deadlines'!$A$5:$A$14,IF(MONTH(H111)&gt;=4,YEAR(H111),YEAR(H111)-1),'FY Deadlines'!$F$5:$F$14)=0,"REVIEW FY",IF(Setup!$B$24&gt;SUMIF('FY Deadlines'!$A$5:$A$14,IF(MONTH(H111)&gt;=4,YEAR(H111),YEAR(H111)-1),'FY Deadlines'!$F$5:$F$14),"EXPIRED","PASS")))))</f>
        <v/>
      </c>
      <c r="AV111" s="67" t="str">
        <f t="shared" si="22"/>
        <v/>
      </c>
      <c r="AW111" s="67" t="str">
        <f>IF(AM111="","",IF(COUNTIF('GSTR-2B IMS'!$AE$5:$AE$504,AM111)=1,SUMIF('GSTR-2B IMS'!$AE$5:$AE$504,AM111,'GSTR-2B IMS'!$AL$5:$AL$504),""))</f>
        <v/>
      </c>
      <c r="AX111" s="67" t="str">
        <f>IF(A111="","",IF(AO111&gt;1,"Duplicate",IF(COUNTIF('GSTR-2B IMS'!$AE$5:$AE$504,AM111)=0,"Only in Books",IF(COUNTIF('GSTR-2B IMS'!$AE$5:$AE$504,AM111)&gt;1,"Duplicate",IF(AND(C111=INDEX('GSTR-2B IMS'!$C$5:$C$504,AW111),F111=INDEX('GSTR-2B IMS'!$F$5:$F$504,AW111),ABS(H111-INDEX('GSTR-2B IMS'!$H$5:$H$504,AW111))&lt;=Setup!$B$21,ABS(L111-INDEX('GSTR-2B IMS'!$L$5:$L$504,AW111))&lt;=Setup!$B$18,ABS(AN111-INDEX('GSTR-2B IMS'!$AF$5:$AF$504,AW111))&lt;=Setup!$B$19,ABS(M111-INDEX('GSTR-2B IMS'!$M$5:$M$504,AW111))&lt;=Setup!$B$20,ABS(N111-INDEX('GSTR-2B IMS'!$N$5:$N$504,AW111))&lt;=Setup!$B$20,ABS(O111-INDEX('GSTR-2B IMS'!$O$5:$O$504,AW111))&lt;=Setup!$B$20,ABS(P111-INDEX('GSTR-2B IMS'!$P$5:$P$504,AW111))&lt;=Setup!$B$20),"Exact",IF(AND(C111=INDEX('GSTR-2B IMS'!$C$5:$C$504,AW111),F111=INDEX('GSTR-2B IMS'!$F$5:$F$504,AW111)),"Partial","Probable"))))))</f>
        <v/>
      </c>
      <c r="AY111" s="69" t="str">
        <f t="shared" si="23"/>
        <v/>
      </c>
      <c r="AZ111" s="190">
        <f t="shared" si="24"/>
        <v>107</v>
      </c>
      <c r="BA111" s="190" t="str">
        <f>IF(A111="","",IF(AW111="","N.A.",IF(INDEX('GSTR-2B IMS'!$T$5:$T$504,AW111)&lt;&gt;"Available","REVIEW",IF(OR(INDEX('GSTR-2B IMS'!$B$5:$B$504,AW111)="GSTR-1 B2B",INDEX('GSTR-2B IMS'!$B$5:$B$504,AW111)="GSTR-1A",INDEX('GSTR-2B IMS'!$B$5:$B$504,AW111)="IFF"),IF(OR(INDEX('GSTR-2B IMS'!$V$5:$V$504,AW111)="Accepted",INDEX('GSTR-2B IMS'!$V$5:$V$504,AW111)="No Action",INDEX('GSTR-2B IMS'!$V$5:$V$504,AW111)="Deemed Accepted"),"PASS","REVIEW"),IF(OR(INDEX('GSTR-2B IMS'!$V$5:$V$504,AW111)="Not in IMS",INDEX('GSTR-2B IMS'!$V$5:$V$504,AW111)="N.A.",INDEX('GSTR-2B IMS'!$V$5:$V$504,AW111)=""),"PASS","REVIEW")))))</f>
        <v/>
      </c>
      <c r="BB111" s="190" t="str">
        <f>IF(A111="","",IF(S111="Yes","RCM",IF(AW111="","Unmatched",IF(INDEX('GSTR-2B IMS'!$AC$5:$AC$504,AW111)="","4(A)(5)",INDEX('GSTR-2B IMS'!$AC$5:$AC$504,AW111)))))</f>
        <v/>
      </c>
      <c r="BC111" s="188" t="str">
        <f>IF(A111="","",IF(OR(S111="Yes",F111="Credit Note",Q111&lt;=0,AF111="",Setup!$B$24&lt;=AF111,AN111&lt;=0),0,MAX(0,M111*MIN(1,MAX(0,AI111/AN111))*MAX(0,1-IF(AND(AD111&lt;&gt;"",AD111&lt;=AF111),MIN(1,MAX(0,AE111/Q111)),0))-SUMIFS('Reversal Reclaim'!$K$5:$K$504,'Reversal Reclaim'!$B$5:$B$504,A111,'Reversal Reclaim'!$G$5:$G$504,"Temporary"))))</f>
        <v/>
      </c>
      <c r="BD111" s="188" t="str">
        <f>IF(A111="","",IF(OR(S111="Yes",F111="Credit Note",Q111&lt;=0,AF111="",Setup!$B$24&lt;=AF111,AN111&lt;=0),0,MAX(0,N111*MIN(1,MAX(0,AI111/AN111))*MAX(0,1-IF(AND(AD111&lt;&gt;"",AD111&lt;=AF111),MIN(1,MAX(0,AE111/Q111)),0))-SUMIFS('Reversal Reclaim'!$L$5:$L$504,'Reversal Reclaim'!$B$5:$B$504,A111,'Reversal Reclaim'!$G$5:$G$504,"Temporary"))))</f>
        <v/>
      </c>
      <c r="BE111" s="188" t="str">
        <f>IF(A111="","",IF(OR(S111="Yes",F111="Credit Note",Q111&lt;=0,AF111="",Setup!$B$24&lt;=AF111,AN111&lt;=0),0,MAX(0,O111*MIN(1,MAX(0,AI111/AN111))*MAX(0,1-IF(AND(AD111&lt;&gt;"",AD111&lt;=AF111),MIN(1,MAX(0,AE111/Q111)),0))-SUMIFS('Reversal Reclaim'!$M$5:$M$504,'Reversal Reclaim'!$B$5:$B$504,A111,'Reversal Reclaim'!$G$5:$G$504,"Temporary"))))</f>
        <v/>
      </c>
      <c r="BF111" s="188" t="str">
        <f>IF(A111="","",IF(OR(S111="Yes",F111="Credit Note",Q111&lt;=0,AF111="",Setup!$B$24&lt;=AF111,AN111&lt;=0),0,MAX(0,P111*MIN(1,MAX(0,AI111/AN111))*MAX(0,1-IF(AND(AD111&lt;&gt;"",AD111&lt;=AF111),MIN(1,MAX(0,AE111/Q111)),0))-SUMIFS('Reversal Reclaim'!$N$5:$N$504,'Reversal Reclaim'!$B$5:$B$504,A111,'Reversal Reclaim'!$G$5:$G$504,"Temporary"))))</f>
        <v/>
      </c>
      <c r="BG111" s="188" t="str">
        <f t="shared" si="25"/>
        <v/>
      </c>
    </row>
    <row r="112" spans="1:59" ht="37.950000000000003" customHeight="1" x14ac:dyDescent="0.25">
      <c r="A112" s="61"/>
      <c r="B112" s="62"/>
      <c r="C112" s="62"/>
      <c r="D112" s="62"/>
      <c r="E112" s="62"/>
      <c r="F112" s="62"/>
      <c r="G112" s="62"/>
      <c r="H112" s="63"/>
      <c r="I112" s="63"/>
      <c r="J112" s="63"/>
      <c r="K112" s="63"/>
      <c r="L112" s="64"/>
      <c r="M112" s="64"/>
      <c r="N112" s="64"/>
      <c r="O112" s="64"/>
      <c r="P112" s="64"/>
      <c r="Q112" s="64"/>
      <c r="R112" s="62"/>
      <c r="S112" s="62"/>
      <c r="T112" s="62"/>
      <c r="U112" s="62"/>
      <c r="V112" s="62"/>
      <c r="W112" s="63"/>
      <c r="X112" s="65"/>
      <c r="Y112" s="65"/>
      <c r="Z112" s="65"/>
      <c r="AA112" s="62"/>
      <c r="AB112" s="62"/>
      <c r="AC112" s="62"/>
      <c r="AD112" s="63"/>
      <c r="AE112" s="64"/>
      <c r="AF112" s="63" t="str">
        <f t="shared" si="13"/>
        <v/>
      </c>
      <c r="AG112" s="62"/>
      <c r="AH112" s="207"/>
      <c r="AI112" s="64"/>
      <c r="AJ112" s="64"/>
      <c r="AK112" s="64"/>
      <c r="AL112" s="66" t="str">
        <f t="shared" si="14"/>
        <v/>
      </c>
      <c r="AM112" s="67" t="str">
        <f t="shared" si="15"/>
        <v/>
      </c>
      <c r="AN112" s="68" t="str">
        <f t="shared" si="16"/>
        <v/>
      </c>
      <c r="AO112" s="67" t="str">
        <f t="shared" si="17"/>
        <v/>
      </c>
      <c r="AP112" s="67" t="str">
        <f t="shared" si="18"/>
        <v/>
      </c>
      <c r="AQ112" s="67" t="str">
        <f t="shared" si="19"/>
        <v/>
      </c>
      <c r="AR112" s="67" t="str">
        <f t="shared" si="20"/>
        <v/>
      </c>
      <c r="AS112" s="67" t="str">
        <f t="shared" si="21"/>
        <v/>
      </c>
      <c r="AT112" s="67" t="str">
        <f>IF(A112="","",IF(S112="Yes","N.A.",IF(AND(AD112&lt;&gt;"",AD112&lt;=AF112,AE112&gt;=Q112),"PASS",IF(Setup!$B$24&lt;=AF112,"WATCH",IF(BG112&gt;0,"PARTIAL REVERSE/REVIEW","REVERSE/REVIEW")))))</f>
        <v/>
      </c>
      <c r="AU112" s="67" t="str">
        <f>IF(A112="","",IF(H112="","REVIEW",IF(AI112&gt;0,IF(OR(AH112="",NOT(ISNUMBER(AH112))),"REVIEW CLAIM DATE",IF(AH112&lt;=SUMIF('FY Deadlines'!$A$5:$A$14,IF(MONTH(H112)&gt;=4,YEAR(H112),YEAR(H112)-1),'FY Deadlines'!$F$5:$F$14),"PASS","EXPIRED CLAIM")),IF(SUMIF('FY Deadlines'!$A$5:$A$14,IF(MONTH(H112)&gt;=4,YEAR(H112),YEAR(H112)-1),'FY Deadlines'!$F$5:$F$14)=0,"REVIEW FY",IF(Setup!$B$24&gt;SUMIF('FY Deadlines'!$A$5:$A$14,IF(MONTH(H112)&gt;=4,YEAR(H112),YEAR(H112)-1),'FY Deadlines'!$F$5:$F$14),"EXPIRED","PASS")))))</f>
        <v/>
      </c>
      <c r="AV112" s="67" t="str">
        <f t="shared" si="22"/>
        <v/>
      </c>
      <c r="AW112" s="67" t="str">
        <f>IF(AM112="","",IF(COUNTIF('GSTR-2B IMS'!$AE$5:$AE$504,AM112)=1,SUMIF('GSTR-2B IMS'!$AE$5:$AE$504,AM112,'GSTR-2B IMS'!$AL$5:$AL$504),""))</f>
        <v/>
      </c>
      <c r="AX112" s="67" t="str">
        <f>IF(A112="","",IF(AO112&gt;1,"Duplicate",IF(COUNTIF('GSTR-2B IMS'!$AE$5:$AE$504,AM112)=0,"Only in Books",IF(COUNTIF('GSTR-2B IMS'!$AE$5:$AE$504,AM112)&gt;1,"Duplicate",IF(AND(C112=INDEX('GSTR-2B IMS'!$C$5:$C$504,AW112),F112=INDEX('GSTR-2B IMS'!$F$5:$F$504,AW112),ABS(H112-INDEX('GSTR-2B IMS'!$H$5:$H$504,AW112))&lt;=Setup!$B$21,ABS(L112-INDEX('GSTR-2B IMS'!$L$5:$L$504,AW112))&lt;=Setup!$B$18,ABS(AN112-INDEX('GSTR-2B IMS'!$AF$5:$AF$504,AW112))&lt;=Setup!$B$19,ABS(M112-INDEX('GSTR-2B IMS'!$M$5:$M$504,AW112))&lt;=Setup!$B$20,ABS(N112-INDEX('GSTR-2B IMS'!$N$5:$N$504,AW112))&lt;=Setup!$B$20,ABS(O112-INDEX('GSTR-2B IMS'!$O$5:$O$504,AW112))&lt;=Setup!$B$20,ABS(P112-INDEX('GSTR-2B IMS'!$P$5:$P$504,AW112))&lt;=Setup!$B$20),"Exact",IF(AND(C112=INDEX('GSTR-2B IMS'!$C$5:$C$504,AW112),F112=INDEX('GSTR-2B IMS'!$F$5:$F$504,AW112)),"Partial","Probable"))))))</f>
        <v/>
      </c>
      <c r="AY112" s="69" t="str">
        <f t="shared" si="23"/>
        <v/>
      </c>
      <c r="AZ112" s="190">
        <f t="shared" si="24"/>
        <v>108</v>
      </c>
      <c r="BA112" s="190" t="str">
        <f>IF(A112="","",IF(AW112="","N.A.",IF(INDEX('GSTR-2B IMS'!$T$5:$T$504,AW112)&lt;&gt;"Available","REVIEW",IF(OR(INDEX('GSTR-2B IMS'!$B$5:$B$504,AW112)="GSTR-1 B2B",INDEX('GSTR-2B IMS'!$B$5:$B$504,AW112)="GSTR-1A",INDEX('GSTR-2B IMS'!$B$5:$B$504,AW112)="IFF"),IF(OR(INDEX('GSTR-2B IMS'!$V$5:$V$504,AW112)="Accepted",INDEX('GSTR-2B IMS'!$V$5:$V$504,AW112)="No Action",INDEX('GSTR-2B IMS'!$V$5:$V$504,AW112)="Deemed Accepted"),"PASS","REVIEW"),IF(OR(INDEX('GSTR-2B IMS'!$V$5:$V$504,AW112)="Not in IMS",INDEX('GSTR-2B IMS'!$V$5:$V$504,AW112)="N.A.",INDEX('GSTR-2B IMS'!$V$5:$V$504,AW112)=""),"PASS","REVIEW")))))</f>
        <v/>
      </c>
      <c r="BB112" s="190" t="str">
        <f>IF(A112="","",IF(S112="Yes","RCM",IF(AW112="","Unmatched",IF(INDEX('GSTR-2B IMS'!$AC$5:$AC$504,AW112)="","4(A)(5)",INDEX('GSTR-2B IMS'!$AC$5:$AC$504,AW112)))))</f>
        <v/>
      </c>
      <c r="BC112" s="188" t="str">
        <f>IF(A112="","",IF(OR(S112="Yes",F112="Credit Note",Q112&lt;=0,AF112="",Setup!$B$24&lt;=AF112,AN112&lt;=0),0,MAX(0,M112*MIN(1,MAX(0,AI112/AN112))*MAX(0,1-IF(AND(AD112&lt;&gt;"",AD112&lt;=AF112),MIN(1,MAX(0,AE112/Q112)),0))-SUMIFS('Reversal Reclaim'!$K$5:$K$504,'Reversal Reclaim'!$B$5:$B$504,A112,'Reversal Reclaim'!$G$5:$G$504,"Temporary"))))</f>
        <v/>
      </c>
      <c r="BD112" s="188" t="str">
        <f>IF(A112="","",IF(OR(S112="Yes",F112="Credit Note",Q112&lt;=0,AF112="",Setup!$B$24&lt;=AF112,AN112&lt;=0),0,MAX(0,N112*MIN(1,MAX(0,AI112/AN112))*MAX(0,1-IF(AND(AD112&lt;&gt;"",AD112&lt;=AF112),MIN(1,MAX(0,AE112/Q112)),0))-SUMIFS('Reversal Reclaim'!$L$5:$L$504,'Reversal Reclaim'!$B$5:$B$504,A112,'Reversal Reclaim'!$G$5:$G$504,"Temporary"))))</f>
        <v/>
      </c>
      <c r="BE112" s="188" t="str">
        <f>IF(A112="","",IF(OR(S112="Yes",F112="Credit Note",Q112&lt;=0,AF112="",Setup!$B$24&lt;=AF112,AN112&lt;=0),0,MAX(0,O112*MIN(1,MAX(0,AI112/AN112))*MAX(0,1-IF(AND(AD112&lt;&gt;"",AD112&lt;=AF112),MIN(1,MAX(0,AE112/Q112)),0))-SUMIFS('Reversal Reclaim'!$M$5:$M$504,'Reversal Reclaim'!$B$5:$B$504,A112,'Reversal Reclaim'!$G$5:$G$504,"Temporary"))))</f>
        <v/>
      </c>
      <c r="BF112" s="188" t="str">
        <f>IF(A112="","",IF(OR(S112="Yes",F112="Credit Note",Q112&lt;=0,AF112="",Setup!$B$24&lt;=AF112,AN112&lt;=0),0,MAX(0,P112*MIN(1,MAX(0,AI112/AN112))*MAX(0,1-IF(AND(AD112&lt;&gt;"",AD112&lt;=AF112),MIN(1,MAX(0,AE112/Q112)),0))-SUMIFS('Reversal Reclaim'!$N$5:$N$504,'Reversal Reclaim'!$B$5:$B$504,A112,'Reversal Reclaim'!$G$5:$G$504,"Temporary"))))</f>
        <v/>
      </c>
      <c r="BG112" s="188" t="str">
        <f t="shared" si="25"/>
        <v/>
      </c>
    </row>
    <row r="113" spans="1:59" ht="37.950000000000003" customHeight="1" x14ac:dyDescent="0.25">
      <c r="A113" s="61"/>
      <c r="B113" s="62"/>
      <c r="C113" s="62"/>
      <c r="D113" s="62"/>
      <c r="E113" s="62"/>
      <c r="F113" s="62"/>
      <c r="G113" s="62"/>
      <c r="H113" s="63"/>
      <c r="I113" s="63"/>
      <c r="J113" s="63"/>
      <c r="K113" s="63"/>
      <c r="L113" s="64"/>
      <c r="M113" s="64"/>
      <c r="N113" s="64"/>
      <c r="O113" s="64"/>
      <c r="P113" s="64"/>
      <c r="Q113" s="64"/>
      <c r="R113" s="62"/>
      <c r="S113" s="62"/>
      <c r="T113" s="62"/>
      <c r="U113" s="62"/>
      <c r="V113" s="62"/>
      <c r="W113" s="63"/>
      <c r="X113" s="65"/>
      <c r="Y113" s="65"/>
      <c r="Z113" s="65"/>
      <c r="AA113" s="62"/>
      <c r="AB113" s="62"/>
      <c r="AC113" s="62"/>
      <c r="AD113" s="63"/>
      <c r="AE113" s="64"/>
      <c r="AF113" s="63" t="str">
        <f t="shared" si="13"/>
        <v/>
      </c>
      <c r="AG113" s="62"/>
      <c r="AH113" s="207"/>
      <c r="AI113" s="64"/>
      <c r="AJ113" s="64"/>
      <c r="AK113" s="64"/>
      <c r="AL113" s="66" t="str">
        <f t="shared" si="14"/>
        <v/>
      </c>
      <c r="AM113" s="67" t="str">
        <f t="shared" si="15"/>
        <v/>
      </c>
      <c r="AN113" s="68" t="str">
        <f t="shared" si="16"/>
        <v/>
      </c>
      <c r="AO113" s="67" t="str">
        <f t="shared" si="17"/>
        <v/>
      </c>
      <c r="AP113" s="67" t="str">
        <f t="shared" si="18"/>
        <v/>
      </c>
      <c r="AQ113" s="67" t="str">
        <f t="shared" si="19"/>
        <v/>
      </c>
      <c r="AR113" s="67" t="str">
        <f t="shared" si="20"/>
        <v/>
      </c>
      <c r="AS113" s="67" t="str">
        <f t="shared" si="21"/>
        <v/>
      </c>
      <c r="AT113" s="67" t="str">
        <f>IF(A113="","",IF(S113="Yes","N.A.",IF(AND(AD113&lt;&gt;"",AD113&lt;=AF113,AE113&gt;=Q113),"PASS",IF(Setup!$B$24&lt;=AF113,"WATCH",IF(BG113&gt;0,"PARTIAL REVERSE/REVIEW","REVERSE/REVIEW")))))</f>
        <v/>
      </c>
      <c r="AU113" s="67" t="str">
        <f>IF(A113="","",IF(H113="","REVIEW",IF(AI113&gt;0,IF(OR(AH113="",NOT(ISNUMBER(AH113))),"REVIEW CLAIM DATE",IF(AH113&lt;=SUMIF('FY Deadlines'!$A$5:$A$14,IF(MONTH(H113)&gt;=4,YEAR(H113),YEAR(H113)-1),'FY Deadlines'!$F$5:$F$14),"PASS","EXPIRED CLAIM")),IF(SUMIF('FY Deadlines'!$A$5:$A$14,IF(MONTH(H113)&gt;=4,YEAR(H113),YEAR(H113)-1),'FY Deadlines'!$F$5:$F$14)=0,"REVIEW FY",IF(Setup!$B$24&gt;SUMIF('FY Deadlines'!$A$5:$A$14,IF(MONTH(H113)&gt;=4,YEAR(H113),YEAR(H113)-1),'FY Deadlines'!$F$5:$F$14),"EXPIRED","PASS")))))</f>
        <v/>
      </c>
      <c r="AV113" s="67" t="str">
        <f t="shared" si="22"/>
        <v/>
      </c>
      <c r="AW113" s="67" t="str">
        <f>IF(AM113="","",IF(COUNTIF('GSTR-2B IMS'!$AE$5:$AE$504,AM113)=1,SUMIF('GSTR-2B IMS'!$AE$5:$AE$504,AM113,'GSTR-2B IMS'!$AL$5:$AL$504),""))</f>
        <v/>
      </c>
      <c r="AX113" s="67" t="str">
        <f>IF(A113="","",IF(AO113&gt;1,"Duplicate",IF(COUNTIF('GSTR-2B IMS'!$AE$5:$AE$504,AM113)=0,"Only in Books",IF(COUNTIF('GSTR-2B IMS'!$AE$5:$AE$504,AM113)&gt;1,"Duplicate",IF(AND(C113=INDEX('GSTR-2B IMS'!$C$5:$C$504,AW113),F113=INDEX('GSTR-2B IMS'!$F$5:$F$504,AW113),ABS(H113-INDEX('GSTR-2B IMS'!$H$5:$H$504,AW113))&lt;=Setup!$B$21,ABS(L113-INDEX('GSTR-2B IMS'!$L$5:$L$504,AW113))&lt;=Setup!$B$18,ABS(AN113-INDEX('GSTR-2B IMS'!$AF$5:$AF$504,AW113))&lt;=Setup!$B$19,ABS(M113-INDEX('GSTR-2B IMS'!$M$5:$M$504,AW113))&lt;=Setup!$B$20,ABS(N113-INDEX('GSTR-2B IMS'!$N$5:$N$504,AW113))&lt;=Setup!$B$20,ABS(O113-INDEX('GSTR-2B IMS'!$O$5:$O$504,AW113))&lt;=Setup!$B$20,ABS(P113-INDEX('GSTR-2B IMS'!$P$5:$P$504,AW113))&lt;=Setup!$B$20),"Exact",IF(AND(C113=INDEX('GSTR-2B IMS'!$C$5:$C$504,AW113),F113=INDEX('GSTR-2B IMS'!$F$5:$F$504,AW113)),"Partial","Probable"))))))</f>
        <v/>
      </c>
      <c r="AY113" s="69" t="str">
        <f t="shared" si="23"/>
        <v/>
      </c>
      <c r="AZ113" s="190">
        <f t="shared" si="24"/>
        <v>109</v>
      </c>
      <c r="BA113" s="190" t="str">
        <f>IF(A113="","",IF(AW113="","N.A.",IF(INDEX('GSTR-2B IMS'!$T$5:$T$504,AW113)&lt;&gt;"Available","REVIEW",IF(OR(INDEX('GSTR-2B IMS'!$B$5:$B$504,AW113)="GSTR-1 B2B",INDEX('GSTR-2B IMS'!$B$5:$B$504,AW113)="GSTR-1A",INDEX('GSTR-2B IMS'!$B$5:$B$504,AW113)="IFF"),IF(OR(INDEX('GSTR-2B IMS'!$V$5:$V$504,AW113)="Accepted",INDEX('GSTR-2B IMS'!$V$5:$V$504,AW113)="No Action",INDEX('GSTR-2B IMS'!$V$5:$V$504,AW113)="Deemed Accepted"),"PASS","REVIEW"),IF(OR(INDEX('GSTR-2B IMS'!$V$5:$V$504,AW113)="Not in IMS",INDEX('GSTR-2B IMS'!$V$5:$V$504,AW113)="N.A.",INDEX('GSTR-2B IMS'!$V$5:$V$504,AW113)=""),"PASS","REVIEW")))))</f>
        <v/>
      </c>
      <c r="BB113" s="190" t="str">
        <f>IF(A113="","",IF(S113="Yes","RCM",IF(AW113="","Unmatched",IF(INDEX('GSTR-2B IMS'!$AC$5:$AC$504,AW113)="","4(A)(5)",INDEX('GSTR-2B IMS'!$AC$5:$AC$504,AW113)))))</f>
        <v/>
      </c>
      <c r="BC113" s="188" t="str">
        <f>IF(A113="","",IF(OR(S113="Yes",F113="Credit Note",Q113&lt;=0,AF113="",Setup!$B$24&lt;=AF113,AN113&lt;=0),0,MAX(0,M113*MIN(1,MAX(0,AI113/AN113))*MAX(0,1-IF(AND(AD113&lt;&gt;"",AD113&lt;=AF113),MIN(1,MAX(0,AE113/Q113)),0))-SUMIFS('Reversal Reclaim'!$K$5:$K$504,'Reversal Reclaim'!$B$5:$B$504,A113,'Reversal Reclaim'!$G$5:$G$504,"Temporary"))))</f>
        <v/>
      </c>
      <c r="BD113" s="188" t="str">
        <f>IF(A113="","",IF(OR(S113="Yes",F113="Credit Note",Q113&lt;=0,AF113="",Setup!$B$24&lt;=AF113,AN113&lt;=0),0,MAX(0,N113*MIN(1,MAX(0,AI113/AN113))*MAX(0,1-IF(AND(AD113&lt;&gt;"",AD113&lt;=AF113),MIN(1,MAX(0,AE113/Q113)),0))-SUMIFS('Reversal Reclaim'!$L$5:$L$504,'Reversal Reclaim'!$B$5:$B$504,A113,'Reversal Reclaim'!$G$5:$G$504,"Temporary"))))</f>
        <v/>
      </c>
      <c r="BE113" s="188" t="str">
        <f>IF(A113="","",IF(OR(S113="Yes",F113="Credit Note",Q113&lt;=0,AF113="",Setup!$B$24&lt;=AF113,AN113&lt;=0),0,MAX(0,O113*MIN(1,MAX(0,AI113/AN113))*MAX(0,1-IF(AND(AD113&lt;&gt;"",AD113&lt;=AF113),MIN(1,MAX(0,AE113/Q113)),0))-SUMIFS('Reversal Reclaim'!$M$5:$M$504,'Reversal Reclaim'!$B$5:$B$504,A113,'Reversal Reclaim'!$G$5:$G$504,"Temporary"))))</f>
        <v/>
      </c>
      <c r="BF113" s="188" t="str">
        <f>IF(A113="","",IF(OR(S113="Yes",F113="Credit Note",Q113&lt;=0,AF113="",Setup!$B$24&lt;=AF113,AN113&lt;=0),0,MAX(0,P113*MIN(1,MAX(0,AI113/AN113))*MAX(0,1-IF(AND(AD113&lt;&gt;"",AD113&lt;=AF113),MIN(1,MAX(0,AE113/Q113)),0))-SUMIFS('Reversal Reclaim'!$N$5:$N$504,'Reversal Reclaim'!$B$5:$B$504,A113,'Reversal Reclaim'!$G$5:$G$504,"Temporary"))))</f>
        <v/>
      </c>
      <c r="BG113" s="188" t="str">
        <f t="shared" si="25"/>
        <v/>
      </c>
    </row>
    <row r="114" spans="1:59" ht="37.950000000000003" customHeight="1" x14ac:dyDescent="0.25">
      <c r="A114" s="61"/>
      <c r="B114" s="62"/>
      <c r="C114" s="62"/>
      <c r="D114" s="62"/>
      <c r="E114" s="62"/>
      <c r="F114" s="62"/>
      <c r="G114" s="62"/>
      <c r="H114" s="63"/>
      <c r="I114" s="63"/>
      <c r="J114" s="63"/>
      <c r="K114" s="63"/>
      <c r="L114" s="64"/>
      <c r="M114" s="64"/>
      <c r="N114" s="64"/>
      <c r="O114" s="64"/>
      <c r="P114" s="64"/>
      <c r="Q114" s="64"/>
      <c r="R114" s="62"/>
      <c r="S114" s="62"/>
      <c r="T114" s="62"/>
      <c r="U114" s="62"/>
      <c r="V114" s="62"/>
      <c r="W114" s="63"/>
      <c r="X114" s="65"/>
      <c r="Y114" s="65"/>
      <c r="Z114" s="65"/>
      <c r="AA114" s="62"/>
      <c r="AB114" s="62"/>
      <c r="AC114" s="62"/>
      <c r="AD114" s="63"/>
      <c r="AE114" s="64"/>
      <c r="AF114" s="63" t="str">
        <f t="shared" si="13"/>
        <v/>
      </c>
      <c r="AG114" s="62"/>
      <c r="AH114" s="207"/>
      <c r="AI114" s="64"/>
      <c r="AJ114" s="64"/>
      <c r="AK114" s="64"/>
      <c r="AL114" s="66" t="str">
        <f t="shared" si="14"/>
        <v/>
      </c>
      <c r="AM114" s="67" t="str">
        <f t="shared" si="15"/>
        <v/>
      </c>
      <c r="AN114" s="68" t="str">
        <f t="shared" si="16"/>
        <v/>
      </c>
      <c r="AO114" s="67" t="str">
        <f t="shared" si="17"/>
        <v/>
      </c>
      <c r="AP114" s="67" t="str">
        <f t="shared" si="18"/>
        <v/>
      </c>
      <c r="AQ114" s="67" t="str">
        <f t="shared" si="19"/>
        <v/>
      </c>
      <c r="AR114" s="67" t="str">
        <f t="shared" si="20"/>
        <v/>
      </c>
      <c r="AS114" s="67" t="str">
        <f t="shared" si="21"/>
        <v/>
      </c>
      <c r="AT114" s="67" t="str">
        <f>IF(A114="","",IF(S114="Yes","N.A.",IF(AND(AD114&lt;&gt;"",AD114&lt;=AF114,AE114&gt;=Q114),"PASS",IF(Setup!$B$24&lt;=AF114,"WATCH",IF(BG114&gt;0,"PARTIAL REVERSE/REVIEW","REVERSE/REVIEW")))))</f>
        <v/>
      </c>
      <c r="AU114" s="67" t="str">
        <f>IF(A114="","",IF(H114="","REVIEW",IF(AI114&gt;0,IF(OR(AH114="",NOT(ISNUMBER(AH114))),"REVIEW CLAIM DATE",IF(AH114&lt;=SUMIF('FY Deadlines'!$A$5:$A$14,IF(MONTH(H114)&gt;=4,YEAR(H114),YEAR(H114)-1),'FY Deadlines'!$F$5:$F$14),"PASS","EXPIRED CLAIM")),IF(SUMIF('FY Deadlines'!$A$5:$A$14,IF(MONTH(H114)&gt;=4,YEAR(H114),YEAR(H114)-1),'FY Deadlines'!$F$5:$F$14)=0,"REVIEW FY",IF(Setup!$B$24&gt;SUMIF('FY Deadlines'!$A$5:$A$14,IF(MONTH(H114)&gt;=4,YEAR(H114),YEAR(H114)-1),'FY Deadlines'!$F$5:$F$14),"EXPIRED","PASS")))))</f>
        <v/>
      </c>
      <c r="AV114" s="67" t="str">
        <f t="shared" si="22"/>
        <v/>
      </c>
      <c r="AW114" s="67" t="str">
        <f>IF(AM114="","",IF(COUNTIF('GSTR-2B IMS'!$AE$5:$AE$504,AM114)=1,SUMIF('GSTR-2B IMS'!$AE$5:$AE$504,AM114,'GSTR-2B IMS'!$AL$5:$AL$504),""))</f>
        <v/>
      </c>
      <c r="AX114" s="67" t="str">
        <f>IF(A114="","",IF(AO114&gt;1,"Duplicate",IF(COUNTIF('GSTR-2B IMS'!$AE$5:$AE$504,AM114)=0,"Only in Books",IF(COUNTIF('GSTR-2B IMS'!$AE$5:$AE$504,AM114)&gt;1,"Duplicate",IF(AND(C114=INDEX('GSTR-2B IMS'!$C$5:$C$504,AW114),F114=INDEX('GSTR-2B IMS'!$F$5:$F$504,AW114),ABS(H114-INDEX('GSTR-2B IMS'!$H$5:$H$504,AW114))&lt;=Setup!$B$21,ABS(L114-INDEX('GSTR-2B IMS'!$L$5:$L$504,AW114))&lt;=Setup!$B$18,ABS(AN114-INDEX('GSTR-2B IMS'!$AF$5:$AF$504,AW114))&lt;=Setup!$B$19,ABS(M114-INDEX('GSTR-2B IMS'!$M$5:$M$504,AW114))&lt;=Setup!$B$20,ABS(N114-INDEX('GSTR-2B IMS'!$N$5:$N$504,AW114))&lt;=Setup!$B$20,ABS(O114-INDEX('GSTR-2B IMS'!$O$5:$O$504,AW114))&lt;=Setup!$B$20,ABS(P114-INDEX('GSTR-2B IMS'!$P$5:$P$504,AW114))&lt;=Setup!$B$20),"Exact",IF(AND(C114=INDEX('GSTR-2B IMS'!$C$5:$C$504,AW114),F114=INDEX('GSTR-2B IMS'!$F$5:$F$504,AW114)),"Partial","Probable"))))))</f>
        <v/>
      </c>
      <c r="AY114" s="69" t="str">
        <f t="shared" si="23"/>
        <v/>
      </c>
      <c r="AZ114" s="190">
        <f t="shared" si="24"/>
        <v>110</v>
      </c>
      <c r="BA114" s="190" t="str">
        <f>IF(A114="","",IF(AW114="","N.A.",IF(INDEX('GSTR-2B IMS'!$T$5:$T$504,AW114)&lt;&gt;"Available","REVIEW",IF(OR(INDEX('GSTR-2B IMS'!$B$5:$B$504,AW114)="GSTR-1 B2B",INDEX('GSTR-2B IMS'!$B$5:$B$504,AW114)="GSTR-1A",INDEX('GSTR-2B IMS'!$B$5:$B$504,AW114)="IFF"),IF(OR(INDEX('GSTR-2B IMS'!$V$5:$V$504,AW114)="Accepted",INDEX('GSTR-2B IMS'!$V$5:$V$504,AW114)="No Action",INDEX('GSTR-2B IMS'!$V$5:$V$504,AW114)="Deemed Accepted"),"PASS","REVIEW"),IF(OR(INDEX('GSTR-2B IMS'!$V$5:$V$504,AW114)="Not in IMS",INDEX('GSTR-2B IMS'!$V$5:$V$504,AW114)="N.A.",INDEX('GSTR-2B IMS'!$V$5:$V$504,AW114)=""),"PASS","REVIEW")))))</f>
        <v/>
      </c>
      <c r="BB114" s="190" t="str">
        <f>IF(A114="","",IF(S114="Yes","RCM",IF(AW114="","Unmatched",IF(INDEX('GSTR-2B IMS'!$AC$5:$AC$504,AW114)="","4(A)(5)",INDEX('GSTR-2B IMS'!$AC$5:$AC$504,AW114)))))</f>
        <v/>
      </c>
      <c r="BC114" s="188" t="str">
        <f>IF(A114="","",IF(OR(S114="Yes",F114="Credit Note",Q114&lt;=0,AF114="",Setup!$B$24&lt;=AF114,AN114&lt;=0),0,MAX(0,M114*MIN(1,MAX(0,AI114/AN114))*MAX(0,1-IF(AND(AD114&lt;&gt;"",AD114&lt;=AF114),MIN(1,MAX(0,AE114/Q114)),0))-SUMIFS('Reversal Reclaim'!$K$5:$K$504,'Reversal Reclaim'!$B$5:$B$504,A114,'Reversal Reclaim'!$G$5:$G$504,"Temporary"))))</f>
        <v/>
      </c>
      <c r="BD114" s="188" t="str">
        <f>IF(A114="","",IF(OR(S114="Yes",F114="Credit Note",Q114&lt;=0,AF114="",Setup!$B$24&lt;=AF114,AN114&lt;=0),0,MAX(0,N114*MIN(1,MAX(0,AI114/AN114))*MAX(0,1-IF(AND(AD114&lt;&gt;"",AD114&lt;=AF114),MIN(1,MAX(0,AE114/Q114)),0))-SUMIFS('Reversal Reclaim'!$L$5:$L$504,'Reversal Reclaim'!$B$5:$B$504,A114,'Reversal Reclaim'!$G$5:$G$504,"Temporary"))))</f>
        <v/>
      </c>
      <c r="BE114" s="188" t="str">
        <f>IF(A114="","",IF(OR(S114="Yes",F114="Credit Note",Q114&lt;=0,AF114="",Setup!$B$24&lt;=AF114,AN114&lt;=0),0,MAX(0,O114*MIN(1,MAX(0,AI114/AN114))*MAX(0,1-IF(AND(AD114&lt;&gt;"",AD114&lt;=AF114),MIN(1,MAX(0,AE114/Q114)),0))-SUMIFS('Reversal Reclaim'!$M$5:$M$504,'Reversal Reclaim'!$B$5:$B$504,A114,'Reversal Reclaim'!$G$5:$G$504,"Temporary"))))</f>
        <v/>
      </c>
      <c r="BF114" s="188" t="str">
        <f>IF(A114="","",IF(OR(S114="Yes",F114="Credit Note",Q114&lt;=0,AF114="",Setup!$B$24&lt;=AF114,AN114&lt;=0),0,MAX(0,P114*MIN(1,MAX(0,AI114/AN114))*MAX(0,1-IF(AND(AD114&lt;&gt;"",AD114&lt;=AF114),MIN(1,MAX(0,AE114/Q114)),0))-SUMIFS('Reversal Reclaim'!$N$5:$N$504,'Reversal Reclaim'!$B$5:$B$504,A114,'Reversal Reclaim'!$G$5:$G$504,"Temporary"))))</f>
        <v/>
      </c>
      <c r="BG114" s="188" t="str">
        <f t="shared" si="25"/>
        <v/>
      </c>
    </row>
    <row r="115" spans="1:59" ht="37.950000000000003" customHeight="1" x14ac:dyDescent="0.25">
      <c r="A115" s="61"/>
      <c r="B115" s="62"/>
      <c r="C115" s="62"/>
      <c r="D115" s="62"/>
      <c r="E115" s="62"/>
      <c r="F115" s="62"/>
      <c r="G115" s="62"/>
      <c r="H115" s="63"/>
      <c r="I115" s="63"/>
      <c r="J115" s="63"/>
      <c r="K115" s="63"/>
      <c r="L115" s="64"/>
      <c r="M115" s="64"/>
      <c r="N115" s="64"/>
      <c r="O115" s="64"/>
      <c r="P115" s="64"/>
      <c r="Q115" s="64"/>
      <c r="R115" s="62"/>
      <c r="S115" s="62"/>
      <c r="T115" s="62"/>
      <c r="U115" s="62"/>
      <c r="V115" s="62"/>
      <c r="W115" s="63"/>
      <c r="X115" s="65"/>
      <c r="Y115" s="65"/>
      <c r="Z115" s="65"/>
      <c r="AA115" s="62"/>
      <c r="AB115" s="62"/>
      <c r="AC115" s="62"/>
      <c r="AD115" s="63"/>
      <c r="AE115" s="64"/>
      <c r="AF115" s="63" t="str">
        <f t="shared" si="13"/>
        <v/>
      </c>
      <c r="AG115" s="62"/>
      <c r="AH115" s="207"/>
      <c r="AI115" s="64"/>
      <c r="AJ115" s="64"/>
      <c r="AK115" s="64"/>
      <c r="AL115" s="66" t="str">
        <f t="shared" si="14"/>
        <v/>
      </c>
      <c r="AM115" s="67" t="str">
        <f t="shared" si="15"/>
        <v/>
      </c>
      <c r="AN115" s="68" t="str">
        <f t="shared" si="16"/>
        <v/>
      </c>
      <c r="AO115" s="67" t="str">
        <f t="shared" si="17"/>
        <v/>
      </c>
      <c r="AP115" s="67" t="str">
        <f t="shared" si="18"/>
        <v/>
      </c>
      <c r="AQ115" s="67" t="str">
        <f t="shared" si="19"/>
        <v/>
      </c>
      <c r="AR115" s="67" t="str">
        <f t="shared" si="20"/>
        <v/>
      </c>
      <c r="AS115" s="67" t="str">
        <f t="shared" si="21"/>
        <v/>
      </c>
      <c r="AT115" s="67" t="str">
        <f>IF(A115="","",IF(S115="Yes","N.A.",IF(AND(AD115&lt;&gt;"",AD115&lt;=AF115,AE115&gt;=Q115),"PASS",IF(Setup!$B$24&lt;=AF115,"WATCH",IF(BG115&gt;0,"PARTIAL REVERSE/REVIEW","REVERSE/REVIEW")))))</f>
        <v/>
      </c>
      <c r="AU115" s="67" t="str">
        <f>IF(A115="","",IF(H115="","REVIEW",IF(AI115&gt;0,IF(OR(AH115="",NOT(ISNUMBER(AH115))),"REVIEW CLAIM DATE",IF(AH115&lt;=SUMIF('FY Deadlines'!$A$5:$A$14,IF(MONTH(H115)&gt;=4,YEAR(H115),YEAR(H115)-1),'FY Deadlines'!$F$5:$F$14),"PASS","EXPIRED CLAIM")),IF(SUMIF('FY Deadlines'!$A$5:$A$14,IF(MONTH(H115)&gt;=4,YEAR(H115),YEAR(H115)-1),'FY Deadlines'!$F$5:$F$14)=0,"REVIEW FY",IF(Setup!$B$24&gt;SUMIF('FY Deadlines'!$A$5:$A$14,IF(MONTH(H115)&gt;=4,YEAR(H115),YEAR(H115)-1),'FY Deadlines'!$F$5:$F$14),"EXPIRED","PASS")))))</f>
        <v/>
      </c>
      <c r="AV115" s="67" t="str">
        <f t="shared" si="22"/>
        <v/>
      </c>
      <c r="AW115" s="67" t="str">
        <f>IF(AM115="","",IF(COUNTIF('GSTR-2B IMS'!$AE$5:$AE$504,AM115)=1,SUMIF('GSTR-2B IMS'!$AE$5:$AE$504,AM115,'GSTR-2B IMS'!$AL$5:$AL$504),""))</f>
        <v/>
      </c>
      <c r="AX115" s="67" t="str">
        <f>IF(A115="","",IF(AO115&gt;1,"Duplicate",IF(COUNTIF('GSTR-2B IMS'!$AE$5:$AE$504,AM115)=0,"Only in Books",IF(COUNTIF('GSTR-2B IMS'!$AE$5:$AE$504,AM115)&gt;1,"Duplicate",IF(AND(C115=INDEX('GSTR-2B IMS'!$C$5:$C$504,AW115),F115=INDEX('GSTR-2B IMS'!$F$5:$F$504,AW115),ABS(H115-INDEX('GSTR-2B IMS'!$H$5:$H$504,AW115))&lt;=Setup!$B$21,ABS(L115-INDEX('GSTR-2B IMS'!$L$5:$L$504,AW115))&lt;=Setup!$B$18,ABS(AN115-INDEX('GSTR-2B IMS'!$AF$5:$AF$504,AW115))&lt;=Setup!$B$19,ABS(M115-INDEX('GSTR-2B IMS'!$M$5:$M$504,AW115))&lt;=Setup!$B$20,ABS(N115-INDEX('GSTR-2B IMS'!$N$5:$N$504,AW115))&lt;=Setup!$B$20,ABS(O115-INDEX('GSTR-2B IMS'!$O$5:$O$504,AW115))&lt;=Setup!$B$20,ABS(P115-INDEX('GSTR-2B IMS'!$P$5:$P$504,AW115))&lt;=Setup!$B$20),"Exact",IF(AND(C115=INDEX('GSTR-2B IMS'!$C$5:$C$504,AW115),F115=INDEX('GSTR-2B IMS'!$F$5:$F$504,AW115)),"Partial","Probable"))))))</f>
        <v/>
      </c>
      <c r="AY115" s="69" t="str">
        <f t="shared" si="23"/>
        <v/>
      </c>
      <c r="AZ115" s="190">
        <f t="shared" si="24"/>
        <v>111</v>
      </c>
      <c r="BA115" s="190" t="str">
        <f>IF(A115="","",IF(AW115="","N.A.",IF(INDEX('GSTR-2B IMS'!$T$5:$T$504,AW115)&lt;&gt;"Available","REVIEW",IF(OR(INDEX('GSTR-2B IMS'!$B$5:$B$504,AW115)="GSTR-1 B2B",INDEX('GSTR-2B IMS'!$B$5:$B$504,AW115)="GSTR-1A",INDEX('GSTR-2B IMS'!$B$5:$B$504,AW115)="IFF"),IF(OR(INDEX('GSTR-2B IMS'!$V$5:$V$504,AW115)="Accepted",INDEX('GSTR-2B IMS'!$V$5:$V$504,AW115)="No Action",INDEX('GSTR-2B IMS'!$V$5:$V$504,AW115)="Deemed Accepted"),"PASS","REVIEW"),IF(OR(INDEX('GSTR-2B IMS'!$V$5:$V$504,AW115)="Not in IMS",INDEX('GSTR-2B IMS'!$V$5:$V$504,AW115)="N.A.",INDEX('GSTR-2B IMS'!$V$5:$V$504,AW115)=""),"PASS","REVIEW")))))</f>
        <v/>
      </c>
      <c r="BB115" s="190" t="str">
        <f>IF(A115="","",IF(S115="Yes","RCM",IF(AW115="","Unmatched",IF(INDEX('GSTR-2B IMS'!$AC$5:$AC$504,AW115)="","4(A)(5)",INDEX('GSTR-2B IMS'!$AC$5:$AC$504,AW115)))))</f>
        <v/>
      </c>
      <c r="BC115" s="188" t="str">
        <f>IF(A115="","",IF(OR(S115="Yes",F115="Credit Note",Q115&lt;=0,AF115="",Setup!$B$24&lt;=AF115,AN115&lt;=0),0,MAX(0,M115*MIN(1,MAX(0,AI115/AN115))*MAX(0,1-IF(AND(AD115&lt;&gt;"",AD115&lt;=AF115),MIN(1,MAX(0,AE115/Q115)),0))-SUMIFS('Reversal Reclaim'!$K$5:$K$504,'Reversal Reclaim'!$B$5:$B$504,A115,'Reversal Reclaim'!$G$5:$G$504,"Temporary"))))</f>
        <v/>
      </c>
      <c r="BD115" s="188" t="str">
        <f>IF(A115="","",IF(OR(S115="Yes",F115="Credit Note",Q115&lt;=0,AF115="",Setup!$B$24&lt;=AF115,AN115&lt;=0),0,MAX(0,N115*MIN(1,MAX(0,AI115/AN115))*MAX(0,1-IF(AND(AD115&lt;&gt;"",AD115&lt;=AF115),MIN(1,MAX(0,AE115/Q115)),0))-SUMIFS('Reversal Reclaim'!$L$5:$L$504,'Reversal Reclaim'!$B$5:$B$504,A115,'Reversal Reclaim'!$G$5:$G$504,"Temporary"))))</f>
        <v/>
      </c>
      <c r="BE115" s="188" t="str">
        <f>IF(A115="","",IF(OR(S115="Yes",F115="Credit Note",Q115&lt;=0,AF115="",Setup!$B$24&lt;=AF115,AN115&lt;=0),0,MAX(0,O115*MIN(1,MAX(0,AI115/AN115))*MAX(0,1-IF(AND(AD115&lt;&gt;"",AD115&lt;=AF115),MIN(1,MAX(0,AE115/Q115)),0))-SUMIFS('Reversal Reclaim'!$M$5:$M$504,'Reversal Reclaim'!$B$5:$B$504,A115,'Reversal Reclaim'!$G$5:$G$504,"Temporary"))))</f>
        <v/>
      </c>
      <c r="BF115" s="188" t="str">
        <f>IF(A115="","",IF(OR(S115="Yes",F115="Credit Note",Q115&lt;=0,AF115="",Setup!$B$24&lt;=AF115,AN115&lt;=0),0,MAX(0,P115*MIN(1,MAX(0,AI115/AN115))*MAX(0,1-IF(AND(AD115&lt;&gt;"",AD115&lt;=AF115),MIN(1,MAX(0,AE115/Q115)),0))-SUMIFS('Reversal Reclaim'!$N$5:$N$504,'Reversal Reclaim'!$B$5:$B$504,A115,'Reversal Reclaim'!$G$5:$G$504,"Temporary"))))</f>
        <v/>
      </c>
      <c r="BG115" s="188" t="str">
        <f t="shared" si="25"/>
        <v/>
      </c>
    </row>
    <row r="116" spans="1:59" ht="37.950000000000003" customHeight="1" x14ac:dyDescent="0.25">
      <c r="A116" s="61"/>
      <c r="B116" s="62"/>
      <c r="C116" s="62"/>
      <c r="D116" s="62"/>
      <c r="E116" s="62"/>
      <c r="F116" s="62"/>
      <c r="G116" s="62"/>
      <c r="H116" s="63"/>
      <c r="I116" s="63"/>
      <c r="J116" s="63"/>
      <c r="K116" s="63"/>
      <c r="L116" s="64"/>
      <c r="M116" s="64"/>
      <c r="N116" s="64"/>
      <c r="O116" s="64"/>
      <c r="P116" s="64"/>
      <c r="Q116" s="64"/>
      <c r="R116" s="62"/>
      <c r="S116" s="62"/>
      <c r="T116" s="62"/>
      <c r="U116" s="62"/>
      <c r="V116" s="62"/>
      <c r="W116" s="63"/>
      <c r="X116" s="65"/>
      <c r="Y116" s="65"/>
      <c r="Z116" s="65"/>
      <c r="AA116" s="62"/>
      <c r="AB116" s="62"/>
      <c r="AC116" s="62"/>
      <c r="AD116" s="63"/>
      <c r="AE116" s="64"/>
      <c r="AF116" s="63" t="str">
        <f t="shared" si="13"/>
        <v/>
      </c>
      <c r="AG116" s="62"/>
      <c r="AH116" s="207"/>
      <c r="AI116" s="64"/>
      <c r="AJ116" s="64"/>
      <c r="AK116" s="64"/>
      <c r="AL116" s="66" t="str">
        <f t="shared" si="14"/>
        <v/>
      </c>
      <c r="AM116" s="67" t="str">
        <f t="shared" si="15"/>
        <v/>
      </c>
      <c r="AN116" s="68" t="str">
        <f t="shared" si="16"/>
        <v/>
      </c>
      <c r="AO116" s="67" t="str">
        <f t="shared" si="17"/>
        <v/>
      </c>
      <c r="AP116" s="67" t="str">
        <f t="shared" si="18"/>
        <v/>
      </c>
      <c r="AQ116" s="67" t="str">
        <f t="shared" si="19"/>
        <v/>
      </c>
      <c r="AR116" s="67" t="str">
        <f t="shared" si="20"/>
        <v/>
      </c>
      <c r="AS116" s="67" t="str">
        <f t="shared" si="21"/>
        <v/>
      </c>
      <c r="AT116" s="67" t="str">
        <f>IF(A116="","",IF(S116="Yes","N.A.",IF(AND(AD116&lt;&gt;"",AD116&lt;=AF116,AE116&gt;=Q116),"PASS",IF(Setup!$B$24&lt;=AF116,"WATCH",IF(BG116&gt;0,"PARTIAL REVERSE/REVIEW","REVERSE/REVIEW")))))</f>
        <v/>
      </c>
      <c r="AU116" s="67" t="str">
        <f>IF(A116="","",IF(H116="","REVIEW",IF(AI116&gt;0,IF(OR(AH116="",NOT(ISNUMBER(AH116))),"REVIEW CLAIM DATE",IF(AH116&lt;=SUMIF('FY Deadlines'!$A$5:$A$14,IF(MONTH(H116)&gt;=4,YEAR(H116),YEAR(H116)-1),'FY Deadlines'!$F$5:$F$14),"PASS","EXPIRED CLAIM")),IF(SUMIF('FY Deadlines'!$A$5:$A$14,IF(MONTH(H116)&gt;=4,YEAR(H116),YEAR(H116)-1),'FY Deadlines'!$F$5:$F$14)=0,"REVIEW FY",IF(Setup!$B$24&gt;SUMIF('FY Deadlines'!$A$5:$A$14,IF(MONTH(H116)&gt;=4,YEAR(H116),YEAR(H116)-1),'FY Deadlines'!$F$5:$F$14),"EXPIRED","PASS")))))</f>
        <v/>
      </c>
      <c r="AV116" s="67" t="str">
        <f t="shared" si="22"/>
        <v/>
      </c>
      <c r="AW116" s="67" t="str">
        <f>IF(AM116="","",IF(COUNTIF('GSTR-2B IMS'!$AE$5:$AE$504,AM116)=1,SUMIF('GSTR-2B IMS'!$AE$5:$AE$504,AM116,'GSTR-2B IMS'!$AL$5:$AL$504),""))</f>
        <v/>
      </c>
      <c r="AX116" s="67" t="str">
        <f>IF(A116="","",IF(AO116&gt;1,"Duplicate",IF(COUNTIF('GSTR-2B IMS'!$AE$5:$AE$504,AM116)=0,"Only in Books",IF(COUNTIF('GSTR-2B IMS'!$AE$5:$AE$504,AM116)&gt;1,"Duplicate",IF(AND(C116=INDEX('GSTR-2B IMS'!$C$5:$C$504,AW116),F116=INDEX('GSTR-2B IMS'!$F$5:$F$504,AW116),ABS(H116-INDEX('GSTR-2B IMS'!$H$5:$H$504,AW116))&lt;=Setup!$B$21,ABS(L116-INDEX('GSTR-2B IMS'!$L$5:$L$504,AW116))&lt;=Setup!$B$18,ABS(AN116-INDEX('GSTR-2B IMS'!$AF$5:$AF$504,AW116))&lt;=Setup!$B$19,ABS(M116-INDEX('GSTR-2B IMS'!$M$5:$M$504,AW116))&lt;=Setup!$B$20,ABS(N116-INDEX('GSTR-2B IMS'!$N$5:$N$504,AW116))&lt;=Setup!$B$20,ABS(O116-INDEX('GSTR-2B IMS'!$O$5:$O$504,AW116))&lt;=Setup!$B$20,ABS(P116-INDEX('GSTR-2B IMS'!$P$5:$P$504,AW116))&lt;=Setup!$B$20),"Exact",IF(AND(C116=INDEX('GSTR-2B IMS'!$C$5:$C$504,AW116),F116=INDEX('GSTR-2B IMS'!$F$5:$F$504,AW116)),"Partial","Probable"))))))</f>
        <v/>
      </c>
      <c r="AY116" s="69" t="str">
        <f t="shared" si="23"/>
        <v/>
      </c>
      <c r="AZ116" s="190">
        <f t="shared" si="24"/>
        <v>112</v>
      </c>
      <c r="BA116" s="190" t="str">
        <f>IF(A116="","",IF(AW116="","N.A.",IF(INDEX('GSTR-2B IMS'!$T$5:$T$504,AW116)&lt;&gt;"Available","REVIEW",IF(OR(INDEX('GSTR-2B IMS'!$B$5:$B$504,AW116)="GSTR-1 B2B",INDEX('GSTR-2B IMS'!$B$5:$B$504,AW116)="GSTR-1A",INDEX('GSTR-2B IMS'!$B$5:$B$504,AW116)="IFF"),IF(OR(INDEX('GSTR-2B IMS'!$V$5:$V$504,AW116)="Accepted",INDEX('GSTR-2B IMS'!$V$5:$V$504,AW116)="No Action",INDEX('GSTR-2B IMS'!$V$5:$V$504,AW116)="Deemed Accepted"),"PASS","REVIEW"),IF(OR(INDEX('GSTR-2B IMS'!$V$5:$V$504,AW116)="Not in IMS",INDEX('GSTR-2B IMS'!$V$5:$V$504,AW116)="N.A.",INDEX('GSTR-2B IMS'!$V$5:$V$504,AW116)=""),"PASS","REVIEW")))))</f>
        <v/>
      </c>
      <c r="BB116" s="190" t="str">
        <f>IF(A116="","",IF(S116="Yes","RCM",IF(AW116="","Unmatched",IF(INDEX('GSTR-2B IMS'!$AC$5:$AC$504,AW116)="","4(A)(5)",INDEX('GSTR-2B IMS'!$AC$5:$AC$504,AW116)))))</f>
        <v/>
      </c>
      <c r="BC116" s="188" t="str">
        <f>IF(A116="","",IF(OR(S116="Yes",F116="Credit Note",Q116&lt;=0,AF116="",Setup!$B$24&lt;=AF116,AN116&lt;=0),0,MAX(0,M116*MIN(1,MAX(0,AI116/AN116))*MAX(0,1-IF(AND(AD116&lt;&gt;"",AD116&lt;=AF116),MIN(1,MAX(0,AE116/Q116)),0))-SUMIFS('Reversal Reclaim'!$K$5:$K$504,'Reversal Reclaim'!$B$5:$B$504,A116,'Reversal Reclaim'!$G$5:$G$504,"Temporary"))))</f>
        <v/>
      </c>
      <c r="BD116" s="188" t="str">
        <f>IF(A116="","",IF(OR(S116="Yes",F116="Credit Note",Q116&lt;=0,AF116="",Setup!$B$24&lt;=AF116,AN116&lt;=0),0,MAX(0,N116*MIN(1,MAX(0,AI116/AN116))*MAX(0,1-IF(AND(AD116&lt;&gt;"",AD116&lt;=AF116),MIN(1,MAX(0,AE116/Q116)),0))-SUMIFS('Reversal Reclaim'!$L$5:$L$504,'Reversal Reclaim'!$B$5:$B$504,A116,'Reversal Reclaim'!$G$5:$G$504,"Temporary"))))</f>
        <v/>
      </c>
      <c r="BE116" s="188" t="str">
        <f>IF(A116="","",IF(OR(S116="Yes",F116="Credit Note",Q116&lt;=0,AF116="",Setup!$B$24&lt;=AF116,AN116&lt;=0),0,MAX(0,O116*MIN(1,MAX(0,AI116/AN116))*MAX(0,1-IF(AND(AD116&lt;&gt;"",AD116&lt;=AF116),MIN(1,MAX(0,AE116/Q116)),0))-SUMIFS('Reversal Reclaim'!$M$5:$M$504,'Reversal Reclaim'!$B$5:$B$504,A116,'Reversal Reclaim'!$G$5:$G$504,"Temporary"))))</f>
        <v/>
      </c>
      <c r="BF116" s="188" t="str">
        <f>IF(A116="","",IF(OR(S116="Yes",F116="Credit Note",Q116&lt;=0,AF116="",Setup!$B$24&lt;=AF116,AN116&lt;=0),0,MAX(0,P116*MIN(1,MAX(0,AI116/AN116))*MAX(0,1-IF(AND(AD116&lt;&gt;"",AD116&lt;=AF116),MIN(1,MAX(0,AE116/Q116)),0))-SUMIFS('Reversal Reclaim'!$N$5:$N$504,'Reversal Reclaim'!$B$5:$B$504,A116,'Reversal Reclaim'!$G$5:$G$504,"Temporary"))))</f>
        <v/>
      </c>
      <c r="BG116" s="188" t="str">
        <f t="shared" si="25"/>
        <v/>
      </c>
    </row>
    <row r="117" spans="1:59" ht="37.950000000000003" customHeight="1" x14ac:dyDescent="0.25">
      <c r="A117" s="61"/>
      <c r="B117" s="62"/>
      <c r="C117" s="62"/>
      <c r="D117" s="62"/>
      <c r="E117" s="62"/>
      <c r="F117" s="62"/>
      <c r="G117" s="62"/>
      <c r="H117" s="63"/>
      <c r="I117" s="63"/>
      <c r="J117" s="63"/>
      <c r="K117" s="63"/>
      <c r="L117" s="64"/>
      <c r="M117" s="64"/>
      <c r="N117" s="64"/>
      <c r="O117" s="64"/>
      <c r="P117" s="64"/>
      <c r="Q117" s="64"/>
      <c r="R117" s="62"/>
      <c r="S117" s="62"/>
      <c r="T117" s="62"/>
      <c r="U117" s="62"/>
      <c r="V117" s="62"/>
      <c r="W117" s="63"/>
      <c r="X117" s="65"/>
      <c r="Y117" s="65"/>
      <c r="Z117" s="65"/>
      <c r="AA117" s="62"/>
      <c r="AB117" s="62"/>
      <c r="AC117" s="62"/>
      <c r="AD117" s="63"/>
      <c r="AE117" s="64"/>
      <c r="AF117" s="63" t="str">
        <f t="shared" si="13"/>
        <v/>
      </c>
      <c r="AG117" s="62"/>
      <c r="AH117" s="207"/>
      <c r="AI117" s="64"/>
      <c r="AJ117" s="64"/>
      <c r="AK117" s="64"/>
      <c r="AL117" s="66" t="str">
        <f t="shared" si="14"/>
        <v/>
      </c>
      <c r="AM117" s="67" t="str">
        <f t="shared" si="15"/>
        <v/>
      </c>
      <c r="AN117" s="68" t="str">
        <f t="shared" si="16"/>
        <v/>
      </c>
      <c r="AO117" s="67" t="str">
        <f t="shared" si="17"/>
        <v/>
      </c>
      <c r="AP117" s="67" t="str">
        <f t="shared" si="18"/>
        <v/>
      </c>
      <c r="AQ117" s="67" t="str">
        <f t="shared" si="19"/>
        <v/>
      </c>
      <c r="AR117" s="67" t="str">
        <f t="shared" si="20"/>
        <v/>
      </c>
      <c r="AS117" s="67" t="str">
        <f t="shared" si="21"/>
        <v/>
      </c>
      <c r="AT117" s="67" t="str">
        <f>IF(A117="","",IF(S117="Yes","N.A.",IF(AND(AD117&lt;&gt;"",AD117&lt;=AF117,AE117&gt;=Q117),"PASS",IF(Setup!$B$24&lt;=AF117,"WATCH",IF(BG117&gt;0,"PARTIAL REVERSE/REVIEW","REVERSE/REVIEW")))))</f>
        <v/>
      </c>
      <c r="AU117" s="67" t="str">
        <f>IF(A117="","",IF(H117="","REVIEW",IF(AI117&gt;0,IF(OR(AH117="",NOT(ISNUMBER(AH117))),"REVIEW CLAIM DATE",IF(AH117&lt;=SUMIF('FY Deadlines'!$A$5:$A$14,IF(MONTH(H117)&gt;=4,YEAR(H117),YEAR(H117)-1),'FY Deadlines'!$F$5:$F$14),"PASS","EXPIRED CLAIM")),IF(SUMIF('FY Deadlines'!$A$5:$A$14,IF(MONTH(H117)&gt;=4,YEAR(H117),YEAR(H117)-1),'FY Deadlines'!$F$5:$F$14)=0,"REVIEW FY",IF(Setup!$B$24&gt;SUMIF('FY Deadlines'!$A$5:$A$14,IF(MONTH(H117)&gt;=4,YEAR(H117),YEAR(H117)-1),'FY Deadlines'!$F$5:$F$14),"EXPIRED","PASS")))))</f>
        <v/>
      </c>
      <c r="AV117" s="67" t="str">
        <f t="shared" si="22"/>
        <v/>
      </c>
      <c r="AW117" s="67" t="str">
        <f>IF(AM117="","",IF(COUNTIF('GSTR-2B IMS'!$AE$5:$AE$504,AM117)=1,SUMIF('GSTR-2B IMS'!$AE$5:$AE$504,AM117,'GSTR-2B IMS'!$AL$5:$AL$504),""))</f>
        <v/>
      </c>
      <c r="AX117" s="67" t="str">
        <f>IF(A117="","",IF(AO117&gt;1,"Duplicate",IF(COUNTIF('GSTR-2B IMS'!$AE$5:$AE$504,AM117)=0,"Only in Books",IF(COUNTIF('GSTR-2B IMS'!$AE$5:$AE$504,AM117)&gt;1,"Duplicate",IF(AND(C117=INDEX('GSTR-2B IMS'!$C$5:$C$504,AW117),F117=INDEX('GSTR-2B IMS'!$F$5:$F$504,AW117),ABS(H117-INDEX('GSTR-2B IMS'!$H$5:$H$504,AW117))&lt;=Setup!$B$21,ABS(L117-INDEX('GSTR-2B IMS'!$L$5:$L$504,AW117))&lt;=Setup!$B$18,ABS(AN117-INDEX('GSTR-2B IMS'!$AF$5:$AF$504,AW117))&lt;=Setup!$B$19,ABS(M117-INDEX('GSTR-2B IMS'!$M$5:$M$504,AW117))&lt;=Setup!$B$20,ABS(N117-INDEX('GSTR-2B IMS'!$N$5:$N$504,AW117))&lt;=Setup!$B$20,ABS(O117-INDEX('GSTR-2B IMS'!$O$5:$O$504,AW117))&lt;=Setup!$B$20,ABS(P117-INDEX('GSTR-2B IMS'!$P$5:$P$504,AW117))&lt;=Setup!$B$20),"Exact",IF(AND(C117=INDEX('GSTR-2B IMS'!$C$5:$C$504,AW117),F117=INDEX('GSTR-2B IMS'!$F$5:$F$504,AW117)),"Partial","Probable"))))))</f>
        <v/>
      </c>
      <c r="AY117" s="69" t="str">
        <f t="shared" si="23"/>
        <v/>
      </c>
      <c r="AZ117" s="190">
        <f t="shared" si="24"/>
        <v>113</v>
      </c>
      <c r="BA117" s="190" t="str">
        <f>IF(A117="","",IF(AW117="","N.A.",IF(INDEX('GSTR-2B IMS'!$T$5:$T$504,AW117)&lt;&gt;"Available","REVIEW",IF(OR(INDEX('GSTR-2B IMS'!$B$5:$B$504,AW117)="GSTR-1 B2B",INDEX('GSTR-2B IMS'!$B$5:$B$504,AW117)="GSTR-1A",INDEX('GSTR-2B IMS'!$B$5:$B$504,AW117)="IFF"),IF(OR(INDEX('GSTR-2B IMS'!$V$5:$V$504,AW117)="Accepted",INDEX('GSTR-2B IMS'!$V$5:$V$504,AW117)="No Action",INDEX('GSTR-2B IMS'!$V$5:$V$504,AW117)="Deemed Accepted"),"PASS","REVIEW"),IF(OR(INDEX('GSTR-2B IMS'!$V$5:$V$504,AW117)="Not in IMS",INDEX('GSTR-2B IMS'!$V$5:$V$504,AW117)="N.A.",INDEX('GSTR-2B IMS'!$V$5:$V$504,AW117)=""),"PASS","REVIEW")))))</f>
        <v/>
      </c>
      <c r="BB117" s="190" t="str">
        <f>IF(A117="","",IF(S117="Yes","RCM",IF(AW117="","Unmatched",IF(INDEX('GSTR-2B IMS'!$AC$5:$AC$504,AW117)="","4(A)(5)",INDEX('GSTR-2B IMS'!$AC$5:$AC$504,AW117)))))</f>
        <v/>
      </c>
      <c r="BC117" s="188" t="str">
        <f>IF(A117="","",IF(OR(S117="Yes",F117="Credit Note",Q117&lt;=0,AF117="",Setup!$B$24&lt;=AF117,AN117&lt;=0),0,MAX(0,M117*MIN(1,MAX(0,AI117/AN117))*MAX(0,1-IF(AND(AD117&lt;&gt;"",AD117&lt;=AF117),MIN(1,MAX(0,AE117/Q117)),0))-SUMIFS('Reversal Reclaim'!$K$5:$K$504,'Reversal Reclaim'!$B$5:$B$504,A117,'Reversal Reclaim'!$G$5:$G$504,"Temporary"))))</f>
        <v/>
      </c>
      <c r="BD117" s="188" t="str">
        <f>IF(A117="","",IF(OR(S117="Yes",F117="Credit Note",Q117&lt;=0,AF117="",Setup!$B$24&lt;=AF117,AN117&lt;=0),0,MAX(0,N117*MIN(1,MAX(0,AI117/AN117))*MAX(0,1-IF(AND(AD117&lt;&gt;"",AD117&lt;=AF117),MIN(1,MAX(0,AE117/Q117)),0))-SUMIFS('Reversal Reclaim'!$L$5:$L$504,'Reversal Reclaim'!$B$5:$B$504,A117,'Reversal Reclaim'!$G$5:$G$504,"Temporary"))))</f>
        <v/>
      </c>
      <c r="BE117" s="188" t="str">
        <f>IF(A117="","",IF(OR(S117="Yes",F117="Credit Note",Q117&lt;=0,AF117="",Setup!$B$24&lt;=AF117,AN117&lt;=0),0,MAX(0,O117*MIN(1,MAX(0,AI117/AN117))*MAX(0,1-IF(AND(AD117&lt;&gt;"",AD117&lt;=AF117),MIN(1,MAX(0,AE117/Q117)),0))-SUMIFS('Reversal Reclaim'!$M$5:$M$504,'Reversal Reclaim'!$B$5:$B$504,A117,'Reversal Reclaim'!$G$5:$G$504,"Temporary"))))</f>
        <v/>
      </c>
      <c r="BF117" s="188" t="str">
        <f>IF(A117="","",IF(OR(S117="Yes",F117="Credit Note",Q117&lt;=0,AF117="",Setup!$B$24&lt;=AF117,AN117&lt;=0),0,MAX(0,P117*MIN(1,MAX(0,AI117/AN117))*MAX(0,1-IF(AND(AD117&lt;&gt;"",AD117&lt;=AF117),MIN(1,MAX(0,AE117/Q117)),0))-SUMIFS('Reversal Reclaim'!$N$5:$N$504,'Reversal Reclaim'!$B$5:$B$504,A117,'Reversal Reclaim'!$G$5:$G$504,"Temporary"))))</f>
        <v/>
      </c>
      <c r="BG117" s="188" t="str">
        <f t="shared" si="25"/>
        <v/>
      </c>
    </row>
    <row r="118" spans="1:59" ht="37.950000000000003" customHeight="1" x14ac:dyDescent="0.25">
      <c r="A118" s="61"/>
      <c r="B118" s="62"/>
      <c r="C118" s="62"/>
      <c r="D118" s="62"/>
      <c r="E118" s="62"/>
      <c r="F118" s="62"/>
      <c r="G118" s="62"/>
      <c r="H118" s="63"/>
      <c r="I118" s="63"/>
      <c r="J118" s="63"/>
      <c r="K118" s="63"/>
      <c r="L118" s="64"/>
      <c r="M118" s="64"/>
      <c r="N118" s="64"/>
      <c r="O118" s="64"/>
      <c r="P118" s="64"/>
      <c r="Q118" s="64"/>
      <c r="R118" s="62"/>
      <c r="S118" s="62"/>
      <c r="T118" s="62"/>
      <c r="U118" s="62"/>
      <c r="V118" s="62"/>
      <c r="W118" s="63"/>
      <c r="X118" s="65"/>
      <c r="Y118" s="65"/>
      <c r="Z118" s="65"/>
      <c r="AA118" s="62"/>
      <c r="AB118" s="62"/>
      <c r="AC118" s="62"/>
      <c r="AD118" s="63"/>
      <c r="AE118" s="64"/>
      <c r="AF118" s="63" t="str">
        <f t="shared" si="13"/>
        <v/>
      </c>
      <c r="AG118" s="62"/>
      <c r="AH118" s="207"/>
      <c r="AI118" s="64"/>
      <c r="AJ118" s="64"/>
      <c r="AK118" s="64"/>
      <c r="AL118" s="66" t="str">
        <f t="shared" si="14"/>
        <v/>
      </c>
      <c r="AM118" s="67" t="str">
        <f t="shared" si="15"/>
        <v/>
      </c>
      <c r="AN118" s="68" t="str">
        <f t="shared" si="16"/>
        <v/>
      </c>
      <c r="AO118" s="67" t="str">
        <f t="shared" si="17"/>
        <v/>
      </c>
      <c r="AP118" s="67" t="str">
        <f t="shared" si="18"/>
        <v/>
      </c>
      <c r="AQ118" s="67" t="str">
        <f t="shared" si="19"/>
        <v/>
      </c>
      <c r="AR118" s="67" t="str">
        <f t="shared" si="20"/>
        <v/>
      </c>
      <c r="AS118" s="67" t="str">
        <f t="shared" si="21"/>
        <v/>
      </c>
      <c r="AT118" s="67" t="str">
        <f>IF(A118="","",IF(S118="Yes","N.A.",IF(AND(AD118&lt;&gt;"",AD118&lt;=AF118,AE118&gt;=Q118),"PASS",IF(Setup!$B$24&lt;=AF118,"WATCH",IF(BG118&gt;0,"PARTIAL REVERSE/REVIEW","REVERSE/REVIEW")))))</f>
        <v/>
      </c>
      <c r="AU118" s="67" t="str">
        <f>IF(A118="","",IF(H118="","REVIEW",IF(AI118&gt;0,IF(OR(AH118="",NOT(ISNUMBER(AH118))),"REVIEW CLAIM DATE",IF(AH118&lt;=SUMIF('FY Deadlines'!$A$5:$A$14,IF(MONTH(H118)&gt;=4,YEAR(H118),YEAR(H118)-1),'FY Deadlines'!$F$5:$F$14),"PASS","EXPIRED CLAIM")),IF(SUMIF('FY Deadlines'!$A$5:$A$14,IF(MONTH(H118)&gt;=4,YEAR(H118),YEAR(H118)-1),'FY Deadlines'!$F$5:$F$14)=0,"REVIEW FY",IF(Setup!$B$24&gt;SUMIF('FY Deadlines'!$A$5:$A$14,IF(MONTH(H118)&gt;=4,YEAR(H118),YEAR(H118)-1),'FY Deadlines'!$F$5:$F$14),"EXPIRED","PASS")))))</f>
        <v/>
      </c>
      <c r="AV118" s="67" t="str">
        <f t="shared" si="22"/>
        <v/>
      </c>
      <c r="AW118" s="67" t="str">
        <f>IF(AM118="","",IF(COUNTIF('GSTR-2B IMS'!$AE$5:$AE$504,AM118)=1,SUMIF('GSTR-2B IMS'!$AE$5:$AE$504,AM118,'GSTR-2B IMS'!$AL$5:$AL$504),""))</f>
        <v/>
      </c>
      <c r="AX118" s="67" t="str">
        <f>IF(A118="","",IF(AO118&gt;1,"Duplicate",IF(COUNTIF('GSTR-2B IMS'!$AE$5:$AE$504,AM118)=0,"Only in Books",IF(COUNTIF('GSTR-2B IMS'!$AE$5:$AE$504,AM118)&gt;1,"Duplicate",IF(AND(C118=INDEX('GSTR-2B IMS'!$C$5:$C$504,AW118),F118=INDEX('GSTR-2B IMS'!$F$5:$F$504,AW118),ABS(H118-INDEX('GSTR-2B IMS'!$H$5:$H$504,AW118))&lt;=Setup!$B$21,ABS(L118-INDEX('GSTR-2B IMS'!$L$5:$L$504,AW118))&lt;=Setup!$B$18,ABS(AN118-INDEX('GSTR-2B IMS'!$AF$5:$AF$504,AW118))&lt;=Setup!$B$19,ABS(M118-INDEX('GSTR-2B IMS'!$M$5:$M$504,AW118))&lt;=Setup!$B$20,ABS(N118-INDEX('GSTR-2B IMS'!$N$5:$N$504,AW118))&lt;=Setup!$B$20,ABS(O118-INDEX('GSTR-2B IMS'!$O$5:$O$504,AW118))&lt;=Setup!$B$20,ABS(P118-INDEX('GSTR-2B IMS'!$P$5:$P$504,AW118))&lt;=Setup!$B$20),"Exact",IF(AND(C118=INDEX('GSTR-2B IMS'!$C$5:$C$504,AW118),F118=INDEX('GSTR-2B IMS'!$F$5:$F$504,AW118)),"Partial","Probable"))))))</f>
        <v/>
      </c>
      <c r="AY118" s="69" t="str">
        <f t="shared" si="23"/>
        <v/>
      </c>
      <c r="AZ118" s="190">
        <f t="shared" si="24"/>
        <v>114</v>
      </c>
      <c r="BA118" s="190" t="str">
        <f>IF(A118="","",IF(AW118="","N.A.",IF(INDEX('GSTR-2B IMS'!$T$5:$T$504,AW118)&lt;&gt;"Available","REVIEW",IF(OR(INDEX('GSTR-2B IMS'!$B$5:$B$504,AW118)="GSTR-1 B2B",INDEX('GSTR-2B IMS'!$B$5:$B$504,AW118)="GSTR-1A",INDEX('GSTR-2B IMS'!$B$5:$B$504,AW118)="IFF"),IF(OR(INDEX('GSTR-2B IMS'!$V$5:$V$504,AW118)="Accepted",INDEX('GSTR-2B IMS'!$V$5:$V$504,AW118)="No Action",INDEX('GSTR-2B IMS'!$V$5:$V$504,AW118)="Deemed Accepted"),"PASS","REVIEW"),IF(OR(INDEX('GSTR-2B IMS'!$V$5:$V$504,AW118)="Not in IMS",INDEX('GSTR-2B IMS'!$V$5:$V$504,AW118)="N.A.",INDEX('GSTR-2B IMS'!$V$5:$V$504,AW118)=""),"PASS","REVIEW")))))</f>
        <v/>
      </c>
      <c r="BB118" s="190" t="str">
        <f>IF(A118="","",IF(S118="Yes","RCM",IF(AW118="","Unmatched",IF(INDEX('GSTR-2B IMS'!$AC$5:$AC$504,AW118)="","4(A)(5)",INDEX('GSTR-2B IMS'!$AC$5:$AC$504,AW118)))))</f>
        <v/>
      </c>
      <c r="BC118" s="188" t="str">
        <f>IF(A118="","",IF(OR(S118="Yes",F118="Credit Note",Q118&lt;=0,AF118="",Setup!$B$24&lt;=AF118,AN118&lt;=0),0,MAX(0,M118*MIN(1,MAX(0,AI118/AN118))*MAX(0,1-IF(AND(AD118&lt;&gt;"",AD118&lt;=AF118),MIN(1,MAX(0,AE118/Q118)),0))-SUMIFS('Reversal Reclaim'!$K$5:$K$504,'Reversal Reclaim'!$B$5:$B$504,A118,'Reversal Reclaim'!$G$5:$G$504,"Temporary"))))</f>
        <v/>
      </c>
      <c r="BD118" s="188" t="str">
        <f>IF(A118="","",IF(OR(S118="Yes",F118="Credit Note",Q118&lt;=0,AF118="",Setup!$B$24&lt;=AF118,AN118&lt;=0),0,MAX(0,N118*MIN(1,MAX(0,AI118/AN118))*MAX(0,1-IF(AND(AD118&lt;&gt;"",AD118&lt;=AF118),MIN(1,MAX(0,AE118/Q118)),0))-SUMIFS('Reversal Reclaim'!$L$5:$L$504,'Reversal Reclaim'!$B$5:$B$504,A118,'Reversal Reclaim'!$G$5:$G$504,"Temporary"))))</f>
        <v/>
      </c>
      <c r="BE118" s="188" t="str">
        <f>IF(A118="","",IF(OR(S118="Yes",F118="Credit Note",Q118&lt;=0,AF118="",Setup!$B$24&lt;=AF118,AN118&lt;=0),0,MAX(0,O118*MIN(1,MAX(0,AI118/AN118))*MAX(0,1-IF(AND(AD118&lt;&gt;"",AD118&lt;=AF118),MIN(1,MAX(0,AE118/Q118)),0))-SUMIFS('Reversal Reclaim'!$M$5:$M$504,'Reversal Reclaim'!$B$5:$B$504,A118,'Reversal Reclaim'!$G$5:$G$504,"Temporary"))))</f>
        <v/>
      </c>
      <c r="BF118" s="188" t="str">
        <f>IF(A118="","",IF(OR(S118="Yes",F118="Credit Note",Q118&lt;=0,AF118="",Setup!$B$24&lt;=AF118,AN118&lt;=0),0,MAX(0,P118*MIN(1,MAX(0,AI118/AN118))*MAX(0,1-IF(AND(AD118&lt;&gt;"",AD118&lt;=AF118),MIN(1,MAX(0,AE118/Q118)),0))-SUMIFS('Reversal Reclaim'!$N$5:$N$504,'Reversal Reclaim'!$B$5:$B$504,A118,'Reversal Reclaim'!$G$5:$G$504,"Temporary"))))</f>
        <v/>
      </c>
      <c r="BG118" s="188" t="str">
        <f t="shared" si="25"/>
        <v/>
      </c>
    </row>
    <row r="119" spans="1:59" ht="37.950000000000003" customHeight="1" x14ac:dyDescent="0.25">
      <c r="A119" s="61"/>
      <c r="B119" s="62"/>
      <c r="C119" s="62"/>
      <c r="D119" s="62"/>
      <c r="E119" s="62"/>
      <c r="F119" s="62"/>
      <c r="G119" s="62"/>
      <c r="H119" s="63"/>
      <c r="I119" s="63"/>
      <c r="J119" s="63"/>
      <c r="K119" s="63"/>
      <c r="L119" s="64"/>
      <c r="M119" s="64"/>
      <c r="N119" s="64"/>
      <c r="O119" s="64"/>
      <c r="P119" s="64"/>
      <c r="Q119" s="64"/>
      <c r="R119" s="62"/>
      <c r="S119" s="62"/>
      <c r="T119" s="62"/>
      <c r="U119" s="62"/>
      <c r="V119" s="62"/>
      <c r="W119" s="63"/>
      <c r="X119" s="65"/>
      <c r="Y119" s="65"/>
      <c r="Z119" s="65"/>
      <c r="AA119" s="62"/>
      <c r="AB119" s="62"/>
      <c r="AC119" s="62"/>
      <c r="AD119" s="63"/>
      <c r="AE119" s="64"/>
      <c r="AF119" s="63" t="str">
        <f t="shared" si="13"/>
        <v/>
      </c>
      <c r="AG119" s="62"/>
      <c r="AH119" s="207"/>
      <c r="AI119" s="64"/>
      <c r="AJ119" s="64"/>
      <c r="AK119" s="64"/>
      <c r="AL119" s="66" t="str">
        <f t="shared" si="14"/>
        <v/>
      </c>
      <c r="AM119" s="67" t="str">
        <f t="shared" si="15"/>
        <v/>
      </c>
      <c r="AN119" s="68" t="str">
        <f t="shared" si="16"/>
        <v/>
      </c>
      <c r="AO119" s="67" t="str">
        <f t="shared" si="17"/>
        <v/>
      </c>
      <c r="AP119" s="67" t="str">
        <f t="shared" si="18"/>
        <v/>
      </c>
      <c r="AQ119" s="67" t="str">
        <f t="shared" si="19"/>
        <v/>
      </c>
      <c r="AR119" s="67" t="str">
        <f t="shared" si="20"/>
        <v/>
      </c>
      <c r="AS119" s="67" t="str">
        <f t="shared" si="21"/>
        <v/>
      </c>
      <c r="AT119" s="67" t="str">
        <f>IF(A119="","",IF(S119="Yes","N.A.",IF(AND(AD119&lt;&gt;"",AD119&lt;=AF119,AE119&gt;=Q119),"PASS",IF(Setup!$B$24&lt;=AF119,"WATCH",IF(BG119&gt;0,"PARTIAL REVERSE/REVIEW","REVERSE/REVIEW")))))</f>
        <v/>
      </c>
      <c r="AU119" s="67" t="str">
        <f>IF(A119="","",IF(H119="","REVIEW",IF(AI119&gt;0,IF(OR(AH119="",NOT(ISNUMBER(AH119))),"REVIEW CLAIM DATE",IF(AH119&lt;=SUMIF('FY Deadlines'!$A$5:$A$14,IF(MONTH(H119)&gt;=4,YEAR(H119),YEAR(H119)-1),'FY Deadlines'!$F$5:$F$14),"PASS","EXPIRED CLAIM")),IF(SUMIF('FY Deadlines'!$A$5:$A$14,IF(MONTH(H119)&gt;=4,YEAR(H119),YEAR(H119)-1),'FY Deadlines'!$F$5:$F$14)=0,"REVIEW FY",IF(Setup!$B$24&gt;SUMIF('FY Deadlines'!$A$5:$A$14,IF(MONTH(H119)&gt;=4,YEAR(H119),YEAR(H119)-1),'FY Deadlines'!$F$5:$F$14),"EXPIRED","PASS")))))</f>
        <v/>
      </c>
      <c r="AV119" s="67" t="str">
        <f t="shared" si="22"/>
        <v/>
      </c>
      <c r="AW119" s="67" t="str">
        <f>IF(AM119="","",IF(COUNTIF('GSTR-2B IMS'!$AE$5:$AE$504,AM119)=1,SUMIF('GSTR-2B IMS'!$AE$5:$AE$504,AM119,'GSTR-2B IMS'!$AL$5:$AL$504),""))</f>
        <v/>
      </c>
      <c r="AX119" s="67" t="str">
        <f>IF(A119="","",IF(AO119&gt;1,"Duplicate",IF(COUNTIF('GSTR-2B IMS'!$AE$5:$AE$504,AM119)=0,"Only in Books",IF(COUNTIF('GSTR-2B IMS'!$AE$5:$AE$504,AM119)&gt;1,"Duplicate",IF(AND(C119=INDEX('GSTR-2B IMS'!$C$5:$C$504,AW119),F119=INDEX('GSTR-2B IMS'!$F$5:$F$504,AW119),ABS(H119-INDEX('GSTR-2B IMS'!$H$5:$H$504,AW119))&lt;=Setup!$B$21,ABS(L119-INDEX('GSTR-2B IMS'!$L$5:$L$504,AW119))&lt;=Setup!$B$18,ABS(AN119-INDEX('GSTR-2B IMS'!$AF$5:$AF$504,AW119))&lt;=Setup!$B$19,ABS(M119-INDEX('GSTR-2B IMS'!$M$5:$M$504,AW119))&lt;=Setup!$B$20,ABS(N119-INDEX('GSTR-2B IMS'!$N$5:$N$504,AW119))&lt;=Setup!$B$20,ABS(O119-INDEX('GSTR-2B IMS'!$O$5:$O$504,AW119))&lt;=Setup!$B$20,ABS(P119-INDEX('GSTR-2B IMS'!$P$5:$P$504,AW119))&lt;=Setup!$B$20),"Exact",IF(AND(C119=INDEX('GSTR-2B IMS'!$C$5:$C$504,AW119),F119=INDEX('GSTR-2B IMS'!$F$5:$F$504,AW119)),"Partial","Probable"))))))</f>
        <v/>
      </c>
      <c r="AY119" s="69" t="str">
        <f t="shared" si="23"/>
        <v/>
      </c>
      <c r="AZ119" s="190">
        <f t="shared" si="24"/>
        <v>115</v>
      </c>
      <c r="BA119" s="190" t="str">
        <f>IF(A119="","",IF(AW119="","N.A.",IF(INDEX('GSTR-2B IMS'!$T$5:$T$504,AW119)&lt;&gt;"Available","REVIEW",IF(OR(INDEX('GSTR-2B IMS'!$B$5:$B$504,AW119)="GSTR-1 B2B",INDEX('GSTR-2B IMS'!$B$5:$B$504,AW119)="GSTR-1A",INDEX('GSTR-2B IMS'!$B$5:$B$504,AW119)="IFF"),IF(OR(INDEX('GSTR-2B IMS'!$V$5:$V$504,AW119)="Accepted",INDEX('GSTR-2B IMS'!$V$5:$V$504,AW119)="No Action",INDEX('GSTR-2B IMS'!$V$5:$V$504,AW119)="Deemed Accepted"),"PASS","REVIEW"),IF(OR(INDEX('GSTR-2B IMS'!$V$5:$V$504,AW119)="Not in IMS",INDEX('GSTR-2B IMS'!$V$5:$V$504,AW119)="N.A.",INDEX('GSTR-2B IMS'!$V$5:$V$504,AW119)=""),"PASS","REVIEW")))))</f>
        <v/>
      </c>
      <c r="BB119" s="190" t="str">
        <f>IF(A119="","",IF(S119="Yes","RCM",IF(AW119="","Unmatched",IF(INDEX('GSTR-2B IMS'!$AC$5:$AC$504,AW119)="","4(A)(5)",INDEX('GSTR-2B IMS'!$AC$5:$AC$504,AW119)))))</f>
        <v/>
      </c>
      <c r="BC119" s="188" t="str">
        <f>IF(A119="","",IF(OR(S119="Yes",F119="Credit Note",Q119&lt;=0,AF119="",Setup!$B$24&lt;=AF119,AN119&lt;=0),0,MAX(0,M119*MIN(1,MAX(0,AI119/AN119))*MAX(0,1-IF(AND(AD119&lt;&gt;"",AD119&lt;=AF119),MIN(1,MAX(0,AE119/Q119)),0))-SUMIFS('Reversal Reclaim'!$K$5:$K$504,'Reversal Reclaim'!$B$5:$B$504,A119,'Reversal Reclaim'!$G$5:$G$504,"Temporary"))))</f>
        <v/>
      </c>
      <c r="BD119" s="188" t="str">
        <f>IF(A119="","",IF(OR(S119="Yes",F119="Credit Note",Q119&lt;=0,AF119="",Setup!$B$24&lt;=AF119,AN119&lt;=0),0,MAX(0,N119*MIN(1,MAX(0,AI119/AN119))*MAX(0,1-IF(AND(AD119&lt;&gt;"",AD119&lt;=AF119),MIN(1,MAX(0,AE119/Q119)),0))-SUMIFS('Reversal Reclaim'!$L$5:$L$504,'Reversal Reclaim'!$B$5:$B$504,A119,'Reversal Reclaim'!$G$5:$G$504,"Temporary"))))</f>
        <v/>
      </c>
      <c r="BE119" s="188" t="str">
        <f>IF(A119="","",IF(OR(S119="Yes",F119="Credit Note",Q119&lt;=0,AF119="",Setup!$B$24&lt;=AF119,AN119&lt;=0),0,MAX(0,O119*MIN(1,MAX(0,AI119/AN119))*MAX(0,1-IF(AND(AD119&lt;&gt;"",AD119&lt;=AF119),MIN(1,MAX(0,AE119/Q119)),0))-SUMIFS('Reversal Reclaim'!$M$5:$M$504,'Reversal Reclaim'!$B$5:$B$504,A119,'Reversal Reclaim'!$G$5:$G$504,"Temporary"))))</f>
        <v/>
      </c>
      <c r="BF119" s="188" t="str">
        <f>IF(A119="","",IF(OR(S119="Yes",F119="Credit Note",Q119&lt;=0,AF119="",Setup!$B$24&lt;=AF119,AN119&lt;=0),0,MAX(0,P119*MIN(1,MAX(0,AI119/AN119))*MAX(0,1-IF(AND(AD119&lt;&gt;"",AD119&lt;=AF119),MIN(1,MAX(0,AE119/Q119)),0))-SUMIFS('Reversal Reclaim'!$N$5:$N$504,'Reversal Reclaim'!$B$5:$B$504,A119,'Reversal Reclaim'!$G$5:$G$504,"Temporary"))))</f>
        <v/>
      </c>
      <c r="BG119" s="188" t="str">
        <f t="shared" si="25"/>
        <v/>
      </c>
    </row>
    <row r="120" spans="1:59" ht="37.950000000000003" customHeight="1" x14ac:dyDescent="0.25">
      <c r="A120" s="61"/>
      <c r="B120" s="62"/>
      <c r="C120" s="62"/>
      <c r="D120" s="62"/>
      <c r="E120" s="62"/>
      <c r="F120" s="62"/>
      <c r="G120" s="62"/>
      <c r="H120" s="63"/>
      <c r="I120" s="63"/>
      <c r="J120" s="63"/>
      <c r="K120" s="63"/>
      <c r="L120" s="64"/>
      <c r="M120" s="64"/>
      <c r="N120" s="64"/>
      <c r="O120" s="64"/>
      <c r="P120" s="64"/>
      <c r="Q120" s="64"/>
      <c r="R120" s="62"/>
      <c r="S120" s="62"/>
      <c r="T120" s="62"/>
      <c r="U120" s="62"/>
      <c r="V120" s="62"/>
      <c r="W120" s="63"/>
      <c r="X120" s="65"/>
      <c r="Y120" s="65"/>
      <c r="Z120" s="65"/>
      <c r="AA120" s="62"/>
      <c r="AB120" s="62"/>
      <c r="AC120" s="62"/>
      <c r="AD120" s="63"/>
      <c r="AE120" s="64"/>
      <c r="AF120" s="63" t="str">
        <f t="shared" si="13"/>
        <v/>
      </c>
      <c r="AG120" s="62"/>
      <c r="AH120" s="207"/>
      <c r="AI120" s="64"/>
      <c r="AJ120" s="64"/>
      <c r="AK120" s="64"/>
      <c r="AL120" s="66" t="str">
        <f t="shared" si="14"/>
        <v/>
      </c>
      <c r="AM120" s="67" t="str">
        <f t="shared" si="15"/>
        <v/>
      </c>
      <c r="AN120" s="68" t="str">
        <f t="shared" si="16"/>
        <v/>
      </c>
      <c r="AO120" s="67" t="str">
        <f t="shared" si="17"/>
        <v/>
      </c>
      <c r="AP120" s="67" t="str">
        <f t="shared" si="18"/>
        <v/>
      </c>
      <c r="AQ120" s="67" t="str">
        <f t="shared" si="19"/>
        <v/>
      </c>
      <c r="AR120" s="67" t="str">
        <f t="shared" si="20"/>
        <v/>
      </c>
      <c r="AS120" s="67" t="str">
        <f t="shared" si="21"/>
        <v/>
      </c>
      <c r="AT120" s="67" t="str">
        <f>IF(A120="","",IF(S120="Yes","N.A.",IF(AND(AD120&lt;&gt;"",AD120&lt;=AF120,AE120&gt;=Q120),"PASS",IF(Setup!$B$24&lt;=AF120,"WATCH",IF(BG120&gt;0,"PARTIAL REVERSE/REVIEW","REVERSE/REVIEW")))))</f>
        <v/>
      </c>
      <c r="AU120" s="67" t="str">
        <f>IF(A120="","",IF(H120="","REVIEW",IF(AI120&gt;0,IF(OR(AH120="",NOT(ISNUMBER(AH120))),"REVIEW CLAIM DATE",IF(AH120&lt;=SUMIF('FY Deadlines'!$A$5:$A$14,IF(MONTH(H120)&gt;=4,YEAR(H120),YEAR(H120)-1),'FY Deadlines'!$F$5:$F$14),"PASS","EXPIRED CLAIM")),IF(SUMIF('FY Deadlines'!$A$5:$A$14,IF(MONTH(H120)&gt;=4,YEAR(H120),YEAR(H120)-1),'FY Deadlines'!$F$5:$F$14)=0,"REVIEW FY",IF(Setup!$B$24&gt;SUMIF('FY Deadlines'!$A$5:$A$14,IF(MONTH(H120)&gt;=4,YEAR(H120),YEAR(H120)-1),'FY Deadlines'!$F$5:$F$14),"EXPIRED","PASS")))))</f>
        <v/>
      </c>
      <c r="AV120" s="67" t="str">
        <f t="shared" si="22"/>
        <v/>
      </c>
      <c r="AW120" s="67" t="str">
        <f>IF(AM120="","",IF(COUNTIF('GSTR-2B IMS'!$AE$5:$AE$504,AM120)=1,SUMIF('GSTR-2B IMS'!$AE$5:$AE$504,AM120,'GSTR-2B IMS'!$AL$5:$AL$504),""))</f>
        <v/>
      </c>
      <c r="AX120" s="67" t="str">
        <f>IF(A120="","",IF(AO120&gt;1,"Duplicate",IF(COUNTIF('GSTR-2B IMS'!$AE$5:$AE$504,AM120)=0,"Only in Books",IF(COUNTIF('GSTR-2B IMS'!$AE$5:$AE$504,AM120)&gt;1,"Duplicate",IF(AND(C120=INDEX('GSTR-2B IMS'!$C$5:$C$504,AW120),F120=INDEX('GSTR-2B IMS'!$F$5:$F$504,AW120),ABS(H120-INDEX('GSTR-2B IMS'!$H$5:$H$504,AW120))&lt;=Setup!$B$21,ABS(L120-INDEX('GSTR-2B IMS'!$L$5:$L$504,AW120))&lt;=Setup!$B$18,ABS(AN120-INDEX('GSTR-2B IMS'!$AF$5:$AF$504,AW120))&lt;=Setup!$B$19,ABS(M120-INDEX('GSTR-2B IMS'!$M$5:$M$504,AW120))&lt;=Setup!$B$20,ABS(N120-INDEX('GSTR-2B IMS'!$N$5:$N$504,AW120))&lt;=Setup!$B$20,ABS(O120-INDEX('GSTR-2B IMS'!$O$5:$O$504,AW120))&lt;=Setup!$B$20,ABS(P120-INDEX('GSTR-2B IMS'!$P$5:$P$504,AW120))&lt;=Setup!$B$20),"Exact",IF(AND(C120=INDEX('GSTR-2B IMS'!$C$5:$C$504,AW120),F120=INDEX('GSTR-2B IMS'!$F$5:$F$504,AW120)),"Partial","Probable"))))))</f>
        <v/>
      </c>
      <c r="AY120" s="69" t="str">
        <f t="shared" si="23"/>
        <v/>
      </c>
      <c r="AZ120" s="190">
        <f t="shared" si="24"/>
        <v>116</v>
      </c>
      <c r="BA120" s="190" t="str">
        <f>IF(A120="","",IF(AW120="","N.A.",IF(INDEX('GSTR-2B IMS'!$T$5:$T$504,AW120)&lt;&gt;"Available","REVIEW",IF(OR(INDEX('GSTR-2B IMS'!$B$5:$B$504,AW120)="GSTR-1 B2B",INDEX('GSTR-2B IMS'!$B$5:$B$504,AW120)="GSTR-1A",INDEX('GSTR-2B IMS'!$B$5:$B$504,AW120)="IFF"),IF(OR(INDEX('GSTR-2B IMS'!$V$5:$V$504,AW120)="Accepted",INDEX('GSTR-2B IMS'!$V$5:$V$504,AW120)="No Action",INDEX('GSTR-2B IMS'!$V$5:$V$504,AW120)="Deemed Accepted"),"PASS","REVIEW"),IF(OR(INDEX('GSTR-2B IMS'!$V$5:$V$504,AW120)="Not in IMS",INDEX('GSTR-2B IMS'!$V$5:$V$504,AW120)="N.A.",INDEX('GSTR-2B IMS'!$V$5:$V$504,AW120)=""),"PASS","REVIEW")))))</f>
        <v/>
      </c>
      <c r="BB120" s="190" t="str">
        <f>IF(A120="","",IF(S120="Yes","RCM",IF(AW120="","Unmatched",IF(INDEX('GSTR-2B IMS'!$AC$5:$AC$504,AW120)="","4(A)(5)",INDEX('GSTR-2B IMS'!$AC$5:$AC$504,AW120)))))</f>
        <v/>
      </c>
      <c r="BC120" s="188" t="str">
        <f>IF(A120="","",IF(OR(S120="Yes",F120="Credit Note",Q120&lt;=0,AF120="",Setup!$B$24&lt;=AF120,AN120&lt;=0),0,MAX(0,M120*MIN(1,MAX(0,AI120/AN120))*MAX(0,1-IF(AND(AD120&lt;&gt;"",AD120&lt;=AF120),MIN(1,MAX(0,AE120/Q120)),0))-SUMIFS('Reversal Reclaim'!$K$5:$K$504,'Reversal Reclaim'!$B$5:$B$504,A120,'Reversal Reclaim'!$G$5:$G$504,"Temporary"))))</f>
        <v/>
      </c>
      <c r="BD120" s="188" t="str">
        <f>IF(A120="","",IF(OR(S120="Yes",F120="Credit Note",Q120&lt;=0,AF120="",Setup!$B$24&lt;=AF120,AN120&lt;=0),0,MAX(0,N120*MIN(1,MAX(0,AI120/AN120))*MAX(0,1-IF(AND(AD120&lt;&gt;"",AD120&lt;=AF120),MIN(1,MAX(0,AE120/Q120)),0))-SUMIFS('Reversal Reclaim'!$L$5:$L$504,'Reversal Reclaim'!$B$5:$B$504,A120,'Reversal Reclaim'!$G$5:$G$504,"Temporary"))))</f>
        <v/>
      </c>
      <c r="BE120" s="188" t="str">
        <f>IF(A120="","",IF(OR(S120="Yes",F120="Credit Note",Q120&lt;=0,AF120="",Setup!$B$24&lt;=AF120,AN120&lt;=0),0,MAX(0,O120*MIN(1,MAX(0,AI120/AN120))*MAX(0,1-IF(AND(AD120&lt;&gt;"",AD120&lt;=AF120),MIN(1,MAX(0,AE120/Q120)),0))-SUMIFS('Reversal Reclaim'!$M$5:$M$504,'Reversal Reclaim'!$B$5:$B$504,A120,'Reversal Reclaim'!$G$5:$G$504,"Temporary"))))</f>
        <v/>
      </c>
      <c r="BF120" s="188" t="str">
        <f>IF(A120="","",IF(OR(S120="Yes",F120="Credit Note",Q120&lt;=0,AF120="",Setup!$B$24&lt;=AF120,AN120&lt;=0),0,MAX(0,P120*MIN(1,MAX(0,AI120/AN120))*MAX(0,1-IF(AND(AD120&lt;&gt;"",AD120&lt;=AF120),MIN(1,MAX(0,AE120/Q120)),0))-SUMIFS('Reversal Reclaim'!$N$5:$N$504,'Reversal Reclaim'!$B$5:$B$504,A120,'Reversal Reclaim'!$G$5:$G$504,"Temporary"))))</f>
        <v/>
      </c>
      <c r="BG120" s="188" t="str">
        <f t="shared" si="25"/>
        <v/>
      </c>
    </row>
    <row r="121" spans="1:59" ht="37.950000000000003" customHeight="1" x14ac:dyDescent="0.25">
      <c r="A121" s="61"/>
      <c r="B121" s="62"/>
      <c r="C121" s="62"/>
      <c r="D121" s="62"/>
      <c r="E121" s="62"/>
      <c r="F121" s="62"/>
      <c r="G121" s="62"/>
      <c r="H121" s="63"/>
      <c r="I121" s="63"/>
      <c r="J121" s="63"/>
      <c r="K121" s="63"/>
      <c r="L121" s="64"/>
      <c r="M121" s="64"/>
      <c r="N121" s="64"/>
      <c r="O121" s="64"/>
      <c r="P121" s="64"/>
      <c r="Q121" s="64"/>
      <c r="R121" s="62"/>
      <c r="S121" s="62"/>
      <c r="T121" s="62"/>
      <c r="U121" s="62"/>
      <c r="V121" s="62"/>
      <c r="W121" s="63"/>
      <c r="X121" s="65"/>
      <c r="Y121" s="65"/>
      <c r="Z121" s="65"/>
      <c r="AA121" s="62"/>
      <c r="AB121" s="62"/>
      <c r="AC121" s="62"/>
      <c r="AD121" s="63"/>
      <c r="AE121" s="64"/>
      <c r="AF121" s="63" t="str">
        <f t="shared" si="13"/>
        <v/>
      </c>
      <c r="AG121" s="62"/>
      <c r="AH121" s="207"/>
      <c r="AI121" s="64"/>
      <c r="AJ121" s="64"/>
      <c r="AK121" s="64"/>
      <c r="AL121" s="66" t="str">
        <f t="shared" si="14"/>
        <v/>
      </c>
      <c r="AM121" s="67" t="str">
        <f t="shared" si="15"/>
        <v/>
      </c>
      <c r="AN121" s="68" t="str">
        <f t="shared" si="16"/>
        <v/>
      </c>
      <c r="AO121" s="67" t="str">
        <f t="shared" si="17"/>
        <v/>
      </c>
      <c r="AP121" s="67" t="str">
        <f t="shared" si="18"/>
        <v/>
      </c>
      <c r="AQ121" s="67" t="str">
        <f t="shared" si="19"/>
        <v/>
      </c>
      <c r="AR121" s="67" t="str">
        <f t="shared" si="20"/>
        <v/>
      </c>
      <c r="AS121" s="67" t="str">
        <f t="shared" si="21"/>
        <v/>
      </c>
      <c r="AT121" s="67" t="str">
        <f>IF(A121="","",IF(S121="Yes","N.A.",IF(AND(AD121&lt;&gt;"",AD121&lt;=AF121,AE121&gt;=Q121),"PASS",IF(Setup!$B$24&lt;=AF121,"WATCH",IF(BG121&gt;0,"PARTIAL REVERSE/REVIEW","REVERSE/REVIEW")))))</f>
        <v/>
      </c>
      <c r="AU121" s="67" t="str">
        <f>IF(A121="","",IF(H121="","REVIEW",IF(AI121&gt;0,IF(OR(AH121="",NOT(ISNUMBER(AH121))),"REVIEW CLAIM DATE",IF(AH121&lt;=SUMIF('FY Deadlines'!$A$5:$A$14,IF(MONTH(H121)&gt;=4,YEAR(H121),YEAR(H121)-1),'FY Deadlines'!$F$5:$F$14),"PASS","EXPIRED CLAIM")),IF(SUMIF('FY Deadlines'!$A$5:$A$14,IF(MONTH(H121)&gt;=4,YEAR(H121),YEAR(H121)-1),'FY Deadlines'!$F$5:$F$14)=0,"REVIEW FY",IF(Setup!$B$24&gt;SUMIF('FY Deadlines'!$A$5:$A$14,IF(MONTH(H121)&gt;=4,YEAR(H121),YEAR(H121)-1),'FY Deadlines'!$F$5:$F$14),"EXPIRED","PASS")))))</f>
        <v/>
      </c>
      <c r="AV121" s="67" t="str">
        <f t="shared" si="22"/>
        <v/>
      </c>
      <c r="AW121" s="67" t="str">
        <f>IF(AM121="","",IF(COUNTIF('GSTR-2B IMS'!$AE$5:$AE$504,AM121)=1,SUMIF('GSTR-2B IMS'!$AE$5:$AE$504,AM121,'GSTR-2B IMS'!$AL$5:$AL$504),""))</f>
        <v/>
      </c>
      <c r="AX121" s="67" t="str">
        <f>IF(A121="","",IF(AO121&gt;1,"Duplicate",IF(COUNTIF('GSTR-2B IMS'!$AE$5:$AE$504,AM121)=0,"Only in Books",IF(COUNTIF('GSTR-2B IMS'!$AE$5:$AE$504,AM121)&gt;1,"Duplicate",IF(AND(C121=INDEX('GSTR-2B IMS'!$C$5:$C$504,AW121),F121=INDEX('GSTR-2B IMS'!$F$5:$F$504,AW121),ABS(H121-INDEX('GSTR-2B IMS'!$H$5:$H$504,AW121))&lt;=Setup!$B$21,ABS(L121-INDEX('GSTR-2B IMS'!$L$5:$L$504,AW121))&lt;=Setup!$B$18,ABS(AN121-INDEX('GSTR-2B IMS'!$AF$5:$AF$504,AW121))&lt;=Setup!$B$19,ABS(M121-INDEX('GSTR-2B IMS'!$M$5:$M$504,AW121))&lt;=Setup!$B$20,ABS(N121-INDEX('GSTR-2B IMS'!$N$5:$N$504,AW121))&lt;=Setup!$B$20,ABS(O121-INDEX('GSTR-2B IMS'!$O$5:$O$504,AW121))&lt;=Setup!$B$20,ABS(P121-INDEX('GSTR-2B IMS'!$P$5:$P$504,AW121))&lt;=Setup!$B$20),"Exact",IF(AND(C121=INDEX('GSTR-2B IMS'!$C$5:$C$504,AW121),F121=INDEX('GSTR-2B IMS'!$F$5:$F$504,AW121)),"Partial","Probable"))))))</f>
        <v/>
      </c>
      <c r="AY121" s="69" t="str">
        <f t="shared" si="23"/>
        <v/>
      </c>
      <c r="AZ121" s="190">
        <f t="shared" si="24"/>
        <v>117</v>
      </c>
      <c r="BA121" s="190" t="str">
        <f>IF(A121="","",IF(AW121="","N.A.",IF(INDEX('GSTR-2B IMS'!$T$5:$T$504,AW121)&lt;&gt;"Available","REVIEW",IF(OR(INDEX('GSTR-2B IMS'!$B$5:$B$504,AW121)="GSTR-1 B2B",INDEX('GSTR-2B IMS'!$B$5:$B$504,AW121)="GSTR-1A",INDEX('GSTR-2B IMS'!$B$5:$B$504,AW121)="IFF"),IF(OR(INDEX('GSTR-2B IMS'!$V$5:$V$504,AW121)="Accepted",INDEX('GSTR-2B IMS'!$V$5:$V$504,AW121)="No Action",INDEX('GSTR-2B IMS'!$V$5:$V$504,AW121)="Deemed Accepted"),"PASS","REVIEW"),IF(OR(INDEX('GSTR-2B IMS'!$V$5:$V$504,AW121)="Not in IMS",INDEX('GSTR-2B IMS'!$V$5:$V$504,AW121)="N.A.",INDEX('GSTR-2B IMS'!$V$5:$V$504,AW121)=""),"PASS","REVIEW")))))</f>
        <v/>
      </c>
      <c r="BB121" s="190" t="str">
        <f>IF(A121="","",IF(S121="Yes","RCM",IF(AW121="","Unmatched",IF(INDEX('GSTR-2B IMS'!$AC$5:$AC$504,AW121)="","4(A)(5)",INDEX('GSTR-2B IMS'!$AC$5:$AC$504,AW121)))))</f>
        <v/>
      </c>
      <c r="BC121" s="188" t="str">
        <f>IF(A121="","",IF(OR(S121="Yes",F121="Credit Note",Q121&lt;=0,AF121="",Setup!$B$24&lt;=AF121,AN121&lt;=0),0,MAX(0,M121*MIN(1,MAX(0,AI121/AN121))*MAX(0,1-IF(AND(AD121&lt;&gt;"",AD121&lt;=AF121),MIN(1,MAX(0,AE121/Q121)),0))-SUMIFS('Reversal Reclaim'!$K$5:$K$504,'Reversal Reclaim'!$B$5:$B$504,A121,'Reversal Reclaim'!$G$5:$G$504,"Temporary"))))</f>
        <v/>
      </c>
      <c r="BD121" s="188" t="str">
        <f>IF(A121="","",IF(OR(S121="Yes",F121="Credit Note",Q121&lt;=0,AF121="",Setup!$B$24&lt;=AF121,AN121&lt;=0),0,MAX(0,N121*MIN(1,MAX(0,AI121/AN121))*MAX(0,1-IF(AND(AD121&lt;&gt;"",AD121&lt;=AF121),MIN(1,MAX(0,AE121/Q121)),0))-SUMIFS('Reversal Reclaim'!$L$5:$L$504,'Reversal Reclaim'!$B$5:$B$504,A121,'Reversal Reclaim'!$G$5:$G$504,"Temporary"))))</f>
        <v/>
      </c>
      <c r="BE121" s="188" t="str">
        <f>IF(A121="","",IF(OR(S121="Yes",F121="Credit Note",Q121&lt;=0,AF121="",Setup!$B$24&lt;=AF121,AN121&lt;=0),0,MAX(0,O121*MIN(1,MAX(0,AI121/AN121))*MAX(0,1-IF(AND(AD121&lt;&gt;"",AD121&lt;=AF121),MIN(1,MAX(0,AE121/Q121)),0))-SUMIFS('Reversal Reclaim'!$M$5:$M$504,'Reversal Reclaim'!$B$5:$B$504,A121,'Reversal Reclaim'!$G$5:$G$504,"Temporary"))))</f>
        <v/>
      </c>
      <c r="BF121" s="188" t="str">
        <f>IF(A121="","",IF(OR(S121="Yes",F121="Credit Note",Q121&lt;=0,AF121="",Setup!$B$24&lt;=AF121,AN121&lt;=0),0,MAX(0,P121*MIN(1,MAX(0,AI121/AN121))*MAX(0,1-IF(AND(AD121&lt;&gt;"",AD121&lt;=AF121),MIN(1,MAX(0,AE121/Q121)),0))-SUMIFS('Reversal Reclaim'!$N$5:$N$504,'Reversal Reclaim'!$B$5:$B$504,A121,'Reversal Reclaim'!$G$5:$G$504,"Temporary"))))</f>
        <v/>
      </c>
      <c r="BG121" s="188" t="str">
        <f t="shared" si="25"/>
        <v/>
      </c>
    </row>
    <row r="122" spans="1:59" ht="37.950000000000003" customHeight="1" x14ac:dyDescent="0.25">
      <c r="A122" s="61"/>
      <c r="B122" s="62"/>
      <c r="C122" s="62"/>
      <c r="D122" s="62"/>
      <c r="E122" s="62"/>
      <c r="F122" s="62"/>
      <c r="G122" s="62"/>
      <c r="H122" s="63"/>
      <c r="I122" s="63"/>
      <c r="J122" s="63"/>
      <c r="K122" s="63"/>
      <c r="L122" s="64"/>
      <c r="M122" s="64"/>
      <c r="N122" s="64"/>
      <c r="O122" s="64"/>
      <c r="P122" s="64"/>
      <c r="Q122" s="64"/>
      <c r="R122" s="62"/>
      <c r="S122" s="62"/>
      <c r="T122" s="62"/>
      <c r="U122" s="62"/>
      <c r="V122" s="62"/>
      <c r="W122" s="63"/>
      <c r="X122" s="65"/>
      <c r="Y122" s="65"/>
      <c r="Z122" s="65"/>
      <c r="AA122" s="62"/>
      <c r="AB122" s="62"/>
      <c r="AC122" s="62"/>
      <c r="AD122" s="63"/>
      <c r="AE122" s="64"/>
      <c r="AF122" s="63" t="str">
        <f t="shared" si="13"/>
        <v/>
      </c>
      <c r="AG122" s="62"/>
      <c r="AH122" s="207"/>
      <c r="AI122" s="64"/>
      <c r="AJ122" s="64"/>
      <c r="AK122" s="64"/>
      <c r="AL122" s="66" t="str">
        <f t="shared" si="14"/>
        <v/>
      </c>
      <c r="AM122" s="67" t="str">
        <f t="shared" si="15"/>
        <v/>
      </c>
      <c r="AN122" s="68" t="str">
        <f t="shared" si="16"/>
        <v/>
      </c>
      <c r="AO122" s="67" t="str">
        <f t="shared" si="17"/>
        <v/>
      </c>
      <c r="AP122" s="67" t="str">
        <f t="shared" si="18"/>
        <v/>
      </c>
      <c r="AQ122" s="67" t="str">
        <f t="shared" si="19"/>
        <v/>
      </c>
      <c r="AR122" s="67" t="str">
        <f t="shared" si="20"/>
        <v/>
      </c>
      <c r="AS122" s="67" t="str">
        <f t="shared" si="21"/>
        <v/>
      </c>
      <c r="AT122" s="67" t="str">
        <f>IF(A122="","",IF(S122="Yes","N.A.",IF(AND(AD122&lt;&gt;"",AD122&lt;=AF122,AE122&gt;=Q122),"PASS",IF(Setup!$B$24&lt;=AF122,"WATCH",IF(BG122&gt;0,"PARTIAL REVERSE/REVIEW","REVERSE/REVIEW")))))</f>
        <v/>
      </c>
      <c r="AU122" s="67" t="str">
        <f>IF(A122="","",IF(H122="","REVIEW",IF(AI122&gt;0,IF(OR(AH122="",NOT(ISNUMBER(AH122))),"REVIEW CLAIM DATE",IF(AH122&lt;=SUMIF('FY Deadlines'!$A$5:$A$14,IF(MONTH(H122)&gt;=4,YEAR(H122),YEAR(H122)-1),'FY Deadlines'!$F$5:$F$14),"PASS","EXPIRED CLAIM")),IF(SUMIF('FY Deadlines'!$A$5:$A$14,IF(MONTH(H122)&gt;=4,YEAR(H122),YEAR(H122)-1),'FY Deadlines'!$F$5:$F$14)=0,"REVIEW FY",IF(Setup!$B$24&gt;SUMIF('FY Deadlines'!$A$5:$A$14,IF(MONTH(H122)&gt;=4,YEAR(H122),YEAR(H122)-1),'FY Deadlines'!$F$5:$F$14),"EXPIRED","PASS")))))</f>
        <v/>
      </c>
      <c r="AV122" s="67" t="str">
        <f t="shared" si="22"/>
        <v/>
      </c>
      <c r="AW122" s="67" t="str">
        <f>IF(AM122="","",IF(COUNTIF('GSTR-2B IMS'!$AE$5:$AE$504,AM122)=1,SUMIF('GSTR-2B IMS'!$AE$5:$AE$504,AM122,'GSTR-2B IMS'!$AL$5:$AL$504),""))</f>
        <v/>
      </c>
      <c r="AX122" s="67" t="str">
        <f>IF(A122="","",IF(AO122&gt;1,"Duplicate",IF(COUNTIF('GSTR-2B IMS'!$AE$5:$AE$504,AM122)=0,"Only in Books",IF(COUNTIF('GSTR-2B IMS'!$AE$5:$AE$504,AM122)&gt;1,"Duplicate",IF(AND(C122=INDEX('GSTR-2B IMS'!$C$5:$C$504,AW122),F122=INDEX('GSTR-2B IMS'!$F$5:$F$504,AW122),ABS(H122-INDEX('GSTR-2B IMS'!$H$5:$H$504,AW122))&lt;=Setup!$B$21,ABS(L122-INDEX('GSTR-2B IMS'!$L$5:$L$504,AW122))&lt;=Setup!$B$18,ABS(AN122-INDEX('GSTR-2B IMS'!$AF$5:$AF$504,AW122))&lt;=Setup!$B$19,ABS(M122-INDEX('GSTR-2B IMS'!$M$5:$M$504,AW122))&lt;=Setup!$B$20,ABS(N122-INDEX('GSTR-2B IMS'!$N$5:$N$504,AW122))&lt;=Setup!$B$20,ABS(O122-INDEX('GSTR-2B IMS'!$O$5:$O$504,AW122))&lt;=Setup!$B$20,ABS(P122-INDEX('GSTR-2B IMS'!$P$5:$P$504,AW122))&lt;=Setup!$B$20),"Exact",IF(AND(C122=INDEX('GSTR-2B IMS'!$C$5:$C$504,AW122),F122=INDEX('GSTR-2B IMS'!$F$5:$F$504,AW122)),"Partial","Probable"))))))</f>
        <v/>
      </c>
      <c r="AY122" s="69" t="str">
        <f t="shared" si="23"/>
        <v/>
      </c>
      <c r="AZ122" s="190">
        <f t="shared" si="24"/>
        <v>118</v>
      </c>
      <c r="BA122" s="190" t="str">
        <f>IF(A122="","",IF(AW122="","N.A.",IF(INDEX('GSTR-2B IMS'!$T$5:$T$504,AW122)&lt;&gt;"Available","REVIEW",IF(OR(INDEX('GSTR-2B IMS'!$B$5:$B$504,AW122)="GSTR-1 B2B",INDEX('GSTR-2B IMS'!$B$5:$B$504,AW122)="GSTR-1A",INDEX('GSTR-2B IMS'!$B$5:$B$504,AW122)="IFF"),IF(OR(INDEX('GSTR-2B IMS'!$V$5:$V$504,AW122)="Accepted",INDEX('GSTR-2B IMS'!$V$5:$V$504,AW122)="No Action",INDEX('GSTR-2B IMS'!$V$5:$V$504,AW122)="Deemed Accepted"),"PASS","REVIEW"),IF(OR(INDEX('GSTR-2B IMS'!$V$5:$V$504,AW122)="Not in IMS",INDEX('GSTR-2B IMS'!$V$5:$V$504,AW122)="N.A.",INDEX('GSTR-2B IMS'!$V$5:$V$504,AW122)=""),"PASS","REVIEW")))))</f>
        <v/>
      </c>
      <c r="BB122" s="190" t="str">
        <f>IF(A122="","",IF(S122="Yes","RCM",IF(AW122="","Unmatched",IF(INDEX('GSTR-2B IMS'!$AC$5:$AC$504,AW122)="","4(A)(5)",INDEX('GSTR-2B IMS'!$AC$5:$AC$504,AW122)))))</f>
        <v/>
      </c>
      <c r="BC122" s="188" t="str">
        <f>IF(A122="","",IF(OR(S122="Yes",F122="Credit Note",Q122&lt;=0,AF122="",Setup!$B$24&lt;=AF122,AN122&lt;=0),0,MAX(0,M122*MIN(1,MAX(0,AI122/AN122))*MAX(0,1-IF(AND(AD122&lt;&gt;"",AD122&lt;=AF122),MIN(1,MAX(0,AE122/Q122)),0))-SUMIFS('Reversal Reclaim'!$K$5:$K$504,'Reversal Reclaim'!$B$5:$B$504,A122,'Reversal Reclaim'!$G$5:$G$504,"Temporary"))))</f>
        <v/>
      </c>
      <c r="BD122" s="188" t="str">
        <f>IF(A122="","",IF(OR(S122="Yes",F122="Credit Note",Q122&lt;=0,AF122="",Setup!$B$24&lt;=AF122,AN122&lt;=0),0,MAX(0,N122*MIN(1,MAX(0,AI122/AN122))*MAX(0,1-IF(AND(AD122&lt;&gt;"",AD122&lt;=AF122),MIN(1,MAX(0,AE122/Q122)),0))-SUMIFS('Reversal Reclaim'!$L$5:$L$504,'Reversal Reclaim'!$B$5:$B$504,A122,'Reversal Reclaim'!$G$5:$G$504,"Temporary"))))</f>
        <v/>
      </c>
      <c r="BE122" s="188" t="str">
        <f>IF(A122="","",IF(OR(S122="Yes",F122="Credit Note",Q122&lt;=0,AF122="",Setup!$B$24&lt;=AF122,AN122&lt;=0),0,MAX(0,O122*MIN(1,MAX(0,AI122/AN122))*MAX(0,1-IF(AND(AD122&lt;&gt;"",AD122&lt;=AF122),MIN(1,MAX(0,AE122/Q122)),0))-SUMIFS('Reversal Reclaim'!$M$5:$M$504,'Reversal Reclaim'!$B$5:$B$504,A122,'Reversal Reclaim'!$G$5:$G$504,"Temporary"))))</f>
        <v/>
      </c>
      <c r="BF122" s="188" t="str">
        <f>IF(A122="","",IF(OR(S122="Yes",F122="Credit Note",Q122&lt;=0,AF122="",Setup!$B$24&lt;=AF122,AN122&lt;=0),0,MAX(0,P122*MIN(1,MAX(0,AI122/AN122))*MAX(0,1-IF(AND(AD122&lt;&gt;"",AD122&lt;=AF122),MIN(1,MAX(0,AE122/Q122)),0))-SUMIFS('Reversal Reclaim'!$N$5:$N$504,'Reversal Reclaim'!$B$5:$B$504,A122,'Reversal Reclaim'!$G$5:$G$504,"Temporary"))))</f>
        <v/>
      </c>
      <c r="BG122" s="188" t="str">
        <f t="shared" si="25"/>
        <v/>
      </c>
    </row>
    <row r="123" spans="1:59" ht="37.950000000000003" customHeight="1" x14ac:dyDescent="0.25">
      <c r="A123" s="61"/>
      <c r="B123" s="62"/>
      <c r="C123" s="62"/>
      <c r="D123" s="62"/>
      <c r="E123" s="62"/>
      <c r="F123" s="62"/>
      <c r="G123" s="62"/>
      <c r="H123" s="63"/>
      <c r="I123" s="63"/>
      <c r="J123" s="63"/>
      <c r="K123" s="63"/>
      <c r="L123" s="64"/>
      <c r="M123" s="64"/>
      <c r="N123" s="64"/>
      <c r="O123" s="64"/>
      <c r="P123" s="64"/>
      <c r="Q123" s="64"/>
      <c r="R123" s="62"/>
      <c r="S123" s="62"/>
      <c r="T123" s="62"/>
      <c r="U123" s="62"/>
      <c r="V123" s="62"/>
      <c r="W123" s="63"/>
      <c r="X123" s="65"/>
      <c r="Y123" s="65"/>
      <c r="Z123" s="65"/>
      <c r="AA123" s="62"/>
      <c r="AB123" s="62"/>
      <c r="AC123" s="62"/>
      <c r="AD123" s="63"/>
      <c r="AE123" s="64"/>
      <c r="AF123" s="63" t="str">
        <f t="shared" si="13"/>
        <v/>
      </c>
      <c r="AG123" s="62"/>
      <c r="AH123" s="207"/>
      <c r="AI123" s="64"/>
      <c r="AJ123" s="64"/>
      <c r="AK123" s="64"/>
      <c r="AL123" s="66" t="str">
        <f t="shared" si="14"/>
        <v/>
      </c>
      <c r="AM123" s="67" t="str">
        <f t="shared" si="15"/>
        <v/>
      </c>
      <c r="AN123" s="68" t="str">
        <f t="shared" si="16"/>
        <v/>
      </c>
      <c r="AO123" s="67" t="str">
        <f t="shared" si="17"/>
        <v/>
      </c>
      <c r="AP123" s="67" t="str">
        <f t="shared" si="18"/>
        <v/>
      </c>
      <c r="AQ123" s="67" t="str">
        <f t="shared" si="19"/>
        <v/>
      </c>
      <c r="AR123" s="67" t="str">
        <f t="shared" si="20"/>
        <v/>
      </c>
      <c r="AS123" s="67" t="str">
        <f t="shared" si="21"/>
        <v/>
      </c>
      <c r="AT123" s="67" t="str">
        <f>IF(A123="","",IF(S123="Yes","N.A.",IF(AND(AD123&lt;&gt;"",AD123&lt;=AF123,AE123&gt;=Q123),"PASS",IF(Setup!$B$24&lt;=AF123,"WATCH",IF(BG123&gt;0,"PARTIAL REVERSE/REVIEW","REVERSE/REVIEW")))))</f>
        <v/>
      </c>
      <c r="AU123" s="67" t="str">
        <f>IF(A123="","",IF(H123="","REVIEW",IF(AI123&gt;0,IF(OR(AH123="",NOT(ISNUMBER(AH123))),"REVIEW CLAIM DATE",IF(AH123&lt;=SUMIF('FY Deadlines'!$A$5:$A$14,IF(MONTH(H123)&gt;=4,YEAR(H123),YEAR(H123)-1),'FY Deadlines'!$F$5:$F$14),"PASS","EXPIRED CLAIM")),IF(SUMIF('FY Deadlines'!$A$5:$A$14,IF(MONTH(H123)&gt;=4,YEAR(H123),YEAR(H123)-1),'FY Deadlines'!$F$5:$F$14)=0,"REVIEW FY",IF(Setup!$B$24&gt;SUMIF('FY Deadlines'!$A$5:$A$14,IF(MONTH(H123)&gt;=4,YEAR(H123),YEAR(H123)-1),'FY Deadlines'!$F$5:$F$14),"EXPIRED","PASS")))))</f>
        <v/>
      </c>
      <c r="AV123" s="67" t="str">
        <f t="shared" si="22"/>
        <v/>
      </c>
      <c r="AW123" s="67" t="str">
        <f>IF(AM123="","",IF(COUNTIF('GSTR-2B IMS'!$AE$5:$AE$504,AM123)=1,SUMIF('GSTR-2B IMS'!$AE$5:$AE$504,AM123,'GSTR-2B IMS'!$AL$5:$AL$504),""))</f>
        <v/>
      </c>
      <c r="AX123" s="67" t="str">
        <f>IF(A123="","",IF(AO123&gt;1,"Duplicate",IF(COUNTIF('GSTR-2B IMS'!$AE$5:$AE$504,AM123)=0,"Only in Books",IF(COUNTIF('GSTR-2B IMS'!$AE$5:$AE$504,AM123)&gt;1,"Duplicate",IF(AND(C123=INDEX('GSTR-2B IMS'!$C$5:$C$504,AW123),F123=INDEX('GSTR-2B IMS'!$F$5:$F$504,AW123),ABS(H123-INDEX('GSTR-2B IMS'!$H$5:$H$504,AW123))&lt;=Setup!$B$21,ABS(L123-INDEX('GSTR-2B IMS'!$L$5:$L$504,AW123))&lt;=Setup!$B$18,ABS(AN123-INDEX('GSTR-2B IMS'!$AF$5:$AF$504,AW123))&lt;=Setup!$B$19,ABS(M123-INDEX('GSTR-2B IMS'!$M$5:$M$504,AW123))&lt;=Setup!$B$20,ABS(N123-INDEX('GSTR-2B IMS'!$N$5:$N$504,AW123))&lt;=Setup!$B$20,ABS(O123-INDEX('GSTR-2B IMS'!$O$5:$O$504,AW123))&lt;=Setup!$B$20,ABS(P123-INDEX('GSTR-2B IMS'!$P$5:$P$504,AW123))&lt;=Setup!$B$20),"Exact",IF(AND(C123=INDEX('GSTR-2B IMS'!$C$5:$C$504,AW123),F123=INDEX('GSTR-2B IMS'!$F$5:$F$504,AW123)),"Partial","Probable"))))))</f>
        <v/>
      </c>
      <c r="AY123" s="69" t="str">
        <f t="shared" si="23"/>
        <v/>
      </c>
      <c r="AZ123" s="190">
        <f t="shared" si="24"/>
        <v>119</v>
      </c>
      <c r="BA123" s="190" t="str">
        <f>IF(A123="","",IF(AW123="","N.A.",IF(INDEX('GSTR-2B IMS'!$T$5:$T$504,AW123)&lt;&gt;"Available","REVIEW",IF(OR(INDEX('GSTR-2B IMS'!$B$5:$B$504,AW123)="GSTR-1 B2B",INDEX('GSTR-2B IMS'!$B$5:$B$504,AW123)="GSTR-1A",INDEX('GSTR-2B IMS'!$B$5:$B$504,AW123)="IFF"),IF(OR(INDEX('GSTR-2B IMS'!$V$5:$V$504,AW123)="Accepted",INDEX('GSTR-2B IMS'!$V$5:$V$504,AW123)="No Action",INDEX('GSTR-2B IMS'!$V$5:$V$504,AW123)="Deemed Accepted"),"PASS","REVIEW"),IF(OR(INDEX('GSTR-2B IMS'!$V$5:$V$504,AW123)="Not in IMS",INDEX('GSTR-2B IMS'!$V$5:$V$504,AW123)="N.A.",INDEX('GSTR-2B IMS'!$V$5:$V$504,AW123)=""),"PASS","REVIEW")))))</f>
        <v/>
      </c>
      <c r="BB123" s="190" t="str">
        <f>IF(A123="","",IF(S123="Yes","RCM",IF(AW123="","Unmatched",IF(INDEX('GSTR-2B IMS'!$AC$5:$AC$504,AW123)="","4(A)(5)",INDEX('GSTR-2B IMS'!$AC$5:$AC$504,AW123)))))</f>
        <v/>
      </c>
      <c r="BC123" s="188" t="str">
        <f>IF(A123="","",IF(OR(S123="Yes",F123="Credit Note",Q123&lt;=0,AF123="",Setup!$B$24&lt;=AF123,AN123&lt;=0),0,MAX(0,M123*MIN(1,MAX(0,AI123/AN123))*MAX(0,1-IF(AND(AD123&lt;&gt;"",AD123&lt;=AF123),MIN(1,MAX(0,AE123/Q123)),0))-SUMIFS('Reversal Reclaim'!$K$5:$K$504,'Reversal Reclaim'!$B$5:$B$504,A123,'Reversal Reclaim'!$G$5:$G$504,"Temporary"))))</f>
        <v/>
      </c>
      <c r="BD123" s="188" t="str">
        <f>IF(A123="","",IF(OR(S123="Yes",F123="Credit Note",Q123&lt;=0,AF123="",Setup!$B$24&lt;=AF123,AN123&lt;=0),0,MAX(0,N123*MIN(1,MAX(0,AI123/AN123))*MAX(0,1-IF(AND(AD123&lt;&gt;"",AD123&lt;=AF123),MIN(1,MAX(0,AE123/Q123)),0))-SUMIFS('Reversal Reclaim'!$L$5:$L$504,'Reversal Reclaim'!$B$5:$B$504,A123,'Reversal Reclaim'!$G$5:$G$504,"Temporary"))))</f>
        <v/>
      </c>
      <c r="BE123" s="188" t="str">
        <f>IF(A123="","",IF(OR(S123="Yes",F123="Credit Note",Q123&lt;=0,AF123="",Setup!$B$24&lt;=AF123,AN123&lt;=0),0,MAX(0,O123*MIN(1,MAX(0,AI123/AN123))*MAX(0,1-IF(AND(AD123&lt;&gt;"",AD123&lt;=AF123),MIN(1,MAX(0,AE123/Q123)),0))-SUMIFS('Reversal Reclaim'!$M$5:$M$504,'Reversal Reclaim'!$B$5:$B$504,A123,'Reversal Reclaim'!$G$5:$G$504,"Temporary"))))</f>
        <v/>
      </c>
      <c r="BF123" s="188" t="str">
        <f>IF(A123="","",IF(OR(S123="Yes",F123="Credit Note",Q123&lt;=0,AF123="",Setup!$B$24&lt;=AF123,AN123&lt;=0),0,MAX(0,P123*MIN(1,MAX(0,AI123/AN123))*MAX(0,1-IF(AND(AD123&lt;&gt;"",AD123&lt;=AF123),MIN(1,MAX(0,AE123/Q123)),0))-SUMIFS('Reversal Reclaim'!$N$5:$N$504,'Reversal Reclaim'!$B$5:$B$504,A123,'Reversal Reclaim'!$G$5:$G$504,"Temporary"))))</f>
        <v/>
      </c>
      <c r="BG123" s="188" t="str">
        <f t="shared" si="25"/>
        <v/>
      </c>
    </row>
    <row r="124" spans="1:59" ht="37.950000000000003" customHeight="1" x14ac:dyDescent="0.25">
      <c r="A124" s="61"/>
      <c r="B124" s="62"/>
      <c r="C124" s="62"/>
      <c r="D124" s="62"/>
      <c r="E124" s="62"/>
      <c r="F124" s="62"/>
      <c r="G124" s="62"/>
      <c r="H124" s="63"/>
      <c r="I124" s="63"/>
      <c r="J124" s="63"/>
      <c r="K124" s="63"/>
      <c r="L124" s="64"/>
      <c r="M124" s="64"/>
      <c r="N124" s="64"/>
      <c r="O124" s="64"/>
      <c r="P124" s="64"/>
      <c r="Q124" s="64"/>
      <c r="R124" s="62"/>
      <c r="S124" s="62"/>
      <c r="T124" s="62"/>
      <c r="U124" s="62"/>
      <c r="V124" s="62"/>
      <c r="W124" s="63"/>
      <c r="X124" s="65"/>
      <c r="Y124" s="65"/>
      <c r="Z124" s="65"/>
      <c r="AA124" s="62"/>
      <c r="AB124" s="62"/>
      <c r="AC124" s="62"/>
      <c r="AD124" s="63"/>
      <c r="AE124" s="64"/>
      <c r="AF124" s="63" t="str">
        <f t="shared" si="13"/>
        <v/>
      </c>
      <c r="AG124" s="62"/>
      <c r="AH124" s="207"/>
      <c r="AI124" s="64"/>
      <c r="AJ124" s="64"/>
      <c r="AK124" s="64"/>
      <c r="AL124" s="66" t="str">
        <f t="shared" si="14"/>
        <v/>
      </c>
      <c r="AM124" s="67" t="str">
        <f t="shared" si="15"/>
        <v/>
      </c>
      <c r="AN124" s="68" t="str">
        <f t="shared" si="16"/>
        <v/>
      </c>
      <c r="AO124" s="67" t="str">
        <f t="shared" si="17"/>
        <v/>
      </c>
      <c r="AP124" s="67" t="str">
        <f t="shared" si="18"/>
        <v/>
      </c>
      <c r="AQ124" s="67" t="str">
        <f t="shared" si="19"/>
        <v/>
      </c>
      <c r="AR124" s="67" t="str">
        <f t="shared" si="20"/>
        <v/>
      </c>
      <c r="AS124" s="67" t="str">
        <f t="shared" si="21"/>
        <v/>
      </c>
      <c r="AT124" s="67" t="str">
        <f>IF(A124="","",IF(S124="Yes","N.A.",IF(AND(AD124&lt;&gt;"",AD124&lt;=AF124,AE124&gt;=Q124),"PASS",IF(Setup!$B$24&lt;=AF124,"WATCH",IF(BG124&gt;0,"PARTIAL REVERSE/REVIEW","REVERSE/REVIEW")))))</f>
        <v/>
      </c>
      <c r="AU124" s="67" t="str">
        <f>IF(A124="","",IF(H124="","REVIEW",IF(AI124&gt;0,IF(OR(AH124="",NOT(ISNUMBER(AH124))),"REVIEW CLAIM DATE",IF(AH124&lt;=SUMIF('FY Deadlines'!$A$5:$A$14,IF(MONTH(H124)&gt;=4,YEAR(H124),YEAR(H124)-1),'FY Deadlines'!$F$5:$F$14),"PASS","EXPIRED CLAIM")),IF(SUMIF('FY Deadlines'!$A$5:$A$14,IF(MONTH(H124)&gt;=4,YEAR(H124),YEAR(H124)-1),'FY Deadlines'!$F$5:$F$14)=0,"REVIEW FY",IF(Setup!$B$24&gt;SUMIF('FY Deadlines'!$A$5:$A$14,IF(MONTH(H124)&gt;=4,YEAR(H124),YEAR(H124)-1),'FY Deadlines'!$F$5:$F$14),"EXPIRED","PASS")))))</f>
        <v/>
      </c>
      <c r="AV124" s="67" t="str">
        <f t="shared" si="22"/>
        <v/>
      </c>
      <c r="AW124" s="67" t="str">
        <f>IF(AM124="","",IF(COUNTIF('GSTR-2B IMS'!$AE$5:$AE$504,AM124)=1,SUMIF('GSTR-2B IMS'!$AE$5:$AE$504,AM124,'GSTR-2B IMS'!$AL$5:$AL$504),""))</f>
        <v/>
      </c>
      <c r="AX124" s="67" t="str">
        <f>IF(A124="","",IF(AO124&gt;1,"Duplicate",IF(COUNTIF('GSTR-2B IMS'!$AE$5:$AE$504,AM124)=0,"Only in Books",IF(COUNTIF('GSTR-2B IMS'!$AE$5:$AE$504,AM124)&gt;1,"Duplicate",IF(AND(C124=INDEX('GSTR-2B IMS'!$C$5:$C$504,AW124),F124=INDEX('GSTR-2B IMS'!$F$5:$F$504,AW124),ABS(H124-INDEX('GSTR-2B IMS'!$H$5:$H$504,AW124))&lt;=Setup!$B$21,ABS(L124-INDEX('GSTR-2B IMS'!$L$5:$L$504,AW124))&lt;=Setup!$B$18,ABS(AN124-INDEX('GSTR-2B IMS'!$AF$5:$AF$504,AW124))&lt;=Setup!$B$19,ABS(M124-INDEX('GSTR-2B IMS'!$M$5:$M$504,AW124))&lt;=Setup!$B$20,ABS(N124-INDEX('GSTR-2B IMS'!$N$5:$N$504,AW124))&lt;=Setup!$B$20,ABS(O124-INDEX('GSTR-2B IMS'!$O$5:$O$504,AW124))&lt;=Setup!$B$20,ABS(P124-INDEX('GSTR-2B IMS'!$P$5:$P$504,AW124))&lt;=Setup!$B$20),"Exact",IF(AND(C124=INDEX('GSTR-2B IMS'!$C$5:$C$504,AW124),F124=INDEX('GSTR-2B IMS'!$F$5:$F$504,AW124)),"Partial","Probable"))))))</f>
        <v/>
      </c>
      <c r="AY124" s="69" t="str">
        <f t="shared" si="23"/>
        <v/>
      </c>
      <c r="AZ124" s="190">
        <f t="shared" si="24"/>
        <v>120</v>
      </c>
      <c r="BA124" s="190" t="str">
        <f>IF(A124="","",IF(AW124="","N.A.",IF(INDEX('GSTR-2B IMS'!$T$5:$T$504,AW124)&lt;&gt;"Available","REVIEW",IF(OR(INDEX('GSTR-2B IMS'!$B$5:$B$504,AW124)="GSTR-1 B2B",INDEX('GSTR-2B IMS'!$B$5:$B$504,AW124)="GSTR-1A",INDEX('GSTR-2B IMS'!$B$5:$B$504,AW124)="IFF"),IF(OR(INDEX('GSTR-2B IMS'!$V$5:$V$504,AW124)="Accepted",INDEX('GSTR-2B IMS'!$V$5:$V$504,AW124)="No Action",INDEX('GSTR-2B IMS'!$V$5:$V$504,AW124)="Deemed Accepted"),"PASS","REVIEW"),IF(OR(INDEX('GSTR-2B IMS'!$V$5:$V$504,AW124)="Not in IMS",INDEX('GSTR-2B IMS'!$V$5:$V$504,AW124)="N.A.",INDEX('GSTR-2B IMS'!$V$5:$V$504,AW124)=""),"PASS","REVIEW")))))</f>
        <v/>
      </c>
      <c r="BB124" s="190" t="str">
        <f>IF(A124="","",IF(S124="Yes","RCM",IF(AW124="","Unmatched",IF(INDEX('GSTR-2B IMS'!$AC$5:$AC$504,AW124)="","4(A)(5)",INDEX('GSTR-2B IMS'!$AC$5:$AC$504,AW124)))))</f>
        <v/>
      </c>
      <c r="BC124" s="188" t="str">
        <f>IF(A124="","",IF(OR(S124="Yes",F124="Credit Note",Q124&lt;=0,AF124="",Setup!$B$24&lt;=AF124,AN124&lt;=0),0,MAX(0,M124*MIN(1,MAX(0,AI124/AN124))*MAX(0,1-IF(AND(AD124&lt;&gt;"",AD124&lt;=AF124),MIN(1,MAX(0,AE124/Q124)),0))-SUMIFS('Reversal Reclaim'!$K$5:$K$504,'Reversal Reclaim'!$B$5:$B$504,A124,'Reversal Reclaim'!$G$5:$G$504,"Temporary"))))</f>
        <v/>
      </c>
      <c r="BD124" s="188" t="str">
        <f>IF(A124="","",IF(OR(S124="Yes",F124="Credit Note",Q124&lt;=0,AF124="",Setup!$B$24&lt;=AF124,AN124&lt;=0),0,MAX(0,N124*MIN(1,MAX(0,AI124/AN124))*MAX(0,1-IF(AND(AD124&lt;&gt;"",AD124&lt;=AF124),MIN(1,MAX(0,AE124/Q124)),0))-SUMIFS('Reversal Reclaim'!$L$5:$L$504,'Reversal Reclaim'!$B$5:$B$504,A124,'Reversal Reclaim'!$G$5:$G$504,"Temporary"))))</f>
        <v/>
      </c>
      <c r="BE124" s="188" t="str">
        <f>IF(A124="","",IF(OR(S124="Yes",F124="Credit Note",Q124&lt;=0,AF124="",Setup!$B$24&lt;=AF124,AN124&lt;=0),0,MAX(0,O124*MIN(1,MAX(0,AI124/AN124))*MAX(0,1-IF(AND(AD124&lt;&gt;"",AD124&lt;=AF124),MIN(1,MAX(0,AE124/Q124)),0))-SUMIFS('Reversal Reclaim'!$M$5:$M$504,'Reversal Reclaim'!$B$5:$B$504,A124,'Reversal Reclaim'!$G$5:$G$504,"Temporary"))))</f>
        <v/>
      </c>
      <c r="BF124" s="188" t="str">
        <f>IF(A124="","",IF(OR(S124="Yes",F124="Credit Note",Q124&lt;=0,AF124="",Setup!$B$24&lt;=AF124,AN124&lt;=0),0,MAX(0,P124*MIN(1,MAX(0,AI124/AN124))*MAX(0,1-IF(AND(AD124&lt;&gt;"",AD124&lt;=AF124),MIN(1,MAX(0,AE124/Q124)),0))-SUMIFS('Reversal Reclaim'!$N$5:$N$504,'Reversal Reclaim'!$B$5:$B$504,A124,'Reversal Reclaim'!$G$5:$G$504,"Temporary"))))</f>
        <v/>
      </c>
      <c r="BG124" s="188" t="str">
        <f t="shared" si="25"/>
        <v/>
      </c>
    </row>
    <row r="125" spans="1:59" ht="37.950000000000003" customHeight="1" x14ac:dyDescent="0.25">
      <c r="A125" s="61"/>
      <c r="B125" s="62"/>
      <c r="C125" s="62"/>
      <c r="D125" s="62"/>
      <c r="E125" s="62"/>
      <c r="F125" s="62"/>
      <c r="G125" s="62"/>
      <c r="H125" s="63"/>
      <c r="I125" s="63"/>
      <c r="J125" s="63"/>
      <c r="K125" s="63"/>
      <c r="L125" s="64"/>
      <c r="M125" s="64"/>
      <c r="N125" s="64"/>
      <c r="O125" s="64"/>
      <c r="P125" s="64"/>
      <c r="Q125" s="64"/>
      <c r="R125" s="62"/>
      <c r="S125" s="62"/>
      <c r="T125" s="62"/>
      <c r="U125" s="62"/>
      <c r="V125" s="62"/>
      <c r="W125" s="63"/>
      <c r="X125" s="65"/>
      <c r="Y125" s="65"/>
      <c r="Z125" s="65"/>
      <c r="AA125" s="62"/>
      <c r="AB125" s="62"/>
      <c r="AC125" s="62"/>
      <c r="AD125" s="63"/>
      <c r="AE125" s="64"/>
      <c r="AF125" s="63" t="str">
        <f t="shared" si="13"/>
        <v/>
      </c>
      <c r="AG125" s="62"/>
      <c r="AH125" s="207"/>
      <c r="AI125" s="64"/>
      <c r="AJ125" s="64"/>
      <c r="AK125" s="64"/>
      <c r="AL125" s="66" t="str">
        <f t="shared" si="14"/>
        <v/>
      </c>
      <c r="AM125" s="67" t="str">
        <f t="shared" si="15"/>
        <v/>
      </c>
      <c r="AN125" s="68" t="str">
        <f t="shared" si="16"/>
        <v/>
      </c>
      <c r="AO125" s="67" t="str">
        <f t="shared" si="17"/>
        <v/>
      </c>
      <c r="AP125" s="67" t="str">
        <f t="shared" si="18"/>
        <v/>
      </c>
      <c r="AQ125" s="67" t="str">
        <f t="shared" si="19"/>
        <v/>
      </c>
      <c r="AR125" s="67" t="str">
        <f t="shared" si="20"/>
        <v/>
      </c>
      <c r="AS125" s="67" t="str">
        <f t="shared" si="21"/>
        <v/>
      </c>
      <c r="AT125" s="67" t="str">
        <f>IF(A125="","",IF(S125="Yes","N.A.",IF(AND(AD125&lt;&gt;"",AD125&lt;=AF125,AE125&gt;=Q125),"PASS",IF(Setup!$B$24&lt;=AF125,"WATCH",IF(BG125&gt;0,"PARTIAL REVERSE/REVIEW","REVERSE/REVIEW")))))</f>
        <v/>
      </c>
      <c r="AU125" s="67" t="str">
        <f>IF(A125="","",IF(H125="","REVIEW",IF(AI125&gt;0,IF(OR(AH125="",NOT(ISNUMBER(AH125))),"REVIEW CLAIM DATE",IF(AH125&lt;=SUMIF('FY Deadlines'!$A$5:$A$14,IF(MONTH(H125)&gt;=4,YEAR(H125),YEAR(H125)-1),'FY Deadlines'!$F$5:$F$14),"PASS","EXPIRED CLAIM")),IF(SUMIF('FY Deadlines'!$A$5:$A$14,IF(MONTH(H125)&gt;=4,YEAR(H125),YEAR(H125)-1),'FY Deadlines'!$F$5:$F$14)=0,"REVIEW FY",IF(Setup!$B$24&gt;SUMIF('FY Deadlines'!$A$5:$A$14,IF(MONTH(H125)&gt;=4,YEAR(H125),YEAR(H125)-1),'FY Deadlines'!$F$5:$F$14),"EXPIRED","PASS")))))</f>
        <v/>
      </c>
      <c r="AV125" s="67" t="str">
        <f t="shared" si="22"/>
        <v/>
      </c>
      <c r="AW125" s="67" t="str">
        <f>IF(AM125="","",IF(COUNTIF('GSTR-2B IMS'!$AE$5:$AE$504,AM125)=1,SUMIF('GSTR-2B IMS'!$AE$5:$AE$504,AM125,'GSTR-2B IMS'!$AL$5:$AL$504),""))</f>
        <v/>
      </c>
      <c r="AX125" s="67" t="str">
        <f>IF(A125="","",IF(AO125&gt;1,"Duplicate",IF(COUNTIF('GSTR-2B IMS'!$AE$5:$AE$504,AM125)=0,"Only in Books",IF(COUNTIF('GSTR-2B IMS'!$AE$5:$AE$504,AM125)&gt;1,"Duplicate",IF(AND(C125=INDEX('GSTR-2B IMS'!$C$5:$C$504,AW125),F125=INDEX('GSTR-2B IMS'!$F$5:$F$504,AW125),ABS(H125-INDEX('GSTR-2B IMS'!$H$5:$H$504,AW125))&lt;=Setup!$B$21,ABS(L125-INDEX('GSTR-2B IMS'!$L$5:$L$504,AW125))&lt;=Setup!$B$18,ABS(AN125-INDEX('GSTR-2B IMS'!$AF$5:$AF$504,AW125))&lt;=Setup!$B$19,ABS(M125-INDEX('GSTR-2B IMS'!$M$5:$M$504,AW125))&lt;=Setup!$B$20,ABS(N125-INDEX('GSTR-2B IMS'!$N$5:$N$504,AW125))&lt;=Setup!$B$20,ABS(O125-INDEX('GSTR-2B IMS'!$O$5:$O$504,AW125))&lt;=Setup!$B$20,ABS(P125-INDEX('GSTR-2B IMS'!$P$5:$P$504,AW125))&lt;=Setup!$B$20),"Exact",IF(AND(C125=INDEX('GSTR-2B IMS'!$C$5:$C$504,AW125),F125=INDEX('GSTR-2B IMS'!$F$5:$F$504,AW125)),"Partial","Probable"))))))</f>
        <v/>
      </c>
      <c r="AY125" s="69" t="str">
        <f t="shared" si="23"/>
        <v/>
      </c>
      <c r="AZ125" s="190">
        <f t="shared" si="24"/>
        <v>121</v>
      </c>
      <c r="BA125" s="190" t="str">
        <f>IF(A125="","",IF(AW125="","N.A.",IF(INDEX('GSTR-2B IMS'!$T$5:$T$504,AW125)&lt;&gt;"Available","REVIEW",IF(OR(INDEX('GSTR-2B IMS'!$B$5:$B$504,AW125)="GSTR-1 B2B",INDEX('GSTR-2B IMS'!$B$5:$B$504,AW125)="GSTR-1A",INDEX('GSTR-2B IMS'!$B$5:$B$504,AW125)="IFF"),IF(OR(INDEX('GSTR-2B IMS'!$V$5:$V$504,AW125)="Accepted",INDEX('GSTR-2B IMS'!$V$5:$V$504,AW125)="No Action",INDEX('GSTR-2B IMS'!$V$5:$V$504,AW125)="Deemed Accepted"),"PASS","REVIEW"),IF(OR(INDEX('GSTR-2B IMS'!$V$5:$V$504,AW125)="Not in IMS",INDEX('GSTR-2B IMS'!$V$5:$V$504,AW125)="N.A.",INDEX('GSTR-2B IMS'!$V$5:$V$504,AW125)=""),"PASS","REVIEW")))))</f>
        <v/>
      </c>
      <c r="BB125" s="190" t="str">
        <f>IF(A125="","",IF(S125="Yes","RCM",IF(AW125="","Unmatched",IF(INDEX('GSTR-2B IMS'!$AC$5:$AC$504,AW125)="","4(A)(5)",INDEX('GSTR-2B IMS'!$AC$5:$AC$504,AW125)))))</f>
        <v/>
      </c>
      <c r="BC125" s="188" t="str">
        <f>IF(A125="","",IF(OR(S125="Yes",F125="Credit Note",Q125&lt;=0,AF125="",Setup!$B$24&lt;=AF125,AN125&lt;=0),0,MAX(0,M125*MIN(1,MAX(0,AI125/AN125))*MAX(0,1-IF(AND(AD125&lt;&gt;"",AD125&lt;=AF125),MIN(1,MAX(0,AE125/Q125)),0))-SUMIFS('Reversal Reclaim'!$K$5:$K$504,'Reversal Reclaim'!$B$5:$B$504,A125,'Reversal Reclaim'!$G$5:$G$504,"Temporary"))))</f>
        <v/>
      </c>
      <c r="BD125" s="188" t="str">
        <f>IF(A125="","",IF(OR(S125="Yes",F125="Credit Note",Q125&lt;=0,AF125="",Setup!$B$24&lt;=AF125,AN125&lt;=0),0,MAX(0,N125*MIN(1,MAX(0,AI125/AN125))*MAX(0,1-IF(AND(AD125&lt;&gt;"",AD125&lt;=AF125),MIN(1,MAX(0,AE125/Q125)),0))-SUMIFS('Reversal Reclaim'!$L$5:$L$504,'Reversal Reclaim'!$B$5:$B$504,A125,'Reversal Reclaim'!$G$5:$G$504,"Temporary"))))</f>
        <v/>
      </c>
      <c r="BE125" s="188" t="str">
        <f>IF(A125="","",IF(OR(S125="Yes",F125="Credit Note",Q125&lt;=0,AF125="",Setup!$B$24&lt;=AF125,AN125&lt;=0),0,MAX(0,O125*MIN(1,MAX(0,AI125/AN125))*MAX(0,1-IF(AND(AD125&lt;&gt;"",AD125&lt;=AF125),MIN(1,MAX(0,AE125/Q125)),0))-SUMIFS('Reversal Reclaim'!$M$5:$M$504,'Reversal Reclaim'!$B$5:$B$504,A125,'Reversal Reclaim'!$G$5:$G$504,"Temporary"))))</f>
        <v/>
      </c>
      <c r="BF125" s="188" t="str">
        <f>IF(A125="","",IF(OR(S125="Yes",F125="Credit Note",Q125&lt;=0,AF125="",Setup!$B$24&lt;=AF125,AN125&lt;=0),0,MAX(0,P125*MIN(1,MAX(0,AI125/AN125))*MAX(0,1-IF(AND(AD125&lt;&gt;"",AD125&lt;=AF125),MIN(1,MAX(0,AE125/Q125)),0))-SUMIFS('Reversal Reclaim'!$N$5:$N$504,'Reversal Reclaim'!$B$5:$B$504,A125,'Reversal Reclaim'!$G$5:$G$504,"Temporary"))))</f>
        <v/>
      </c>
      <c r="BG125" s="188" t="str">
        <f t="shared" si="25"/>
        <v/>
      </c>
    </row>
    <row r="126" spans="1:59" ht="37.950000000000003" customHeight="1" x14ac:dyDescent="0.25">
      <c r="A126" s="61"/>
      <c r="B126" s="62"/>
      <c r="C126" s="62"/>
      <c r="D126" s="62"/>
      <c r="E126" s="62"/>
      <c r="F126" s="62"/>
      <c r="G126" s="62"/>
      <c r="H126" s="63"/>
      <c r="I126" s="63"/>
      <c r="J126" s="63"/>
      <c r="K126" s="63"/>
      <c r="L126" s="64"/>
      <c r="M126" s="64"/>
      <c r="N126" s="64"/>
      <c r="O126" s="64"/>
      <c r="P126" s="64"/>
      <c r="Q126" s="64"/>
      <c r="R126" s="62"/>
      <c r="S126" s="62"/>
      <c r="T126" s="62"/>
      <c r="U126" s="62"/>
      <c r="V126" s="62"/>
      <c r="W126" s="63"/>
      <c r="X126" s="65"/>
      <c r="Y126" s="65"/>
      <c r="Z126" s="65"/>
      <c r="AA126" s="62"/>
      <c r="AB126" s="62"/>
      <c r="AC126" s="62"/>
      <c r="AD126" s="63"/>
      <c r="AE126" s="64"/>
      <c r="AF126" s="63" t="str">
        <f t="shared" si="13"/>
        <v/>
      </c>
      <c r="AG126" s="62"/>
      <c r="AH126" s="207"/>
      <c r="AI126" s="64"/>
      <c r="AJ126" s="64"/>
      <c r="AK126" s="64"/>
      <c r="AL126" s="66" t="str">
        <f t="shared" si="14"/>
        <v/>
      </c>
      <c r="AM126" s="67" t="str">
        <f t="shared" si="15"/>
        <v/>
      </c>
      <c r="AN126" s="68" t="str">
        <f t="shared" si="16"/>
        <v/>
      </c>
      <c r="AO126" s="67" t="str">
        <f t="shared" si="17"/>
        <v/>
      </c>
      <c r="AP126" s="67" t="str">
        <f t="shared" si="18"/>
        <v/>
      </c>
      <c r="AQ126" s="67" t="str">
        <f t="shared" si="19"/>
        <v/>
      </c>
      <c r="AR126" s="67" t="str">
        <f t="shared" si="20"/>
        <v/>
      </c>
      <c r="AS126" s="67" t="str">
        <f t="shared" si="21"/>
        <v/>
      </c>
      <c r="AT126" s="67" t="str">
        <f>IF(A126="","",IF(S126="Yes","N.A.",IF(AND(AD126&lt;&gt;"",AD126&lt;=AF126,AE126&gt;=Q126),"PASS",IF(Setup!$B$24&lt;=AF126,"WATCH",IF(BG126&gt;0,"PARTIAL REVERSE/REVIEW","REVERSE/REVIEW")))))</f>
        <v/>
      </c>
      <c r="AU126" s="67" t="str">
        <f>IF(A126="","",IF(H126="","REVIEW",IF(AI126&gt;0,IF(OR(AH126="",NOT(ISNUMBER(AH126))),"REVIEW CLAIM DATE",IF(AH126&lt;=SUMIF('FY Deadlines'!$A$5:$A$14,IF(MONTH(H126)&gt;=4,YEAR(H126),YEAR(H126)-1),'FY Deadlines'!$F$5:$F$14),"PASS","EXPIRED CLAIM")),IF(SUMIF('FY Deadlines'!$A$5:$A$14,IF(MONTH(H126)&gt;=4,YEAR(H126),YEAR(H126)-1),'FY Deadlines'!$F$5:$F$14)=0,"REVIEW FY",IF(Setup!$B$24&gt;SUMIF('FY Deadlines'!$A$5:$A$14,IF(MONTH(H126)&gt;=4,YEAR(H126),YEAR(H126)-1),'FY Deadlines'!$F$5:$F$14),"EXPIRED","PASS")))))</f>
        <v/>
      </c>
      <c r="AV126" s="67" t="str">
        <f t="shared" si="22"/>
        <v/>
      </c>
      <c r="AW126" s="67" t="str">
        <f>IF(AM126="","",IF(COUNTIF('GSTR-2B IMS'!$AE$5:$AE$504,AM126)=1,SUMIF('GSTR-2B IMS'!$AE$5:$AE$504,AM126,'GSTR-2B IMS'!$AL$5:$AL$504),""))</f>
        <v/>
      </c>
      <c r="AX126" s="67" t="str">
        <f>IF(A126="","",IF(AO126&gt;1,"Duplicate",IF(COUNTIF('GSTR-2B IMS'!$AE$5:$AE$504,AM126)=0,"Only in Books",IF(COUNTIF('GSTR-2B IMS'!$AE$5:$AE$504,AM126)&gt;1,"Duplicate",IF(AND(C126=INDEX('GSTR-2B IMS'!$C$5:$C$504,AW126),F126=INDEX('GSTR-2B IMS'!$F$5:$F$504,AW126),ABS(H126-INDEX('GSTR-2B IMS'!$H$5:$H$504,AW126))&lt;=Setup!$B$21,ABS(L126-INDEX('GSTR-2B IMS'!$L$5:$L$504,AW126))&lt;=Setup!$B$18,ABS(AN126-INDEX('GSTR-2B IMS'!$AF$5:$AF$504,AW126))&lt;=Setup!$B$19,ABS(M126-INDEX('GSTR-2B IMS'!$M$5:$M$504,AW126))&lt;=Setup!$B$20,ABS(N126-INDEX('GSTR-2B IMS'!$N$5:$N$504,AW126))&lt;=Setup!$B$20,ABS(O126-INDEX('GSTR-2B IMS'!$O$5:$O$504,AW126))&lt;=Setup!$B$20,ABS(P126-INDEX('GSTR-2B IMS'!$P$5:$P$504,AW126))&lt;=Setup!$B$20),"Exact",IF(AND(C126=INDEX('GSTR-2B IMS'!$C$5:$C$504,AW126),F126=INDEX('GSTR-2B IMS'!$F$5:$F$504,AW126)),"Partial","Probable"))))))</f>
        <v/>
      </c>
      <c r="AY126" s="69" t="str">
        <f t="shared" si="23"/>
        <v/>
      </c>
      <c r="AZ126" s="190">
        <f t="shared" si="24"/>
        <v>122</v>
      </c>
      <c r="BA126" s="190" t="str">
        <f>IF(A126="","",IF(AW126="","N.A.",IF(INDEX('GSTR-2B IMS'!$T$5:$T$504,AW126)&lt;&gt;"Available","REVIEW",IF(OR(INDEX('GSTR-2B IMS'!$B$5:$B$504,AW126)="GSTR-1 B2B",INDEX('GSTR-2B IMS'!$B$5:$B$504,AW126)="GSTR-1A",INDEX('GSTR-2B IMS'!$B$5:$B$504,AW126)="IFF"),IF(OR(INDEX('GSTR-2B IMS'!$V$5:$V$504,AW126)="Accepted",INDEX('GSTR-2B IMS'!$V$5:$V$504,AW126)="No Action",INDEX('GSTR-2B IMS'!$V$5:$V$504,AW126)="Deemed Accepted"),"PASS","REVIEW"),IF(OR(INDEX('GSTR-2B IMS'!$V$5:$V$504,AW126)="Not in IMS",INDEX('GSTR-2B IMS'!$V$5:$V$504,AW126)="N.A.",INDEX('GSTR-2B IMS'!$V$5:$V$504,AW126)=""),"PASS","REVIEW")))))</f>
        <v/>
      </c>
      <c r="BB126" s="190" t="str">
        <f>IF(A126="","",IF(S126="Yes","RCM",IF(AW126="","Unmatched",IF(INDEX('GSTR-2B IMS'!$AC$5:$AC$504,AW126)="","4(A)(5)",INDEX('GSTR-2B IMS'!$AC$5:$AC$504,AW126)))))</f>
        <v/>
      </c>
      <c r="BC126" s="188" t="str">
        <f>IF(A126="","",IF(OR(S126="Yes",F126="Credit Note",Q126&lt;=0,AF126="",Setup!$B$24&lt;=AF126,AN126&lt;=0),0,MAX(0,M126*MIN(1,MAX(0,AI126/AN126))*MAX(0,1-IF(AND(AD126&lt;&gt;"",AD126&lt;=AF126),MIN(1,MAX(0,AE126/Q126)),0))-SUMIFS('Reversal Reclaim'!$K$5:$K$504,'Reversal Reclaim'!$B$5:$B$504,A126,'Reversal Reclaim'!$G$5:$G$504,"Temporary"))))</f>
        <v/>
      </c>
      <c r="BD126" s="188" t="str">
        <f>IF(A126="","",IF(OR(S126="Yes",F126="Credit Note",Q126&lt;=0,AF126="",Setup!$B$24&lt;=AF126,AN126&lt;=0),0,MAX(0,N126*MIN(1,MAX(0,AI126/AN126))*MAX(0,1-IF(AND(AD126&lt;&gt;"",AD126&lt;=AF126),MIN(1,MAX(0,AE126/Q126)),0))-SUMIFS('Reversal Reclaim'!$L$5:$L$504,'Reversal Reclaim'!$B$5:$B$504,A126,'Reversal Reclaim'!$G$5:$G$504,"Temporary"))))</f>
        <v/>
      </c>
      <c r="BE126" s="188" t="str">
        <f>IF(A126="","",IF(OR(S126="Yes",F126="Credit Note",Q126&lt;=0,AF126="",Setup!$B$24&lt;=AF126,AN126&lt;=0),0,MAX(0,O126*MIN(1,MAX(0,AI126/AN126))*MAX(0,1-IF(AND(AD126&lt;&gt;"",AD126&lt;=AF126),MIN(1,MAX(0,AE126/Q126)),0))-SUMIFS('Reversal Reclaim'!$M$5:$M$504,'Reversal Reclaim'!$B$5:$B$504,A126,'Reversal Reclaim'!$G$5:$G$504,"Temporary"))))</f>
        <v/>
      </c>
      <c r="BF126" s="188" t="str">
        <f>IF(A126="","",IF(OR(S126="Yes",F126="Credit Note",Q126&lt;=0,AF126="",Setup!$B$24&lt;=AF126,AN126&lt;=0),0,MAX(0,P126*MIN(1,MAX(0,AI126/AN126))*MAX(0,1-IF(AND(AD126&lt;&gt;"",AD126&lt;=AF126),MIN(1,MAX(0,AE126/Q126)),0))-SUMIFS('Reversal Reclaim'!$N$5:$N$504,'Reversal Reclaim'!$B$5:$B$504,A126,'Reversal Reclaim'!$G$5:$G$504,"Temporary"))))</f>
        <v/>
      </c>
      <c r="BG126" s="188" t="str">
        <f t="shared" si="25"/>
        <v/>
      </c>
    </row>
    <row r="127" spans="1:59" ht="37.950000000000003" customHeight="1" x14ac:dyDescent="0.25">
      <c r="A127" s="61"/>
      <c r="B127" s="62"/>
      <c r="C127" s="62"/>
      <c r="D127" s="62"/>
      <c r="E127" s="62"/>
      <c r="F127" s="62"/>
      <c r="G127" s="62"/>
      <c r="H127" s="63"/>
      <c r="I127" s="63"/>
      <c r="J127" s="63"/>
      <c r="K127" s="63"/>
      <c r="L127" s="64"/>
      <c r="M127" s="64"/>
      <c r="N127" s="64"/>
      <c r="O127" s="64"/>
      <c r="P127" s="64"/>
      <c r="Q127" s="64"/>
      <c r="R127" s="62"/>
      <c r="S127" s="62"/>
      <c r="T127" s="62"/>
      <c r="U127" s="62"/>
      <c r="V127" s="62"/>
      <c r="W127" s="63"/>
      <c r="X127" s="65"/>
      <c r="Y127" s="65"/>
      <c r="Z127" s="65"/>
      <c r="AA127" s="62"/>
      <c r="AB127" s="62"/>
      <c r="AC127" s="62"/>
      <c r="AD127" s="63"/>
      <c r="AE127" s="64"/>
      <c r="AF127" s="63" t="str">
        <f t="shared" si="13"/>
        <v/>
      </c>
      <c r="AG127" s="62"/>
      <c r="AH127" s="207"/>
      <c r="AI127" s="64"/>
      <c r="AJ127" s="64"/>
      <c r="AK127" s="64"/>
      <c r="AL127" s="66" t="str">
        <f t="shared" si="14"/>
        <v/>
      </c>
      <c r="AM127" s="67" t="str">
        <f t="shared" si="15"/>
        <v/>
      </c>
      <c r="AN127" s="68" t="str">
        <f t="shared" si="16"/>
        <v/>
      </c>
      <c r="AO127" s="67" t="str">
        <f t="shared" si="17"/>
        <v/>
      </c>
      <c r="AP127" s="67" t="str">
        <f t="shared" si="18"/>
        <v/>
      </c>
      <c r="AQ127" s="67" t="str">
        <f t="shared" si="19"/>
        <v/>
      </c>
      <c r="AR127" s="67" t="str">
        <f t="shared" si="20"/>
        <v/>
      </c>
      <c r="AS127" s="67" t="str">
        <f t="shared" si="21"/>
        <v/>
      </c>
      <c r="AT127" s="67" t="str">
        <f>IF(A127="","",IF(S127="Yes","N.A.",IF(AND(AD127&lt;&gt;"",AD127&lt;=AF127,AE127&gt;=Q127),"PASS",IF(Setup!$B$24&lt;=AF127,"WATCH",IF(BG127&gt;0,"PARTIAL REVERSE/REVIEW","REVERSE/REVIEW")))))</f>
        <v/>
      </c>
      <c r="AU127" s="67" t="str">
        <f>IF(A127="","",IF(H127="","REVIEW",IF(AI127&gt;0,IF(OR(AH127="",NOT(ISNUMBER(AH127))),"REVIEW CLAIM DATE",IF(AH127&lt;=SUMIF('FY Deadlines'!$A$5:$A$14,IF(MONTH(H127)&gt;=4,YEAR(H127),YEAR(H127)-1),'FY Deadlines'!$F$5:$F$14),"PASS","EXPIRED CLAIM")),IF(SUMIF('FY Deadlines'!$A$5:$A$14,IF(MONTH(H127)&gt;=4,YEAR(H127),YEAR(H127)-1),'FY Deadlines'!$F$5:$F$14)=0,"REVIEW FY",IF(Setup!$B$24&gt;SUMIF('FY Deadlines'!$A$5:$A$14,IF(MONTH(H127)&gt;=4,YEAR(H127),YEAR(H127)-1),'FY Deadlines'!$F$5:$F$14),"EXPIRED","PASS")))))</f>
        <v/>
      </c>
      <c r="AV127" s="67" t="str">
        <f t="shared" si="22"/>
        <v/>
      </c>
      <c r="AW127" s="67" t="str">
        <f>IF(AM127="","",IF(COUNTIF('GSTR-2B IMS'!$AE$5:$AE$504,AM127)=1,SUMIF('GSTR-2B IMS'!$AE$5:$AE$504,AM127,'GSTR-2B IMS'!$AL$5:$AL$504),""))</f>
        <v/>
      </c>
      <c r="AX127" s="67" t="str">
        <f>IF(A127="","",IF(AO127&gt;1,"Duplicate",IF(COUNTIF('GSTR-2B IMS'!$AE$5:$AE$504,AM127)=0,"Only in Books",IF(COUNTIF('GSTR-2B IMS'!$AE$5:$AE$504,AM127)&gt;1,"Duplicate",IF(AND(C127=INDEX('GSTR-2B IMS'!$C$5:$C$504,AW127),F127=INDEX('GSTR-2B IMS'!$F$5:$F$504,AW127),ABS(H127-INDEX('GSTR-2B IMS'!$H$5:$H$504,AW127))&lt;=Setup!$B$21,ABS(L127-INDEX('GSTR-2B IMS'!$L$5:$L$504,AW127))&lt;=Setup!$B$18,ABS(AN127-INDEX('GSTR-2B IMS'!$AF$5:$AF$504,AW127))&lt;=Setup!$B$19,ABS(M127-INDEX('GSTR-2B IMS'!$M$5:$M$504,AW127))&lt;=Setup!$B$20,ABS(N127-INDEX('GSTR-2B IMS'!$N$5:$N$504,AW127))&lt;=Setup!$B$20,ABS(O127-INDEX('GSTR-2B IMS'!$O$5:$O$504,AW127))&lt;=Setup!$B$20,ABS(P127-INDEX('GSTR-2B IMS'!$P$5:$P$504,AW127))&lt;=Setup!$B$20),"Exact",IF(AND(C127=INDEX('GSTR-2B IMS'!$C$5:$C$504,AW127),F127=INDEX('GSTR-2B IMS'!$F$5:$F$504,AW127)),"Partial","Probable"))))))</f>
        <v/>
      </c>
      <c r="AY127" s="69" t="str">
        <f t="shared" si="23"/>
        <v/>
      </c>
      <c r="AZ127" s="190">
        <f t="shared" si="24"/>
        <v>123</v>
      </c>
      <c r="BA127" s="190" t="str">
        <f>IF(A127="","",IF(AW127="","N.A.",IF(INDEX('GSTR-2B IMS'!$T$5:$T$504,AW127)&lt;&gt;"Available","REVIEW",IF(OR(INDEX('GSTR-2B IMS'!$B$5:$B$504,AW127)="GSTR-1 B2B",INDEX('GSTR-2B IMS'!$B$5:$B$504,AW127)="GSTR-1A",INDEX('GSTR-2B IMS'!$B$5:$B$504,AW127)="IFF"),IF(OR(INDEX('GSTR-2B IMS'!$V$5:$V$504,AW127)="Accepted",INDEX('GSTR-2B IMS'!$V$5:$V$504,AW127)="No Action",INDEX('GSTR-2B IMS'!$V$5:$V$504,AW127)="Deemed Accepted"),"PASS","REVIEW"),IF(OR(INDEX('GSTR-2B IMS'!$V$5:$V$504,AW127)="Not in IMS",INDEX('GSTR-2B IMS'!$V$5:$V$504,AW127)="N.A.",INDEX('GSTR-2B IMS'!$V$5:$V$504,AW127)=""),"PASS","REVIEW")))))</f>
        <v/>
      </c>
      <c r="BB127" s="190" t="str">
        <f>IF(A127="","",IF(S127="Yes","RCM",IF(AW127="","Unmatched",IF(INDEX('GSTR-2B IMS'!$AC$5:$AC$504,AW127)="","4(A)(5)",INDEX('GSTR-2B IMS'!$AC$5:$AC$504,AW127)))))</f>
        <v/>
      </c>
      <c r="BC127" s="188" t="str">
        <f>IF(A127="","",IF(OR(S127="Yes",F127="Credit Note",Q127&lt;=0,AF127="",Setup!$B$24&lt;=AF127,AN127&lt;=0),0,MAX(0,M127*MIN(1,MAX(0,AI127/AN127))*MAX(0,1-IF(AND(AD127&lt;&gt;"",AD127&lt;=AF127),MIN(1,MAX(0,AE127/Q127)),0))-SUMIFS('Reversal Reclaim'!$K$5:$K$504,'Reversal Reclaim'!$B$5:$B$504,A127,'Reversal Reclaim'!$G$5:$G$504,"Temporary"))))</f>
        <v/>
      </c>
      <c r="BD127" s="188" t="str">
        <f>IF(A127="","",IF(OR(S127="Yes",F127="Credit Note",Q127&lt;=0,AF127="",Setup!$B$24&lt;=AF127,AN127&lt;=0),0,MAX(0,N127*MIN(1,MAX(0,AI127/AN127))*MAX(0,1-IF(AND(AD127&lt;&gt;"",AD127&lt;=AF127),MIN(1,MAX(0,AE127/Q127)),0))-SUMIFS('Reversal Reclaim'!$L$5:$L$504,'Reversal Reclaim'!$B$5:$B$504,A127,'Reversal Reclaim'!$G$5:$G$504,"Temporary"))))</f>
        <v/>
      </c>
      <c r="BE127" s="188" t="str">
        <f>IF(A127="","",IF(OR(S127="Yes",F127="Credit Note",Q127&lt;=0,AF127="",Setup!$B$24&lt;=AF127,AN127&lt;=0),0,MAX(0,O127*MIN(1,MAX(0,AI127/AN127))*MAX(0,1-IF(AND(AD127&lt;&gt;"",AD127&lt;=AF127),MIN(1,MAX(0,AE127/Q127)),0))-SUMIFS('Reversal Reclaim'!$M$5:$M$504,'Reversal Reclaim'!$B$5:$B$504,A127,'Reversal Reclaim'!$G$5:$G$504,"Temporary"))))</f>
        <v/>
      </c>
      <c r="BF127" s="188" t="str">
        <f>IF(A127="","",IF(OR(S127="Yes",F127="Credit Note",Q127&lt;=0,AF127="",Setup!$B$24&lt;=AF127,AN127&lt;=0),0,MAX(0,P127*MIN(1,MAX(0,AI127/AN127))*MAX(0,1-IF(AND(AD127&lt;&gt;"",AD127&lt;=AF127),MIN(1,MAX(0,AE127/Q127)),0))-SUMIFS('Reversal Reclaim'!$N$5:$N$504,'Reversal Reclaim'!$B$5:$B$504,A127,'Reversal Reclaim'!$G$5:$G$504,"Temporary"))))</f>
        <v/>
      </c>
      <c r="BG127" s="188" t="str">
        <f t="shared" si="25"/>
        <v/>
      </c>
    </row>
    <row r="128" spans="1:59" ht="37.950000000000003" customHeight="1" x14ac:dyDescent="0.25">
      <c r="A128" s="61"/>
      <c r="B128" s="62"/>
      <c r="C128" s="62"/>
      <c r="D128" s="62"/>
      <c r="E128" s="62"/>
      <c r="F128" s="62"/>
      <c r="G128" s="62"/>
      <c r="H128" s="63"/>
      <c r="I128" s="63"/>
      <c r="J128" s="63"/>
      <c r="K128" s="63"/>
      <c r="L128" s="64"/>
      <c r="M128" s="64"/>
      <c r="N128" s="64"/>
      <c r="O128" s="64"/>
      <c r="P128" s="64"/>
      <c r="Q128" s="64"/>
      <c r="R128" s="62"/>
      <c r="S128" s="62"/>
      <c r="T128" s="62"/>
      <c r="U128" s="62"/>
      <c r="V128" s="62"/>
      <c r="W128" s="63"/>
      <c r="X128" s="65"/>
      <c r="Y128" s="65"/>
      <c r="Z128" s="65"/>
      <c r="AA128" s="62"/>
      <c r="AB128" s="62"/>
      <c r="AC128" s="62"/>
      <c r="AD128" s="63"/>
      <c r="AE128" s="64"/>
      <c r="AF128" s="63" t="str">
        <f t="shared" si="13"/>
        <v/>
      </c>
      <c r="AG128" s="62"/>
      <c r="AH128" s="207"/>
      <c r="AI128" s="64"/>
      <c r="AJ128" s="64"/>
      <c r="AK128" s="64"/>
      <c r="AL128" s="66" t="str">
        <f t="shared" si="14"/>
        <v/>
      </c>
      <c r="AM128" s="67" t="str">
        <f t="shared" si="15"/>
        <v/>
      </c>
      <c r="AN128" s="68" t="str">
        <f t="shared" si="16"/>
        <v/>
      </c>
      <c r="AO128" s="67" t="str">
        <f t="shared" si="17"/>
        <v/>
      </c>
      <c r="AP128" s="67" t="str">
        <f t="shared" si="18"/>
        <v/>
      </c>
      <c r="AQ128" s="67" t="str">
        <f t="shared" si="19"/>
        <v/>
      </c>
      <c r="AR128" s="67" t="str">
        <f t="shared" si="20"/>
        <v/>
      </c>
      <c r="AS128" s="67" t="str">
        <f t="shared" si="21"/>
        <v/>
      </c>
      <c r="AT128" s="67" t="str">
        <f>IF(A128="","",IF(S128="Yes","N.A.",IF(AND(AD128&lt;&gt;"",AD128&lt;=AF128,AE128&gt;=Q128),"PASS",IF(Setup!$B$24&lt;=AF128,"WATCH",IF(BG128&gt;0,"PARTIAL REVERSE/REVIEW","REVERSE/REVIEW")))))</f>
        <v/>
      </c>
      <c r="AU128" s="67" t="str">
        <f>IF(A128="","",IF(H128="","REVIEW",IF(AI128&gt;0,IF(OR(AH128="",NOT(ISNUMBER(AH128))),"REVIEW CLAIM DATE",IF(AH128&lt;=SUMIF('FY Deadlines'!$A$5:$A$14,IF(MONTH(H128)&gt;=4,YEAR(H128),YEAR(H128)-1),'FY Deadlines'!$F$5:$F$14),"PASS","EXPIRED CLAIM")),IF(SUMIF('FY Deadlines'!$A$5:$A$14,IF(MONTH(H128)&gt;=4,YEAR(H128),YEAR(H128)-1),'FY Deadlines'!$F$5:$F$14)=0,"REVIEW FY",IF(Setup!$B$24&gt;SUMIF('FY Deadlines'!$A$5:$A$14,IF(MONTH(H128)&gt;=4,YEAR(H128),YEAR(H128)-1),'FY Deadlines'!$F$5:$F$14),"EXPIRED","PASS")))))</f>
        <v/>
      </c>
      <c r="AV128" s="67" t="str">
        <f t="shared" si="22"/>
        <v/>
      </c>
      <c r="AW128" s="67" t="str">
        <f>IF(AM128="","",IF(COUNTIF('GSTR-2B IMS'!$AE$5:$AE$504,AM128)=1,SUMIF('GSTR-2B IMS'!$AE$5:$AE$504,AM128,'GSTR-2B IMS'!$AL$5:$AL$504),""))</f>
        <v/>
      </c>
      <c r="AX128" s="67" t="str">
        <f>IF(A128="","",IF(AO128&gt;1,"Duplicate",IF(COUNTIF('GSTR-2B IMS'!$AE$5:$AE$504,AM128)=0,"Only in Books",IF(COUNTIF('GSTR-2B IMS'!$AE$5:$AE$504,AM128)&gt;1,"Duplicate",IF(AND(C128=INDEX('GSTR-2B IMS'!$C$5:$C$504,AW128),F128=INDEX('GSTR-2B IMS'!$F$5:$F$504,AW128),ABS(H128-INDEX('GSTR-2B IMS'!$H$5:$H$504,AW128))&lt;=Setup!$B$21,ABS(L128-INDEX('GSTR-2B IMS'!$L$5:$L$504,AW128))&lt;=Setup!$B$18,ABS(AN128-INDEX('GSTR-2B IMS'!$AF$5:$AF$504,AW128))&lt;=Setup!$B$19,ABS(M128-INDEX('GSTR-2B IMS'!$M$5:$M$504,AW128))&lt;=Setup!$B$20,ABS(N128-INDEX('GSTR-2B IMS'!$N$5:$N$504,AW128))&lt;=Setup!$B$20,ABS(O128-INDEX('GSTR-2B IMS'!$O$5:$O$504,AW128))&lt;=Setup!$B$20,ABS(P128-INDEX('GSTR-2B IMS'!$P$5:$P$504,AW128))&lt;=Setup!$B$20),"Exact",IF(AND(C128=INDEX('GSTR-2B IMS'!$C$5:$C$504,AW128),F128=INDEX('GSTR-2B IMS'!$F$5:$F$504,AW128)),"Partial","Probable"))))))</f>
        <v/>
      </c>
      <c r="AY128" s="69" t="str">
        <f t="shared" si="23"/>
        <v/>
      </c>
      <c r="AZ128" s="190">
        <f t="shared" si="24"/>
        <v>124</v>
      </c>
      <c r="BA128" s="190" t="str">
        <f>IF(A128="","",IF(AW128="","N.A.",IF(INDEX('GSTR-2B IMS'!$T$5:$T$504,AW128)&lt;&gt;"Available","REVIEW",IF(OR(INDEX('GSTR-2B IMS'!$B$5:$B$504,AW128)="GSTR-1 B2B",INDEX('GSTR-2B IMS'!$B$5:$B$504,AW128)="GSTR-1A",INDEX('GSTR-2B IMS'!$B$5:$B$504,AW128)="IFF"),IF(OR(INDEX('GSTR-2B IMS'!$V$5:$V$504,AW128)="Accepted",INDEX('GSTR-2B IMS'!$V$5:$V$504,AW128)="No Action",INDEX('GSTR-2B IMS'!$V$5:$V$504,AW128)="Deemed Accepted"),"PASS","REVIEW"),IF(OR(INDEX('GSTR-2B IMS'!$V$5:$V$504,AW128)="Not in IMS",INDEX('GSTR-2B IMS'!$V$5:$V$504,AW128)="N.A.",INDEX('GSTR-2B IMS'!$V$5:$V$504,AW128)=""),"PASS","REVIEW")))))</f>
        <v/>
      </c>
      <c r="BB128" s="190" t="str">
        <f>IF(A128="","",IF(S128="Yes","RCM",IF(AW128="","Unmatched",IF(INDEX('GSTR-2B IMS'!$AC$5:$AC$504,AW128)="","4(A)(5)",INDEX('GSTR-2B IMS'!$AC$5:$AC$504,AW128)))))</f>
        <v/>
      </c>
      <c r="BC128" s="188" t="str">
        <f>IF(A128="","",IF(OR(S128="Yes",F128="Credit Note",Q128&lt;=0,AF128="",Setup!$B$24&lt;=AF128,AN128&lt;=0),0,MAX(0,M128*MIN(1,MAX(0,AI128/AN128))*MAX(0,1-IF(AND(AD128&lt;&gt;"",AD128&lt;=AF128),MIN(1,MAX(0,AE128/Q128)),0))-SUMIFS('Reversal Reclaim'!$K$5:$K$504,'Reversal Reclaim'!$B$5:$B$504,A128,'Reversal Reclaim'!$G$5:$G$504,"Temporary"))))</f>
        <v/>
      </c>
      <c r="BD128" s="188" t="str">
        <f>IF(A128="","",IF(OR(S128="Yes",F128="Credit Note",Q128&lt;=0,AF128="",Setup!$B$24&lt;=AF128,AN128&lt;=0),0,MAX(0,N128*MIN(1,MAX(0,AI128/AN128))*MAX(0,1-IF(AND(AD128&lt;&gt;"",AD128&lt;=AF128),MIN(1,MAX(0,AE128/Q128)),0))-SUMIFS('Reversal Reclaim'!$L$5:$L$504,'Reversal Reclaim'!$B$5:$B$504,A128,'Reversal Reclaim'!$G$5:$G$504,"Temporary"))))</f>
        <v/>
      </c>
      <c r="BE128" s="188" t="str">
        <f>IF(A128="","",IF(OR(S128="Yes",F128="Credit Note",Q128&lt;=0,AF128="",Setup!$B$24&lt;=AF128,AN128&lt;=0),0,MAX(0,O128*MIN(1,MAX(0,AI128/AN128))*MAX(0,1-IF(AND(AD128&lt;&gt;"",AD128&lt;=AF128),MIN(1,MAX(0,AE128/Q128)),0))-SUMIFS('Reversal Reclaim'!$M$5:$M$504,'Reversal Reclaim'!$B$5:$B$504,A128,'Reversal Reclaim'!$G$5:$G$504,"Temporary"))))</f>
        <v/>
      </c>
      <c r="BF128" s="188" t="str">
        <f>IF(A128="","",IF(OR(S128="Yes",F128="Credit Note",Q128&lt;=0,AF128="",Setup!$B$24&lt;=AF128,AN128&lt;=0),0,MAX(0,P128*MIN(1,MAX(0,AI128/AN128))*MAX(0,1-IF(AND(AD128&lt;&gt;"",AD128&lt;=AF128),MIN(1,MAX(0,AE128/Q128)),0))-SUMIFS('Reversal Reclaim'!$N$5:$N$504,'Reversal Reclaim'!$B$5:$B$504,A128,'Reversal Reclaim'!$G$5:$G$504,"Temporary"))))</f>
        <v/>
      </c>
      <c r="BG128" s="188" t="str">
        <f t="shared" si="25"/>
        <v/>
      </c>
    </row>
    <row r="129" spans="1:59" ht="37.950000000000003" customHeight="1" x14ac:dyDescent="0.25">
      <c r="A129" s="61"/>
      <c r="B129" s="62"/>
      <c r="C129" s="62"/>
      <c r="D129" s="62"/>
      <c r="E129" s="62"/>
      <c r="F129" s="62"/>
      <c r="G129" s="62"/>
      <c r="H129" s="63"/>
      <c r="I129" s="63"/>
      <c r="J129" s="63"/>
      <c r="K129" s="63"/>
      <c r="L129" s="64"/>
      <c r="M129" s="64"/>
      <c r="N129" s="64"/>
      <c r="O129" s="64"/>
      <c r="P129" s="64"/>
      <c r="Q129" s="64"/>
      <c r="R129" s="62"/>
      <c r="S129" s="62"/>
      <c r="T129" s="62"/>
      <c r="U129" s="62"/>
      <c r="V129" s="62"/>
      <c r="W129" s="63"/>
      <c r="X129" s="65"/>
      <c r="Y129" s="65"/>
      <c r="Z129" s="65"/>
      <c r="AA129" s="62"/>
      <c r="AB129" s="62"/>
      <c r="AC129" s="62"/>
      <c r="AD129" s="63"/>
      <c r="AE129" s="64"/>
      <c r="AF129" s="63" t="str">
        <f t="shared" si="13"/>
        <v/>
      </c>
      <c r="AG129" s="62"/>
      <c r="AH129" s="207"/>
      <c r="AI129" s="64"/>
      <c r="AJ129" s="64"/>
      <c r="AK129" s="64"/>
      <c r="AL129" s="66" t="str">
        <f t="shared" si="14"/>
        <v/>
      </c>
      <c r="AM129" s="67" t="str">
        <f t="shared" si="15"/>
        <v/>
      </c>
      <c r="AN129" s="68" t="str">
        <f t="shared" si="16"/>
        <v/>
      </c>
      <c r="AO129" s="67" t="str">
        <f t="shared" si="17"/>
        <v/>
      </c>
      <c r="AP129" s="67" t="str">
        <f t="shared" si="18"/>
        <v/>
      </c>
      <c r="AQ129" s="67" t="str">
        <f t="shared" si="19"/>
        <v/>
      </c>
      <c r="AR129" s="67" t="str">
        <f t="shared" si="20"/>
        <v/>
      </c>
      <c r="AS129" s="67" t="str">
        <f t="shared" si="21"/>
        <v/>
      </c>
      <c r="AT129" s="67" t="str">
        <f>IF(A129="","",IF(S129="Yes","N.A.",IF(AND(AD129&lt;&gt;"",AD129&lt;=AF129,AE129&gt;=Q129),"PASS",IF(Setup!$B$24&lt;=AF129,"WATCH",IF(BG129&gt;0,"PARTIAL REVERSE/REVIEW","REVERSE/REVIEW")))))</f>
        <v/>
      </c>
      <c r="AU129" s="67" t="str">
        <f>IF(A129="","",IF(H129="","REVIEW",IF(AI129&gt;0,IF(OR(AH129="",NOT(ISNUMBER(AH129))),"REVIEW CLAIM DATE",IF(AH129&lt;=SUMIF('FY Deadlines'!$A$5:$A$14,IF(MONTH(H129)&gt;=4,YEAR(H129),YEAR(H129)-1),'FY Deadlines'!$F$5:$F$14),"PASS","EXPIRED CLAIM")),IF(SUMIF('FY Deadlines'!$A$5:$A$14,IF(MONTH(H129)&gt;=4,YEAR(H129),YEAR(H129)-1),'FY Deadlines'!$F$5:$F$14)=0,"REVIEW FY",IF(Setup!$B$24&gt;SUMIF('FY Deadlines'!$A$5:$A$14,IF(MONTH(H129)&gt;=4,YEAR(H129),YEAR(H129)-1),'FY Deadlines'!$F$5:$F$14),"EXPIRED","PASS")))))</f>
        <v/>
      </c>
      <c r="AV129" s="67" t="str">
        <f t="shared" si="22"/>
        <v/>
      </c>
      <c r="AW129" s="67" t="str">
        <f>IF(AM129="","",IF(COUNTIF('GSTR-2B IMS'!$AE$5:$AE$504,AM129)=1,SUMIF('GSTR-2B IMS'!$AE$5:$AE$504,AM129,'GSTR-2B IMS'!$AL$5:$AL$504),""))</f>
        <v/>
      </c>
      <c r="AX129" s="67" t="str">
        <f>IF(A129="","",IF(AO129&gt;1,"Duplicate",IF(COUNTIF('GSTR-2B IMS'!$AE$5:$AE$504,AM129)=0,"Only in Books",IF(COUNTIF('GSTR-2B IMS'!$AE$5:$AE$504,AM129)&gt;1,"Duplicate",IF(AND(C129=INDEX('GSTR-2B IMS'!$C$5:$C$504,AW129),F129=INDEX('GSTR-2B IMS'!$F$5:$F$504,AW129),ABS(H129-INDEX('GSTR-2B IMS'!$H$5:$H$504,AW129))&lt;=Setup!$B$21,ABS(L129-INDEX('GSTR-2B IMS'!$L$5:$L$504,AW129))&lt;=Setup!$B$18,ABS(AN129-INDEX('GSTR-2B IMS'!$AF$5:$AF$504,AW129))&lt;=Setup!$B$19,ABS(M129-INDEX('GSTR-2B IMS'!$M$5:$M$504,AW129))&lt;=Setup!$B$20,ABS(N129-INDEX('GSTR-2B IMS'!$N$5:$N$504,AW129))&lt;=Setup!$B$20,ABS(O129-INDEX('GSTR-2B IMS'!$O$5:$O$504,AW129))&lt;=Setup!$B$20,ABS(P129-INDEX('GSTR-2B IMS'!$P$5:$P$504,AW129))&lt;=Setup!$B$20),"Exact",IF(AND(C129=INDEX('GSTR-2B IMS'!$C$5:$C$504,AW129),F129=INDEX('GSTR-2B IMS'!$F$5:$F$504,AW129)),"Partial","Probable"))))))</f>
        <v/>
      </c>
      <c r="AY129" s="69" t="str">
        <f t="shared" si="23"/>
        <v/>
      </c>
      <c r="AZ129" s="190">
        <f t="shared" si="24"/>
        <v>125</v>
      </c>
      <c r="BA129" s="190" t="str">
        <f>IF(A129="","",IF(AW129="","N.A.",IF(INDEX('GSTR-2B IMS'!$T$5:$T$504,AW129)&lt;&gt;"Available","REVIEW",IF(OR(INDEX('GSTR-2B IMS'!$B$5:$B$504,AW129)="GSTR-1 B2B",INDEX('GSTR-2B IMS'!$B$5:$B$504,AW129)="GSTR-1A",INDEX('GSTR-2B IMS'!$B$5:$B$504,AW129)="IFF"),IF(OR(INDEX('GSTR-2B IMS'!$V$5:$V$504,AW129)="Accepted",INDEX('GSTR-2B IMS'!$V$5:$V$504,AW129)="No Action",INDEX('GSTR-2B IMS'!$V$5:$V$504,AW129)="Deemed Accepted"),"PASS","REVIEW"),IF(OR(INDEX('GSTR-2B IMS'!$V$5:$V$504,AW129)="Not in IMS",INDEX('GSTR-2B IMS'!$V$5:$V$504,AW129)="N.A.",INDEX('GSTR-2B IMS'!$V$5:$V$504,AW129)=""),"PASS","REVIEW")))))</f>
        <v/>
      </c>
      <c r="BB129" s="190" t="str">
        <f>IF(A129="","",IF(S129="Yes","RCM",IF(AW129="","Unmatched",IF(INDEX('GSTR-2B IMS'!$AC$5:$AC$504,AW129)="","4(A)(5)",INDEX('GSTR-2B IMS'!$AC$5:$AC$504,AW129)))))</f>
        <v/>
      </c>
      <c r="BC129" s="188" t="str">
        <f>IF(A129="","",IF(OR(S129="Yes",F129="Credit Note",Q129&lt;=0,AF129="",Setup!$B$24&lt;=AF129,AN129&lt;=0),0,MAX(0,M129*MIN(1,MAX(0,AI129/AN129))*MAX(0,1-IF(AND(AD129&lt;&gt;"",AD129&lt;=AF129),MIN(1,MAX(0,AE129/Q129)),0))-SUMIFS('Reversal Reclaim'!$K$5:$K$504,'Reversal Reclaim'!$B$5:$B$504,A129,'Reversal Reclaim'!$G$5:$G$504,"Temporary"))))</f>
        <v/>
      </c>
      <c r="BD129" s="188" t="str">
        <f>IF(A129="","",IF(OR(S129="Yes",F129="Credit Note",Q129&lt;=0,AF129="",Setup!$B$24&lt;=AF129,AN129&lt;=0),0,MAX(0,N129*MIN(1,MAX(0,AI129/AN129))*MAX(0,1-IF(AND(AD129&lt;&gt;"",AD129&lt;=AF129),MIN(1,MAX(0,AE129/Q129)),0))-SUMIFS('Reversal Reclaim'!$L$5:$L$504,'Reversal Reclaim'!$B$5:$B$504,A129,'Reversal Reclaim'!$G$5:$G$504,"Temporary"))))</f>
        <v/>
      </c>
      <c r="BE129" s="188" t="str">
        <f>IF(A129="","",IF(OR(S129="Yes",F129="Credit Note",Q129&lt;=0,AF129="",Setup!$B$24&lt;=AF129,AN129&lt;=0),0,MAX(0,O129*MIN(1,MAX(0,AI129/AN129))*MAX(0,1-IF(AND(AD129&lt;&gt;"",AD129&lt;=AF129),MIN(1,MAX(0,AE129/Q129)),0))-SUMIFS('Reversal Reclaim'!$M$5:$M$504,'Reversal Reclaim'!$B$5:$B$504,A129,'Reversal Reclaim'!$G$5:$G$504,"Temporary"))))</f>
        <v/>
      </c>
      <c r="BF129" s="188" t="str">
        <f>IF(A129="","",IF(OR(S129="Yes",F129="Credit Note",Q129&lt;=0,AF129="",Setup!$B$24&lt;=AF129,AN129&lt;=0),0,MAX(0,P129*MIN(1,MAX(0,AI129/AN129))*MAX(0,1-IF(AND(AD129&lt;&gt;"",AD129&lt;=AF129),MIN(1,MAX(0,AE129/Q129)),0))-SUMIFS('Reversal Reclaim'!$N$5:$N$504,'Reversal Reclaim'!$B$5:$B$504,A129,'Reversal Reclaim'!$G$5:$G$504,"Temporary"))))</f>
        <v/>
      </c>
      <c r="BG129" s="188" t="str">
        <f t="shared" si="25"/>
        <v/>
      </c>
    </row>
    <row r="130" spans="1:59" ht="37.950000000000003" customHeight="1" x14ac:dyDescent="0.25">
      <c r="A130" s="61"/>
      <c r="B130" s="62"/>
      <c r="C130" s="62"/>
      <c r="D130" s="62"/>
      <c r="E130" s="62"/>
      <c r="F130" s="62"/>
      <c r="G130" s="62"/>
      <c r="H130" s="63"/>
      <c r="I130" s="63"/>
      <c r="J130" s="63"/>
      <c r="K130" s="63"/>
      <c r="L130" s="64"/>
      <c r="M130" s="64"/>
      <c r="N130" s="64"/>
      <c r="O130" s="64"/>
      <c r="P130" s="64"/>
      <c r="Q130" s="64"/>
      <c r="R130" s="62"/>
      <c r="S130" s="62"/>
      <c r="T130" s="62"/>
      <c r="U130" s="62"/>
      <c r="V130" s="62"/>
      <c r="W130" s="63"/>
      <c r="X130" s="65"/>
      <c r="Y130" s="65"/>
      <c r="Z130" s="65"/>
      <c r="AA130" s="62"/>
      <c r="AB130" s="62"/>
      <c r="AC130" s="62"/>
      <c r="AD130" s="63"/>
      <c r="AE130" s="64"/>
      <c r="AF130" s="63" t="str">
        <f t="shared" si="13"/>
        <v/>
      </c>
      <c r="AG130" s="62"/>
      <c r="AH130" s="207"/>
      <c r="AI130" s="64"/>
      <c r="AJ130" s="64"/>
      <c r="AK130" s="64"/>
      <c r="AL130" s="66" t="str">
        <f t="shared" si="14"/>
        <v/>
      </c>
      <c r="AM130" s="67" t="str">
        <f t="shared" si="15"/>
        <v/>
      </c>
      <c r="AN130" s="68" t="str">
        <f t="shared" si="16"/>
        <v/>
      </c>
      <c r="AO130" s="67" t="str">
        <f t="shared" si="17"/>
        <v/>
      </c>
      <c r="AP130" s="67" t="str">
        <f t="shared" si="18"/>
        <v/>
      </c>
      <c r="AQ130" s="67" t="str">
        <f t="shared" si="19"/>
        <v/>
      </c>
      <c r="AR130" s="67" t="str">
        <f t="shared" si="20"/>
        <v/>
      </c>
      <c r="AS130" s="67" t="str">
        <f t="shared" si="21"/>
        <v/>
      </c>
      <c r="AT130" s="67" t="str">
        <f>IF(A130="","",IF(S130="Yes","N.A.",IF(AND(AD130&lt;&gt;"",AD130&lt;=AF130,AE130&gt;=Q130),"PASS",IF(Setup!$B$24&lt;=AF130,"WATCH",IF(BG130&gt;0,"PARTIAL REVERSE/REVIEW","REVERSE/REVIEW")))))</f>
        <v/>
      </c>
      <c r="AU130" s="67" t="str">
        <f>IF(A130="","",IF(H130="","REVIEW",IF(AI130&gt;0,IF(OR(AH130="",NOT(ISNUMBER(AH130))),"REVIEW CLAIM DATE",IF(AH130&lt;=SUMIF('FY Deadlines'!$A$5:$A$14,IF(MONTH(H130)&gt;=4,YEAR(H130),YEAR(H130)-1),'FY Deadlines'!$F$5:$F$14),"PASS","EXPIRED CLAIM")),IF(SUMIF('FY Deadlines'!$A$5:$A$14,IF(MONTH(H130)&gt;=4,YEAR(H130),YEAR(H130)-1),'FY Deadlines'!$F$5:$F$14)=0,"REVIEW FY",IF(Setup!$B$24&gt;SUMIF('FY Deadlines'!$A$5:$A$14,IF(MONTH(H130)&gt;=4,YEAR(H130),YEAR(H130)-1),'FY Deadlines'!$F$5:$F$14),"EXPIRED","PASS")))))</f>
        <v/>
      </c>
      <c r="AV130" s="67" t="str">
        <f t="shared" si="22"/>
        <v/>
      </c>
      <c r="AW130" s="67" t="str">
        <f>IF(AM130="","",IF(COUNTIF('GSTR-2B IMS'!$AE$5:$AE$504,AM130)=1,SUMIF('GSTR-2B IMS'!$AE$5:$AE$504,AM130,'GSTR-2B IMS'!$AL$5:$AL$504),""))</f>
        <v/>
      </c>
      <c r="AX130" s="67" t="str">
        <f>IF(A130="","",IF(AO130&gt;1,"Duplicate",IF(COUNTIF('GSTR-2B IMS'!$AE$5:$AE$504,AM130)=0,"Only in Books",IF(COUNTIF('GSTR-2B IMS'!$AE$5:$AE$504,AM130)&gt;1,"Duplicate",IF(AND(C130=INDEX('GSTR-2B IMS'!$C$5:$C$504,AW130),F130=INDEX('GSTR-2B IMS'!$F$5:$F$504,AW130),ABS(H130-INDEX('GSTR-2B IMS'!$H$5:$H$504,AW130))&lt;=Setup!$B$21,ABS(L130-INDEX('GSTR-2B IMS'!$L$5:$L$504,AW130))&lt;=Setup!$B$18,ABS(AN130-INDEX('GSTR-2B IMS'!$AF$5:$AF$504,AW130))&lt;=Setup!$B$19,ABS(M130-INDEX('GSTR-2B IMS'!$M$5:$M$504,AW130))&lt;=Setup!$B$20,ABS(N130-INDEX('GSTR-2B IMS'!$N$5:$N$504,AW130))&lt;=Setup!$B$20,ABS(O130-INDEX('GSTR-2B IMS'!$O$5:$O$504,AW130))&lt;=Setup!$B$20,ABS(P130-INDEX('GSTR-2B IMS'!$P$5:$P$504,AW130))&lt;=Setup!$B$20),"Exact",IF(AND(C130=INDEX('GSTR-2B IMS'!$C$5:$C$504,AW130),F130=INDEX('GSTR-2B IMS'!$F$5:$F$504,AW130)),"Partial","Probable"))))))</f>
        <v/>
      </c>
      <c r="AY130" s="69" t="str">
        <f t="shared" si="23"/>
        <v/>
      </c>
      <c r="AZ130" s="190">
        <f t="shared" si="24"/>
        <v>126</v>
      </c>
      <c r="BA130" s="190" t="str">
        <f>IF(A130="","",IF(AW130="","N.A.",IF(INDEX('GSTR-2B IMS'!$T$5:$T$504,AW130)&lt;&gt;"Available","REVIEW",IF(OR(INDEX('GSTR-2B IMS'!$B$5:$B$504,AW130)="GSTR-1 B2B",INDEX('GSTR-2B IMS'!$B$5:$B$504,AW130)="GSTR-1A",INDEX('GSTR-2B IMS'!$B$5:$B$504,AW130)="IFF"),IF(OR(INDEX('GSTR-2B IMS'!$V$5:$V$504,AW130)="Accepted",INDEX('GSTR-2B IMS'!$V$5:$V$504,AW130)="No Action",INDEX('GSTR-2B IMS'!$V$5:$V$504,AW130)="Deemed Accepted"),"PASS","REVIEW"),IF(OR(INDEX('GSTR-2B IMS'!$V$5:$V$504,AW130)="Not in IMS",INDEX('GSTR-2B IMS'!$V$5:$V$504,AW130)="N.A.",INDEX('GSTR-2B IMS'!$V$5:$V$504,AW130)=""),"PASS","REVIEW")))))</f>
        <v/>
      </c>
      <c r="BB130" s="190" t="str">
        <f>IF(A130="","",IF(S130="Yes","RCM",IF(AW130="","Unmatched",IF(INDEX('GSTR-2B IMS'!$AC$5:$AC$504,AW130)="","4(A)(5)",INDEX('GSTR-2B IMS'!$AC$5:$AC$504,AW130)))))</f>
        <v/>
      </c>
      <c r="BC130" s="188" t="str">
        <f>IF(A130="","",IF(OR(S130="Yes",F130="Credit Note",Q130&lt;=0,AF130="",Setup!$B$24&lt;=AF130,AN130&lt;=0),0,MAX(0,M130*MIN(1,MAX(0,AI130/AN130))*MAX(0,1-IF(AND(AD130&lt;&gt;"",AD130&lt;=AF130),MIN(1,MAX(0,AE130/Q130)),0))-SUMIFS('Reversal Reclaim'!$K$5:$K$504,'Reversal Reclaim'!$B$5:$B$504,A130,'Reversal Reclaim'!$G$5:$G$504,"Temporary"))))</f>
        <v/>
      </c>
      <c r="BD130" s="188" t="str">
        <f>IF(A130="","",IF(OR(S130="Yes",F130="Credit Note",Q130&lt;=0,AF130="",Setup!$B$24&lt;=AF130,AN130&lt;=0),0,MAX(0,N130*MIN(1,MAX(0,AI130/AN130))*MAX(0,1-IF(AND(AD130&lt;&gt;"",AD130&lt;=AF130),MIN(1,MAX(0,AE130/Q130)),0))-SUMIFS('Reversal Reclaim'!$L$5:$L$504,'Reversal Reclaim'!$B$5:$B$504,A130,'Reversal Reclaim'!$G$5:$G$504,"Temporary"))))</f>
        <v/>
      </c>
      <c r="BE130" s="188" t="str">
        <f>IF(A130="","",IF(OR(S130="Yes",F130="Credit Note",Q130&lt;=0,AF130="",Setup!$B$24&lt;=AF130,AN130&lt;=0),0,MAX(0,O130*MIN(1,MAX(0,AI130/AN130))*MAX(0,1-IF(AND(AD130&lt;&gt;"",AD130&lt;=AF130),MIN(1,MAX(0,AE130/Q130)),0))-SUMIFS('Reversal Reclaim'!$M$5:$M$504,'Reversal Reclaim'!$B$5:$B$504,A130,'Reversal Reclaim'!$G$5:$G$504,"Temporary"))))</f>
        <v/>
      </c>
      <c r="BF130" s="188" t="str">
        <f>IF(A130="","",IF(OR(S130="Yes",F130="Credit Note",Q130&lt;=0,AF130="",Setup!$B$24&lt;=AF130,AN130&lt;=0),0,MAX(0,P130*MIN(1,MAX(0,AI130/AN130))*MAX(0,1-IF(AND(AD130&lt;&gt;"",AD130&lt;=AF130),MIN(1,MAX(0,AE130/Q130)),0))-SUMIFS('Reversal Reclaim'!$N$5:$N$504,'Reversal Reclaim'!$B$5:$B$504,A130,'Reversal Reclaim'!$G$5:$G$504,"Temporary"))))</f>
        <v/>
      </c>
      <c r="BG130" s="188" t="str">
        <f t="shared" si="25"/>
        <v/>
      </c>
    </row>
    <row r="131" spans="1:59" ht="37.950000000000003" customHeight="1" x14ac:dyDescent="0.25">
      <c r="A131" s="61"/>
      <c r="B131" s="62"/>
      <c r="C131" s="62"/>
      <c r="D131" s="62"/>
      <c r="E131" s="62"/>
      <c r="F131" s="62"/>
      <c r="G131" s="62"/>
      <c r="H131" s="63"/>
      <c r="I131" s="63"/>
      <c r="J131" s="63"/>
      <c r="K131" s="63"/>
      <c r="L131" s="64"/>
      <c r="M131" s="64"/>
      <c r="N131" s="64"/>
      <c r="O131" s="64"/>
      <c r="P131" s="64"/>
      <c r="Q131" s="64"/>
      <c r="R131" s="62"/>
      <c r="S131" s="62"/>
      <c r="T131" s="62"/>
      <c r="U131" s="62"/>
      <c r="V131" s="62"/>
      <c r="W131" s="63"/>
      <c r="X131" s="65"/>
      <c r="Y131" s="65"/>
      <c r="Z131" s="65"/>
      <c r="AA131" s="62"/>
      <c r="AB131" s="62"/>
      <c r="AC131" s="62"/>
      <c r="AD131" s="63"/>
      <c r="AE131" s="64"/>
      <c r="AF131" s="63" t="str">
        <f t="shared" si="13"/>
        <v/>
      </c>
      <c r="AG131" s="62"/>
      <c r="AH131" s="207"/>
      <c r="AI131" s="64"/>
      <c r="AJ131" s="64"/>
      <c r="AK131" s="64"/>
      <c r="AL131" s="66" t="str">
        <f t="shared" si="14"/>
        <v/>
      </c>
      <c r="AM131" s="67" t="str">
        <f t="shared" si="15"/>
        <v/>
      </c>
      <c r="AN131" s="68" t="str">
        <f t="shared" si="16"/>
        <v/>
      </c>
      <c r="AO131" s="67" t="str">
        <f t="shared" si="17"/>
        <v/>
      </c>
      <c r="AP131" s="67" t="str">
        <f t="shared" si="18"/>
        <v/>
      </c>
      <c r="AQ131" s="67" t="str">
        <f t="shared" si="19"/>
        <v/>
      </c>
      <c r="AR131" s="67" t="str">
        <f t="shared" si="20"/>
        <v/>
      </c>
      <c r="AS131" s="67" t="str">
        <f t="shared" si="21"/>
        <v/>
      </c>
      <c r="AT131" s="67" t="str">
        <f>IF(A131="","",IF(S131="Yes","N.A.",IF(AND(AD131&lt;&gt;"",AD131&lt;=AF131,AE131&gt;=Q131),"PASS",IF(Setup!$B$24&lt;=AF131,"WATCH",IF(BG131&gt;0,"PARTIAL REVERSE/REVIEW","REVERSE/REVIEW")))))</f>
        <v/>
      </c>
      <c r="AU131" s="67" t="str">
        <f>IF(A131="","",IF(H131="","REVIEW",IF(AI131&gt;0,IF(OR(AH131="",NOT(ISNUMBER(AH131))),"REVIEW CLAIM DATE",IF(AH131&lt;=SUMIF('FY Deadlines'!$A$5:$A$14,IF(MONTH(H131)&gt;=4,YEAR(H131),YEAR(H131)-1),'FY Deadlines'!$F$5:$F$14),"PASS","EXPIRED CLAIM")),IF(SUMIF('FY Deadlines'!$A$5:$A$14,IF(MONTH(H131)&gt;=4,YEAR(H131),YEAR(H131)-1),'FY Deadlines'!$F$5:$F$14)=0,"REVIEW FY",IF(Setup!$B$24&gt;SUMIF('FY Deadlines'!$A$5:$A$14,IF(MONTH(H131)&gt;=4,YEAR(H131),YEAR(H131)-1),'FY Deadlines'!$F$5:$F$14),"EXPIRED","PASS")))))</f>
        <v/>
      </c>
      <c r="AV131" s="67" t="str">
        <f t="shared" si="22"/>
        <v/>
      </c>
      <c r="AW131" s="67" t="str">
        <f>IF(AM131="","",IF(COUNTIF('GSTR-2B IMS'!$AE$5:$AE$504,AM131)=1,SUMIF('GSTR-2B IMS'!$AE$5:$AE$504,AM131,'GSTR-2B IMS'!$AL$5:$AL$504),""))</f>
        <v/>
      </c>
      <c r="AX131" s="67" t="str">
        <f>IF(A131="","",IF(AO131&gt;1,"Duplicate",IF(COUNTIF('GSTR-2B IMS'!$AE$5:$AE$504,AM131)=0,"Only in Books",IF(COUNTIF('GSTR-2B IMS'!$AE$5:$AE$504,AM131)&gt;1,"Duplicate",IF(AND(C131=INDEX('GSTR-2B IMS'!$C$5:$C$504,AW131),F131=INDEX('GSTR-2B IMS'!$F$5:$F$504,AW131),ABS(H131-INDEX('GSTR-2B IMS'!$H$5:$H$504,AW131))&lt;=Setup!$B$21,ABS(L131-INDEX('GSTR-2B IMS'!$L$5:$L$504,AW131))&lt;=Setup!$B$18,ABS(AN131-INDEX('GSTR-2B IMS'!$AF$5:$AF$504,AW131))&lt;=Setup!$B$19,ABS(M131-INDEX('GSTR-2B IMS'!$M$5:$M$504,AW131))&lt;=Setup!$B$20,ABS(N131-INDEX('GSTR-2B IMS'!$N$5:$N$504,AW131))&lt;=Setup!$B$20,ABS(O131-INDEX('GSTR-2B IMS'!$O$5:$O$504,AW131))&lt;=Setup!$B$20,ABS(P131-INDEX('GSTR-2B IMS'!$P$5:$P$504,AW131))&lt;=Setup!$B$20),"Exact",IF(AND(C131=INDEX('GSTR-2B IMS'!$C$5:$C$504,AW131),F131=INDEX('GSTR-2B IMS'!$F$5:$F$504,AW131)),"Partial","Probable"))))))</f>
        <v/>
      </c>
      <c r="AY131" s="69" t="str">
        <f t="shared" si="23"/>
        <v/>
      </c>
      <c r="AZ131" s="190">
        <f t="shared" si="24"/>
        <v>127</v>
      </c>
      <c r="BA131" s="190" t="str">
        <f>IF(A131="","",IF(AW131="","N.A.",IF(INDEX('GSTR-2B IMS'!$T$5:$T$504,AW131)&lt;&gt;"Available","REVIEW",IF(OR(INDEX('GSTR-2B IMS'!$B$5:$B$504,AW131)="GSTR-1 B2B",INDEX('GSTR-2B IMS'!$B$5:$B$504,AW131)="GSTR-1A",INDEX('GSTR-2B IMS'!$B$5:$B$504,AW131)="IFF"),IF(OR(INDEX('GSTR-2B IMS'!$V$5:$V$504,AW131)="Accepted",INDEX('GSTR-2B IMS'!$V$5:$V$504,AW131)="No Action",INDEX('GSTR-2B IMS'!$V$5:$V$504,AW131)="Deemed Accepted"),"PASS","REVIEW"),IF(OR(INDEX('GSTR-2B IMS'!$V$5:$V$504,AW131)="Not in IMS",INDEX('GSTR-2B IMS'!$V$5:$V$504,AW131)="N.A.",INDEX('GSTR-2B IMS'!$V$5:$V$504,AW131)=""),"PASS","REVIEW")))))</f>
        <v/>
      </c>
      <c r="BB131" s="190" t="str">
        <f>IF(A131="","",IF(S131="Yes","RCM",IF(AW131="","Unmatched",IF(INDEX('GSTR-2B IMS'!$AC$5:$AC$504,AW131)="","4(A)(5)",INDEX('GSTR-2B IMS'!$AC$5:$AC$504,AW131)))))</f>
        <v/>
      </c>
      <c r="BC131" s="188" t="str">
        <f>IF(A131="","",IF(OR(S131="Yes",F131="Credit Note",Q131&lt;=0,AF131="",Setup!$B$24&lt;=AF131,AN131&lt;=0),0,MAX(0,M131*MIN(1,MAX(0,AI131/AN131))*MAX(0,1-IF(AND(AD131&lt;&gt;"",AD131&lt;=AF131),MIN(1,MAX(0,AE131/Q131)),0))-SUMIFS('Reversal Reclaim'!$K$5:$K$504,'Reversal Reclaim'!$B$5:$B$504,A131,'Reversal Reclaim'!$G$5:$G$504,"Temporary"))))</f>
        <v/>
      </c>
      <c r="BD131" s="188" t="str">
        <f>IF(A131="","",IF(OR(S131="Yes",F131="Credit Note",Q131&lt;=0,AF131="",Setup!$B$24&lt;=AF131,AN131&lt;=0),0,MAX(0,N131*MIN(1,MAX(0,AI131/AN131))*MAX(0,1-IF(AND(AD131&lt;&gt;"",AD131&lt;=AF131),MIN(1,MAX(0,AE131/Q131)),0))-SUMIFS('Reversal Reclaim'!$L$5:$L$504,'Reversal Reclaim'!$B$5:$B$504,A131,'Reversal Reclaim'!$G$5:$G$504,"Temporary"))))</f>
        <v/>
      </c>
      <c r="BE131" s="188" t="str">
        <f>IF(A131="","",IF(OR(S131="Yes",F131="Credit Note",Q131&lt;=0,AF131="",Setup!$B$24&lt;=AF131,AN131&lt;=0),0,MAX(0,O131*MIN(1,MAX(0,AI131/AN131))*MAX(0,1-IF(AND(AD131&lt;&gt;"",AD131&lt;=AF131),MIN(1,MAX(0,AE131/Q131)),0))-SUMIFS('Reversal Reclaim'!$M$5:$M$504,'Reversal Reclaim'!$B$5:$B$504,A131,'Reversal Reclaim'!$G$5:$G$504,"Temporary"))))</f>
        <v/>
      </c>
      <c r="BF131" s="188" t="str">
        <f>IF(A131="","",IF(OR(S131="Yes",F131="Credit Note",Q131&lt;=0,AF131="",Setup!$B$24&lt;=AF131,AN131&lt;=0),0,MAX(0,P131*MIN(1,MAX(0,AI131/AN131))*MAX(0,1-IF(AND(AD131&lt;&gt;"",AD131&lt;=AF131),MIN(1,MAX(0,AE131/Q131)),0))-SUMIFS('Reversal Reclaim'!$N$5:$N$504,'Reversal Reclaim'!$B$5:$B$504,A131,'Reversal Reclaim'!$G$5:$G$504,"Temporary"))))</f>
        <v/>
      </c>
      <c r="BG131" s="188" t="str">
        <f t="shared" si="25"/>
        <v/>
      </c>
    </row>
    <row r="132" spans="1:59" ht="37.950000000000003" customHeight="1" x14ac:dyDescent="0.25">
      <c r="A132" s="61"/>
      <c r="B132" s="62"/>
      <c r="C132" s="62"/>
      <c r="D132" s="62"/>
      <c r="E132" s="62"/>
      <c r="F132" s="62"/>
      <c r="G132" s="62"/>
      <c r="H132" s="63"/>
      <c r="I132" s="63"/>
      <c r="J132" s="63"/>
      <c r="K132" s="63"/>
      <c r="L132" s="64"/>
      <c r="M132" s="64"/>
      <c r="N132" s="64"/>
      <c r="O132" s="64"/>
      <c r="P132" s="64"/>
      <c r="Q132" s="64"/>
      <c r="R132" s="62"/>
      <c r="S132" s="62"/>
      <c r="T132" s="62"/>
      <c r="U132" s="62"/>
      <c r="V132" s="62"/>
      <c r="W132" s="63"/>
      <c r="X132" s="65"/>
      <c r="Y132" s="65"/>
      <c r="Z132" s="65"/>
      <c r="AA132" s="62"/>
      <c r="AB132" s="62"/>
      <c r="AC132" s="62"/>
      <c r="AD132" s="63"/>
      <c r="AE132" s="64"/>
      <c r="AF132" s="63" t="str">
        <f t="shared" si="13"/>
        <v/>
      </c>
      <c r="AG132" s="62"/>
      <c r="AH132" s="207"/>
      <c r="AI132" s="64"/>
      <c r="AJ132" s="64"/>
      <c r="AK132" s="64"/>
      <c r="AL132" s="66" t="str">
        <f t="shared" si="14"/>
        <v/>
      </c>
      <c r="AM132" s="67" t="str">
        <f t="shared" si="15"/>
        <v/>
      </c>
      <c r="AN132" s="68" t="str">
        <f t="shared" si="16"/>
        <v/>
      </c>
      <c r="AO132" s="67" t="str">
        <f t="shared" si="17"/>
        <v/>
      </c>
      <c r="AP132" s="67" t="str">
        <f t="shared" si="18"/>
        <v/>
      </c>
      <c r="AQ132" s="67" t="str">
        <f t="shared" si="19"/>
        <v/>
      </c>
      <c r="AR132" s="67" t="str">
        <f t="shared" si="20"/>
        <v/>
      </c>
      <c r="AS132" s="67" t="str">
        <f t="shared" si="21"/>
        <v/>
      </c>
      <c r="AT132" s="67" t="str">
        <f>IF(A132="","",IF(S132="Yes","N.A.",IF(AND(AD132&lt;&gt;"",AD132&lt;=AF132,AE132&gt;=Q132),"PASS",IF(Setup!$B$24&lt;=AF132,"WATCH",IF(BG132&gt;0,"PARTIAL REVERSE/REVIEW","REVERSE/REVIEW")))))</f>
        <v/>
      </c>
      <c r="AU132" s="67" t="str">
        <f>IF(A132="","",IF(H132="","REVIEW",IF(AI132&gt;0,IF(OR(AH132="",NOT(ISNUMBER(AH132))),"REVIEW CLAIM DATE",IF(AH132&lt;=SUMIF('FY Deadlines'!$A$5:$A$14,IF(MONTH(H132)&gt;=4,YEAR(H132),YEAR(H132)-1),'FY Deadlines'!$F$5:$F$14),"PASS","EXPIRED CLAIM")),IF(SUMIF('FY Deadlines'!$A$5:$A$14,IF(MONTH(H132)&gt;=4,YEAR(H132),YEAR(H132)-1),'FY Deadlines'!$F$5:$F$14)=0,"REVIEW FY",IF(Setup!$B$24&gt;SUMIF('FY Deadlines'!$A$5:$A$14,IF(MONTH(H132)&gt;=4,YEAR(H132),YEAR(H132)-1),'FY Deadlines'!$F$5:$F$14),"EXPIRED","PASS")))))</f>
        <v/>
      </c>
      <c r="AV132" s="67" t="str">
        <f t="shared" si="22"/>
        <v/>
      </c>
      <c r="AW132" s="67" t="str">
        <f>IF(AM132="","",IF(COUNTIF('GSTR-2B IMS'!$AE$5:$AE$504,AM132)=1,SUMIF('GSTR-2B IMS'!$AE$5:$AE$504,AM132,'GSTR-2B IMS'!$AL$5:$AL$504),""))</f>
        <v/>
      </c>
      <c r="AX132" s="67" t="str">
        <f>IF(A132="","",IF(AO132&gt;1,"Duplicate",IF(COUNTIF('GSTR-2B IMS'!$AE$5:$AE$504,AM132)=0,"Only in Books",IF(COUNTIF('GSTR-2B IMS'!$AE$5:$AE$504,AM132)&gt;1,"Duplicate",IF(AND(C132=INDEX('GSTR-2B IMS'!$C$5:$C$504,AW132),F132=INDEX('GSTR-2B IMS'!$F$5:$F$504,AW132),ABS(H132-INDEX('GSTR-2B IMS'!$H$5:$H$504,AW132))&lt;=Setup!$B$21,ABS(L132-INDEX('GSTR-2B IMS'!$L$5:$L$504,AW132))&lt;=Setup!$B$18,ABS(AN132-INDEX('GSTR-2B IMS'!$AF$5:$AF$504,AW132))&lt;=Setup!$B$19,ABS(M132-INDEX('GSTR-2B IMS'!$M$5:$M$504,AW132))&lt;=Setup!$B$20,ABS(N132-INDEX('GSTR-2B IMS'!$N$5:$N$504,AW132))&lt;=Setup!$B$20,ABS(O132-INDEX('GSTR-2B IMS'!$O$5:$O$504,AW132))&lt;=Setup!$B$20,ABS(P132-INDEX('GSTR-2B IMS'!$P$5:$P$504,AW132))&lt;=Setup!$B$20),"Exact",IF(AND(C132=INDEX('GSTR-2B IMS'!$C$5:$C$504,AW132),F132=INDEX('GSTR-2B IMS'!$F$5:$F$504,AW132)),"Partial","Probable"))))))</f>
        <v/>
      </c>
      <c r="AY132" s="69" t="str">
        <f t="shared" si="23"/>
        <v/>
      </c>
      <c r="AZ132" s="190">
        <f t="shared" si="24"/>
        <v>128</v>
      </c>
      <c r="BA132" s="190" t="str">
        <f>IF(A132="","",IF(AW132="","N.A.",IF(INDEX('GSTR-2B IMS'!$T$5:$T$504,AW132)&lt;&gt;"Available","REVIEW",IF(OR(INDEX('GSTR-2B IMS'!$B$5:$B$504,AW132)="GSTR-1 B2B",INDEX('GSTR-2B IMS'!$B$5:$B$504,AW132)="GSTR-1A",INDEX('GSTR-2B IMS'!$B$5:$B$504,AW132)="IFF"),IF(OR(INDEX('GSTR-2B IMS'!$V$5:$V$504,AW132)="Accepted",INDEX('GSTR-2B IMS'!$V$5:$V$504,AW132)="No Action",INDEX('GSTR-2B IMS'!$V$5:$V$504,AW132)="Deemed Accepted"),"PASS","REVIEW"),IF(OR(INDEX('GSTR-2B IMS'!$V$5:$V$504,AW132)="Not in IMS",INDEX('GSTR-2B IMS'!$V$5:$V$504,AW132)="N.A.",INDEX('GSTR-2B IMS'!$V$5:$V$504,AW132)=""),"PASS","REVIEW")))))</f>
        <v/>
      </c>
      <c r="BB132" s="190" t="str">
        <f>IF(A132="","",IF(S132="Yes","RCM",IF(AW132="","Unmatched",IF(INDEX('GSTR-2B IMS'!$AC$5:$AC$504,AW132)="","4(A)(5)",INDEX('GSTR-2B IMS'!$AC$5:$AC$504,AW132)))))</f>
        <v/>
      </c>
      <c r="BC132" s="188" t="str">
        <f>IF(A132="","",IF(OR(S132="Yes",F132="Credit Note",Q132&lt;=0,AF132="",Setup!$B$24&lt;=AF132,AN132&lt;=0),0,MAX(0,M132*MIN(1,MAX(0,AI132/AN132))*MAX(0,1-IF(AND(AD132&lt;&gt;"",AD132&lt;=AF132),MIN(1,MAX(0,AE132/Q132)),0))-SUMIFS('Reversal Reclaim'!$K$5:$K$504,'Reversal Reclaim'!$B$5:$B$504,A132,'Reversal Reclaim'!$G$5:$G$504,"Temporary"))))</f>
        <v/>
      </c>
      <c r="BD132" s="188" t="str">
        <f>IF(A132="","",IF(OR(S132="Yes",F132="Credit Note",Q132&lt;=0,AF132="",Setup!$B$24&lt;=AF132,AN132&lt;=0),0,MAX(0,N132*MIN(1,MAX(0,AI132/AN132))*MAX(0,1-IF(AND(AD132&lt;&gt;"",AD132&lt;=AF132),MIN(1,MAX(0,AE132/Q132)),0))-SUMIFS('Reversal Reclaim'!$L$5:$L$504,'Reversal Reclaim'!$B$5:$B$504,A132,'Reversal Reclaim'!$G$5:$G$504,"Temporary"))))</f>
        <v/>
      </c>
      <c r="BE132" s="188" t="str">
        <f>IF(A132="","",IF(OR(S132="Yes",F132="Credit Note",Q132&lt;=0,AF132="",Setup!$B$24&lt;=AF132,AN132&lt;=0),0,MAX(0,O132*MIN(1,MAX(0,AI132/AN132))*MAX(0,1-IF(AND(AD132&lt;&gt;"",AD132&lt;=AF132),MIN(1,MAX(0,AE132/Q132)),0))-SUMIFS('Reversal Reclaim'!$M$5:$M$504,'Reversal Reclaim'!$B$5:$B$504,A132,'Reversal Reclaim'!$G$5:$G$504,"Temporary"))))</f>
        <v/>
      </c>
      <c r="BF132" s="188" t="str">
        <f>IF(A132="","",IF(OR(S132="Yes",F132="Credit Note",Q132&lt;=0,AF132="",Setup!$B$24&lt;=AF132,AN132&lt;=0),0,MAX(0,P132*MIN(1,MAX(0,AI132/AN132))*MAX(0,1-IF(AND(AD132&lt;&gt;"",AD132&lt;=AF132),MIN(1,MAX(0,AE132/Q132)),0))-SUMIFS('Reversal Reclaim'!$N$5:$N$504,'Reversal Reclaim'!$B$5:$B$504,A132,'Reversal Reclaim'!$G$5:$G$504,"Temporary"))))</f>
        <v/>
      </c>
      <c r="BG132" s="188" t="str">
        <f t="shared" si="25"/>
        <v/>
      </c>
    </row>
    <row r="133" spans="1:59" ht="37.950000000000003" customHeight="1" x14ac:dyDescent="0.25">
      <c r="A133" s="61"/>
      <c r="B133" s="62"/>
      <c r="C133" s="62"/>
      <c r="D133" s="62"/>
      <c r="E133" s="62"/>
      <c r="F133" s="62"/>
      <c r="G133" s="62"/>
      <c r="H133" s="63"/>
      <c r="I133" s="63"/>
      <c r="J133" s="63"/>
      <c r="K133" s="63"/>
      <c r="L133" s="64"/>
      <c r="M133" s="64"/>
      <c r="N133" s="64"/>
      <c r="O133" s="64"/>
      <c r="P133" s="64"/>
      <c r="Q133" s="64"/>
      <c r="R133" s="62"/>
      <c r="S133" s="62"/>
      <c r="T133" s="62"/>
      <c r="U133" s="62"/>
      <c r="V133" s="62"/>
      <c r="W133" s="63"/>
      <c r="X133" s="65"/>
      <c r="Y133" s="65"/>
      <c r="Z133" s="65"/>
      <c r="AA133" s="62"/>
      <c r="AB133" s="62"/>
      <c r="AC133" s="62"/>
      <c r="AD133" s="63"/>
      <c r="AE133" s="64"/>
      <c r="AF133" s="63" t="str">
        <f t="shared" ref="AF133:AF196" si="26">IF(H133="","",H133+180)</f>
        <v/>
      </c>
      <c r="AG133" s="62"/>
      <c r="AH133" s="207"/>
      <c r="AI133" s="64"/>
      <c r="AJ133" s="64"/>
      <c r="AK133" s="64"/>
      <c r="AL133" s="66" t="str">
        <f t="shared" ref="AL133:AL196" si="27">IF(G133="","",UPPER(SUBSTITUTE(SUBSTITUTE(SUBSTITUTE(SUBSTITUTE(SUBSTITUTE(TRIM(G133),"-",""),"/","")," ",""),".",""),"\","")))</f>
        <v/>
      </c>
      <c r="AM133" s="67" t="str">
        <f t="shared" ref="AM133:AM196" si="28">IF(OR(C133="",F133="",AL133=""),"",UPPER(TRIM(C133))&amp;"|"&amp;UPPER(TRIM(F133))&amp;"|"&amp;AL133)</f>
        <v/>
      </c>
      <c r="AN133" s="68" t="str">
        <f t="shared" ref="AN133:AN196" si="29">IF(A133="","",SUM(M133:P133))</f>
        <v/>
      </c>
      <c r="AO133" s="67" t="str">
        <f t="shared" ref="AO133:AO196" si="30">IF(AM133="","",COUNTIF($AM$5:$AM$504,AM133))</f>
        <v/>
      </c>
      <c r="AP133" s="67" t="str">
        <f t="shared" ref="AP133:AP196" si="31">IF(A133="","",IF(W133="","REVIEW","PASS"))</f>
        <v/>
      </c>
      <c r="AQ133" s="67" t="str">
        <f t="shared" ref="AQ133:AQ196" si="32">IF(A133="","",IF(OR(X133&lt;1,Y133&gt;0,Z133&gt;0),"REVIEW","PASS"))</f>
        <v/>
      </c>
      <c r="AR133" s="67" t="str">
        <f t="shared" ref="AR133:AR196" si="33">IF(A133="","",IF(AA133="None","PASS","BLOCKED/REVIEW"))</f>
        <v/>
      </c>
      <c r="AS133" s="67" t="str">
        <f t="shared" ref="AS133:AS196" si="34">IF(A133="","",IF(AND(AB133="Yes",AC133="Yes"),"BLOCKED","PASS"))</f>
        <v/>
      </c>
      <c r="AT133" s="67" t="str">
        <f>IF(A133="","",IF(S133="Yes","N.A.",IF(AND(AD133&lt;&gt;"",AD133&lt;=AF133,AE133&gt;=Q133),"PASS",IF(Setup!$B$24&lt;=AF133,"WATCH",IF(BG133&gt;0,"PARTIAL REVERSE/REVIEW","REVERSE/REVIEW")))))</f>
        <v/>
      </c>
      <c r="AU133" s="67" t="str">
        <f>IF(A133="","",IF(H133="","REVIEW",IF(AI133&gt;0,IF(OR(AH133="",NOT(ISNUMBER(AH133))),"REVIEW CLAIM DATE",IF(AH133&lt;=SUMIF('FY Deadlines'!$A$5:$A$14,IF(MONTH(H133)&gt;=4,YEAR(H133),YEAR(H133)-1),'FY Deadlines'!$F$5:$F$14),"PASS","EXPIRED CLAIM")),IF(SUMIF('FY Deadlines'!$A$5:$A$14,IF(MONTH(H133)&gt;=4,YEAR(H133),YEAR(H133)-1),'FY Deadlines'!$F$5:$F$14)=0,"REVIEW FY",IF(Setup!$B$24&gt;SUMIF('FY Deadlines'!$A$5:$A$14,IF(MONTH(H133)&gt;=4,YEAR(H133),YEAR(H133)-1),'FY Deadlines'!$F$5:$F$14),"EXPIRED","PASS")))))</f>
        <v/>
      </c>
      <c r="AV133" s="67" t="str">
        <f t="shared" ref="AV133:AV196" si="35">IF(A133="","",IF(AO133&gt;1,"FAIL - DUPLICATE",IF(OR(AP133&lt;&gt;"PASS",AQ133&lt;&gt;"PASS",AR133&lt;&gt;"PASS",AS133&lt;&gt;"PASS",AND(AT133&lt;&gt;"PASS",AT133&lt;&gt;"N.A.",AT133&lt;&gt;"WATCH"),AU133&lt;&gt;"PASS",AND(BA133&lt;&gt;"PASS",BA133&lt;&gt;"N.A.")),"HOLD/REVIEW","PASS")))</f>
        <v/>
      </c>
      <c r="AW133" s="67" t="str">
        <f>IF(AM133="","",IF(COUNTIF('GSTR-2B IMS'!$AE$5:$AE$504,AM133)=1,SUMIF('GSTR-2B IMS'!$AE$5:$AE$504,AM133,'GSTR-2B IMS'!$AL$5:$AL$504),""))</f>
        <v/>
      </c>
      <c r="AX133" s="67" t="str">
        <f>IF(A133="","",IF(AO133&gt;1,"Duplicate",IF(COUNTIF('GSTR-2B IMS'!$AE$5:$AE$504,AM133)=0,"Only in Books",IF(COUNTIF('GSTR-2B IMS'!$AE$5:$AE$504,AM133)&gt;1,"Duplicate",IF(AND(C133=INDEX('GSTR-2B IMS'!$C$5:$C$504,AW133),F133=INDEX('GSTR-2B IMS'!$F$5:$F$504,AW133),ABS(H133-INDEX('GSTR-2B IMS'!$H$5:$H$504,AW133))&lt;=Setup!$B$21,ABS(L133-INDEX('GSTR-2B IMS'!$L$5:$L$504,AW133))&lt;=Setup!$B$18,ABS(AN133-INDEX('GSTR-2B IMS'!$AF$5:$AF$504,AW133))&lt;=Setup!$B$19,ABS(M133-INDEX('GSTR-2B IMS'!$M$5:$M$504,AW133))&lt;=Setup!$B$20,ABS(N133-INDEX('GSTR-2B IMS'!$N$5:$N$504,AW133))&lt;=Setup!$B$20,ABS(O133-INDEX('GSTR-2B IMS'!$O$5:$O$504,AW133))&lt;=Setup!$B$20,ABS(P133-INDEX('GSTR-2B IMS'!$P$5:$P$504,AW133))&lt;=Setup!$B$20),"Exact",IF(AND(C133=INDEX('GSTR-2B IMS'!$C$5:$C$504,AW133),F133=INDEX('GSTR-2B IMS'!$F$5:$F$504,AW133)),"Partial","Probable"))))))</f>
        <v/>
      </c>
      <c r="AY133" s="69" t="str">
        <f t="shared" ref="AY133:AY196" si="36">IF(A133="","",IF(AV133&lt;&gt;"PASS","Hold / review legal gates",IF(AX133="Exact",IF(AT133="WATCH","Claim if eligible; monitor 180-day payment","Claim subject to final evidence"),IF(AX133="Only in Books","Hold and follow up supplier",IF(AX133="Duplicate","Block duplicate","Manual review / amendment")))))</f>
        <v/>
      </c>
      <c r="AZ133" s="190">
        <f t="shared" ref="AZ133:AZ196" si="37">ROW()-4</f>
        <v>129</v>
      </c>
      <c r="BA133" s="190" t="str">
        <f>IF(A133="","",IF(AW133="","N.A.",IF(INDEX('GSTR-2B IMS'!$T$5:$T$504,AW133)&lt;&gt;"Available","REVIEW",IF(OR(INDEX('GSTR-2B IMS'!$B$5:$B$504,AW133)="GSTR-1 B2B",INDEX('GSTR-2B IMS'!$B$5:$B$504,AW133)="GSTR-1A",INDEX('GSTR-2B IMS'!$B$5:$B$504,AW133)="IFF"),IF(OR(INDEX('GSTR-2B IMS'!$V$5:$V$504,AW133)="Accepted",INDEX('GSTR-2B IMS'!$V$5:$V$504,AW133)="No Action",INDEX('GSTR-2B IMS'!$V$5:$V$504,AW133)="Deemed Accepted"),"PASS","REVIEW"),IF(OR(INDEX('GSTR-2B IMS'!$V$5:$V$504,AW133)="Not in IMS",INDEX('GSTR-2B IMS'!$V$5:$V$504,AW133)="N.A.",INDEX('GSTR-2B IMS'!$V$5:$V$504,AW133)=""),"PASS","REVIEW")))))</f>
        <v/>
      </c>
      <c r="BB133" s="190" t="str">
        <f>IF(A133="","",IF(S133="Yes","RCM",IF(AW133="","Unmatched",IF(INDEX('GSTR-2B IMS'!$AC$5:$AC$504,AW133)="","4(A)(5)",INDEX('GSTR-2B IMS'!$AC$5:$AC$504,AW133)))))</f>
        <v/>
      </c>
      <c r="BC133" s="188" t="str">
        <f>IF(A133="","",IF(OR(S133="Yes",F133="Credit Note",Q133&lt;=0,AF133="",Setup!$B$24&lt;=AF133,AN133&lt;=0),0,MAX(0,M133*MIN(1,MAX(0,AI133/AN133))*MAX(0,1-IF(AND(AD133&lt;&gt;"",AD133&lt;=AF133),MIN(1,MAX(0,AE133/Q133)),0))-SUMIFS('Reversal Reclaim'!$K$5:$K$504,'Reversal Reclaim'!$B$5:$B$504,A133,'Reversal Reclaim'!$G$5:$G$504,"Temporary"))))</f>
        <v/>
      </c>
      <c r="BD133" s="188" t="str">
        <f>IF(A133="","",IF(OR(S133="Yes",F133="Credit Note",Q133&lt;=0,AF133="",Setup!$B$24&lt;=AF133,AN133&lt;=0),0,MAX(0,N133*MIN(1,MAX(0,AI133/AN133))*MAX(0,1-IF(AND(AD133&lt;&gt;"",AD133&lt;=AF133),MIN(1,MAX(0,AE133/Q133)),0))-SUMIFS('Reversal Reclaim'!$L$5:$L$504,'Reversal Reclaim'!$B$5:$B$504,A133,'Reversal Reclaim'!$G$5:$G$504,"Temporary"))))</f>
        <v/>
      </c>
      <c r="BE133" s="188" t="str">
        <f>IF(A133="","",IF(OR(S133="Yes",F133="Credit Note",Q133&lt;=0,AF133="",Setup!$B$24&lt;=AF133,AN133&lt;=0),0,MAX(0,O133*MIN(1,MAX(0,AI133/AN133))*MAX(0,1-IF(AND(AD133&lt;&gt;"",AD133&lt;=AF133),MIN(1,MAX(0,AE133/Q133)),0))-SUMIFS('Reversal Reclaim'!$M$5:$M$504,'Reversal Reclaim'!$B$5:$B$504,A133,'Reversal Reclaim'!$G$5:$G$504,"Temporary"))))</f>
        <v/>
      </c>
      <c r="BF133" s="188" t="str">
        <f>IF(A133="","",IF(OR(S133="Yes",F133="Credit Note",Q133&lt;=0,AF133="",Setup!$B$24&lt;=AF133,AN133&lt;=0),0,MAX(0,P133*MIN(1,MAX(0,AI133/AN133))*MAX(0,1-IF(AND(AD133&lt;&gt;"",AD133&lt;=AF133),MIN(1,MAX(0,AE133/Q133)),0))-SUMIFS('Reversal Reclaim'!$N$5:$N$504,'Reversal Reclaim'!$B$5:$B$504,A133,'Reversal Reclaim'!$G$5:$G$504,"Temporary"))))</f>
        <v/>
      </c>
      <c r="BG133" s="188" t="str">
        <f t="shared" ref="BG133:BG196" si="38">IF(A133="","",SUM(BC133:BF133))</f>
        <v/>
      </c>
    </row>
    <row r="134" spans="1:59" ht="37.950000000000003" customHeight="1" x14ac:dyDescent="0.25">
      <c r="A134" s="61"/>
      <c r="B134" s="62"/>
      <c r="C134" s="62"/>
      <c r="D134" s="62"/>
      <c r="E134" s="62"/>
      <c r="F134" s="62"/>
      <c r="G134" s="62"/>
      <c r="H134" s="63"/>
      <c r="I134" s="63"/>
      <c r="J134" s="63"/>
      <c r="K134" s="63"/>
      <c r="L134" s="64"/>
      <c r="M134" s="64"/>
      <c r="N134" s="64"/>
      <c r="O134" s="64"/>
      <c r="P134" s="64"/>
      <c r="Q134" s="64"/>
      <c r="R134" s="62"/>
      <c r="S134" s="62"/>
      <c r="T134" s="62"/>
      <c r="U134" s="62"/>
      <c r="V134" s="62"/>
      <c r="W134" s="63"/>
      <c r="X134" s="65"/>
      <c r="Y134" s="65"/>
      <c r="Z134" s="65"/>
      <c r="AA134" s="62"/>
      <c r="AB134" s="62"/>
      <c r="AC134" s="62"/>
      <c r="AD134" s="63"/>
      <c r="AE134" s="64"/>
      <c r="AF134" s="63" t="str">
        <f t="shared" si="26"/>
        <v/>
      </c>
      <c r="AG134" s="62"/>
      <c r="AH134" s="207"/>
      <c r="AI134" s="64"/>
      <c r="AJ134" s="64"/>
      <c r="AK134" s="64"/>
      <c r="AL134" s="66" t="str">
        <f t="shared" si="27"/>
        <v/>
      </c>
      <c r="AM134" s="67" t="str">
        <f t="shared" si="28"/>
        <v/>
      </c>
      <c r="AN134" s="68" t="str">
        <f t="shared" si="29"/>
        <v/>
      </c>
      <c r="AO134" s="67" t="str">
        <f t="shared" si="30"/>
        <v/>
      </c>
      <c r="AP134" s="67" t="str">
        <f t="shared" si="31"/>
        <v/>
      </c>
      <c r="AQ134" s="67" t="str">
        <f t="shared" si="32"/>
        <v/>
      </c>
      <c r="AR134" s="67" t="str">
        <f t="shared" si="33"/>
        <v/>
      </c>
      <c r="AS134" s="67" t="str">
        <f t="shared" si="34"/>
        <v/>
      </c>
      <c r="AT134" s="67" t="str">
        <f>IF(A134="","",IF(S134="Yes","N.A.",IF(AND(AD134&lt;&gt;"",AD134&lt;=AF134,AE134&gt;=Q134),"PASS",IF(Setup!$B$24&lt;=AF134,"WATCH",IF(BG134&gt;0,"PARTIAL REVERSE/REVIEW","REVERSE/REVIEW")))))</f>
        <v/>
      </c>
      <c r="AU134" s="67" t="str">
        <f>IF(A134="","",IF(H134="","REVIEW",IF(AI134&gt;0,IF(OR(AH134="",NOT(ISNUMBER(AH134))),"REVIEW CLAIM DATE",IF(AH134&lt;=SUMIF('FY Deadlines'!$A$5:$A$14,IF(MONTH(H134)&gt;=4,YEAR(H134),YEAR(H134)-1),'FY Deadlines'!$F$5:$F$14),"PASS","EXPIRED CLAIM")),IF(SUMIF('FY Deadlines'!$A$5:$A$14,IF(MONTH(H134)&gt;=4,YEAR(H134),YEAR(H134)-1),'FY Deadlines'!$F$5:$F$14)=0,"REVIEW FY",IF(Setup!$B$24&gt;SUMIF('FY Deadlines'!$A$5:$A$14,IF(MONTH(H134)&gt;=4,YEAR(H134),YEAR(H134)-1),'FY Deadlines'!$F$5:$F$14),"EXPIRED","PASS")))))</f>
        <v/>
      </c>
      <c r="AV134" s="67" t="str">
        <f t="shared" si="35"/>
        <v/>
      </c>
      <c r="AW134" s="67" t="str">
        <f>IF(AM134="","",IF(COUNTIF('GSTR-2B IMS'!$AE$5:$AE$504,AM134)=1,SUMIF('GSTR-2B IMS'!$AE$5:$AE$504,AM134,'GSTR-2B IMS'!$AL$5:$AL$504),""))</f>
        <v/>
      </c>
      <c r="AX134" s="67" t="str">
        <f>IF(A134="","",IF(AO134&gt;1,"Duplicate",IF(COUNTIF('GSTR-2B IMS'!$AE$5:$AE$504,AM134)=0,"Only in Books",IF(COUNTIF('GSTR-2B IMS'!$AE$5:$AE$504,AM134)&gt;1,"Duplicate",IF(AND(C134=INDEX('GSTR-2B IMS'!$C$5:$C$504,AW134),F134=INDEX('GSTR-2B IMS'!$F$5:$F$504,AW134),ABS(H134-INDEX('GSTR-2B IMS'!$H$5:$H$504,AW134))&lt;=Setup!$B$21,ABS(L134-INDEX('GSTR-2B IMS'!$L$5:$L$504,AW134))&lt;=Setup!$B$18,ABS(AN134-INDEX('GSTR-2B IMS'!$AF$5:$AF$504,AW134))&lt;=Setup!$B$19,ABS(M134-INDEX('GSTR-2B IMS'!$M$5:$M$504,AW134))&lt;=Setup!$B$20,ABS(N134-INDEX('GSTR-2B IMS'!$N$5:$N$504,AW134))&lt;=Setup!$B$20,ABS(O134-INDEX('GSTR-2B IMS'!$O$5:$O$504,AW134))&lt;=Setup!$B$20,ABS(P134-INDEX('GSTR-2B IMS'!$P$5:$P$504,AW134))&lt;=Setup!$B$20),"Exact",IF(AND(C134=INDEX('GSTR-2B IMS'!$C$5:$C$504,AW134),F134=INDEX('GSTR-2B IMS'!$F$5:$F$504,AW134)),"Partial","Probable"))))))</f>
        <v/>
      </c>
      <c r="AY134" s="69" t="str">
        <f t="shared" si="36"/>
        <v/>
      </c>
      <c r="AZ134" s="190">
        <f t="shared" si="37"/>
        <v>130</v>
      </c>
      <c r="BA134" s="190" t="str">
        <f>IF(A134="","",IF(AW134="","N.A.",IF(INDEX('GSTR-2B IMS'!$T$5:$T$504,AW134)&lt;&gt;"Available","REVIEW",IF(OR(INDEX('GSTR-2B IMS'!$B$5:$B$504,AW134)="GSTR-1 B2B",INDEX('GSTR-2B IMS'!$B$5:$B$504,AW134)="GSTR-1A",INDEX('GSTR-2B IMS'!$B$5:$B$504,AW134)="IFF"),IF(OR(INDEX('GSTR-2B IMS'!$V$5:$V$504,AW134)="Accepted",INDEX('GSTR-2B IMS'!$V$5:$V$504,AW134)="No Action",INDEX('GSTR-2B IMS'!$V$5:$V$504,AW134)="Deemed Accepted"),"PASS","REVIEW"),IF(OR(INDEX('GSTR-2B IMS'!$V$5:$V$504,AW134)="Not in IMS",INDEX('GSTR-2B IMS'!$V$5:$V$504,AW134)="N.A.",INDEX('GSTR-2B IMS'!$V$5:$V$504,AW134)=""),"PASS","REVIEW")))))</f>
        <v/>
      </c>
      <c r="BB134" s="190" t="str">
        <f>IF(A134="","",IF(S134="Yes","RCM",IF(AW134="","Unmatched",IF(INDEX('GSTR-2B IMS'!$AC$5:$AC$504,AW134)="","4(A)(5)",INDEX('GSTR-2B IMS'!$AC$5:$AC$504,AW134)))))</f>
        <v/>
      </c>
      <c r="BC134" s="188" t="str">
        <f>IF(A134="","",IF(OR(S134="Yes",F134="Credit Note",Q134&lt;=0,AF134="",Setup!$B$24&lt;=AF134,AN134&lt;=0),0,MAX(0,M134*MIN(1,MAX(0,AI134/AN134))*MAX(0,1-IF(AND(AD134&lt;&gt;"",AD134&lt;=AF134),MIN(1,MAX(0,AE134/Q134)),0))-SUMIFS('Reversal Reclaim'!$K$5:$K$504,'Reversal Reclaim'!$B$5:$B$504,A134,'Reversal Reclaim'!$G$5:$G$504,"Temporary"))))</f>
        <v/>
      </c>
      <c r="BD134" s="188" t="str">
        <f>IF(A134="","",IF(OR(S134="Yes",F134="Credit Note",Q134&lt;=0,AF134="",Setup!$B$24&lt;=AF134,AN134&lt;=0),0,MAX(0,N134*MIN(1,MAX(0,AI134/AN134))*MAX(0,1-IF(AND(AD134&lt;&gt;"",AD134&lt;=AF134),MIN(1,MAX(0,AE134/Q134)),0))-SUMIFS('Reversal Reclaim'!$L$5:$L$504,'Reversal Reclaim'!$B$5:$B$504,A134,'Reversal Reclaim'!$G$5:$G$504,"Temporary"))))</f>
        <v/>
      </c>
      <c r="BE134" s="188" t="str">
        <f>IF(A134="","",IF(OR(S134="Yes",F134="Credit Note",Q134&lt;=0,AF134="",Setup!$B$24&lt;=AF134,AN134&lt;=0),0,MAX(0,O134*MIN(1,MAX(0,AI134/AN134))*MAX(0,1-IF(AND(AD134&lt;&gt;"",AD134&lt;=AF134),MIN(1,MAX(0,AE134/Q134)),0))-SUMIFS('Reversal Reclaim'!$M$5:$M$504,'Reversal Reclaim'!$B$5:$B$504,A134,'Reversal Reclaim'!$G$5:$G$504,"Temporary"))))</f>
        <v/>
      </c>
      <c r="BF134" s="188" t="str">
        <f>IF(A134="","",IF(OR(S134="Yes",F134="Credit Note",Q134&lt;=0,AF134="",Setup!$B$24&lt;=AF134,AN134&lt;=0),0,MAX(0,P134*MIN(1,MAX(0,AI134/AN134))*MAX(0,1-IF(AND(AD134&lt;&gt;"",AD134&lt;=AF134),MIN(1,MAX(0,AE134/Q134)),0))-SUMIFS('Reversal Reclaim'!$N$5:$N$504,'Reversal Reclaim'!$B$5:$B$504,A134,'Reversal Reclaim'!$G$5:$G$504,"Temporary"))))</f>
        <v/>
      </c>
      <c r="BG134" s="188" t="str">
        <f t="shared" si="38"/>
        <v/>
      </c>
    </row>
    <row r="135" spans="1:59" ht="37.950000000000003" customHeight="1" x14ac:dyDescent="0.25">
      <c r="A135" s="61"/>
      <c r="B135" s="62"/>
      <c r="C135" s="62"/>
      <c r="D135" s="62"/>
      <c r="E135" s="62"/>
      <c r="F135" s="62"/>
      <c r="G135" s="62"/>
      <c r="H135" s="63"/>
      <c r="I135" s="63"/>
      <c r="J135" s="63"/>
      <c r="K135" s="63"/>
      <c r="L135" s="64"/>
      <c r="M135" s="64"/>
      <c r="N135" s="64"/>
      <c r="O135" s="64"/>
      <c r="P135" s="64"/>
      <c r="Q135" s="64"/>
      <c r="R135" s="62"/>
      <c r="S135" s="62"/>
      <c r="T135" s="62"/>
      <c r="U135" s="62"/>
      <c r="V135" s="62"/>
      <c r="W135" s="63"/>
      <c r="X135" s="65"/>
      <c r="Y135" s="65"/>
      <c r="Z135" s="65"/>
      <c r="AA135" s="62"/>
      <c r="AB135" s="62"/>
      <c r="AC135" s="62"/>
      <c r="AD135" s="63"/>
      <c r="AE135" s="64"/>
      <c r="AF135" s="63" t="str">
        <f t="shared" si="26"/>
        <v/>
      </c>
      <c r="AG135" s="62"/>
      <c r="AH135" s="207"/>
      <c r="AI135" s="64"/>
      <c r="AJ135" s="64"/>
      <c r="AK135" s="64"/>
      <c r="AL135" s="66" t="str">
        <f t="shared" si="27"/>
        <v/>
      </c>
      <c r="AM135" s="67" t="str">
        <f t="shared" si="28"/>
        <v/>
      </c>
      <c r="AN135" s="68" t="str">
        <f t="shared" si="29"/>
        <v/>
      </c>
      <c r="AO135" s="67" t="str">
        <f t="shared" si="30"/>
        <v/>
      </c>
      <c r="AP135" s="67" t="str">
        <f t="shared" si="31"/>
        <v/>
      </c>
      <c r="AQ135" s="67" t="str">
        <f t="shared" si="32"/>
        <v/>
      </c>
      <c r="AR135" s="67" t="str">
        <f t="shared" si="33"/>
        <v/>
      </c>
      <c r="AS135" s="67" t="str">
        <f t="shared" si="34"/>
        <v/>
      </c>
      <c r="AT135" s="67" t="str">
        <f>IF(A135="","",IF(S135="Yes","N.A.",IF(AND(AD135&lt;&gt;"",AD135&lt;=AF135,AE135&gt;=Q135),"PASS",IF(Setup!$B$24&lt;=AF135,"WATCH",IF(BG135&gt;0,"PARTIAL REVERSE/REVIEW","REVERSE/REVIEW")))))</f>
        <v/>
      </c>
      <c r="AU135" s="67" t="str">
        <f>IF(A135="","",IF(H135="","REVIEW",IF(AI135&gt;0,IF(OR(AH135="",NOT(ISNUMBER(AH135))),"REVIEW CLAIM DATE",IF(AH135&lt;=SUMIF('FY Deadlines'!$A$5:$A$14,IF(MONTH(H135)&gt;=4,YEAR(H135),YEAR(H135)-1),'FY Deadlines'!$F$5:$F$14),"PASS","EXPIRED CLAIM")),IF(SUMIF('FY Deadlines'!$A$5:$A$14,IF(MONTH(H135)&gt;=4,YEAR(H135),YEAR(H135)-1),'FY Deadlines'!$F$5:$F$14)=0,"REVIEW FY",IF(Setup!$B$24&gt;SUMIF('FY Deadlines'!$A$5:$A$14,IF(MONTH(H135)&gt;=4,YEAR(H135),YEAR(H135)-1),'FY Deadlines'!$F$5:$F$14),"EXPIRED","PASS")))))</f>
        <v/>
      </c>
      <c r="AV135" s="67" t="str">
        <f t="shared" si="35"/>
        <v/>
      </c>
      <c r="AW135" s="67" t="str">
        <f>IF(AM135="","",IF(COUNTIF('GSTR-2B IMS'!$AE$5:$AE$504,AM135)=1,SUMIF('GSTR-2B IMS'!$AE$5:$AE$504,AM135,'GSTR-2B IMS'!$AL$5:$AL$504),""))</f>
        <v/>
      </c>
      <c r="AX135" s="67" t="str">
        <f>IF(A135="","",IF(AO135&gt;1,"Duplicate",IF(COUNTIF('GSTR-2B IMS'!$AE$5:$AE$504,AM135)=0,"Only in Books",IF(COUNTIF('GSTR-2B IMS'!$AE$5:$AE$504,AM135)&gt;1,"Duplicate",IF(AND(C135=INDEX('GSTR-2B IMS'!$C$5:$C$504,AW135),F135=INDEX('GSTR-2B IMS'!$F$5:$F$504,AW135),ABS(H135-INDEX('GSTR-2B IMS'!$H$5:$H$504,AW135))&lt;=Setup!$B$21,ABS(L135-INDEX('GSTR-2B IMS'!$L$5:$L$504,AW135))&lt;=Setup!$B$18,ABS(AN135-INDEX('GSTR-2B IMS'!$AF$5:$AF$504,AW135))&lt;=Setup!$B$19,ABS(M135-INDEX('GSTR-2B IMS'!$M$5:$M$504,AW135))&lt;=Setup!$B$20,ABS(N135-INDEX('GSTR-2B IMS'!$N$5:$N$504,AW135))&lt;=Setup!$B$20,ABS(O135-INDEX('GSTR-2B IMS'!$O$5:$O$504,AW135))&lt;=Setup!$B$20,ABS(P135-INDEX('GSTR-2B IMS'!$P$5:$P$504,AW135))&lt;=Setup!$B$20),"Exact",IF(AND(C135=INDEX('GSTR-2B IMS'!$C$5:$C$504,AW135),F135=INDEX('GSTR-2B IMS'!$F$5:$F$504,AW135)),"Partial","Probable"))))))</f>
        <v/>
      </c>
      <c r="AY135" s="69" t="str">
        <f t="shared" si="36"/>
        <v/>
      </c>
      <c r="AZ135" s="190">
        <f t="shared" si="37"/>
        <v>131</v>
      </c>
      <c r="BA135" s="190" t="str">
        <f>IF(A135="","",IF(AW135="","N.A.",IF(INDEX('GSTR-2B IMS'!$T$5:$T$504,AW135)&lt;&gt;"Available","REVIEW",IF(OR(INDEX('GSTR-2B IMS'!$B$5:$B$504,AW135)="GSTR-1 B2B",INDEX('GSTR-2B IMS'!$B$5:$B$504,AW135)="GSTR-1A",INDEX('GSTR-2B IMS'!$B$5:$B$504,AW135)="IFF"),IF(OR(INDEX('GSTR-2B IMS'!$V$5:$V$504,AW135)="Accepted",INDEX('GSTR-2B IMS'!$V$5:$V$504,AW135)="No Action",INDEX('GSTR-2B IMS'!$V$5:$V$504,AW135)="Deemed Accepted"),"PASS","REVIEW"),IF(OR(INDEX('GSTR-2B IMS'!$V$5:$V$504,AW135)="Not in IMS",INDEX('GSTR-2B IMS'!$V$5:$V$504,AW135)="N.A.",INDEX('GSTR-2B IMS'!$V$5:$V$504,AW135)=""),"PASS","REVIEW")))))</f>
        <v/>
      </c>
      <c r="BB135" s="190" t="str">
        <f>IF(A135="","",IF(S135="Yes","RCM",IF(AW135="","Unmatched",IF(INDEX('GSTR-2B IMS'!$AC$5:$AC$504,AW135)="","4(A)(5)",INDEX('GSTR-2B IMS'!$AC$5:$AC$504,AW135)))))</f>
        <v/>
      </c>
      <c r="BC135" s="188" t="str">
        <f>IF(A135="","",IF(OR(S135="Yes",F135="Credit Note",Q135&lt;=0,AF135="",Setup!$B$24&lt;=AF135,AN135&lt;=0),0,MAX(0,M135*MIN(1,MAX(0,AI135/AN135))*MAX(0,1-IF(AND(AD135&lt;&gt;"",AD135&lt;=AF135),MIN(1,MAX(0,AE135/Q135)),0))-SUMIFS('Reversal Reclaim'!$K$5:$K$504,'Reversal Reclaim'!$B$5:$B$504,A135,'Reversal Reclaim'!$G$5:$G$504,"Temporary"))))</f>
        <v/>
      </c>
      <c r="BD135" s="188" t="str">
        <f>IF(A135="","",IF(OR(S135="Yes",F135="Credit Note",Q135&lt;=0,AF135="",Setup!$B$24&lt;=AF135,AN135&lt;=0),0,MAX(0,N135*MIN(1,MAX(0,AI135/AN135))*MAX(0,1-IF(AND(AD135&lt;&gt;"",AD135&lt;=AF135),MIN(1,MAX(0,AE135/Q135)),0))-SUMIFS('Reversal Reclaim'!$L$5:$L$504,'Reversal Reclaim'!$B$5:$B$504,A135,'Reversal Reclaim'!$G$5:$G$504,"Temporary"))))</f>
        <v/>
      </c>
      <c r="BE135" s="188" t="str">
        <f>IF(A135="","",IF(OR(S135="Yes",F135="Credit Note",Q135&lt;=0,AF135="",Setup!$B$24&lt;=AF135,AN135&lt;=0),0,MAX(0,O135*MIN(1,MAX(0,AI135/AN135))*MAX(0,1-IF(AND(AD135&lt;&gt;"",AD135&lt;=AF135),MIN(1,MAX(0,AE135/Q135)),0))-SUMIFS('Reversal Reclaim'!$M$5:$M$504,'Reversal Reclaim'!$B$5:$B$504,A135,'Reversal Reclaim'!$G$5:$G$504,"Temporary"))))</f>
        <v/>
      </c>
      <c r="BF135" s="188" t="str">
        <f>IF(A135="","",IF(OR(S135="Yes",F135="Credit Note",Q135&lt;=0,AF135="",Setup!$B$24&lt;=AF135,AN135&lt;=0),0,MAX(0,P135*MIN(1,MAX(0,AI135/AN135))*MAX(0,1-IF(AND(AD135&lt;&gt;"",AD135&lt;=AF135),MIN(1,MAX(0,AE135/Q135)),0))-SUMIFS('Reversal Reclaim'!$N$5:$N$504,'Reversal Reclaim'!$B$5:$B$504,A135,'Reversal Reclaim'!$G$5:$G$504,"Temporary"))))</f>
        <v/>
      </c>
      <c r="BG135" s="188" t="str">
        <f t="shared" si="38"/>
        <v/>
      </c>
    </row>
    <row r="136" spans="1:59" ht="37.950000000000003" customHeight="1" x14ac:dyDescent="0.25">
      <c r="A136" s="61"/>
      <c r="B136" s="62"/>
      <c r="C136" s="62"/>
      <c r="D136" s="62"/>
      <c r="E136" s="62"/>
      <c r="F136" s="62"/>
      <c r="G136" s="62"/>
      <c r="H136" s="63"/>
      <c r="I136" s="63"/>
      <c r="J136" s="63"/>
      <c r="K136" s="63"/>
      <c r="L136" s="64"/>
      <c r="M136" s="64"/>
      <c r="N136" s="64"/>
      <c r="O136" s="64"/>
      <c r="P136" s="64"/>
      <c r="Q136" s="64"/>
      <c r="R136" s="62"/>
      <c r="S136" s="62"/>
      <c r="T136" s="62"/>
      <c r="U136" s="62"/>
      <c r="V136" s="62"/>
      <c r="W136" s="63"/>
      <c r="X136" s="65"/>
      <c r="Y136" s="65"/>
      <c r="Z136" s="65"/>
      <c r="AA136" s="62"/>
      <c r="AB136" s="62"/>
      <c r="AC136" s="62"/>
      <c r="AD136" s="63"/>
      <c r="AE136" s="64"/>
      <c r="AF136" s="63" t="str">
        <f t="shared" si="26"/>
        <v/>
      </c>
      <c r="AG136" s="62"/>
      <c r="AH136" s="207"/>
      <c r="AI136" s="64"/>
      <c r="AJ136" s="64"/>
      <c r="AK136" s="64"/>
      <c r="AL136" s="66" t="str">
        <f t="shared" si="27"/>
        <v/>
      </c>
      <c r="AM136" s="67" t="str">
        <f t="shared" si="28"/>
        <v/>
      </c>
      <c r="AN136" s="68" t="str">
        <f t="shared" si="29"/>
        <v/>
      </c>
      <c r="AO136" s="67" t="str">
        <f t="shared" si="30"/>
        <v/>
      </c>
      <c r="AP136" s="67" t="str">
        <f t="shared" si="31"/>
        <v/>
      </c>
      <c r="AQ136" s="67" t="str">
        <f t="shared" si="32"/>
        <v/>
      </c>
      <c r="AR136" s="67" t="str">
        <f t="shared" si="33"/>
        <v/>
      </c>
      <c r="AS136" s="67" t="str">
        <f t="shared" si="34"/>
        <v/>
      </c>
      <c r="AT136" s="67" t="str">
        <f>IF(A136="","",IF(S136="Yes","N.A.",IF(AND(AD136&lt;&gt;"",AD136&lt;=AF136,AE136&gt;=Q136),"PASS",IF(Setup!$B$24&lt;=AF136,"WATCH",IF(BG136&gt;0,"PARTIAL REVERSE/REVIEW","REVERSE/REVIEW")))))</f>
        <v/>
      </c>
      <c r="AU136" s="67" t="str">
        <f>IF(A136="","",IF(H136="","REVIEW",IF(AI136&gt;0,IF(OR(AH136="",NOT(ISNUMBER(AH136))),"REVIEW CLAIM DATE",IF(AH136&lt;=SUMIF('FY Deadlines'!$A$5:$A$14,IF(MONTH(H136)&gt;=4,YEAR(H136),YEAR(H136)-1),'FY Deadlines'!$F$5:$F$14),"PASS","EXPIRED CLAIM")),IF(SUMIF('FY Deadlines'!$A$5:$A$14,IF(MONTH(H136)&gt;=4,YEAR(H136),YEAR(H136)-1),'FY Deadlines'!$F$5:$F$14)=0,"REVIEW FY",IF(Setup!$B$24&gt;SUMIF('FY Deadlines'!$A$5:$A$14,IF(MONTH(H136)&gt;=4,YEAR(H136),YEAR(H136)-1),'FY Deadlines'!$F$5:$F$14),"EXPIRED","PASS")))))</f>
        <v/>
      </c>
      <c r="AV136" s="67" t="str">
        <f t="shared" si="35"/>
        <v/>
      </c>
      <c r="AW136" s="67" t="str">
        <f>IF(AM136="","",IF(COUNTIF('GSTR-2B IMS'!$AE$5:$AE$504,AM136)=1,SUMIF('GSTR-2B IMS'!$AE$5:$AE$504,AM136,'GSTR-2B IMS'!$AL$5:$AL$504),""))</f>
        <v/>
      </c>
      <c r="AX136" s="67" t="str">
        <f>IF(A136="","",IF(AO136&gt;1,"Duplicate",IF(COUNTIF('GSTR-2B IMS'!$AE$5:$AE$504,AM136)=0,"Only in Books",IF(COUNTIF('GSTR-2B IMS'!$AE$5:$AE$504,AM136)&gt;1,"Duplicate",IF(AND(C136=INDEX('GSTR-2B IMS'!$C$5:$C$504,AW136),F136=INDEX('GSTR-2B IMS'!$F$5:$F$504,AW136),ABS(H136-INDEX('GSTR-2B IMS'!$H$5:$H$504,AW136))&lt;=Setup!$B$21,ABS(L136-INDEX('GSTR-2B IMS'!$L$5:$L$504,AW136))&lt;=Setup!$B$18,ABS(AN136-INDEX('GSTR-2B IMS'!$AF$5:$AF$504,AW136))&lt;=Setup!$B$19,ABS(M136-INDEX('GSTR-2B IMS'!$M$5:$M$504,AW136))&lt;=Setup!$B$20,ABS(N136-INDEX('GSTR-2B IMS'!$N$5:$N$504,AW136))&lt;=Setup!$B$20,ABS(O136-INDEX('GSTR-2B IMS'!$O$5:$O$504,AW136))&lt;=Setup!$B$20,ABS(P136-INDEX('GSTR-2B IMS'!$P$5:$P$504,AW136))&lt;=Setup!$B$20),"Exact",IF(AND(C136=INDEX('GSTR-2B IMS'!$C$5:$C$504,AW136),F136=INDEX('GSTR-2B IMS'!$F$5:$F$504,AW136)),"Partial","Probable"))))))</f>
        <v/>
      </c>
      <c r="AY136" s="69" t="str">
        <f t="shared" si="36"/>
        <v/>
      </c>
      <c r="AZ136" s="190">
        <f t="shared" si="37"/>
        <v>132</v>
      </c>
      <c r="BA136" s="190" t="str">
        <f>IF(A136="","",IF(AW136="","N.A.",IF(INDEX('GSTR-2B IMS'!$T$5:$T$504,AW136)&lt;&gt;"Available","REVIEW",IF(OR(INDEX('GSTR-2B IMS'!$B$5:$B$504,AW136)="GSTR-1 B2B",INDEX('GSTR-2B IMS'!$B$5:$B$504,AW136)="GSTR-1A",INDEX('GSTR-2B IMS'!$B$5:$B$504,AW136)="IFF"),IF(OR(INDEX('GSTR-2B IMS'!$V$5:$V$504,AW136)="Accepted",INDEX('GSTR-2B IMS'!$V$5:$V$504,AW136)="No Action",INDEX('GSTR-2B IMS'!$V$5:$V$504,AW136)="Deemed Accepted"),"PASS","REVIEW"),IF(OR(INDEX('GSTR-2B IMS'!$V$5:$V$504,AW136)="Not in IMS",INDEX('GSTR-2B IMS'!$V$5:$V$504,AW136)="N.A.",INDEX('GSTR-2B IMS'!$V$5:$V$504,AW136)=""),"PASS","REVIEW")))))</f>
        <v/>
      </c>
      <c r="BB136" s="190" t="str">
        <f>IF(A136="","",IF(S136="Yes","RCM",IF(AW136="","Unmatched",IF(INDEX('GSTR-2B IMS'!$AC$5:$AC$504,AW136)="","4(A)(5)",INDEX('GSTR-2B IMS'!$AC$5:$AC$504,AW136)))))</f>
        <v/>
      </c>
      <c r="BC136" s="188" t="str">
        <f>IF(A136="","",IF(OR(S136="Yes",F136="Credit Note",Q136&lt;=0,AF136="",Setup!$B$24&lt;=AF136,AN136&lt;=0),0,MAX(0,M136*MIN(1,MAX(0,AI136/AN136))*MAX(0,1-IF(AND(AD136&lt;&gt;"",AD136&lt;=AF136),MIN(1,MAX(0,AE136/Q136)),0))-SUMIFS('Reversal Reclaim'!$K$5:$K$504,'Reversal Reclaim'!$B$5:$B$504,A136,'Reversal Reclaim'!$G$5:$G$504,"Temporary"))))</f>
        <v/>
      </c>
      <c r="BD136" s="188" t="str">
        <f>IF(A136="","",IF(OR(S136="Yes",F136="Credit Note",Q136&lt;=0,AF136="",Setup!$B$24&lt;=AF136,AN136&lt;=0),0,MAX(0,N136*MIN(1,MAX(0,AI136/AN136))*MAX(0,1-IF(AND(AD136&lt;&gt;"",AD136&lt;=AF136),MIN(1,MAX(0,AE136/Q136)),0))-SUMIFS('Reversal Reclaim'!$L$5:$L$504,'Reversal Reclaim'!$B$5:$B$504,A136,'Reversal Reclaim'!$G$5:$G$504,"Temporary"))))</f>
        <v/>
      </c>
      <c r="BE136" s="188" t="str">
        <f>IF(A136="","",IF(OR(S136="Yes",F136="Credit Note",Q136&lt;=0,AF136="",Setup!$B$24&lt;=AF136,AN136&lt;=0),0,MAX(0,O136*MIN(1,MAX(0,AI136/AN136))*MAX(0,1-IF(AND(AD136&lt;&gt;"",AD136&lt;=AF136),MIN(1,MAX(0,AE136/Q136)),0))-SUMIFS('Reversal Reclaim'!$M$5:$M$504,'Reversal Reclaim'!$B$5:$B$504,A136,'Reversal Reclaim'!$G$5:$G$504,"Temporary"))))</f>
        <v/>
      </c>
      <c r="BF136" s="188" t="str">
        <f>IF(A136="","",IF(OR(S136="Yes",F136="Credit Note",Q136&lt;=0,AF136="",Setup!$B$24&lt;=AF136,AN136&lt;=0),0,MAX(0,P136*MIN(1,MAX(0,AI136/AN136))*MAX(0,1-IF(AND(AD136&lt;&gt;"",AD136&lt;=AF136),MIN(1,MAX(0,AE136/Q136)),0))-SUMIFS('Reversal Reclaim'!$N$5:$N$504,'Reversal Reclaim'!$B$5:$B$504,A136,'Reversal Reclaim'!$G$5:$G$504,"Temporary"))))</f>
        <v/>
      </c>
      <c r="BG136" s="188" t="str">
        <f t="shared" si="38"/>
        <v/>
      </c>
    </row>
    <row r="137" spans="1:59" ht="37.950000000000003" customHeight="1" x14ac:dyDescent="0.25">
      <c r="A137" s="61"/>
      <c r="B137" s="62"/>
      <c r="C137" s="62"/>
      <c r="D137" s="62"/>
      <c r="E137" s="62"/>
      <c r="F137" s="62"/>
      <c r="G137" s="62"/>
      <c r="H137" s="63"/>
      <c r="I137" s="63"/>
      <c r="J137" s="63"/>
      <c r="K137" s="63"/>
      <c r="L137" s="64"/>
      <c r="M137" s="64"/>
      <c r="N137" s="64"/>
      <c r="O137" s="64"/>
      <c r="P137" s="64"/>
      <c r="Q137" s="64"/>
      <c r="R137" s="62"/>
      <c r="S137" s="62"/>
      <c r="T137" s="62"/>
      <c r="U137" s="62"/>
      <c r="V137" s="62"/>
      <c r="W137" s="63"/>
      <c r="X137" s="65"/>
      <c r="Y137" s="65"/>
      <c r="Z137" s="65"/>
      <c r="AA137" s="62"/>
      <c r="AB137" s="62"/>
      <c r="AC137" s="62"/>
      <c r="AD137" s="63"/>
      <c r="AE137" s="64"/>
      <c r="AF137" s="63" t="str">
        <f t="shared" si="26"/>
        <v/>
      </c>
      <c r="AG137" s="62"/>
      <c r="AH137" s="207"/>
      <c r="AI137" s="64"/>
      <c r="AJ137" s="64"/>
      <c r="AK137" s="64"/>
      <c r="AL137" s="66" t="str">
        <f t="shared" si="27"/>
        <v/>
      </c>
      <c r="AM137" s="67" t="str">
        <f t="shared" si="28"/>
        <v/>
      </c>
      <c r="AN137" s="68" t="str">
        <f t="shared" si="29"/>
        <v/>
      </c>
      <c r="AO137" s="67" t="str">
        <f t="shared" si="30"/>
        <v/>
      </c>
      <c r="AP137" s="67" t="str">
        <f t="shared" si="31"/>
        <v/>
      </c>
      <c r="AQ137" s="67" t="str">
        <f t="shared" si="32"/>
        <v/>
      </c>
      <c r="AR137" s="67" t="str">
        <f t="shared" si="33"/>
        <v/>
      </c>
      <c r="AS137" s="67" t="str">
        <f t="shared" si="34"/>
        <v/>
      </c>
      <c r="AT137" s="67" t="str">
        <f>IF(A137="","",IF(S137="Yes","N.A.",IF(AND(AD137&lt;&gt;"",AD137&lt;=AF137,AE137&gt;=Q137),"PASS",IF(Setup!$B$24&lt;=AF137,"WATCH",IF(BG137&gt;0,"PARTIAL REVERSE/REVIEW","REVERSE/REVIEW")))))</f>
        <v/>
      </c>
      <c r="AU137" s="67" t="str">
        <f>IF(A137="","",IF(H137="","REVIEW",IF(AI137&gt;0,IF(OR(AH137="",NOT(ISNUMBER(AH137))),"REVIEW CLAIM DATE",IF(AH137&lt;=SUMIF('FY Deadlines'!$A$5:$A$14,IF(MONTH(H137)&gt;=4,YEAR(H137),YEAR(H137)-1),'FY Deadlines'!$F$5:$F$14),"PASS","EXPIRED CLAIM")),IF(SUMIF('FY Deadlines'!$A$5:$A$14,IF(MONTH(H137)&gt;=4,YEAR(H137),YEAR(H137)-1),'FY Deadlines'!$F$5:$F$14)=0,"REVIEW FY",IF(Setup!$B$24&gt;SUMIF('FY Deadlines'!$A$5:$A$14,IF(MONTH(H137)&gt;=4,YEAR(H137),YEAR(H137)-1),'FY Deadlines'!$F$5:$F$14),"EXPIRED","PASS")))))</f>
        <v/>
      </c>
      <c r="AV137" s="67" t="str">
        <f t="shared" si="35"/>
        <v/>
      </c>
      <c r="AW137" s="67" t="str">
        <f>IF(AM137="","",IF(COUNTIF('GSTR-2B IMS'!$AE$5:$AE$504,AM137)=1,SUMIF('GSTR-2B IMS'!$AE$5:$AE$504,AM137,'GSTR-2B IMS'!$AL$5:$AL$504),""))</f>
        <v/>
      </c>
      <c r="AX137" s="67" t="str">
        <f>IF(A137="","",IF(AO137&gt;1,"Duplicate",IF(COUNTIF('GSTR-2B IMS'!$AE$5:$AE$504,AM137)=0,"Only in Books",IF(COUNTIF('GSTR-2B IMS'!$AE$5:$AE$504,AM137)&gt;1,"Duplicate",IF(AND(C137=INDEX('GSTR-2B IMS'!$C$5:$C$504,AW137),F137=INDEX('GSTR-2B IMS'!$F$5:$F$504,AW137),ABS(H137-INDEX('GSTR-2B IMS'!$H$5:$H$504,AW137))&lt;=Setup!$B$21,ABS(L137-INDEX('GSTR-2B IMS'!$L$5:$L$504,AW137))&lt;=Setup!$B$18,ABS(AN137-INDEX('GSTR-2B IMS'!$AF$5:$AF$504,AW137))&lt;=Setup!$B$19,ABS(M137-INDEX('GSTR-2B IMS'!$M$5:$M$504,AW137))&lt;=Setup!$B$20,ABS(N137-INDEX('GSTR-2B IMS'!$N$5:$N$504,AW137))&lt;=Setup!$B$20,ABS(O137-INDEX('GSTR-2B IMS'!$O$5:$O$504,AW137))&lt;=Setup!$B$20,ABS(P137-INDEX('GSTR-2B IMS'!$P$5:$P$504,AW137))&lt;=Setup!$B$20),"Exact",IF(AND(C137=INDEX('GSTR-2B IMS'!$C$5:$C$504,AW137),F137=INDEX('GSTR-2B IMS'!$F$5:$F$504,AW137)),"Partial","Probable"))))))</f>
        <v/>
      </c>
      <c r="AY137" s="69" t="str">
        <f t="shared" si="36"/>
        <v/>
      </c>
      <c r="AZ137" s="190">
        <f t="shared" si="37"/>
        <v>133</v>
      </c>
      <c r="BA137" s="190" t="str">
        <f>IF(A137="","",IF(AW137="","N.A.",IF(INDEX('GSTR-2B IMS'!$T$5:$T$504,AW137)&lt;&gt;"Available","REVIEW",IF(OR(INDEX('GSTR-2B IMS'!$B$5:$B$504,AW137)="GSTR-1 B2B",INDEX('GSTR-2B IMS'!$B$5:$B$504,AW137)="GSTR-1A",INDEX('GSTR-2B IMS'!$B$5:$B$504,AW137)="IFF"),IF(OR(INDEX('GSTR-2B IMS'!$V$5:$V$504,AW137)="Accepted",INDEX('GSTR-2B IMS'!$V$5:$V$504,AW137)="No Action",INDEX('GSTR-2B IMS'!$V$5:$V$504,AW137)="Deemed Accepted"),"PASS","REVIEW"),IF(OR(INDEX('GSTR-2B IMS'!$V$5:$V$504,AW137)="Not in IMS",INDEX('GSTR-2B IMS'!$V$5:$V$504,AW137)="N.A.",INDEX('GSTR-2B IMS'!$V$5:$V$504,AW137)=""),"PASS","REVIEW")))))</f>
        <v/>
      </c>
      <c r="BB137" s="190" t="str">
        <f>IF(A137="","",IF(S137="Yes","RCM",IF(AW137="","Unmatched",IF(INDEX('GSTR-2B IMS'!$AC$5:$AC$504,AW137)="","4(A)(5)",INDEX('GSTR-2B IMS'!$AC$5:$AC$504,AW137)))))</f>
        <v/>
      </c>
      <c r="BC137" s="188" t="str">
        <f>IF(A137="","",IF(OR(S137="Yes",F137="Credit Note",Q137&lt;=0,AF137="",Setup!$B$24&lt;=AF137,AN137&lt;=0),0,MAX(0,M137*MIN(1,MAX(0,AI137/AN137))*MAX(0,1-IF(AND(AD137&lt;&gt;"",AD137&lt;=AF137),MIN(1,MAX(0,AE137/Q137)),0))-SUMIFS('Reversal Reclaim'!$K$5:$K$504,'Reversal Reclaim'!$B$5:$B$504,A137,'Reversal Reclaim'!$G$5:$G$504,"Temporary"))))</f>
        <v/>
      </c>
      <c r="BD137" s="188" t="str">
        <f>IF(A137="","",IF(OR(S137="Yes",F137="Credit Note",Q137&lt;=0,AF137="",Setup!$B$24&lt;=AF137,AN137&lt;=0),0,MAX(0,N137*MIN(1,MAX(0,AI137/AN137))*MAX(0,1-IF(AND(AD137&lt;&gt;"",AD137&lt;=AF137),MIN(1,MAX(0,AE137/Q137)),0))-SUMIFS('Reversal Reclaim'!$L$5:$L$504,'Reversal Reclaim'!$B$5:$B$504,A137,'Reversal Reclaim'!$G$5:$G$504,"Temporary"))))</f>
        <v/>
      </c>
      <c r="BE137" s="188" t="str">
        <f>IF(A137="","",IF(OR(S137="Yes",F137="Credit Note",Q137&lt;=0,AF137="",Setup!$B$24&lt;=AF137,AN137&lt;=0),0,MAX(0,O137*MIN(1,MAX(0,AI137/AN137))*MAX(0,1-IF(AND(AD137&lt;&gt;"",AD137&lt;=AF137),MIN(1,MAX(0,AE137/Q137)),0))-SUMIFS('Reversal Reclaim'!$M$5:$M$504,'Reversal Reclaim'!$B$5:$B$504,A137,'Reversal Reclaim'!$G$5:$G$504,"Temporary"))))</f>
        <v/>
      </c>
      <c r="BF137" s="188" t="str">
        <f>IF(A137="","",IF(OR(S137="Yes",F137="Credit Note",Q137&lt;=0,AF137="",Setup!$B$24&lt;=AF137,AN137&lt;=0),0,MAX(0,P137*MIN(1,MAX(0,AI137/AN137))*MAX(0,1-IF(AND(AD137&lt;&gt;"",AD137&lt;=AF137),MIN(1,MAX(0,AE137/Q137)),0))-SUMIFS('Reversal Reclaim'!$N$5:$N$504,'Reversal Reclaim'!$B$5:$B$504,A137,'Reversal Reclaim'!$G$5:$G$504,"Temporary"))))</f>
        <v/>
      </c>
      <c r="BG137" s="188" t="str">
        <f t="shared" si="38"/>
        <v/>
      </c>
    </row>
    <row r="138" spans="1:59" ht="37.950000000000003" customHeight="1" x14ac:dyDescent="0.25">
      <c r="A138" s="61"/>
      <c r="B138" s="62"/>
      <c r="C138" s="62"/>
      <c r="D138" s="62"/>
      <c r="E138" s="62"/>
      <c r="F138" s="62"/>
      <c r="G138" s="62"/>
      <c r="H138" s="63"/>
      <c r="I138" s="63"/>
      <c r="J138" s="63"/>
      <c r="K138" s="63"/>
      <c r="L138" s="64"/>
      <c r="M138" s="64"/>
      <c r="N138" s="64"/>
      <c r="O138" s="64"/>
      <c r="P138" s="64"/>
      <c r="Q138" s="64"/>
      <c r="R138" s="62"/>
      <c r="S138" s="62"/>
      <c r="T138" s="62"/>
      <c r="U138" s="62"/>
      <c r="V138" s="62"/>
      <c r="W138" s="63"/>
      <c r="X138" s="65"/>
      <c r="Y138" s="65"/>
      <c r="Z138" s="65"/>
      <c r="AA138" s="62"/>
      <c r="AB138" s="62"/>
      <c r="AC138" s="62"/>
      <c r="AD138" s="63"/>
      <c r="AE138" s="64"/>
      <c r="AF138" s="63" t="str">
        <f t="shared" si="26"/>
        <v/>
      </c>
      <c r="AG138" s="62"/>
      <c r="AH138" s="207"/>
      <c r="AI138" s="64"/>
      <c r="AJ138" s="64"/>
      <c r="AK138" s="64"/>
      <c r="AL138" s="66" t="str">
        <f t="shared" si="27"/>
        <v/>
      </c>
      <c r="AM138" s="67" t="str">
        <f t="shared" si="28"/>
        <v/>
      </c>
      <c r="AN138" s="68" t="str">
        <f t="shared" si="29"/>
        <v/>
      </c>
      <c r="AO138" s="67" t="str">
        <f t="shared" si="30"/>
        <v/>
      </c>
      <c r="AP138" s="67" t="str">
        <f t="shared" si="31"/>
        <v/>
      </c>
      <c r="AQ138" s="67" t="str">
        <f t="shared" si="32"/>
        <v/>
      </c>
      <c r="AR138" s="67" t="str">
        <f t="shared" si="33"/>
        <v/>
      </c>
      <c r="AS138" s="67" t="str">
        <f t="shared" si="34"/>
        <v/>
      </c>
      <c r="AT138" s="67" t="str">
        <f>IF(A138="","",IF(S138="Yes","N.A.",IF(AND(AD138&lt;&gt;"",AD138&lt;=AF138,AE138&gt;=Q138),"PASS",IF(Setup!$B$24&lt;=AF138,"WATCH",IF(BG138&gt;0,"PARTIAL REVERSE/REVIEW","REVERSE/REVIEW")))))</f>
        <v/>
      </c>
      <c r="AU138" s="67" t="str">
        <f>IF(A138="","",IF(H138="","REVIEW",IF(AI138&gt;0,IF(OR(AH138="",NOT(ISNUMBER(AH138))),"REVIEW CLAIM DATE",IF(AH138&lt;=SUMIF('FY Deadlines'!$A$5:$A$14,IF(MONTH(H138)&gt;=4,YEAR(H138),YEAR(H138)-1),'FY Deadlines'!$F$5:$F$14),"PASS","EXPIRED CLAIM")),IF(SUMIF('FY Deadlines'!$A$5:$A$14,IF(MONTH(H138)&gt;=4,YEAR(H138),YEAR(H138)-1),'FY Deadlines'!$F$5:$F$14)=0,"REVIEW FY",IF(Setup!$B$24&gt;SUMIF('FY Deadlines'!$A$5:$A$14,IF(MONTH(H138)&gt;=4,YEAR(H138),YEAR(H138)-1),'FY Deadlines'!$F$5:$F$14),"EXPIRED","PASS")))))</f>
        <v/>
      </c>
      <c r="AV138" s="67" t="str">
        <f t="shared" si="35"/>
        <v/>
      </c>
      <c r="AW138" s="67" t="str">
        <f>IF(AM138="","",IF(COUNTIF('GSTR-2B IMS'!$AE$5:$AE$504,AM138)=1,SUMIF('GSTR-2B IMS'!$AE$5:$AE$504,AM138,'GSTR-2B IMS'!$AL$5:$AL$504),""))</f>
        <v/>
      </c>
      <c r="AX138" s="67" t="str">
        <f>IF(A138="","",IF(AO138&gt;1,"Duplicate",IF(COUNTIF('GSTR-2B IMS'!$AE$5:$AE$504,AM138)=0,"Only in Books",IF(COUNTIF('GSTR-2B IMS'!$AE$5:$AE$504,AM138)&gt;1,"Duplicate",IF(AND(C138=INDEX('GSTR-2B IMS'!$C$5:$C$504,AW138),F138=INDEX('GSTR-2B IMS'!$F$5:$F$504,AW138),ABS(H138-INDEX('GSTR-2B IMS'!$H$5:$H$504,AW138))&lt;=Setup!$B$21,ABS(L138-INDEX('GSTR-2B IMS'!$L$5:$L$504,AW138))&lt;=Setup!$B$18,ABS(AN138-INDEX('GSTR-2B IMS'!$AF$5:$AF$504,AW138))&lt;=Setup!$B$19,ABS(M138-INDEX('GSTR-2B IMS'!$M$5:$M$504,AW138))&lt;=Setup!$B$20,ABS(N138-INDEX('GSTR-2B IMS'!$N$5:$N$504,AW138))&lt;=Setup!$B$20,ABS(O138-INDEX('GSTR-2B IMS'!$O$5:$O$504,AW138))&lt;=Setup!$B$20,ABS(P138-INDEX('GSTR-2B IMS'!$P$5:$P$504,AW138))&lt;=Setup!$B$20),"Exact",IF(AND(C138=INDEX('GSTR-2B IMS'!$C$5:$C$504,AW138),F138=INDEX('GSTR-2B IMS'!$F$5:$F$504,AW138)),"Partial","Probable"))))))</f>
        <v/>
      </c>
      <c r="AY138" s="69" t="str">
        <f t="shared" si="36"/>
        <v/>
      </c>
      <c r="AZ138" s="190">
        <f t="shared" si="37"/>
        <v>134</v>
      </c>
      <c r="BA138" s="190" t="str">
        <f>IF(A138="","",IF(AW138="","N.A.",IF(INDEX('GSTR-2B IMS'!$T$5:$T$504,AW138)&lt;&gt;"Available","REVIEW",IF(OR(INDEX('GSTR-2B IMS'!$B$5:$B$504,AW138)="GSTR-1 B2B",INDEX('GSTR-2B IMS'!$B$5:$B$504,AW138)="GSTR-1A",INDEX('GSTR-2B IMS'!$B$5:$B$504,AW138)="IFF"),IF(OR(INDEX('GSTR-2B IMS'!$V$5:$V$504,AW138)="Accepted",INDEX('GSTR-2B IMS'!$V$5:$V$504,AW138)="No Action",INDEX('GSTR-2B IMS'!$V$5:$V$504,AW138)="Deemed Accepted"),"PASS","REVIEW"),IF(OR(INDEX('GSTR-2B IMS'!$V$5:$V$504,AW138)="Not in IMS",INDEX('GSTR-2B IMS'!$V$5:$V$504,AW138)="N.A.",INDEX('GSTR-2B IMS'!$V$5:$V$504,AW138)=""),"PASS","REVIEW")))))</f>
        <v/>
      </c>
      <c r="BB138" s="190" t="str">
        <f>IF(A138="","",IF(S138="Yes","RCM",IF(AW138="","Unmatched",IF(INDEX('GSTR-2B IMS'!$AC$5:$AC$504,AW138)="","4(A)(5)",INDEX('GSTR-2B IMS'!$AC$5:$AC$504,AW138)))))</f>
        <v/>
      </c>
      <c r="BC138" s="188" t="str">
        <f>IF(A138="","",IF(OR(S138="Yes",F138="Credit Note",Q138&lt;=0,AF138="",Setup!$B$24&lt;=AF138,AN138&lt;=0),0,MAX(0,M138*MIN(1,MAX(0,AI138/AN138))*MAX(0,1-IF(AND(AD138&lt;&gt;"",AD138&lt;=AF138),MIN(1,MAX(0,AE138/Q138)),0))-SUMIFS('Reversal Reclaim'!$K$5:$K$504,'Reversal Reclaim'!$B$5:$B$504,A138,'Reversal Reclaim'!$G$5:$G$504,"Temporary"))))</f>
        <v/>
      </c>
      <c r="BD138" s="188" t="str">
        <f>IF(A138="","",IF(OR(S138="Yes",F138="Credit Note",Q138&lt;=0,AF138="",Setup!$B$24&lt;=AF138,AN138&lt;=0),0,MAX(0,N138*MIN(1,MAX(0,AI138/AN138))*MAX(0,1-IF(AND(AD138&lt;&gt;"",AD138&lt;=AF138),MIN(1,MAX(0,AE138/Q138)),0))-SUMIFS('Reversal Reclaim'!$L$5:$L$504,'Reversal Reclaim'!$B$5:$B$504,A138,'Reversal Reclaim'!$G$5:$G$504,"Temporary"))))</f>
        <v/>
      </c>
      <c r="BE138" s="188" t="str">
        <f>IF(A138="","",IF(OR(S138="Yes",F138="Credit Note",Q138&lt;=0,AF138="",Setup!$B$24&lt;=AF138,AN138&lt;=0),0,MAX(0,O138*MIN(1,MAX(0,AI138/AN138))*MAX(0,1-IF(AND(AD138&lt;&gt;"",AD138&lt;=AF138),MIN(1,MAX(0,AE138/Q138)),0))-SUMIFS('Reversal Reclaim'!$M$5:$M$504,'Reversal Reclaim'!$B$5:$B$504,A138,'Reversal Reclaim'!$G$5:$G$504,"Temporary"))))</f>
        <v/>
      </c>
      <c r="BF138" s="188" t="str">
        <f>IF(A138="","",IF(OR(S138="Yes",F138="Credit Note",Q138&lt;=0,AF138="",Setup!$B$24&lt;=AF138,AN138&lt;=0),0,MAX(0,P138*MIN(1,MAX(0,AI138/AN138))*MAX(0,1-IF(AND(AD138&lt;&gt;"",AD138&lt;=AF138),MIN(1,MAX(0,AE138/Q138)),0))-SUMIFS('Reversal Reclaim'!$N$5:$N$504,'Reversal Reclaim'!$B$5:$B$504,A138,'Reversal Reclaim'!$G$5:$G$504,"Temporary"))))</f>
        <v/>
      </c>
      <c r="BG138" s="188" t="str">
        <f t="shared" si="38"/>
        <v/>
      </c>
    </row>
    <row r="139" spans="1:59" ht="37.950000000000003" customHeight="1" x14ac:dyDescent="0.25">
      <c r="A139" s="61"/>
      <c r="B139" s="62"/>
      <c r="C139" s="62"/>
      <c r="D139" s="62"/>
      <c r="E139" s="62"/>
      <c r="F139" s="62"/>
      <c r="G139" s="62"/>
      <c r="H139" s="63"/>
      <c r="I139" s="63"/>
      <c r="J139" s="63"/>
      <c r="K139" s="63"/>
      <c r="L139" s="64"/>
      <c r="M139" s="64"/>
      <c r="N139" s="64"/>
      <c r="O139" s="64"/>
      <c r="P139" s="64"/>
      <c r="Q139" s="64"/>
      <c r="R139" s="62"/>
      <c r="S139" s="62"/>
      <c r="T139" s="62"/>
      <c r="U139" s="62"/>
      <c r="V139" s="62"/>
      <c r="W139" s="63"/>
      <c r="X139" s="65"/>
      <c r="Y139" s="65"/>
      <c r="Z139" s="65"/>
      <c r="AA139" s="62"/>
      <c r="AB139" s="62"/>
      <c r="AC139" s="62"/>
      <c r="AD139" s="63"/>
      <c r="AE139" s="64"/>
      <c r="AF139" s="63" t="str">
        <f t="shared" si="26"/>
        <v/>
      </c>
      <c r="AG139" s="62"/>
      <c r="AH139" s="207"/>
      <c r="AI139" s="64"/>
      <c r="AJ139" s="64"/>
      <c r="AK139" s="64"/>
      <c r="AL139" s="66" t="str">
        <f t="shared" si="27"/>
        <v/>
      </c>
      <c r="AM139" s="67" t="str">
        <f t="shared" si="28"/>
        <v/>
      </c>
      <c r="AN139" s="68" t="str">
        <f t="shared" si="29"/>
        <v/>
      </c>
      <c r="AO139" s="67" t="str">
        <f t="shared" si="30"/>
        <v/>
      </c>
      <c r="AP139" s="67" t="str">
        <f t="shared" si="31"/>
        <v/>
      </c>
      <c r="AQ139" s="67" t="str">
        <f t="shared" si="32"/>
        <v/>
      </c>
      <c r="AR139" s="67" t="str">
        <f t="shared" si="33"/>
        <v/>
      </c>
      <c r="AS139" s="67" t="str">
        <f t="shared" si="34"/>
        <v/>
      </c>
      <c r="AT139" s="67" t="str">
        <f>IF(A139="","",IF(S139="Yes","N.A.",IF(AND(AD139&lt;&gt;"",AD139&lt;=AF139,AE139&gt;=Q139),"PASS",IF(Setup!$B$24&lt;=AF139,"WATCH",IF(BG139&gt;0,"PARTIAL REVERSE/REVIEW","REVERSE/REVIEW")))))</f>
        <v/>
      </c>
      <c r="AU139" s="67" t="str">
        <f>IF(A139="","",IF(H139="","REVIEW",IF(AI139&gt;0,IF(OR(AH139="",NOT(ISNUMBER(AH139))),"REVIEW CLAIM DATE",IF(AH139&lt;=SUMIF('FY Deadlines'!$A$5:$A$14,IF(MONTH(H139)&gt;=4,YEAR(H139),YEAR(H139)-1),'FY Deadlines'!$F$5:$F$14),"PASS","EXPIRED CLAIM")),IF(SUMIF('FY Deadlines'!$A$5:$A$14,IF(MONTH(H139)&gt;=4,YEAR(H139),YEAR(H139)-1),'FY Deadlines'!$F$5:$F$14)=0,"REVIEW FY",IF(Setup!$B$24&gt;SUMIF('FY Deadlines'!$A$5:$A$14,IF(MONTH(H139)&gt;=4,YEAR(H139),YEAR(H139)-1),'FY Deadlines'!$F$5:$F$14),"EXPIRED","PASS")))))</f>
        <v/>
      </c>
      <c r="AV139" s="67" t="str">
        <f t="shared" si="35"/>
        <v/>
      </c>
      <c r="AW139" s="67" t="str">
        <f>IF(AM139="","",IF(COUNTIF('GSTR-2B IMS'!$AE$5:$AE$504,AM139)=1,SUMIF('GSTR-2B IMS'!$AE$5:$AE$504,AM139,'GSTR-2B IMS'!$AL$5:$AL$504),""))</f>
        <v/>
      </c>
      <c r="AX139" s="67" t="str">
        <f>IF(A139="","",IF(AO139&gt;1,"Duplicate",IF(COUNTIF('GSTR-2B IMS'!$AE$5:$AE$504,AM139)=0,"Only in Books",IF(COUNTIF('GSTR-2B IMS'!$AE$5:$AE$504,AM139)&gt;1,"Duplicate",IF(AND(C139=INDEX('GSTR-2B IMS'!$C$5:$C$504,AW139),F139=INDEX('GSTR-2B IMS'!$F$5:$F$504,AW139),ABS(H139-INDEX('GSTR-2B IMS'!$H$5:$H$504,AW139))&lt;=Setup!$B$21,ABS(L139-INDEX('GSTR-2B IMS'!$L$5:$L$504,AW139))&lt;=Setup!$B$18,ABS(AN139-INDEX('GSTR-2B IMS'!$AF$5:$AF$504,AW139))&lt;=Setup!$B$19,ABS(M139-INDEX('GSTR-2B IMS'!$M$5:$M$504,AW139))&lt;=Setup!$B$20,ABS(N139-INDEX('GSTR-2B IMS'!$N$5:$N$504,AW139))&lt;=Setup!$B$20,ABS(O139-INDEX('GSTR-2B IMS'!$O$5:$O$504,AW139))&lt;=Setup!$B$20,ABS(P139-INDEX('GSTR-2B IMS'!$P$5:$P$504,AW139))&lt;=Setup!$B$20),"Exact",IF(AND(C139=INDEX('GSTR-2B IMS'!$C$5:$C$504,AW139),F139=INDEX('GSTR-2B IMS'!$F$5:$F$504,AW139)),"Partial","Probable"))))))</f>
        <v/>
      </c>
      <c r="AY139" s="69" t="str">
        <f t="shared" si="36"/>
        <v/>
      </c>
      <c r="AZ139" s="190">
        <f t="shared" si="37"/>
        <v>135</v>
      </c>
      <c r="BA139" s="190" t="str">
        <f>IF(A139="","",IF(AW139="","N.A.",IF(INDEX('GSTR-2B IMS'!$T$5:$T$504,AW139)&lt;&gt;"Available","REVIEW",IF(OR(INDEX('GSTR-2B IMS'!$B$5:$B$504,AW139)="GSTR-1 B2B",INDEX('GSTR-2B IMS'!$B$5:$B$504,AW139)="GSTR-1A",INDEX('GSTR-2B IMS'!$B$5:$B$504,AW139)="IFF"),IF(OR(INDEX('GSTR-2B IMS'!$V$5:$V$504,AW139)="Accepted",INDEX('GSTR-2B IMS'!$V$5:$V$504,AW139)="No Action",INDEX('GSTR-2B IMS'!$V$5:$V$504,AW139)="Deemed Accepted"),"PASS","REVIEW"),IF(OR(INDEX('GSTR-2B IMS'!$V$5:$V$504,AW139)="Not in IMS",INDEX('GSTR-2B IMS'!$V$5:$V$504,AW139)="N.A.",INDEX('GSTR-2B IMS'!$V$5:$V$504,AW139)=""),"PASS","REVIEW")))))</f>
        <v/>
      </c>
      <c r="BB139" s="190" t="str">
        <f>IF(A139="","",IF(S139="Yes","RCM",IF(AW139="","Unmatched",IF(INDEX('GSTR-2B IMS'!$AC$5:$AC$504,AW139)="","4(A)(5)",INDEX('GSTR-2B IMS'!$AC$5:$AC$504,AW139)))))</f>
        <v/>
      </c>
      <c r="BC139" s="188" t="str">
        <f>IF(A139="","",IF(OR(S139="Yes",F139="Credit Note",Q139&lt;=0,AF139="",Setup!$B$24&lt;=AF139,AN139&lt;=0),0,MAX(0,M139*MIN(1,MAX(0,AI139/AN139))*MAX(0,1-IF(AND(AD139&lt;&gt;"",AD139&lt;=AF139),MIN(1,MAX(0,AE139/Q139)),0))-SUMIFS('Reversal Reclaim'!$K$5:$K$504,'Reversal Reclaim'!$B$5:$B$504,A139,'Reversal Reclaim'!$G$5:$G$504,"Temporary"))))</f>
        <v/>
      </c>
      <c r="BD139" s="188" t="str">
        <f>IF(A139="","",IF(OR(S139="Yes",F139="Credit Note",Q139&lt;=0,AF139="",Setup!$B$24&lt;=AF139,AN139&lt;=0),0,MAX(0,N139*MIN(1,MAX(0,AI139/AN139))*MAX(0,1-IF(AND(AD139&lt;&gt;"",AD139&lt;=AF139),MIN(1,MAX(0,AE139/Q139)),0))-SUMIFS('Reversal Reclaim'!$L$5:$L$504,'Reversal Reclaim'!$B$5:$B$504,A139,'Reversal Reclaim'!$G$5:$G$504,"Temporary"))))</f>
        <v/>
      </c>
      <c r="BE139" s="188" t="str">
        <f>IF(A139="","",IF(OR(S139="Yes",F139="Credit Note",Q139&lt;=0,AF139="",Setup!$B$24&lt;=AF139,AN139&lt;=0),0,MAX(0,O139*MIN(1,MAX(0,AI139/AN139))*MAX(0,1-IF(AND(AD139&lt;&gt;"",AD139&lt;=AF139),MIN(1,MAX(0,AE139/Q139)),0))-SUMIFS('Reversal Reclaim'!$M$5:$M$504,'Reversal Reclaim'!$B$5:$B$504,A139,'Reversal Reclaim'!$G$5:$G$504,"Temporary"))))</f>
        <v/>
      </c>
      <c r="BF139" s="188" t="str">
        <f>IF(A139="","",IF(OR(S139="Yes",F139="Credit Note",Q139&lt;=0,AF139="",Setup!$B$24&lt;=AF139,AN139&lt;=0),0,MAX(0,P139*MIN(1,MAX(0,AI139/AN139))*MAX(0,1-IF(AND(AD139&lt;&gt;"",AD139&lt;=AF139),MIN(1,MAX(0,AE139/Q139)),0))-SUMIFS('Reversal Reclaim'!$N$5:$N$504,'Reversal Reclaim'!$B$5:$B$504,A139,'Reversal Reclaim'!$G$5:$G$504,"Temporary"))))</f>
        <v/>
      </c>
      <c r="BG139" s="188" t="str">
        <f t="shared" si="38"/>
        <v/>
      </c>
    </row>
    <row r="140" spans="1:59" ht="37.950000000000003" customHeight="1" x14ac:dyDescent="0.25">
      <c r="A140" s="61"/>
      <c r="B140" s="62"/>
      <c r="C140" s="62"/>
      <c r="D140" s="62"/>
      <c r="E140" s="62"/>
      <c r="F140" s="62"/>
      <c r="G140" s="62"/>
      <c r="H140" s="63"/>
      <c r="I140" s="63"/>
      <c r="J140" s="63"/>
      <c r="K140" s="63"/>
      <c r="L140" s="64"/>
      <c r="M140" s="64"/>
      <c r="N140" s="64"/>
      <c r="O140" s="64"/>
      <c r="P140" s="64"/>
      <c r="Q140" s="64"/>
      <c r="R140" s="62"/>
      <c r="S140" s="62"/>
      <c r="T140" s="62"/>
      <c r="U140" s="62"/>
      <c r="V140" s="62"/>
      <c r="W140" s="63"/>
      <c r="X140" s="65"/>
      <c r="Y140" s="65"/>
      <c r="Z140" s="65"/>
      <c r="AA140" s="62"/>
      <c r="AB140" s="62"/>
      <c r="AC140" s="62"/>
      <c r="AD140" s="63"/>
      <c r="AE140" s="64"/>
      <c r="AF140" s="63" t="str">
        <f t="shared" si="26"/>
        <v/>
      </c>
      <c r="AG140" s="62"/>
      <c r="AH140" s="207"/>
      <c r="AI140" s="64"/>
      <c r="AJ140" s="64"/>
      <c r="AK140" s="64"/>
      <c r="AL140" s="66" t="str">
        <f t="shared" si="27"/>
        <v/>
      </c>
      <c r="AM140" s="67" t="str">
        <f t="shared" si="28"/>
        <v/>
      </c>
      <c r="AN140" s="68" t="str">
        <f t="shared" si="29"/>
        <v/>
      </c>
      <c r="AO140" s="67" t="str">
        <f t="shared" si="30"/>
        <v/>
      </c>
      <c r="AP140" s="67" t="str">
        <f t="shared" si="31"/>
        <v/>
      </c>
      <c r="AQ140" s="67" t="str">
        <f t="shared" si="32"/>
        <v/>
      </c>
      <c r="AR140" s="67" t="str">
        <f t="shared" si="33"/>
        <v/>
      </c>
      <c r="AS140" s="67" t="str">
        <f t="shared" si="34"/>
        <v/>
      </c>
      <c r="AT140" s="67" t="str">
        <f>IF(A140="","",IF(S140="Yes","N.A.",IF(AND(AD140&lt;&gt;"",AD140&lt;=AF140,AE140&gt;=Q140),"PASS",IF(Setup!$B$24&lt;=AF140,"WATCH",IF(BG140&gt;0,"PARTIAL REVERSE/REVIEW","REVERSE/REVIEW")))))</f>
        <v/>
      </c>
      <c r="AU140" s="67" t="str">
        <f>IF(A140="","",IF(H140="","REVIEW",IF(AI140&gt;0,IF(OR(AH140="",NOT(ISNUMBER(AH140))),"REVIEW CLAIM DATE",IF(AH140&lt;=SUMIF('FY Deadlines'!$A$5:$A$14,IF(MONTH(H140)&gt;=4,YEAR(H140),YEAR(H140)-1),'FY Deadlines'!$F$5:$F$14),"PASS","EXPIRED CLAIM")),IF(SUMIF('FY Deadlines'!$A$5:$A$14,IF(MONTH(H140)&gt;=4,YEAR(H140),YEAR(H140)-1),'FY Deadlines'!$F$5:$F$14)=0,"REVIEW FY",IF(Setup!$B$24&gt;SUMIF('FY Deadlines'!$A$5:$A$14,IF(MONTH(H140)&gt;=4,YEAR(H140),YEAR(H140)-1),'FY Deadlines'!$F$5:$F$14),"EXPIRED","PASS")))))</f>
        <v/>
      </c>
      <c r="AV140" s="67" t="str">
        <f t="shared" si="35"/>
        <v/>
      </c>
      <c r="AW140" s="67" t="str">
        <f>IF(AM140="","",IF(COUNTIF('GSTR-2B IMS'!$AE$5:$AE$504,AM140)=1,SUMIF('GSTR-2B IMS'!$AE$5:$AE$504,AM140,'GSTR-2B IMS'!$AL$5:$AL$504),""))</f>
        <v/>
      </c>
      <c r="AX140" s="67" t="str">
        <f>IF(A140="","",IF(AO140&gt;1,"Duplicate",IF(COUNTIF('GSTR-2B IMS'!$AE$5:$AE$504,AM140)=0,"Only in Books",IF(COUNTIF('GSTR-2B IMS'!$AE$5:$AE$504,AM140)&gt;1,"Duplicate",IF(AND(C140=INDEX('GSTR-2B IMS'!$C$5:$C$504,AW140),F140=INDEX('GSTR-2B IMS'!$F$5:$F$504,AW140),ABS(H140-INDEX('GSTR-2B IMS'!$H$5:$H$504,AW140))&lt;=Setup!$B$21,ABS(L140-INDEX('GSTR-2B IMS'!$L$5:$L$504,AW140))&lt;=Setup!$B$18,ABS(AN140-INDEX('GSTR-2B IMS'!$AF$5:$AF$504,AW140))&lt;=Setup!$B$19,ABS(M140-INDEX('GSTR-2B IMS'!$M$5:$M$504,AW140))&lt;=Setup!$B$20,ABS(N140-INDEX('GSTR-2B IMS'!$N$5:$N$504,AW140))&lt;=Setup!$B$20,ABS(O140-INDEX('GSTR-2B IMS'!$O$5:$O$504,AW140))&lt;=Setup!$B$20,ABS(P140-INDEX('GSTR-2B IMS'!$P$5:$P$504,AW140))&lt;=Setup!$B$20),"Exact",IF(AND(C140=INDEX('GSTR-2B IMS'!$C$5:$C$504,AW140),F140=INDEX('GSTR-2B IMS'!$F$5:$F$504,AW140)),"Partial","Probable"))))))</f>
        <v/>
      </c>
      <c r="AY140" s="69" t="str">
        <f t="shared" si="36"/>
        <v/>
      </c>
      <c r="AZ140" s="190">
        <f t="shared" si="37"/>
        <v>136</v>
      </c>
      <c r="BA140" s="190" t="str">
        <f>IF(A140="","",IF(AW140="","N.A.",IF(INDEX('GSTR-2B IMS'!$T$5:$T$504,AW140)&lt;&gt;"Available","REVIEW",IF(OR(INDEX('GSTR-2B IMS'!$B$5:$B$504,AW140)="GSTR-1 B2B",INDEX('GSTR-2B IMS'!$B$5:$B$504,AW140)="GSTR-1A",INDEX('GSTR-2B IMS'!$B$5:$B$504,AW140)="IFF"),IF(OR(INDEX('GSTR-2B IMS'!$V$5:$V$504,AW140)="Accepted",INDEX('GSTR-2B IMS'!$V$5:$V$504,AW140)="No Action",INDEX('GSTR-2B IMS'!$V$5:$V$504,AW140)="Deemed Accepted"),"PASS","REVIEW"),IF(OR(INDEX('GSTR-2B IMS'!$V$5:$V$504,AW140)="Not in IMS",INDEX('GSTR-2B IMS'!$V$5:$V$504,AW140)="N.A.",INDEX('GSTR-2B IMS'!$V$5:$V$504,AW140)=""),"PASS","REVIEW")))))</f>
        <v/>
      </c>
      <c r="BB140" s="190" t="str">
        <f>IF(A140="","",IF(S140="Yes","RCM",IF(AW140="","Unmatched",IF(INDEX('GSTR-2B IMS'!$AC$5:$AC$504,AW140)="","4(A)(5)",INDEX('GSTR-2B IMS'!$AC$5:$AC$504,AW140)))))</f>
        <v/>
      </c>
      <c r="BC140" s="188" t="str">
        <f>IF(A140="","",IF(OR(S140="Yes",F140="Credit Note",Q140&lt;=0,AF140="",Setup!$B$24&lt;=AF140,AN140&lt;=0),0,MAX(0,M140*MIN(1,MAX(0,AI140/AN140))*MAX(0,1-IF(AND(AD140&lt;&gt;"",AD140&lt;=AF140),MIN(1,MAX(0,AE140/Q140)),0))-SUMIFS('Reversal Reclaim'!$K$5:$K$504,'Reversal Reclaim'!$B$5:$B$504,A140,'Reversal Reclaim'!$G$5:$G$504,"Temporary"))))</f>
        <v/>
      </c>
      <c r="BD140" s="188" t="str">
        <f>IF(A140="","",IF(OR(S140="Yes",F140="Credit Note",Q140&lt;=0,AF140="",Setup!$B$24&lt;=AF140,AN140&lt;=0),0,MAX(0,N140*MIN(1,MAX(0,AI140/AN140))*MAX(0,1-IF(AND(AD140&lt;&gt;"",AD140&lt;=AF140),MIN(1,MAX(0,AE140/Q140)),0))-SUMIFS('Reversal Reclaim'!$L$5:$L$504,'Reversal Reclaim'!$B$5:$B$504,A140,'Reversal Reclaim'!$G$5:$G$504,"Temporary"))))</f>
        <v/>
      </c>
      <c r="BE140" s="188" t="str">
        <f>IF(A140="","",IF(OR(S140="Yes",F140="Credit Note",Q140&lt;=0,AF140="",Setup!$B$24&lt;=AF140,AN140&lt;=0),0,MAX(0,O140*MIN(1,MAX(0,AI140/AN140))*MAX(0,1-IF(AND(AD140&lt;&gt;"",AD140&lt;=AF140),MIN(1,MAX(0,AE140/Q140)),0))-SUMIFS('Reversal Reclaim'!$M$5:$M$504,'Reversal Reclaim'!$B$5:$B$504,A140,'Reversal Reclaim'!$G$5:$G$504,"Temporary"))))</f>
        <v/>
      </c>
      <c r="BF140" s="188" t="str">
        <f>IF(A140="","",IF(OR(S140="Yes",F140="Credit Note",Q140&lt;=0,AF140="",Setup!$B$24&lt;=AF140,AN140&lt;=0),0,MAX(0,P140*MIN(1,MAX(0,AI140/AN140))*MAX(0,1-IF(AND(AD140&lt;&gt;"",AD140&lt;=AF140),MIN(1,MAX(0,AE140/Q140)),0))-SUMIFS('Reversal Reclaim'!$N$5:$N$504,'Reversal Reclaim'!$B$5:$B$504,A140,'Reversal Reclaim'!$G$5:$G$504,"Temporary"))))</f>
        <v/>
      </c>
      <c r="BG140" s="188" t="str">
        <f t="shared" si="38"/>
        <v/>
      </c>
    </row>
    <row r="141" spans="1:59" ht="37.950000000000003" customHeight="1" x14ac:dyDescent="0.25">
      <c r="A141" s="61"/>
      <c r="B141" s="62"/>
      <c r="C141" s="62"/>
      <c r="D141" s="62"/>
      <c r="E141" s="62"/>
      <c r="F141" s="62"/>
      <c r="G141" s="62"/>
      <c r="H141" s="63"/>
      <c r="I141" s="63"/>
      <c r="J141" s="63"/>
      <c r="K141" s="63"/>
      <c r="L141" s="64"/>
      <c r="M141" s="64"/>
      <c r="N141" s="64"/>
      <c r="O141" s="64"/>
      <c r="P141" s="64"/>
      <c r="Q141" s="64"/>
      <c r="R141" s="62"/>
      <c r="S141" s="62"/>
      <c r="T141" s="62"/>
      <c r="U141" s="62"/>
      <c r="V141" s="62"/>
      <c r="W141" s="63"/>
      <c r="X141" s="65"/>
      <c r="Y141" s="65"/>
      <c r="Z141" s="65"/>
      <c r="AA141" s="62"/>
      <c r="AB141" s="62"/>
      <c r="AC141" s="62"/>
      <c r="AD141" s="63"/>
      <c r="AE141" s="64"/>
      <c r="AF141" s="63" t="str">
        <f t="shared" si="26"/>
        <v/>
      </c>
      <c r="AG141" s="62"/>
      <c r="AH141" s="207"/>
      <c r="AI141" s="64"/>
      <c r="AJ141" s="64"/>
      <c r="AK141" s="64"/>
      <c r="AL141" s="66" t="str">
        <f t="shared" si="27"/>
        <v/>
      </c>
      <c r="AM141" s="67" t="str">
        <f t="shared" si="28"/>
        <v/>
      </c>
      <c r="AN141" s="68" t="str">
        <f t="shared" si="29"/>
        <v/>
      </c>
      <c r="AO141" s="67" t="str">
        <f t="shared" si="30"/>
        <v/>
      </c>
      <c r="AP141" s="67" t="str">
        <f t="shared" si="31"/>
        <v/>
      </c>
      <c r="AQ141" s="67" t="str">
        <f t="shared" si="32"/>
        <v/>
      </c>
      <c r="AR141" s="67" t="str">
        <f t="shared" si="33"/>
        <v/>
      </c>
      <c r="AS141" s="67" t="str">
        <f t="shared" si="34"/>
        <v/>
      </c>
      <c r="AT141" s="67" t="str">
        <f>IF(A141="","",IF(S141="Yes","N.A.",IF(AND(AD141&lt;&gt;"",AD141&lt;=AF141,AE141&gt;=Q141),"PASS",IF(Setup!$B$24&lt;=AF141,"WATCH",IF(BG141&gt;0,"PARTIAL REVERSE/REVIEW","REVERSE/REVIEW")))))</f>
        <v/>
      </c>
      <c r="AU141" s="67" t="str">
        <f>IF(A141="","",IF(H141="","REVIEW",IF(AI141&gt;0,IF(OR(AH141="",NOT(ISNUMBER(AH141))),"REVIEW CLAIM DATE",IF(AH141&lt;=SUMIF('FY Deadlines'!$A$5:$A$14,IF(MONTH(H141)&gt;=4,YEAR(H141),YEAR(H141)-1),'FY Deadlines'!$F$5:$F$14),"PASS","EXPIRED CLAIM")),IF(SUMIF('FY Deadlines'!$A$5:$A$14,IF(MONTH(H141)&gt;=4,YEAR(H141),YEAR(H141)-1),'FY Deadlines'!$F$5:$F$14)=0,"REVIEW FY",IF(Setup!$B$24&gt;SUMIF('FY Deadlines'!$A$5:$A$14,IF(MONTH(H141)&gt;=4,YEAR(H141),YEAR(H141)-1),'FY Deadlines'!$F$5:$F$14),"EXPIRED","PASS")))))</f>
        <v/>
      </c>
      <c r="AV141" s="67" t="str">
        <f t="shared" si="35"/>
        <v/>
      </c>
      <c r="AW141" s="67" t="str">
        <f>IF(AM141="","",IF(COUNTIF('GSTR-2B IMS'!$AE$5:$AE$504,AM141)=1,SUMIF('GSTR-2B IMS'!$AE$5:$AE$504,AM141,'GSTR-2B IMS'!$AL$5:$AL$504),""))</f>
        <v/>
      </c>
      <c r="AX141" s="67" t="str">
        <f>IF(A141="","",IF(AO141&gt;1,"Duplicate",IF(COUNTIF('GSTR-2B IMS'!$AE$5:$AE$504,AM141)=0,"Only in Books",IF(COUNTIF('GSTR-2B IMS'!$AE$5:$AE$504,AM141)&gt;1,"Duplicate",IF(AND(C141=INDEX('GSTR-2B IMS'!$C$5:$C$504,AW141),F141=INDEX('GSTR-2B IMS'!$F$5:$F$504,AW141),ABS(H141-INDEX('GSTR-2B IMS'!$H$5:$H$504,AW141))&lt;=Setup!$B$21,ABS(L141-INDEX('GSTR-2B IMS'!$L$5:$L$504,AW141))&lt;=Setup!$B$18,ABS(AN141-INDEX('GSTR-2B IMS'!$AF$5:$AF$504,AW141))&lt;=Setup!$B$19,ABS(M141-INDEX('GSTR-2B IMS'!$M$5:$M$504,AW141))&lt;=Setup!$B$20,ABS(N141-INDEX('GSTR-2B IMS'!$N$5:$N$504,AW141))&lt;=Setup!$B$20,ABS(O141-INDEX('GSTR-2B IMS'!$O$5:$O$504,AW141))&lt;=Setup!$B$20,ABS(P141-INDEX('GSTR-2B IMS'!$P$5:$P$504,AW141))&lt;=Setup!$B$20),"Exact",IF(AND(C141=INDEX('GSTR-2B IMS'!$C$5:$C$504,AW141),F141=INDEX('GSTR-2B IMS'!$F$5:$F$504,AW141)),"Partial","Probable"))))))</f>
        <v/>
      </c>
      <c r="AY141" s="69" t="str">
        <f t="shared" si="36"/>
        <v/>
      </c>
      <c r="AZ141" s="190">
        <f t="shared" si="37"/>
        <v>137</v>
      </c>
      <c r="BA141" s="190" t="str">
        <f>IF(A141="","",IF(AW141="","N.A.",IF(INDEX('GSTR-2B IMS'!$T$5:$T$504,AW141)&lt;&gt;"Available","REVIEW",IF(OR(INDEX('GSTR-2B IMS'!$B$5:$B$504,AW141)="GSTR-1 B2B",INDEX('GSTR-2B IMS'!$B$5:$B$504,AW141)="GSTR-1A",INDEX('GSTR-2B IMS'!$B$5:$B$504,AW141)="IFF"),IF(OR(INDEX('GSTR-2B IMS'!$V$5:$V$504,AW141)="Accepted",INDEX('GSTR-2B IMS'!$V$5:$V$504,AW141)="No Action",INDEX('GSTR-2B IMS'!$V$5:$V$504,AW141)="Deemed Accepted"),"PASS","REVIEW"),IF(OR(INDEX('GSTR-2B IMS'!$V$5:$V$504,AW141)="Not in IMS",INDEX('GSTR-2B IMS'!$V$5:$V$504,AW141)="N.A.",INDEX('GSTR-2B IMS'!$V$5:$V$504,AW141)=""),"PASS","REVIEW")))))</f>
        <v/>
      </c>
      <c r="BB141" s="190" t="str">
        <f>IF(A141="","",IF(S141="Yes","RCM",IF(AW141="","Unmatched",IF(INDEX('GSTR-2B IMS'!$AC$5:$AC$504,AW141)="","4(A)(5)",INDEX('GSTR-2B IMS'!$AC$5:$AC$504,AW141)))))</f>
        <v/>
      </c>
      <c r="BC141" s="188" t="str">
        <f>IF(A141="","",IF(OR(S141="Yes",F141="Credit Note",Q141&lt;=0,AF141="",Setup!$B$24&lt;=AF141,AN141&lt;=0),0,MAX(0,M141*MIN(1,MAX(0,AI141/AN141))*MAX(0,1-IF(AND(AD141&lt;&gt;"",AD141&lt;=AF141),MIN(1,MAX(0,AE141/Q141)),0))-SUMIFS('Reversal Reclaim'!$K$5:$K$504,'Reversal Reclaim'!$B$5:$B$504,A141,'Reversal Reclaim'!$G$5:$G$504,"Temporary"))))</f>
        <v/>
      </c>
      <c r="BD141" s="188" t="str">
        <f>IF(A141="","",IF(OR(S141="Yes",F141="Credit Note",Q141&lt;=0,AF141="",Setup!$B$24&lt;=AF141,AN141&lt;=0),0,MAX(0,N141*MIN(1,MAX(0,AI141/AN141))*MAX(0,1-IF(AND(AD141&lt;&gt;"",AD141&lt;=AF141),MIN(1,MAX(0,AE141/Q141)),0))-SUMIFS('Reversal Reclaim'!$L$5:$L$504,'Reversal Reclaim'!$B$5:$B$504,A141,'Reversal Reclaim'!$G$5:$G$504,"Temporary"))))</f>
        <v/>
      </c>
      <c r="BE141" s="188" t="str">
        <f>IF(A141="","",IF(OR(S141="Yes",F141="Credit Note",Q141&lt;=0,AF141="",Setup!$B$24&lt;=AF141,AN141&lt;=0),0,MAX(0,O141*MIN(1,MAX(0,AI141/AN141))*MAX(0,1-IF(AND(AD141&lt;&gt;"",AD141&lt;=AF141),MIN(1,MAX(0,AE141/Q141)),0))-SUMIFS('Reversal Reclaim'!$M$5:$M$504,'Reversal Reclaim'!$B$5:$B$504,A141,'Reversal Reclaim'!$G$5:$G$504,"Temporary"))))</f>
        <v/>
      </c>
      <c r="BF141" s="188" t="str">
        <f>IF(A141="","",IF(OR(S141="Yes",F141="Credit Note",Q141&lt;=0,AF141="",Setup!$B$24&lt;=AF141,AN141&lt;=0),0,MAX(0,P141*MIN(1,MAX(0,AI141/AN141))*MAX(0,1-IF(AND(AD141&lt;&gt;"",AD141&lt;=AF141),MIN(1,MAX(0,AE141/Q141)),0))-SUMIFS('Reversal Reclaim'!$N$5:$N$504,'Reversal Reclaim'!$B$5:$B$504,A141,'Reversal Reclaim'!$G$5:$G$504,"Temporary"))))</f>
        <v/>
      </c>
      <c r="BG141" s="188" t="str">
        <f t="shared" si="38"/>
        <v/>
      </c>
    </row>
    <row r="142" spans="1:59" ht="37.950000000000003" customHeight="1" x14ac:dyDescent="0.25">
      <c r="A142" s="61"/>
      <c r="B142" s="62"/>
      <c r="C142" s="62"/>
      <c r="D142" s="62"/>
      <c r="E142" s="62"/>
      <c r="F142" s="62"/>
      <c r="G142" s="62"/>
      <c r="H142" s="63"/>
      <c r="I142" s="63"/>
      <c r="J142" s="63"/>
      <c r="K142" s="63"/>
      <c r="L142" s="64"/>
      <c r="M142" s="64"/>
      <c r="N142" s="64"/>
      <c r="O142" s="64"/>
      <c r="P142" s="64"/>
      <c r="Q142" s="64"/>
      <c r="R142" s="62"/>
      <c r="S142" s="62"/>
      <c r="T142" s="62"/>
      <c r="U142" s="62"/>
      <c r="V142" s="62"/>
      <c r="W142" s="63"/>
      <c r="X142" s="65"/>
      <c r="Y142" s="65"/>
      <c r="Z142" s="65"/>
      <c r="AA142" s="62"/>
      <c r="AB142" s="62"/>
      <c r="AC142" s="62"/>
      <c r="AD142" s="63"/>
      <c r="AE142" s="64"/>
      <c r="AF142" s="63" t="str">
        <f t="shared" si="26"/>
        <v/>
      </c>
      <c r="AG142" s="62"/>
      <c r="AH142" s="207"/>
      <c r="AI142" s="64"/>
      <c r="AJ142" s="64"/>
      <c r="AK142" s="64"/>
      <c r="AL142" s="66" t="str">
        <f t="shared" si="27"/>
        <v/>
      </c>
      <c r="AM142" s="67" t="str">
        <f t="shared" si="28"/>
        <v/>
      </c>
      <c r="AN142" s="68" t="str">
        <f t="shared" si="29"/>
        <v/>
      </c>
      <c r="AO142" s="67" t="str">
        <f t="shared" si="30"/>
        <v/>
      </c>
      <c r="AP142" s="67" t="str">
        <f t="shared" si="31"/>
        <v/>
      </c>
      <c r="AQ142" s="67" t="str">
        <f t="shared" si="32"/>
        <v/>
      </c>
      <c r="AR142" s="67" t="str">
        <f t="shared" si="33"/>
        <v/>
      </c>
      <c r="AS142" s="67" t="str">
        <f t="shared" si="34"/>
        <v/>
      </c>
      <c r="AT142" s="67" t="str">
        <f>IF(A142="","",IF(S142="Yes","N.A.",IF(AND(AD142&lt;&gt;"",AD142&lt;=AF142,AE142&gt;=Q142),"PASS",IF(Setup!$B$24&lt;=AF142,"WATCH",IF(BG142&gt;0,"PARTIAL REVERSE/REVIEW","REVERSE/REVIEW")))))</f>
        <v/>
      </c>
      <c r="AU142" s="67" t="str">
        <f>IF(A142="","",IF(H142="","REVIEW",IF(AI142&gt;0,IF(OR(AH142="",NOT(ISNUMBER(AH142))),"REVIEW CLAIM DATE",IF(AH142&lt;=SUMIF('FY Deadlines'!$A$5:$A$14,IF(MONTH(H142)&gt;=4,YEAR(H142),YEAR(H142)-1),'FY Deadlines'!$F$5:$F$14),"PASS","EXPIRED CLAIM")),IF(SUMIF('FY Deadlines'!$A$5:$A$14,IF(MONTH(H142)&gt;=4,YEAR(H142),YEAR(H142)-1),'FY Deadlines'!$F$5:$F$14)=0,"REVIEW FY",IF(Setup!$B$24&gt;SUMIF('FY Deadlines'!$A$5:$A$14,IF(MONTH(H142)&gt;=4,YEAR(H142),YEAR(H142)-1),'FY Deadlines'!$F$5:$F$14),"EXPIRED","PASS")))))</f>
        <v/>
      </c>
      <c r="AV142" s="67" t="str">
        <f t="shared" si="35"/>
        <v/>
      </c>
      <c r="AW142" s="67" t="str">
        <f>IF(AM142="","",IF(COUNTIF('GSTR-2B IMS'!$AE$5:$AE$504,AM142)=1,SUMIF('GSTR-2B IMS'!$AE$5:$AE$504,AM142,'GSTR-2B IMS'!$AL$5:$AL$504),""))</f>
        <v/>
      </c>
      <c r="AX142" s="67" t="str">
        <f>IF(A142="","",IF(AO142&gt;1,"Duplicate",IF(COUNTIF('GSTR-2B IMS'!$AE$5:$AE$504,AM142)=0,"Only in Books",IF(COUNTIF('GSTR-2B IMS'!$AE$5:$AE$504,AM142)&gt;1,"Duplicate",IF(AND(C142=INDEX('GSTR-2B IMS'!$C$5:$C$504,AW142),F142=INDEX('GSTR-2B IMS'!$F$5:$F$504,AW142),ABS(H142-INDEX('GSTR-2B IMS'!$H$5:$H$504,AW142))&lt;=Setup!$B$21,ABS(L142-INDEX('GSTR-2B IMS'!$L$5:$L$504,AW142))&lt;=Setup!$B$18,ABS(AN142-INDEX('GSTR-2B IMS'!$AF$5:$AF$504,AW142))&lt;=Setup!$B$19,ABS(M142-INDEX('GSTR-2B IMS'!$M$5:$M$504,AW142))&lt;=Setup!$B$20,ABS(N142-INDEX('GSTR-2B IMS'!$N$5:$N$504,AW142))&lt;=Setup!$B$20,ABS(O142-INDEX('GSTR-2B IMS'!$O$5:$O$504,AW142))&lt;=Setup!$B$20,ABS(P142-INDEX('GSTR-2B IMS'!$P$5:$P$504,AW142))&lt;=Setup!$B$20),"Exact",IF(AND(C142=INDEX('GSTR-2B IMS'!$C$5:$C$504,AW142),F142=INDEX('GSTR-2B IMS'!$F$5:$F$504,AW142)),"Partial","Probable"))))))</f>
        <v/>
      </c>
      <c r="AY142" s="69" t="str">
        <f t="shared" si="36"/>
        <v/>
      </c>
      <c r="AZ142" s="190">
        <f t="shared" si="37"/>
        <v>138</v>
      </c>
      <c r="BA142" s="190" t="str">
        <f>IF(A142="","",IF(AW142="","N.A.",IF(INDEX('GSTR-2B IMS'!$T$5:$T$504,AW142)&lt;&gt;"Available","REVIEW",IF(OR(INDEX('GSTR-2B IMS'!$B$5:$B$504,AW142)="GSTR-1 B2B",INDEX('GSTR-2B IMS'!$B$5:$B$504,AW142)="GSTR-1A",INDEX('GSTR-2B IMS'!$B$5:$B$504,AW142)="IFF"),IF(OR(INDEX('GSTR-2B IMS'!$V$5:$V$504,AW142)="Accepted",INDEX('GSTR-2B IMS'!$V$5:$V$504,AW142)="No Action",INDEX('GSTR-2B IMS'!$V$5:$V$504,AW142)="Deemed Accepted"),"PASS","REVIEW"),IF(OR(INDEX('GSTR-2B IMS'!$V$5:$V$504,AW142)="Not in IMS",INDEX('GSTR-2B IMS'!$V$5:$V$504,AW142)="N.A.",INDEX('GSTR-2B IMS'!$V$5:$V$504,AW142)=""),"PASS","REVIEW")))))</f>
        <v/>
      </c>
      <c r="BB142" s="190" t="str">
        <f>IF(A142="","",IF(S142="Yes","RCM",IF(AW142="","Unmatched",IF(INDEX('GSTR-2B IMS'!$AC$5:$AC$504,AW142)="","4(A)(5)",INDEX('GSTR-2B IMS'!$AC$5:$AC$504,AW142)))))</f>
        <v/>
      </c>
      <c r="BC142" s="188" t="str">
        <f>IF(A142="","",IF(OR(S142="Yes",F142="Credit Note",Q142&lt;=0,AF142="",Setup!$B$24&lt;=AF142,AN142&lt;=0),0,MAX(0,M142*MIN(1,MAX(0,AI142/AN142))*MAX(0,1-IF(AND(AD142&lt;&gt;"",AD142&lt;=AF142),MIN(1,MAX(0,AE142/Q142)),0))-SUMIFS('Reversal Reclaim'!$K$5:$K$504,'Reversal Reclaim'!$B$5:$B$504,A142,'Reversal Reclaim'!$G$5:$G$504,"Temporary"))))</f>
        <v/>
      </c>
      <c r="BD142" s="188" t="str">
        <f>IF(A142="","",IF(OR(S142="Yes",F142="Credit Note",Q142&lt;=0,AF142="",Setup!$B$24&lt;=AF142,AN142&lt;=0),0,MAX(0,N142*MIN(1,MAX(0,AI142/AN142))*MAX(0,1-IF(AND(AD142&lt;&gt;"",AD142&lt;=AF142),MIN(1,MAX(0,AE142/Q142)),0))-SUMIFS('Reversal Reclaim'!$L$5:$L$504,'Reversal Reclaim'!$B$5:$B$504,A142,'Reversal Reclaim'!$G$5:$G$504,"Temporary"))))</f>
        <v/>
      </c>
      <c r="BE142" s="188" t="str">
        <f>IF(A142="","",IF(OR(S142="Yes",F142="Credit Note",Q142&lt;=0,AF142="",Setup!$B$24&lt;=AF142,AN142&lt;=0),0,MAX(0,O142*MIN(1,MAX(0,AI142/AN142))*MAX(0,1-IF(AND(AD142&lt;&gt;"",AD142&lt;=AF142),MIN(1,MAX(0,AE142/Q142)),0))-SUMIFS('Reversal Reclaim'!$M$5:$M$504,'Reversal Reclaim'!$B$5:$B$504,A142,'Reversal Reclaim'!$G$5:$G$504,"Temporary"))))</f>
        <v/>
      </c>
      <c r="BF142" s="188" t="str">
        <f>IF(A142="","",IF(OR(S142="Yes",F142="Credit Note",Q142&lt;=0,AF142="",Setup!$B$24&lt;=AF142,AN142&lt;=0),0,MAX(0,P142*MIN(1,MAX(0,AI142/AN142))*MAX(0,1-IF(AND(AD142&lt;&gt;"",AD142&lt;=AF142),MIN(1,MAX(0,AE142/Q142)),0))-SUMIFS('Reversal Reclaim'!$N$5:$N$504,'Reversal Reclaim'!$B$5:$B$504,A142,'Reversal Reclaim'!$G$5:$G$504,"Temporary"))))</f>
        <v/>
      </c>
      <c r="BG142" s="188" t="str">
        <f t="shared" si="38"/>
        <v/>
      </c>
    </row>
    <row r="143" spans="1:59" ht="37.950000000000003" customHeight="1" x14ac:dyDescent="0.25">
      <c r="A143" s="61"/>
      <c r="B143" s="62"/>
      <c r="C143" s="62"/>
      <c r="D143" s="62"/>
      <c r="E143" s="62"/>
      <c r="F143" s="62"/>
      <c r="G143" s="62"/>
      <c r="H143" s="63"/>
      <c r="I143" s="63"/>
      <c r="J143" s="63"/>
      <c r="K143" s="63"/>
      <c r="L143" s="64"/>
      <c r="M143" s="64"/>
      <c r="N143" s="64"/>
      <c r="O143" s="64"/>
      <c r="P143" s="64"/>
      <c r="Q143" s="64"/>
      <c r="R143" s="62"/>
      <c r="S143" s="62"/>
      <c r="T143" s="62"/>
      <c r="U143" s="62"/>
      <c r="V143" s="62"/>
      <c r="W143" s="63"/>
      <c r="X143" s="65"/>
      <c r="Y143" s="65"/>
      <c r="Z143" s="65"/>
      <c r="AA143" s="62"/>
      <c r="AB143" s="62"/>
      <c r="AC143" s="62"/>
      <c r="AD143" s="63"/>
      <c r="AE143" s="64"/>
      <c r="AF143" s="63" t="str">
        <f t="shared" si="26"/>
        <v/>
      </c>
      <c r="AG143" s="62"/>
      <c r="AH143" s="207"/>
      <c r="AI143" s="64"/>
      <c r="AJ143" s="64"/>
      <c r="AK143" s="64"/>
      <c r="AL143" s="66" t="str">
        <f t="shared" si="27"/>
        <v/>
      </c>
      <c r="AM143" s="67" t="str">
        <f t="shared" si="28"/>
        <v/>
      </c>
      <c r="AN143" s="68" t="str">
        <f t="shared" si="29"/>
        <v/>
      </c>
      <c r="AO143" s="67" t="str">
        <f t="shared" si="30"/>
        <v/>
      </c>
      <c r="AP143" s="67" t="str">
        <f t="shared" si="31"/>
        <v/>
      </c>
      <c r="AQ143" s="67" t="str">
        <f t="shared" si="32"/>
        <v/>
      </c>
      <c r="AR143" s="67" t="str">
        <f t="shared" si="33"/>
        <v/>
      </c>
      <c r="AS143" s="67" t="str">
        <f t="shared" si="34"/>
        <v/>
      </c>
      <c r="AT143" s="67" t="str">
        <f>IF(A143="","",IF(S143="Yes","N.A.",IF(AND(AD143&lt;&gt;"",AD143&lt;=AF143,AE143&gt;=Q143),"PASS",IF(Setup!$B$24&lt;=AF143,"WATCH",IF(BG143&gt;0,"PARTIAL REVERSE/REVIEW","REVERSE/REVIEW")))))</f>
        <v/>
      </c>
      <c r="AU143" s="67" t="str">
        <f>IF(A143="","",IF(H143="","REVIEW",IF(AI143&gt;0,IF(OR(AH143="",NOT(ISNUMBER(AH143))),"REVIEW CLAIM DATE",IF(AH143&lt;=SUMIF('FY Deadlines'!$A$5:$A$14,IF(MONTH(H143)&gt;=4,YEAR(H143),YEAR(H143)-1),'FY Deadlines'!$F$5:$F$14),"PASS","EXPIRED CLAIM")),IF(SUMIF('FY Deadlines'!$A$5:$A$14,IF(MONTH(H143)&gt;=4,YEAR(H143),YEAR(H143)-1),'FY Deadlines'!$F$5:$F$14)=0,"REVIEW FY",IF(Setup!$B$24&gt;SUMIF('FY Deadlines'!$A$5:$A$14,IF(MONTH(H143)&gt;=4,YEAR(H143),YEAR(H143)-1),'FY Deadlines'!$F$5:$F$14),"EXPIRED","PASS")))))</f>
        <v/>
      </c>
      <c r="AV143" s="67" t="str">
        <f t="shared" si="35"/>
        <v/>
      </c>
      <c r="AW143" s="67" t="str">
        <f>IF(AM143="","",IF(COUNTIF('GSTR-2B IMS'!$AE$5:$AE$504,AM143)=1,SUMIF('GSTR-2B IMS'!$AE$5:$AE$504,AM143,'GSTR-2B IMS'!$AL$5:$AL$504),""))</f>
        <v/>
      </c>
      <c r="AX143" s="67" t="str">
        <f>IF(A143="","",IF(AO143&gt;1,"Duplicate",IF(COUNTIF('GSTR-2B IMS'!$AE$5:$AE$504,AM143)=0,"Only in Books",IF(COUNTIF('GSTR-2B IMS'!$AE$5:$AE$504,AM143)&gt;1,"Duplicate",IF(AND(C143=INDEX('GSTR-2B IMS'!$C$5:$C$504,AW143),F143=INDEX('GSTR-2B IMS'!$F$5:$F$504,AW143),ABS(H143-INDEX('GSTR-2B IMS'!$H$5:$H$504,AW143))&lt;=Setup!$B$21,ABS(L143-INDEX('GSTR-2B IMS'!$L$5:$L$504,AW143))&lt;=Setup!$B$18,ABS(AN143-INDEX('GSTR-2B IMS'!$AF$5:$AF$504,AW143))&lt;=Setup!$B$19,ABS(M143-INDEX('GSTR-2B IMS'!$M$5:$M$504,AW143))&lt;=Setup!$B$20,ABS(N143-INDEX('GSTR-2B IMS'!$N$5:$N$504,AW143))&lt;=Setup!$B$20,ABS(O143-INDEX('GSTR-2B IMS'!$O$5:$O$504,AW143))&lt;=Setup!$B$20,ABS(P143-INDEX('GSTR-2B IMS'!$P$5:$P$504,AW143))&lt;=Setup!$B$20),"Exact",IF(AND(C143=INDEX('GSTR-2B IMS'!$C$5:$C$504,AW143),F143=INDEX('GSTR-2B IMS'!$F$5:$F$504,AW143)),"Partial","Probable"))))))</f>
        <v/>
      </c>
      <c r="AY143" s="69" t="str">
        <f t="shared" si="36"/>
        <v/>
      </c>
      <c r="AZ143" s="190">
        <f t="shared" si="37"/>
        <v>139</v>
      </c>
      <c r="BA143" s="190" t="str">
        <f>IF(A143="","",IF(AW143="","N.A.",IF(INDEX('GSTR-2B IMS'!$T$5:$T$504,AW143)&lt;&gt;"Available","REVIEW",IF(OR(INDEX('GSTR-2B IMS'!$B$5:$B$504,AW143)="GSTR-1 B2B",INDEX('GSTR-2B IMS'!$B$5:$B$504,AW143)="GSTR-1A",INDEX('GSTR-2B IMS'!$B$5:$B$504,AW143)="IFF"),IF(OR(INDEX('GSTR-2B IMS'!$V$5:$V$504,AW143)="Accepted",INDEX('GSTR-2B IMS'!$V$5:$V$504,AW143)="No Action",INDEX('GSTR-2B IMS'!$V$5:$V$504,AW143)="Deemed Accepted"),"PASS","REVIEW"),IF(OR(INDEX('GSTR-2B IMS'!$V$5:$V$504,AW143)="Not in IMS",INDEX('GSTR-2B IMS'!$V$5:$V$504,AW143)="N.A.",INDEX('GSTR-2B IMS'!$V$5:$V$504,AW143)=""),"PASS","REVIEW")))))</f>
        <v/>
      </c>
      <c r="BB143" s="190" t="str">
        <f>IF(A143="","",IF(S143="Yes","RCM",IF(AW143="","Unmatched",IF(INDEX('GSTR-2B IMS'!$AC$5:$AC$504,AW143)="","4(A)(5)",INDEX('GSTR-2B IMS'!$AC$5:$AC$504,AW143)))))</f>
        <v/>
      </c>
      <c r="BC143" s="188" t="str">
        <f>IF(A143="","",IF(OR(S143="Yes",F143="Credit Note",Q143&lt;=0,AF143="",Setup!$B$24&lt;=AF143,AN143&lt;=0),0,MAX(0,M143*MIN(1,MAX(0,AI143/AN143))*MAX(0,1-IF(AND(AD143&lt;&gt;"",AD143&lt;=AF143),MIN(1,MAX(0,AE143/Q143)),0))-SUMIFS('Reversal Reclaim'!$K$5:$K$504,'Reversal Reclaim'!$B$5:$B$504,A143,'Reversal Reclaim'!$G$5:$G$504,"Temporary"))))</f>
        <v/>
      </c>
      <c r="BD143" s="188" t="str">
        <f>IF(A143="","",IF(OR(S143="Yes",F143="Credit Note",Q143&lt;=0,AF143="",Setup!$B$24&lt;=AF143,AN143&lt;=0),0,MAX(0,N143*MIN(1,MAX(0,AI143/AN143))*MAX(0,1-IF(AND(AD143&lt;&gt;"",AD143&lt;=AF143),MIN(1,MAX(0,AE143/Q143)),0))-SUMIFS('Reversal Reclaim'!$L$5:$L$504,'Reversal Reclaim'!$B$5:$B$504,A143,'Reversal Reclaim'!$G$5:$G$504,"Temporary"))))</f>
        <v/>
      </c>
      <c r="BE143" s="188" t="str">
        <f>IF(A143="","",IF(OR(S143="Yes",F143="Credit Note",Q143&lt;=0,AF143="",Setup!$B$24&lt;=AF143,AN143&lt;=0),0,MAX(0,O143*MIN(1,MAX(0,AI143/AN143))*MAX(0,1-IF(AND(AD143&lt;&gt;"",AD143&lt;=AF143),MIN(1,MAX(0,AE143/Q143)),0))-SUMIFS('Reversal Reclaim'!$M$5:$M$504,'Reversal Reclaim'!$B$5:$B$504,A143,'Reversal Reclaim'!$G$5:$G$504,"Temporary"))))</f>
        <v/>
      </c>
      <c r="BF143" s="188" t="str">
        <f>IF(A143="","",IF(OR(S143="Yes",F143="Credit Note",Q143&lt;=0,AF143="",Setup!$B$24&lt;=AF143,AN143&lt;=0),0,MAX(0,P143*MIN(1,MAX(0,AI143/AN143))*MAX(0,1-IF(AND(AD143&lt;&gt;"",AD143&lt;=AF143),MIN(1,MAX(0,AE143/Q143)),0))-SUMIFS('Reversal Reclaim'!$N$5:$N$504,'Reversal Reclaim'!$B$5:$B$504,A143,'Reversal Reclaim'!$G$5:$G$504,"Temporary"))))</f>
        <v/>
      </c>
      <c r="BG143" s="188" t="str">
        <f t="shared" si="38"/>
        <v/>
      </c>
    </row>
    <row r="144" spans="1:59" ht="37.950000000000003" customHeight="1" x14ac:dyDescent="0.25">
      <c r="A144" s="61"/>
      <c r="B144" s="62"/>
      <c r="C144" s="62"/>
      <c r="D144" s="62"/>
      <c r="E144" s="62"/>
      <c r="F144" s="62"/>
      <c r="G144" s="62"/>
      <c r="H144" s="63"/>
      <c r="I144" s="63"/>
      <c r="J144" s="63"/>
      <c r="K144" s="63"/>
      <c r="L144" s="64"/>
      <c r="M144" s="64"/>
      <c r="N144" s="64"/>
      <c r="O144" s="64"/>
      <c r="P144" s="64"/>
      <c r="Q144" s="64"/>
      <c r="R144" s="62"/>
      <c r="S144" s="62"/>
      <c r="T144" s="62"/>
      <c r="U144" s="62"/>
      <c r="V144" s="62"/>
      <c r="W144" s="63"/>
      <c r="X144" s="65"/>
      <c r="Y144" s="65"/>
      <c r="Z144" s="65"/>
      <c r="AA144" s="62"/>
      <c r="AB144" s="62"/>
      <c r="AC144" s="62"/>
      <c r="AD144" s="63"/>
      <c r="AE144" s="64"/>
      <c r="AF144" s="63" t="str">
        <f t="shared" si="26"/>
        <v/>
      </c>
      <c r="AG144" s="62"/>
      <c r="AH144" s="207"/>
      <c r="AI144" s="64"/>
      <c r="AJ144" s="64"/>
      <c r="AK144" s="64"/>
      <c r="AL144" s="66" t="str">
        <f t="shared" si="27"/>
        <v/>
      </c>
      <c r="AM144" s="67" t="str">
        <f t="shared" si="28"/>
        <v/>
      </c>
      <c r="AN144" s="68" t="str">
        <f t="shared" si="29"/>
        <v/>
      </c>
      <c r="AO144" s="67" t="str">
        <f t="shared" si="30"/>
        <v/>
      </c>
      <c r="AP144" s="67" t="str">
        <f t="shared" si="31"/>
        <v/>
      </c>
      <c r="AQ144" s="67" t="str">
        <f t="shared" si="32"/>
        <v/>
      </c>
      <c r="AR144" s="67" t="str">
        <f t="shared" si="33"/>
        <v/>
      </c>
      <c r="AS144" s="67" t="str">
        <f t="shared" si="34"/>
        <v/>
      </c>
      <c r="AT144" s="67" t="str">
        <f>IF(A144="","",IF(S144="Yes","N.A.",IF(AND(AD144&lt;&gt;"",AD144&lt;=AF144,AE144&gt;=Q144),"PASS",IF(Setup!$B$24&lt;=AF144,"WATCH",IF(BG144&gt;0,"PARTIAL REVERSE/REVIEW","REVERSE/REVIEW")))))</f>
        <v/>
      </c>
      <c r="AU144" s="67" t="str">
        <f>IF(A144="","",IF(H144="","REVIEW",IF(AI144&gt;0,IF(OR(AH144="",NOT(ISNUMBER(AH144))),"REVIEW CLAIM DATE",IF(AH144&lt;=SUMIF('FY Deadlines'!$A$5:$A$14,IF(MONTH(H144)&gt;=4,YEAR(H144),YEAR(H144)-1),'FY Deadlines'!$F$5:$F$14),"PASS","EXPIRED CLAIM")),IF(SUMIF('FY Deadlines'!$A$5:$A$14,IF(MONTH(H144)&gt;=4,YEAR(H144),YEAR(H144)-1),'FY Deadlines'!$F$5:$F$14)=0,"REVIEW FY",IF(Setup!$B$24&gt;SUMIF('FY Deadlines'!$A$5:$A$14,IF(MONTH(H144)&gt;=4,YEAR(H144),YEAR(H144)-1),'FY Deadlines'!$F$5:$F$14),"EXPIRED","PASS")))))</f>
        <v/>
      </c>
      <c r="AV144" s="67" t="str">
        <f t="shared" si="35"/>
        <v/>
      </c>
      <c r="AW144" s="67" t="str">
        <f>IF(AM144="","",IF(COUNTIF('GSTR-2B IMS'!$AE$5:$AE$504,AM144)=1,SUMIF('GSTR-2B IMS'!$AE$5:$AE$504,AM144,'GSTR-2B IMS'!$AL$5:$AL$504),""))</f>
        <v/>
      </c>
      <c r="AX144" s="67" t="str">
        <f>IF(A144="","",IF(AO144&gt;1,"Duplicate",IF(COUNTIF('GSTR-2B IMS'!$AE$5:$AE$504,AM144)=0,"Only in Books",IF(COUNTIF('GSTR-2B IMS'!$AE$5:$AE$504,AM144)&gt;1,"Duplicate",IF(AND(C144=INDEX('GSTR-2B IMS'!$C$5:$C$504,AW144),F144=INDEX('GSTR-2B IMS'!$F$5:$F$504,AW144),ABS(H144-INDEX('GSTR-2B IMS'!$H$5:$H$504,AW144))&lt;=Setup!$B$21,ABS(L144-INDEX('GSTR-2B IMS'!$L$5:$L$504,AW144))&lt;=Setup!$B$18,ABS(AN144-INDEX('GSTR-2B IMS'!$AF$5:$AF$504,AW144))&lt;=Setup!$B$19,ABS(M144-INDEX('GSTR-2B IMS'!$M$5:$M$504,AW144))&lt;=Setup!$B$20,ABS(N144-INDEX('GSTR-2B IMS'!$N$5:$N$504,AW144))&lt;=Setup!$B$20,ABS(O144-INDEX('GSTR-2B IMS'!$O$5:$O$504,AW144))&lt;=Setup!$B$20,ABS(P144-INDEX('GSTR-2B IMS'!$P$5:$P$504,AW144))&lt;=Setup!$B$20),"Exact",IF(AND(C144=INDEX('GSTR-2B IMS'!$C$5:$C$504,AW144),F144=INDEX('GSTR-2B IMS'!$F$5:$F$504,AW144)),"Partial","Probable"))))))</f>
        <v/>
      </c>
      <c r="AY144" s="69" t="str">
        <f t="shared" si="36"/>
        <v/>
      </c>
      <c r="AZ144" s="190">
        <f t="shared" si="37"/>
        <v>140</v>
      </c>
      <c r="BA144" s="190" t="str">
        <f>IF(A144="","",IF(AW144="","N.A.",IF(INDEX('GSTR-2B IMS'!$T$5:$T$504,AW144)&lt;&gt;"Available","REVIEW",IF(OR(INDEX('GSTR-2B IMS'!$B$5:$B$504,AW144)="GSTR-1 B2B",INDEX('GSTR-2B IMS'!$B$5:$B$504,AW144)="GSTR-1A",INDEX('GSTR-2B IMS'!$B$5:$B$504,AW144)="IFF"),IF(OR(INDEX('GSTR-2B IMS'!$V$5:$V$504,AW144)="Accepted",INDEX('GSTR-2B IMS'!$V$5:$V$504,AW144)="No Action",INDEX('GSTR-2B IMS'!$V$5:$V$504,AW144)="Deemed Accepted"),"PASS","REVIEW"),IF(OR(INDEX('GSTR-2B IMS'!$V$5:$V$504,AW144)="Not in IMS",INDEX('GSTR-2B IMS'!$V$5:$V$504,AW144)="N.A.",INDEX('GSTR-2B IMS'!$V$5:$V$504,AW144)=""),"PASS","REVIEW")))))</f>
        <v/>
      </c>
      <c r="BB144" s="190" t="str">
        <f>IF(A144="","",IF(S144="Yes","RCM",IF(AW144="","Unmatched",IF(INDEX('GSTR-2B IMS'!$AC$5:$AC$504,AW144)="","4(A)(5)",INDEX('GSTR-2B IMS'!$AC$5:$AC$504,AW144)))))</f>
        <v/>
      </c>
      <c r="BC144" s="188" t="str">
        <f>IF(A144="","",IF(OR(S144="Yes",F144="Credit Note",Q144&lt;=0,AF144="",Setup!$B$24&lt;=AF144,AN144&lt;=0),0,MAX(0,M144*MIN(1,MAX(0,AI144/AN144))*MAX(0,1-IF(AND(AD144&lt;&gt;"",AD144&lt;=AF144),MIN(1,MAX(0,AE144/Q144)),0))-SUMIFS('Reversal Reclaim'!$K$5:$K$504,'Reversal Reclaim'!$B$5:$B$504,A144,'Reversal Reclaim'!$G$5:$G$504,"Temporary"))))</f>
        <v/>
      </c>
      <c r="BD144" s="188" t="str">
        <f>IF(A144="","",IF(OR(S144="Yes",F144="Credit Note",Q144&lt;=0,AF144="",Setup!$B$24&lt;=AF144,AN144&lt;=0),0,MAX(0,N144*MIN(1,MAX(0,AI144/AN144))*MAX(0,1-IF(AND(AD144&lt;&gt;"",AD144&lt;=AF144),MIN(1,MAX(0,AE144/Q144)),0))-SUMIFS('Reversal Reclaim'!$L$5:$L$504,'Reversal Reclaim'!$B$5:$B$504,A144,'Reversal Reclaim'!$G$5:$G$504,"Temporary"))))</f>
        <v/>
      </c>
      <c r="BE144" s="188" t="str">
        <f>IF(A144="","",IF(OR(S144="Yes",F144="Credit Note",Q144&lt;=0,AF144="",Setup!$B$24&lt;=AF144,AN144&lt;=0),0,MAX(0,O144*MIN(1,MAX(0,AI144/AN144))*MAX(0,1-IF(AND(AD144&lt;&gt;"",AD144&lt;=AF144),MIN(1,MAX(0,AE144/Q144)),0))-SUMIFS('Reversal Reclaim'!$M$5:$M$504,'Reversal Reclaim'!$B$5:$B$504,A144,'Reversal Reclaim'!$G$5:$G$504,"Temporary"))))</f>
        <v/>
      </c>
      <c r="BF144" s="188" t="str">
        <f>IF(A144="","",IF(OR(S144="Yes",F144="Credit Note",Q144&lt;=0,AF144="",Setup!$B$24&lt;=AF144,AN144&lt;=0),0,MAX(0,P144*MIN(1,MAX(0,AI144/AN144))*MAX(0,1-IF(AND(AD144&lt;&gt;"",AD144&lt;=AF144),MIN(1,MAX(0,AE144/Q144)),0))-SUMIFS('Reversal Reclaim'!$N$5:$N$504,'Reversal Reclaim'!$B$5:$B$504,A144,'Reversal Reclaim'!$G$5:$G$504,"Temporary"))))</f>
        <v/>
      </c>
      <c r="BG144" s="188" t="str">
        <f t="shared" si="38"/>
        <v/>
      </c>
    </row>
    <row r="145" spans="1:59" ht="37.950000000000003" customHeight="1" x14ac:dyDescent="0.25">
      <c r="A145" s="61"/>
      <c r="B145" s="62"/>
      <c r="C145" s="62"/>
      <c r="D145" s="62"/>
      <c r="E145" s="62"/>
      <c r="F145" s="62"/>
      <c r="G145" s="62"/>
      <c r="H145" s="63"/>
      <c r="I145" s="63"/>
      <c r="J145" s="63"/>
      <c r="K145" s="63"/>
      <c r="L145" s="64"/>
      <c r="M145" s="64"/>
      <c r="N145" s="64"/>
      <c r="O145" s="64"/>
      <c r="P145" s="64"/>
      <c r="Q145" s="64"/>
      <c r="R145" s="62"/>
      <c r="S145" s="62"/>
      <c r="T145" s="62"/>
      <c r="U145" s="62"/>
      <c r="V145" s="62"/>
      <c r="W145" s="63"/>
      <c r="X145" s="65"/>
      <c r="Y145" s="65"/>
      <c r="Z145" s="65"/>
      <c r="AA145" s="62"/>
      <c r="AB145" s="62"/>
      <c r="AC145" s="62"/>
      <c r="AD145" s="63"/>
      <c r="AE145" s="64"/>
      <c r="AF145" s="63" t="str">
        <f t="shared" si="26"/>
        <v/>
      </c>
      <c r="AG145" s="62"/>
      <c r="AH145" s="207"/>
      <c r="AI145" s="64"/>
      <c r="AJ145" s="64"/>
      <c r="AK145" s="64"/>
      <c r="AL145" s="66" t="str">
        <f t="shared" si="27"/>
        <v/>
      </c>
      <c r="AM145" s="67" t="str">
        <f t="shared" si="28"/>
        <v/>
      </c>
      <c r="AN145" s="68" t="str">
        <f t="shared" si="29"/>
        <v/>
      </c>
      <c r="AO145" s="67" t="str">
        <f t="shared" si="30"/>
        <v/>
      </c>
      <c r="AP145" s="67" t="str">
        <f t="shared" si="31"/>
        <v/>
      </c>
      <c r="AQ145" s="67" t="str">
        <f t="shared" si="32"/>
        <v/>
      </c>
      <c r="AR145" s="67" t="str">
        <f t="shared" si="33"/>
        <v/>
      </c>
      <c r="AS145" s="67" t="str">
        <f t="shared" si="34"/>
        <v/>
      </c>
      <c r="AT145" s="67" t="str">
        <f>IF(A145="","",IF(S145="Yes","N.A.",IF(AND(AD145&lt;&gt;"",AD145&lt;=AF145,AE145&gt;=Q145),"PASS",IF(Setup!$B$24&lt;=AF145,"WATCH",IF(BG145&gt;0,"PARTIAL REVERSE/REVIEW","REVERSE/REVIEW")))))</f>
        <v/>
      </c>
      <c r="AU145" s="67" t="str">
        <f>IF(A145="","",IF(H145="","REVIEW",IF(AI145&gt;0,IF(OR(AH145="",NOT(ISNUMBER(AH145))),"REVIEW CLAIM DATE",IF(AH145&lt;=SUMIF('FY Deadlines'!$A$5:$A$14,IF(MONTH(H145)&gt;=4,YEAR(H145),YEAR(H145)-1),'FY Deadlines'!$F$5:$F$14),"PASS","EXPIRED CLAIM")),IF(SUMIF('FY Deadlines'!$A$5:$A$14,IF(MONTH(H145)&gt;=4,YEAR(H145),YEAR(H145)-1),'FY Deadlines'!$F$5:$F$14)=0,"REVIEW FY",IF(Setup!$B$24&gt;SUMIF('FY Deadlines'!$A$5:$A$14,IF(MONTH(H145)&gt;=4,YEAR(H145),YEAR(H145)-1),'FY Deadlines'!$F$5:$F$14),"EXPIRED","PASS")))))</f>
        <v/>
      </c>
      <c r="AV145" s="67" t="str">
        <f t="shared" si="35"/>
        <v/>
      </c>
      <c r="AW145" s="67" t="str">
        <f>IF(AM145="","",IF(COUNTIF('GSTR-2B IMS'!$AE$5:$AE$504,AM145)=1,SUMIF('GSTR-2B IMS'!$AE$5:$AE$504,AM145,'GSTR-2B IMS'!$AL$5:$AL$504),""))</f>
        <v/>
      </c>
      <c r="AX145" s="67" t="str">
        <f>IF(A145="","",IF(AO145&gt;1,"Duplicate",IF(COUNTIF('GSTR-2B IMS'!$AE$5:$AE$504,AM145)=0,"Only in Books",IF(COUNTIF('GSTR-2B IMS'!$AE$5:$AE$504,AM145)&gt;1,"Duplicate",IF(AND(C145=INDEX('GSTR-2B IMS'!$C$5:$C$504,AW145),F145=INDEX('GSTR-2B IMS'!$F$5:$F$504,AW145),ABS(H145-INDEX('GSTR-2B IMS'!$H$5:$H$504,AW145))&lt;=Setup!$B$21,ABS(L145-INDEX('GSTR-2B IMS'!$L$5:$L$504,AW145))&lt;=Setup!$B$18,ABS(AN145-INDEX('GSTR-2B IMS'!$AF$5:$AF$504,AW145))&lt;=Setup!$B$19,ABS(M145-INDEX('GSTR-2B IMS'!$M$5:$M$504,AW145))&lt;=Setup!$B$20,ABS(N145-INDEX('GSTR-2B IMS'!$N$5:$N$504,AW145))&lt;=Setup!$B$20,ABS(O145-INDEX('GSTR-2B IMS'!$O$5:$O$504,AW145))&lt;=Setup!$B$20,ABS(P145-INDEX('GSTR-2B IMS'!$P$5:$P$504,AW145))&lt;=Setup!$B$20),"Exact",IF(AND(C145=INDEX('GSTR-2B IMS'!$C$5:$C$504,AW145),F145=INDEX('GSTR-2B IMS'!$F$5:$F$504,AW145)),"Partial","Probable"))))))</f>
        <v/>
      </c>
      <c r="AY145" s="69" t="str">
        <f t="shared" si="36"/>
        <v/>
      </c>
      <c r="AZ145" s="190">
        <f t="shared" si="37"/>
        <v>141</v>
      </c>
      <c r="BA145" s="190" t="str">
        <f>IF(A145="","",IF(AW145="","N.A.",IF(INDEX('GSTR-2B IMS'!$T$5:$T$504,AW145)&lt;&gt;"Available","REVIEW",IF(OR(INDEX('GSTR-2B IMS'!$B$5:$B$504,AW145)="GSTR-1 B2B",INDEX('GSTR-2B IMS'!$B$5:$B$504,AW145)="GSTR-1A",INDEX('GSTR-2B IMS'!$B$5:$B$504,AW145)="IFF"),IF(OR(INDEX('GSTR-2B IMS'!$V$5:$V$504,AW145)="Accepted",INDEX('GSTR-2B IMS'!$V$5:$V$504,AW145)="No Action",INDEX('GSTR-2B IMS'!$V$5:$V$504,AW145)="Deemed Accepted"),"PASS","REVIEW"),IF(OR(INDEX('GSTR-2B IMS'!$V$5:$V$504,AW145)="Not in IMS",INDEX('GSTR-2B IMS'!$V$5:$V$504,AW145)="N.A.",INDEX('GSTR-2B IMS'!$V$5:$V$504,AW145)=""),"PASS","REVIEW")))))</f>
        <v/>
      </c>
      <c r="BB145" s="190" t="str">
        <f>IF(A145="","",IF(S145="Yes","RCM",IF(AW145="","Unmatched",IF(INDEX('GSTR-2B IMS'!$AC$5:$AC$504,AW145)="","4(A)(5)",INDEX('GSTR-2B IMS'!$AC$5:$AC$504,AW145)))))</f>
        <v/>
      </c>
      <c r="BC145" s="188" t="str">
        <f>IF(A145="","",IF(OR(S145="Yes",F145="Credit Note",Q145&lt;=0,AF145="",Setup!$B$24&lt;=AF145,AN145&lt;=0),0,MAX(0,M145*MIN(1,MAX(0,AI145/AN145))*MAX(0,1-IF(AND(AD145&lt;&gt;"",AD145&lt;=AF145),MIN(1,MAX(0,AE145/Q145)),0))-SUMIFS('Reversal Reclaim'!$K$5:$K$504,'Reversal Reclaim'!$B$5:$B$504,A145,'Reversal Reclaim'!$G$5:$G$504,"Temporary"))))</f>
        <v/>
      </c>
      <c r="BD145" s="188" t="str">
        <f>IF(A145="","",IF(OR(S145="Yes",F145="Credit Note",Q145&lt;=0,AF145="",Setup!$B$24&lt;=AF145,AN145&lt;=0),0,MAX(0,N145*MIN(1,MAX(0,AI145/AN145))*MAX(0,1-IF(AND(AD145&lt;&gt;"",AD145&lt;=AF145),MIN(1,MAX(0,AE145/Q145)),0))-SUMIFS('Reversal Reclaim'!$L$5:$L$504,'Reversal Reclaim'!$B$5:$B$504,A145,'Reversal Reclaim'!$G$5:$G$504,"Temporary"))))</f>
        <v/>
      </c>
      <c r="BE145" s="188" t="str">
        <f>IF(A145="","",IF(OR(S145="Yes",F145="Credit Note",Q145&lt;=0,AF145="",Setup!$B$24&lt;=AF145,AN145&lt;=0),0,MAX(0,O145*MIN(1,MAX(0,AI145/AN145))*MAX(0,1-IF(AND(AD145&lt;&gt;"",AD145&lt;=AF145),MIN(1,MAX(0,AE145/Q145)),0))-SUMIFS('Reversal Reclaim'!$M$5:$M$504,'Reversal Reclaim'!$B$5:$B$504,A145,'Reversal Reclaim'!$G$5:$G$504,"Temporary"))))</f>
        <v/>
      </c>
      <c r="BF145" s="188" t="str">
        <f>IF(A145="","",IF(OR(S145="Yes",F145="Credit Note",Q145&lt;=0,AF145="",Setup!$B$24&lt;=AF145,AN145&lt;=0),0,MAX(0,P145*MIN(1,MAX(0,AI145/AN145))*MAX(0,1-IF(AND(AD145&lt;&gt;"",AD145&lt;=AF145),MIN(1,MAX(0,AE145/Q145)),0))-SUMIFS('Reversal Reclaim'!$N$5:$N$504,'Reversal Reclaim'!$B$5:$B$504,A145,'Reversal Reclaim'!$G$5:$G$504,"Temporary"))))</f>
        <v/>
      </c>
      <c r="BG145" s="188" t="str">
        <f t="shared" si="38"/>
        <v/>
      </c>
    </row>
    <row r="146" spans="1:59" ht="37.950000000000003" customHeight="1" x14ac:dyDescent="0.25">
      <c r="A146" s="61"/>
      <c r="B146" s="62"/>
      <c r="C146" s="62"/>
      <c r="D146" s="62"/>
      <c r="E146" s="62"/>
      <c r="F146" s="62"/>
      <c r="G146" s="62"/>
      <c r="H146" s="63"/>
      <c r="I146" s="63"/>
      <c r="J146" s="63"/>
      <c r="K146" s="63"/>
      <c r="L146" s="64"/>
      <c r="M146" s="64"/>
      <c r="N146" s="64"/>
      <c r="O146" s="64"/>
      <c r="P146" s="64"/>
      <c r="Q146" s="64"/>
      <c r="R146" s="62"/>
      <c r="S146" s="62"/>
      <c r="T146" s="62"/>
      <c r="U146" s="62"/>
      <c r="V146" s="62"/>
      <c r="W146" s="63"/>
      <c r="X146" s="65"/>
      <c r="Y146" s="65"/>
      <c r="Z146" s="65"/>
      <c r="AA146" s="62"/>
      <c r="AB146" s="62"/>
      <c r="AC146" s="62"/>
      <c r="AD146" s="63"/>
      <c r="AE146" s="64"/>
      <c r="AF146" s="63" t="str">
        <f t="shared" si="26"/>
        <v/>
      </c>
      <c r="AG146" s="62"/>
      <c r="AH146" s="207"/>
      <c r="AI146" s="64"/>
      <c r="AJ146" s="64"/>
      <c r="AK146" s="64"/>
      <c r="AL146" s="66" t="str">
        <f t="shared" si="27"/>
        <v/>
      </c>
      <c r="AM146" s="67" t="str">
        <f t="shared" si="28"/>
        <v/>
      </c>
      <c r="AN146" s="68" t="str">
        <f t="shared" si="29"/>
        <v/>
      </c>
      <c r="AO146" s="67" t="str">
        <f t="shared" si="30"/>
        <v/>
      </c>
      <c r="AP146" s="67" t="str">
        <f t="shared" si="31"/>
        <v/>
      </c>
      <c r="AQ146" s="67" t="str">
        <f t="shared" si="32"/>
        <v/>
      </c>
      <c r="AR146" s="67" t="str">
        <f t="shared" si="33"/>
        <v/>
      </c>
      <c r="AS146" s="67" t="str">
        <f t="shared" si="34"/>
        <v/>
      </c>
      <c r="AT146" s="67" t="str">
        <f>IF(A146="","",IF(S146="Yes","N.A.",IF(AND(AD146&lt;&gt;"",AD146&lt;=AF146,AE146&gt;=Q146),"PASS",IF(Setup!$B$24&lt;=AF146,"WATCH",IF(BG146&gt;0,"PARTIAL REVERSE/REVIEW","REVERSE/REVIEW")))))</f>
        <v/>
      </c>
      <c r="AU146" s="67" t="str">
        <f>IF(A146="","",IF(H146="","REVIEW",IF(AI146&gt;0,IF(OR(AH146="",NOT(ISNUMBER(AH146))),"REVIEW CLAIM DATE",IF(AH146&lt;=SUMIF('FY Deadlines'!$A$5:$A$14,IF(MONTH(H146)&gt;=4,YEAR(H146),YEAR(H146)-1),'FY Deadlines'!$F$5:$F$14),"PASS","EXPIRED CLAIM")),IF(SUMIF('FY Deadlines'!$A$5:$A$14,IF(MONTH(H146)&gt;=4,YEAR(H146),YEAR(H146)-1),'FY Deadlines'!$F$5:$F$14)=0,"REVIEW FY",IF(Setup!$B$24&gt;SUMIF('FY Deadlines'!$A$5:$A$14,IF(MONTH(H146)&gt;=4,YEAR(H146),YEAR(H146)-1),'FY Deadlines'!$F$5:$F$14),"EXPIRED","PASS")))))</f>
        <v/>
      </c>
      <c r="AV146" s="67" t="str">
        <f t="shared" si="35"/>
        <v/>
      </c>
      <c r="AW146" s="67" t="str">
        <f>IF(AM146="","",IF(COUNTIF('GSTR-2B IMS'!$AE$5:$AE$504,AM146)=1,SUMIF('GSTR-2B IMS'!$AE$5:$AE$504,AM146,'GSTR-2B IMS'!$AL$5:$AL$504),""))</f>
        <v/>
      </c>
      <c r="AX146" s="67" t="str">
        <f>IF(A146="","",IF(AO146&gt;1,"Duplicate",IF(COUNTIF('GSTR-2B IMS'!$AE$5:$AE$504,AM146)=0,"Only in Books",IF(COUNTIF('GSTR-2B IMS'!$AE$5:$AE$504,AM146)&gt;1,"Duplicate",IF(AND(C146=INDEX('GSTR-2B IMS'!$C$5:$C$504,AW146),F146=INDEX('GSTR-2B IMS'!$F$5:$F$504,AW146),ABS(H146-INDEX('GSTR-2B IMS'!$H$5:$H$504,AW146))&lt;=Setup!$B$21,ABS(L146-INDEX('GSTR-2B IMS'!$L$5:$L$504,AW146))&lt;=Setup!$B$18,ABS(AN146-INDEX('GSTR-2B IMS'!$AF$5:$AF$504,AW146))&lt;=Setup!$B$19,ABS(M146-INDEX('GSTR-2B IMS'!$M$5:$M$504,AW146))&lt;=Setup!$B$20,ABS(N146-INDEX('GSTR-2B IMS'!$N$5:$N$504,AW146))&lt;=Setup!$B$20,ABS(O146-INDEX('GSTR-2B IMS'!$O$5:$O$504,AW146))&lt;=Setup!$B$20,ABS(P146-INDEX('GSTR-2B IMS'!$P$5:$P$504,AW146))&lt;=Setup!$B$20),"Exact",IF(AND(C146=INDEX('GSTR-2B IMS'!$C$5:$C$504,AW146),F146=INDEX('GSTR-2B IMS'!$F$5:$F$504,AW146)),"Partial","Probable"))))))</f>
        <v/>
      </c>
      <c r="AY146" s="69" t="str">
        <f t="shared" si="36"/>
        <v/>
      </c>
      <c r="AZ146" s="190">
        <f t="shared" si="37"/>
        <v>142</v>
      </c>
      <c r="BA146" s="190" t="str">
        <f>IF(A146="","",IF(AW146="","N.A.",IF(INDEX('GSTR-2B IMS'!$T$5:$T$504,AW146)&lt;&gt;"Available","REVIEW",IF(OR(INDEX('GSTR-2B IMS'!$B$5:$B$504,AW146)="GSTR-1 B2B",INDEX('GSTR-2B IMS'!$B$5:$B$504,AW146)="GSTR-1A",INDEX('GSTR-2B IMS'!$B$5:$B$504,AW146)="IFF"),IF(OR(INDEX('GSTR-2B IMS'!$V$5:$V$504,AW146)="Accepted",INDEX('GSTR-2B IMS'!$V$5:$V$504,AW146)="No Action",INDEX('GSTR-2B IMS'!$V$5:$V$504,AW146)="Deemed Accepted"),"PASS","REVIEW"),IF(OR(INDEX('GSTR-2B IMS'!$V$5:$V$504,AW146)="Not in IMS",INDEX('GSTR-2B IMS'!$V$5:$V$504,AW146)="N.A.",INDEX('GSTR-2B IMS'!$V$5:$V$504,AW146)=""),"PASS","REVIEW")))))</f>
        <v/>
      </c>
      <c r="BB146" s="190" t="str">
        <f>IF(A146="","",IF(S146="Yes","RCM",IF(AW146="","Unmatched",IF(INDEX('GSTR-2B IMS'!$AC$5:$AC$504,AW146)="","4(A)(5)",INDEX('GSTR-2B IMS'!$AC$5:$AC$504,AW146)))))</f>
        <v/>
      </c>
      <c r="BC146" s="188" t="str">
        <f>IF(A146="","",IF(OR(S146="Yes",F146="Credit Note",Q146&lt;=0,AF146="",Setup!$B$24&lt;=AF146,AN146&lt;=0),0,MAX(0,M146*MIN(1,MAX(0,AI146/AN146))*MAX(0,1-IF(AND(AD146&lt;&gt;"",AD146&lt;=AF146),MIN(1,MAX(0,AE146/Q146)),0))-SUMIFS('Reversal Reclaim'!$K$5:$K$504,'Reversal Reclaim'!$B$5:$B$504,A146,'Reversal Reclaim'!$G$5:$G$504,"Temporary"))))</f>
        <v/>
      </c>
      <c r="BD146" s="188" t="str">
        <f>IF(A146="","",IF(OR(S146="Yes",F146="Credit Note",Q146&lt;=0,AF146="",Setup!$B$24&lt;=AF146,AN146&lt;=0),0,MAX(0,N146*MIN(1,MAX(0,AI146/AN146))*MAX(0,1-IF(AND(AD146&lt;&gt;"",AD146&lt;=AF146),MIN(1,MAX(0,AE146/Q146)),0))-SUMIFS('Reversal Reclaim'!$L$5:$L$504,'Reversal Reclaim'!$B$5:$B$504,A146,'Reversal Reclaim'!$G$5:$G$504,"Temporary"))))</f>
        <v/>
      </c>
      <c r="BE146" s="188" t="str">
        <f>IF(A146="","",IF(OR(S146="Yes",F146="Credit Note",Q146&lt;=0,AF146="",Setup!$B$24&lt;=AF146,AN146&lt;=0),0,MAX(0,O146*MIN(1,MAX(0,AI146/AN146))*MAX(0,1-IF(AND(AD146&lt;&gt;"",AD146&lt;=AF146),MIN(1,MAX(0,AE146/Q146)),0))-SUMIFS('Reversal Reclaim'!$M$5:$M$504,'Reversal Reclaim'!$B$5:$B$504,A146,'Reversal Reclaim'!$G$5:$G$504,"Temporary"))))</f>
        <v/>
      </c>
      <c r="BF146" s="188" t="str">
        <f>IF(A146="","",IF(OR(S146="Yes",F146="Credit Note",Q146&lt;=0,AF146="",Setup!$B$24&lt;=AF146,AN146&lt;=0),0,MAX(0,P146*MIN(1,MAX(0,AI146/AN146))*MAX(0,1-IF(AND(AD146&lt;&gt;"",AD146&lt;=AF146),MIN(1,MAX(0,AE146/Q146)),0))-SUMIFS('Reversal Reclaim'!$N$5:$N$504,'Reversal Reclaim'!$B$5:$B$504,A146,'Reversal Reclaim'!$G$5:$G$504,"Temporary"))))</f>
        <v/>
      </c>
      <c r="BG146" s="188" t="str">
        <f t="shared" si="38"/>
        <v/>
      </c>
    </row>
    <row r="147" spans="1:59" ht="37.950000000000003" customHeight="1" x14ac:dyDescent="0.25">
      <c r="A147" s="61"/>
      <c r="B147" s="62"/>
      <c r="C147" s="62"/>
      <c r="D147" s="62"/>
      <c r="E147" s="62"/>
      <c r="F147" s="62"/>
      <c r="G147" s="62"/>
      <c r="H147" s="63"/>
      <c r="I147" s="63"/>
      <c r="J147" s="63"/>
      <c r="K147" s="63"/>
      <c r="L147" s="64"/>
      <c r="M147" s="64"/>
      <c r="N147" s="64"/>
      <c r="O147" s="64"/>
      <c r="P147" s="64"/>
      <c r="Q147" s="64"/>
      <c r="R147" s="62"/>
      <c r="S147" s="62"/>
      <c r="T147" s="62"/>
      <c r="U147" s="62"/>
      <c r="V147" s="62"/>
      <c r="W147" s="63"/>
      <c r="X147" s="65"/>
      <c r="Y147" s="65"/>
      <c r="Z147" s="65"/>
      <c r="AA147" s="62"/>
      <c r="AB147" s="62"/>
      <c r="AC147" s="62"/>
      <c r="AD147" s="63"/>
      <c r="AE147" s="64"/>
      <c r="AF147" s="63" t="str">
        <f t="shared" si="26"/>
        <v/>
      </c>
      <c r="AG147" s="62"/>
      <c r="AH147" s="207"/>
      <c r="AI147" s="64"/>
      <c r="AJ147" s="64"/>
      <c r="AK147" s="64"/>
      <c r="AL147" s="66" t="str">
        <f t="shared" si="27"/>
        <v/>
      </c>
      <c r="AM147" s="67" t="str">
        <f t="shared" si="28"/>
        <v/>
      </c>
      <c r="AN147" s="68" t="str">
        <f t="shared" si="29"/>
        <v/>
      </c>
      <c r="AO147" s="67" t="str">
        <f t="shared" si="30"/>
        <v/>
      </c>
      <c r="AP147" s="67" t="str">
        <f t="shared" si="31"/>
        <v/>
      </c>
      <c r="AQ147" s="67" t="str">
        <f t="shared" si="32"/>
        <v/>
      </c>
      <c r="AR147" s="67" t="str">
        <f t="shared" si="33"/>
        <v/>
      </c>
      <c r="AS147" s="67" t="str">
        <f t="shared" si="34"/>
        <v/>
      </c>
      <c r="AT147" s="67" t="str">
        <f>IF(A147="","",IF(S147="Yes","N.A.",IF(AND(AD147&lt;&gt;"",AD147&lt;=AF147,AE147&gt;=Q147),"PASS",IF(Setup!$B$24&lt;=AF147,"WATCH",IF(BG147&gt;0,"PARTIAL REVERSE/REVIEW","REVERSE/REVIEW")))))</f>
        <v/>
      </c>
      <c r="AU147" s="67" t="str">
        <f>IF(A147="","",IF(H147="","REVIEW",IF(AI147&gt;0,IF(OR(AH147="",NOT(ISNUMBER(AH147))),"REVIEW CLAIM DATE",IF(AH147&lt;=SUMIF('FY Deadlines'!$A$5:$A$14,IF(MONTH(H147)&gt;=4,YEAR(H147),YEAR(H147)-1),'FY Deadlines'!$F$5:$F$14),"PASS","EXPIRED CLAIM")),IF(SUMIF('FY Deadlines'!$A$5:$A$14,IF(MONTH(H147)&gt;=4,YEAR(H147),YEAR(H147)-1),'FY Deadlines'!$F$5:$F$14)=0,"REVIEW FY",IF(Setup!$B$24&gt;SUMIF('FY Deadlines'!$A$5:$A$14,IF(MONTH(H147)&gt;=4,YEAR(H147),YEAR(H147)-1),'FY Deadlines'!$F$5:$F$14),"EXPIRED","PASS")))))</f>
        <v/>
      </c>
      <c r="AV147" s="67" t="str">
        <f t="shared" si="35"/>
        <v/>
      </c>
      <c r="AW147" s="67" t="str">
        <f>IF(AM147="","",IF(COUNTIF('GSTR-2B IMS'!$AE$5:$AE$504,AM147)=1,SUMIF('GSTR-2B IMS'!$AE$5:$AE$504,AM147,'GSTR-2B IMS'!$AL$5:$AL$504),""))</f>
        <v/>
      </c>
      <c r="AX147" s="67" t="str">
        <f>IF(A147="","",IF(AO147&gt;1,"Duplicate",IF(COUNTIF('GSTR-2B IMS'!$AE$5:$AE$504,AM147)=0,"Only in Books",IF(COUNTIF('GSTR-2B IMS'!$AE$5:$AE$504,AM147)&gt;1,"Duplicate",IF(AND(C147=INDEX('GSTR-2B IMS'!$C$5:$C$504,AW147),F147=INDEX('GSTR-2B IMS'!$F$5:$F$504,AW147),ABS(H147-INDEX('GSTR-2B IMS'!$H$5:$H$504,AW147))&lt;=Setup!$B$21,ABS(L147-INDEX('GSTR-2B IMS'!$L$5:$L$504,AW147))&lt;=Setup!$B$18,ABS(AN147-INDEX('GSTR-2B IMS'!$AF$5:$AF$504,AW147))&lt;=Setup!$B$19,ABS(M147-INDEX('GSTR-2B IMS'!$M$5:$M$504,AW147))&lt;=Setup!$B$20,ABS(N147-INDEX('GSTR-2B IMS'!$N$5:$N$504,AW147))&lt;=Setup!$B$20,ABS(O147-INDEX('GSTR-2B IMS'!$O$5:$O$504,AW147))&lt;=Setup!$B$20,ABS(P147-INDEX('GSTR-2B IMS'!$P$5:$P$504,AW147))&lt;=Setup!$B$20),"Exact",IF(AND(C147=INDEX('GSTR-2B IMS'!$C$5:$C$504,AW147),F147=INDEX('GSTR-2B IMS'!$F$5:$F$504,AW147)),"Partial","Probable"))))))</f>
        <v/>
      </c>
      <c r="AY147" s="69" t="str">
        <f t="shared" si="36"/>
        <v/>
      </c>
      <c r="AZ147" s="190">
        <f t="shared" si="37"/>
        <v>143</v>
      </c>
      <c r="BA147" s="190" t="str">
        <f>IF(A147="","",IF(AW147="","N.A.",IF(INDEX('GSTR-2B IMS'!$T$5:$T$504,AW147)&lt;&gt;"Available","REVIEW",IF(OR(INDEX('GSTR-2B IMS'!$B$5:$B$504,AW147)="GSTR-1 B2B",INDEX('GSTR-2B IMS'!$B$5:$B$504,AW147)="GSTR-1A",INDEX('GSTR-2B IMS'!$B$5:$B$504,AW147)="IFF"),IF(OR(INDEX('GSTR-2B IMS'!$V$5:$V$504,AW147)="Accepted",INDEX('GSTR-2B IMS'!$V$5:$V$504,AW147)="No Action",INDEX('GSTR-2B IMS'!$V$5:$V$504,AW147)="Deemed Accepted"),"PASS","REVIEW"),IF(OR(INDEX('GSTR-2B IMS'!$V$5:$V$504,AW147)="Not in IMS",INDEX('GSTR-2B IMS'!$V$5:$V$504,AW147)="N.A.",INDEX('GSTR-2B IMS'!$V$5:$V$504,AW147)=""),"PASS","REVIEW")))))</f>
        <v/>
      </c>
      <c r="BB147" s="190" t="str">
        <f>IF(A147="","",IF(S147="Yes","RCM",IF(AW147="","Unmatched",IF(INDEX('GSTR-2B IMS'!$AC$5:$AC$504,AW147)="","4(A)(5)",INDEX('GSTR-2B IMS'!$AC$5:$AC$504,AW147)))))</f>
        <v/>
      </c>
      <c r="BC147" s="188" t="str">
        <f>IF(A147="","",IF(OR(S147="Yes",F147="Credit Note",Q147&lt;=0,AF147="",Setup!$B$24&lt;=AF147,AN147&lt;=0),0,MAX(0,M147*MIN(1,MAX(0,AI147/AN147))*MAX(0,1-IF(AND(AD147&lt;&gt;"",AD147&lt;=AF147),MIN(1,MAX(0,AE147/Q147)),0))-SUMIFS('Reversal Reclaim'!$K$5:$K$504,'Reversal Reclaim'!$B$5:$B$504,A147,'Reversal Reclaim'!$G$5:$G$504,"Temporary"))))</f>
        <v/>
      </c>
      <c r="BD147" s="188" t="str">
        <f>IF(A147="","",IF(OR(S147="Yes",F147="Credit Note",Q147&lt;=0,AF147="",Setup!$B$24&lt;=AF147,AN147&lt;=0),0,MAX(0,N147*MIN(1,MAX(0,AI147/AN147))*MAX(0,1-IF(AND(AD147&lt;&gt;"",AD147&lt;=AF147),MIN(1,MAX(0,AE147/Q147)),0))-SUMIFS('Reversal Reclaim'!$L$5:$L$504,'Reversal Reclaim'!$B$5:$B$504,A147,'Reversal Reclaim'!$G$5:$G$504,"Temporary"))))</f>
        <v/>
      </c>
      <c r="BE147" s="188" t="str">
        <f>IF(A147="","",IF(OR(S147="Yes",F147="Credit Note",Q147&lt;=0,AF147="",Setup!$B$24&lt;=AF147,AN147&lt;=0),0,MAX(0,O147*MIN(1,MAX(0,AI147/AN147))*MAX(0,1-IF(AND(AD147&lt;&gt;"",AD147&lt;=AF147),MIN(1,MAX(0,AE147/Q147)),0))-SUMIFS('Reversal Reclaim'!$M$5:$M$504,'Reversal Reclaim'!$B$5:$B$504,A147,'Reversal Reclaim'!$G$5:$G$504,"Temporary"))))</f>
        <v/>
      </c>
      <c r="BF147" s="188" t="str">
        <f>IF(A147="","",IF(OR(S147="Yes",F147="Credit Note",Q147&lt;=0,AF147="",Setup!$B$24&lt;=AF147,AN147&lt;=0),0,MAX(0,P147*MIN(1,MAX(0,AI147/AN147))*MAX(0,1-IF(AND(AD147&lt;&gt;"",AD147&lt;=AF147),MIN(1,MAX(0,AE147/Q147)),0))-SUMIFS('Reversal Reclaim'!$N$5:$N$504,'Reversal Reclaim'!$B$5:$B$504,A147,'Reversal Reclaim'!$G$5:$G$504,"Temporary"))))</f>
        <v/>
      </c>
      <c r="BG147" s="188" t="str">
        <f t="shared" si="38"/>
        <v/>
      </c>
    </row>
    <row r="148" spans="1:59" ht="37.950000000000003" customHeight="1" x14ac:dyDescent="0.25">
      <c r="A148" s="61"/>
      <c r="B148" s="62"/>
      <c r="C148" s="62"/>
      <c r="D148" s="62"/>
      <c r="E148" s="62"/>
      <c r="F148" s="62"/>
      <c r="G148" s="62"/>
      <c r="H148" s="63"/>
      <c r="I148" s="63"/>
      <c r="J148" s="63"/>
      <c r="K148" s="63"/>
      <c r="L148" s="64"/>
      <c r="M148" s="64"/>
      <c r="N148" s="64"/>
      <c r="O148" s="64"/>
      <c r="P148" s="64"/>
      <c r="Q148" s="64"/>
      <c r="R148" s="62"/>
      <c r="S148" s="62"/>
      <c r="T148" s="62"/>
      <c r="U148" s="62"/>
      <c r="V148" s="62"/>
      <c r="W148" s="63"/>
      <c r="X148" s="65"/>
      <c r="Y148" s="65"/>
      <c r="Z148" s="65"/>
      <c r="AA148" s="62"/>
      <c r="AB148" s="62"/>
      <c r="AC148" s="62"/>
      <c r="AD148" s="63"/>
      <c r="AE148" s="64"/>
      <c r="AF148" s="63" t="str">
        <f t="shared" si="26"/>
        <v/>
      </c>
      <c r="AG148" s="62"/>
      <c r="AH148" s="207"/>
      <c r="AI148" s="64"/>
      <c r="AJ148" s="64"/>
      <c r="AK148" s="64"/>
      <c r="AL148" s="66" t="str">
        <f t="shared" si="27"/>
        <v/>
      </c>
      <c r="AM148" s="67" t="str">
        <f t="shared" si="28"/>
        <v/>
      </c>
      <c r="AN148" s="68" t="str">
        <f t="shared" si="29"/>
        <v/>
      </c>
      <c r="AO148" s="67" t="str">
        <f t="shared" si="30"/>
        <v/>
      </c>
      <c r="AP148" s="67" t="str">
        <f t="shared" si="31"/>
        <v/>
      </c>
      <c r="AQ148" s="67" t="str">
        <f t="shared" si="32"/>
        <v/>
      </c>
      <c r="AR148" s="67" t="str">
        <f t="shared" si="33"/>
        <v/>
      </c>
      <c r="AS148" s="67" t="str">
        <f t="shared" si="34"/>
        <v/>
      </c>
      <c r="AT148" s="67" t="str">
        <f>IF(A148="","",IF(S148="Yes","N.A.",IF(AND(AD148&lt;&gt;"",AD148&lt;=AF148,AE148&gt;=Q148),"PASS",IF(Setup!$B$24&lt;=AF148,"WATCH",IF(BG148&gt;0,"PARTIAL REVERSE/REVIEW","REVERSE/REVIEW")))))</f>
        <v/>
      </c>
      <c r="AU148" s="67" t="str">
        <f>IF(A148="","",IF(H148="","REVIEW",IF(AI148&gt;0,IF(OR(AH148="",NOT(ISNUMBER(AH148))),"REVIEW CLAIM DATE",IF(AH148&lt;=SUMIF('FY Deadlines'!$A$5:$A$14,IF(MONTH(H148)&gt;=4,YEAR(H148),YEAR(H148)-1),'FY Deadlines'!$F$5:$F$14),"PASS","EXPIRED CLAIM")),IF(SUMIF('FY Deadlines'!$A$5:$A$14,IF(MONTH(H148)&gt;=4,YEAR(H148),YEAR(H148)-1),'FY Deadlines'!$F$5:$F$14)=0,"REVIEW FY",IF(Setup!$B$24&gt;SUMIF('FY Deadlines'!$A$5:$A$14,IF(MONTH(H148)&gt;=4,YEAR(H148),YEAR(H148)-1),'FY Deadlines'!$F$5:$F$14),"EXPIRED","PASS")))))</f>
        <v/>
      </c>
      <c r="AV148" s="67" t="str">
        <f t="shared" si="35"/>
        <v/>
      </c>
      <c r="AW148" s="67" t="str">
        <f>IF(AM148="","",IF(COUNTIF('GSTR-2B IMS'!$AE$5:$AE$504,AM148)=1,SUMIF('GSTR-2B IMS'!$AE$5:$AE$504,AM148,'GSTR-2B IMS'!$AL$5:$AL$504),""))</f>
        <v/>
      </c>
      <c r="AX148" s="67" t="str">
        <f>IF(A148="","",IF(AO148&gt;1,"Duplicate",IF(COUNTIF('GSTR-2B IMS'!$AE$5:$AE$504,AM148)=0,"Only in Books",IF(COUNTIF('GSTR-2B IMS'!$AE$5:$AE$504,AM148)&gt;1,"Duplicate",IF(AND(C148=INDEX('GSTR-2B IMS'!$C$5:$C$504,AW148),F148=INDEX('GSTR-2B IMS'!$F$5:$F$504,AW148),ABS(H148-INDEX('GSTR-2B IMS'!$H$5:$H$504,AW148))&lt;=Setup!$B$21,ABS(L148-INDEX('GSTR-2B IMS'!$L$5:$L$504,AW148))&lt;=Setup!$B$18,ABS(AN148-INDEX('GSTR-2B IMS'!$AF$5:$AF$504,AW148))&lt;=Setup!$B$19,ABS(M148-INDEX('GSTR-2B IMS'!$M$5:$M$504,AW148))&lt;=Setup!$B$20,ABS(N148-INDEX('GSTR-2B IMS'!$N$5:$N$504,AW148))&lt;=Setup!$B$20,ABS(O148-INDEX('GSTR-2B IMS'!$O$5:$O$504,AW148))&lt;=Setup!$B$20,ABS(P148-INDEX('GSTR-2B IMS'!$P$5:$P$504,AW148))&lt;=Setup!$B$20),"Exact",IF(AND(C148=INDEX('GSTR-2B IMS'!$C$5:$C$504,AW148),F148=INDEX('GSTR-2B IMS'!$F$5:$F$504,AW148)),"Partial","Probable"))))))</f>
        <v/>
      </c>
      <c r="AY148" s="69" t="str">
        <f t="shared" si="36"/>
        <v/>
      </c>
      <c r="AZ148" s="190">
        <f t="shared" si="37"/>
        <v>144</v>
      </c>
      <c r="BA148" s="190" t="str">
        <f>IF(A148="","",IF(AW148="","N.A.",IF(INDEX('GSTR-2B IMS'!$T$5:$T$504,AW148)&lt;&gt;"Available","REVIEW",IF(OR(INDEX('GSTR-2B IMS'!$B$5:$B$504,AW148)="GSTR-1 B2B",INDEX('GSTR-2B IMS'!$B$5:$B$504,AW148)="GSTR-1A",INDEX('GSTR-2B IMS'!$B$5:$B$504,AW148)="IFF"),IF(OR(INDEX('GSTR-2B IMS'!$V$5:$V$504,AW148)="Accepted",INDEX('GSTR-2B IMS'!$V$5:$V$504,AW148)="No Action",INDEX('GSTR-2B IMS'!$V$5:$V$504,AW148)="Deemed Accepted"),"PASS","REVIEW"),IF(OR(INDEX('GSTR-2B IMS'!$V$5:$V$504,AW148)="Not in IMS",INDEX('GSTR-2B IMS'!$V$5:$V$504,AW148)="N.A.",INDEX('GSTR-2B IMS'!$V$5:$V$504,AW148)=""),"PASS","REVIEW")))))</f>
        <v/>
      </c>
      <c r="BB148" s="190" t="str">
        <f>IF(A148="","",IF(S148="Yes","RCM",IF(AW148="","Unmatched",IF(INDEX('GSTR-2B IMS'!$AC$5:$AC$504,AW148)="","4(A)(5)",INDEX('GSTR-2B IMS'!$AC$5:$AC$504,AW148)))))</f>
        <v/>
      </c>
      <c r="BC148" s="188" t="str">
        <f>IF(A148="","",IF(OR(S148="Yes",F148="Credit Note",Q148&lt;=0,AF148="",Setup!$B$24&lt;=AF148,AN148&lt;=0),0,MAX(0,M148*MIN(1,MAX(0,AI148/AN148))*MAX(0,1-IF(AND(AD148&lt;&gt;"",AD148&lt;=AF148),MIN(1,MAX(0,AE148/Q148)),0))-SUMIFS('Reversal Reclaim'!$K$5:$K$504,'Reversal Reclaim'!$B$5:$B$504,A148,'Reversal Reclaim'!$G$5:$G$504,"Temporary"))))</f>
        <v/>
      </c>
      <c r="BD148" s="188" t="str">
        <f>IF(A148="","",IF(OR(S148="Yes",F148="Credit Note",Q148&lt;=0,AF148="",Setup!$B$24&lt;=AF148,AN148&lt;=0),0,MAX(0,N148*MIN(1,MAX(0,AI148/AN148))*MAX(0,1-IF(AND(AD148&lt;&gt;"",AD148&lt;=AF148),MIN(1,MAX(0,AE148/Q148)),0))-SUMIFS('Reversal Reclaim'!$L$5:$L$504,'Reversal Reclaim'!$B$5:$B$504,A148,'Reversal Reclaim'!$G$5:$G$504,"Temporary"))))</f>
        <v/>
      </c>
      <c r="BE148" s="188" t="str">
        <f>IF(A148="","",IF(OR(S148="Yes",F148="Credit Note",Q148&lt;=0,AF148="",Setup!$B$24&lt;=AF148,AN148&lt;=0),0,MAX(0,O148*MIN(1,MAX(0,AI148/AN148))*MAX(0,1-IF(AND(AD148&lt;&gt;"",AD148&lt;=AF148),MIN(1,MAX(0,AE148/Q148)),0))-SUMIFS('Reversal Reclaim'!$M$5:$M$504,'Reversal Reclaim'!$B$5:$B$504,A148,'Reversal Reclaim'!$G$5:$G$504,"Temporary"))))</f>
        <v/>
      </c>
      <c r="BF148" s="188" t="str">
        <f>IF(A148="","",IF(OR(S148="Yes",F148="Credit Note",Q148&lt;=0,AF148="",Setup!$B$24&lt;=AF148,AN148&lt;=0),0,MAX(0,P148*MIN(1,MAX(0,AI148/AN148))*MAX(0,1-IF(AND(AD148&lt;&gt;"",AD148&lt;=AF148),MIN(1,MAX(0,AE148/Q148)),0))-SUMIFS('Reversal Reclaim'!$N$5:$N$504,'Reversal Reclaim'!$B$5:$B$504,A148,'Reversal Reclaim'!$G$5:$G$504,"Temporary"))))</f>
        <v/>
      </c>
      <c r="BG148" s="188" t="str">
        <f t="shared" si="38"/>
        <v/>
      </c>
    </row>
    <row r="149" spans="1:59" ht="37.950000000000003" customHeight="1" x14ac:dyDescent="0.25">
      <c r="A149" s="61"/>
      <c r="B149" s="62"/>
      <c r="C149" s="62"/>
      <c r="D149" s="62"/>
      <c r="E149" s="62"/>
      <c r="F149" s="62"/>
      <c r="G149" s="62"/>
      <c r="H149" s="63"/>
      <c r="I149" s="63"/>
      <c r="J149" s="63"/>
      <c r="K149" s="63"/>
      <c r="L149" s="64"/>
      <c r="M149" s="64"/>
      <c r="N149" s="64"/>
      <c r="O149" s="64"/>
      <c r="P149" s="64"/>
      <c r="Q149" s="64"/>
      <c r="R149" s="62"/>
      <c r="S149" s="62"/>
      <c r="T149" s="62"/>
      <c r="U149" s="62"/>
      <c r="V149" s="62"/>
      <c r="W149" s="63"/>
      <c r="X149" s="65"/>
      <c r="Y149" s="65"/>
      <c r="Z149" s="65"/>
      <c r="AA149" s="62"/>
      <c r="AB149" s="62"/>
      <c r="AC149" s="62"/>
      <c r="AD149" s="63"/>
      <c r="AE149" s="64"/>
      <c r="AF149" s="63" t="str">
        <f t="shared" si="26"/>
        <v/>
      </c>
      <c r="AG149" s="62"/>
      <c r="AH149" s="207"/>
      <c r="AI149" s="64"/>
      <c r="AJ149" s="64"/>
      <c r="AK149" s="64"/>
      <c r="AL149" s="66" t="str">
        <f t="shared" si="27"/>
        <v/>
      </c>
      <c r="AM149" s="67" t="str">
        <f t="shared" si="28"/>
        <v/>
      </c>
      <c r="AN149" s="68" t="str">
        <f t="shared" si="29"/>
        <v/>
      </c>
      <c r="AO149" s="67" t="str">
        <f t="shared" si="30"/>
        <v/>
      </c>
      <c r="AP149" s="67" t="str">
        <f t="shared" si="31"/>
        <v/>
      </c>
      <c r="AQ149" s="67" t="str">
        <f t="shared" si="32"/>
        <v/>
      </c>
      <c r="AR149" s="67" t="str">
        <f t="shared" si="33"/>
        <v/>
      </c>
      <c r="AS149" s="67" t="str">
        <f t="shared" si="34"/>
        <v/>
      </c>
      <c r="AT149" s="67" t="str">
        <f>IF(A149="","",IF(S149="Yes","N.A.",IF(AND(AD149&lt;&gt;"",AD149&lt;=AF149,AE149&gt;=Q149),"PASS",IF(Setup!$B$24&lt;=AF149,"WATCH",IF(BG149&gt;0,"PARTIAL REVERSE/REVIEW","REVERSE/REVIEW")))))</f>
        <v/>
      </c>
      <c r="AU149" s="67" t="str">
        <f>IF(A149="","",IF(H149="","REVIEW",IF(AI149&gt;0,IF(OR(AH149="",NOT(ISNUMBER(AH149))),"REVIEW CLAIM DATE",IF(AH149&lt;=SUMIF('FY Deadlines'!$A$5:$A$14,IF(MONTH(H149)&gt;=4,YEAR(H149),YEAR(H149)-1),'FY Deadlines'!$F$5:$F$14),"PASS","EXPIRED CLAIM")),IF(SUMIF('FY Deadlines'!$A$5:$A$14,IF(MONTH(H149)&gt;=4,YEAR(H149),YEAR(H149)-1),'FY Deadlines'!$F$5:$F$14)=0,"REVIEW FY",IF(Setup!$B$24&gt;SUMIF('FY Deadlines'!$A$5:$A$14,IF(MONTH(H149)&gt;=4,YEAR(H149),YEAR(H149)-1),'FY Deadlines'!$F$5:$F$14),"EXPIRED","PASS")))))</f>
        <v/>
      </c>
      <c r="AV149" s="67" t="str">
        <f t="shared" si="35"/>
        <v/>
      </c>
      <c r="AW149" s="67" t="str">
        <f>IF(AM149="","",IF(COUNTIF('GSTR-2B IMS'!$AE$5:$AE$504,AM149)=1,SUMIF('GSTR-2B IMS'!$AE$5:$AE$504,AM149,'GSTR-2B IMS'!$AL$5:$AL$504),""))</f>
        <v/>
      </c>
      <c r="AX149" s="67" t="str">
        <f>IF(A149="","",IF(AO149&gt;1,"Duplicate",IF(COUNTIF('GSTR-2B IMS'!$AE$5:$AE$504,AM149)=0,"Only in Books",IF(COUNTIF('GSTR-2B IMS'!$AE$5:$AE$504,AM149)&gt;1,"Duplicate",IF(AND(C149=INDEX('GSTR-2B IMS'!$C$5:$C$504,AW149),F149=INDEX('GSTR-2B IMS'!$F$5:$F$504,AW149),ABS(H149-INDEX('GSTR-2B IMS'!$H$5:$H$504,AW149))&lt;=Setup!$B$21,ABS(L149-INDEX('GSTR-2B IMS'!$L$5:$L$504,AW149))&lt;=Setup!$B$18,ABS(AN149-INDEX('GSTR-2B IMS'!$AF$5:$AF$504,AW149))&lt;=Setup!$B$19,ABS(M149-INDEX('GSTR-2B IMS'!$M$5:$M$504,AW149))&lt;=Setup!$B$20,ABS(N149-INDEX('GSTR-2B IMS'!$N$5:$N$504,AW149))&lt;=Setup!$B$20,ABS(O149-INDEX('GSTR-2B IMS'!$O$5:$O$504,AW149))&lt;=Setup!$B$20,ABS(P149-INDEX('GSTR-2B IMS'!$P$5:$P$504,AW149))&lt;=Setup!$B$20),"Exact",IF(AND(C149=INDEX('GSTR-2B IMS'!$C$5:$C$504,AW149),F149=INDEX('GSTR-2B IMS'!$F$5:$F$504,AW149)),"Partial","Probable"))))))</f>
        <v/>
      </c>
      <c r="AY149" s="69" t="str">
        <f t="shared" si="36"/>
        <v/>
      </c>
      <c r="AZ149" s="190">
        <f t="shared" si="37"/>
        <v>145</v>
      </c>
      <c r="BA149" s="190" t="str">
        <f>IF(A149="","",IF(AW149="","N.A.",IF(INDEX('GSTR-2B IMS'!$T$5:$T$504,AW149)&lt;&gt;"Available","REVIEW",IF(OR(INDEX('GSTR-2B IMS'!$B$5:$B$504,AW149)="GSTR-1 B2B",INDEX('GSTR-2B IMS'!$B$5:$B$504,AW149)="GSTR-1A",INDEX('GSTR-2B IMS'!$B$5:$B$504,AW149)="IFF"),IF(OR(INDEX('GSTR-2B IMS'!$V$5:$V$504,AW149)="Accepted",INDEX('GSTR-2B IMS'!$V$5:$V$504,AW149)="No Action",INDEX('GSTR-2B IMS'!$V$5:$V$504,AW149)="Deemed Accepted"),"PASS","REVIEW"),IF(OR(INDEX('GSTR-2B IMS'!$V$5:$V$504,AW149)="Not in IMS",INDEX('GSTR-2B IMS'!$V$5:$V$504,AW149)="N.A.",INDEX('GSTR-2B IMS'!$V$5:$V$504,AW149)=""),"PASS","REVIEW")))))</f>
        <v/>
      </c>
      <c r="BB149" s="190" t="str">
        <f>IF(A149="","",IF(S149="Yes","RCM",IF(AW149="","Unmatched",IF(INDEX('GSTR-2B IMS'!$AC$5:$AC$504,AW149)="","4(A)(5)",INDEX('GSTR-2B IMS'!$AC$5:$AC$504,AW149)))))</f>
        <v/>
      </c>
      <c r="BC149" s="188" t="str">
        <f>IF(A149="","",IF(OR(S149="Yes",F149="Credit Note",Q149&lt;=0,AF149="",Setup!$B$24&lt;=AF149,AN149&lt;=0),0,MAX(0,M149*MIN(1,MAX(0,AI149/AN149))*MAX(0,1-IF(AND(AD149&lt;&gt;"",AD149&lt;=AF149),MIN(1,MAX(0,AE149/Q149)),0))-SUMIFS('Reversal Reclaim'!$K$5:$K$504,'Reversal Reclaim'!$B$5:$B$504,A149,'Reversal Reclaim'!$G$5:$G$504,"Temporary"))))</f>
        <v/>
      </c>
      <c r="BD149" s="188" t="str">
        <f>IF(A149="","",IF(OR(S149="Yes",F149="Credit Note",Q149&lt;=0,AF149="",Setup!$B$24&lt;=AF149,AN149&lt;=0),0,MAX(0,N149*MIN(1,MAX(0,AI149/AN149))*MAX(0,1-IF(AND(AD149&lt;&gt;"",AD149&lt;=AF149),MIN(1,MAX(0,AE149/Q149)),0))-SUMIFS('Reversal Reclaim'!$L$5:$L$504,'Reversal Reclaim'!$B$5:$B$504,A149,'Reversal Reclaim'!$G$5:$G$504,"Temporary"))))</f>
        <v/>
      </c>
      <c r="BE149" s="188" t="str">
        <f>IF(A149="","",IF(OR(S149="Yes",F149="Credit Note",Q149&lt;=0,AF149="",Setup!$B$24&lt;=AF149,AN149&lt;=0),0,MAX(0,O149*MIN(1,MAX(0,AI149/AN149))*MAX(0,1-IF(AND(AD149&lt;&gt;"",AD149&lt;=AF149),MIN(1,MAX(0,AE149/Q149)),0))-SUMIFS('Reversal Reclaim'!$M$5:$M$504,'Reversal Reclaim'!$B$5:$B$504,A149,'Reversal Reclaim'!$G$5:$G$504,"Temporary"))))</f>
        <v/>
      </c>
      <c r="BF149" s="188" t="str">
        <f>IF(A149="","",IF(OR(S149="Yes",F149="Credit Note",Q149&lt;=0,AF149="",Setup!$B$24&lt;=AF149,AN149&lt;=0),0,MAX(0,P149*MIN(1,MAX(0,AI149/AN149))*MAX(0,1-IF(AND(AD149&lt;&gt;"",AD149&lt;=AF149),MIN(1,MAX(0,AE149/Q149)),0))-SUMIFS('Reversal Reclaim'!$N$5:$N$504,'Reversal Reclaim'!$B$5:$B$504,A149,'Reversal Reclaim'!$G$5:$G$504,"Temporary"))))</f>
        <v/>
      </c>
      <c r="BG149" s="188" t="str">
        <f t="shared" si="38"/>
        <v/>
      </c>
    </row>
    <row r="150" spans="1:59" ht="37.950000000000003" customHeight="1" x14ac:dyDescent="0.25">
      <c r="A150" s="61"/>
      <c r="B150" s="62"/>
      <c r="C150" s="62"/>
      <c r="D150" s="62"/>
      <c r="E150" s="62"/>
      <c r="F150" s="62"/>
      <c r="G150" s="62"/>
      <c r="H150" s="63"/>
      <c r="I150" s="63"/>
      <c r="J150" s="63"/>
      <c r="K150" s="63"/>
      <c r="L150" s="64"/>
      <c r="M150" s="64"/>
      <c r="N150" s="64"/>
      <c r="O150" s="64"/>
      <c r="P150" s="64"/>
      <c r="Q150" s="64"/>
      <c r="R150" s="62"/>
      <c r="S150" s="62"/>
      <c r="T150" s="62"/>
      <c r="U150" s="62"/>
      <c r="V150" s="62"/>
      <c r="W150" s="63"/>
      <c r="X150" s="65"/>
      <c r="Y150" s="65"/>
      <c r="Z150" s="65"/>
      <c r="AA150" s="62"/>
      <c r="AB150" s="62"/>
      <c r="AC150" s="62"/>
      <c r="AD150" s="63"/>
      <c r="AE150" s="64"/>
      <c r="AF150" s="63" t="str">
        <f t="shared" si="26"/>
        <v/>
      </c>
      <c r="AG150" s="62"/>
      <c r="AH150" s="207"/>
      <c r="AI150" s="64"/>
      <c r="AJ150" s="64"/>
      <c r="AK150" s="64"/>
      <c r="AL150" s="66" t="str">
        <f t="shared" si="27"/>
        <v/>
      </c>
      <c r="AM150" s="67" t="str">
        <f t="shared" si="28"/>
        <v/>
      </c>
      <c r="AN150" s="68" t="str">
        <f t="shared" si="29"/>
        <v/>
      </c>
      <c r="AO150" s="67" t="str">
        <f t="shared" si="30"/>
        <v/>
      </c>
      <c r="AP150" s="67" t="str">
        <f t="shared" si="31"/>
        <v/>
      </c>
      <c r="AQ150" s="67" t="str">
        <f t="shared" si="32"/>
        <v/>
      </c>
      <c r="AR150" s="67" t="str">
        <f t="shared" si="33"/>
        <v/>
      </c>
      <c r="AS150" s="67" t="str">
        <f t="shared" si="34"/>
        <v/>
      </c>
      <c r="AT150" s="67" t="str">
        <f>IF(A150="","",IF(S150="Yes","N.A.",IF(AND(AD150&lt;&gt;"",AD150&lt;=AF150,AE150&gt;=Q150),"PASS",IF(Setup!$B$24&lt;=AF150,"WATCH",IF(BG150&gt;0,"PARTIAL REVERSE/REVIEW","REVERSE/REVIEW")))))</f>
        <v/>
      </c>
      <c r="AU150" s="67" t="str">
        <f>IF(A150="","",IF(H150="","REVIEW",IF(AI150&gt;0,IF(OR(AH150="",NOT(ISNUMBER(AH150))),"REVIEW CLAIM DATE",IF(AH150&lt;=SUMIF('FY Deadlines'!$A$5:$A$14,IF(MONTH(H150)&gt;=4,YEAR(H150),YEAR(H150)-1),'FY Deadlines'!$F$5:$F$14),"PASS","EXPIRED CLAIM")),IF(SUMIF('FY Deadlines'!$A$5:$A$14,IF(MONTH(H150)&gt;=4,YEAR(H150),YEAR(H150)-1),'FY Deadlines'!$F$5:$F$14)=0,"REVIEW FY",IF(Setup!$B$24&gt;SUMIF('FY Deadlines'!$A$5:$A$14,IF(MONTH(H150)&gt;=4,YEAR(H150),YEAR(H150)-1),'FY Deadlines'!$F$5:$F$14),"EXPIRED","PASS")))))</f>
        <v/>
      </c>
      <c r="AV150" s="67" t="str">
        <f t="shared" si="35"/>
        <v/>
      </c>
      <c r="AW150" s="67" t="str">
        <f>IF(AM150="","",IF(COUNTIF('GSTR-2B IMS'!$AE$5:$AE$504,AM150)=1,SUMIF('GSTR-2B IMS'!$AE$5:$AE$504,AM150,'GSTR-2B IMS'!$AL$5:$AL$504),""))</f>
        <v/>
      </c>
      <c r="AX150" s="67" t="str">
        <f>IF(A150="","",IF(AO150&gt;1,"Duplicate",IF(COUNTIF('GSTR-2B IMS'!$AE$5:$AE$504,AM150)=0,"Only in Books",IF(COUNTIF('GSTR-2B IMS'!$AE$5:$AE$504,AM150)&gt;1,"Duplicate",IF(AND(C150=INDEX('GSTR-2B IMS'!$C$5:$C$504,AW150),F150=INDEX('GSTR-2B IMS'!$F$5:$F$504,AW150),ABS(H150-INDEX('GSTR-2B IMS'!$H$5:$H$504,AW150))&lt;=Setup!$B$21,ABS(L150-INDEX('GSTR-2B IMS'!$L$5:$L$504,AW150))&lt;=Setup!$B$18,ABS(AN150-INDEX('GSTR-2B IMS'!$AF$5:$AF$504,AW150))&lt;=Setup!$B$19,ABS(M150-INDEX('GSTR-2B IMS'!$M$5:$M$504,AW150))&lt;=Setup!$B$20,ABS(N150-INDEX('GSTR-2B IMS'!$N$5:$N$504,AW150))&lt;=Setup!$B$20,ABS(O150-INDEX('GSTR-2B IMS'!$O$5:$O$504,AW150))&lt;=Setup!$B$20,ABS(P150-INDEX('GSTR-2B IMS'!$P$5:$P$504,AW150))&lt;=Setup!$B$20),"Exact",IF(AND(C150=INDEX('GSTR-2B IMS'!$C$5:$C$504,AW150),F150=INDEX('GSTR-2B IMS'!$F$5:$F$504,AW150)),"Partial","Probable"))))))</f>
        <v/>
      </c>
      <c r="AY150" s="69" t="str">
        <f t="shared" si="36"/>
        <v/>
      </c>
      <c r="AZ150" s="190">
        <f t="shared" si="37"/>
        <v>146</v>
      </c>
      <c r="BA150" s="190" t="str">
        <f>IF(A150="","",IF(AW150="","N.A.",IF(INDEX('GSTR-2B IMS'!$T$5:$T$504,AW150)&lt;&gt;"Available","REVIEW",IF(OR(INDEX('GSTR-2B IMS'!$B$5:$B$504,AW150)="GSTR-1 B2B",INDEX('GSTR-2B IMS'!$B$5:$B$504,AW150)="GSTR-1A",INDEX('GSTR-2B IMS'!$B$5:$B$504,AW150)="IFF"),IF(OR(INDEX('GSTR-2B IMS'!$V$5:$V$504,AW150)="Accepted",INDEX('GSTR-2B IMS'!$V$5:$V$504,AW150)="No Action",INDEX('GSTR-2B IMS'!$V$5:$V$504,AW150)="Deemed Accepted"),"PASS","REVIEW"),IF(OR(INDEX('GSTR-2B IMS'!$V$5:$V$504,AW150)="Not in IMS",INDEX('GSTR-2B IMS'!$V$5:$V$504,AW150)="N.A.",INDEX('GSTR-2B IMS'!$V$5:$V$504,AW150)=""),"PASS","REVIEW")))))</f>
        <v/>
      </c>
      <c r="BB150" s="190" t="str">
        <f>IF(A150="","",IF(S150="Yes","RCM",IF(AW150="","Unmatched",IF(INDEX('GSTR-2B IMS'!$AC$5:$AC$504,AW150)="","4(A)(5)",INDEX('GSTR-2B IMS'!$AC$5:$AC$504,AW150)))))</f>
        <v/>
      </c>
      <c r="BC150" s="188" t="str">
        <f>IF(A150="","",IF(OR(S150="Yes",F150="Credit Note",Q150&lt;=0,AF150="",Setup!$B$24&lt;=AF150,AN150&lt;=0),0,MAX(0,M150*MIN(1,MAX(0,AI150/AN150))*MAX(0,1-IF(AND(AD150&lt;&gt;"",AD150&lt;=AF150),MIN(1,MAX(0,AE150/Q150)),0))-SUMIFS('Reversal Reclaim'!$K$5:$K$504,'Reversal Reclaim'!$B$5:$B$504,A150,'Reversal Reclaim'!$G$5:$G$504,"Temporary"))))</f>
        <v/>
      </c>
      <c r="BD150" s="188" t="str">
        <f>IF(A150="","",IF(OR(S150="Yes",F150="Credit Note",Q150&lt;=0,AF150="",Setup!$B$24&lt;=AF150,AN150&lt;=0),0,MAX(0,N150*MIN(1,MAX(0,AI150/AN150))*MAX(0,1-IF(AND(AD150&lt;&gt;"",AD150&lt;=AF150),MIN(1,MAX(0,AE150/Q150)),0))-SUMIFS('Reversal Reclaim'!$L$5:$L$504,'Reversal Reclaim'!$B$5:$B$504,A150,'Reversal Reclaim'!$G$5:$G$504,"Temporary"))))</f>
        <v/>
      </c>
      <c r="BE150" s="188" t="str">
        <f>IF(A150="","",IF(OR(S150="Yes",F150="Credit Note",Q150&lt;=0,AF150="",Setup!$B$24&lt;=AF150,AN150&lt;=0),0,MAX(0,O150*MIN(1,MAX(0,AI150/AN150))*MAX(0,1-IF(AND(AD150&lt;&gt;"",AD150&lt;=AF150),MIN(1,MAX(0,AE150/Q150)),0))-SUMIFS('Reversal Reclaim'!$M$5:$M$504,'Reversal Reclaim'!$B$5:$B$504,A150,'Reversal Reclaim'!$G$5:$G$504,"Temporary"))))</f>
        <v/>
      </c>
      <c r="BF150" s="188" t="str">
        <f>IF(A150="","",IF(OR(S150="Yes",F150="Credit Note",Q150&lt;=0,AF150="",Setup!$B$24&lt;=AF150,AN150&lt;=0),0,MAX(0,P150*MIN(1,MAX(0,AI150/AN150))*MAX(0,1-IF(AND(AD150&lt;&gt;"",AD150&lt;=AF150),MIN(1,MAX(0,AE150/Q150)),0))-SUMIFS('Reversal Reclaim'!$N$5:$N$504,'Reversal Reclaim'!$B$5:$B$504,A150,'Reversal Reclaim'!$G$5:$G$504,"Temporary"))))</f>
        <v/>
      </c>
      <c r="BG150" s="188" t="str">
        <f t="shared" si="38"/>
        <v/>
      </c>
    </row>
    <row r="151" spans="1:59" ht="37.950000000000003" customHeight="1" x14ac:dyDescent="0.25">
      <c r="A151" s="61"/>
      <c r="B151" s="62"/>
      <c r="C151" s="62"/>
      <c r="D151" s="62"/>
      <c r="E151" s="62"/>
      <c r="F151" s="62"/>
      <c r="G151" s="62"/>
      <c r="H151" s="63"/>
      <c r="I151" s="63"/>
      <c r="J151" s="63"/>
      <c r="K151" s="63"/>
      <c r="L151" s="64"/>
      <c r="M151" s="64"/>
      <c r="N151" s="64"/>
      <c r="O151" s="64"/>
      <c r="P151" s="64"/>
      <c r="Q151" s="64"/>
      <c r="R151" s="62"/>
      <c r="S151" s="62"/>
      <c r="T151" s="62"/>
      <c r="U151" s="62"/>
      <c r="V151" s="62"/>
      <c r="W151" s="63"/>
      <c r="X151" s="65"/>
      <c r="Y151" s="65"/>
      <c r="Z151" s="65"/>
      <c r="AA151" s="62"/>
      <c r="AB151" s="62"/>
      <c r="AC151" s="62"/>
      <c r="AD151" s="63"/>
      <c r="AE151" s="64"/>
      <c r="AF151" s="63" t="str">
        <f t="shared" si="26"/>
        <v/>
      </c>
      <c r="AG151" s="62"/>
      <c r="AH151" s="207"/>
      <c r="AI151" s="64"/>
      <c r="AJ151" s="64"/>
      <c r="AK151" s="64"/>
      <c r="AL151" s="66" t="str">
        <f t="shared" si="27"/>
        <v/>
      </c>
      <c r="AM151" s="67" t="str">
        <f t="shared" si="28"/>
        <v/>
      </c>
      <c r="AN151" s="68" t="str">
        <f t="shared" si="29"/>
        <v/>
      </c>
      <c r="AO151" s="67" t="str">
        <f t="shared" si="30"/>
        <v/>
      </c>
      <c r="AP151" s="67" t="str">
        <f t="shared" si="31"/>
        <v/>
      </c>
      <c r="AQ151" s="67" t="str">
        <f t="shared" si="32"/>
        <v/>
      </c>
      <c r="AR151" s="67" t="str">
        <f t="shared" si="33"/>
        <v/>
      </c>
      <c r="AS151" s="67" t="str">
        <f t="shared" si="34"/>
        <v/>
      </c>
      <c r="AT151" s="67" t="str">
        <f>IF(A151="","",IF(S151="Yes","N.A.",IF(AND(AD151&lt;&gt;"",AD151&lt;=AF151,AE151&gt;=Q151),"PASS",IF(Setup!$B$24&lt;=AF151,"WATCH",IF(BG151&gt;0,"PARTIAL REVERSE/REVIEW","REVERSE/REVIEW")))))</f>
        <v/>
      </c>
      <c r="AU151" s="67" t="str">
        <f>IF(A151="","",IF(H151="","REVIEW",IF(AI151&gt;0,IF(OR(AH151="",NOT(ISNUMBER(AH151))),"REVIEW CLAIM DATE",IF(AH151&lt;=SUMIF('FY Deadlines'!$A$5:$A$14,IF(MONTH(H151)&gt;=4,YEAR(H151),YEAR(H151)-1),'FY Deadlines'!$F$5:$F$14),"PASS","EXPIRED CLAIM")),IF(SUMIF('FY Deadlines'!$A$5:$A$14,IF(MONTH(H151)&gt;=4,YEAR(H151),YEAR(H151)-1),'FY Deadlines'!$F$5:$F$14)=0,"REVIEW FY",IF(Setup!$B$24&gt;SUMIF('FY Deadlines'!$A$5:$A$14,IF(MONTH(H151)&gt;=4,YEAR(H151),YEAR(H151)-1),'FY Deadlines'!$F$5:$F$14),"EXPIRED","PASS")))))</f>
        <v/>
      </c>
      <c r="AV151" s="67" t="str">
        <f t="shared" si="35"/>
        <v/>
      </c>
      <c r="AW151" s="67" t="str">
        <f>IF(AM151="","",IF(COUNTIF('GSTR-2B IMS'!$AE$5:$AE$504,AM151)=1,SUMIF('GSTR-2B IMS'!$AE$5:$AE$504,AM151,'GSTR-2B IMS'!$AL$5:$AL$504),""))</f>
        <v/>
      </c>
      <c r="AX151" s="67" t="str">
        <f>IF(A151="","",IF(AO151&gt;1,"Duplicate",IF(COUNTIF('GSTR-2B IMS'!$AE$5:$AE$504,AM151)=0,"Only in Books",IF(COUNTIF('GSTR-2B IMS'!$AE$5:$AE$504,AM151)&gt;1,"Duplicate",IF(AND(C151=INDEX('GSTR-2B IMS'!$C$5:$C$504,AW151),F151=INDEX('GSTR-2B IMS'!$F$5:$F$504,AW151),ABS(H151-INDEX('GSTR-2B IMS'!$H$5:$H$504,AW151))&lt;=Setup!$B$21,ABS(L151-INDEX('GSTR-2B IMS'!$L$5:$L$504,AW151))&lt;=Setup!$B$18,ABS(AN151-INDEX('GSTR-2B IMS'!$AF$5:$AF$504,AW151))&lt;=Setup!$B$19,ABS(M151-INDEX('GSTR-2B IMS'!$M$5:$M$504,AW151))&lt;=Setup!$B$20,ABS(N151-INDEX('GSTR-2B IMS'!$N$5:$N$504,AW151))&lt;=Setup!$B$20,ABS(O151-INDEX('GSTR-2B IMS'!$O$5:$O$504,AW151))&lt;=Setup!$B$20,ABS(P151-INDEX('GSTR-2B IMS'!$P$5:$P$504,AW151))&lt;=Setup!$B$20),"Exact",IF(AND(C151=INDEX('GSTR-2B IMS'!$C$5:$C$504,AW151),F151=INDEX('GSTR-2B IMS'!$F$5:$F$504,AW151)),"Partial","Probable"))))))</f>
        <v/>
      </c>
      <c r="AY151" s="69" t="str">
        <f t="shared" si="36"/>
        <v/>
      </c>
      <c r="AZ151" s="190">
        <f t="shared" si="37"/>
        <v>147</v>
      </c>
      <c r="BA151" s="190" t="str">
        <f>IF(A151="","",IF(AW151="","N.A.",IF(INDEX('GSTR-2B IMS'!$T$5:$T$504,AW151)&lt;&gt;"Available","REVIEW",IF(OR(INDEX('GSTR-2B IMS'!$B$5:$B$504,AW151)="GSTR-1 B2B",INDEX('GSTR-2B IMS'!$B$5:$B$504,AW151)="GSTR-1A",INDEX('GSTR-2B IMS'!$B$5:$B$504,AW151)="IFF"),IF(OR(INDEX('GSTR-2B IMS'!$V$5:$V$504,AW151)="Accepted",INDEX('GSTR-2B IMS'!$V$5:$V$504,AW151)="No Action",INDEX('GSTR-2B IMS'!$V$5:$V$504,AW151)="Deemed Accepted"),"PASS","REVIEW"),IF(OR(INDEX('GSTR-2B IMS'!$V$5:$V$504,AW151)="Not in IMS",INDEX('GSTR-2B IMS'!$V$5:$V$504,AW151)="N.A.",INDEX('GSTR-2B IMS'!$V$5:$V$504,AW151)=""),"PASS","REVIEW")))))</f>
        <v/>
      </c>
      <c r="BB151" s="190" t="str">
        <f>IF(A151="","",IF(S151="Yes","RCM",IF(AW151="","Unmatched",IF(INDEX('GSTR-2B IMS'!$AC$5:$AC$504,AW151)="","4(A)(5)",INDEX('GSTR-2B IMS'!$AC$5:$AC$504,AW151)))))</f>
        <v/>
      </c>
      <c r="BC151" s="188" t="str">
        <f>IF(A151="","",IF(OR(S151="Yes",F151="Credit Note",Q151&lt;=0,AF151="",Setup!$B$24&lt;=AF151,AN151&lt;=0),0,MAX(0,M151*MIN(1,MAX(0,AI151/AN151))*MAX(0,1-IF(AND(AD151&lt;&gt;"",AD151&lt;=AF151),MIN(1,MAX(0,AE151/Q151)),0))-SUMIFS('Reversal Reclaim'!$K$5:$K$504,'Reversal Reclaim'!$B$5:$B$504,A151,'Reversal Reclaim'!$G$5:$G$504,"Temporary"))))</f>
        <v/>
      </c>
      <c r="BD151" s="188" t="str">
        <f>IF(A151="","",IF(OR(S151="Yes",F151="Credit Note",Q151&lt;=0,AF151="",Setup!$B$24&lt;=AF151,AN151&lt;=0),0,MAX(0,N151*MIN(1,MAX(0,AI151/AN151))*MAX(0,1-IF(AND(AD151&lt;&gt;"",AD151&lt;=AF151),MIN(1,MAX(0,AE151/Q151)),0))-SUMIFS('Reversal Reclaim'!$L$5:$L$504,'Reversal Reclaim'!$B$5:$B$504,A151,'Reversal Reclaim'!$G$5:$G$504,"Temporary"))))</f>
        <v/>
      </c>
      <c r="BE151" s="188" t="str">
        <f>IF(A151="","",IF(OR(S151="Yes",F151="Credit Note",Q151&lt;=0,AF151="",Setup!$B$24&lt;=AF151,AN151&lt;=0),0,MAX(0,O151*MIN(1,MAX(0,AI151/AN151))*MAX(0,1-IF(AND(AD151&lt;&gt;"",AD151&lt;=AF151),MIN(1,MAX(0,AE151/Q151)),0))-SUMIFS('Reversal Reclaim'!$M$5:$M$504,'Reversal Reclaim'!$B$5:$B$504,A151,'Reversal Reclaim'!$G$5:$G$504,"Temporary"))))</f>
        <v/>
      </c>
      <c r="BF151" s="188" t="str">
        <f>IF(A151="","",IF(OR(S151="Yes",F151="Credit Note",Q151&lt;=0,AF151="",Setup!$B$24&lt;=AF151,AN151&lt;=0),0,MAX(0,P151*MIN(1,MAX(0,AI151/AN151))*MAX(0,1-IF(AND(AD151&lt;&gt;"",AD151&lt;=AF151),MIN(1,MAX(0,AE151/Q151)),0))-SUMIFS('Reversal Reclaim'!$N$5:$N$504,'Reversal Reclaim'!$B$5:$B$504,A151,'Reversal Reclaim'!$G$5:$G$504,"Temporary"))))</f>
        <v/>
      </c>
      <c r="BG151" s="188" t="str">
        <f t="shared" si="38"/>
        <v/>
      </c>
    </row>
    <row r="152" spans="1:59" ht="37.950000000000003" customHeight="1" x14ac:dyDescent="0.25">
      <c r="A152" s="61"/>
      <c r="B152" s="62"/>
      <c r="C152" s="62"/>
      <c r="D152" s="62"/>
      <c r="E152" s="62"/>
      <c r="F152" s="62"/>
      <c r="G152" s="62"/>
      <c r="H152" s="63"/>
      <c r="I152" s="63"/>
      <c r="J152" s="63"/>
      <c r="K152" s="63"/>
      <c r="L152" s="64"/>
      <c r="M152" s="64"/>
      <c r="N152" s="64"/>
      <c r="O152" s="64"/>
      <c r="P152" s="64"/>
      <c r="Q152" s="64"/>
      <c r="R152" s="62"/>
      <c r="S152" s="62"/>
      <c r="T152" s="62"/>
      <c r="U152" s="62"/>
      <c r="V152" s="62"/>
      <c r="W152" s="63"/>
      <c r="X152" s="65"/>
      <c r="Y152" s="65"/>
      <c r="Z152" s="65"/>
      <c r="AA152" s="62"/>
      <c r="AB152" s="62"/>
      <c r="AC152" s="62"/>
      <c r="AD152" s="63"/>
      <c r="AE152" s="64"/>
      <c r="AF152" s="63" t="str">
        <f t="shared" si="26"/>
        <v/>
      </c>
      <c r="AG152" s="62"/>
      <c r="AH152" s="207"/>
      <c r="AI152" s="64"/>
      <c r="AJ152" s="64"/>
      <c r="AK152" s="64"/>
      <c r="AL152" s="66" t="str">
        <f t="shared" si="27"/>
        <v/>
      </c>
      <c r="AM152" s="67" t="str">
        <f t="shared" si="28"/>
        <v/>
      </c>
      <c r="AN152" s="68" t="str">
        <f t="shared" si="29"/>
        <v/>
      </c>
      <c r="AO152" s="67" t="str">
        <f t="shared" si="30"/>
        <v/>
      </c>
      <c r="AP152" s="67" t="str">
        <f t="shared" si="31"/>
        <v/>
      </c>
      <c r="AQ152" s="67" t="str">
        <f t="shared" si="32"/>
        <v/>
      </c>
      <c r="AR152" s="67" t="str">
        <f t="shared" si="33"/>
        <v/>
      </c>
      <c r="AS152" s="67" t="str">
        <f t="shared" si="34"/>
        <v/>
      </c>
      <c r="AT152" s="67" t="str">
        <f>IF(A152="","",IF(S152="Yes","N.A.",IF(AND(AD152&lt;&gt;"",AD152&lt;=AF152,AE152&gt;=Q152),"PASS",IF(Setup!$B$24&lt;=AF152,"WATCH",IF(BG152&gt;0,"PARTIAL REVERSE/REVIEW","REVERSE/REVIEW")))))</f>
        <v/>
      </c>
      <c r="AU152" s="67" t="str">
        <f>IF(A152="","",IF(H152="","REVIEW",IF(AI152&gt;0,IF(OR(AH152="",NOT(ISNUMBER(AH152))),"REVIEW CLAIM DATE",IF(AH152&lt;=SUMIF('FY Deadlines'!$A$5:$A$14,IF(MONTH(H152)&gt;=4,YEAR(H152),YEAR(H152)-1),'FY Deadlines'!$F$5:$F$14),"PASS","EXPIRED CLAIM")),IF(SUMIF('FY Deadlines'!$A$5:$A$14,IF(MONTH(H152)&gt;=4,YEAR(H152),YEAR(H152)-1),'FY Deadlines'!$F$5:$F$14)=0,"REVIEW FY",IF(Setup!$B$24&gt;SUMIF('FY Deadlines'!$A$5:$A$14,IF(MONTH(H152)&gt;=4,YEAR(H152),YEAR(H152)-1),'FY Deadlines'!$F$5:$F$14),"EXPIRED","PASS")))))</f>
        <v/>
      </c>
      <c r="AV152" s="67" t="str">
        <f t="shared" si="35"/>
        <v/>
      </c>
      <c r="AW152" s="67" t="str">
        <f>IF(AM152="","",IF(COUNTIF('GSTR-2B IMS'!$AE$5:$AE$504,AM152)=1,SUMIF('GSTR-2B IMS'!$AE$5:$AE$504,AM152,'GSTR-2B IMS'!$AL$5:$AL$504),""))</f>
        <v/>
      </c>
      <c r="AX152" s="67" t="str">
        <f>IF(A152="","",IF(AO152&gt;1,"Duplicate",IF(COUNTIF('GSTR-2B IMS'!$AE$5:$AE$504,AM152)=0,"Only in Books",IF(COUNTIF('GSTR-2B IMS'!$AE$5:$AE$504,AM152)&gt;1,"Duplicate",IF(AND(C152=INDEX('GSTR-2B IMS'!$C$5:$C$504,AW152),F152=INDEX('GSTR-2B IMS'!$F$5:$F$504,AW152),ABS(H152-INDEX('GSTR-2B IMS'!$H$5:$H$504,AW152))&lt;=Setup!$B$21,ABS(L152-INDEX('GSTR-2B IMS'!$L$5:$L$504,AW152))&lt;=Setup!$B$18,ABS(AN152-INDEX('GSTR-2B IMS'!$AF$5:$AF$504,AW152))&lt;=Setup!$B$19,ABS(M152-INDEX('GSTR-2B IMS'!$M$5:$M$504,AW152))&lt;=Setup!$B$20,ABS(N152-INDEX('GSTR-2B IMS'!$N$5:$N$504,AW152))&lt;=Setup!$B$20,ABS(O152-INDEX('GSTR-2B IMS'!$O$5:$O$504,AW152))&lt;=Setup!$B$20,ABS(P152-INDEX('GSTR-2B IMS'!$P$5:$P$504,AW152))&lt;=Setup!$B$20),"Exact",IF(AND(C152=INDEX('GSTR-2B IMS'!$C$5:$C$504,AW152),F152=INDEX('GSTR-2B IMS'!$F$5:$F$504,AW152)),"Partial","Probable"))))))</f>
        <v/>
      </c>
      <c r="AY152" s="69" t="str">
        <f t="shared" si="36"/>
        <v/>
      </c>
      <c r="AZ152" s="190">
        <f t="shared" si="37"/>
        <v>148</v>
      </c>
      <c r="BA152" s="190" t="str">
        <f>IF(A152="","",IF(AW152="","N.A.",IF(INDEX('GSTR-2B IMS'!$T$5:$T$504,AW152)&lt;&gt;"Available","REVIEW",IF(OR(INDEX('GSTR-2B IMS'!$B$5:$B$504,AW152)="GSTR-1 B2B",INDEX('GSTR-2B IMS'!$B$5:$B$504,AW152)="GSTR-1A",INDEX('GSTR-2B IMS'!$B$5:$B$504,AW152)="IFF"),IF(OR(INDEX('GSTR-2B IMS'!$V$5:$V$504,AW152)="Accepted",INDEX('GSTR-2B IMS'!$V$5:$V$504,AW152)="No Action",INDEX('GSTR-2B IMS'!$V$5:$V$504,AW152)="Deemed Accepted"),"PASS","REVIEW"),IF(OR(INDEX('GSTR-2B IMS'!$V$5:$V$504,AW152)="Not in IMS",INDEX('GSTR-2B IMS'!$V$5:$V$504,AW152)="N.A.",INDEX('GSTR-2B IMS'!$V$5:$V$504,AW152)=""),"PASS","REVIEW")))))</f>
        <v/>
      </c>
      <c r="BB152" s="190" t="str">
        <f>IF(A152="","",IF(S152="Yes","RCM",IF(AW152="","Unmatched",IF(INDEX('GSTR-2B IMS'!$AC$5:$AC$504,AW152)="","4(A)(5)",INDEX('GSTR-2B IMS'!$AC$5:$AC$504,AW152)))))</f>
        <v/>
      </c>
      <c r="BC152" s="188" t="str">
        <f>IF(A152="","",IF(OR(S152="Yes",F152="Credit Note",Q152&lt;=0,AF152="",Setup!$B$24&lt;=AF152,AN152&lt;=0),0,MAX(0,M152*MIN(1,MAX(0,AI152/AN152))*MAX(0,1-IF(AND(AD152&lt;&gt;"",AD152&lt;=AF152),MIN(1,MAX(0,AE152/Q152)),0))-SUMIFS('Reversal Reclaim'!$K$5:$K$504,'Reversal Reclaim'!$B$5:$B$504,A152,'Reversal Reclaim'!$G$5:$G$504,"Temporary"))))</f>
        <v/>
      </c>
      <c r="BD152" s="188" t="str">
        <f>IF(A152="","",IF(OR(S152="Yes",F152="Credit Note",Q152&lt;=0,AF152="",Setup!$B$24&lt;=AF152,AN152&lt;=0),0,MAX(0,N152*MIN(1,MAX(0,AI152/AN152))*MAX(0,1-IF(AND(AD152&lt;&gt;"",AD152&lt;=AF152),MIN(1,MAX(0,AE152/Q152)),0))-SUMIFS('Reversal Reclaim'!$L$5:$L$504,'Reversal Reclaim'!$B$5:$B$504,A152,'Reversal Reclaim'!$G$5:$G$504,"Temporary"))))</f>
        <v/>
      </c>
      <c r="BE152" s="188" t="str">
        <f>IF(A152="","",IF(OR(S152="Yes",F152="Credit Note",Q152&lt;=0,AF152="",Setup!$B$24&lt;=AF152,AN152&lt;=0),0,MAX(0,O152*MIN(1,MAX(0,AI152/AN152))*MAX(0,1-IF(AND(AD152&lt;&gt;"",AD152&lt;=AF152),MIN(1,MAX(0,AE152/Q152)),0))-SUMIFS('Reversal Reclaim'!$M$5:$M$504,'Reversal Reclaim'!$B$5:$B$504,A152,'Reversal Reclaim'!$G$5:$G$504,"Temporary"))))</f>
        <v/>
      </c>
      <c r="BF152" s="188" t="str">
        <f>IF(A152="","",IF(OR(S152="Yes",F152="Credit Note",Q152&lt;=0,AF152="",Setup!$B$24&lt;=AF152,AN152&lt;=0),0,MAX(0,P152*MIN(1,MAX(0,AI152/AN152))*MAX(0,1-IF(AND(AD152&lt;&gt;"",AD152&lt;=AF152),MIN(1,MAX(0,AE152/Q152)),0))-SUMIFS('Reversal Reclaim'!$N$5:$N$504,'Reversal Reclaim'!$B$5:$B$504,A152,'Reversal Reclaim'!$G$5:$G$504,"Temporary"))))</f>
        <v/>
      </c>
      <c r="BG152" s="188" t="str">
        <f t="shared" si="38"/>
        <v/>
      </c>
    </row>
    <row r="153" spans="1:59" ht="37.950000000000003" customHeight="1" x14ac:dyDescent="0.25">
      <c r="A153" s="61"/>
      <c r="B153" s="62"/>
      <c r="C153" s="62"/>
      <c r="D153" s="62"/>
      <c r="E153" s="62"/>
      <c r="F153" s="62"/>
      <c r="G153" s="62"/>
      <c r="H153" s="63"/>
      <c r="I153" s="63"/>
      <c r="J153" s="63"/>
      <c r="K153" s="63"/>
      <c r="L153" s="64"/>
      <c r="M153" s="64"/>
      <c r="N153" s="64"/>
      <c r="O153" s="64"/>
      <c r="P153" s="64"/>
      <c r="Q153" s="64"/>
      <c r="R153" s="62"/>
      <c r="S153" s="62"/>
      <c r="T153" s="62"/>
      <c r="U153" s="62"/>
      <c r="V153" s="62"/>
      <c r="W153" s="63"/>
      <c r="X153" s="65"/>
      <c r="Y153" s="65"/>
      <c r="Z153" s="65"/>
      <c r="AA153" s="62"/>
      <c r="AB153" s="62"/>
      <c r="AC153" s="62"/>
      <c r="AD153" s="63"/>
      <c r="AE153" s="64"/>
      <c r="AF153" s="63" t="str">
        <f t="shared" si="26"/>
        <v/>
      </c>
      <c r="AG153" s="62"/>
      <c r="AH153" s="207"/>
      <c r="AI153" s="64"/>
      <c r="AJ153" s="64"/>
      <c r="AK153" s="64"/>
      <c r="AL153" s="66" t="str">
        <f t="shared" si="27"/>
        <v/>
      </c>
      <c r="AM153" s="67" t="str">
        <f t="shared" si="28"/>
        <v/>
      </c>
      <c r="AN153" s="68" t="str">
        <f t="shared" si="29"/>
        <v/>
      </c>
      <c r="AO153" s="67" t="str">
        <f t="shared" si="30"/>
        <v/>
      </c>
      <c r="AP153" s="67" t="str">
        <f t="shared" si="31"/>
        <v/>
      </c>
      <c r="AQ153" s="67" t="str">
        <f t="shared" si="32"/>
        <v/>
      </c>
      <c r="AR153" s="67" t="str">
        <f t="shared" si="33"/>
        <v/>
      </c>
      <c r="AS153" s="67" t="str">
        <f t="shared" si="34"/>
        <v/>
      </c>
      <c r="AT153" s="67" t="str">
        <f>IF(A153="","",IF(S153="Yes","N.A.",IF(AND(AD153&lt;&gt;"",AD153&lt;=AF153,AE153&gt;=Q153),"PASS",IF(Setup!$B$24&lt;=AF153,"WATCH",IF(BG153&gt;0,"PARTIAL REVERSE/REVIEW","REVERSE/REVIEW")))))</f>
        <v/>
      </c>
      <c r="AU153" s="67" t="str">
        <f>IF(A153="","",IF(H153="","REVIEW",IF(AI153&gt;0,IF(OR(AH153="",NOT(ISNUMBER(AH153))),"REVIEW CLAIM DATE",IF(AH153&lt;=SUMIF('FY Deadlines'!$A$5:$A$14,IF(MONTH(H153)&gt;=4,YEAR(H153),YEAR(H153)-1),'FY Deadlines'!$F$5:$F$14),"PASS","EXPIRED CLAIM")),IF(SUMIF('FY Deadlines'!$A$5:$A$14,IF(MONTH(H153)&gt;=4,YEAR(H153),YEAR(H153)-1),'FY Deadlines'!$F$5:$F$14)=0,"REVIEW FY",IF(Setup!$B$24&gt;SUMIF('FY Deadlines'!$A$5:$A$14,IF(MONTH(H153)&gt;=4,YEAR(H153),YEAR(H153)-1),'FY Deadlines'!$F$5:$F$14),"EXPIRED","PASS")))))</f>
        <v/>
      </c>
      <c r="AV153" s="67" t="str">
        <f t="shared" si="35"/>
        <v/>
      </c>
      <c r="AW153" s="67" t="str">
        <f>IF(AM153="","",IF(COUNTIF('GSTR-2B IMS'!$AE$5:$AE$504,AM153)=1,SUMIF('GSTR-2B IMS'!$AE$5:$AE$504,AM153,'GSTR-2B IMS'!$AL$5:$AL$504),""))</f>
        <v/>
      </c>
      <c r="AX153" s="67" t="str">
        <f>IF(A153="","",IF(AO153&gt;1,"Duplicate",IF(COUNTIF('GSTR-2B IMS'!$AE$5:$AE$504,AM153)=0,"Only in Books",IF(COUNTIF('GSTR-2B IMS'!$AE$5:$AE$504,AM153)&gt;1,"Duplicate",IF(AND(C153=INDEX('GSTR-2B IMS'!$C$5:$C$504,AW153),F153=INDEX('GSTR-2B IMS'!$F$5:$F$504,AW153),ABS(H153-INDEX('GSTR-2B IMS'!$H$5:$H$504,AW153))&lt;=Setup!$B$21,ABS(L153-INDEX('GSTR-2B IMS'!$L$5:$L$504,AW153))&lt;=Setup!$B$18,ABS(AN153-INDEX('GSTR-2B IMS'!$AF$5:$AF$504,AW153))&lt;=Setup!$B$19,ABS(M153-INDEX('GSTR-2B IMS'!$M$5:$M$504,AW153))&lt;=Setup!$B$20,ABS(N153-INDEX('GSTR-2B IMS'!$N$5:$N$504,AW153))&lt;=Setup!$B$20,ABS(O153-INDEX('GSTR-2B IMS'!$O$5:$O$504,AW153))&lt;=Setup!$B$20,ABS(P153-INDEX('GSTR-2B IMS'!$P$5:$P$504,AW153))&lt;=Setup!$B$20),"Exact",IF(AND(C153=INDEX('GSTR-2B IMS'!$C$5:$C$504,AW153),F153=INDEX('GSTR-2B IMS'!$F$5:$F$504,AW153)),"Partial","Probable"))))))</f>
        <v/>
      </c>
      <c r="AY153" s="69" t="str">
        <f t="shared" si="36"/>
        <v/>
      </c>
      <c r="AZ153" s="190">
        <f t="shared" si="37"/>
        <v>149</v>
      </c>
      <c r="BA153" s="190" t="str">
        <f>IF(A153="","",IF(AW153="","N.A.",IF(INDEX('GSTR-2B IMS'!$T$5:$T$504,AW153)&lt;&gt;"Available","REVIEW",IF(OR(INDEX('GSTR-2B IMS'!$B$5:$B$504,AW153)="GSTR-1 B2B",INDEX('GSTR-2B IMS'!$B$5:$B$504,AW153)="GSTR-1A",INDEX('GSTR-2B IMS'!$B$5:$B$504,AW153)="IFF"),IF(OR(INDEX('GSTR-2B IMS'!$V$5:$V$504,AW153)="Accepted",INDEX('GSTR-2B IMS'!$V$5:$V$504,AW153)="No Action",INDEX('GSTR-2B IMS'!$V$5:$V$504,AW153)="Deemed Accepted"),"PASS","REVIEW"),IF(OR(INDEX('GSTR-2B IMS'!$V$5:$V$504,AW153)="Not in IMS",INDEX('GSTR-2B IMS'!$V$5:$V$504,AW153)="N.A.",INDEX('GSTR-2B IMS'!$V$5:$V$504,AW153)=""),"PASS","REVIEW")))))</f>
        <v/>
      </c>
      <c r="BB153" s="190" t="str">
        <f>IF(A153="","",IF(S153="Yes","RCM",IF(AW153="","Unmatched",IF(INDEX('GSTR-2B IMS'!$AC$5:$AC$504,AW153)="","4(A)(5)",INDEX('GSTR-2B IMS'!$AC$5:$AC$504,AW153)))))</f>
        <v/>
      </c>
      <c r="BC153" s="188" t="str">
        <f>IF(A153="","",IF(OR(S153="Yes",F153="Credit Note",Q153&lt;=0,AF153="",Setup!$B$24&lt;=AF153,AN153&lt;=0),0,MAX(0,M153*MIN(1,MAX(0,AI153/AN153))*MAX(0,1-IF(AND(AD153&lt;&gt;"",AD153&lt;=AF153),MIN(1,MAX(0,AE153/Q153)),0))-SUMIFS('Reversal Reclaim'!$K$5:$K$504,'Reversal Reclaim'!$B$5:$B$504,A153,'Reversal Reclaim'!$G$5:$G$504,"Temporary"))))</f>
        <v/>
      </c>
      <c r="BD153" s="188" t="str">
        <f>IF(A153="","",IF(OR(S153="Yes",F153="Credit Note",Q153&lt;=0,AF153="",Setup!$B$24&lt;=AF153,AN153&lt;=0),0,MAX(0,N153*MIN(1,MAX(0,AI153/AN153))*MAX(0,1-IF(AND(AD153&lt;&gt;"",AD153&lt;=AF153),MIN(1,MAX(0,AE153/Q153)),0))-SUMIFS('Reversal Reclaim'!$L$5:$L$504,'Reversal Reclaim'!$B$5:$B$504,A153,'Reversal Reclaim'!$G$5:$G$504,"Temporary"))))</f>
        <v/>
      </c>
      <c r="BE153" s="188" t="str">
        <f>IF(A153="","",IF(OR(S153="Yes",F153="Credit Note",Q153&lt;=0,AF153="",Setup!$B$24&lt;=AF153,AN153&lt;=0),0,MAX(0,O153*MIN(1,MAX(0,AI153/AN153))*MAX(0,1-IF(AND(AD153&lt;&gt;"",AD153&lt;=AF153),MIN(1,MAX(0,AE153/Q153)),0))-SUMIFS('Reversal Reclaim'!$M$5:$M$504,'Reversal Reclaim'!$B$5:$B$504,A153,'Reversal Reclaim'!$G$5:$G$504,"Temporary"))))</f>
        <v/>
      </c>
      <c r="BF153" s="188" t="str">
        <f>IF(A153="","",IF(OR(S153="Yes",F153="Credit Note",Q153&lt;=0,AF153="",Setup!$B$24&lt;=AF153,AN153&lt;=0),0,MAX(0,P153*MIN(1,MAX(0,AI153/AN153))*MAX(0,1-IF(AND(AD153&lt;&gt;"",AD153&lt;=AF153),MIN(1,MAX(0,AE153/Q153)),0))-SUMIFS('Reversal Reclaim'!$N$5:$N$504,'Reversal Reclaim'!$B$5:$B$504,A153,'Reversal Reclaim'!$G$5:$G$504,"Temporary"))))</f>
        <v/>
      </c>
      <c r="BG153" s="188" t="str">
        <f t="shared" si="38"/>
        <v/>
      </c>
    </row>
    <row r="154" spans="1:59" ht="37.950000000000003" customHeight="1" x14ac:dyDescent="0.25">
      <c r="A154" s="61"/>
      <c r="B154" s="62"/>
      <c r="C154" s="62"/>
      <c r="D154" s="62"/>
      <c r="E154" s="62"/>
      <c r="F154" s="62"/>
      <c r="G154" s="62"/>
      <c r="H154" s="63"/>
      <c r="I154" s="63"/>
      <c r="J154" s="63"/>
      <c r="K154" s="63"/>
      <c r="L154" s="64"/>
      <c r="M154" s="64"/>
      <c r="N154" s="64"/>
      <c r="O154" s="64"/>
      <c r="P154" s="64"/>
      <c r="Q154" s="64"/>
      <c r="R154" s="62"/>
      <c r="S154" s="62"/>
      <c r="T154" s="62"/>
      <c r="U154" s="62"/>
      <c r="V154" s="62"/>
      <c r="W154" s="63"/>
      <c r="X154" s="65"/>
      <c r="Y154" s="65"/>
      <c r="Z154" s="65"/>
      <c r="AA154" s="62"/>
      <c r="AB154" s="62"/>
      <c r="AC154" s="62"/>
      <c r="AD154" s="63"/>
      <c r="AE154" s="64"/>
      <c r="AF154" s="63" t="str">
        <f t="shared" si="26"/>
        <v/>
      </c>
      <c r="AG154" s="62"/>
      <c r="AH154" s="207"/>
      <c r="AI154" s="64"/>
      <c r="AJ154" s="64"/>
      <c r="AK154" s="64"/>
      <c r="AL154" s="66" t="str">
        <f t="shared" si="27"/>
        <v/>
      </c>
      <c r="AM154" s="67" t="str">
        <f t="shared" si="28"/>
        <v/>
      </c>
      <c r="AN154" s="68" t="str">
        <f t="shared" si="29"/>
        <v/>
      </c>
      <c r="AO154" s="67" t="str">
        <f t="shared" si="30"/>
        <v/>
      </c>
      <c r="AP154" s="67" t="str">
        <f t="shared" si="31"/>
        <v/>
      </c>
      <c r="AQ154" s="67" t="str">
        <f t="shared" si="32"/>
        <v/>
      </c>
      <c r="AR154" s="67" t="str">
        <f t="shared" si="33"/>
        <v/>
      </c>
      <c r="AS154" s="67" t="str">
        <f t="shared" si="34"/>
        <v/>
      </c>
      <c r="AT154" s="67" t="str">
        <f>IF(A154="","",IF(S154="Yes","N.A.",IF(AND(AD154&lt;&gt;"",AD154&lt;=AF154,AE154&gt;=Q154),"PASS",IF(Setup!$B$24&lt;=AF154,"WATCH",IF(BG154&gt;0,"PARTIAL REVERSE/REVIEW","REVERSE/REVIEW")))))</f>
        <v/>
      </c>
      <c r="AU154" s="67" t="str">
        <f>IF(A154="","",IF(H154="","REVIEW",IF(AI154&gt;0,IF(OR(AH154="",NOT(ISNUMBER(AH154))),"REVIEW CLAIM DATE",IF(AH154&lt;=SUMIF('FY Deadlines'!$A$5:$A$14,IF(MONTH(H154)&gt;=4,YEAR(H154),YEAR(H154)-1),'FY Deadlines'!$F$5:$F$14),"PASS","EXPIRED CLAIM")),IF(SUMIF('FY Deadlines'!$A$5:$A$14,IF(MONTH(H154)&gt;=4,YEAR(H154),YEAR(H154)-1),'FY Deadlines'!$F$5:$F$14)=0,"REVIEW FY",IF(Setup!$B$24&gt;SUMIF('FY Deadlines'!$A$5:$A$14,IF(MONTH(H154)&gt;=4,YEAR(H154),YEAR(H154)-1),'FY Deadlines'!$F$5:$F$14),"EXPIRED","PASS")))))</f>
        <v/>
      </c>
      <c r="AV154" s="67" t="str">
        <f t="shared" si="35"/>
        <v/>
      </c>
      <c r="AW154" s="67" t="str">
        <f>IF(AM154="","",IF(COUNTIF('GSTR-2B IMS'!$AE$5:$AE$504,AM154)=1,SUMIF('GSTR-2B IMS'!$AE$5:$AE$504,AM154,'GSTR-2B IMS'!$AL$5:$AL$504),""))</f>
        <v/>
      </c>
      <c r="AX154" s="67" t="str">
        <f>IF(A154="","",IF(AO154&gt;1,"Duplicate",IF(COUNTIF('GSTR-2B IMS'!$AE$5:$AE$504,AM154)=0,"Only in Books",IF(COUNTIF('GSTR-2B IMS'!$AE$5:$AE$504,AM154)&gt;1,"Duplicate",IF(AND(C154=INDEX('GSTR-2B IMS'!$C$5:$C$504,AW154),F154=INDEX('GSTR-2B IMS'!$F$5:$F$504,AW154),ABS(H154-INDEX('GSTR-2B IMS'!$H$5:$H$504,AW154))&lt;=Setup!$B$21,ABS(L154-INDEX('GSTR-2B IMS'!$L$5:$L$504,AW154))&lt;=Setup!$B$18,ABS(AN154-INDEX('GSTR-2B IMS'!$AF$5:$AF$504,AW154))&lt;=Setup!$B$19,ABS(M154-INDEX('GSTR-2B IMS'!$M$5:$M$504,AW154))&lt;=Setup!$B$20,ABS(N154-INDEX('GSTR-2B IMS'!$N$5:$N$504,AW154))&lt;=Setup!$B$20,ABS(O154-INDEX('GSTR-2B IMS'!$O$5:$O$504,AW154))&lt;=Setup!$B$20,ABS(P154-INDEX('GSTR-2B IMS'!$P$5:$P$504,AW154))&lt;=Setup!$B$20),"Exact",IF(AND(C154=INDEX('GSTR-2B IMS'!$C$5:$C$504,AW154),F154=INDEX('GSTR-2B IMS'!$F$5:$F$504,AW154)),"Partial","Probable"))))))</f>
        <v/>
      </c>
      <c r="AY154" s="69" t="str">
        <f t="shared" si="36"/>
        <v/>
      </c>
      <c r="AZ154" s="190">
        <f t="shared" si="37"/>
        <v>150</v>
      </c>
      <c r="BA154" s="190" t="str">
        <f>IF(A154="","",IF(AW154="","N.A.",IF(INDEX('GSTR-2B IMS'!$T$5:$T$504,AW154)&lt;&gt;"Available","REVIEW",IF(OR(INDEX('GSTR-2B IMS'!$B$5:$B$504,AW154)="GSTR-1 B2B",INDEX('GSTR-2B IMS'!$B$5:$B$504,AW154)="GSTR-1A",INDEX('GSTR-2B IMS'!$B$5:$B$504,AW154)="IFF"),IF(OR(INDEX('GSTR-2B IMS'!$V$5:$V$504,AW154)="Accepted",INDEX('GSTR-2B IMS'!$V$5:$V$504,AW154)="No Action",INDEX('GSTR-2B IMS'!$V$5:$V$504,AW154)="Deemed Accepted"),"PASS","REVIEW"),IF(OR(INDEX('GSTR-2B IMS'!$V$5:$V$504,AW154)="Not in IMS",INDEX('GSTR-2B IMS'!$V$5:$V$504,AW154)="N.A.",INDEX('GSTR-2B IMS'!$V$5:$V$504,AW154)=""),"PASS","REVIEW")))))</f>
        <v/>
      </c>
      <c r="BB154" s="190" t="str">
        <f>IF(A154="","",IF(S154="Yes","RCM",IF(AW154="","Unmatched",IF(INDEX('GSTR-2B IMS'!$AC$5:$AC$504,AW154)="","4(A)(5)",INDEX('GSTR-2B IMS'!$AC$5:$AC$504,AW154)))))</f>
        <v/>
      </c>
      <c r="BC154" s="188" t="str">
        <f>IF(A154="","",IF(OR(S154="Yes",F154="Credit Note",Q154&lt;=0,AF154="",Setup!$B$24&lt;=AF154,AN154&lt;=0),0,MAX(0,M154*MIN(1,MAX(0,AI154/AN154))*MAX(0,1-IF(AND(AD154&lt;&gt;"",AD154&lt;=AF154),MIN(1,MAX(0,AE154/Q154)),0))-SUMIFS('Reversal Reclaim'!$K$5:$K$504,'Reversal Reclaim'!$B$5:$B$504,A154,'Reversal Reclaim'!$G$5:$G$504,"Temporary"))))</f>
        <v/>
      </c>
      <c r="BD154" s="188" t="str">
        <f>IF(A154="","",IF(OR(S154="Yes",F154="Credit Note",Q154&lt;=0,AF154="",Setup!$B$24&lt;=AF154,AN154&lt;=0),0,MAX(0,N154*MIN(1,MAX(0,AI154/AN154))*MAX(0,1-IF(AND(AD154&lt;&gt;"",AD154&lt;=AF154),MIN(1,MAX(0,AE154/Q154)),0))-SUMIFS('Reversal Reclaim'!$L$5:$L$504,'Reversal Reclaim'!$B$5:$B$504,A154,'Reversal Reclaim'!$G$5:$G$504,"Temporary"))))</f>
        <v/>
      </c>
      <c r="BE154" s="188" t="str">
        <f>IF(A154="","",IF(OR(S154="Yes",F154="Credit Note",Q154&lt;=0,AF154="",Setup!$B$24&lt;=AF154,AN154&lt;=0),0,MAX(0,O154*MIN(1,MAX(0,AI154/AN154))*MAX(0,1-IF(AND(AD154&lt;&gt;"",AD154&lt;=AF154),MIN(1,MAX(0,AE154/Q154)),0))-SUMIFS('Reversal Reclaim'!$M$5:$M$504,'Reversal Reclaim'!$B$5:$B$504,A154,'Reversal Reclaim'!$G$5:$G$504,"Temporary"))))</f>
        <v/>
      </c>
      <c r="BF154" s="188" t="str">
        <f>IF(A154="","",IF(OR(S154="Yes",F154="Credit Note",Q154&lt;=0,AF154="",Setup!$B$24&lt;=AF154,AN154&lt;=0),0,MAX(0,P154*MIN(1,MAX(0,AI154/AN154))*MAX(0,1-IF(AND(AD154&lt;&gt;"",AD154&lt;=AF154),MIN(1,MAX(0,AE154/Q154)),0))-SUMIFS('Reversal Reclaim'!$N$5:$N$504,'Reversal Reclaim'!$B$5:$B$504,A154,'Reversal Reclaim'!$G$5:$G$504,"Temporary"))))</f>
        <v/>
      </c>
      <c r="BG154" s="188" t="str">
        <f t="shared" si="38"/>
        <v/>
      </c>
    </row>
    <row r="155" spans="1:59" ht="37.950000000000003" customHeight="1" x14ac:dyDescent="0.25">
      <c r="A155" s="61"/>
      <c r="B155" s="62"/>
      <c r="C155" s="62"/>
      <c r="D155" s="62"/>
      <c r="E155" s="62"/>
      <c r="F155" s="62"/>
      <c r="G155" s="62"/>
      <c r="H155" s="63"/>
      <c r="I155" s="63"/>
      <c r="J155" s="63"/>
      <c r="K155" s="63"/>
      <c r="L155" s="64"/>
      <c r="M155" s="64"/>
      <c r="N155" s="64"/>
      <c r="O155" s="64"/>
      <c r="P155" s="64"/>
      <c r="Q155" s="64"/>
      <c r="R155" s="62"/>
      <c r="S155" s="62"/>
      <c r="T155" s="62"/>
      <c r="U155" s="62"/>
      <c r="V155" s="62"/>
      <c r="W155" s="63"/>
      <c r="X155" s="65"/>
      <c r="Y155" s="65"/>
      <c r="Z155" s="65"/>
      <c r="AA155" s="62"/>
      <c r="AB155" s="62"/>
      <c r="AC155" s="62"/>
      <c r="AD155" s="63"/>
      <c r="AE155" s="64"/>
      <c r="AF155" s="63" t="str">
        <f t="shared" si="26"/>
        <v/>
      </c>
      <c r="AG155" s="62"/>
      <c r="AH155" s="207"/>
      <c r="AI155" s="64"/>
      <c r="AJ155" s="64"/>
      <c r="AK155" s="64"/>
      <c r="AL155" s="66" t="str">
        <f t="shared" si="27"/>
        <v/>
      </c>
      <c r="AM155" s="67" t="str">
        <f t="shared" si="28"/>
        <v/>
      </c>
      <c r="AN155" s="68" t="str">
        <f t="shared" si="29"/>
        <v/>
      </c>
      <c r="AO155" s="67" t="str">
        <f t="shared" si="30"/>
        <v/>
      </c>
      <c r="AP155" s="67" t="str">
        <f t="shared" si="31"/>
        <v/>
      </c>
      <c r="AQ155" s="67" t="str">
        <f t="shared" si="32"/>
        <v/>
      </c>
      <c r="AR155" s="67" t="str">
        <f t="shared" si="33"/>
        <v/>
      </c>
      <c r="AS155" s="67" t="str">
        <f t="shared" si="34"/>
        <v/>
      </c>
      <c r="AT155" s="67" t="str">
        <f>IF(A155="","",IF(S155="Yes","N.A.",IF(AND(AD155&lt;&gt;"",AD155&lt;=AF155,AE155&gt;=Q155),"PASS",IF(Setup!$B$24&lt;=AF155,"WATCH",IF(BG155&gt;0,"PARTIAL REVERSE/REVIEW","REVERSE/REVIEW")))))</f>
        <v/>
      </c>
      <c r="AU155" s="67" t="str">
        <f>IF(A155="","",IF(H155="","REVIEW",IF(AI155&gt;0,IF(OR(AH155="",NOT(ISNUMBER(AH155))),"REVIEW CLAIM DATE",IF(AH155&lt;=SUMIF('FY Deadlines'!$A$5:$A$14,IF(MONTH(H155)&gt;=4,YEAR(H155),YEAR(H155)-1),'FY Deadlines'!$F$5:$F$14),"PASS","EXPIRED CLAIM")),IF(SUMIF('FY Deadlines'!$A$5:$A$14,IF(MONTH(H155)&gt;=4,YEAR(H155),YEAR(H155)-1),'FY Deadlines'!$F$5:$F$14)=0,"REVIEW FY",IF(Setup!$B$24&gt;SUMIF('FY Deadlines'!$A$5:$A$14,IF(MONTH(H155)&gt;=4,YEAR(H155),YEAR(H155)-1),'FY Deadlines'!$F$5:$F$14),"EXPIRED","PASS")))))</f>
        <v/>
      </c>
      <c r="AV155" s="67" t="str">
        <f t="shared" si="35"/>
        <v/>
      </c>
      <c r="AW155" s="67" t="str">
        <f>IF(AM155="","",IF(COUNTIF('GSTR-2B IMS'!$AE$5:$AE$504,AM155)=1,SUMIF('GSTR-2B IMS'!$AE$5:$AE$504,AM155,'GSTR-2B IMS'!$AL$5:$AL$504),""))</f>
        <v/>
      </c>
      <c r="AX155" s="67" t="str">
        <f>IF(A155="","",IF(AO155&gt;1,"Duplicate",IF(COUNTIF('GSTR-2B IMS'!$AE$5:$AE$504,AM155)=0,"Only in Books",IF(COUNTIF('GSTR-2B IMS'!$AE$5:$AE$504,AM155)&gt;1,"Duplicate",IF(AND(C155=INDEX('GSTR-2B IMS'!$C$5:$C$504,AW155),F155=INDEX('GSTR-2B IMS'!$F$5:$F$504,AW155),ABS(H155-INDEX('GSTR-2B IMS'!$H$5:$H$504,AW155))&lt;=Setup!$B$21,ABS(L155-INDEX('GSTR-2B IMS'!$L$5:$L$504,AW155))&lt;=Setup!$B$18,ABS(AN155-INDEX('GSTR-2B IMS'!$AF$5:$AF$504,AW155))&lt;=Setup!$B$19,ABS(M155-INDEX('GSTR-2B IMS'!$M$5:$M$504,AW155))&lt;=Setup!$B$20,ABS(N155-INDEX('GSTR-2B IMS'!$N$5:$N$504,AW155))&lt;=Setup!$B$20,ABS(O155-INDEX('GSTR-2B IMS'!$O$5:$O$504,AW155))&lt;=Setup!$B$20,ABS(P155-INDEX('GSTR-2B IMS'!$P$5:$P$504,AW155))&lt;=Setup!$B$20),"Exact",IF(AND(C155=INDEX('GSTR-2B IMS'!$C$5:$C$504,AW155),F155=INDEX('GSTR-2B IMS'!$F$5:$F$504,AW155)),"Partial","Probable"))))))</f>
        <v/>
      </c>
      <c r="AY155" s="69" t="str">
        <f t="shared" si="36"/>
        <v/>
      </c>
      <c r="AZ155" s="190">
        <f t="shared" si="37"/>
        <v>151</v>
      </c>
      <c r="BA155" s="190" t="str">
        <f>IF(A155="","",IF(AW155="","N.A.",IF(INDEX('GSTR-2B IMS'!$T$5:$T$504,AW155)&lt;&gt;"Available","REVIEW",IF(OR(INDEX('GSTR-2B IMS'!$B$5:$B$504,AW155)="GSTR-1 B2B",INDEX('GSTR-2B IMS'!$B$5:$B$504,AW155)="GSTR-1A",INDEX('GSTR-2B IMS'!$B$5:$B$504,AW155)="IFF"),IF(OR(INDEX('GSTR-2B IMS'!$V$5:$V$504,AW155)="Accepted",INDEX('GSTR-2B IMS'!$V$5:$V$504,AW155)="No Action",INDEX('GSTR-2B IMS'!$V$5:$V$504,AW155)="Deemed Accepted"),"PASS","REVIEW"),IF(OR(INDEX('GSTR-2B IMS'!$V$5:$V$504,AW155)="Not in IMS",INDEX('GSTR-2B IMS'!$V$5:$V$504,AW155)="N.A.",INDEX('GSTR-2B IMS'!$V$5:$V$504,AW155)=""),"PASS","REVIEW")))))</f>
        <v/>
      </c>
      <c r="BB155" s="190" t="str">
        <f>IF(A155="","",IF(S155="Yes","RCM",IF(AW155="","Unmatched",IF(INDEX('GSTR-2B IMS'!$AC$5:$AC$504,AW155)="","4(A)(5)",INDEX('GSTR-2B IMS'!$AC$5:$AC$504,AW155)))))</f>
        <v/>
      </c>
      <c r="BC155" s="188" t="str">
        <f>IF(A155="","",IF(OR(S155="Yes",F155="Credit Note",Q155&lt;=0,AF155="",Setup!$B$24&lt;=AF155,AN155&lt;=0),0,MAX(0,M155*MIN(1,MAX(0,AI155/AN155))*MAX(0,1-IF(AND(AD155&lt;&gt;"",AD155&lt;=AF155),MIN(1,MAX(0,AE155/Q155)),0))-SUMIFS('Reversal Reclaim'!$K$5:$K$504,'Reversal Reclaim'!$B$5:$B$504,A155,'Reversal Reclaim'!$G$5:$G$504,"Temporary"))))</f>
        <v/>
      </c>
      <c r="BD155" s="188" t="str">
        <f>IF(A155="","",IF(OR(S155="Yes",F155="Credit Note",Q155&lt;=0,AF155="",Setup!$B$24&lt;=AF155,AN155&lt;=0),0,MAX(0,N155*MIN(1,MAX(0,AI155/AN155))*MAX(0,1-IF(AND(AD155&lt;&gt;"",AD155&lt;=AF155),MIN(1,MAX(0,AE155/Q155)),0))-SUMIFS('Reversal Reclaim'!$L$5:$L$504,'Reversal Reclaim'!$B$5:$B$504,A155,'Reversal Reclaim'!$G$5:$G$504,"Temporary"))))</f>
        <v/>
      </c>
      <c r="BE155" s="188" t="str">
        <f>IF(A155="","",IF(OR(S155="Yes",F155="Credit Note",Q155&lt;=0,AF155="",Setup!$B$24&lt;=AF155,AN155&lt;=0),0,MAX(0,O155*MIN(1,MAX(0,AI155/AN155))*MAX(0,1-IF(AND(AD155&lt;&gt;"",AD155&lt;=AF155),MIN(1,MAX(0,AE155/Q155)),0))-SUMIFS('Reversal Reclaim'!$M$5:$M$504,'Reversal Reclaim'!$B$5:$B$504,A155,'Reversal Reclaim'!$G$5:$G$504,"Temporary"))))</f>
        <v/>
      </c>
      <c r="BF155" s="188" t="str">
        <f>IF(A155="","",IF(OR(S155="Yes",F155="Credit Note",Q155&lt;=0,AF155="",Setup!$B$24&lt;=AF155,AN155&lt;=0),0,MAX(0,P155*MIN(1,MAX(0,AI155/AN155))*MAX(0,1-IF(AND(AD155&lt;&gt;"",AD155&lt;=AF155),MIN(1,MAX(0,AE155/Q155)),0))-SUMIFS('Reversal Reclaim'!$N$5:$N$504,'Reversal Reclaim'!$B$5:$B$504,A155,'Reversal Reclaim'!$G$5:$G$504,"Temporary"))))</f>
        <v/>
      </c>
      <c r="BG155" s="188" t="str">
        <f t="shared" si="38"/>
        <v/>
      </c>
    </row>
    <row r="156" spans="1:59" ht="37.950000000000003" customHeight="1" x14ac:dyDescent="0.25">
      <c r="A156" s="61"/>
      <c r="B156" s="62"/>
      <c r="C156" s="62"/>
      <c r="D156" s="62"/>
      <c r="E156" s="62"/>
      <c r="F156" s="62"/>
      <c r="G156" s="62"/>
      <c r="H156" s="63"/>
      <c r="I156" s="63"/>
      <c r="J156" s="63"/>
      <c r="K156" s="63"/>
      <c r="L156" s="64"/>
      <c r="M156" s="64"/>
      <c r="N156" s="64"/>
      <c r="O156" s="64"/>
      <c r="P156" s="64"/>
      <c r="Q156" s="64"/>
      <c r="R156" s="62"/>
      <c r="S156" s="62"/>
      <c r="T156" s="62"/>
      <c r="U156" s="62"/>
      <c r="V156" s="62"/>
      <c r="W156" s="63"/>
      <c r="X156" s="65"/>
      <c r="Y156" s="65"/>
      <c r="Z156" s="65"/>
      <c r="AA156" s="62"/>
      <c r="AB156" s="62"/>
      <c r="AC156" s="62"/>
      <c r="AD156" s="63"/>
      <c r="AE156" s="64"/>
      <c r="AF156" s="63" t="str">
        <f t="shared" si="26"/>
        <v/>
      </c>
      <c r="AG156" s="62"/>
      <c r="AH156" s="207"/>
      <c r="AI156" s="64"/>
      <c r="AJ156" s="64"/>
      <c r="AK156" s="64"/>
      <c r="AL156" s="66" t="str">
        <f t="shared" si="27"/>
        <v/>
      </c>
      <c r="AM156" s="67" t="str">
        <f t="shared" si="28"/>
        <v/>
      </c>
      <c r="AN156" s="68" t="str">
        <f t="shared" si="29"/>
        <v/>
      </c>
      <c r="AO156" s="67" t="str">
        <f t="shared" si="30"/>
        <v/>
      </c>
      <c r="AP156" s="67" t="str">
        <f t="shared" si="31"/>
        <v/>
      </c>
      <c r="AQ156" s="67" t="str">
        <f t="shared" si="32"/>
        <v/>
      </c>
      <c r="AR156" s="67" t="str">
        <f t="shared" si="33"/>
        <v/>
      </c>
      <c r="AS156" s="67" t="str">
        <f t="shared" si="34"/>
        <v/>
      </c>
      <c r="AT156" s="67" t="str">
        <f>IF(A156="","",IF(S156="Yes","N.A.",IF(AND(AD156&lt;&gt;"",AD156&lt;=AF156,AE156&gt;=Q156),"PASS",IF(Setup!$B$24&lt;=AF156,"WATCH",IF(BG156&gt;0,"PARTIAL REVERSE/REVIEW","REVERSE/REVIEW")))))</f>
        <v/>
      </c>
      <c r="AU156" s="67" t="str">
        <f>IF(A156="","",IF(H156="","REVIEW",IF(AI156&gt;0,IF(OR(AH156="",NOT(ISNUMBER(AH156))),"REVIEW CLAIM DATE",IF(AH156&lt;=SUMIF('FY Deadlines'!$A$5:$A$14,IF(MONTH(H156)&gt;=4,YEAR(H156),YEAR(H156)-1),'FY Deadlines'!$F$5:$F$14),"PASS","EXPIRED CLAIM")),IF(SUMIF('FY Deadlines'!$A$5:$A$14,IF(MONTH(H156)&gt;=4,YEAR(H156),YEAR(H156)-1),'FY Deadlines'!$F$5:$F$14)=0,"REVIEW FY",IF(Setup!$B$24&gt;SUMIF('FY Deadlines'!$A$5:$A$14,IF(MONTH(H156)&gt;=4,YEAR(H156),YEAR(H156)-1),'FY Deadlines'!$F$5:$F$14),"EXPIRED","PASS")))))</f>
        <v/>
      </c>
      <c r="AV156" s="67" t="str">
        <f t="shared" si="35"/>
        <v/>
      </c>
      <c r="AW156" s="67" t="str">
        <f>IF(AM156="","",IF(COUNTIF('GSTR-2B IMS'!$AE$5:$AE$504,AM156)=1,SUMIF('GSTR-2B IMS'!$AE$5:$AE$504,AM156,'GSTR-2B IMS'!$AL$5:$AL$504),""))</f>
        <v/>
      </c>
      <c r="AX156" s="67" t="str">
        <f>IF(A156="","",IF(AO156&gt;1,"Duplicate",IF(COUNTIF('GSTR-2B IMS'!$AE$5:$AE$504,AM156)=0,"Only in Books",IF(COUNTIF('GSTR-2B IMS'!$AE$5:$AE$504,AM156)&gt;1,"Duplicate",IF(AND(C156=INDEX('GSTR-2B IMS'!$C$5:$C$504,AW156),F156=INDEX('GSTR-2B IMS'!$F$5:$F$504,AW156),ABS(H156-INDEX('GSTR-2B IMS'!$H$5:$H$504,AW156))&lt;=Setup!$B$21,ABS(L156-INDEX('GSTR-2B IMS'!$L$5:$L$504,AW156))&lt;=Setup!$B$18,ABS(AN156-INDEX('GSTR-2B IMS'!$AF$5:$AF$504,AW156))&lt;=Setup!$B$19,ABS(M156-INDEX('GSTR-2B IMS'!$M$5:$M$504,AW156))&lt;=Setup!$B$20,ABS(N156-INDEX('GSTR-2B IMS'!$N$5:$N$504,AW156))&lt;=Setup!$B$20,ABS(O156-INDEX('GSTR-2B IMS'!$O$5:$O$504,AW156))&lt;=Setup!$B$20,ABS(P156-INDEX('GSTR-2B IMS'!$P$5:$P$504,AW156))&lt;=Setup!$B$20),"Exact",IF(AND(C156=INDEX('GSTR-2B IMS'!$C$5:$C$504,AW156),F156=INDEX('GSTR-2B IMS'!$F$5:$F$504,AW156)),"Partial","Probable"))))))</f>
        <v/>
      </c>
      <c r="AY156" s="69" t="str">
        <f t="shared" si="36"/>
        <v/>
      </c>
      <c r="AZ156" s="190">
        <f t="shared" si="37"/>
        <v>152</v>
      </c>
      <c r="BA156" s="190" t="str">
        <f>IF(A156="","",IF(AW156="","N.A.",IF(INDEX('GSTR-2B IMS'!$T$5:$T$504,AW156)&lt;&gt;"Available","REVIEW",IF(OR(INDEX('GSTR-2B IMS'!$B$5:$B$504,AW156)="GSTR-1 B2B",INDEX('GSTR-2B IMS'!$B$5:$B$504,AW156)="GSTR-1A",INDEX('GSTR-2B IMS'!$B$5:$B$504,AW156)="IFF"),IF(OR(INDEX('GSTR-2B IMS'!$V$5:$V$504,AW156)="Accepted",INDEX('GSTR-2B IMS'!$V$5:$V$504,AW156)="No Action",INDEX('GSTR-2B IMS'!$V$5:$V$504,AW156)="Deemed Accepted"),"PASS","REVIEW"),IF(OR(INDEX('GSTR-2B IMS'!$V$5:$V$504,AW156)="Not in IMS",INDEX('GSTR-2B IMS'!$V$5:$V$504,AW156)="N.A.",INDEX('GSTR-2B IMS'!$V$5:$V$504,AW156)=""),"PASS","REVIEW")))))</f>
        <v/>
      </c>
      <c r="BB156" s="190" t="str">
        <f>IF(A156="","",IF(S156="Yes","RCM",IF(AW156="","Unmatched",IF(INDEX('GSTR-2B IMS'!$AC$5:$AC$504,AW156)="","4(A)(5)",INDEX('GSTR-2B IMS'!$AC$5:$AC$504,AW156)))))</f>
        <v/>
      </c>
      <c r="BC156" s="188" t="str">
        <f>IF(A156="","",IF(OR(S156="Yes",F156="Credit Note",Q156&lt;=0,AF156="",Setup!$B$24&lt;=AF156,AN156&lt;=0),0,MAX(0,M156*MIN(1,MAX(0,AI156/AN156))*MAX(0,1-IF(AND(AD156&lt;&gt;"",AD156&lt;=AF156),MIN(1,MAX(0,AE156/Q156)),0))-SUMIFS('Reversal Reclaim'!$K$5:$K$504,'Reversal Reclaim'!$B$5:$B$504,A156,'Reversal Reclaim'!$G$5:$G$504,"Temporary"))))</f>
        <v/>
      </c>
      <c r="BD156" s="188" t="str">
        <f>IF(A156="","",IF(OR(S156="Yes",F156="Credit Note",Q156&lt;=0,AF156="",Setup!$B$24&lt;=AF156,AN156&lt;=0),0,MAX(0,N156*MIN(1,MAX(0,AI156/AN156))*MAX(0,1-IF(AND(AD156&lt;&gt;"",AD156&lt;=AF156),MIN(1,MAX(0,AE156/Q156)),0))-SUMIFS('Reversal Reclaim'!$L$5:$L$504,'Reversal Reclaim'!$B$5:$B$504,A156,'Reversal Reclaim'!$G$5:$G$504,"Temporary"))))</f>
        <v/>
      </c>
      <c r="BE156" s="188" t="str">
        <f>IF(A156="","",IF(OR(S156="Yes",F156="Credit Note",Q156&lt;=0,AF156="",Setup!$B$24&lt;=AF156,AN156&lt;=0),0,MAX(0,O156*MIN(1,MAX(0,AI156/AN156))*MAX(0,1-IF(AND(AD156&lt;&gt;"",AD156&lt;=AF156),MIN(1,MAX(0,AE156/Q156)),0))-SUMIFS('Reversal Reclaim'!$M$5:$M$504,'Reversal Reclaim'!$B$5:$B$504,A156,'Reversal Reclaim'!$G$5:$G$504,"Temporary"))))</f>
        <v/>
      </c>
      <c r="BF156" s="188" t="str">
        <f>IF(A156="","",IF(OR(S156="Yes",F156="Credit Note",Q156&lt;=0,AF156="",Setup!$B$24&lt;=AF156,AN156&lt;=0),0,MAX(0,P156*MIN(1,MAX(0,AI156/AN156))*MAX(0,1-IF(AND(AD156&lt;&gt;"",AD156&lt;=AF156),MIN(1,MAX(0,AE156/Q156)),0))-SUMIFS('Reversal Reclaim'!$N$5:$N$504,'Reversal Reclaim'!$B$5:$B$504,A156,'Reversal Reclaim'!$G$5:$G$504,"Temporary"))))</f>
        <v/>
      </c>
      <c r="BG156" s="188" t="str">
        <f t="shared" si="38"/>
        <v/>
      </c>
    </row>
    <row r="157" spans="1:59" ht="37.950000000000003" customHeight="1" x14ac:dyDescent="0.25">
      <c r="A157" s="61"/>
      <c r="B157" s="62"/>
      <c r="C157" s="62"/>
      <c r="D157" s="62"/>
      <c r="E157" s="62"/>
      <c r="F157" s="62"/>
      <c r="G157" s="62"/>
      <c r="H157" s="63"/>
      <c r="I157" s="63"/>
      <c r="J157" s="63"/>
      <c r="K157" s="63"/>
      <c r="L157" s="64"/>
      <c r="M157" s="64"/>
      <c r="N157" s="64"/>
      <c r="O157" s="64"/>
      <c r="P157" s="64"/>
      <c r="Q157" s="64"/>
      <c r="R157" s="62"/>
      <c r="S157" s="62"/>
      <c r="T157" s="62"/>
      <c r="U157" s="62"/>
      <c r="V157" s="62"/>
      <c r="W157" s="63"/>
      <c r="X157" s="65"/>
      <c r="Y157" s="65"/>
      <c r="Z157" s="65"/>
      <c r="AA157" s="62"/>
      <c r="AB157" s="62"/>
      <c r="AC157" s="62"/>
      <c r="AD157" s="63"/>
      <c r="AE157" s="64"/>
      <c r="AF157" s="63" t="str">
        <f t="shared" si="26"/>
        <v/>
      </c>
      <c r="AG157" s="62"/>
      <c r="AH157" s="207"/>
      <c r="AI157" s="64"/>
      <c r="AJ157" s="64"/>
      <c r="AK157" s="64"/>
      <c r="AL157" s="66" t="str">
        <f t="shared" si="27"/>
        <v/>
      </c>
      <c r="AM157" s="67" t="str">
        <f t="shared" si="28"/>
        <v/>
      </c>
      <c r="AN157" s="68" t="str">
        <f t="shared" si="29"/>
        <v/>
      </c>
      <c r="AO157" s="67" t="str">
        <f t="shared" si="30"/>
        <v/>
      </c>
      <c r="AP157" s="67" t="str">
        <f t="shared" si="31"/>
        <v/>
      </c>
      <c r="AQ157" s="67" t="str">
        <f t="shared" si="32"/>
        <v/>
      </c>
      <c r="AR157" s="67" t="str">
        <f t="shared" si="33"/>
        <v/>
      </c>
      <c r="AS157" s="67" t="str">
        <f t="shared" si="34"/>
        <v/>
      </c>
      <c r="AT157" s="67" t="str">
        <f>IF(A157="","",IF(S157="Yes","N.A.",IF(AND(AD157&lt;&gt;"",AD157&lt;=AF157,AE157&gt;=Q157),"PASS",IF(Setup!$B$24&lt;=AF157,"WATCH",IF(BG157&gt;0,"PARTIAL REVERSE/REVIEW","REVERSE/REVIEW")))))</f>
        <v/>
      </c>
      <c r="AU157" s="67" t="str">
        <f>IF(A157="","",IF(H157="","REVIEW",IF(AI157&gt;0,IF(OR(AH157="",NOT(ISNUMBER(AH157))),"REVIEW CLAIM DATE",IF(AH157&lt;=SUMIF('FY Deadlines'!$A$5:$A$14,IF(MONTH(H157)&gt;=4,YEAR(H157),YEAR(H157)-1),'FY Deadlines'!$F$5:$F$14),"PASS","EXPIRED CLAIM")),IF(SUMIF('FY Deadlines'!$A$5:$A$14,IF(MONTH(H157)&gt;=4,YEAR(H157),YEAR(H157)-1),'FY Deadlines'!$F$5:$F$14)=0,"REVIEW FY",IF(Setup!$B$24&gt;SUMIF('FY Deadlines'!$A$5:$A$14,IF(MONTH(H157)&gt;=4,YEAR(H157),YEAR(H157)-1),'FY Deadlines'!$F$5:$F$14),"EXPIRED","PASS")))))</f>
        <v/>
      </c>
      <c r="AV157" s="67" t="str">
        <f t="shared" si="35"/>
        <v/>
      </c>
      <c r="AW157" s="67" t="str">
        <f>IF(AM157="","",IF(COUNTIF('GSTR-2B IMS'!$AE$5:$AE$504,AM157)=1,SUMIF('GSTR-2B IMS'!$AE$5:$AE$504,AM157,'GSTR-2B IMS'!$AL$5:$AL$504),""))</f>
        <v/>
      </c>
      <c r="AX157" s="67" t="str">
        <f>IF(A157="","",IF(AO157&gt;1,"Duplicate",IF(COUNTIF('GSTR-2B IMS'!$AE$5:$AE$504,AM157)=0,"Only in Books",IF(COUNTIF('GSTR-2B IMS'!$AE$5:$AE$504,AM157)&gt;1,"Duplicate",IF(AND(C157=INDEX('GSTR-2B IMS'!$C$5:$C$504,AW157),F157=INDEX('GSTR-2B IMS'!$F$5:$F$504,AW157),ABS(H157-INDEX('GSTR-2B IMS'!$H$5:$H$504,AW157))&lt;=Setup!$B$21,ABS(L157-INDEX('GSTR-2B IMS'!$L$5:$L$504,AW157))&lt;=Setup!$B$18,ABS(AN157-INDEX('GSTR-2B IMS'!$AF$5:$AF$504,AW157))&lt;=Setup!$B$19,ABS(M157-INDEX('GSTR-2B IMS'!$M$5:$M$504,AW157))&lt;=Setup!$B$20,ABS(N157-INDEX('GSTR-2B IMS'!$N$5:$N$504,AW157))&lt;=Setup!$B$20,ABS(O157-INDEX('GSTR-2B IMS'!$O$5:$O$504,AW157))&lt;=Setup!$B$20,ABS(P157-INDEX('GSTR-2B IMS'!$P$5:$P$504,AW157))&lt;=Setup!$B$20),"Exact",IF(AND(C157=INDEX('GSTR-2B IMS'!$C$5:$C$504,AW157),F157=INDEX('GSTR-2B IMS'!$F$5:$F$504,AW157)),"Partial","Probable"))))))</f>
        <v/>
      </c>
      <c r="AY157" s="69" t="str">
        <f t="shared" si="36"/>
        <v/>
      </c>
      <c r="AZ157" s="190">
        <f t="shared" si="37"/>
        <v>153</v>
      </c>
      <c r="BA157" s="190" t="str">
        <f>IF(A157="","",IF(AW157="","N.A.",IF(INDEX('GSTR-2B IMS'!$T$5:$T$504,AW157)&lt;&gt;"Available","REVIEW",IF(OR(INDEX('GSTR-2B IMS'!$B$5:$B$504,AW157)="GSTR-1 B2B",INDEX('GSTR-2B IMS'!$B$5:$B$504,AW157)="GSTR-1A",INDEX('GSTR-2B IMS'!$B$5:$B$504,AW157)="IFF"),IF(OR(INDEX('GSTR-2B IMS'!$V$5:$V$504,AW157)="Accepted",INDEX('GSTR-2B IMS'!$V$5:$V$504,AW157)="No Action",INDEX('GSTR-2B IMS'!$V$5:$V$504,AW157)="Deemed Accepted"),"PASS","REVIEW"),IF(OR(INDEX('GSTR-2B IMS'!$V$5:$V$504,AW157)="Not in IMS",INDEX('GSTR-2B IMS'!$V$5:$V$504,AW157)="N.A.",INDEX('GSTR-2B IMS'!$V$5:$V$504,AW157)=""),"PASS","REVIEW")))))</f>
        <v/>
      </c>
      <c r="BB157" s="190" t="str">
        <f>IF(A157="","",IF(S157="Yes","RCM",IF(AW157="","Unmatched",IF(INDEX('GSTR-2B IMS'!$AC$5:$AC$504,AW157)="","4(A)(5)",INDEX('GSTR-2B IMS'!$AC$5:$AC$504,AW157)))))</f>
        <v/>
      </c>
      <c r="BC157" s="188" t="str">
        <f>IF(A157="","",IF(OR(S157="Yes",F157="Credit Note",Q157&lt;=0,AF157="",Setup!$B$24&lt;=AF157,AN157&lt;=0),0,MAX(0,M157*MIN(1,MAX(0,AI157/AN157))*MAX(0,1-IF(AND(AD157&lt;&gt;"",AD157&lt;=AF157),MIN(1,MAX(0,AE157/Q157)),0))-SUMIFS('Reversal Reclaim'!$K$5:$K$504,'Reversal Reclaim'!$B$5:$B$504,A157,'Reversal Reclaim'!$G$5:$G$504,"Temporary"))))</f>
        <v/>
      </c>
      <c r="BD157" s="188" t="str">
        <f>IF(A157="","",IF(OR(S157="Yes",F157="Credit Note",Q157&lt;=0,AF157="",Setup!$B$24&lt;=AF157,AN157&lt;=0),0,MAX(0,N157*MIN(1,MAX(0,AI157/AN157))*MAX(0,1-IF(AND(AD157&lt;&gt;"",AD157&lt;=AF157),MIN(1,MAX(0,AE157/Q157)),0))-SUMIFS('Reversal Reclaim'!$L$5:$L$504,'Reversal Reclaim'!$B$5:$B$504,A157,'Reversal Reclaim'!$G$5:$G$504,"Temporary"))))</f>
        <v/>
      </c>
      <c r="BE157" s="188" t="str">
        <f>IF(A157="","",IF(OR(S157="Yes",F157="Credit Note",Q157&lt;=0,AF157="",Setup!$B$24&lt;=AF157,AN157&lt;=0),0,MAX(0,O157*MIN(1,MAX(0,AI157/AN157))*MAX(0,1-IF(AND(AD157&lt;&gt;"",AD157&lt;=AF157),MIN(1,MAX(0,AE157/Q157)),0))-SUMIFS('Reversal Reclaim'!$M$5:$M$504,'Reversal Reclaim'!$B$5:$B$504,A157,'Reversal Reclaim'!$G$5:$G$504,"Temporary"))))</f>
        <v/>
      </c>
      <c r="BF157" s="188" t="str">
        <f>IF(A157="","",IF(OR(S157="Yes",F157="Credit Note",Q157&lt;=0,AF157="",Setup!$B$24&lt;=AF157,AN157&lt;=0),0,MAX(0,P157*MIN(1,MAX(0,AI157/AN157))*MAX(0,1-IF(AND(AD157&lt;&gt;"",AD157&lt;=AF157),MIN(1,MAX(0,AE157/Q157)),0))-SUMIFS('Reversal Reclaim'!$N$5:$N$504,'Reversal Reclaim'!$B$5:$B$504,A157,'Reversal Reclaim'!$G$5:$G$504,"Temporary"))))</f>
        <v/>
      </c>
      <c r="BG157" s="188" t="str">
        <f t="shared" si="38"/>
        <v/>
      </c>
    </row>
    <row r="158" spans="1:59" ht="37.950000000000003" customHeight="1" x14ac:dyDescent="0.25">
      <c r="A158" s="61"/>
      <c r="B158" s="62"/>
      <c r="C158" s="62"/>
      <c r="D158" s="62"/>
      <c r="E158" s="62"/>
      <c r="F158" s="62"/>
      <c r="G158" s="62"/>
      <c r="H158" s="63"/>
      <c r="I158" s="63"/>
      <c r="J158" s="63"/>
      <c r="K158" s="63"/>
      <c r="L158" s="64"/>
      <c r="M158" s="64"/>
      <c r="N158" s="64"/>
      <c r="O158" s="64"/>
      <c r="P158" s="64"/>
      <c r="Q158" s="64"/>
      <c r="R158" s="62"/>
      <c r="S158" s="62"/>
      <c r="T158" s="62"/>
      <c r="U158" s="62"/>
      <c r="V158" s="62"/>
      <c r="W158" s="63"/>
      <c r="X158" s="65"/>
      <c r="Y158" s="65"/>
      <c r="Z158" s="65"/>
      <c r="AA158" s="62"/>
      <c r="AB158" s="62"/>
      <c r="AC158" s="62"/>
      <c r="AD158" s="63"/>
      <c r="AE158" s="64"/>
      <c r="AF158" s="63" t="str">
        <f t="shared" si="26"/>
        <v/>
      </c>
      <c r="AG158" s="62"/>
      <c r="AH158" s="207"/>
      <c r="AI158" s="64"/>
      <c r="AJ158" s="64"/>
      <c r="AK158" s="64"/>
      <c r="AL158" s="66" t="str">
        <f t="shared" si="27"/>
        <v/>
      </c>
      <c r="AM158" s="67" t="str">
        <f t="shared" si="28"/>
        <v/>
      </c>
      <c r="AN158" s="68" t="str">
        <f t="shared" si="29"/>
        <v/>
      </c>
      <c r="AO158" s="67" t="str">
        <f t="shared" si="30"/>
        <v/>
      </c>
      <c r="AP158" s="67" t="str">
        <f t="shared" si="31"/>
        <v/>
      </c>
      <c r="AQ158" s="67" t="str">
        <f t="shared" si="32"/>
        <v/>
      </c>
      <c r="AR158" s="67" t="str">
        <f t="shared" si="33"/>
        <v/>
      </c>
      <c r="AS158" s="67" t="str">
        <f t="shared" si="34"/>
        <v/>
      </c>
      <c r="AT158" s="67" t="str">
        <f>IF(A158="","",IF(S158="Yes","N.A.",IF(AND(AD158&lt;&gt;"",AD158&lt;=AF158,AE158&gt;=Q158),"PASS",IF(Setup!$B$24&lt;=AF158,"WATCH",IF(BG158&gt;0,"PARTIAL REVERSE/REVIEW","REVERSE/REVIEW")))))</f>
        <v/>
      </c>
      <c r="AU158" s="67" t="str">
        <f>IF(A158="","",IF(H158="","REVIEW",IF(AI158&gt;0,IF(OR(AH158="",NOT(ISNUMBER(AH158))),"REVIEW CLAIM DATE",IF(AH158&lt;=SUMIF('FY Deadlines'!$A$5:$A$14,IF(MONTH(H158)&gt;=4,YEAR(H158),YEAR(H158)-1),'FY Deadlines'!$F$5:$F$14),"PASS","EXPIRED CLAIM")),IF(SUMIF('FY Deadlines'!$A$5:$A$14,IF(MONTH(H158)&gt;=4,YEAR(H158),YEAR(H158)-1),'FY Deadlines'!$F$5:$F$14)=0,"REVIEW FY",IF(Setup!$B$24&gt;SUMIF('FY Deadlines'!$A$5:$A$14,IF(MONTH(H158)&gt;=4,YEAR(H158),YEAR(H158)-1),'FY Deadlines'!$F$5:$F$14),"EXPIRED","PASS")))))</f>
        <v/>
      </c>
      <c r="AV158" s="67" t="str">
        <f t="shared" si="35"/>
        <v/>
      </c>
      <c r="AW158" s="67" t="str">
        <f>IF(AM158="","",IF(COUNTIF('GSTR-2B IMS'!$AE$5:$AE$504,AM158)=1,SUMIF('GSTR-2B IMS'!$AE$5:$AE$504,AM158,'GSTR-2B IMS'!$AL$5:$AL$504),""))</f>
        <v/>
      </c>
      <c r="AX158" s="67" t="str">
        <f>IF(A158="","",IF(AO158&gt;1,"Duplicate",IF(COUNTIF('GSTR-2B IMS'!$AE$5:$AE$504,AM158)=0,"Only in Books",IF(COUNTIF('GSTR-2B IMS'!$AE$5:$AE$504,AM158)&gt;1,"Duplicate",IF(AND(C158=INDEX('GSTR-2B IMS'!$C$5:$C$504,AW158),F158=INDEX('GSTR-2B IMS'!$F$5:$F$504,AW158),ABS(H158-INDEX('GSTR-2B IMS'!$H$5:$H$504,AW158))&lt;=Setup!$B$21,ABS(L158-INDEX('GSTR-2B IMS'!$L$5:$L$504,AW158))&lt;=Setup!$B$18,ABS(AN158-INDEX('GSTR-2B IMS'!$AF$5:$AF$504,AW158))&lt;=Setup!$B$19,ABS(M158-INDEX('GSTR-2B IMS'!$M$5:$M$504,AW158))&lt;=Setup!$B$20,ABS(N158-INDEX('GSTR-2B IMS'!$N$5:$N$504,AW158))&lt;=Setup!$B$20,ABS(O158-INDEX('GSTR-2B IMS'!$O$5:$O$504,AW158))&lt;=Setup!$B$20,ABS(P158-INDEX('GSTR-2B IMS'!$P$5:$P$504,AW158))&lt;=Setup!$B$20),"Exact",IF(AND(C158=INDEX('GSTR-2B IMS'!$C$5:$C$504,AW158),F158=INDEX('GSTR-2B IMS'!$F$5:$F$504,AW158)),"Partial","Probable"))))))</f>
        <v/>
      </c>
      <c r="AY158" s="69" t="str">
        <f t="shared" si="36"/>
        <v/>
      </c>
      <c r="AZ158" s="190">
        <f t="shared" si="37"/>
        <v>154</v>
      </c>
      <c r="BA158" s="190" t="str">
        <f>IF(A158="","",IF(AW158="","N.A.",IF(INDEX('GSTR-2B IMS'!$T$5:$T$504,AW158)&lt;&gt;"Available","REVIEW",IF(OR(INDEX('GSTR-2B IMS'!$B$5:$B$504,AW158)="GSTR-1 B2B",INDEX('GSTR-2B IMS'!$B$5:$B$504,AW158)="GSTR-1A",INDEX('GSTR-2B IMS'!$B$5:$B$504,AW158)="IFF"),IF(OR(INDEX('GSTR-2B IMS'!$V$5:$V$504,AW158)="Accepted",INDEX('GSTR-2B IMS'!$V$5:$V$504,AW158)="No Action",INDEX('GSTR-2B IMS'!$V$5:$V$504,AW158)="Deemed Accepted"),"PASS","REVIEW"),IF(OR(INDEX('GSTR-2B IMS'!$V$5:$V$504,AW158)="Not in IMS",INDEX('GSTR-2B IMS'!$V$5:$V$504,AW158)="N.A.",INDEX('GSTR-2B IMS'!$V$5:$V$504,AW158)=""),"PASS","REVIEW")))))</f>
        <v/>
      </c>
      <c r="BB158" s="190" t="str">
        <f>IF(A158="","",IF(S158="Yes","RCM",IF(AW158="","Unmatched",IF(INDEX('GSTR-2B IMS'!$AC$5:$AC$504,AW158)="","4(A)(5)",INDEX('GSTR-2B IMS'!$AC$5:$AC$504,AW158)))))</f>
        <v/>
      </c>
      <c r="BC158" s="188" t="str">
        <f>IF(A158="","",IF(OR(S158="Yes",F158="Credit Note",Q158&lt;=0,AF158="",Setup!$B$24&lt;=AF158,AN158&lt;=0),0,MAX(0,M158*MIN(1,MAX(0,AI158/AN158))*MAX(0,1-IF(AND(AD158&lt;&gt;"",AD158&lt;=AF158),MIN(1,MAX(0,AE158/Q158)),0))-SUMIFS('Reversal Reclaim'!$K$5:$K$504,'Reversal Reclaim'!$B$5:$B$504,A158,'Reversal Reclaim'!$G$5:$G$504,"Temporary"))))</f>
        <v/>
      </c>
      <c r="BD158" s="188" t="str">
        <f>IF(A158="","",IF(OR(S158="Yes",F158="Credit Note",Q158&lt;=0,AF158="",Setup!$B$24&lt;=AF158,AN158&lt;=0),0,MAX(0,N158*MIN(1,MAX(0,AI158/AN158))*MAX(0,1-IF(AND(AD158&lt;&gt;"",AD158&lt;=AF158),MIN(1,MAX(0,AE158/Q158)),0))-SUMIFS('Reversal Reclaim'!$L$5:$L$504,'Reversal Reclaim'!$B$5:$B$504,A158,'Reversal Reclaim'!$G$5:$G$504,"Temporary"))))</f>
        <v/>
      </c>
      <c r="BE158" s="188" t="str">
        <f>IF(A158="","",IF(OR(S158="Yes",F158="Credit Note",Q158&lt;=0,AF158="",Setup!$B$24&lt;=AF158,AN158&lt;=0),0,MAX(0,O158*MIN(1,MAX(0,AI158/AN158))*MAX(0,1-IF(AND(AD158&lt;&gt;"",AD158&lt;=AF158),MIN(1,MAX(0,AE158/Q158)),0))-SUMIFS('Reversal Reclaim'!$M$5:$M$504,'Reversal Reclaim'!$B$5:$B$504,A158,'Reversal Reclaim'!$G$5:$G$504,"Temporary"))))</f>
        <v/>
      </c>
      <c r="BF158" s="188" t="str">
        <f>IF(A158="","",IF(OR(S158="Yes",F158="Credit Note",Q158&lt;=0,AF158="",Setup!$B$24&lt;=AF158,AN158&lt;=0),0,MAX(0,P158*MIN(1,MAX(0,AI158/AN158))*MAX(0,1-IF(AND(AD158&lt;&gt;"",AD158&lt;=AF158),MIN(1,MAX(0,AE158/Q158)),0))-SUMIFS('Reversal Reclaim'!$N$5:$N$504,'Reversal Reclaim'!$B$5:$B$504,A158,'Reversal Reclaim'!$G$5:$G$504,"Temporary"))))</f>
        <v/>
      </c>
      <c r="BG158" s="188" t="str">
        <f t="shared" si="38"/>
        <v/>
      </c>
    </row>
    <row r="159" spans="1:59" ht="37.950000000000003" customHeight="1" x14ac:dyDescent="0.25">
      <c r="A159" s="61"/>
      <c r="B159" s="62"/>
      <c r="C159" s="62"/>
      <c r="D159" s="62"/>
      <c r="E159" s="62"/>
      <c r="F159" s="62"/>
      <c r="G159" s="62"/>
      <c r="H159" s="63"/>
      <c r="I159" s="63"/>
      <c r="J159" s="63"/>
      <c r="K159" s="63"/>
      <c r="L159" s="64"/>
      <c r="M159" s="64"/>
      <c r="N159" s="64"/>
      <c r="O159" s="64"/>
      <c r="P159" s="64"/>
      <c r="Q159" s="64"/>
      <c r="R159" s="62"/>
      <c r="S159" s="62"/>
      <c r="T159" s="62"/>
      <c r="U159" s="62"/>
      <c r="V159" s="62"/>
      <c r="W159" s="63"/>
      <c r="X159" s="65"/>
      <c r="Y159" s="65"/>
      <c r="Z159" s="65"/>
      <c r="AA159" s="62"/>
      <c r="AB159" s="62"/>
      <c r="AC159" s="62"/>
      <c r="AD159" s="63"/>
      <c r="AE159" s="64"/>
      <c r="AF159" s="63" t="str">
        <f t="shared" si="26"/>
        <v/>
      </c>
      <c r="AG159" s="62"/>
      <c r="AH159" s="207"/>
      <c r="AI159" s="64"/>
      <c r="AJ159" s="64"/>
      <c r="AK159" s="64"/>
      <c r="AL159" s="66" t="str">
        <f t="shared" si="27"/>
        <v/>
      </c>
      <c r="AM159" s="67" t="str">
        <f t="shared" si="28"/>
        <v/>
      </c>
      <c r="AN159" s="68" t="str">
        <f t="shared" si="29"/>
        <v/>
      </c>
      <c r="AO159" s="67" t="str">
        <f t="shared" si="30"/>
        <v/>
      </c>
      <c r="AP159" s="67" t="str">
        <f t="shared" si="31"/>
        <v/>
      </c>
      <c r="AQ159" s="67" t="str">
        <f t="shared" si="32"/>
        <v/>
      </c>
      <c r="AR159" s="67" t="str">
        <f t="shared" si="33"/>
        <v/>
      </c>
      <c r="AS159" s="67" t="str">
        <f t="shared" si="34"/>
        <v/>
      </c>
      <c r="AT159" s="67" t="str">
        <f>IF(A159="","",IF(S159="Yes","N.A.",IF(AND(AD159&lt;&gt;"",AD159&lt;=AF159,AE159&gt;=Q159),"PASS",IF(Setup!$B$24&lt;=AF159,"WATCH",IF(BG159&gt;0,"PARTIAL REVERSE/REVIEW","REVERSE/REVIEW")))))</f>
        <v/>
      </c>
      <c r="AU159" s="67" t="str">
        <f>IF(A159="","",IF(H159="","REVIEW",IF(AI159&gt;0,IF(OR(AH159="",NOT(ISNUMBER(AH159))),"REVIEW CLAIM DATE",IF(AH159&lt;=SUMIF('FY Deadlines'!$A$5:$A$14,IF(MONTH(H159)&gt;=4,YEAR(H159),YEAR(H159)-1),'FY Deadlines'!$F$5:$F$14),"PASS","EXPIRED CLAIM")),IF(SUMIF('FY Deadlines'!$A$5:$A$14,IF(MONTH(H159)&gt;=4,YEAR(H159),YEAR(H159)-1),'FY Deadlines'!$F$5:$F$14)=0,"REVIEW FY",IF(Setup!$B$24&gt;SUMIF('FY Deadlines'!$A$5:$A$14,IF(MONTH(H159)&gt;=4,YEAR(H159),YEAR(H159)-1),'FY Deadlines'!$F$5:$F$14),"EXPIRED","PASS")))))</f>
        <v/>
      </c>
      <c r="AV159" s="67" t="str">
        <f t="shared" si="35"/>
        <v/>
      </c>
      <c r="AW159" s="67" t="str">
        <f>IF(AM159="","",IF(COUNTIF('GSTR-2B IMS'!$AE$5:$AE$504,AM159)=1,SUMIF('GSTR-2B IMS'!$AE$5:$AE$504,AM159,'GSTR-2B IMS'!$AL$5:$AL$504),""))</f>
        <v/>
      </c>
      <c r="AX159" s="67" t="str">
        <f>IF(A159="","",IF(AO159&gt;1,"Duplicate",IF(COUNTIF('GSTR-2B IMS'!$AE$5:$AE$504,AM159)=0,"Only in Books",IF(COUNTIF('GSTR-2B IMS'!$AE$5:$AE$504,AM159)&gt;1,"Duplicate",IF(AND(C159=INDEX('GSTR-2B IMS'!$C$5:$C$504,AW159),F159=INDEX('GSTR-2B IMS'!$F$5:$F$504,AW159),ABS(H159-INDEX('GSTR-2B IMS'!$H$5:$H$504,AW159))&lt;=Setup!$B$21,ABS(L159-INDEX('GSTR-2B IMS'!$L$5:$L$504,AW159))&lt;=Setup!$B$18,ABS(AN159-INDEX('GSTR-2B IMS'!$AF$5:$AF$504,AW159))&lt;=Setup!$B$19,ABS(M159-INDEX('GSTR-2B IMS'!$M$5:$M$504,AW159))&lt;=Setup!$B$20,ABS(N159-INDEX('GSTR-2B IMS'!$N$5:$N$504,AW159))&lt;=Setup!$B$20,ABS(O159-INDEX('GSTR-2B IMS'!$O$5:$O$504,AW159))&lt;=Setup!$B$20,ABS(P159-INDEX('GSTR-2B IMS'!$P$5:$P$504,AW159))&lt;=Setup!$B$20),"Exact",IF(AND(C159=INDEX('GSTR-2B IMS'!$C$5:$C$504,AW159),F159=INDEX('GSTR-2B IMS'!$F$5:$F$504,AW159)),"Partial","Probable"))))))</f>
        <v/>
      </c>
      <c r="AY159" s="69" t="str">
        <f t="shared" si="36"/>
        <v/>
      </c>
      <c r="AZ159" s="190">
        <f t="shared" si="37"/>
        <v>155</v>
      </c>
      <c r="BA159" s="190" t="str">
        <f>IF(A159="","",IF(AW159="","N.A.",IF(INDEX('GSTR-2B IMS'!$T$5:$T$504,AW159)&lt;&gt;"Available","REVIEW",IF(OR(INDEX('GSTR-2B IMS'!$B$5:$B$504,AW159)="GSTR-1 B2B",INDEX('GSTR-2B IMS'!$B$5:$B$504,AW159)="GSTR-1A",INDEX('GSTR-2B IMS'!$B$5:$B$504,AW159)="IFF"),IF(OR(INDEX('GSTR-2B IMS'!$V$5:$V$504,AW159)="Accepted",INDEX('GSTR-2B IMS'!$V$5:$V$504,AW159)="No Action",INDEX('GSTR-2B IMS'!$V$5:$V$504,AW159)="Deemed Accepted"),"PASS","REVIEW"),IF(OR(INDEX('GSTR-2B IMS'!$V$5:$V$504,AW159)="Not in IMS",INDEX('GSTR-2B IMS'!$V$5:$V$504,AW159)="N.A.",INDEX('GSTR-2B IMS'!$V$5:$V$504,AW159)=""),"PASS","REVIEW")))))</f>
        <v/>
      </c>
      <c r="BB159" s="190" t="str">
        <f>IF(A159="","",IF(S159="Yes","RCM",IF(AW159="","Unmatched",IF(INDEX('GSTR-2B IMS'!$AC$5:$AC$504,AW159)="","4(A)(5)",INDEX('GSTR-2B IMS'!$AC$5:$AC$504,AW159)))))</f>
        <v/>
      </c>
      <c r="BC159" s="188" t="str">
        <f>IF(A159="","",IF(OR(S159="Yes",F159="Credit Note",Q159&lt;=0,AF159="",Setup!$B$24&lt;=AF159,AN159&lt;=0),0,MAX(0,M159*MIN(1,MAX(0,AI159/AN159))*MAX(0,1-IF(AND(AD159&lt;&gt;"",AD159&lt;=AF159),MIN(1,MAX(0,AE159/Q159)),0))-SUMIFS('Reversal Reclaim'!$K$5:$K$504,'Reversal Reclaim'!$B$5:$B$504,A159,'Reversal Reclaim'!$G$5:$G$504,"Temporary"))))</f>
        <v/>
      </c>
      <c r="BD159" s="188" t="str">
        <f>IF(A159="","",IF(OR(S159="Yes",F159="Credit Note",Q159&lt;=0,AF159="",Setup!$B$24&lt;=AF159,AN159&lt;=0),0,MAX(0,N159*MIN(1,MAX(0,AI159/AN159))*MAX(0,1-IF(AND(AD159&lt;&gt;"",AD159&lt;=AF159),MIN(1,MAX(0,AE159/Q159)),0))-SUMIFS('Reversal Reclaim'!$L$5:$L$504,'Reversal Reclaim'!$B$5:$B$504,A159,'Reversal Reclaim'!$G$5:$G$504,"Temporary"))))</f>
        <v/>
      </c>
      <c r="BE159" s="188" t="str">
        <f>IF(A159="","",IF(OR(S159="Yes",F159="Credit Note",Q159&lt;=0,AF159="",Setup!$B$24&lt;=AF159,AN159&lt;=0),0,MAX(0,O159*MIN(1,MAX(0,AI159/AN159))*MAX(0,1-IF(AND(AD159&lt;&gt;"",AD159&lt;=AF159),MIN(1,MAX(0,AE159/Q159)),0))-SUMIFS('Reversal Reclaim'!$M$5:$M$504,'Reversal Reclaim'!$B$5:$B$504,A159,'Reversal Reclaim'!$G$5:$G$504,"Temporary"))))</f>
        <v/>
      </c>
      <c r="BF159" s="188" t="str">
        <f>IF(A159="","",IF(OR(S159="Yes",F159="Credit Note",Q159&lt;=0,AF159="",Setup!$B$24&lt;=AF159,AN159&lt;=0),0,MAX(0,P159*MIN(1,MAX(0,AI159/AN159))*MAX(0,1-IF(AND(AD159&lt;&gt;"",AD159&lt;=AF159),MIN(1,MAX(0,AE159/Q159)),0))-SUMIFS('Reversal Reclaim'!$N$5:$N$504,'Reversal Reclaim'!$B$5:$B$504,A159,'Reversal Reclaim'!$G$5:$G$504,"Temporary"))))</f>
        <v/>
      </c>
      <c r="BG159" s="188" t="str">
        <f t="shared" si="38"/>
        <v/>
      </c>
    </row>
    <row r="160" spans="1:59" ht="37.950000000000003" customHeight="1" x14ac:dyDescent="0.25">
      <c r="A160" s="61"/>
      <c r="B160" s="62"/>
      <c r="C160" s="62"/>
      <c r="D160" s="62"/>
      <c r="E160" s="62"/>
      <c r="F160" s="62"/>
      <c r="G160" s="62"/>
      <c r="H160" s="63"/>
      <c r="I160" s="63"/>
      <c r="J160" s="63"/>
      <c r="K160" s="63"/>
      <c r="L160" s="64"/>
      <c r="M160" s="64"/>
      <c r="N160" s="64"/>
      <c r="O160" s="64"/>
      <c r="P160" s="64"/>
      <c r="Q160" s="64"/>
      <c r="R160" s="62"/>
      <c r="S160" s="62"/>
      <c r="T160" s="62"/>
      <c r="U160" s="62"/>
      <c r="V160" s="62"/>
      <c r="W160" s="63"/>
      <c r="X160" s="65"/>
      <c r="Y160" s="65"/>
      <c r="Z160" s="65"/>
      <c r="AA160" s="62"/>
      <c r="AB160" s="62"/>
      <c r="AC160" s="62"/>
      <c r="AD160" s="63"/>
      <c r="AE160" s="64"/>
      <c r="AF160" s="63" t="str">
        <f t="shared" si="26"/>
        <v/>
      </c>
      <c r="AG160" s="62"/>
      <c r="AH160" s="207"/>
      <c r="AI160" s="64"/>
      <c r="AJ160" s="64"/>
      <c r="AK160" s="64"/>
      <c r="AL160" s="66" t="str">
        <f t="shared" si="27"/>
        <v/>
      </c>
      <c r="AM160" s="67" t="str">
        <f t="shared" si="28"/>
        <v/>
      </c>
      <c r="AN160" s="68" t="str">
        <f t="shared" si="29"/>
        <v/>
      </c>
      <c r="AO160" s="67" t="str">
        <f t="shared" si="30"/>
        <v/>
      </c>
      <c r="AP160" s="67" t="str">
        <f t="shared" si="31"/>
        <v/>
      </c>
      <c r="AQ160" s="67" t="str">
        <f t="shared" si="32"/>
        <v/>
      </c>
      <c r="AR160" s="67" t="str">
        <f t="shared" si="33"/>
        <v/>
      </c>
      <c r="AS160" s="67" t="str">
        <f t="shared" si="34"/>
        <v/>
      </c>
      <c r="AT160" s="67" t="str">
        <f>IF(A160="","",IF(S160="Yes","N.A.",IF(AND(AD160&lt;&gt;"",AD160&lt;=AF160,AE160&gt;=Q160),"PASS",IF(Setup!$B$24&lt;=AF160,"WATCH",IF(BG160&gt;0,"PARTIAL REVERSE/REVIEW","REVERSE/REVIEW")))))</f>
        <v/>
      </c>
      <c r="AU160" s="67" t="str">
        <f>IF(A160="","",IF(H160="","REVIEW",IF(AI160&gt;0,IF(OR(AH160="",NOT(ISNUMBER(AH160))),"REVIEW CLAIM DATE",IF(AH160&lt;=SUMIF('FY Deadlines'!$A$5:$A$14,IF(MONTH(H160)&gt;=4,YEAR(H160),YEAR(H160)-1),'FY Deadlines'!$F$5:$F$14),"PASS","EXPIRED CLAIM")),IF(SUMIF('FY Deadlines'!$A$5:$A$14,IF(MONTH(H160)&gt;=4,YEAR(H160),YEAR(H160)-1),'FY Deadlines'!$F$5:$F$14)=0,"REVIEW FY",IF(Setup!$B$24&gt;SUMIF('FY Deadlines'!$A$5:$A$14,IF(MONTH(H160)&gt;=4,YEAR(H160),YEAR(H160)-1),'FY Deadlines'!$F$5:$F$14),"EXPIRED","PASS")))))</f>
        <v/>
      </c>
      <c r="AV160" s="67" t="str">
        <f t="shared" si="35"/>
        <v/>
      </c>
      <c r="AW160" s="67" t="str">
        <f>IF(AM160="","",IF(COUNTIF('GSTR-2B IMS'!$AE$5:$AE$504,AM160)=1,SUMIF('GSTR-2B IMS'!$AE$5:$AE$504,AM160,'GSTR-2B IMS'!$AL$5:$AL$504),""))</f>
        <v/>
      </c>
      <c r="AX160" s="67" t="str">
        <f>IF(A160="","",IF(AO160&gt;1,"Duplicate",IF(COUNTIF('GSTR-2B IMS'!$AE$5:$AE$504,AM160)=0,"Only in Books",IF(COUNTIF('GSTR-2B IMS'!$AE$5:$AE$504,AM160)&gt;1,"Duplicate",IF(AND(C160=INDEX('GSTR-2B IMS'!$C$5:$C$504,AW160),F160=INDEX('GSTR-2B IMS'!$F$5:$F$504,AW160),ABS(H160-INDEX('GSTR-2B IMS'!$H$5:$H$504,AW160))&lt;=Setup!$B$21,ABS(L160-INDEX('GSTR-2B IMS'!$L$5:$L$504,AW160))&lt;=Setup!$B$18,ABS(AN160-INDEX('GSTR-2B IMS'!$AF$5:$AF$504,AW160))&lt;=Setup!$B$19,ABS(M160-INDEX('GSTR-2B IMS'!$M$5:$M$504,AW160))&lt;=Setup!$B$20,ABS(N160-INDEX('GSTR-2B IMS'!$N$5:$N$504,AW160))&lt;=Setup!$B$20,ABS(O160-INDEX('GSTR-2B IMS'!$O$5:$O$504,AW160))&lt;=Setup!$B$20,ABS(P160-INDEX('GSTR-2B IMS'!$P$5:$P$504,AW160))&lt;=Setup!$B$20),"Exact",IF(AND(C160=INDEX('GSTR-2B IMS'!$C$5:$C$504,AW160),F160=INDEX('GSTR-2B IMS'!$F$5:$F$504,AW160)),"Partial","Probable"))))))</f>
        <v/>
      </c>
      <c r="AY160" s="69" t="str">
        <f t="shared" si="36"/>
        <v/>
      </c>
      <c r="AZ160" s="190">
        <f t="shared" si="37"/>
        <v>156</v>
      </c>
      <c r="BA160" s="190" t="str">
        <f>IF(A160="","",IF(AW160="","N.A.",IF(INDEX('GSTR-2B IMS'!$T$5:$T$504,AW160)&lt;&gt;"Available","REVIEW",IF(OR(INDEX('GSTR-2B IMS'!$B$5:$B$504,AW160)="GSTR-1 B2B",INDEX('GSTR-2B IMS'!$B$5:$B$504,AW160)="GSTR-1A",INDEX('GSTR-2B IMS'!$B$5:$B$504,AW160)="IFF"),IF(OR(INDEX('GSTR-2B IMS'!$V$5:$V$504,AW160)="Accepted",INDEX('GSTR-2B IMS'!$V$5:$V$504,AW160)="No Action",INDEX('GSTR-2B IMS'!$V$5:$V$504,AW160)="Deemed Accepted"),"PASS","REVIEW"),IF(OR(INDEX('GSTR-2B IMS'!$V$5:$V$504,AW160)="Not in IMS",INDEX('GSTR-2B IMS'!$V$5:$V$504,AW160)="N.A.",INDEX('GSTR-2B IMS'!$V$5:$V$504,AW160)=""),"PASS","REVIEW")))))</f>
        <v/>
      </c>
      <c r="BB160" s="190" t="str">
        <f>IF(A160="","",IF(S160="Yes","RCM",IF(AW160="","Unmatched",IF(INDEX('GSTR-2B IMS'!$AC$5:$AC$504,AW160)="","4(A)(5)",INDEX('GSTR-2B IMS'!$AC$5:$AC$504,AW160)))))</f>
        <v/>
      </c>
      <c r="BC160" s="188" t="str">
        <f>IF(A160="","",IF(OR(S160="Yes",F160="Credit Note",Q160&lt;=0,AF160="",Setup!$B$24&lt;=AF160,AN160&lt;=0),0,MAX(0,M160*MIN(1,MAX(0,AI160/AN160))*MAX(0,1-IF(AND(AD160&lt;&gt;"",AD160&lt;=AF160),MIN(1,MAX(0,AE160/Q160)),0))-SUMIFS('Reversal Reclaim'!$K$5:$K$504,'Reversal Reclaim'!$B$5:$B$504,A160,'Reversal Reclaim'!$G$5:$G$504,"Temporary"))))</f>
        <v/>
      </c>
      <c r="BD160" s="188" t="str">
        <f>IF(A160="","",IF(OR(S160="Yes",F160="Credit Note",Q160&lt;=0,AF160="",Setup!$B$24&lt;=AF160,AN160&lt;=0),0,MAX(0,N160*MIN(1,MAX(0,AI160/AN160))*MAX(0,1-IF(AND(AD160&lt;&gt;"",AD160&lt;=AF160),MIN(1,MAX(0,AE160/Q160)),0))-SUMIFS('Reversal Reclaim'!$L$5:$L$504,'Reversal Reclaim'!$B$5:$B$504,A160,'Reversal Reclaim'!$G$5:$G$504,"Temporary"))))</f>
        <v/>
      </c>
      <c r="BE160" s="188" t="str">
        <f>IF(A160="","",IF(OR(S160="Yes",F160="Credit Note",Q160&lt;=0,AF160="",Setup!$B$24&lt;=AF160,AN160&lt;=0),0,MAX(0,O160*MIN(1,MAX(0,AI160/AN160))*MAX(0,1-IF(AND(AD160&lt;&gt;"",AD160&lt;=AF160),MIN(1,MAX(0,AE160/Q160)),0))-SUMIFS('Reversal Reclaim'!$M$5:$M$504,'Reversal Reclaim'!$B$5:$B$504,A160,'Reversal Reclaim'!$G$5:$G$504,"Temporary"))))</f>
        <v/>
      </c>
      <c r="BF160" s="188" t="str">
        <f>IF(A160="","",IF(OR(S160="Yes",F160="Credit Note",Q160&lt;=0,AF160="",Setup!$B$24&lt;=AF160,AN160&lt;=0),0,MAX(0,P160*MIN(1,MAX(0,AI160/AN160))*MAX(0,1-IF(AND(AD160&lt;&gt;"",AD160&lt;=AF160),MIN(1,MAX(0,AE160/Q160)),0))-SUMIFS('Reversal Reclaim'!$N$5:$N$504,'Reversal Reclaim'!$B$5:$B$504,A160,'Reversal Reclaim'!$G$5:$G$504,"Temporary"))))</f>
        <v/>
      </c>
      <c r="BG160" s="188" t="str">
        <f t="shared" si="38"/>
        <v/>
      </c>
    </row>
    <row r="161" spans="1:59" ht="37.950000000000003" customHeight="1" x14ac:dyDescent="0.25">
      <c r="A161" s="61"/>
      <c r="B161" s="62"/>
      <c r="C161" s="62"/>
      <c r="D161" s="62"/>
      <c r="E161" s="62"/>
      <c r="F161" s="62"/>
      <c r="G161" s="62"/>
      <c r="H161" s="63"/>
      <c r="I161" s="63"/>
      <c r="J161" s="63"/>
      <c r="K161" s="63"/>
      <c r="L161" s="64"/>
      <c r="M161" s="64"/>
      <c r="N161" s="64"/>
      <c r="O161" s="64"/>
      <c r="P161" s="64"/>
      <c r="Q161" s="64"/>
      <c r="R161" s="62"/>
      <c r="S161" s="62"/>
      <c r="T161" s="62"/>
      <c r="U161" s="62"/>
      <c r="V161" s="62"/>
      <c r="W161" s="63"/>
      <c r="X161" s="65"/>
      <c r="Y161" s="65"/>
      <c r="Z161" s="65"/>
      <c r="AA161" s="62"/>
      <c r="AB161" s="62"/>
      <c r="AC161" s="62"/>
      <c r="AD161" s="63"/>
      <c r="AE161" s="64"/>
      <c r="AF161" s="63" t="str">
        <f t="shared" si="26"/>
        <v/>
      </c>
      <c r="AG161" s="62"/>
      <c r="AH161" s="207"/>
      <c r="AI161" s="64"/>
      <c r="AJ161" s="64"/>
      <c r="AK161" s="64"/>
      <c r="AL161" s="66" t="str">
        <f t="shared" si="27"/>
        <v/>
      </c>
      <c r="AM161" s="67" t="str">
        <f t="shared" si="28"/>
        <v/>
      </c>
      <c r="AN161" s="68" t="str">
        <f t="shared" si="29"/>
        <v/>
      </c>
      <c r="AO161" s="67" t="str">
        <f t="shared" si="30"/>
        <v/>
      </c>
      <c r="AP161" s="67" t="str">
        <f t="shared" si="31"/>
        <v/>
      </c>
      <c r="AQ161" s="67" t="str">
        <f t="shared" si="32"/>
        <v/>
      </c>
      <c r="AR161" s="67" t="str">
        <f t="shared" si="33"/>
        <v/>
      </c>
      <c r="AS161" s="67" t="str">
        <f t="shared" si="34"/>
        <v/>
      </c>
      <c r="AT161" s="67" t="str">
        <f>IF(A161="","",IF(S161="Yes","N.A.",IF(AND(AD161&lt;&gt;"",AD161&lt;=AF161,AE161&gt;=Q161),"PASS",IF(Setup!$B$24&lt;=AF161,"WATCH",IF(BG161&gt;0,"PARTIAL REVERSE/REVIEW","REVERSE/REVIEW")))))</f>
        <v/>
      </c>
      <c r="AU161" s="67" t="str">
        <f>IF(A161="","",IF(H161="","REVIEW",IF(AI161&gt;0,IF(OR(AH161="",NOT(ISNUMBER(AH161))),"REVIEW CLAIM DATE",IF(AH161&lt;=SUMIF('FY Deadlines'!$A$5:$A$14,IF(MONTH(H161)&gt;=4,YEAR(H161),YEAR(H161)-1),'FY Deadlines'!$F$5:$F$14),"PASS","EXPIRED CLAIM")),IF(SUMIF('FY Deadlines'!$A$5:$A$14,IF(MONTH(H161)&gt;=4,YEAR(H161),YEAR(H161)-1),'FY Deadlines'!$F$5:$F$14)=0,"REVIEW FY",IF(Setup!$B$24&gt;SUMIF('FY Deadlines'!$A$5:$A$14,IF(MONTH(H161)&gt;=4,YEAR(H161),YEAR(H161)-1),'FY Deadlines'!$F$5:$F$14),"EXPIRED","PASS")))))</f>
        <v/>
      </c>
      <c r="AV161" s="67" t="str">
        <f t="shared" si="35"/>
        <v/>
      </c>
      <c r="AW161" s="67" t="str">
        <f>IF(AM161="","",IF(COUNTIF('GSTR-2B IMS'!$AE$5:$AE$504,AM161)=1,SUMIF('GSTR-2B IMS'!$AE$5:$AE$504,AM161,'GSTR-2B IMS'!$AL$5:$AL$504),""))</f>
        <v/>
      </c>
      <c r="AX161" s="67" t="str">
        <f>IF(A161="","",IF(AO161&gt;1,"Duplicate",IF(COUNTIF('GSTR-2B IMS'!$AE$5:$AE$504,AM161)=0,"Only in Books",IF(COUNTIF('GSTR-2B IMS'!$AE$5:$AE$504,AM161)&gt;1,"Duplicate",IF(AND(C161=INDEX('GSTR-2B IMS'!$C$5:$C$504,AW161),F161=INDEX('GSTR-2B IMS'!$F$5:$F$504,AW161),ABS(H161-INDEX('GSTR-2B IMS'!$H$5:$H$504,AW161))&lt;=Setup!$B$21,ABS(L161-INDEX('GSTR-2B IMS'!$L$5:$L$504,AW161))&lt;=Setup!$B$18,ABS(AN161-INDEX('GSTR-2B IMS'!$AF$5:$AF$504,AW161))&lt;=Setup!$B$19,ABS(M161-INDEX('GSTR-2B IMS'!$M$5:$M$504,AW161))&lt;=Setup!$B$20,ABS(N161-INDEX('GSTR-2B IMS'!$N$5:$N$504,AW161))&lt;=Setup!$B$20,ABS(O161-INDEX('GSTR-2B IMS'!$O$5:$O$504,AW161))&lt;=Setup!$B$20,ABS(P161-INDEX('GSTR-2B IMS'!$P$5:$P$504,AW161))&lt;=Setup!$B$20),"Exact",IF(AND(C161=INDEX('GSTR-2B IMS'!$C$5:$C$504,AW161),F161=INDEX('GSTR-2B IMS'!$F$5:$F$504,AW161)),"Partial","Probable"))))))</f>
        <v/>
      </c>
      <c r="AY161" s="69" t="str">
        <f t="shared" si="36"/>
        <v/>
      </c>
      <c r="AZ161" s="190">
        <f t="shared" si="37"/>
        <v>157</v>
      </c>
      <c r="BA161" s="190" t="str">
        <f>IF(A161="","",IF(AW161="","N.A.",IF(INDEX('GSTR-2B IMS'!$T$5:$T$504,AW161)&lt;&gt;"Available","REVIEW",IF(OR(INDEX('GSTR-2B IMS'!$B$5:$B$504,AW161)="GSTR-1 B2B",INDEX('GSTR-2B IMS'!$B$5:$B$504,AW161)="GSTR-1A",INDEX('GSTR-2B IMS'!$B$5:$B$504,AW161)="IFF"),IF(OR(INDEX('GSTR-2B IMS'!$V$5:$V$504,AW161)="Accepted",INDEX('GSTR-2B IMS'!$V$5:$V$504,AW161)="No Action",INDEX('GSTR-2B IMS'!$V$5:$V$504,AW161)="Deemed Accepted"),"PASS","REVIEW"),IF(OR(INDEX('GSTR-2B IMS'!$V$5:$V$504,AW161)="Not in IMS",INDEX('GSTR-2B IMS'!$V$5:$V$504,AW161)="N.A.",INDEX('GSTR-2B IMS'!$V$5:$V$504,AW161)=""),"PASS","REVIEW")))))</f>
        <v/>
      </c>
      <c r="BB161" s="190" t="str">
        <f>IF(A161="","",IF(S161="Yes","RCM",IF(AW161="","Unmatched",IF(INDEX('GSTR-2B IMS'!$AC$5:$AC$504,AW161)="","4(A)(5)",INDEX('GSTR-2B IMS'!$AC$5:$AC$504,AW161)))))</f>
        <v/>
      </c>
      <c r="BC161" s="188" t="str">
        <f>IF(A161="","",IF(OR(S161="Yes",F161="Credit Note",Q161&lt;=0,AF161="",Setup!$B$24&lt;=AF161,AN161&lt;=0),0,MAX(0,M161*MIN(1,MAX(0,AI161/AN161))*MAX(0,1-IF(AND(AD161&lt;&gt;"",AD161&lt;=AF161),MIN(1,MAX(0,AE161/Q161)),0))-SUMIFS('Reversal Reclaim'!$K$5:$K$504,'Reversal Reclaim'!$B$5:$B$504,A161,'Reversal Reclaim'!$G$5:$G$504,"Temporary"))))</f>
        <v/>
      </c>
      <c r="BD161" s="188" t="str">
        <f>IF(A161="","",IF(OR(S161="Yes",F161="Credit Note",Q161&lt;=0,AF161="",Setup!$B$24&lt;=AF161,AN161&lt;=0),0,MAX(0,N161*MIN(1,MAX(0,AI161/AN161))*MAX(0,1-IF(AND(AD161&lt;&gt;"",AD161&lt;=AF161),MIN(1,MAX(0,AE161/Q161)),0))-SUMIFS('Reversal Reclaim'!$L$5:$L$504,'Reversal Reclaim'!$B$5:$B$504,A161,'Reversal Reclaim'!$G$5:$G$504,"Temporary"))))</f>
        <v/>
      </c>
      <c r="BE161" s="188" t="str">
        <f>IF(A161="","",IF(OR(S161="Yes",F161="Credit Note",Q161&lt;=0,AF161="",Setup!$B$24&lt;=AF161,AN161&lt;=0),0,MAX(0,O161*MIN(1,MAX(0,AI161/AN161))*MAX(0,1-IF(AND(AD161&lt;&gt;"",AD161&lt;=AF161),MIN(1,MAX(0,AE161/Q161)),0))-SUMIFS('Reversal Reclaim'!$M$5:$M$504,'Reversal Reclaim'!$B$5:$B$504,A161,'Reversal Reclaim'!$G$5:$G$504,"Temporary"))))</f>
        <v/>
      </c>
      <c r="BF161" s="188" t="str">
        <f>IF(A161="","",IF(OR(S161="Yes",F161="Credit Note",Q161&lt;=0,AF161="",Setup!$B$24&lt;=AF161,AN161&lt;=0),0,MAX(0,P161*MIN(1,MAX(0,AI161/AN161))*MAX(0,1-IF(AND(AD161&lt;&gt;"",AD161&lt;=AF161),MIN(1,MAX(0,AE161/Q161)),0))-SUMIFS('Reversal Reclaim'!$N$5:$N$504,'Reversal Reclaim'!$B$5:$B$504,A161,'Reversal Reclaim'!$G$5:$G$504,"Temporary"))))</f>
        <v/>
      </c>
      <c r="BG161" s="188" t="str">
        <f t="shared" si="38"/>
        <v/>
      </c>
    </row>
    <row r="162" spans="1:59" ht="37.950000000000003" customHeight="1" x14ac:dyDescent="0.25">
      <c r="A162" s="61"/>
      <c r="B162" s="62"/>
      <c r="C162" s="62"/>
      <c r="D162" s="62"/>
      <c r="E162" s="62"/>
      <c r="F162" s="62"/>
      <c r="G162" s="62"/>
      <c r="H162" s="63"/>
      <c r="I162" s="63"/>
      <c r="J162" s="63"/>
      <c r="K162" s="63"/>
      <c r="L162" s="64"/>
      <c r="M162" s="64"/>
      <c r="N162" s="64"/>
      <c r="O162" s="64"/>
      <c r="P162" s="64"/>
      <c r="Q162" s="64"/>
      <c r="R162" s="62"/>
      <c r="S162" s="62"/>
      <c r="T162" s="62"/>
      <c r="U162" s="62"/>
      <c r="V162" s="62"/>
      <c r="W162" s="63"/>
      <c r="X162" s="65"/>
      <c r="Y162" s="65"/>
      <c r="Z162" s="65"/>
      <c r="AA162" s="62"/>
      <c r="AB162" s="62"/>
      <c r="AC162" s="62"/>
      <c r="AD162" s="63"/>
      <c r="AE162" s="64"/>
      <c r="AF162" s="63" t="str">
        <f t="shared" si="26"/>
        <v/>
      </c>
      <c r="AG162" s="62"/>
      <c r="AH162" s="207"/>
      <c r="AI162" s="64"/>
      <c r="AJ162" s="64"/>
      <c r="AK162" s="64"/>
      <c r="AL162" s="66" t="str">
        <f t="shared" si="27"/>
        <v/>
      </c>
      <c r="AM162" s="67" t="str">
        <f t="shared" si="28"/>
        <v/>
      </c>
      <c r="AN162" s="68" t="str">
        <f t="shared" si="29"/>
        <v/>
      </c>
      <c r="AO162" s="67" t="str">
        <f t="shared" si="30"/>
        <v/>
      </c>
      <c r="AP162" s="67" t="str">
        <f t="shared" si="31"/>
        <v/>
      </c>
      <c r="AQ162" s="67" t="str">
        <f t="shared" si="32"/>
        <v/>
      </c>
      <c r="AR162" s="67" t="str">
        <f t="shared" si="33"/>
        <v/>
      </c>
      <c r="AS162" s="67" t="str">
        <f t="shared" si="34"/>
        <v/>
      </c>
      <c r="AT162" s="67" t="str">
        <f>IF(A162="","",IF(S162="Yes","N.A.",IF(AND(AD162&lt;&gt;"",AD162&lt;=AF162,AE162&gt;=Q162),"PASS",IF(Setup!$B$24&lt;=AF162,"WATCH",IF(BG162&gt;0,"PARTIAL REVERSE/REVIEW","REVERSE/REVIEW")))))</f>
        <v/>
      </c>
      <c r="AU162" s="67" t="str">
        <f>IF(A162="","",IF(H162="","REVIEW",IF(AI162&gt;0,IF(OR(AH162="",NOT(ISNUMBER(AH162))),"REVIEW CLAIM DATE",IF(AH162&lt;=SUMIF('FY Deadlines'!$A$5:$A$14,IF(MONTH(H162)&gt;=4,YEAR(H162),YEAR(H162)-1),'FY Deadlines'!$F$5:$F$14),"PASS","EXPIRED CLAIM")),IF(SUMIF('FY Deadlines'!$A$5:$A$14,IF(MONTH(H162)&gt;=4,YEAR(H162),YEAR(H162)-1),'FY Deadlines'!$F$5:$F$14)=0,"REVIEW FY",IF(Setup!$B$24&gt;SUMIF('FY Deadlines'!$A$5:$A$14,IF(MONTH(H162)&gt;=4,YEAR(H162),YEAR(H162)-1),'FY Deadlines'!$F$5:$F$14),"EXPIRED","PASS")))))</f>
        <v/>
      </c>
      <c r="AV162" s="67" t="str">
        <f t="shared" si="35"/>
        <v/>
      </c>
      <c r="AW162" s="67" t="str">
        <f>IF(AM162="","",IF(COUNTIF('GSTR-2B IMS'!$AE$5:$AE$504,AM162)=1,SUMIF('GSTR-2B IMS'!$AE$5:$AE$504,AM162,'GSTR-2B IMS'!$AL$5:$AL$504),""))</f>
        <v/>
      </c>
      <c r="AX162" s="67" t="str">
        <f>IF(A162="","",IF(AO162&gt;1,"Duplicate",IF(COUNTIF('GSTR-2B IMS'!$AE$5:$AE$504,AM162)=0,"Only in Books",IF(COUNTIF('GSTR-2B IMS'!$AE$5:$AE$504,AM162)&gt;1,"Duplicate",IF(AND(C162=INDEX('GSTR-2B IMS'!$C$5:$C$504,AW162),F162=INDEX('GSTR-2B IMS'!$F$5:$F$504,AW162),ABS(H162-INDEX('GSTR-2B IMS'!$H$5:$H$504,AW162))&lt;=Setup!$B$21,ABS(L162-INDEX('GSTR-2B IMS'!$L$5:$L$504,AW162))&lt;=Setup!$B$18,ABS(AN162-INDEX('GSTR-2B IMS'!$AF$5:$AF$504,AW162))&lt;=Setup!$B$19,ABS(M162-INDEX('GSTR-2B IMS'!$M$5:$M$504,AW162))&lt;=Setup!$B$20,ABS(N162-INDEX('GSTR-2B IMS'!$N$5:$N$504,AW162))&lt;=Setup!$B$20,ABS(O162-INDEX('GSTR-2B IMS'!$O$5:$O$504,AW162))&lt;=Setup!$B$20,ABS(P162-INDEX('GSTR-2B IMS'!$P$5:$P$504,AW162))&lt;=Setup!$B$20),"Exact",IF(AND(C162=INDEX('GSTR-2B IMS'!$C$5:$C$504,AW162),F162=INDEX('GSTR-2B IMS'!$F$5:$F$504,AW162)),"Partial","Probable"))))))</f>
        <v/>
      </c>
      <c r="AY162" s="69" t="str">
        <f t="shared" si="36"/>
        <v/>
      </c>
      <c r="AZ162" s="190">
        <f t="shared" si="37"/>
        <v>158</v>
      </c>
      <c r="BA162" s="190" t="str">
        <f>IF(A162="","",IF(AW162="","N.A.",IF(INDEX('GSTR-2B IMS'!$T$5:$T$504,AW162)&lt;&gt;"Available","REVIEW",IF(OR(INDEX('GSTR-2B IMS'!$B$5:$B$504,AW162)="GSTR-1 B2B",INDEX('GSTR-2B IMS'!$B$5:$B$504,AW162)="GSTR-1A",INDEX('GSTR-2B IMS'!$B$5:$B$504,AW162)="IFF"),IF(OR(INDEX('GSTR-2B IMS'!$V$5:$V$504,AW162)="Accepted",INDEX('GSTR-2B IMS'!$V$5:$V$504,AW162)="No Action",INDEX('GSTR-2B IMS'!$V$5:$V$504,AW162)="Deemed Accepted"),"PASS","REVIEW"),IF(OR(INDEX('GSTR-2B IMS'!$V$5:$V$504,AW162)="Not in IMS",INDEX('GSTR-2B IMS'!$V$5:$V$504,AW162)="N.A.",INDEX('GSTR-2B IMS'!$V$5:$V$504,AW162)=""),"PASS","REVIEW")))))</f>
        <v/>
      </c>
      <c r="BB162" s="190" t="str">
        <f>IF(A162="","",IF(S162="Yes","RCM",IF(AW162="","Unmatched",IF(INDEX('GSTR-2B IMS'!$AC$5:$AC$504,AW162)="","4(A)(5)",INDEX('GSTR-2B IMS'!$AC$5:$AC$504,AW162)))))</f>
        <v/>
      </c>
      <c r="BC162" s="188" t="str">
        <f>IF(A162="","",IF(OR(S162="Yes",F162="Credit Note",Q162&lt;=0,AF162="",Setup!$B$24&lt;=AF162,AN162&lt;=0),0,MAX(0,M162*MIN(1,MAX(0,AI162/AN162))*MAX(0,1-IF(AND(AD162&lt;&gt;"",AD162&lt;=AF162),MIN(1,MAX(0,AE162/Q162)),0))-SUMIFS('Reversal Reclaim'!$K$5:$K$504,'Reversal Reclaim'!$B$5:$B$504,A162,'Reversal Reclaim'!$G$5:$G$504,"Temporary"))))</f>
        <v/>
      </c>
      <c r="BD162" s="188" t="str">
        <f>IF(A162="","",IF(OR(S162="Yes",F162="Credit Note",Q162&lt;=0,AF162="",Setup!$B$24&lt;=AF162,AN162&lt;=0),0,MAX(0,N162*MIN(1,MAX(0,AI162/AN162))*MAX(0,1-IF(AND(AD162&lt;&gt;"",AD162&lt;=AF162),MIN(1,MAX(0,AE162/Q162)),0))-SUMIFS('Reversal Reclaim'!$L$5:$L$504,'Reversal Reclaim'!$B$5:$B$504,A162,'Reversal Reclaim'!$G$5:$G$504,"Temporary"))))</f>
        <v/>
      </c>
      <c r="BE162" s="188" t="str">
        <f>IF(A162="","",IF(OR(S162="Yes",F162="Credit Note",Q162&lt;=0,AF162="",Setup!$B$24&lt;=AF162,AN162&lt;=0),0,MAX(0,O162*MIN(1,MAX(0,AI162/AN162))*MAX(0,1-IF(AND(AD162&lt;&gt;"",AD162&lt;=AF162),MIN(1,MAX(0,AE162/Q162)),0))-SUMIFS('Reversal Reclaim'!$M$5:$M$504,'Reversal Reclaim'!$B$5:$B$504,A162,'Reversal Reclaim'!$G$5:$G$504,"Temporary"))))</f>
        <v/>
      </c>
      <c r="BF162" s="188" t="str">
        <f>IF(A162="","",IF(OR(S162="Yes",F162="Credit Note",Q162&lt;=0,AF162="",Setup!$B$24&lt;=AF162,AN162&lt;=0),0,MAX(0,P162*MIN(1,MAX(0,AI162/AN162))*MAX(0,1-IF(AND(AD162&lt;&gt;"",AD162&lt;=AF162),MIN(1,MAX(0,AE162/Q162)),0))-SUMIFS('Reversal Reclaim'!$N$5:$N$504,'Reversal Reclaim'!$B$5:$B$504,A162,'Reversal Reclaim'!$G$5:$G$504,"Temporary"))))</f>
        <v/>
      </c>
      <c r="BG162" s="188" t="str">
        <f t="shared" si="38"/>
        <v/>
      </c>
    </row>
    <row r="163" spans="1:59" ht="37.950000000000003" customHeight="1" x14ac:dyDescent="0.25">
      <c r="A163" s="61"/>
      <c r="B163" s="62"/>
      <c r="C163" s="62"/>
      <c r="D163" s="62"/>
      <c r="E163" s="62"/>
      <c r="F163" s="62"/>
      <c r="G163" s="62"/>
      <c r="H163" s="63"/>
      <c r="I163" s="63"/>
      <c r="J163" s="63"/>
      <c r="K163" s="63"/>
      <c r="L163" s="64"/>
      <c r="M163" s="64"/>
      <c r="N163" s="64"/>
      <c r="O163" s="64"/>
      <c r="P163" s="64"/>
      <c r="Q163" s="64"/>
      <c r="R163" s="62"/>
      <c r="S163" s="62"/>
      <c r="T163" s="62"/>
      <c r="U163" s="62"/>
      <c r="V163" s="62"/>
      <c r="W163" s="63"/>
      <c r="X163" s="65"/>
      <c r="Y163" s="65"/>
      <c r="Z163" s="65"/>
      <c r="AA163" s="62"/>
      <c r="AB163" s="62"/>
      <c r="AC163" s="62"/>
      <c r="AD163" s="63"/>
      <c r="AE163" s="64"/>
      <c r="AF163" s="63" t="str">
        <f t="shared" si="26"/>
        <v/>
      </c>
      <c r="AG163" s="62"/>
      <c r="AH163" s="207"/>
      <c r="AI163" s="64"/>
      <c r="AJ163" s="64"/>
      <c r="AK163" s="64"/>
      <c r="AL163" s="66" t="str">
        <f t="shared" si="27"/>
        <v/>
      </c>
      <c r="AM163" s="67" t="str">
        <f t="shared" si="28"/>
        <v/>
      </c>
      <c r="AN163" s="68" t="str">
        <f t="shared" si="29"/>
        <v/>
      </c>
      <c r="AO163" s="67" t="str">
        <f t="shared" si="30"/>
        <v/>
      </c>
      <c r="AP163" s="67" t="str">
        <f t="shared" si="31"/>
        <v/>
      </c>
      <c r="AQ163" s="67" t="str">
        <f t="shared" si="32"/>
        <v/>
      </c>
      <c r="AR163" s="67" t="str">
        <f t="shared" si="33"/>
        <v/>
      </c>
      <c r="AS163" s="67" t="str">
        <f t="shared" si="34"/>
        <v/>
      </c>
      <c r="AT163" s="67" t="str">
        <f>IF(A163="","",IF(S163="Yes","N.A.",IF(AND(AD163&lt;&gt;"",AD163&lt;=AF163,AE163&gt;=Q163),"PASS",IF(Setup!$B$24&lt;=AF163,"WATCH",IF(BG163&gt;0,"PARTIAL REVERSE/REVIEW","REVERSE/REVIEW")))))</f>
        <v/>
      </c>
      <c r="AU163" s="67" t="str">
        <f>IF(A163="","",IF(H163="","REVIEW",IF(AI163&gt;0,IF(OR(AH163="",NOT(ISNUMBER(AH163))),"REVIEW CLAIM DATE",IF(AH163&lt;=SUMIF('FY Deadlines'!$A$5:$A$14,IF(MONTH(H163)&gt;=4,YEAR(H163),YEAR(H163)-1),'FY Deadlines'!$F$5:$F$14),"PASS","EXPIRED CLAIM")),IF(SUMIF('FY Deadlines'!$A$5:$A$14,IF(MONTH(H163)&gt;=4,YEAR(H163),YEAR(H163)-1),'FY Deadlines'!$F$5:$F$14)=0,"REVIEW FY",IF(Setup!$B$24&gt;SUMIF('FY Deadlines'!$A$5:$A$14,IF(MONTH(H163)&gt;=4,YEAR(H163),YEAR(H163)-1),'FY Deadlines'!$F$5:$F$14),"EXPIRED","PASS")))))</f>
        <v/>
      </c>
      <c r="AV163" s="67" t="str">
        <f t="shared" si="35"/>
        <v/>
      </c>
      <c r="AW163" s="67" t="str">
        <f>IF(AM163="","",IF(COUNTIF('GSTR-2B IMS'!$AE$5:$AE$504,AM163)=1,SUMIF('GSTR-2B IMS'!$AE$5:$AE$504,AM163,'GSTR-2B IMS'!$AL$5:$AL$504),""))</f>
        <v/>
      </c>
      <c r="AX163" s="67" t="str">
        <f>IF(A163="","",IF(AO163&gt;1,"Duplicate",IF(COUNTIF('GSTR-2B IMS'!$AE$5:$AE$504,AM163)=0,"Only in Books",IF(COUNTIF('GSTR-2B IMS'!$AE$5:$AE$504,AM163)&gt;1,"Duplicate",IF(AND(C163=INDEX('GSTR-2B IMS'!$C$5:$C$504,AW163),F163=INDEX('GSTR-2B IMS'!$F$5:$F$504,AW163),ABS(H163-INDEX('GSTR-2B IMS'!$H$5:$H$504,AW163))&lt;=Setup!$B$21,ABS(L163-INDEX('GSTR-2B IMS'!$L$5:$L$504,AW163))&lt;=Setup!$B$18,ABS(AN163-INDEX('GSTR-2B IMS'!$AF$5:$AF$504,AW163))&lt;=Setup!$B$19,ABS(M163-INDEX('GSTR-2B IMS'!$M$5:$M$504,AW163))&lt;=Setup!$B$20,ABS(N163-INDEX('GSTR-2B IMS'!$N$5:$N$504,AW163))&lt;=Setup!$B$20,ABS(O163-INDEX('GSTR-2B IMS'!$O$5:$O$504,AW163))&lt;=Setup!$B$20,ABS(P163-INDEX('GSTR-2B IMS'!$P$5:$P$504,AW163))&lt;=Setup!$B$20),"Exact",IF(AND(C163=INDEX('GSTR-2B IMS'!$C$5:$C$504,AW163),F163=INDEX('GSTR-2B IMS'!$F$5:$F$504,AW163)),"Partial","Probable"))))))</f>
        <v/>
      </c>
      <c r="AY163" s="69" t="str">
        <f t="shared" si="36"/>
        <v/>
      </c>
      <c r="AZ163" s="190">
        <f t="shared" si="37"/>
        <v>159</v>
      </c>
      <c r="BA163" s="190" t="str">
        <f>IF(A163="","",IF(AW163="","N.A.",IF(INDEX('GSTR-2B IMS'!$T$5:$T$504,AW163)&lt;&gt;"Available","REVIEW",IF(OR(INDEX('GSTR-2B IMS'!$B$5:$B$504,AW163)="GSTR-1 B2B",INDEX('GSTR-2B IMS'!$B$5:$B$504,AW163)="GSTR-1A",INDEX('GSTR-2B IMS'!$B$5:$B$504,AW163)="IFF"),IF(OR(INDEX('GSTR-2B IMS'!$V$5:$V$504,AW163)="Accepted",INDEX('GSTR-2B IMS'!$V$5:$V$504,AW163)="No Action",INDEX('GSTR-2B IMS'!$V$5:$V$504,AW163)="Deemed Accepted"),"PASS","REVIEW"),IF(OR(INDEX('GSTR-2B IMS'!$V$5:$V$504,AW163)="Not in IMS",INDEX('GSTR-2B IMS'!$V$5:$V$504,AW163)="N.A.",INDEX('GSTR-2B IMS'!$V$5:$V$504,AW163)=""),"PASS","REVIEW")))))</f>
        <v/>
      </c>
      <c r="BB163" s="190" t="str">
        <f>IF(A163="","",IF(S163="Yes","RCM",IF(AW163="","Unmatched",IF(INDEX('GSTR-2B IMS'!$AC$5:$AC$504,AW163)="","4(A)(5)",INDEX('GSTR-2B IMS'!$AC$5:$AC$504,AW163)))))</f>
        <v/>
      </c>
      <c r="BC163" s="188" t="str">
        <f>IF(A163="","",IF(OR(S163="Yes",F163="Credit Note",Q163&lt;=0,AF163="",Setup!$B$24&lt;=AF163,AN163&lt;=0),0,MAX(0,M163*MIN(1,MAX(0,AI163/AN163))*MAX(0,1-IF(AND(AD163&lt;&gt;"",AD163&lt;=AF163),MIN(1,MAX(0,AE163/Q163)),0))-SUMIFS('Reversal Reclaim'!$K$5:$K$504,'Reversal Reclaim'!$B$5:$B$504,A163,'Reversal Reclaim'!$G$5:$G$504,"Temporary"))))</f>
        <v/>
      </c>
      <c r="BD163" s="188" t="str">
        <f>IF(A163="","",IF(OR(S163="Yes",F163="Credit Note",Q163&lt;=0,AF163="",Setup!$B$24&lt;=AF163,AN163&lt;=0),0,MAX(0,N163*MIN(1,MAX(0,AI163/AN163))*MAX(0,1-IF(AND(AD163&lt;&gt;"",AD163&lt;=AF163),MIN(1,MAX(0,AE163/Q163)),0))-SUMIFS('Reversal Reclaim'!$L$5:$L$504,'Reversal Reclaim'!$B$5:$B$504,A163,'Reversal Reclaim'!$G$5:$G$504,"Temporary"))))</f>
        <v/>
      </c>
      <c r="BE163" s="188" t="str">
        <f>IF(A163="","",IF(OR(S163="Yes",F163="Credit Note",Q163&lt;=0,AF163="",Setup!$B$24&lt;=AF163,AN163&lt;=0),0,MAX(0,O163*MIN(1,MAX(0,AI163/AN163))*MAX(0,1-IF(AND(AD163&lt;&gt;"",AD163&lt;=AF163),MIN(1,MAX(0,AE163/Q163)),0))-SUMIFS('Reversal Reclaim'!$M$5:$M$504,'Reversal Reclaim'!$B$5:$B$504,A163,'Reversal Reclaim'!$G$5:$G$504,"Temporary"))))</f>
        <v/>
      </c>
      <c r="BF163" s="188" t="str">
        <f>IF(A163="","",IF(OR(S163="Yes",F163="Credit Note",Q163&lt;=0,AF163="",Setup!$B$24&lt;=AF163,AN163&lt;=0),0,MAX(0,P163*MIN(1,MAX(0,AI163/AN163))*MAX(0,1-IF(AND(AD163&lt;&gt;"",AD163&lt;=AF163),MIN(1,MAX(0,AE163/Q163)),0))-SUMIFS('Reversal Reclaim'!$N$5:$N$504,'Reversal Reclaim'!$B$5:$B$504,A163,'Reversal Reclaim'!$G$5:$G$504,"Temporary"))))</f>
        <v/>
      </c>
      <c r="BG163" s="188" t="str">
        <f t="shared" si="38"/>
        <v/>
      </c>
    </row>
    <row r="164" spans="1:59" ht="37.950000000000003" customHeight="1" x14ac:dyDescent="0.25">
      <c r="A164" s="61"/>
      <c r="B164" s="62"/>
      <c r="C164" s="62"/>
      <c r="D164" s="62"/>
      <c r="E164" s="62"/>
      <c r="F164" s="62"/>
      <c r="G164" s="62"/>
      <c r="H164" s="63"/>
      <c r="I164" s="63"/>
      <c r="J164" s="63"/>
      <c r="K164" s="63"/>
      <c r="L164" s="64"/>
      <c r="M164" s="64"/>
      <c r="N164" s="64"/>
      <c r="O164" s="64"/>
      <c r="P164" s="64"/>
      <c r="Q164" s="64"/>
      <c r="R164" s="62"/>
      <c r="S164" s="62"/>
      <c r="T164" s="62"/>
      <c r="U164" s="62"/>
      <c r="V164" s="62"/>
      <c r="W164" s="63"/>
      <c r="X164" s="65"/>
      <c r="Y164" s="65"/>
      <c r="Z164" s="65"/>
      <c r="AA164" s="62"/>
      <c r="AB164" s="62"/>
      <c r="AC164" s="62"/>
      <c r="AD164" s="63"/>
      <c r="AE164" s="64"/>
      <c r="AF164" s="63" t="str">
        <f t="shared" si="26"/>
        <v/>
      </c>
      <c r="AG164" s="62"/>
      <c r="AH164" s="207"/>
      <c r="AI164" s="64"/>
      <c r="AJ164" s="64"/>
      <c r="AK164" s="64"/>
      <c r="AL164" s="66" t="str">
        <f t="shared" si="27"/>
        <v/>
      </c>
      <c r="AM164" s="67" t="str">
        <f t="shared" si="28"/>
        <v/>
      </c>
      <c r="AN164" s="68" t="str">
        <f t="shared" si="29"/>
        <v/>
      </c>
      <c r="AO164" s="67" t="str">
        <f t="shared" si="30"/>
        <v/>
      </c>
      <c r="AP164" s="67" t="str">
        <f t="shared" si="31"/>
        <v/>
      </c>
      <c r="AQ164" s="67" t="str">
        <f t="shared" si="32"/>
        <v/>
      </c>
      <c r="AR164" s="67" t="str">
        <f t="shared" si="33"/>
        <v/>
      </c>
      <c r="AS164" s="67" t="str">
        <f t="shared" si="34"/>
        <v/>
      </c>
      <c r="AT164" s="67" t="str">
        <f>IF(A164="","",IF(S164="Yes","N.A.",IF(AND(AD164&lt;&gt;"",AD164&lt;=AF164,AE164&gt;=Q164),"PASS",IF(Setup!$B$24&lt;=AF164,"WATCH",IF(BG164&gt;0,"PARTIAL REVERSE/REVIEW","REVERSE/REVIEW")))))</f>
        <v/>
      </c>
      <c r="AU164" s="67" t="str">
        <f>IF(A164="","",IF(H164="","REVIEW",IF(AI164&gt;0,IF(OR(AH164="",NOT(ISNUMBER(AH164))),"REVIEW CLAIM DATE",IF(AH164&lt;=SUMIF('FY Deadlines'!$A$5:$A$14,IF(MONTH(H164)&gt;=4,YEAR(H164),YEAR(H164)-1),'FY Deadlines'!$F$5:$F$14),"PASS","EXPIRED CLAIM")),IF(SUMIF('FY Deadlines'!$A$5:$A$14,IF(MONTH(H164)&gt;=4,YEAR(H164),YEAR(H164)-1),'FY Deadlines'!$F$5:$F$14)=0,"REVIEW FY",IF(Setup!$B$24&gt;SUMIF('FY Deadlines'!$A$5:$A$14,IF(MONTH(H164)&gt;=4,YEAR(H164),YEAR(H164)-1),'FY Deadlines'!$F$5:$F$14),"EXPIRED","PASS")))))</f>
        <v/>
      </c>
      <c r="AV164" s="67" t="str">
        <f t="shared" si="35"/>
        <v/>
      </c>
      <c r="AW164" s="67" t="str">
        <f>IF(AM164="","",IF(COUNTIF('GSTR-2B IMS'!$AE$5:$AE$504,AM164)=1,SUMIF('GSTR-2B IMS'!$AE$5:$AE$504,AM164,'GSTR-2B IMS'!$AL$5:$AL$504),""))</f>
        <v/>
      </c>
      <c r="AX164" s="67" t="str">
        <f>IF(A164="","",IF(AO164&gt;1,"Duplicate",IF(COUNTIF('GSTR-2B IMS'!$AE$5:$AE$504,AM164)=0,"Only in Books",IF(COUNTIF('GSTR-2B IMS'!$AE$5:$AE$504,AM164)&gt;1,"Duplicate",IF(AND(C164=INDEX('GSTR-2B IMS'!$C$5:$C$504,AW164),F164=INDEX('GSTR-2B IMS'!$F$5:$F$504,AW164),ABS(H164-INDEX('GSTR-2B IMS'!$H$5:$H$504,AW164))&lt;=Setup!$B$21,ABS(L164-INDEX('GSTR-2B IMS'!$L$5:$L$504,AW164))&lt;=Setup!$B$18,ABS(AN164-INDEX('GSTR-2B IMS'!$AF$5:$AF$504,AW164))&lt;=Setup!$B$19,ABS(M164-INDEX('GSTR-2B IMS'!$M$5:$M$504,AW164))&lt;=Setup!$B$20,ABS(N164-INDEX('GSTR-2B IMS'!$N$5:$N$504,AW164))&lt;=Setup!$B$20,ABS(O164-INDEX('GSTR-2B IMS'!$O$5:$O$504,AW164))&lt;=Setup!$B$20,ABS(P164-INDEX('GSTR-2B IMS'!$P$5:$P$504,AW164))&lt;=Setup!$B$20),"Exact",IF(AND(C164=INDEX('GSTR-2B IMS'!$C$5:$C$504,AW164),F164=INDEX('GSTR-2B IMS'!$F$5:$F$504,AW164)),"Partial","Probable"))))))</f>
        <v/>
      </c>
      <c r="AY164" s="69" t="str">
        <f t="shared" si="36"/>
        <v/>
      </c>
      <c r="AZ164" s="190">
        <f t="shared" si="37"/>
        <v>160</v>
      </c>
      <c r="BA164" s="190" t="str">
        <f>IF(A164="","",IF(AW164="","N.A.",IF(INDEX('GSTR-2B IMS'!$T$5:$T$504,AW164)&lt;&gt;"Available","REVIEW",IF(OR(INDEX('GSTR-2B IMS'!$B$5:$B$504,AW164)="GSTR-1 B2B",INDEX('GSTR-2B IMS'!$B$5:$B$504,AW164)="GSTR-1A",INDEX('GSTR-2B IMS'!$B$5:$B$504,AW164)="IFF"),IF(OR(INDEX('GSTR-2B IMS'!$V$5:$V$504,AW164)="Accepted",INDEX('GSTR-2B IMS'!$V$5:$V$504,AW164)="No Action",INDEX('GSTR-2B IMS'!$V$5:$V$504,AW164)="Deemed Accepted"),"PASS","REVIEW"),IF(OR(INDEX('GSTR-2B IMS'!$V$5:$V$504,AW164)="Not in IMS",INDEX('GSTR-2B IMS'!$V$5:$V$504,AW164)="N.A.",INDEX('GSTR-2B IMS'!$V$5:$V$504,AW164)=""),"PASS","REVIEW")))))</f>
        <v/>
      </c>
      <c r="BB164" s="190" t="str">
        <f>IF(A164="","",IF(S164="Yes","RCM",IF(AW164="","Unmatched",IF(INDEX('GSTR-2B IMS'!$AC$5:$AC$504,AW164)="","4(A)(5)",INDEX('GSTR-2B IMS'!$AC$5:$AC$504,AW164)))))</f>
        <v/>
      </c>
      <c r="BC164" s="188" t="str">
        <f>IF(A164="","",IF(OR(S164="Yes",F164="Credit Note",Q164&lt;=0,AF164="",Setup!$B$24&lt;=AF164,AN164&lt;=0),0,MAX(0,M164*MIN(1,MAX(0,AI164/AN164))*MAX(0,1-IF(AND(AD164&lt;&gt;"",AD164&lt;=AF164),MIN(1,MAX(0,AE164/Q164)),0))-SUMIFS('Reversal Reclaim'!$K$5:$K$504,'Reversal Reclaim'!$B$5:$B$504,A164,'Reversal Reclaim'!$G$5:$G$504,"Temporary"))))</f>
        <v/>
      </c>
      <c r="BD164" s="188" t="str">
        <f>IF(A164="","",IF(OR(S164="Yes",F164="Credit Note",Q164&lt;=0,AF164="",Setup!$B$24&lt;=AF164,AN164&lt;=0),0,MAX(0,N164*MIN(1,MAX(0,AI164/AN164))*MAX(0,1-IF(AND(AD164&lt;&gt;"",AD164&lt;=AF164),MIN(1,MAX(0,AE164/Q164)),0))-SUMIFS('Reversal Reclaim'!$L$5:$L$504,'Reversal Reclaim'!$B$5:$B$504,A164,'Reversal Reclaim'!$G$5:$G$504,"Temporary"))))</f>
        <v/>
      </c>
      <c r="BE164" s="188" t="str">
        <f>IF(A164="","",IF(OR(S164="Yes",F164="Credit Note",Q164&lt;=0,AF164="",Setup!$B$24&lt;=AF164,AN164&lt;=0),0,MAX(0,O164*MIN(1,MAX(0,AI164/AN164))*MAX(0,1-IF(AND(AD164&lt;&gt;"",AD164&lt;=AF164),MIN(1,MAX(0,AE164/Q164)),0))-SUMIFS('Reversal Reclaim'!$M$5:$M$504,'Reversal Reclaim'!$B$5:$B$504,A164,'Reversal Reclaim'!$G$5:$G$504,"Temporary"))))</f>
        <v/>
      </c>
      <c r="BF164" s="188" t="str">
        <f>IF(A164="","",IF(OR(S164="Yes",F164="Credit Note",Q164&lt;=0,AF164="",Setup!$B$24&lt;=AF164,AN164&lt;=0),0,MAX(0,P164*MIN(1,MAX(0,AI164/AN164))*MAX(0,1-IF(AND(AD164&lt;&gt;"",AD164&lt;=AF164),MIN(1,MAX(0,AE164/Q164)),0))-SUMIFS('Reversal Reclaim'!$N$5:$N$504,'Reversal Reclaim'!$B$5:$B$504,A164,'Reversal Reclaim'!$G$5:$G$504,"Temporary"))))</f>
        <v/>
      </c>
      <c r="BG164" s="188" t="str">
        <f t="shared" si="38"/>
        <v/>
      </c>
    </row>
    <row r="165" spans="1:59" ht="37.950000000000003" customHeight="1" x14ac:dyDescent="0.25">
      <c r="A165" s="61"/>
      <c r="B165" s="62"/>
      <c r="C165" s="62"/>
      <c r="D165" s="62"/>
      <c r="E165" s="62"/>
      <c r="F165" s="62"/>
      <c r="G165" s="62"/>
      <c r="H165" s="63"/>
      <c r="I165" s="63"/>
      <c r="J165" s="63"/>
      <c r="K165" s="63"/>
      <c r="L165" s="64"/>
      <c r="M165" s="64"/>
      <c r="N165" s="64"/>
      <c r="O165" s="64"/>
      <c r="P165" s="64"/>
      <c r="Q165" s="64"/>
      <c r="R165" s="62"/>
      <c r="S165" s="62"/>
      <c r="T165" s="62"/>
      <c r="U165" s="62"/>
      <c r="V165" s="62"/>
      <c r="W165" s="63"/>
      <c r="X165" s="65"/>
      <c r="Y165" s="65"/>
      <c r="Z165" s="65"/>
      <c r="AA165" s="62"/>
      <c r="AB165" s="62"/>
      <c r="AC165" s="62"/>
      <c r="AD165" s="63"/>
      <c r="AE165" s="64"/>
      <c r="AF165" s="63" t="str">
        <f t="shared" si="26"/>
        <v/>
      </c>
      <c r="AG165" s="62"/>
      <c r="AH165" s="207"/>
      <c r="AI165" s="64"/>
      <c r="AJ165" s="64"/>
      <c r="AK165" s="64"/>
      <c r="AL165" s="66" t="str">
        <f t="shared" si="27"/>
        <v/>
      </c>
      <c r="AM165" s="67" t="str">
        <f t="shared" si="28"/>
        <v/>
      </c>
      <c r="AN165" s="68" t="str">
        <f t="shared" si="29"/>
        <v/>
      </c>
      <c r="AO165" s="67" t="str">
        <f t="shared" si="30"/>
        <v/>
      </c>
      <c r="AP165" s="67" t="str">
        <f t="shared" si="31"/>
        <v/>
      </c>
      <c r="AQ165" s="67" t="str">
        <f t="shared" si="32"/>
        <v/>
      </c>
      <c r="AR165" s="67" t="str">
        <f t="shared" si="33"/>
        <v/>
      </c>
      <c r="AS165" s="67" t="str">
        <f t="shared" si="34"/>
        <v/>
      </c>
      <c r="AT165" s="67" t="str">
        <f>IF(A165="","",IF(S165="Yes","N.A.",IF(AND(AD165&lt;&gt;"",AD165&lt;=AF165,AE165&gt;=Q165),"PASS",IF(Setup!$B$24&lt;=AF165,"WATCH",IF(BG165&gt;0,"PARTIAL REVERSE/REVIEW","REVERSE/REVIEW")))))</f>
        <v/>
      </c>
      <c r="AU165" s="67" t="str">
        <f>IF(A165="","",IF(H165="","REVIEW",IF(AI165&gt;0,IF(OR(AH165="",NOT(ISNUMBER(AH165))),"REVIEW CLAIM DATE",IF(AH165&lt;=SUMIF('FY Deadlines'!$A$5:$A$14,IF(MONTH(H165)&gt;=4,YEAR(H165),YEAR(H165)-1),'FY Deadlines'!$F$5:$F$14),"PASS","EXPIRED CLAIM")),IF(SUMIF('FY Deadlines'!$A$5:$A$14,IF(MONTH(H165)&gt;=4,YEAR(H165),YEAR(H165)-1),'FY Deadlines'!$F$5:$F$14)=0,"REVIEW FY",IF(Setup!$B$24&gt;SUMIF('FY Deadlines'!$A$5:$A$14,IF(MONTH(H165)&gt;=4,YEAR(H165),YEAR(H165)-1),'FY Deadlines'!$F$5:$F$14),"EXPIRED","PASS")))))</f>
        <v/>
      </c>
      <c r="AV165" s="67" t="str">
        <f t="shared" si="35"/>
        <v/>
      </c>
      <c r="AW165" s="67" t="str">
        <f>IF(AM165="","",IF(COUNTIF('GSTR-2B IMS'!$AE$5:$AE$504,AM165)=1,SUMIF('GSTR-2B IMS'!$AE$5:$AE$504,AM165,'GSTR-2B IMS'!$AL$5:$AL$504),""))</f>
        <v/>
      </c>
      <c r="AX165" s="67" t="str">
        <f>IF(A165="","",IF(AO165&gt;1,"Duplicate",IF(COUNTIF('GSTR-2B IMS'!$AE$5:$AE$504,AM165)=0,"Only in Books",IF(COUNTIF('GSTR-2B IMS'!$AE$5:$AE$504,AM165)&gt;1,"Duplicate",IF(AND(C165=INDEX('GSTR-2B IMS'!$C$5:$C$504,AW165),F165=INDEX('GSTR-2B IMS'!$F$5:$F$504,AW165),ABS(H165-INDEX('GSTR-2B IMS'!$H$5:$H$504,AW165))&lt;=Setup!$B$21,ABS(L165-INDEX('GSTR-2B IMS'!$L$5:$L$504,AW165))&lt;=Setup!$B$18,ABS(AN165-INDEX('GSTR-2B IMS'!$AF$5:$AF$504,AW165))&lt;=Setup!$B$19,ABS(M165-INDEX('GSTR-2B IMS'!$M$5:$M$504,AW165))&lt;=Setup!$B$20,ABS(N165-INDEX('GSTR-2B IMS'!$N$5:$N$504,AW165))&lt;=Setup!$B$20,ABS(O165-INDEX('GSTR-2B IMS'!$O$5:$O$504,AW165))&lt;=Setup!$B$20,ABS(P165-INDEX('GSTR-2B IMS'!$P$5:$P$504,AW165))&lt;=Setup!$B$20),"Exact",IF(AND(C165=INDEX('GSTR-2B IMS'!$C$5:$C$504,AW165),F165=INDEX('GSTR-2B IMS'!$F$5:$F$504,AW165)),"Partial","Probable"))))))</f>
        <v/>
      </c>
      <c r="AY165" s="69" t="str">
        <f t="shared" si="36"/>
        <v/>
      </c>
      <c r="AZ165" s="190">
        <f t="shared" si="37"/>
        <v>161</v>
      </c>
      <c r="BA165" s="190" t="str">
        <f>IF(A165="","",IF(AW165="","N.A.",IF(INDEX('GSTR-2B IMS'!$T$5:$T$504,AW165)&lt;&gt;"Available","REVIEW",IF(OR(INDEX('GSTR-2B IMS'!$B$5:$B$504,AW165)="GSTR-1 B2B",INDEX('GSTR-2B IMS'!$B$5:$B$504,AW165)="GSTR-1A",INDEX('GSTR-2B IMS'!$B$5:$B$504,AW165)="IFF"),IF(OR(INDEX('GSTR-2B IMS'!$V$5:$V$504,AW165)="Accepted",INDEX('GSTR-2B IMS'!$V$5:$V$504,AW165)="No Action",INDEX('GSTR-2B IMS'!$V$5:$V$504,AW165)="Deemed Accepted"),"PASS","REVIEW"),IF(OR(INDEX('GSTR-2B IMS'!$V$5:$V$504,AW165)="Not in IMS",INDEX('GSTR-2B IMS'!$V$5:$V$504,AW165)="N.A.",INDEX('GSTR-2B IMS'!$V$5:$V$504,AW165)=""),"PASS","REVIEW")))))</f>
        <v/>
      </c>
      <c r="BB165" s="190" t="str">
        <f>IF(A165="","",IF(S165="Yes","RCM",IF(AW165="","Unmatched",IF(INDEX('GSTR-2B IMS'!$AC$5:$AC$504,AW165)="","4(A)(5)",INDEX('GSTR-2B IMS'!$AC$5:$AC$504,AW165)))))</f>
        <v/>
      </c>
      <c r="BC165" s="188" t="str">
        <f>IF(A165="","",IF(OR(S165="Yes",F165="Credit Note",Q165&lt;=0,AF165="",Setup!$B$24&lt;=AF165,AN165&lt;=0),0,MAX(0,M165*MIN(1,MAX(0,AI165/AN165))*MAX(0,1-IF(AND(AD165&lt;&gt;"",AD165&lt;=AF165),MIN(1,MAX(0,AE165/Q165)),0))-SUMIFS('Reversal Reclaim'!$K$5:$K$504,'Reversal Reclaim'!$B$5:$B$504,A165,'Reversal Reclaim'!$G$5:$G$504,"Temporary"))))</f>
        <v/>
      </c>
      <c r="BD165" s="188" t="str">
        <f>IF(A165="","",IF(OR(S165="Yes",F165="Credit Note",Q165&lt;=0,AF165="",Setup!$B$24&lt;=AF165,AN165&lt;=0),0,MAX(0,N165*MIN(1,MAX(0,AI165/AN165))*MAX(0,1-IF(AND(AD165&lt;&gt;"",AD165&lt;=AF165),MIN(1,MAX(0,AE165/Q165)),0))-SUMIFS('Reversal Reclaim'!$L$5:$L$504,'Reversal Reclaim'!$B$5:$B$504,A165,'Reversal Reclaim'!$G$5:$G$504,"Temporary"))))</f>
        <v/>
      </c>
      <c r="BE165" s="188" t="str">
        <f>IF(A165="","",IF(OR(S165="Yes",F165="Credit Note",Q165&lt;=0,AF165="",Setup!$B$24&lt;=AF165,AN165&lt;=0),0,MAX(0,O165*MIN(1,MAX(0,AI165/AN165))*MAX(0,1-IF(AND(AD165&lt;&gt;"",AD165&lt;=AF165),MIN(1,MAX(0,AE165/Q165)),0))-SUMIFS('Reversal Reclaim'!$M$5:$M$504,'Reversal Reclaim'!$B$5:$B$504,A165,'Reversal Reclaim'!$G$5:$G$504,"Temporary"))))</f>
        <v/>
      </c>
      <c r="BF165" s="188" t="str">
        <f>IF(A165="","",IF(OR(S165="Yes",F165="Credit Note",Q165&lt;=0,AF165="",Setup!$B$24&lt;=AF165,AN165&lt;=0),0,MAX(0,P165*MIN(1,MAX(0,AI165/AN165))*MAX(0,1-IF(AND(AD165&lt;&gt;"",AD165&lt;=AF165),MIN(1,MAX(0,AE165/Q165)),0))-SUMIFS('Reversal Reclaim'!$N$5:$N$504,'Reversal Reclaim'!$B$5:$B$504,A165,'Reversal Reclaim'!$G$5:$G$504,"Temporary"))))</f>
        <v/>
      </c>
      <c r="BG165" s="188" t="str">
        <f t="shared" si="38"/>
        <v/>
      </c>
    </row>
    <row r="166" spans="1:59" ht="37.950000000000003" customHeight="1" x14ac:dyDescent="0.25">
      <c r="A166" s="61"/>
      <c r="B166" s="62"/>
      <c r="C166" s="62"/>
      <c r="D166" s="62"/>
      <c r="E166" s="62"/>
      <c r="F166" s="62"/>
      <c r="G166" s="62"/>
      <c r="H166" s="63"/>
      <c r="I166" s="63"/>
      <c r="J166" s="63"/>
      <c r="K166" s="63"/>
      <c r="L166" s="64"/>
      <c r="M166" s="64"/>
      <c r="N166" s="64"/>
      <c r="O166" s="64"/>
      <c r="P166" s="64"/>
      <c r="Q166" s="64"/>
      <c r="R166" s="62"/>
      <c r="S166" s="62"/>
      <c r="T166" s="62"/>
      <c r="U166" s="62"/>
      <c r="V166" s="62"/>
      <c r="W166" s="63"/>
      <c r="X166" s="65"/>
      <c r="Y166" s="65"/>
      <c r="Z166" s="65"/>
      <c r="AA166" s="62"/>
      <c r="AB166" s="62"/>
      <c r="AC166" s="62"/>
      <c r="AD166" s="63"/>
      <c r="AE166" s="64"/>
      <c r="AF166" s="63" t="str">
        <f t="shared" si="26"/>
        <v/>
      </c>
      <c r="AG166" s="62"/>
      <c r="AH166" s="207"/>
      <c r="AI166" s="64"/>
      <c r="AJ166" s="64"/>
      <c r="AK166" s="64"/>
      <c r="AL166" s="66" t="str">
        <f t="shared" si="27"/>
        <v/>
      </c>
      <c r="AM166" s="67" t="str">
        <f t="shared" si="28"/>
        <v/>
      </c>
      <c r="AN166" s="68" t="str">
        <f t="shared" si="29"/>
        <v/>
      </c>
      <c r="AO166" s="67" t="str">
        <f t="shared" si="30"/>
        <v/>
      </c>
      <c r="AP166" s="67" t="str">
        <f t="shared" si="31"/>
        <v/>
      </c>
      <c r="AQ166" s="67" t="str">
        <f t="shared" si="32"/>
        <v/>
      </c>
      <c r="AR166" s="67" t="str">
        <f t="shared" si="33"/>
        <v/>
      </c>
      <c r="AS166" s="67" t="str">
        <f t="shared" si="34"/>
        <v/>
      </c>
      <c r="AT166" s="67" t="str">
        <f>IF(A166="","",IF(S166="Yes","N.A.",IF(AND(AD166&lt;&gt;"",AD166&lt;=AF166,AE166&gt;=Q166),"PASS",IF(Setup!$B$24&lt;=AF166,"WATCH",IF(BG166&gt;0,"PARTIAL REVERSE/REVIEW","REVERSE/REVIEW")))))</f>
        <v/>
      </c>
      <c r="AU166" s="67" t="str">
        <f>IF(A166="","",IF(H166="","REVIEW",IF(AI166&gt;0,IF(OR(AH166="",NOT(ISNUMBER(AH166))),"REVIEW CLAIM DATE",IF(AH166&lt;=SUMIF('FY Deadlines'!$A$5:$A$14,IF(MONTH(H166)&gt;=4,YEAR(H166),YEAR(H166)-1),'FY Deadlines'!$F$5:$F$14),"PASS","EXPIRED CLAIM")),IF(SUMIF('FY Deadlines'!$A$5:$A$14,IF(MONTH(H166)&gt;=4,YEAR(H166),YEAR(H166)-1),'FY Deadlines'!$F$5:$F$14)=0,"REVIEW FY",IF(Setup!$B$24&gt;SUMIF('FY Deadlines'!$A$5:$A$14,IF(MONTH(H166)&gt;=4,YEAR(H166),YEAR(H166)-1),'FY Deadlines'!$F$5:$F$14),"EXPIRED","PASS")))))</f>
        <v/>
      </c>
      <c r="AV166" s="67" t="str">
        <f t="shared" si="35"/>
        <v/>
      </c>
      <c r="AW166" s="67" t="str">
        <f>IF(AM166="","",IF(COUNTIF('GSTR-2B IMS'!$AE$5:$AE$504,AM166)=1,SUMIF('GSTR-2B IMS'!$AE$5:$AE$504,AM166,'GSTR-2B IMS'!$AL$5:$AL$504),""))</f>
        <v/>
      </c>
      <c r="AX166" s="67" t="str">
        <f>IF(A166="","",IF(AO166&gt;1,"Duplicate",IF(COUNTIF('GSTR-2B IMS'!$AE$5:$AE$504,AM166)=0,"Only in Books",IF(COUNTIF('GSTR-2B IMS'!$AE$5:$AE$504,AM166)&gt;1,"Duplicate",IF(AND(C166=INDEX('GSTR-2B IMS'!$C$5:$C$504,AW166),F166=INDEX('GSTR-2B IMS'!$F$5:$F$504,AW166),ABS(H166-INDEX('GSTR-2B IMS'!$H$5:$H$504,AW166))&lt;=Setup!$B$21,ABS(L166-INDEX('GSTR-2B IMS'!$L$5:$L$504,AW166))&lt;=Setup!$B$18,ABS(AN166-INDEX('GSTR-2B IMS'!$AF$5:$AF$504,AW166))&lt;=Setup!$B$19,ABS(M166-INDEX('GSTR-2B IMS'!$M$5:$M$504,AW166))&lt;=Setup!$B$20,ABS(N166-INDEX('GSTR-2B IMS'!$N$5:$N$504,AW166))&lt;=Setup!$B$20,ABS(O166-INDEX('GSTR-2B IMS'!$O$5:$O$504,AW166))&lt;=Setup!$B$20,ABS(P166-INDEX('GSTR-2B IMS'!$P$5:$P$504,AW166))&lt;=Setup!$B$20),"Exact",IF(AND(C166=INDEX('GSTR-2B IMS'!$C$5:$C$504,AW166),F166=INDEX('GSTR-2B IMS'!$F$5:$F$504,AW166)),"Partial","Probable"))))))</f>
        <v/>
      </c>
      <c r="AY166" s="69" t="str">
        <f t="shared" si="36"/>
        <v/>
      </c>
      <c r="AZ166" s="190">
        <f t="shared" si="37"/>
        <v>162</v>
      </c>
      <c r="BA166" s="190" t="str">
        <f>IF(A166="","",IF(AW166="","N.A.",IF(INDEX('GSTR-2B IMS'!$T$5:$T$504,AW166)&lt;&gt;"Available","REVIEW",IF(OR(INDEX('GSTR-2B IMS'!$B$5:$B$504,AW166)="GSTR-1 B2B",INDEX('GSTR-2B IMS'!$B$5:$B$504,AW166)="GSTR-1A",INDEX('GSTR-2B IMS'!$B$5:$B$504,AW166)="IFF"),IF(OR(INDEX('GSTR-2B IMS'!$V$5:$V$504,AW166)="Accepted",INDEX('GSTR-2B IMS'!$V$5:$V$504,AW166)="No Action",INDEX('GSTR-2B IMS'!$V$5:$V$504,AW166)="Deemed Accepted"),"PASS","REVIEW"),IF(OR(INDEX('GSTR-2B IMS'!$V$5:$V$504,AW166)="Not in IMS",INDEX('GSTR-2B IMS'!$V$5:$V$504,AW166)="N.A.",INDEX('GSTR-2B IMS'!$V$5:$V$504,AW166)=""),"PASS","REVIEW")))))</f>
        <v/>
      </c>
      <c r="BB166" s="190" t="str">
        <f>IF(A166="","",IF(S166="Yes","RCM",IF(AW166="","Unmatched",IF(INDEX('GSTR-2B IMS'!$AC$5:$AC$504,AW166)="","4(A)(5)",INDEX('GSTR-2B IMS'!$AC$5:$AC$504,AW166)))))</f>
        <v/>
      </c>
      <c r="BC166" s="188" t="str">
        <f>IF(A166="","",IF(OR(S166="Yes",F166="Credit Note",Q166&lt;=0,AF166="",Setup!$B$24&lt;=AF166,AN166&lt;=0),0,MAX(0,M166*MIN(1,MAX(0,AI166/AN166))*MAX(0,1-IF(AND(AD166&lt;&gt;"",AD166&lt;=AF166),MIN(1,MAX(0,AE166/Q166)),0))-SUMIFS('Reversal Reclaim'!$K$5:$K$504,'Reversal Reclaim'!$B$5:$B$504,A166,'Reversal Reclaim'!$G$5:$G$504,"Temporary"))))</f>
        <v/>
      </c>
      <c r="BD166" s="188" t="str">
        <f>IF(A166="","",IF(OR(S166="Yes",F166="Credit Note",Q166&lt;=0,AF166="",Setup!$B$24&lt;=AF166,AN166&lt;=0),0,MAX(0,N166*MIN(1,MAX(0,AI166/AN166))*MAX(0,1-IF(AND(AD166&lt;&gt;"",AD166&lt;=AF166),MIN(1,MAX(0,AE166/Q166)),0))-SUMIFS('Reversal Reclaim'!$L$5:$L$504,'Reversal Reclaim'!$B$5:$B$504,A166,'Reversal Reclaim'!$G$5:$G$504,"Temporary"))))</f>
        <v/>
      </c>
      <c r="BE166" s="188" t="str">
        <f>IF(A166="","",IF(OR(S166="Yes",F166="Credit Note",Q166&lt;=0,AF166="",Setup!$B$24&lt;=AF166,AN166&lt;=0),0,MAX(0,O166*MIN(1,MAX(0,AI166/AN166))*MAX(0,1-IF(AND(AD166&lt;&gt;"",AD166&lt;=AF166),MIN(1,MAX(0,AE166/Q166)),0))-SUMIFS('Reversal Reclaim'!$M$5:$M$504,'Reversal Reclaim'!$B$5:$B$504,A166,'Reversal Reclaim'!$G$5:$G$504,"Temporary"))))</f>
        <v/>
      </c>
      <c r="BF166" s="188" t="str">
        <f>IF(A166="","",IF(OR(S166="Yes",F166="Credit Note",Q166&lt;=0,AF166="",Setup!$B$24&lt;=AF166,AN166&lt;=0),0,MAX(0,P166*MIN(1,MAX(0,AI166/AN166))*MAX(0,1-IF(AND(AD166&lt;&gt;"",AD166&lt;=AF166),MIN(1,MAX(0,AE166/Q166)),0))-SUMIFS('Reversal Reclaim'!$N$5:$N$504,'Reversal Reclaim'!$B$5:$B$504,A166,'Reversal Reclaim'!$G$5:$G$504,"Temporary"))))</f>
        <v/>
      </c>
      <c r="BG166" s="188" t="str">
        <f t="shared" si="38"/>
        <v/>
      </c>
    </row>
    <row r="167" spans="1:59" ht="37.950000000000003" customHeight="1" x14ac:dyDescent="0.25">
      <c r="A167" s="61"/>
      <c r="B167" s="62"/>
      <c r="C167" s="62"/>
      <c r="D167" s="62"/>
      <c r="E167" s="62"/>
      <c r="F167" s="62"/>
      <c r="G167" s="62"/>
      <c r="H167" s="63"/>
      <c r="I167" s="63"/>
      <c r="J167" s="63"/>
      <c r="K167" s="63"/>
      <c r="L167" s="64"/>
      <c r="M167" s="64"/>
      <c r="N167" s="64"/>
      <c r="O167" s="64"/>
      <c r="P167" s="64"/>
      <c r="Q167" s="64"/>
      <c r="R167" s="62"/>
      <c r="S167" s="62"/>
      <c r="T167" s="62"/>
      <c r="U167" s="62"/>
      <c r="V167" s="62"/>
      <c r="W167" s="63"/>
      <c r="X167" s="65"/>
      <c r="Y167" s="65"/>
      <c r="Z167" s="65"/>
      <c r="AA167" s="62"/>
      <c r="AB167" s="62"/>
      <c r="AC167" s="62"/>
      <c r="AD167" s="63"/>
      <c r="AE167" s="64"/>
      <c r="AF167" s="63" t="str">
        <f t="shared" si="26"/>
        <v/>
      </c>
      <c r="AG167" s="62"/>
      <c r="AH167" s="207"/>
      <c r="AI167" s="64"/>
      <c r="AJ167" s="64"/>
      <c r="AK167" s="64"/>
      <c r="AL167" s="66" t="str">
        <f t="shared" si="27"/>
        <v/>
      </c>
      <c r="AM167" s="67" t="str">
        <f t="shared" si="28"/>
        <v/>
      </c>
      <c r="AN167" s="68" t="str">
        <f t="shared" si="29"/>
        <v/>
      </c>
      <c r="AO167" s="67" t="str">
        <f t="shared" si="30"/>
        <v/>
      </c>
      <c r="AP167" s="67" t="str">
        <f t="shared" si="31"/>
        <v/>
      </c>
      <c r="AQ167" s="67" t="str">
        <f t="shared" si="32"/>
        <v/>
      </c>
      <c r="AR167" s="67" t="str">
        <f t="shared" si="33"/>
        <v/>
      </c>
      <c r="AS167" s="67" t="str">
        <f t="shared" si="34"/>
        <v/>
      </c>
      <c r="AT167" s="67" t="str">
        <f>IF(A167="","",IF(S167="Yes","N.A.",IF(AND(AD167&lt;&gt;"",AD167&lt;=AF167,AE167&gt;=Q167),"PASS",IF(Setup!$B$24&lt;=AF167,"WATCH",IF(BG167&gt;0,"PARTIAL REVERSE/REVIEW","REVERSE/REVIEW")))))</f>
        <v/>
      </c>
      <c r="AU167" s="67" t="str">
        <f>IF(A167="","",IF(H167="","REVIEW",IF(AI167&gt;0,IF(OR(AH167="",NOT(ISNUMBER(AH167))),"REVIEW CLAIM DATE",IF(AH167&lt;=SUMIF('FY Deadlines'!$A$5:$A$14,IF(MONTH(H167)&gt;=4,YEAR(H167),YEAR(H167)-1),'FY Deadlines'!$F$5:$F$14),"PASS","EXPIRED CLAIM")),IF(SUMIF('FY Deadlines'!$A$5:$A$14,IF(MONTH(H167)&gt;=4,YEAR(H167),YEAR(H167)-1),'FY Deadlines'!$F$5:$F$14)=0,"REVIEW FY",IF(Setup!$B$24&gt;SUMIF('FY Deadlines'!$A$5:$A$14,IF(MONTH(H167)&gt;=4,YEAR(H167),YEAR(H167)-1),'FY Deadlines'!$F$5:$F$14),"EXPIRED","PASS")))))</f>
        <v/>
      </c>
      <c r="AV167" s="67" t="str">
        <f t="shared" si="35"/>
        <v/>
      </c>
      <c r="AW167" s="67" t="str">
        <f>IF(AM167="","",IF(COUNTIF('GSTR-2B IMS'!$AE$5:$AE$504,AM167)=1,SUMIF('GSTR-2B IMS'!$AE$5:$AE$504,AM167,'GSTR-2B IMS'!$AL$5:$AL$504),""))</f>
        <v/>
      </c>
      <c r="AX167" s="67" t="str">
        <f>IF(A167="","",IF(AO167&gt;1,"Duplicate",IF(COUNTIF('GSTR-2B IMS'!$AE$5:$AE$504,AM167)=0,"Only in Books",IF(COUNTIF('GSTR-2B IMS'!$AE$5:$AE$504,AM167)&gt;1,"Duplicate",IF(AND(C167=INDEX('GSTR-2B IMS'!$C$5:$C$504,AW167),F167=INDEX('GSTR-2B IMS'!$F$5:$F$504,AW167),ABS(H167-INDEX('GSTR-2B IMS'!$H$5:$H$504,AW167))&lt;=Setup!$B$21,ABS(L167-INDEX('GSTR-2B IMS'!$L$5:$L$504,AW167))&lt;=Setup!$B$18,ABS(AN167-INDEX('GSTR-2B IMS'!$AF$5:$AF$504,AW167))&lt;=Setup!$B$19,ABS(M167-INDEX('GSTR-2B IMS'!$M$5:$M$504,AW167))&lt;=Setup!$B$20,ABS(N167-INDEX('GSTR-2B IMS'!$N$5:$N$504,AW167))&lt;=Setup!$B$20,ABS(O167-INDEX('GSTR-2B IMS'!$O$5:$O$504,AW167))&lt;=Setup!$B$20,ABS(P167-INDEX('GSTR-2B IMS'!$P$5:$P$504,AW167))&lt;=Setup!$B$20),"Exact",IF(AND(C167=INDEX('GSTR-2B IMS'!$C$5:$C$504,AW167),F167=INDEX('GSTR-2B IMS'!$F$5:$F$504,AW167)),"Partial","Probable"))))))</f>
        <v/>
      </c>
      <c r="AY167" s="69" t="str">
        <f t="shared" si="36"/>
        <v/>
      </c>
      <c r="AZ167" s="190">
        <f t="shared" si="37"/>
        <v>163</v>
      </c>
      <c r="BA167" s="190" t="str">
        <f>IF(A167="","",IF(AW167="","N.A.",IF(INDEX('GSTR-2B IMS'!$T$5:$T$504,AW167)&lt;&gt;"Available","REVIEW",IF(OR(INDEX('GSTR-2B IMS'!$B$5:$B$504,AW167)="GSTR-1 B2B",INDEX('GSTR-2B IMS'!$B$5:$B$504,AW167)="GSTR-1A",INDEX('GSTR-2B IMS'!$B$5:$B$504,AW167)="IFF"),IF(OR(INDEX('GSTR-2B IMS'!$V$5:$V$504,AW167)="Accepted",INDEX('GSTR-2B IMS'!$V$5:$V$504,AW167)="No Action",INDEX('GSTR-2B IMS'!$V$5:$V$504,AW167)="Deemed Accepted"),"PASS","REVIEW"),IF(OR(INDEX('GSTR-2B IMS'!$V$5:$V$504,AW167)="Not in IMS",INDEX('GSTR-2B IMS'!$V$5:$V$504,AW167)="N.A.",INDEX('GSTR-2B IMS'!$V$5:$V$504,AW167)=""),"PASS","REVIEW")))))</f>
        <v/>
      </c>
      <c r="BB167" s="190" t="str">
        <f>IF(A167="","",IF(S167="Yes","RCM",IF(AW167="","Unmatched",IF(INDEX('GSTR-2B IMS'!$AC$5:$AC$504,AW167)="","4(A)(5)",INDEX('GSTR-2B IMS'!$AC$5:$AC$504,AW167)))))</f>
        <v/>
      </c>
      <c r="BC167" s="188" t="str">
        <f>IF(A167="","",IF(OR(S167="Yes",F167="Credit Note",Q167&lt;=0,AF167="",Setup!$B$24&lt;=AF167,AN167&lt;=0),0,MAX(0,M167*MIN(1,MAX(0,AI167/AN167))*MAX(0,1-IF(AND(AD167&lt;&gt;"",AD167&lt;=AF167),MIN(1,MAX(0,AE167/Q167)),0))-SUMIFS('Reversal Reclaim'!$K$5:$K$504,'Reversal Reclaim'!$B$5:$B$504,A167,'Reversal Reclaim'!$G$5:$G$504,"Temporary"))))</f>
        <v/>
      </c>
      <c r="BD167" s="188" t="str">
        <f>IF(A167="","",IF(OR(S167="Yes",F167="Credit Note",Q167&lt;=0,AF167="",Setup!$B$24&lt;=AF167,AN167&lt;=0),0,MAX(0,N167*MIN(1,MAX(0,AI167/AN167))*MAX(0,1-IF(AND(AD167&lt;&gt;"",AD167&lt;=AF167),MIN(1,MAX(0,AE167/Q167)),0))-SUMIFS('Reversal Reclaim'!$L$5:$L$504,'Reversal Reclaim'!$B$5:$B$504,A167,'Reversal Reclaim'!$G$5:$G$504,"Temporary"))))</f>
        <v/>
      </c>
      <c r="BE167" s="188" t="str">
        <f>IF(A167="","",IF(OR(S167="Yes",F167="Credit Note",Q167&lt;=0,AF167="",Setup!$B$24&lt;=AF167,AN167&lt;=0),0,MAX(0,O167*MIN(1,MAX(0,AI167/AN167))*MAX(0,1-IF(AND(AD167&lt;&gt;"",AD167&lt;=AF167),MIN(1,MAX(0,AE167/Q167)),0))-SUMIFS('Reversal Reclaim'!$M$5:$M$504,'Reversal Reclaim'!$B$5:$B$504,A167,'Reversal Reclaim'!$G$5:$G$504,"Temporary"))))</f>
        <v/>
      </c>
      <c r="BF167" s="188" t="str">
        <f>IF(A167="","",IF(OR(S167="Yes",F167="Credit Note",Q167&lt;=0,AF167="",Setup!$B$24&lt;=AF167,AN167&lt;=0),0,MAX(0,P167*MIN(1,MAX(0,AI167/AN167))*MAX(0,1-IF(AND(AD167&lt;&gt;"",AD167&lt;=AF167),MIN(1,MAX(0,AE167/Q167)),0))-SUMIFS('Reversal Reclaim'!$N$5:$N$504,'Reversal Reclaim'!$B$5:$B$504,A167,'Reversal Reclaim'!$G$5:$G$504,"Temporary"))))</f>
        <v/>
      </c>
      <c r="BG167" s="188" t="str">
        <f t="shared" si="38"/>
        <v/>
      </c>
    </row>
    <row r="168" spans="1:59" ht="37.950000000000003" customHeight="1" x14ac:dyDescent="0.25">
      <c r="A168" s="61"/>
      <c r="B168" s="62"/>
      <c r="C168" s="62"/>
      <c r="D168" s="62"/>
      <c r="E168" s="62"/>
      <c r="F168" s="62"/>
      <c r="G168" s="62"/>
      <c r="H168" s="63"/>
      <c r="I168" s="63"/>
      <c r="J168" s="63"/>
      <c r="K168" s="63"/>
      <c r="L168" s="64"/>
      <c r="M168" s="64"/>
      <c r="N168" s="64"/>
      <c r="O168" s="64"/>
      <c r="P168" s="64"/>
      <c r="Q168" s="64"/>
      <c r="R168" s="62"/>
      <c r="S168" s="62"/>
      <c r="T168" s="62"/>
      <c r="U168" s="62"/>
      <c r="V168" s="62"/>
      <c r="W168" s="63"/>
      <c r="X168" s="65"/>
      <c r="Y168" s="65"/>
      <c r="Z168" s="65"/>
      <c r="AA168" s="62"/>
      <c r="AB168" s="62"/>
      <c r="AC168" s="62"/>
      <c r="AD168" s="63"/>
      <c r="AE168" s="64"/>
      <c r="AF168" s="63" t="str">
        <f t="shared" si="26"/>
        <v/>
      </c>
      <c r="AG168" s="62"/>
      <c r="AH168" s="207"/>
      <c r="AI168" s="64"/>
      <c r="AJ168" s="64"/>
      <c r="AK168" s="64"/>
      <c r="AL168" s="66" t="str">
        <f t="shared" si="27"/>
        <v/>
      </c>
      <c r="AM168" s="67" t="str">
        <f t="shared" si="28"/>
        <v/>
      </c>
      <c r="AN168" s="68" t="str">
        <f t="shared" si="29"/>
        <v/>
      </c>
      <c r="AO168" s="67" t="str">
        <f t="shared" si="30"/>
        <v/>
      </c>
      <c r="AP168" s="67" t="str">
        <f t="shared" si="31"/>
        <v/>
      </c>
      <c r="AQ168" s="67" t="str">
        <f t="shared" si="32"/>
        <v/>
      </c>
      <c r="AR168" s="67" t="str">
        <f t="shared" si="33"/>
        <v/>
      </c>
      <c r="AS168" s="67" t="str">
        <f t="shared" si="34"/>
        <v/>
      </c>
      <c r="AT168" s="67" t="str">
        <f>IF(A168="","",IF(S168="Yes","N.A.",IF(AND(AD168&lt;&gt;"",AD168&lt;=AF168,AE168&gt;=Q168),"PASS",IF(Setup!$B$24&lt;=AF168,"WATCH",IF(BG168&gt;0,"PARTIAL REVERSE/REVIEW","REVERSE/REVIEW")))))</f>
        <v/>
      </c>
      <c r="AU168" s="67" t="str">
        <f>IF(A168="","",IF(H168="","REVIEW",IF(AI168&gt;0,IF(OR(AH168="",NOT(ISNUMBER(AH168))),"REVIEW CLAIM DATE",IF(AH168&lt;=SUMIF('FY Deadlines'!$A$5:$A$14,IF(MONTH(H168)&gt;=4,YEAR(H168),YEAR(H168)-1),'FY Deadlines'!$F$5:$F$14),"PASS","EXPIRED CLAIM")),IF(SUMIF('FY Deadlines'!$A$5:$A$14,IF(MONTH(H168)&gt;=4,YEAR(H168),YEAR(H168)-1),'FY Deadlines'!$F$5:$F$14)=0,"REVIEW FY",IF(Setup!$B$24&gt;SUMIF('FY Deadlines'!$A$5:$A$14,IF(MONTH(H168)&gt;=4,YEAR(H168),YEAR(H168)-1),'FY Deadlines'!$F$5:$F$14),"EXPIRED","PASS")))))</f>
        <v/>
      </c>
      <c r="AV168" s="67" t="str">
        <f t="shared" si="35"/>
        <v/>
      </c>
      <c r="AW168" s="67" t="str">
        <f>IF(AM168="","",IF(COUNTIF('GSTR-2B IMS'!$AE$5:$AE$504,AM168)=1,SUMIF('GSTR-2B IMS'!$AE$5:$AE$504,AM168,'GSTR-2B IMS'!$AL$5:$AL$504),""))</f>
        <v/>
      </c>
      <c r="AX168" s="67" t="str">
        <f>IF(A168="","",IF(AO168&gt;1,"Duplicate",IF(COUNTIF('GSTR-2B IMS'!$AE$5:$AE$504,AM168)=0,"Only in Books",IF(COUNTIF('GSTR-2B IMS'!$AE$5:$AE$504,AM168)&gt;1,"Duplicate",IF(AND(C168=INDEX('GSTR-2B IMS'!$C$5:$C$504,AW168),F168=INDEX('GSTR-2B IMS'!$F$5:$F$504,AW168),ABS(H168-INDEX('GSTR-2B IMS'!$H$5:$H$504,AW168))&lt;=Setup!$B$21,ABS(L168-INDEX('GSTR-2B IMS'!$L$5:$L$504,AW168))&lt;=Setup!$B$18,ABS(AN168-INDEX('GSTR-2B IMS'!$AF$5:$AF$504,AW168))&lt;=Setup!$B$19,ABS(M168-INDEX('GSTR-2B IMS'!$M$5:$M$504,AW168))&lt;=Setup!$B$20,ABS(N168-INDEX('GSTR-2B IMS'!$N$5:$N$504,AW168))&lt;=Setup!$B$20,ABS(O168-INDEX('GSTR-2B IMS'!$O$5:$O$504,AW168))&lt;=Setup!$B$20,ABS(P168-INDEX('GSTR-2B IMS'!$P$5:$P$504,AW168))&lt;=Setup!$B$20),"Exact",IF(AND(C168=INDEX('GSTR-2B IMS'!$C$5:$C$504,AW168),F168=INDEX('GSTR-2B IMS'!$F$5:$F$504,AW168)),"Partial","Probable"))))))</f>
        <v/>
      </c>
      <c r="AY168" s="69" t="str">
        <f t="shared" si="36"/>
        <v/>
      </c>
      <c r="AZ168" s="190">
        <f t="shared" si="37"/>
        <v>164</v>
      </c>
      <c r="BA168" s="190" t="str">
        <f>IF(A168="","",IF(AW168="","N.A.",IF(INDEX('GSTR-2B IMS'!$T$5:$T$504,AW168)&lt;&gt;"Available","REVIEW",IF(OR(INDEX('GSTR-2B IMS'!$B$5:$B$504,AW168)="GSTR-1 B2B",INDEX('GSTR-2B IMS'!$B$5:$B$504,AW168)="GSTR-1A",INDEX('GSTR-2B IMS'!$B$5:$B$504,AW168)="IFF"),IF(OR(INDEX('GSTR-2B IMS'!$V$5:$V$504,AW168)="Accepted",INDEX('GSTR-2B IMS'!$V$5:$V$504,AW168)="No Action",INDEX('GSTR-2B IMS'!$V$5:$V$504,AW168)="Deemed Accepted"),"PASS","REVIEW"),IF(OR(INDEX('GSTR-2B IMS'!$V$5:$V$504,AW168)="Not in IMS",INDEX('GSTR-2B IMS'!$V$5:$V$504,AW168)="N.A.",INDEX('GSTR-2B IMS'!$V$5:$V$504,AW168)=""),"PASS","REVIEW")))))</f>
        <v/>
      </c>
      <c r="BB168" s="190" t="str">
        <f>IF(A168="","",IF(S168="Yes","RCM",IF(AW168="","Unmatched",IF(INDEX('GSTR-2B IMS'!$AC$5:$AC$504,AW168)="","4(A)(5)",INDEX('GSTR-2B IMS'!$AC$5:$AC$504,AW168)))))</f>
        <v/>
      </c>
      <c r="BC168" s="188" t="str">
        <f>IF(A168="","",IF(OR(S168="Yes",F168="Credit Note",Q168&lt;=0,AF168="",Setup!$B$24&lt;=AF168,AN168&lt;=0),0,MAX(0,M168*MIN(1,MAX(0,AI168/AN168))*MAX(0,1-IF(AND(AD168&lt;&gt;"",AD168&lt;=AF168),MIN(1,MAX(0,AE168/Q168)),0))-SUMIFS('Reversal Reclaim'!$K$5:$K$504,'Reversal Reclaim'!$B$5:$B$504,A168,'Reversal Reclaim'!$G$5:$G$504,"Temporary"))))</f>
        <v/>
      </c>
      <c r="BD168" s="188" t="str">
        <f>IF(A168="","",IF(OR(S168="Yes",F168="Credit Note",Q168&lt;=0,AF168="",Setup!$B$24&lt;=AF168,AN168&lt;=0),0,MAX(0,N168*MIN(1,MAX(0,AI168/AN168))*MAX(0,1-IF(AND(AD168&lt;&gt;"",AD168&lt;=AF168),MIN(1,MAX(0,AE168/Q168)),0))-SUMIFS('Reversal Reclaim'!$L$5:$L$504,'Reversal Reclaim'!$B$5:$B$504,A168,'Reversal Reclaim'!$G$5:$G$504,"Temporary"))))</f>
        <v/>
      </c>
      <c r="BE168" s="188" t="str">
        <f>IF(A168="","",IF(OR(S168="Yes",F168="Credit Note",Q168&lt;=0,AF168="",Setup!$B$24&lt;=AF168,AN168&lt;=0),0,MAX(0,O168*MIN(1,MAX(0,AI168/AN168))*MAX(0,1-IF(AND(AD168&lt;&gt;"",AD168&lt;=AF168),MIN(1,MAX(0,AE168/Q168)),0))-SUMIFS('Reversal Reclaim'!$M$5:$M$504,'Reversal Reclaim'!$B$5:$B$504,A168,'Reversal Reclaim'!$G$5:$G$504,"Temporary"))))</f>
        <v/>
      </c>
      <c r="BF168" s="188" t="str">
        <f>IF(A168="","",IF(OR(S168="Yes",F168="Credit Note",Q168&lt;=0,AF168="",Setup!$B$24&lt;=AF168,AN168&lt;=0),0,MAX(0,P168*MIN(1,MAX(0,AI168/AN168))*MAX(0,1-IF(AND(AD168&lt;&gt;"",AD168&lt;=AF168),MIN(1,MAX(0,AE168/Q168)),0))-SUMIFS('Reversal Reclaim'!$N$5:$N$504,'Reversal Reclaim'!$B$5:$B$504,A168,'Reversal Reclaim'!$G$5:$G$504,"Temporary"))))</f>
        <v/>
      </c>
      <c r="BG168" s="188" t="str">
        <f t="shared" si="38"/>
        <v/>
      </c>
    </row>
    <row r="169" spans="1:59" ht="37.950000000000003" customHeight="1" x14ac:dyDescent="0.25">
      <c r="A169" s="61"/>
      <c r="B169" s="62"/>
      <c r="C169" s="62"/>
      <c r="D169" s="62"/>
      <c r="E169" s="62"/>
      <c r="F169" s="62"/>
      <c r="G169" s="62"/>
      <c r="H169" s="63"/>
      <c r="I169" s="63"/>
      <c r="J169" s="63"/>
      <c r="K169" s="63"/>
      <c r="L169" s="64"/>
      <c r="M169" s="64"/>
      <c r="N169" s="64"/>
      <c r="O169" s="64"/>
      <c r="P169" s="64"/>
      <c r="Q169" s="64"/>
      <c r="R169" s="62"/>
      <c r="S169" s="62"/>
      <c r="T169" s="62"/>
      <c r="U169" s="62"/>
      <c r="V169" s="62"/>
      <c r="W169" s="63"/>
      <c r="X169" s="65"/>
      <c r="Y169" s="65"/>
      <c r="Z169" s="65"/>
      <c r="AA169" s="62"/>
      <c r="AB169" s="62"/>
      <c r="AC169" s="62"/>
      <c r="AD169" s="63"/>
      <c r="AE169" s="64"/>
      <c r="AF169" s="63" t="str">
        <f t="shared" si="26"/>
        <v/>
      </c>
      <c r="AG169" s="62"/>
      <c r="AH169" s="207"/>
      <c r="AI169" s="64"/>
      <c r="AJ169" s="64"/>
      <c r="AK169" s="64"/>
      <c r="AL169" s="66" t="str">
        <f t="shared" si="27"/>
        <v/>
      </c>
      <c r="AM169" s="67" t="str">
        <f t="shared" si="28"/>
        <v/>
      </c>
      <c r="AN169" s="68" t="str">
        <f t="shared" si="29"/>
        <v/>
      </c>
      <c r="AO169" s="67" t="str">
        <f t="shared" si="30"/>
        <v/>
      </c>
      <c r="AP169" s="67" t="str">
        <f t="shared" si="31"/>
        <v/>
      </c>
      <c r="AQ169" s="67" t="str">
        <f t="shared" si="32"/>
        <v/>
      </c>
      <c r="AR169" s="67" t="str">
        <f t="shared" si="33"/>
        <v/>
      </c>
      <c r="AS169" s="67" t="str">
        <f t="shared" si="34"/>
        <v/>
      </c>
      <c r="AT169" s="67" t="str">
        <f>IF(A169="","",IF(S169="Yes","N.A.",IF(AND(AD169&lt;&gt;"",AD169&lt;=AF169,AE169&gt;=Q169),"PASS",IF(Setup!$B$24&lt;=AF169,"WATCH",IF(BG169&gt;0,"PARTIAL REVERSE/REVIEW","REVERSE/REVIEW")))))</f>
        <v/>
      </c>
      <c r="AU169" s="67" t="str">
        <f>IF(A169="","",IF(H169="","REVIEW",IF(AI169&gt;0,IF(OR(AH169="",NOT(ISNUMBER(AH169))),"REVIEW CLAIM DATE",IF(AH169&lt;=SUMIF('FY Deadlines'!$A$5:$A$14,IF(MONTH(H169)&gt;=4,YEAR(H169),YEAR(H169)-1),'FY Deadlines'!$F$5:$F$14),"PASS","EXPIRED CLAIM")),IF(SUMIF('FY Deadlines'!$A$5:$A$14,IF(MONTH(H169)&gt;=4,YEAR(H169),YEAR(H169)-1),'FY Deadlines'!$F$5:$F$14)=0,"REVIEW FY",IF(Setup!$B$24&gt;SUMIF('FY Deadlines'!$A$5:$A$14,IF(MONTH(H169)&gt;=4,YEAR(H169),YEAR(H169)-1),'FY Deadlines'!$F$5:$F$14),"EXPIRED","PASS")))))</f>
        <v/>
      </c>
      <c r="AV169" s="67" t="str">
        <f t="shared" si="35"/>
        <v/>
      </c>
      <c r="AW169" s="67" t="str">
        <f>IF(AM169="","",IF(COUNTIF('GSTR-2B IMS'!$AE$5:$AE$504,AM169)=1,SUMIF('GSTR-2B IMS'!$AE$5:$AE$504,AM169,'GSTR-2B IMS'!$AL$5:$AL$504),""))</f>
        <v/>
      </c>
      <c r="AX169" s="67" t="str">
        <f>IF(A169="","",IF(AO169&gt;1,"Duplicate",IF(COUNTIF('GSTR-2B IMS'!$AE$5:$AE$504,AM169)=0,"Only in Books",IF(COUNTIF('GSTR-2B IMS'!$AE$5:$AE$504,AM169)&gt;1,"Duplicate",IF(AND(C169=INDEX('GSTR-2B IMS'!$C$5:$C$504,AW169),F169=INDEX('GSTR-2B IMS'!$F$5:$F$504,AW169),ABS(H169-INDEX('GSTR-2B IMS'!$H$5:$H$504,AW169))&lt;=Setup!$B$21,ABS(L169-INDEX('GSTR-2B IMS'!$L$5:$L$504,AW169))&lt;=Setup!$B$18,ABS(AN169-INDEX('GSTR-2B IMS'!$AF$5:$AF$504,AW169))&lt;=Setup!$B$19,ABS(M169-INDEX('GSTR-2B IMS'!$M$5:$M$504,AW169))&lt;=Setup!$B$20,ABS(N169-INDEX('GSTR-2B IMS'!$N$5:$N$504,AW169))&lt;=Setup!$B$20,ABS(O169-INDEX('GSTR-2B IMS'!$O$5:$O$504,AW169))&lt;=Setup!$B$20,ABS(P169-INDEX('GSTR-2B IMS'!$P$5:$P$504,AW169))&lt;=Setup!$B$20),"Exact",IF(AND(C169=INDEX('GSTR-2B IMS'!$C$5:$C$504,AW169),F169=INDEX('GSTR-2B IMS'!$F$5:$F$504,AW169)),"Partial","Probable"))))))</f>
        <v/>
      </c>
      <c r="AY169" s="69" t="str">
        <f t="shared" si="36"/>
        <v/>
      </c>
      <c r="AZ169" s="190">
        <f t="shared" si="37"/>
        <v>165</v>
      </c>
      <c r="BA169" s="190" t="str">
        <f>IF(A169="","",IF(AW169="","N.A.",IF(INDEX('GSTR-2B IMS'!$T$5:$T$504,AW169)&lt;&gt;"Available","REVIEW",IF(OR(INDEX('GSTR-2B IMS'!$B$5:$B$504,AW169)="GSTR-1 B2B",INDEX('GSTR-2B IMS'!$B$5:$B$504,AW169)="GSTR-1A",INDEX('GSTR-2B IMS'!$B$5:$B$504,AW169)="IFF"),IF(OR(INDEX('GSTR-2B IMS'!$V$5:$V$504,AW169)="Accepted",INDEX('GSTR-2B IMS'!$V$5:$V$504,AW169)="No Action",INDEX('GSTR-2B IMS'!$V$5:$V$504,AW169)="Deemed Accepted"),"PASS","REVIEW"),IF(OR(INDEX('GSTR-2B IMS'!$V$5:$V$504,AW169)="Not in IMS",INDEX('GSTR-2B IMS'!$V$5:$V$504,AW169)="N.A.",INDEX('GSTR-2B IMS'!$V$5:$V$504,AW169)=""),"PASS","REVIEW")))))</f>
        <v/>
      </c>
      <c r="BB169" s="190" t="str">
        <f>IF(A169="","",IF(S169="Yes","RCM",IF(AW169="","Unmatched",IF(INDEX('GSTR-2B IMS'!$AC$5:$AC$504,AW169)="","4(A)(5)",INDEX('GSTR-2B IMS'!$AC$5:$AC$504,AW169)))))</f>
        <v/>
      </c>
      <c r="BC169" s="188" t="str">
        <f>IF(A169="","",IF(OR(S169="Yes",F169="Credit Note",Q169&lt;=0,AF169="",Setup!$B$24&lt;=AF169,AN169&lt;=0),0,MAX(0,M169*MIN(1,MAX(0,AI169/AN169))*MAX(0,1-IF(AND(AD169&lt;&gt;"",AD169&lt;=AF169),MIN(1,MAX(0,AE169/Q169)),0))-SUMIFS('Reversal Reclaim'!$K$5:$K$504,'Reversal Reclaim'!$B$5:$B$504,A169,'Reversal Reclaim'!$G$5:$G$504,"Temporary"))))</f>
        <v/>
      </c>
      <c r="BD169" s="188" t="str">
        <f>IF(A169="","",IF(OR(S169="Yes",F169="Credit Note",Q169&lt;=0,AF169="",Setup!$B$24&lt;=AF169,AN169&lt;=0),0,MAX(0,N169*MIN(1,MAX(0,AI169/AN169))*MAX(0,1-IF(AND(AD169&lt;&gt;"",AD169&lt;=AF169),MIN(1,MAX(0,AE169/Q169)),0))-SUMIFS('Reversal Reclaim'!$L$5:$L$504,'Reversal Reclaim'!$B$5:$B$504,A169,'Reversal Reclaim'!$G$5:$G$504,"Temporary"))))</f>
        <v/>
      </c>
      <c r="BE169" s="188" t="str">
        <f>IF(A169="","",IF(OR(S169="Yes",F169="Credit Note",Q169&lt;=0,AF169="",Setup!$B$24&lt;=AF169,AN169&lt;=0),0,MAX(0,O169*MIN(1,MAX(0,AI169/AN169))*MAX(0,1-IF(AND(AD169&lt;&gt;"",AD169&lt;=AF169),MIN(1,MAX(0,AE169/Q169)),0))-SUMIFS('Reversal Reclaim'!$M$5:$M$504,'Reversal Reclaim'!$B$5:$B$504,A169,'Reversal Reclaim'!$G$5:$G$504,"Temporary"))))</f>
        <v/>
      </c>
      <c r="BF169" s="188" t="str">
        <f>IF(A169="","",IF(OR(S169="Yes",F169="Credit Note",Q169&lt;=0,AF169="",Setup!$B$24&lt;=AF169,AN169&lt;=0),0,MAX(0,P169*MIN(1,MAX(0,AI169/AN169))*MAX(0,1-IF(AND(AD169&lt;&gt;"",AD169&lt;=AF169),MIN(1,MAX(0,AE169/Q169)),0))-SUMIFS('Reversal Reclaim'!$N$5:$N$504,'Reversal Reclaim'!$B$5:$B$504,A169,'Reversal Reclaim'!$G$5:$G$504,"Temporary"))))</f>
        <v/>
      </c>
      <c r="BG169" s="188" t="str">
        <f t="shared" si="38"/>
        <v/>
      </c>
    </row>
    <row r="170" spans="1:59" ht="37.950000000000003" customHeight="1" x14ac:dyDescent="0.25">
      <c r="A170" s="61"/>
      <c r="B170" s="62"/>
      <c r="C170" s="62"/>
      <c r="D170" s="62"/>
      <c r="E170" s="62"/>
      <c r="F170" s="62"/>
      <c r="G170" s="62"/>
      <c r="H170" s="63"/>
      <c r="I170" s="63"/>
      <c r="J170" s="63"/>
      <c r="K170" s="63"/>
      <c r="L170" s="64"/>
      <c r="M170" s="64"/>
      <c r="N170" s="64"/>
      <c r="O170" s="64"/>
      <c r="P170" s="64"/>
      <c r="Q170" s="64"/>
      <c r="R170" s="62"/>
      <c r="S170" s="62"/>
      <c r="T170" s="62"/>
      <c r="U170" s="62"/>
      <c r="V170" s="62"/>
      <c r="W170" s="63"/>
      <c r="X170" s="65"/>
      <c r="Y170" s="65"/>
      <c r="Z170" s="65"/>
      <c r="AA170" s="62"/>
      <c r="AB170" s="62"/>
      <c r="AC170" s="62"/>
      <c r="AD170" s="63"/>
      <c r="AE170" s="64"/>
      <c r="AF170" s="63" t="str">
        <f t="shared" si="26"/>
        <v/>
      </c>
      <c r="AG170" s="62"/>
      <c r="AH170" s="207"/>
      <c r="AI170" s="64"/>
      <c r="AJ170" s="64"/>
      <c r="AK170" s="64"/>
      <c r="AL170" s="66" t="str">
        <f t="shared" si="27"/>
        <v/>
      </c>
      <c r="AM170" s="67" t="str">
        <f t="shared" si="28"/>
        <v/>
      </c>
      <c r="AN170" s="68" t="str">
        <f t="shared" si="29"/>
        <v/>
      </c>
      <c r="AO170" s="67" t="str">
        <f t="shared" si="30"/>
        <v/>
      </c>
      <c r="AP170" s="67" t="str">
        <f t="shared" si="31"/>
        <v/>
      </c>
      <c r="AQ170" s="67" t="str">
        <f t="shared" si="32"/>
        <v/>
      </c>
      <c r="AR170" s="67" t="str">
        <f t="shared" si="33"/>
        <v/>
      </c>
      <c r="AS170" s="67" t="str">
        <f t="shared" si="34"/>
        <v/>
      </c>
      <c r="AT170" s="67" t="str">
        <f>IF(A170="","",IF(S170="Yes","N.A.",IF(AND(AD170&lt;&gt;"",AD170&lt;=AF170,AE170&gt;=Q170),"PASS",IF(Setup!$B$24&lt;=AF170,"WATCH",IF(BG170&gt;0,"PARTIAL REVERSE/REVIEW","REVERSE/REVIEW")))))</f>
        <v/>
      </c>
      <c r="AU170" s="67" t="str">
        <f>IF(A170="","",IF(H170="","REVIEW",IF(AI170&gt;0,IF(OR(AH170="",NOT(ISNUMBER(AH170))),"REVIEW CLAIM DATE",IF(AH170&lt;=SUMIF('FY Deadlines'!$A$5:$A$14,IF(MONTH(H170)&gt;=4,YEAR(H170),YEAR(H170)-1),'FY Deadlines'!$F$5:$F$14),"PASS","EXPIRED CLAIM")),IF(SUMIF('FY Deadlines'!$A$5:$A$14,IF(MONTH(H170)&gt;=4,YEAR(H170),YEAR(H170)-1),'FY Deadlines'!$F$5:$F$14)=0,"REVIEW FY",IF(Setup!$B$24&gt;SUMIF('FY Deadlines'!$A$5:$A$14,IF(MONTH(H170)&gt;=4,YEAR(H170),YEAR(H170)-1),'FY Deadlines'!$F$5:$F$14),"EXPIRED","PASS")))))</f>
        <v/>
      </c>
      <c r="AV170" s="67" t="str">
        <f t="shared" si="35"/>
        <v/>
      </c>
      <c r="AW170" s="67" t="str">
        <f>IF(AM170="","",IF(COUNTIF('GSTR-2B IMS'!$AE$5:$AE$504,AM170)=1,SUMIF('GSTR-2B IMS'!$AE$5:$AE$504,AM170,'GSTR-2B IMS'!$AL$5:$AL$504),""))</f>
        <v/>
      </c>
      <c r="AX170" s="67" t="str">
        <f>IF(A170="","",IF(AO170&gt;1,"Duplicate",IF(COUNTIF('GSTR-2B IMS'!$AE$5:$AE$504,AM170)=0,"Only in Books",IF(COUNTIF('GSTR-2B IMS'!$AE$5:$AE$504,AM170)&gt;1,"Duplicate",IF(AND(C170=INDEX('GSTR-2B IMS'!$C$5:$C$504,AW170),F170=INDEX('GSTR-2B IMS'!$F$5:$F$504,AW170),ABS(H170-INDEX('GSTR-2B IMS'!$H$5:$H$504,AW170))&lt;=Setup!$B$21,ABS(L170-INDEX('GSTR-2B IMS'!$L$5:$L$504,AW170))&lt;=Setup!$B$18,ABS(AN170-INDEX('GSTR-2B IMS'!$AF$5:$AF$504,AW170))&lt;=Setup!$B$19,ABS(M170-INDEX('GSTR-2B IMS'!$M$5:$M$504,AW170))&lt;=Setup!$B$20,ABS(N170-INDEX('GSTR-2B IMS'!$N$5:$N$504,AW170))&lt;=Setup!$B$20,ABS(O170-INDEX('GSTR-2B IMS'!$O$5:$O$504,AW170))&lt;=Setup!$B$20,ABS(P170-INDEX('GSTR-2B IMS'!$P$5:$P$504,AW170))&lt;=Setup!$B$20),"Exact",IF(AND(C170=INDEX('GSTR-2B IMS'!$C$5:$C$504,AW170),F170=INDEX('GSTR-2B IMS'!$F$5:$F$504,AW170)),"Partial","Probable"))))))</f>
        <v/>
      </c>
      <c r="AY170" s="69" t="str">
        <f t="shared" si="36"/>
        <v/>
      </c>
      <c r="AZ170" s="190">
        <f t="shared" si="37"/>
        <v>166</v>
      </c>
      <c r="BA170" s="190" t="str">
        <f>IF(A170="","",IF(AW170="","N.A.",IF(INDEX('GSTR-2B IMS'!$T$5:$T$504,AW170)&lt;&gt;"Available","REVIEW",IF(OR(INDEX('GSTR-2B IMS'!$B$5:$B$504,AW170)="GSTR-1 B2B",INDEX('GSTR-2B IMS'!$B$5:$B$504,AW170)="GSTR-1A",INDEX('GSTR-2B IMS'!$B$5:$B$504,AW170)="IFF"),IF(OR(INDEX('GSTR-2B IMS'!$V$5:$V$504,AW170)="Accepted",INDEX('GSTR-2B IMS'!$V$5:$V$504,AW170)="No Action",INDEX('GSTR-2B IMS'!$V$5:$V$504,AW170)="Deemed Accepted"),"PASS","REVIEW"),IF(OR(INDEX('GSTR-2B IMS'!$V$5:$V$504,AW170)="Not in IMS",INDEX('GSTR-2B IMS'!$V$5:$V$504,AW170)="N.A.",INDEX('GSTR-2B IMS'!$V$5:$V$504,AW170)=""),"PASS","REVIEW")))))</f>
        <v/>
      </c>
      <c r="BB170" s="190" t="str">
        <f>IF(A170="","",IF(S170="Yes","RCM",IF(AW170="","Unmatched",IF(INDEX('GSTR-2B IMS'!$AC$5:$AC$504,AW170)="","4(A)(5)",INDEX('GSTR-2B IMS'!$AC$5:$AC$504,AW170)))))</f>
        <v/>
      </c>
      <c r="BC170" s="188" t="str">
        <f>IF(A170="","",IF(OR(S170="Yes",F170="Credit Note",Q170&lt;=0,AF170="",Setup!$B$24&lt;=AF170,AN170&lt;=0),0,MAX(0,M170*MIN(1,MAX(0,AI170/AN170))*MAX(0,1-IF(AND(AD170&lt;&gt;"",AD170&lt;=AF170),MIN(1,MAX(0,AE170/Q170)),0))-SUMIFS('Reversal Reclaim'!$K$5:$K$504,'Reversal Reclaim'!$B$5:$B$504,A170,'Reversal Reclaim'!$G$5:$G$504,"Temporary"))))</f>
        <v/>
      </c>
      <c r="BD170" s="188" t="str">
        <f>IF(A170="","",IF(OR(S170="Yes",F170="Credit Note",Q170&lt;=0,AF170="",Setup!$B$24&lt;=AF170,AN170&lt;=0),0,MAX(0,N170*MIN(1,MAX(0,AI170/AN170))*MAX(0,1-IF(AND(AD170&lt;&gt;"",AD170&lt;=AF170),MIN(1,MAX(0,AE170/Q170)),0))-SUMIFS('Reversal Reclaim'!$L$5:$L$504,'Reversal Reclaim'!$B$5:$B$504,A170,'Reversal Reclaim'!$G$5:$G$504,"Temporary"))))</f>
        <v/>
      </c>
      <c r="BE170" s="188" t="str">
        <f>IF(A170="","",IF(OR(S170="Yes",F170="Credit Note",Q170&lt;=0,AF170="",Setup!$B$24&lt;=AF170,AN170&lt;=0),0,MAX(0,O170*MIN(1,MAX(0,AI170/AN170))*MAX(0,1-IF(AND(AD170&lt;&gt;"",AD170&lt;=AF170),MIN(1,MAX(0,AE170/Q170)),0))-SUMIFS('Reversal Reclaim'!$M$5:$M$504,'Reversal Reclaim'!$B$5:$B$504,A170,'Reversal Reclaim'!$G$5:$G$504,"Temporary"))))</f>
        <v/>
      </c>
      <c r="BF170" s="188" t="str">
        <f>IF(A170="","",IF(OR(S170="Yes",F170="Credit Note",Q170&lt;=0,AF170="",Setup!$B$24&lt;=AF170,AN170&lt;=0),0,MAX(0,P170*MIN(1,MAX(0,AI170/AN170))*MAX(0,1-IF(AND(AD170&lt;&gt;"",AD170&lt;=AF170),MIN(1,MAX(0,AE170/Q170)),0))-SUMIFS('Reversal Reclaim'!$N$5:$N$504,'Reversal Reclaim'!$B$5:$B$504,A170,'Reversal Reclaim'!$G$5:$G$504,"Temporary"))))</f>
        <v/>
      </c>
      <c r="BG170" s="188" t="str">
        <f t="shared" si="38"/>
        <v/>
      </c>
    </row>
    <row r="171" spans="1:59" ht="37.950000000000003" customHeight="1" x14ac:dyDescent="0.25">
      <c r="A171" s="61"/>
      <c r="B171" s="62"/>
      <c r="C171" s="62"/>
      <c r="D171" s="62"/>
      <c r="E171" s="62"/>
      <c r="F171" s="62"/>
      <c r="G171" s="62"/>
      <c r="H171" s="63"/>
      <c r="I171" s="63"/>
      <c r="J171" s="63"/>
      <c r="K171" s="63"/>
      <c r="L171" s="64"/>
      <c r="M171" s="64"/>
      <c r="N171" s="64"/>
      <c r="O171" s="64"/>
      <c r="P171" s="64"/>
      <c r="Q171" s="64"/>
      <c r="R171" s="62"/>
      <c r="S171" s="62"/>
      <c r="T171" s="62"/>
      <c r="U171" s="62"/>
      <c r="V171" s="62"/>
      <c r="W171" s="63"/>
      <c r="X171" s="65"/>
      <c r="Y171" s="65"/>
      <c r="Z171" s="65"/>
      <c r="AA171" s="62"/>
      <c r="AB171" s="62"/>
      <c r="AC171" s="62"/>
      <c r="AD171" s="63"/>
      <c r="AE171" s="64"/>
      <c r="AF171" s="63" t="str">
        <f t="shared" si="26"/>
        <v/>
      </c>
      <c r="AG171" s="62"/>
      <c r="AH171" s="207"/>
      <c r="AI171" s="64"/>
      <c r="AJ171" s="64"/>
      <c r="AK171" s="64"/>
      <c r="AL171" s="66" t="str">
        <f t="shared" si="27"/>
        <v/>
      </c>
      <c r="AM171" s="67" t="str">
        <f t="shared" si="28"/>
        <v/>
      </c>
      <c r="AN171" s="68" t="str">
        <f t="shared" si="29"/>
        <v/>
      </c>
      <c r="AO171" s="67" t="str">
        <f t="shared" si="30"/>
        <v/>
      </c>
      <c r="AP171" s="67" t="str">
        <f t="shared" si="31"/>
        <v/>
      </c>
      <c r="AQ171" s="67" t="str">
        <f t="shared" si="32"/>
        <v/>
      </c>
      <c r="AR171" s="67" t="str">
        <f t="shared" si="33"/>
        <v/>
      </c>
      <c r="AS171" s="67" t="str">
        <f t="shared" si="34"/>
        <v/>
      </c>
      <c r="AT171" s="67" t="str">
        <f>IF(A171="","",IF(S171="Yes","N.A.",IF(AND(AD171&lt;&gt;"",AD171&lt;=AF171,AE171&gt;=Q171),"PASS",IF(Setup!$B$24&lt;=AF171,"WATCH",IF(BG171&gt;0,"PARTIAL REVERSE/REVIEW","REVERSE/REVIEW")))))</f>
        <v/>
      </c>
      <c r="AU171" s="67" t="str">
        <f>IF(A171="","",IF(H171="","REVIEW",IF(AI171&gt;0,IF(OR(AH171="",NOT(ISNUMBER(AH171))),"REVIEW CLAIM DATE",IF(AH171&lt;=SUMIF('FY Deadlines'!$A$5:$A$14,IF(MONTH(H171)&gt;=4,YEAR(H171),YEAR(H171)-1),'FY Deadlines'!$F$5:$F$14),"PASS","EXPIRED CLAIM")),IF(SUMIF('FY Deadlines'!$A$5:$A$14,IF(MONTH(H171)&gt;=4,YEAR(H171),YEAR(H171)-1),'FY Deadlines'!$F$5:$F$14)=0,"REVIEW FY",IF(Setup!$B$24&gt;SUMIF('FY Deadlines'!$A$5:$A$14,IF(MONTH(H171)&gt;=4,YEAR(H171),YEAR(H171)-1),'FY Deadlines'!$F$5:$F$14),"EXPIRED","PASS")))))</f>
        <v/>
      </c>
      <c r="AV171" s="67" t="str">
        <f t="shared" si="35"/>
        <v/>
      </c>
      <c r="AW171" s="67" t="str">
        <f>IF(AM171="","",IF(COUNTIF('GSTR-2B IMS'!$AE$5:$AE$504,AM171)=1,SUMIF('GSTR-2B IMS'!$AE$5:$AE$504,AM171,'GSTR-2B IMS'!$AL$5:$AL$504),""))</f>
        <v/>
      </c>
      <c r="AX171" s="67" t="str">
        <f>IF(A171="","",IF(AO171&gt;1,"Duplicate",IF(COUNTIF('GSTR-2B IMS'!$AE$5:$AE$504,AM171)=0,"Only in Books",IF(COUNTIF('GSTR-2B IMS'!$AE$5:$AE$504,AM171)&gt;1,"Duplicate",IF(AND(C171=INDEX('GSTR-2B IMS'!$C$5:$C$504,AW171),F171=INDEX('GSTR-2B IMS'!$F$5:$F$504,AW171),ABS(H171-INDEX('GSTR-2B IMS'!$H$5:$H$504,AW171))&lt;=Setup!$B$21,ABS(L171-INDEX('GSTR-2B IMS'!$L$5:$L$504,AW171))&lt;=Setup!$B$18,ABS(AN171-INDEX('GSTR-2B IMS'!$AF$5:$AF$504,AW171))&lt;=Setup!$B$19,ABS(M171-INDEX('GSTR-2B IMS'!$M$5:$M$504,AW171))&lt;=Setup!$B$20,ABS(N171-INDEX('GSTR-2B IMS'!$N$5:$N$504,AW171))&lt;=Setup!$B$20,ABS(O171-INDEX('GSTR-2B IMS'!$O$5:$O$504,AW171))&lt;=Setup!$B$20,ABS(P171-INDEX('GSTR-2B IMS'!$P$5:$P$504,AW171))&lt;=Setup!$B$20),"Exact",IF(AND(C171=INDEX('GSTR-2B IMS'!$C$5:$C$504,AW171),F171=INDEX('GSTR-2B IMS'!$F$5:$F$504,AW171)),"Partial","Probable"))))))</f>
        <v/>
      </c>
      <c r="AY171" s="69" t="str">
        <f t="shared" si="36"/>
        <v/>
      </c>
      <c r="AZ171" s="190">
        <f t="shared" si="37"/>
        <v>167</v>
      </c>
      <c r="BA171" s="190" t="str">
        <f>IF(A171="","",IF(AW171="","N.A.",IF(INDEX('GSTR-2B IMS'!$T$5:$T$504,AW171)&lt;&gt;"Available","REVIEW",IF(OR(INDEX('GSTR-2B IMS'!$B$5:$B$504,AW171)="GSTR-1 B2B",INDEX('GSTR-2B IMS'!$B$5:$B$504,AW171)="GSTR-1A",INDEX('GSTR-2B IMS'!$B$5:$B$504,AW171)="IFF"),IF(OR(INDEX('GSTR-2B IMS'!$V$5:$V$504,AW171)="Accepted",INDEX('GSTR-2B IMS'!$V$5:$V$504,AW171)="No Action",INDEX('GSTR-2B IMS'!$V$5:$V$504,AW171)="Deemed Accepted"),"PASS","REVIEW"),IF(OR(INDEX('GSTR-2B IMS'!$V$5:$V$504,AW171)="Not in IMS",INDEX('GSTR-2B IMS'!$V$5:$V$504,AW171)="N.A.",INDEX('GSTR-2B IMS'!$V$5:$V$504,AW171)=""),"PASS","REVIEW")))))</f>
        <v/>
      </c>
      <c r="BB171" s="190" t="str">
        <f>IF(A171="","",IF(S171="Yes","RCM",IF(AW171="","Unmatched",IF(INDEX('GSTR-2B IMS'!$AC$5:$AC$504,AW171)="","4(A)(5)",INDEX('GSTR-2B IMS'!$AC$5:$AC$504,AW171)))))</f>
        <v/>
      </c>
      <c r="BC171" s="188" t="str">
        <f>IF(A171="","",IF(OR(S171="Yes",F171="Credit Note",Q171&lt;=0,AF171="",Setup!$B$24&lt;=AF171,AN171&lt;=0),0,MAX(0,M171*MIN(1,MAX(0,AI171/AN171))*MAX(0,1-IF(AND(AD171&lt;&gt;"",AD171&lt;=AF171),MIN(1,MAX(0,AE171/Q171)),0))-SUMIFS('Reversal Reclaim'!$K$5:$K$504,'Reversal Reclaim'!$B$5:$B$504,A171,'Reversal Reclaim'!$G$5:$G$504,"Temporary"))))</f>
        <v/>
      </c>
      <c r="BD171" s="188" t="str">
        <f>IF(A171="","",IF(OR(S171="Yes",F171="Credit Note",Q171&lt;=0,AF171="",Setup!$B$24&lt;=AF171,AN171&lt;=0),0,MAX(0,N171*MIN(1,MAX(0,AI171/AN171))*MAX(0,1-IF(AND(AD171&lt;&gt;"",AD171&lt;=AF171),MIN(1,MAX(0,AE171/Q171)),0))-SUMIFS('Reversal Reclaim'!$L$5:$L$504,'Reversal Reclaim'!$B$5:$B$504,A171,'Reversal Reclaim'!$G$5:$G$504,"Temporary"))))</f>
        <v/>
      </c>
      <c r="BE171" s="188" t="str">
        <f>IF(A171="","",IF(OR(S171="Yes",F171="Credit Note",Q171&lt;=0,AF171="",Setup!$B$24&lt;=AF171,AN171&lt;=0),0,MAX(0,O171*MIN(1,MAX(0,AI171/AN171))*MAX(0,1-IF(AND(AD171&lt;&gt;"",AD171&lt;=AF171),MIN(1,MAX(0,AE171/Q171)),0))-SUMIFS('Reversal Reclaim'!$M$5:$M$504,'Reversal Reclaim'!$B$5:$B$504,A171,'Reversal Reclaim'!$G$5:$G$504,"Temporary"))))</f>
        <v/>
      </c>
      <c r="BF171" s="188" t="str">
        <f>IF(A171="","",IF(OR(S171="Yes",F171="Credit Note",Q171&lt;=0,AF171="",Setup!$B$24&lt;=AF171,AN171&lt;=0),0,MAX(0,P171*MIN(1,MAX(0,AI171/AN171))*MAX(0,1-IF(AND(AD171&lt;&gt;"",AD171&lt;=AF171),MIN(1,MAX(0,AE171/Q171)),0))-SUMIFS('Reversal Reclaim'!$N$5:$N$504,'Reversal Reclaim'!$B$5:$B$504,A171,'Reversal Reclaim'!$G$5:$G$504,"Temporary"))))</f>
        <v/>
      </c>
      <c r="BG171" s="188" t="str">
        <f t="shared" si="38"/>
        <v/>
      </c>
    </row>
    <row r="172" spans="1:59" ht="37.950000000000003" customHeight="1" x14ac:dyDescent="0.25">
      <c r="A172" s="61"/>
      <c r="B172" s="62"/>
      <c r="C172" s="62"/>
      <c r="D172" s="62"/>
      <c r="E172" s="62"/>
      <c r="F172" s="62"/>
      <c r="G172" s="62"/>
      <c r="H172" s="63"/>
      <c r="I172" s="63"/>
      <c r="J172" s="63"/>
      <c r="K172" s="63"/>
      <c r="L172" s="64"/>
      <c r="M172" s="64"/>
      <c r="N172" s="64"/>
      <c r="O172" s="64"/>
      <c r="P172" s="64"/>
      <c r="Q172" s="64"/>
      <c r="R172" s="62"/>
      <c r="S172" s="62"/>
      <c r="T172" s="62"/>
      <c r="U172" s="62"/>
      <c r="V172" s="62"/>
      <c r="W172" s="63"/>
      <c r="X172" s="65"/>
      <c r="Y172" s="65"/>
      <c r="Z172" s="65"/>
      <c r="AA172" s="62"/>
      <c r="AB172" s="62"/>
      <c r="AC172" s="62"/>
      <c r="AD172" s="63"/>
      <c r="AE172" s="64"/>
      <c r="AF172" s="63" t="str">
        <f t="shared" si="26"/>
        <v/>
      </c>
      <c r="AG172" s="62"/>
      <c r="AH172" s="207"/>
      <c r="AI172" s="64"/>
      <c r="AJ172" s="64"/>
      <c r="AK172" s="64"/>
      <c r="AL172" s="66" t="str">
        <f t="shared" si="27"/>
        <v/>
      </c>
      <c r="AM172" s="67" t="str">
        <f t="shared" si="28"/>
        <v/>
      </c>
      <c r="AN172" s="68" t="str">
        <f t="shared" si="29"/>
        <v/>
      </c>
      <c r="AO172" s="67" t="str">
        <f t="shared" si="30"/>
        <v/>
      </c>
      <c r="AP172" s="67" t="str">
        <f t="shared" si="31"/>
        <v/>
      </c>
      <c r="AQ172" s="67" t="str">
        <f t="shared" si="32"/>
        <v/>
      </c>
      <c r="AR172" s="67" t="str">
        <f t="shared" si="33"/>
        <v/>
      </c>
      <c r="AS172" s="67" t="str">
        <f t="shared" si="34"/>
        <v/>
      </c>
      <c r="AT172" s="67" t="str">
        <f>IF(A172="","",IF(S172="Yes","N.A.",IF(AND(AD172&lt;&gt;"",AD172&lt;=AF172,AE172&gt;=Q172),"PASS",IF(Setup!$B$24&lt;=AF172,"WATCH",IF(BG172&gt;0,"PARTIAL REVERSE/REVIEW","REVERSE/REVIEW")))))</f>
        <v/>
      </c>
      <c r="AU172" s="67" t="str">
        <f>IF(A172="","",IF(H172="","REVIEW",IF(AI172&gt;0,IF(OR(AH172="",NOT(ISNUMBER(AH172))),"REVIEW CLAIM DATE",IF(AH172&lt;=SUMIF('FY Deadlines'!$A$5:$A$14,IF(MONTH(H172)&gt;=4,YEAR(H172),YEAR(H172)-1),'FY Deadlines'!$F$5:$F$14),"PASS","EXPIRED CLAIM")),IF(SUMIF('FY Deadlines'!$A$5:$A$14,IF(MONTH(H172)&gt;=4,YEAR(H172),YEAR(H172)-1),'FY Deadlines'!$F$5:$F$14)=0,"REVIEW FY",IF(Setup!$B$24&gt;SUMIF('FY Deadlines'!$A$5:$A$14,IF(MONTH(H172)&gt;=4,YEAR(H172),YEAR(H172)-1),'FY Deadlines'!$F$5:$F$14),"EXPIRED","PASS")))))</f>
        <v/>
      </c>
      <c r="AV172" s="67" t="str">
        <f t="shared" si="35"/>
        <v/>
      </c>
      <c r="AW172" s="67" t="str">
        <f>IF(AM172="","",IF(COUNTIF('GSTR-2B IMS'!$AE$5:$AE$504,AM172)=1,SUMIF('GSTR-2B IMS'!$AE$5:$AE$504,AM172,'GSTR-2B IMS'!$AL$5:$AL$504),""))</f>
        <v/>
      </c>
      <c r="AX172" s="67" t="str">
        <f>IF(A172="","",IF(AO172&gt;1,"Duplicate",IF(COUNTIF('GSTR-2B IMS'!$AE$5:$AE$504,AM172)=0,"Only in Books",IF(COUNTIF('GSTR-2B IMS'!$AE$5:$AE$504,AM172)&gt;1,"Duplicate",IF(AND(C172=INDEX('GSTR-2B IMS'!$C$5:$C$504,AW172),F172=INDEX('GSTR-2B IMS'!$F$5:$F$504,AW172),ABS(H172-INDEX('GSTR-2B IMS'!$H$5:$H$504,AW172))&lt;=Setup!$B$21,ABS(L172-INDEX('GSTR-2B IMS'!$L$5:$L$504,AW172))&lt;=Setup!$B$18,ABS(AN172-INDEX('GSTR-2B IMS'!$AF$5:$AF$504,AW172))&lt;=Setup!$B$19,ABS(M172-INDEX('GSTR-2B IMS'!$M$5:$M$504,AW172))&lt;=Setup!$B$20,ABS(N172-INDEX('GSTR-2B IMS'!$N$5:$N$504,AW172))&lt;=Setup!$B$20,ABS(O172-INDEX('GSTR-2B IMS'!$O$5:$O$504,AW172))&lt;=Setup!$B$20,ABS(P172-INDEX('GSTR-2B IMS'!$P$5:$P$504,AW172))&lt;=Setup!$B$20),"Exact",IF(AND(C172=INDEX('GSTR-2B IMS'!$C$5:$C$504,AW172),F172=INDEX('GSTR-2B IMS'!$F$5:$F$504,AW172)),"Partial","Probable"))))))</f>
        <v/>
      </c>
      <c r="AY172" s="69" t="str">
        <f t="shared" si="36"/>
        <v/>
      </c>
      <c r="AZ172" s="190">
        <f t="shared" si="37"/>
        <v>168</v>
      </c>
      <c r="BA172" s="190" t="str">
        <f>IF(A172="","",IF(AW172="","N.A.",IF(INDEX('GSTR-2B IMS'!$T$5:$T$504,AW172)&lt;&gt;"Available","REVIEW",IF(OR(INDEX('GSTR-2B IMS'!$B$5:$B$504,AW172)="GSTR-1 B2B",INDEX('GSTR-2B IMS'!$B$5:$B$504,AW172)="GSTR-1A",INDEX('GSTR-2B IMS'!$B$5:$B$504,AW172)="IFF"),IF(OR(INDEX('GSTR-2B IMS'!$V$5:$V$504,AW172)="Accepted",INDEX('GSTR-2B IMS'!$V$5:$V$504,AW172)="No Action",INDEX('GSTR-2B IMS'!$V$5:$V$504,AW172)="Deemed Accepted"),"PASS","REVIEW"),IF(OR(INDEX('GSTR-2B IMS'!$V$5:$V$504,AW172)="Not in IMS",INDEX('GSTR-2B IMS'!$V$5:$V$504,AW172)="N.A.",INDEX('GSTR-2B IMS'!$V$5:$V$504,AW172)=""),"PASS","REVIEW")))))</f>
        <v/>
      </c>
      <c r="BB172" s="190" t="str">
        <f>IF(A172="","",IF(S172="Yes","RCM",IF(AW172="","Unmatched",IF(INDEX('GSTR-2B IMS'!$AC$5:$AC$504,AW172)="","4(A)(5)",INDEX('GSTR-2B IMS'!$AC$5:$AC$504,AW172)))))</f>
        <v/>
      </c>
      <c r="BC172" s="188" t="str">
        <f>IF(A172="","",IF(OR(S172="Yes",F172="Credit Note",Q172&lt;=0,AF172="",Setup!$B$24&lt;=AF172,AN172&lt;=0),0,MAX(0,M172*MIN(1,MAX(0,AI172/AN172))*MAX(0,1-IF(AND(AD172&lt;&gt;"",AD172&lt;=AF172),MIN(1,MAX(0,AE172/Q172)),0))-SUMIFS('Reversal Reclaim'!$K$5:$K$504,'Reversal Reclaim'!$B$5:$B$504,A172,'Reversal Reclaim'!$G$5:$G$504,"Temporary"))))</f>
        <v/>
      </c>
      <c r="BD172" s="188" t="str">
        <f>IF(A172="","",IF(OR(S172="Yes",F172="Credit Note",Q172&lt;=0,AF172="",Setup!$B$24&lt;=AF172,AN172&lt;=0),0,MAX(0,N172*MIN(1,MAX(0,AI172/AN172))*MAX(0,1-IF(AND(AD172&lt;&gt;"",AD172&lt;=AF172),MIN(1,MAX(0,AE172/Q172)),0))-SUMIFS('Reversal Reclaim'!$L$5:$L$504,'Reversal Reclaim'!$B$5:$B$504,A172,'Reversal Reclaim'!$G$5:$G$504,"Temporary"))))</f>
        <v/>
      </c>
      <c r="BE172" s="188" t="str">
        <f>IF(A172="","",IF(OR(S172="Yes",F172="Credit Note",Q172&lt;=0,AF172="",Setup!$B$24&lt;=AF172,AN172&lt;=0),0,MAX(0,O172*MIN(1,MAX(0,AI172/AN172))*MAX(0,1-IF(AND(AD172&lt;&gt;"",AD172&lt;=AF172),MIN(1,MAX(0,AE172/Q172)),0))-SUMIFS('Reversal Reclaim'!$M$5:$M$504,'Reversal Reclaim'!$B$5:$B$504,A172,'Reversal Reclaim'!$G$5:$G$504,"Temporary"))))</f>
        <v/>
      </c>
      <c r="BF172" s="188" t="str">
        <f>IF(A172="","",IF(OR(S172="Yes",F172="Credit Note",Q172&lt;=0,AF172="",Setup!$B$24&lt;=AF172,AN172&lt;=0),0,MAX(0,P172*MIN(1,MAX(0,AI172/AN172))*MAX(0,1-IF(AND(AD172&lt;&gt;"",AD172&lt;=AF172),MIN(1,MAX(0,AE172/Q172)),0))-SUMIFS('Reversal Reclaim'!$N$5:$N$504,'Reversal Reclaim'!$B$5:$B$504,A172,'Reversal Reclaim'!$G$5:$G$504,"Temporary"))))</f>
        <v/>
      </c>
      <c r="BG172" s="188" t="str">
        <f t="shared" si="38"/>
        <v/>
      </c>
    </row>
    <row r="173" spans="1:59" ht="37.950000000000003" customHeight="1" x14ac:dyDescent="0.25">
      <c r="A173" s="61"/>
      <c r="B173" s="62"/>
      <c r="C173" s="62"/>
      <c r="D173" s="62"/>
      <c r="E173" s="62"/>
      <c r="F173" s="62"/>
      <c r="G173" s="62"/>
      <c r="H173" s="63"/>
      <c r="I173" s="63"/>
      <c r="J173" s="63"/>
      <c r="K173" s="63"/>
      <c r="L173" s="64"/>
      <c r="M173" s="64"/>
      <c r="N173" s="64"/>
      <c r="O173" s="64"/>
      <c r="P173" s="64"/>
      <c r="Q173" s="64"/>
      <c r="R173" s="62"/>
      <c r="S173" s="62"/>
      <c r="T173" s="62"/>
      <c r="U173" s="62"/>
      <c r="V173" s="62"/>
      <c r="W173" s="63"/>
      <c r="X173" s="65"/>
      <c r="Y173" s="65"/>
      <c r="Z173" s="65"/>
      <c r="AA173" s="62"/>
      <c r="AB173" s="62"/>
      <c r="AC173" s="62"/>
      <c r="AD173" s="63"/>
      <c r="AE173" s="64"/>
      <c r="AF173" s="63" t="str">
        <f t="shared" si="26"/>
        <v/>
      </c>
      <c r="AG173" s="62"/>
      <c r="AH173" s="207"/>
      <c r="AI173" s="64"/>
      <c r="AJ173" s="64"/>
      <c r="AK173" s="64"/>
      <c r="AL173" s="66" t="str">
        <f t="shared" si="27"/>
        <v/>
      </c>
      <c r="AM173" s="67" t="str">
        <f t="shared" si="28"/>
        <v/>
      </c>
      <c r="AN173" s="68" t="str">
        <f t="shared" si="29"/>
        <v/>
      </c>
      <c r="AO173" s="67" t="str">
        <f t="shared" si="30"/>
        <v/>
      </c>
      <c r="AP173" s="67" t="str">
        <f t="shared" si="31"/>
        <v/>
      </c>
      <c r="AQ173" s="67" t="str">
        <f t="shared" si="32"/>
        <v/>
      </c>
      <c r="AR173" s="67" t="str">
        <f t="shared" si="33"/>
        <v/>
      </c>
      <c r="AS173" s="67" t="str">
        <f t="shared" si="34"/>
        <v/>
      </c>
      <c r="AT173" s="67" t="str">
        <f>IF(A173="","",IF(S173="Yes","N.A.",IF(AND(AD173&lt;&gt;"",AD173&lt;=AF173,AE173&gt;=Q173),"PASS",IF(Setup!$B$24&lt;=AF173,"WATCH",IF(BG173&gt;0,"PARTIAL REVERSE/REVIEW","REVERSE/REVIEW")))))</f>
        <v/>
      </c>
      <c r="AU173" s="67" t="str">
        <f>IF(A173="","",IF(H173="","REVIEW",IF(AI173&gt;0,IF(OR(AH173="",NOT(ISNUMBER(AH173))),"REVIEW CLAIM DATE",IF(AH173&lt;=SUMIF('FY Deadlines'!$A$5:$A$14,IF(MONTH(H173)&gt;=4,YEAR(H173),YEAR(H173)-1),'FY Deadlines'!$F$5:$F$14),"PASS","EXPIRED CLAIM")),IF(SUMIF('FY Deadlines'!$A$5:$A$14,IF(MONTH(H173)&gt;=4,YEAR(H173),YEAR(H173)-1),'FY Deadlines'!$F$5:$F$14)=0,"REVIEW FY",IF(Setup!$B$24&gt;SUMIF('FY Deadlines'!$A$5:$A$14,IF(MONTH(H173)&gt;=4,YEAR(H173),YEAR(H173)-1),'FY Deadlines'!$F$5:$F$14),"EXPIRED","PASS")))))</f>
        <v/>
      </c>
      <c r="AV173" s="67" t="str">
        <f t="shared" si="35"/>
        <v/>
      </c>
      <c r="AW173" s="67" t="str">
        <f>IF(AM173="","",IF(COUNTIF('GSTR-2B IMS'!$AE$5:$AE$504,AM173)=1,SUMIF('GSTR-2B IMS'!$AE$5:$AE$504,AM173,'GSTR-2B IMS'!$AL$5:$AL$504),""))</f>
        <v/>
      </c>
      <c r="AX173" s="67" t="str">
        <f>IF(A173="","",IF(AO173&gt;1,"Duplicate",IF(COUNTIF('GSTR-2B IMS'!$AE$5:$AE$504,AM173)=0,"Only in Books",IF(COUNTIF('GSTR-2B IMS'!$AE$5:$AE$504,AM173)&gt;1,"Duplicate",IF(AND(C173=INDEX('GSTR-2B IMS'!$C$5:$C$504,AW173),F173=INDEX('GSTR-2B IMS'!$F$5:$F$504,AW173),ABS(H173-INDEX('GSTR-2B IMS'!$H$5:$H$504,AW173))&lt;=Setup!$B$21,ABS(L173-INDEX('GSTR-2B IMS'!$L$5:$L$504,AW173))&lt;=Setup!$B$18,ABS(AN173-INDEX('GSTR-2B IMS'!$AF$5:$AF$504,AW173))&lt;=Setup!$B$19,ABS(M173-INDEX('GSTR-2B IMS'!$M$5:$M$504,AW173))&lt;=Setup!$B$20,ABS(N173-INDEX('GSTR-2B IMS'!$N$5:$N$504,AW173))&lt;=Setup!$B$20,ABS(O173-INDEX('GSTR-2B IMS'!$O$5:$O$504,AW173))&lt;=Setup!$B$20,ABS(P173-INDEX('GSTR-2B IMS'!$P$5:$P$504,AW173))&lt;=Setup!$B$20),"Exact",IF(AND(C173=INDEX('GSTR-2B IMS'!$C$5:$C$504,AW173),F173=INDEX('GSTR-2B IMS'!$F$5:$F$504,AW173)),"Partial","Probable"))))))</f>
        <v/>
      </c>
      <c r="AY173" s="69" t="str">
        <f t="shared" si="36"/>
        <v/>
      </c>
      <c r="AZ173" s="190">
        <f t="shared" si="37"/>
        <v>169</v>
      </c>
      <c r="BA173" s="190" t="str">
        <f>IF(A173="","",IF(AW173="","N.A.",IF(INDEX('GSTR-2B IMS'!$T$5:$T$504,AW173)&lt;&gt;"Available","REVIEW",IF(OR(INDEX('GSTR-2B IMS'!$B$5:$B$504,AW173)="GSTR-1 B2B",INDEX('GSTR-2B IMS'!$B$5:$B$504,AW173)="GSTR-1A",INDEX('GSTR-2B IMS'!$B$5:$B$504,AW173)="IFF"),IF(OR(INDEX('GSTR-2B IMS'!$V$5:$V$504,AW173)="Accepted",INDEX('GSTR-2B IMS'!$V$5:$V$504,AW173)="No Action",INDEX('GSTR-2B IMS'!$V$5:$V$504,AW173)="Deemed Accepted"),"PASS","REVIEW"),IF(OR(INDEX('GSTR-2B IMS'!$V$5:$V$504,AW173)="Not in IMS",INDEX('GSTR-2B IMS'!$V$5:$V$504,AW173)="N.A.",INDEX('GSTR-2B IMS'!$V$5:$V$504,AW173)=""),"PASS","REVIEW")))))</f>
        <v/>
      </c>
      <c r="BB173" s="190" t="str">
        <f>IF(A173="","",IF(S173="Yes","RCM",IF(AW173="","Unmatched",IF(INDEX('GSTR-2B IMS'!$AC$5:$AC$504,AW173)="","4(A)(5)",INDEX('GSTR-2B IMS'!$AC$5:$AC$504,AW173)))))</f>
        <v/>
      </c>
      <c r="BC173" s="188" t="str">
        <f>IF(A173="","",IF(OR(S173="Yes",F173="Credit Note",Q173&lt;=0,AF173="",Setup!$B$24&lt;=AF173,AN173&lt;=0),0,MAX(0,M173*MIN(1,MAX(0,AI173/AN173))*MAX(0,1-IF(AND(AD173&lt;&gt;"",AD173&lt;=AF173),MIN(1,MAX(0,AE173/Q173)),0))-SUMIFS('Reversal Reclaim'!$K$5:$K$504,'Reversal Reclaim'!$B$5:$B$504,A173,'Reversal Reclaim'!$G$5:$G$504,"Temporary"))))</f>
        <v/>
      </c>
      <c r="BD173" s="188" t="str">
        <f>IF(A173="","",IF(OR(S173="Yes",F173="Credit Note",Q173&lt;=0,AF173="",Setup!$B$24&lt;=AF173,AN173&lt;=0),0,MAX(0,N173*MIN(1,MAX(0,AI173/AN173))*MAX(0,1-IF(AND(AD173&lt;&gt;"",AD173&lt;=AF173),MIN(1,MAX(0,AE173/Q173)),0))-SUMIFS('Reversal Reclaim'!$L$5:$L$504,'Reversal Reclaim'!$B$5:$B$504,A173,'Reversal Reclaim'!$G$5:$G$504,"Temporary"))))</f>
        <v/>
      </c>
      <c r="BE173" s="188" t="str">
        <f>IF(A173="","",IF(OR(S173="Yes",F173="Credit Note",Q173&lt;=0,AF173="",Setup!$B$24&lt;=AF173,AN173&lt;=0),0,MAX(0,O173*MIN(1,MAX(0,AI173/AN173))*MAX(0,1-IF(AND(AD173&lt;&gt;"",AD173&lt;=AF173),MIN(1,MAX(0,AE173/Q173)),0))-SUMIFS('Reversal Reclaim'!$M$5:$M$504,'Reversal Reclaim'!$B$5:$B$504,A173,'Reversal Reclaim'!$G$5:$G$504,"Temporary"))))</f>
        <v/>
      </c>
      <c r="BF173" s="188" t="str">
        <f>IF(A173="","",IF(OR(S173="Yes",F173="Credit Note",Q173&lt;=0,AF173="",Setup!$B$24&lt;=AF173,AN173&lt;=0),0,MAX(0,P173*MIN(1,MAX(0,AI173/AN173))*MAX(0,1-IF(AND(AD173&lt;&gt;"",AD173&lt;=AF173),MIN(1,MAX(0,AE173/Q173)),0))-SUMIFS('Reversal Reclaim'!$N$5:$N$504,'Reversal Reclaim'!$B$5:$B$504,A173,'Reversal Reclaim'!$G$5:$G$504,"Temporary"))))</f>
        <v/>
      </c>
      <c r="BG173" s="188" t="str">
        <f t="shared" si="38"/>
        <v/>
      </c>
    </row>
    <row r="174" spans="1:59" ht="37.950000000000003" customHeight="1" x14ac:dyDescent="0.25">
      <c r="A174" s="61"/>
      <c r="B174" s="62"/>
      <c r="C174" s="62"/>
      <c r="D174" s="62"/>
      <c r="E174" s="62"/>
      <c r="F174" s="62"/>
      <c r="G174" s="62"/>
      <c r="H174" s="63"/>
      <c r="I174" s="63"/>
      <c r="J174" s="63"/>
      <c r="K174" s="63"/>
      <c r="L174" s="64"/>
      <c r="M174" s="64"/>
      <c r="N174" s="64"/>
      <c r="O174" s="64"/>
      <c r="P174" s="64"/>
      <c r="Q174" s="64"/>
      <c r="R174" s="62"/>
      <c r="S174" s="62"/>
      <c r="T174" s="62"/>
      <c r="U174" s="62"/>
      <c r="V174" s="62"/>
      <c r="W174" s="63"/>
      <c r="X174" s="65"/>
      <c r="Y174" s="65"/>
      <c r="Z174" s="65"/>
      <c r="AA174" s="62"/>
      <c r="AB174" s="62"/>
      <c r="AC174" s="62"/>
      <c r="AD174" s="63"/>
      <c r="AE174" s="64"/>
      <c r="AF174" s="63" t="str">
        <f t="shared" si="26"/>
        <v/>
      </c>
      <c r="AG174" s="62"/>
      <c r="AH174" s="207"/>
      <c r="AI174" s="64"/>
      <c r="AJ174" s="64"/>
      <c r="AK174" s="64"/>
      <c r="AL174" s="66" t="str">
        <f t="shared" si="27"/>
        <v/>
      </c>
      <c r="AM174" s="67" t="str">
        <f t="shared" si="28"/>
        <v/>
      </c>
      <c r="AN174" s="68" t="str">
        <f t="shared" si="29"/>
        <v/>
      </c>
      <c r="AO174" s="67" t="str">
        <f t="shared" si="30"/>
        <v/>
      </c>
      <c r="AP174" s="67" t="str">
        <f t="shared" si="31"/>
        <v/>
      </c>
      <c r="AQ174" s="67" t="str">
        <f t="shared" si="32"/>
        <v/>
      </c>
      <c r="AR174" s="67" t="str">
        <f t="shared" si="33"/>
        <v/>
      </c>
      <c r="AS174" s="67" t="str">
        <f t="shared" si="34"/>
        <v/>
      </c>
      <c r="AT174" s="67" t="str">
        <f>IF(A174="","",IF(S174="Yes","N.A.",IF(AND(AD174&lt;&gt;"",AD174&lt;=AF174,AE174&gt;=Q174),"PASS",IF(Setup!$B$24&lt;=AF174,"WATCH",IF(BG174&gt;0,"PARTIAL REVERSE/REVIEW","REVERSE/REVIEW")))))</f>
        <v/>
      </c>
      <c r="AU174" s="67" t="str">
        <f>IF(A174="","",IF(H174="","REVIEW",IF(AI174&gt;0,IF(OR(AH174="",NOT(ISNUMBER(AH174))),"REVIEW CLAIM DATE",IF(AH174&lt;=SUMIF('FY Deadlines'!$A$5:$A$14,IF(MONTH(H174)&gt;=4,YEAR(H174),YEAR(H174)-1),'FY Deadlines'!$F$5:$F$14),"PASS","EXPIRED CLAIM")),IF(SUMIF('FY Deadlines'!$A$5:$A$14,IF(MONTH(H174)&gt;=4,YEAR(H174),YEAR(H174)-1),'FY Deadlines'!$F$5:$F$14)=0,"REVIEW FY",IF(Setup!$B$24&gt;SUMIF('FY Deadlines'!$A$5:$A$14,IF(MONTH(H174)&gt;=4,YEAR(H174),YEAR(H174)-1),'FY Deadlines'!$F$5:$F$14),"EXPIRED","PASS")))))</f>
        <v/>
      </c>
      <c r="AV174" s="67" t="str">
        <f t="shared" si="35"/>
        <v/>
      </c>
      <c r="AW174" s="67" t="str">
        <f>IF(AM174="","",IF(COUNTIF('GSTR-2B IMS'!$AE$5:$AE$504,AM174)=1,SUMIF('GSTR-2B IMS'!$AE$5:$AE$504,AM174,'GSTR-2B IMS'!$AL$5:$AL$504),""))</f>
        <v/>
      </c>
      <c r="AX174" s="67" t="str">
        <f>IF(A174="","",IF(AO174&gt;1,"Duplicate",IF(COUNTIF('GSTR-2B IMS'!$AE$5:$AE$504,AM174)=0,"Only in Books",IF(COUNTIF('GSTR-2B IMS'!$AE$5:$AE$504,AM174)&gt;1,"Duplicate",IF(AND(C174=INDEX('GSTR-2B IMS'!$C$5:$C$504,AW174),F174=INDEX('GSTR-2B IMS'!$F$5:$F$504,AW174),ABS(H174-INDEX('GSTR-2B IMS'!$H$5:$H$504,AW174))&lt;=Setup!$B$21,ABS(L174-INDEX('GSTR-2B IMS'!$L$5:$L$504,AW174))&lt;=Setup!$B$18,ABS(AN174-INDEX('GSTR-2B IMS'!$AF$5:$AF$504,AW174))&lt;=Setup!$B$19,ABS(M174-INDEX('GSTR-2B IMS'!$M$5:$M$504,AW174))&lt;=Setup!$B$20,ABS(N174-INDEX('GSTR-2B IMS'!$N$5:$N$504,AW174))&lt;=Setup!$B$20,ABS(O174-INDEX('GSTR-2B IMS'!$O$5:$O$504,AW174))&lt;=Setup!$B$20,ABS(P174-INDEX('GSTR-2B IMS'!$P$5:$P$504,AW174))&lt;=Setup!$B$20),"Exact",IF(AND(C174=INDEX('GSTR-2B IMS'!$C$5:$C$504,AW174),F174=INDEX('GSTR-2B IMS'!$F$5:$F$504,AW174)),"Partial","Probable"))))))</f>
        <v/>
      </c>
      <c r="AY174" s="69" t="str">
        <f t="shared" si="36"/>
        <v/>
      </c>
      <c r="AZ174" s="190">
        <f t="shared" si="37"/>
        <v>170</v>
      </c>
      <c r="BA174" s="190" t="str">
        <f>IF(A174="","",IF(AW174="","N.A.",IF(INDEX('GSTR-2B IMS'!$T$5:$T$504,AW174)&lt;&gt;"Available","REVIEW",IF(OR(INDEX('GSTR-2B IMS'!$B$5:$B$504,AW174)="GSTR-1 B2B",INDEX('GSTR-2B IMS'!$B$5:$B$504,AW174)="GSTR-1A",INDEX('GSTR-2B IMS'!$B$5:$B$504,AW174)="IFF"),IF(OR(INDEX('GSTR-2B IMS'!$V$5:$V$504,AW174)="Accepted",INDEX('GSTR-2B IMS'!$V$5:$V$504,AW174)="No Action",INDEX('GSTR-2B IMS'!$V$5:$V$504,AW174)="Deemed Accepted"),"PASS","REVIEW"),IF(OR(INDEX('GSTR-2B IMS'!$V$5:$V$504,AW174)="Not in IMS",INDEX('GSTR-2B IMS'!$V$5:$V$504,AW174)="N.A.",INDEX('GSTR-2B IMS'!$V$5:$V$504,AW174)=""),"PASS","REVIEW")))))</f>
        <v/>
      </c>
      <c r="BB174" s="190" t="str">
        <f>IF(A174="","",IF(S174="Yes","RCM",IF(AW174="","Unmatched",IF(INDEX('GSTR-2B IMS'!$AC$5:$AC$504,AW174)="","4(A)(5)",INDEX('GSTR-2B IMS'!$AC$5:$AC$504,AW174)))))</f>
        <v/>
      </c>
      <c r="BC174" s="188" t="str">
        <f>IF(A174="","",IF(OR(S174="Yes",F174="Credit Note",Q174&lt;=0,AF174="",Setup!$B$24&lt;=AF174,AN174&lt;=0),0,MAX(0,M174*MIN(1,MAX(0,AI174/AN174))*MAX(0,1-IF(AND(AD174&lt;&gt;"",AD174&lt;=AF174),MIN(1,MAX(0,AE174/Q174)),0))-SUMIFS('Reversal Reclaim'!$K$5:$K$504,'Reversal Reclaim'!$B$5:$B$504,A174,'Reversal Reclaim'!$G$5:$G$504,"Temporary"))))</f>
        <v/>
      </c>
      <c r="BD174" s="188" t="str">
        <f>IF(A174="","",IF(OR(S174="Yes",F174="Credit Note",Q174&lt;=0,AF174="",Setup!$B$24&lt;=AF174,AN174&lt;=0),0,MAX(0,N174*MIN(1,MAX(0,AI174/AN174))*MAX(0,1-IF(AND(AD174&lt;&gt;"",AD174&lt;=AF174),MIN(1,MAX(0,AE174/Q174)),0))-SUMIFS('Reversal Reclaim'!$L$5:$L$504,'Reversal Reclaim'!$B$5:$B$504,A174,'Reversal Reclaim'!$G$5:$G$504,"Temporary"))))</f>
        <v/>
      </c>
      <c r="BE174" s="188" t="str">
        <f>IF(A174="","",IF(OR(S174="Yes",F174="Credit Note",Q174&lt;=0,AF174="",Setup!$B$24&lt;=AF174,AN174&lt;=0),0,MAX(0,O174*MIN(1,MAX(0,AI174/AN174))*MAX(0,1-IF(AND(AD174&lt;&gt;"",AD174&lt;=AF174),MIN(1,MAX(0,AE174/Q174)),0))-SUMIFS('Reversal Reclaim'!$M$5:$M$504,'Reversal Reclaim'!$B$5:$B$504,A174,'Reversal Reclaim'!$G$5:$G$504,"Temporary"))))</f>
        <v/>
      </c>
      <c r="BF174" s="188" t="str">
        <f>IF(A174="","",IF(OR(S174="Yes",F174="Credit Note",Q174&lt;=0,AF174="",Setup!$B$24&lt;=AF174,AN174&lt;=0),0,MAX(0,P174*MIN(1,MAX(0,AI174/AN174))*MAX(0,1-IF(AND(AD174&lt;&gt;"",AD174&lt;=AF174),MIN(1,MAX(0,AE174/Q174)),0))-SUMIFS('Reversal Reclaim'!$N$5:$N$504,'Reversal Reclaim'!$B$5:$B$504,A174,'Reversal Reclaim'!$G$5:$G$504,"Temporary"))))</f>
        <v/>
      </c>
      <c r="BG174" s="188" t="str">
        <f t="shared" si="38"/>
        <v/>
      </c>
    </row>
    <row r="175" spans="1:59" ht="37.950000000000003" customHeight="1" x14ac:dyDescent="0.25">
      <c r="A175" s="61"/>
      <c r="B175" s="62"/>
      <c r="C175" s="62"/>
      <c r="D175" s="62"/>
      <c r="E175" s="62"/>
      <c r="F175" s="62"/>
      <c r="G175" s="62"/>
      <c r="H175" s="63"/>
      <c r="I175" s="63"/>
      <c r="J175" s="63"/>
      <c r="K175" s="63"/>
      <c r="L175" s="64"/>
      <c r="M175" s="64"/>
      <c r="N175" s="64"/>
      <c r="O175" s="64"/>
      <c r="P175" s="64"/>
      <c r="Q175" s="64"/>
      <c r="R175" s="62"/>
      <c r="S175" s="62"/>
      <c r="T175" s="62"/>
      <c r="U175" s="62"/>
      <c r="V175" s="62"/>
      <c r="W175" s="63"/>
      <c r="X175" s="65"/>
      <c r="Y175" s="65"/>
      <c r="Z175" s="65"/>
      <c r="AA175" s="62"/>
      <c r="AB175" s="62"/>
      <c r="AC175" s="62"/>
      <c r="AD175" s="63"/>
      <c r="AE175" s="64"/>
      <c r="AF175" s="63" t="str">
        <f t="shared" si="26"/>
        <v/>
      </c>
      <c r="AG175" s="62"/>
      <c r="AH175" s="207"/>
      <c r="AI175" s="64"/>
      <c r="AJ175" s="64"/>
      <c r="AK175" s="64"/>
      <c r="AL175" s="66" t="str">
        <f t="shared" si="27"/>
        <v/>
      </c>
      <c r="AM175" s="67" t="str">
        <f t="shared" si="28"/>
        <v/>
      </c>
      <c r="AN175" s="68" t="str">
        <f t="shared" si="29"/>
        <v/>
      </c>
      <c r="AO175" s="67" t="str">
        <f t="shared" si="30"/>
        <v/>
      </c>
      <c r="AP175" s="67" t="str">
        <f t="shared" si="31"/>
        <v/>
      </c>
      <c r="AQ175" s="67" t="str">
        <f t="shared" si="32"/>
        <v/>
      </c>
      <c r="AR175" s="67" t="str">
        <f t="shared" si="33"/>
        <v/>
      </c>
      <c r="AS175" s="67" t="str">
        <f t="shared" si="34"/>
        <v/>
      </c>
      <c r="AT175" s="67" t="str">
        <f>IF(A175="","",IF(S175="Yes","N.A.",IF(AND(AD175&lt;&gt;"",AD175&lt;=AF175,AE175&gt;=Q175),"PASS",IF(Setup!$B$24&lt;=AF175,"WATCH",IF(BG175&gt;0,"PARTIAL REVERSE/REVIEW","REVERSE/REVIEW")))))</f>
        <v/>
      </c>
      <c r="AU175" s="67" t="str">
        <f>IF(A175="","",IF(H175="","REVIEW",IF(AI175&gt;0,IF(OR(AH175="",NOT(ISNUMBER(AH175))),"REVIEW CLAIM DATE",IF(AH175&lt;=SUMIF('FY Deadlines'!$A$5:$A$14,IF(MONTH(H175)&gt;=4,YEAR(H175),YEAR(H175)-1),'FY Deadlines'!$F$5:$F$14),"PASS","EXPIRED CLAIM")),IF(SUMIF('FY Deadlines'!$A$5:$A$14,IF(MONTH(H175)&gt;=4,YEAR(H175),YEAR(H175)-1),'FY Deadlines'!$F$5:$F$14)=0,"REVIEW FY",IF(Setup!$B$24&gt;SUMIF('FY Deadlines'!$A$5:$A$14,IF(MONTH(H175)&gt;=4,YEAR(H175),YEAR(H175)-1),'FY Deadlines'!$F$5:$F$14),"EXPIRED","PASS")))))</f>
        <v/>
      </c>
      <c r="AV175" s="67" t="str">
        <f t="shared" si="35"/>
        <v/>
      </c>
      <c r="AW175" s="67" t="str">
        <f>IF(AM175="","",IF(COUNTIF('GSTR-2B IMS'!$AE$5:$AE$504,AM175)=1,SUMIF('GSTR-2B IMS'!$AE$5:$AE$504,AM175,'GSTR-2B IMS'!$AL$5:$AL$504),""))</f>
        <v/>
      </c>
      <c r="AX175" s="67" t="str">
        <f>IF(A175="","",IF(AO175&gt;1,"Duplicate",IF(COUNTIF('GSTR-2B IMS'!$AE$5:$AE$504,AM175)=0,"Only in Books",IF(COUNTIF('GSTR-2B IMS'!$AE$5:$AE$504,AM175)&gt;1,"Duplicate",IF(AND(C175=INDEX('GSTR-2B IMS'!$C$5:$C$504,AW175),F175=INDEX('GSTR-2B IMS'!$F$5:$F$504,AW175),ABS(H175-INDEX('GSTR-2B IMS'!$H$5:$H$504,AW175))&lt;=Setup!$B$21,ABS(L175-INDEX('GSTR-2B IMS'!$L$5:$L$504,AW175))&lt;=Setup!$B$18,ABS(AN175-INDEX('GSTR-2B IMS'!$AF$5:$AF$504,AW175))&lt;=Setup!$B$19,ABS(M175-INDEX('GSTR-2B IMS'!$M$5:$M$504,AW175))&lt;=Setup!$B$20,ABS(N175-INDEX('GSTR-2B IMS'!$N$5:$N$504,AW175))&lt;=Setup!$B$20,ABS(O175-INDEX('GSTR-2B IMS'!$O$5:$O$504,AW175))&lt;=Setup!$B$20,ABS(P175-INDEX('GSTR-2B IMS'!$P$5:$P$504,AW175))&lt;=Setup!$B$20),"Exact",IF(AND(C175=INDEX('GSTR-2B IMS'!$C$5:$C$504,AW175),F175=INDEX('GSTR-2B IMS'!$F$5:$F$504,AW175)),"Partial","Probable"))))))</f>
        <v/>
      </c>
      <c r="AY175" s="69" t="str">
        <f t="shared" si="36"/>
        <v/>
      </c>
      <c r="AZ175" s="190">
        <f t="shared" si="37"/>
        <v>171</v>
      </c>
      <c r="BA175" s="190" t="str">
        <f>IF(A175="","",IF(AW175="","N.A.",IF(INDEX('GSTR-2B IMS'!$T$5:$T$504,AW175)&lt;&gt;"Available","REVIEW",IF(OR(INDEX('GSTR-2B IMS'!$B$5:$B$504,AW175)="GSTR-1 B2B",INDEX('GSTR-2B IMS'!$B$5:$B$504,AW175)="GSTR-1A",INDEX('GSTR-2B IMS'!$B$5:$B$504,AW175)="IFF"),IF(OR(INDEX('GSTR-2B IMS'!$V$5:$V$504,AW175)="Accepted",INDEX('GSTR-2B IMS'!$V$5:$V$504,AW175)="No Action",INDEX('GSTR-2B IMS'!$V$5:$V$504,AW175)="Deemed Accepted"),"PASS","REVIEW"),IF(OR(INDEX('GSTR-2B IMS'!$V$5:$V$504,AW175)="Not in IMS",INDEX('GSTR-2B IMS'!$V$5:$V$504,AW175)="N.A.",INDEX('GSTR-2B IMS'!$V$5:$V$504,AW175)=""),"PASS","REVIEW")))))</f>
        <v/>
      </c>
      <c r="BB175" s="190" t="str">
        <f>IF(A175="","",IF(S175="Yes","RCM",IF(AW175="","Unmatched",IF(INDEX('GSTR-2B IMS'!$AC$5:$AC$504,AW175)="","4(A)(5)",INDEX('GSTR-2B IMS'!$AC$5:$AC$504,AW175)))))</f>
        <v/>
      </c>
      <c r="BC175" s="188" t="str">
        <f>IF(A175="","",IF(OR(S175="Yes",F175="Credit Note",Q175&lt;=0,AF175="",Setup!$B$24&lt;=AF175,AN175&lt;=0),0,MAX(0,M175*MIN(1,MAX(0,AI175/AN175))*MAX(0,1-IF(AND(AD175&lt;&gt;"",AD175&lt;=AF175),MIN(1,MAX(0,AE175/Q175)),0))-SUMIFS('Reversal Reclaim'!$K$5:$K$504,'Reversal Reclaim'!$B$5:$B$504,A175,'Reversal Reclaim'!$G$5:$G$504,"Temporary"))))</f>
        <v/>
      </c>
      <c r="BD175" s="188" t="str">
        <f>IF(A175="","",IF(OR(S175="Yes",F175="Credit Note",Q175&lt;=0,AF175="",Setup!$B$24&lt;=AF175,AN175&lt;=0),0,MAX(0,N175*MIN(1,MAX(0,AI175/AN175))*MAX(0,1-IF(AND(AD175&lt;&gt;"",AD175&lt;=AF175),MIN(1,MAX(0,AE175/Q175)),0))-SUMIFS('Reversal Reclaim'!$L$5:$L$504,'Reversal Reclaim'!$B$5:$B$504,A175,'Reversal Reclaim'!$G$5:$G$504,"Temporary"))))</f>
        <v/>
      </c>
      <c r="BE175" s="188" t="str">
        <f>IF(A175="","",IF(OR(S175="Yes",F175="Credit Note",Q175&lt;=0,AF175="",Setup!$B$24&lt;=AF175,AN175&lt;=0),0,MAX(0,O175*MIN(1,MAX(0,AI175/AN175))*MAX(0,1-IF(AND(AD175&lt;&gt;"",AD175&lt;=AF175),MIN(1,MAX(0,AE175/Q175)),0))-SUMIFS('Reversal Reclaim'!$M$5:$M$504,'Reversal Reclaim'!$B$5:$B$504,A175,'Reversal Reclaim'!$G$5:$G$504,"Temporary"))))</f>
        <v/>
      </c>
      <c r="BF175" s="188" t="str">
        <f>IF(A175="","",IF(OR(S175="Yes",F175="Credit Note",Q175&lt;=0,AF175="",Setup!$B$24&lt;=AF175,AN175&lt;=0),0,MAX(0,P175*MIN(1,MAX(0,AI175/AN175))*MAX(0,1-IF(AND(AD175&lt;&gt;"",AD175&lt;=AF175),MIN(1,MAX(0,AE175/Q175)),0))-SUMIFS('Reversal Reclaim'!$N$5:$N$504,'Reversal Reclaim'!$B$5:$B$504,A175,'Reversal Reclaim'!$G$5:$G$504,"Temporary"))))</f>
        <v/>
      </c>
      <c r="BG175" s="188" t="str">
        <f t="shared" si="38"/>
        <v/>
      </c>
    </row>
    <row r="176" spans="1:59" ht="37.950000000000003" customHeight="1" x14ac:dyDescent="0.25">
      <c r="A176" s="61"/>
      <c r="B176" s="62"/>
      <c r="C176" s="62"/>
      <c r="D176" s="62"/>
      <c r="E176" s="62"/>
      <c r="F176" s="62"/>
      <c r="G176" s="62"/>
      <c r="H176" s="63"/>
      <c r="I176" s="63"/>
      <c r="J176" s="63"/>
      <c r="K176" s="63"/>
      <c r="L176" s="64"/>
      <c r="M176" s="64"/>
      <c r="N176" s="64"/>
      <c r="O176" s="64"/>
      <c r="P176" s="64"/>
      <c r="Q176" s="64"/>
      <c r="R176" s="62"/>
      <c r="S176" s="62"/>
      <c r="T176" s="62"/>
      <c r="U176" s="62"/>
      <c r="V176" s="62"/>
      <c r="W176" s="63"/>
      <c r="X176" s="65"/>
      <c r="Y176" s="65"/>
      <c r="Z176" s="65"/>
      <c r="AA176" s="62"/>
      <c r="AB176" s="62"/>
      <c r="AC176" s="62"/>
      <c r="AD176" s="63"/>
      <c r="AE176" s="64"/>
      <c r="AF176" s="63" t="str">
        <f t="shared" si="26"/>
        <v/>
      </c>
      <c r="AG176" s="62"/>
      <c r="AH176" s="207"/>
      <c r="AI176" s="64"/>
      <c r="AJ176" s="64"/>
      <c r="AK176" s="64"/>
      <c r="AL176" s="66" t="str">
        <f t="shared" si="27"/>
        <v/>
      </c>
      <c r="AM176" s="67" t="str">
        <f t="shared" si="28"/>
        <v/>
      </c>
      <c r="AN176" s="68" t="str">
        <f t="shared" si="29"/>
        <v/>
      </c>
      <c r="AO176" s="67" t="str">
        <f t="shared" si="30"/>
        <v/>
      </c>
      <c r="AP176" s="67" t="str">
        <f t="shared" si="31"/>
        <v/>
      </c>
      <c r="AQ176" s="67" t="str">
        <f t="shared" si="32"/>
        <v/>
      </c>
      <c r="AR176" s="67" t="str">
        <f t="shared" si="33"/>
        <v/>
      </c>
      <c r="AS176" s="67" t="str">
        <f t="shared" si="34"/>
        <v/>
      </c>
      <c r="AT176" s="67" t="str">
        <f>IF(A176="","",IF(S176="Yes","N.A.",IF(AND(AD176&lt;&gt;"",AD176&lt;=AF176,AE176&gt;=Q176),"PASS",IF(Setup!$B$24&lt;=AF176,"WATCH",IF(BG176&gt;0,"PARTIAL REVERSE/REVIEW","REVERSE/REVIEW")))))</f>
        <v/>
      </c>
      <c r="AU176" s="67" t="str">
        <f>IF(A176="","",IF(H176="","REVIEW",IF(AI176&gt;0,IF(OR(AH176="",NOT(ISNUMBER(AH176))),"REVIEW CLAIM DATE",IF(AH176&lt;=SUMIF('FY Deadlines'!$A$5:$A$14,IF(MONTH(H176)&gt;=4,YEAR(H176),YEAR(H176)-1),'FY Deadlines'!$F$5:$F$14),"PASS","EXPIRED CLAIM")),IF(SUMIF('FY Deadlines'!$A$5:$A$14,IF(MONTH(H176)&gt;=4,YEAR(H176),YEAR(H176)-1),'FY Deadlines'!$F$5:$F$14)=0,"REVIEW FY",IF(Setup!$B$24&gt;SUMIF('FY Deadlines'!$A$5:$A$14,IF(MONTH(H176)&gt;=4,YEAR(H176),YEAR(H176)-1),'FY Deadlines'!$F$5:$F$14),"EXPIRED","PASS")))))</f>
        <v/>
      </c>
      <c r="AV176" s="67" t="str">
        <f t="shared" si="35"/>
        <v/>
      </c>
      <c r="AW176" s="67" t="str">
        <f>IF(AM176="","",IF(COUNTIF('GSTR-2B IMS'!$AE$5:$AE$504,AM176)=1,SUMIF('GSTR-2B IMS'!$AE$5:$AE$504,AM176,'GSTR-2B IMS'!$AL$5:$AL$504),""))</f>
        <v/>
      </c>
      <c r="AX176" s="67" t="str">
        <f>IF(A176="","",IF(AO176&gt;1,"Duplicate",IF(COUNTIF('GSTR-2B IMS'!$AE$5:$AE$504,AM176)=0,"Only in Books",IF(COUNTIF('GSTR-2B IMS'!$AE$5:$AE$504,AM176)&gt;1,"Duplicate",IF(AND(C176=INDEX('GSTR-2B IMS'!$C$5:$C$504,AW176),F176=INDEX('GSTR-2B IMS'!$F$5:$F$504,AW176),ABS(H176-INDEX('GSTR-2B IMS'!$H$5:$H$504,AW176))&lt;=Setup!$B$21,ABS(L176-INDEX('GSTR-2B IMS'!$L$5:$L$504,AW176))&lt;=Setup!$B$18,ABS(AN176-INDEX('GSTR-2B IMS'!$AF$5:$AF$504,AW176))&lt;=Setup!$B$19,ABS(M176-INDEX('GSTR-2B IMS'!$M$5:$M$504,AW176))&lt;=Setup!$B$20,ABS(N176-INDEX('GSTR-2B IMS'!$N$5:$N$504,AW176))&lt;=Setup!$B$20,ABS(O176-INDEX('GSTR-2B IMS'!$O$5:$O$504,AW176))&lt;=Setup!$B$20,ABS(P176-INDEX('GSTR-2B IMS'!$P$5:$P$504,AW176))&lt;=Setup!$B$20),"Exact",IF(AND(C176=INDEX('GSTR-2B IMS'!$C$5:$C$504,AW176),F176=INDEX('GSTR-2B IMS'!$F$5:$F$504,AW176)),"Partial","Probable"))))))</f>
        <v/>
      </c>
      <c r="AY176" s="69" t="str">
        <f t="shared" si="36"/>
        <v/>
      </c>
      <c r="AZ176" s="190">
        <f t="shared" si="37"/>
        <v>172</v>
      </c>
      <c r="BA176" s="190" t="str">
        <f>IF(A176="","",IF(AW176="","N.A.",IF(INDEX('GSTR-2B IMS'!$T$5:$T$504,AW176)&lt;&gt;"Available","REVIEW",IF(OR(INDEX('GSTR-2B IMS'!$B$5:$B$504,AW176)="GSTR-1 B2B",INDEX('GSTR-2B IMS'!$B$5:$B$504,AW176)="GSTR-1A",INDEX('GSTR-2B IMS'!$B$5:$B$504,AW176)="IFF"),IF(OR(INDEX('GSTR-2B IMS'!$V$5:$V$504,AW176)="Accepted",INDEX('GSTR-2B IMS'!$V$5:$V$504,AW176)="No Action",INDEX('GSTR-2B IMS'!$V$5:$V$504,AW176)="Deemed Accepted"),"PASS","REVIEW"),IF(OR(INDEX('GSTR-2B IMS'!$V$5:$V$504,AW176)="Not in IMS",INDEX('GSTR-2B IMS'!$V$5:$V$504,AW176)="N.A.",INDEX('GSTR-2B IMS'!$V$5:$V$504,AW176)=""),"PASS","REVIEW")))))</f>
        <v/>
      </c>
      <c r="BB176" s="190" t="str">
        <f>IF(A176="","",IF(S176="Yes","RCM",IF(AW176="","Unmatched",IF(INDEX('GSTR-2B IMS'!$AC$5:$AC$504,AW176)="","4(A)(5)",INDEX('GSTR-2B IMS'!$AC$5:$AC$504,AW176)))))</f>
        <v/>
      </c>
      <c r="BC176" s="188" t="str">
        <f>IF(A176="","",IF(OR(S176="Yes",F176="Credit Note",Q176&lt;=0,AF176="",Setup!$B$24&lt;=AF176,AN176&lt;=0),0,MAX(0,M176*MIN(1,MAX(0,AI176/AN176))*MAX(0,1-IF(AND(AD176&lt;&gt;"",AD176&lt;=AF176),MIN(1,MAX(0,AE176/Q176)),0))-SUMIFS('Reversal Reclaim'!$K$5:$K$504,'Reversal Reclaim'!$B$5:$B$504,A176,'Reversal Reclaim'!$G$5:$G$504,"Temporary"))))</f>
        <v/>
      </c>
      <c r="BD176" s="188" t="str">
        <f>IF(A176="","",IF(OR(S176="Yes",F176="Credit Note",Q176&lt;=0,AF176="",Setup!$B$24&lt;=AF176,AN176&lt;=0),0,MAX(0,N176*MIN(1,MAX(0,AI176/AN176))*MAX(0,1-IF(AND(AD176&lt;&gt;"",AD176&lt;=AF176),MIN(1,MAX(0,AE176/Q176)),0))-SUMIFS('Reversal Reclaim'!$L$5:$L$504,'Reversal Reclaim'!$B$5:$B$504,A176,'Reversal Reclaim'!$G$5:$G$504,"Temporary"))))</f>
        <v/>
      </c>
      <c r="BE176" s="188" t="str">
        <f>IF(A176="","",IF(OR(S176="Yes",F176="Credit Note",Q176&lt;=0,AF176="",Setup!$B$24&lt;=AF176,AN176&lt;=0),0,MAX(0,O176*MIN(1,MAX(0,AI176/AN176))*MAX(0,1-IF(AND(AD176&lt;&gt;"",AD176&lt;=AF176),MIN(1,MAX(0,AE176/Q176)),0))-SUMIFS('Reversal Reclaim'!$M$5:$M$504,'Reversal Reclaim'!$B$5:$B$504,A176,'Reversal Reclaim'!$G$5:$G$504,"Temporary"))))</f>
        <v/>
      </c>
      <c r="BF176" s="188" t="str">
        <f>IF(A176="","",IF(OR(S176="Yes",F176="Credit Note",Q176&lt;=0,AF176="",Setup!$B$24&lt;=AF176,AN176&lt;=0),0,MAX(0,P176*MIN(1,MAX(0,AI176/AN176))*MAX(0,1-IF(AND(AD176&lt;&gt;"",AD176&lt;=AF176),MIN(1,MAX(0,AE176/Q176)),0))-SUMIFS('Reversal Reclaim'!$N$5:$N$504,'Reversal Reclaim'!$B$5:$B$504,A176,'Reversal Reclaim'!$G$5:$G$504,"Temporary"))))</f>
        <v/>
      </c>
      <c r="BG176" s="188" t="str">
        <f t="shared" si="38"/>
        <v/>
      </c>
    </row>
    <row r="177" spans="1:59" ht="37.950000000000003" customHeight="1" x14ac:dyDescent="0.25">
      <c r="A177" s="61"/>
      <c r="B177" s="62"/>
      <c r="C177" s="62"/>
      <c r="D177" s="62"/>
      <c r="E177" s="62"/>
      <c r="F177" s="62"/>
      <c r="G177" s="62"/>
      <c r="H177" s="63"/>
      <c r="I177" s="63"/>
      <c r="J177" s="63"/>
      <c r="K177" s="63"/>
      <c r="L177" s="64"/>
      <c r="M177" s="64"/>
      <c r="N177" s="64"/>
      <c r="O177" s="64"/>
      <c r="P177" s="64"/>
      <c r="Q177" s="64"/>
      <c r="R177" s="62"/>
      <c r="S177" s="62"/>
      <c r="T177" s="62"/>
      <c r="U177" s="62"/>
      <c r="V177" s="62"/>
      <c r="W177" s="63"/>
      <c r="X177" s="65"/>
      <c r="Y177" s="65"/>
      <c r="Z177" s="65"/>
      <c r="AA177" s="62"/>
      <c r="AB177" s="62"/>
      <c r="AC177" s="62"/>
      <c r="AD177" s="63"/>
      <c r="AE177" s="64"/>
      <c r="AF177" s="63" t="str">
        <f t="shared" si="26"/>
        <v/>
      </c>
      <c r="AG177" s="62"/>
      <c r="AH177" s="207"/>
      <c r="AI177" s="64"/>
      <c r="AJ177" s="64"/>
      <c r="AK177" s="64"/>
      <c r="AL177" s="66" t="str">
        <f t="shared" si="27"/>
        <v/>
      </c>
      <c r="AM177" s="67" t="str">
        <f t="shared" si="28"/>
        <v/>
      </c>
      <c r="AN177" s="68" t="str">
        <f t="shared" si="29"/>
        <v/>
      </c>
      <c r="AO177" s="67" t="str">
        <f t="shared" si="30"/>
        <v/>
      </c>
      <c r="AP177" s="67" t="str">
        <f t="shared" si="31"/>
        <v/>
      </c>
      <c r="AQ177" s="67" t="str">
        <f t="shared" si="32"/>
        <v/>
      </c>
      <c r="AR177" s="67" t="str">
        <f t="shared" si="33"/>
        <v/>
      </c>
      <c r="AS177" s="67" t="str">
        <f t="shared" si="34"/>
        <v/>
      </c>
      <c r="AT177" s="67" t="str">
        <f>IF(A177="","",IF(S177="Yes","N.A.",IF(AND(AD177&lt;&gt;"",AD177&lt;=AF177,AE177&gt;=Q177),"PASS",IF(Setup!$B$24&lt;=AF177,"WATCH",IF(BG177&gt;0,"PARTIAL REVERSE/REVIEW","REVERSE/REVIEW")))))</f>
        <v/>
      </c>
      <c r="AU177" s="67" t="str">
        <f>IF(A177="","",IF(H177="","REVIEW",IF(AI177&gt;0,IF(OR(AH177="",NOT(ISNUMBER(AH177))),"REVIEW CLAIM DATE",IF(AH177&lt;=SUMIF('FY Deadlines'!$A$5:$A$14,IF(MONTH(H177)&gt;=4,YEAR(H177),YEAR(H177)-1),'FY Deadlines'!$F$5:$F$14),"PASS","EXPIRED CLAIM")),IF(SUMIF('FY Deadlines'!$A$5:$A$14,IF(MONTH(H177)&gt;=4,YEAR(H177),YEAR(H177)-1),'FY Deadlines'!$F$5:$F$14)=0,"REVIEW FY",IF(Setup!$B$24&gt;SUMIF('FY Deadlines'!$A$5:$A$14,IF(MONTH(H177)&gt;=4,YEAR(H177),YEAR(H177)-1),'FY Deadlines'!$F$5:$F$14),"EXPIRED","PASS")))))</f>
        <v/>
      </c>
      <c r="AV177" s="67" t="str">
        <f t="shared" si="35"/>
        <v/>
      </c>
      <c r="AW177" s="67" t="str">
        <f>IF(AM177="","",IF(COUNTIF('GSTR-2B IMS'!$AE$5:$AE$504,AM177)=1,SUMIF('GSTR-2B IMS'!$AE$5:$AE$504,AM177,'GSTR-2B IMS'!$AL$5:$AL$504),""))</f>
        <v/>
      </c>
      <c r="AX177" s="67" t="str">
        <f>IF(A177="","",IF(AO177&gt;1,"Duplicate",IF(COUNTIF('GSTR-2B IMS'!$AE$5:$AE$504,AM177)=0,"Only in Books",IF(COUNTIF('GSTR-2B IMS'!$AE$5:$AE$504,AM177)&gt;1,"Duplicate",IF(AND(C177=INDEX('GSTR-2B IMS'!$C$5:$C$504,AW177),F177=INDEX('GSTR-2B IMS'!$F$5:$F$504,AW177),ABS(H177-INDEX('GSTR-2B IMS'!$H$5:$H$504,AW177))&lt;=Setup!$B$21,ABS(L177-INDEX('GSTR-2B IMS'!$L$5:$L$504,AW177))&lt;=Setup!$B$18,ABS(AN177-INDEX('GSTR-2B IMS'!$AF$5:$AF$504,AW177))&lt;=Setup!$B$19,ABS(M177-INDEX('GSTR-2B IMS'!$M$5:$M$504,AW177))&lt;=Setup!$B$20,ABS(N177-INDEX('GSTR-2B IMS'!$N$5:$N$504,AW177))&lt;=Setup!$B$20,ABS(O177-INDEX('GSTR-2B IMS'!$O$5:$O$504,AW177))&lt;=Setup!$B$20,ABS(P177-INDEX('GSTR-2B IMS'!$P$5:$P$504,AW177))&lt;=Setup!$B$20),"Exact",IF(AND(C177=INDEX('GSTR-2B IMS'!$C$5:$C$504,AW177),F177=INDEX('GSTR-2B IMS'!$F$5:$F$504,AW177)),"Partial","Probable"))))))</f>
        <v/>
      </c>
      <c r="AY177" s="69" t="str">
        <f t="shared" si="36"/>
        <v/>
      </c>
      <c r="AZ177" s="190">
        <f t="shared" si="37"/>
        <v>173</v>
      </c>
      <c r="BA177" s="190" t="str">
        <f>IF(A177="","",IF(AW177="","N.A.",IF(INDEX('GSTR-2B IMS'!$T$5:$T$504,AW177)&lt;&gt;"Available","REVIEW",IF(OR(INDEX('GSTR-2B IMS'!$B$5:$B$504,AW177)="GSTR-1 B2B",INDEX('GSTR-2B IMS'!$B$5:$B$504,AW177)="GSTR-1A",INDEX('GSTR-2B IMS'!$B$5:$B$504,AW177)="IFF"),IF(OR(INDEX('GSTR-2B IMS'!$V$5:$V$504,AW177)="Accepted",INDEX('GSTR-2B IMS'!$V$5:$V$504,AW177)="No Action",INDEX('GSTR-2B IMS'!$V$5:$V$504,AW177)="Deemed Accepted"),"PASS","REVIEW"),IF(OR(INDEX('GSTR-2B IMS'!$V$5:$V$504,AW177)="Not in IMS",INDEX('GSTR-2B IMS'!$V$5:$V$504,AW177)="N.A.",INDEX('GSTR-2B IMS'!$V$5:$V$504,AW177)=""),"PASS","REVIEW")))))</f>
        <v/>
      </c>
      <c r="BB177" s="190" t="str">
        <f>IF(A177="","",IF(S177="Yes","RCM",IF(AW177="","Unmatched",IF(INDEX('GSTR-2B IMS'!$AC$5:$AC$504,AW177)="","4(A)(5)",INDEX('GSTR-2B IMS'!$AC$5:$AC$504,AW177)))))</f>
        <v/>
      </c>
      <c r="BC177" s="188" t="str">
        <f>IF(A177="","",IF(OR(S177="Yes",F177="Credit Note",Q177&lt;=0,AF177="",Setup!$B$24&lt;=AF177,AN177&lt;=0),0,MAX(0,M177*MIN(1,MAX(0,AI177/AN177))*MAX(0,1-IF(AND(AD177&lt;&gt;"",AD177&lt;=AF177),MIN(1,MAX(0,AE177/Q177)),0))-SUMIFS('Reversal Reclaim'!$K$5:$K$504,'Reversal Reclaim'!$B$5:$B$504,A177,'Reversal Reclaim'!$G$5:$G$504,"Temporary"))))</f>
        <v/>
      </c>
      <c r="BD177" s="188" t="str">
        <f>IF(A177="","",IF(OR(S177="Yes",F177="Credit Note",Q177&lt;=0,AF177="",Setup!$B$24&lt;=AF177,AN177&lt;=0),0,MAX(0,N177*MIN(1,MAX(0,AI177/AN177))*MAX(0,1-IF(AND(AD177&lt;&gt;"",AD177&lt;=AF177),MIN(1,MAX(0,AE177/Q177)),0))-SUMIFS('Reversal Reclaim'!$L$5:$L$504,'Reversal Reclaim'!$B$5:$B$504,A177,'Reversal Reclaim'!$G$5:$G$504,"Temporary"))))</f>
        <v/>
      </c>
      <c r="BE177" s="188" t="str">
        <f>IF(A177="","",IF(OR(S177="Yes",F177="Credit Note",Q177&lt;=0,AF177="",Setup!$B$24&lt;=AF177,AN177&lt;=0),0,MAX(0,O177*MIN(1,MAX(0,AI177/AN177))*MAX(0,1-IF(AND(AD177&lt;&gt;"",AD177&lt;=AF177),MIN(1,MAX(0,AE177/Q177)),0))-SUMIFS('Reversal Reclaim'!$M$5:$M$504,'Reversal Reclaim'!$B$5:$B$504,A177,'Reversal Reclaim'!$G$5:$G$504,"Temporary"))))</f>
        <v/>
      </c>
      <c r="BF177" s="188" t="str">
        <f>IF(A177="","",IF(OR(S177="Yes",F177="Credit Note",Q177&lt;=0,AF177="",Setup!$B$24&lt;=AF177,AN177&lt;=0),0,MAX(0,P177*MIN(1,MAX(0,AI177/AN177))*MAX(0,1-IF(AND(AD177&lt;&gt;"",AD177&lt;=AF177),MIN(1,MAX(0,AE177/Q177)),0))-SUMIFS('Reversal Reclaim'!$N$5:$N$504,'Reversal Reclaim'!$B$5:$B$504,A177,'Reversal Reclaim'!$G$5:$G$504,"Temporary"))))</f>
        <v/>
      </c>
      <c r="BG177" s="188" t="str">
        <f t="shared" si="38"/>
        <v/>
      </c>
    </row>
    <row r="178" spans="1:59" ht="37.950000000000003" customHeight="1" x14ac:dyDescent="0.25">
      <c r="A178" s="61"/>
      <c r="B178" s="62"/>
      <c r="C178" s="62"/>
      <c r="D178" s="62"/>
      <c r="E178" s="62"/>
      <c r="F178" s="62"/>
      <c r="G178" s="62"/>
      <c r="H178" s="63"/>
      <c r="I178" s="63"/>
      <c r="J178" s="63"/>
      <c r="K178" s="63"/>
      <c r="L178" s="64"/>
      <c r="M178" s="64"/>
      <c r="N178" s="64"/>
      <c r="O178" s="64"/>
      <c r="P178" s="64"/>
      <c r="Q178" s="64"/>
      <c r="R178" s="62"/>
      <c r="S178" s="62"/>
      <c r="T178" s="62"/>
      <c r="U178" s="62"/>
      <c r="V178" s="62"/>
      <c r="W178" s="63"/>
      <c r="X178" s="65"/>
      <c r="Y178" s="65"/>
      <c r="Z178" s="65"/>
      <c r="AA178" s="62"/>
      <c r="AB178" s="62"/>
      <c r="AC178" s="62"/>
      <c r="AD178" s="63"/>
      <c r="AE178" s="64"/>
      <c r="AF178" s="63" t="str">
        <f t="shared" si="26"/>
        <v/>
      </c>
      <c r="AG178" s="62"/>
      <c r="AH178" s="207"/>
      <c r="AI178" s="64"/>
      <c r="AJ178" s="64"/>
      <c r="AK178" s="64"/>
      <c r="AL178" s="66" t="str">
        <f t="shared" si="27"/>
        <v/>
      </c>
      <c r="AM178" s="67" t="str">
        <f t="shared" si="28"/>
        <v/>
      </c>
      <c r="AN178" s="68" t="str">
        <f t="shared" si="29"/>
        <v/>
      </c>
      <c r="AO178" s="67" t="str">
        <f t="shared" si="30"/>
        <v/>
      </c>
      <c r="AP178" s="67" t="str">
        <f t="shared" si="31"/>
        <v/>
      </c>
      <c r="AQ178" s="67" t="str">
        <f t="shared" si="32"/>
        <v/>
      </c>
      <c r="AR178" s="67" t="str">
        <f t="shared" si="33"/>
        <v/>
      </c>
      <c r="AS178" s="67" t="str">
        <f t="shared" si="34"/>
        <v/>
      </c>
      <c r="AT178" s="67" t="str">
        <f>IF(A178="","",IF(S178="Yes","N.A.",IF(AND(AD178&lt;&gt;"",AD178&lt;=AF178,AE178&gt;=Q178),"PASS",IF(Setup!$B$24&lt;=AF178,"WATCH",IF(BG178&gt;0,"PARTIAL REVERSE/REVIEW","REVERSE/REVIEW")))))</f>
        <v/>
      </c>
      <c r="AU178" s="67" t="str">
        <f>IF(A178="","",IF(H178="","REVIEW",IF(AI178&gt;0,IF(OR(AH178="",NOT(ISNUMBER(AH178))),"REVIEW CLAIM DATE",IF(AH178&lt;=SUMIF('FY Deadlines'!$A$5:$A$14,IF(MONTH(H178)&gt;=4,YEAR(H178),YEAR(H178)-1),'FY Deadlines'!$F$5:$F$14),"PASS","EXPIRED CLAIM")),IF(SUMIF('FY Deadlines'!$A$5:$A$14,IF(MONTH(H178)&gt;=4,YEAR(H178),YEAR(H178)-1),'FY Deadlines'!$F$5:$F$14)=0,"REVIEW FY",IF(Setup!$B$24&gt;SUMIF('FY Deadlines'!$A$5:$A$14,IF(MONTH(H178)&gt;=4,YEAR(H178),YEAR(H178)-1),'FY Deadlines'!$F$5:$F$14),"EXPIRED","PASS")))))</f>
        <v/>
      </c>
      <c r="AV178" s="67" t="str">
        <f t="shared" si="35"/>
        <v/>
      </c>
      <c r="AW178" s="67" t="str">
        <f>IF(AM178="","",IF(COUNTIF('GSTR-2B IMS'!$AE$5:$AE$504,AM178)=1,SUMIF('GSTR-2B IMS'!$AE$5:$AE$504,AM178,'GSTR-2B IMS'!$AL$5:$AL$504),""))</f>
        <v/>
      </c>
      <c r="AX178" s="67" t="str">
        <f>IF(A178="","",IF(AO178&gt;1,"Duplicate",IF(COUNTIF('GSTR-2B IMS'!$AE$5:$AE$504,AM178)=0,"Only in Books",IF(COUNTIF('GSTR-2B IMS'!$AE$5:$AE$504,AM178)&gt;1,"Duplicate",IF(AND(C178=INDEX('GSTR-2B IMS'!$C$5:$C$504,AW178),F178=INDEX('GSTR-2B IMS'!$F$5:$F$504,AW178),ABS(H178-INDEX('GSTR-2B IMS'!$H$5:$H$504,AW178))&lt;=Setup!$B$21,ABS(L178-INDEX('GSTR-2B IMS'!$L$5:$L$504,AW178))&lt;=Setup!$B$18,ABS(AN178-INDEX('GSTR-2B IMS'!$AF$5:$AF$504,AW178))&lt;=Setup!$B$19,ABS(M178-INDEX('GSTR-2B IMS'!$M$5:$M$504,AW178))&lt;=Setup!$B$20,ABS(N178-INDEX('GSTR-2B IMS'!$N$5:$N$504,AW178))&lt;=Setup!$B$20,ABS(O178-INDEX('GSTR-2B IMS'!$O$5:$O$504,AW178))&lt;=Setup!$B$20,ABS(P178-INDEX('GSTR-2B IMS'!$P$5:$P$504,AW178))&lt;=Setup!$B$20),"Exact",IF(AND(C178=INDEX('GSTR-2B IMS'!$C$5:$C$504,AW178),F178=INDEX('GSTR-2B IMS'!$F$5:$F$504,AW178)),"Partial","Probable"))))))</f>
        <v/>
      </c>
      <c r="AY178" s="69" t="str">
        <f t="shared" si="36"/>
        <v/>
      </c>
      <c r="AZ178" s="190">
        <f t="shared" si="37"/>
        <v>174</v>
      </c>
      <c r="BA178" s="190" t="str">
        <f>IF(A178="","",IF(AW178="","N.A.",IF(INDEX('GSTR-2B IMS'!$T$5:$T$504,AW178)&lt;&gt;"Available","REVIEW",IF(OR(INDEX('GSTR-2B IMS'!$B$5:$B$504,AW178)="GSTR-1 B2B",INDEX('GSTR-2B IMS'!$B$5:$B$504,AW178)="GSTR-1A",INDEX('GSTR-2B IMS'!$B$5:$B$504,AW178)="IFF"),IF(OR(INDEX('GSTR-2B IMS'!$V$5:$V$504,AW178)="Accepted",INDEX('GSTR-2B IMS'!$V$5:$V$504,AW178)="No Action",INDEX('GSTR-2B IMS'!$V$5:$V$504,AW178)="Deemed Accepted"),"PASS","REVIEW"),IF(OR(INDEX('GSTR-2B IMS'!$V$5:$V$504,AW178)="Not in IMS",INDEX('GSTR-2B IMS'!$V$5:$V$504,AW178)="N.A.",INDEX('GSTR-2B IMS'!$V$5:$V$504,AW178)=""),"PASS","REVIEW")))))</f>
        <v/>
      </c>
      <c r="BB178" s="190" t="str">
        <f>IF(A178="","",IF(S178="Yes","RCM",IF(AW178="","Unmatched",IF(INDEX('GSTR-2B IMS'!$AC$5:$AC$504,AW178)="","4(A)(5)",INDEX('GSTR-2B IMS'!$AC$5:$AC$504,AW178)))))</f>
        <v/>
      </c>
      <c r="BC178" s="188" t="str">
        <f>IF(A178="","",IF(OR(S178="Yes",F178="Credit Note",Q178&lt;=0,AF178="",Setup!$B$24&lt;=AF178,AN178&lt;=0),0,MAX(0,M178*MIN(1,MAX(0,AI178/AN178))*MAX(0,1-IF(AND(AD178&lt;&gt;"",AD178&lt;=AF178),MIN(1,MAX(0,AE178/Q178)),0))-SUMIFS('Reversal Reclaim'!$K$5:$K$504,'Reversal Reclaim'!$B$5:$B$504,A178,'Reversal Reclaim'!$G$5:$G$504,"Temporary"))))</f>
        <v/>
      </c>
      <c r="BD178" s="188" t="str">
        <f>IF(A178="","",IF(OR(S178="Yes",F178="Credit Note",Q178&lt;=0,AF178="",Setup!$B$24&lt;=AF178,AN178&lt;=0),0,MAX(0,N178*MIN(1,MAX(0,AI178/AN178))*MAX(0,1-IF(AND(AD178&lt;&gt;"",AD178&lt;=AF178),MIN(1,MAX(0,AE178/Q178)),0))-SUMIFS('Reversal Reclaim'!$L$5:$L$504,'Reversal Reclaim'!$B$5:$B$504,A178,'Reversal Reclaim'!$G$5:$G$504,"Temporary"))))</f>
        <v/>
      </c>
      <c r="BE178" s="188" t="str">
        <f>IF(A178="","",IF(OR(S178="Yes",F178="Credit Note",Q178&lt;=0,AF178="",Setup!$B$24&lt;=AF178,AN178&lt;=0),0,MAX(0,O178*MIN(1,MAX(0,AI178/AN178))*MAX(0,1-IF(AND(AD178&lt;&gt;"",AD178&lt;=AF178),MIN(1,MAX(0,AE178/Q178)),0))-SUMIFS('Reversal Reclaim'!$M$5:$M$504,'Reversal Reclaim'!$B$5:$B$504,A178,'Reversal Reclaim'!$G$5:$G$504,"Temporary"))))</f>
        <v/>
      </c>
      <c r="BF178" s="188" t="str">
        <f>IF(A178="","",IF(OR(S178="Yes",F178="Credit Note",Q178&lt;=0,AF178="",Setup!$B$24&lt;=AF178,AN178&lt;=0),0,MAX(0,P178*MIN(1,MAX(0,AI178/AN178))*MAX(0,1-IF(AND(AD178&lt;&gt;"",AD178&lt;=AF178),MIN(1,MAX(0,AE178/Q178)),0))-SUMIFS('Reversal Reclaim'!$N$5:$N$504,'Reversal Reclaim'!$B$5:$B$504,A178,'Reversal Reclaim'!$G$5:$G$504,"Temporary"))))</f>
        <v/>
      </c>
      <c r="BG178" s="188" t="str">
        <f t="shared" si="38"/>
        <v/>
      </c>
    </row>
    <row r="179" spans="1:59" ht="37.950000000000003" customHeight="1" x14ac:dyDescent="0.25">
      <c r="A179" s="61"/>
      <c r="B179" s="62"/>
      <c r="C179" s="62"/>
      <c r="D179" s="62"/>
      <c r="E179" s="62"/>
      <c r="F179" s="62"/>
      <c r="G179" s="62"/>
      <c r="H179" s="63"/>
      <c r="I179" s="63"/>
      <c r="J179" s="63"/>
      <c r="K179" s="63"/>
      <c r="L179" s="64"/>
      <c r="M179" s="64"/>
      <c r="N179" s="64"/>
      <c r="O179" s="64"/>
      <c r="P179" s="64"/>
      <c r="Q179" s="64"/>
      <c r="R179" s="62"/>
      <c r="S179" s="62"/>
      <c r="T179" s="62"/>
      <c r="U179" s="62"/>
      <c r="V179" s="62"/>
      <c r="W179" s="63"/>
      <c r="X179" s="65"/>
      <c r="Y179" s="65"/>
      <c r="Z179" s="65"/>
      <c r="AA179" s="62"/>
      <c r="AB179" s="62"/>
      <c r="AC179" s="62"/>
      <c r="AD179" s="63"/>
      <c r="AE179" s="64"/>
      <c r="AF179" s="63" t="str">
        <f t="shared" si="26"/>
        <v/>
      </c>
      <c r="AG179" s="62"/>
      <c r="AH179" s="207"/>
      <c r="AI179" s="64"/>
      <c r="AJ179" s="64"/>
      <c r="AK179" s="64"/>
      <c r="AL179" s="66" t="str">
        <f t="shared" si="27"/>
        <v/>
      </c>
      <c r="AM179" s="67" t="str">
        <f t="shared" si="28"/>
        <v/>
      </c>
      <c r="AN179" s="68" t="str">
        <f t="shared" si="29"/>
        <v/>
      </c>
      <c r="AO179" s="67" t="str">
        <f t="shared" si="30"/>
        <v/>
      </c>
      <c r="AP179" s="67" t="str">
        <f t="shared" si="31"/>
        <v/>
      </c>
      <c r="AQ179" s="67" t="str">
        <f t="shared" si="32"/>
        <v/>
      </c>
      <c r="AR179" s="67" t="str">
        <f t="shared" si="33"/>
        <v/>
      </c>
      <c r="AS179" s="67" t="str">
        <f t="shared" si="34"/>
        <v/>
      </c>
      <c r="AT179" s="67" t="str">
        <f>IF(A179="","",IF(S179="Yes","N.A.",IF(AND(AD179&lt;&gt;"",AD179&lt;=AF179,AE179&gt;=Q179),"PASS",IF(Setup!$B$24&lt;=AF179,"WATCH",IF(BG179&gt;0,"PARTIAL REVERSE/REVIEW","REVERSE/REVIEW")))))</f>
        <v/>
      </c>
      <c r="AU179" s="67" t="str">
        <f>IF(A179="","",IF(H179="","REVIEW",IF(AI179&gt;0,IF(OR(AH179="",NOT(ISNUMBER(AH179))),"REVIEW CLAIM DATE",IF(AH179&lt;=SUMIF('FY Deadlines'!$A$5:$A$14,IF(MONTH(H179)&gt;=4,YEAR(H179),YEAR(H179)-1),'FY Deadlines'!$F$5:$F$14),"PASS","EXPIRED CLAIM")),IF(SUMIF('FY Deadlines'!$A$5:$A$14,IF(MONTH(H179)&gt;=4,YEAR(H179),YEAR(H179)-1),'FY Deadlines'!$F$5:$F$14)=0,"REVIEW FY",IF(Setup!$B$24&gt;SUMIF('FY Deadlines'!$A$5:$A$14,IF(MONTH(H179)&gt;=4,YEAR(H179),YEAR(H179)-1),'FY Deadlines'!$F$5:$F$14),"EXPIRED","PASS")))))</f>
        <v/>
      </c>
      <c r="AV179" s="67" t="str">
        <f t="shared" si="35"/>
        <v/>
      </c>
      <c r="AW179" s="67" t="str">
        <f>IF(AM179="","",IF(COUNTIF('GSTR-2B IMS'!$AE$5:$AE$504,AM179)=1,SUMIF('GSTR-2B IMS'!$AE$5:$AE$504,AM179,'GSTR-2B IMS'!$AL$5:$AL$504),""))</f>
        <v/>
      </c>
      <c r="AX179" s="67" t="str">
        <f>IF(A179="","",IF(AO179&gt;1,"Duplicate",IF(COUNTIF('GSTR-2B IMS'!$AE$5:$AE$504,AM179)=0,"Only in Books",IF(COUNTIF('GSTR-2B IMS'!$AE$5:$AE$504,AM179)&gt;1,"Duplicate",IF(AND(C179=INDEX('GSTR-2B IMS'!$C$5:$C$504,AW179),F179=INDEX('GSTR-2B IMS'!$F$5:$F$504,AW179),ABS(H179-INDEX('GSTR-2B IMS'!$H$5:$H$504,AW179))&lt;=Setup!$B$21,ABS(L179-INDEX('GSTR-2B IMS'!$L$5:$L$504,AW179))&lt;=Setup!$B$18,ABS(AN179-INDEX('GSTR-2B IMS'!$AF$5:$AF$504,AW179))&lt;=Setup!$B$19,ABS(M179-INDEX('GSTR-2B IMS'!$M$5:$M$504,AW179))&lt;=Setup!$B$20,ABS(N179-INDEX('GSTR-2B IMS'!$N$5:$N$504,AW179))&lt;=Setup!$B$20,ABS(O179-INDEX('GSTR-2B IMS'!$O$5:$O$504,AW179))&lt;=Setup!$B$20,ABS(P179-INDEX('GSTR-2B IMS'!$P$5:$P$504,AW179))&lt;=Setup!$B$20),"Exact",IF(AND(C179=INDEX('GSTR-2B IMS'!$C$5:$C$504,AW179),F179=INDEX('GSTR-2B IMS'!$F$5:$F$504,AW179)),"Partial","Probable"))))))</f>
        <v/>
      </c>
      <c r="AY179" s="69" t="str">
        <f t="shared" si="36"/>
        <v/>
      </c>
      <c r="AZ179" s="190">
        <f t="shared" si="37"/>
        <v>175</v>
      </c>
      <c r="BA179" s="190" t="str">
        <f>IF(A179="","",IF(AW179="","N.A.",IF(INDEX('GSTR-2B IMS'!$T$5:$T$504,AW179)&lt;&gt;"Available","REVIEW",IF(OR(INDEX('GSTR-2B IMS'!$B$5:$B$504,AW179)="GSTR-1 B2B",INDEX('GSTR-2B IMS'!$B$5:$B$504,AW179)="GSTR-1A",INDEX('GSTR-2B IMS'!$B$5:$B$504,AW179)="IFF"),IF(OR(INDEX('GSTR-2B IMS'!$V$5:$V$504,AW179)="Accepted",INDEX('GSTR-2B IMS'!$V$5:$V$504,AW179)="No Action",INDEX('GSTR-2B IMS'!$V$5:$V$504,AW179)="Deemed Accepted"),"PASS","REVIEW"),IF(OR(INDEX('GSTR-2B IMS'!$V$5:$V$504,AW179)="Not in IMS",INDEX('GSTR-2B IMS'!$V$5:$V$504,AW179)="N.A.",INDEX('GSTR-2B IMS'!$V$5:$V$504,AW179)=""),"PASS","REVIEW")))))</f>
        <v/>
      </c>
      <c r="BB179" s="190" t="str">
        <f>IF(A179="","",IF(S179="Yes","RCM",IF(AW179="","Unmatched",IF(INDEX('GSTR-2B IMS'!$AC$5:$AC$504,AW179)="","4(A)(5)",INDEX('GSTR-2B IMS'!$AC$5:$AC$504,AW179)))))</f>
        <v/>
      </c>
      <c r="BC179" s="188" t="str">
        <f>IF(A179="","",IF(OR(S179="Yes",F179="Credit Note",Q179&lt;=0,AF179="",Setup!$B$24&lt;=AF179,AN179&lt;=0),0,MAX(0,M179*MIN(1,MAX(0,AI179/AN179))*MAX(0,1-IF(AND(AD179&lt;&gt;"",AD179&lt;=AF179),MIN(1,MAX(0,AE179/Q179)),0))-SUMIFS('Reversal Reclaim'!$K$5:$K$504,'Reversal Reclaim'!$B$5:$B$504,A179,'Reversal Reclaim'!$G$5:$G$504,"Temporary"))))</f>
        <v/>
      </c>
      <c r="BD179" s="188" t="str">
        <f>IF(A179="","",IF(OR(S179="Yes",F179="Credit Note",Q179&lt;=0,AF179="",Setup!$B$24&lt;=AF179,AN179&lt;=0),0,MAX(0,N179*MIN(1,MAX(0,AI179/AN179))*MAX(0,1-IF(AND(AD179&lt;&gt;"",AD179&lt;=AF179),MIN(1,MAX(0,AE179/Q179)),0))-SUMIFS('Reversal Reclaim'!$L$5:$L$504,'Reversal Reclaim'!$B$5:$B$504,A179,'Reversal Reclaim'!$G$5:$G$504,"Temporary"))))</f>
        <v/>
      </c>
      <c r="BE179" s="188" t="str">
        <f>IF(A179="","",IF(OR(S179="Yes",F179="Credit Note",Q179&lt;=0,AF179="",Setup!$B$24&lt;=AF179,AN179&lt;=0),0,MAX(0,O179*MIN(1,MAX(0,AI179/AN179))*MAX(0,1-IF(AND(AD179&lt;&gt;"",AD179&lt;=AF179),MIN(1,MAX(0,AE179/Q179)),0))-SUMIFS('Reversal Reclaim'!$M$5:$M$504,'Reversal Reclaim'!$B$5:$B$504,A179,'Reversal Reclaim'!$G$5:$G$504,"Temporary"))))</f>
        <v/>
      </c>
      <c r="BF179" s="188" t="str">
        <f>IF(A179="","",IF(OR(S179="Yes",F179="Credit Note",Q179&lt;=0,AF179="",Setup!$B$24&lt;=AF179,AN179&lt;=0),0,MAX(0,P179*MIN(1,MAX(0,AI179/AN179))*MAX(0,1-IF(AND(AD179&lt;&gt;"",AD179&lt;=AF179),MIN(1,MAX(0,AE179/Q179)),0))-SUMIFS('Reversal Reclaim'!$N$5:$N$504,'Reversal Reclaim'!$B$5:$B$504,A179,'Reversal Reclaim'!$G$5:$G$504,"Temporary"))))</f>
        <v/>
      </c>
      <c r="BG179" s="188" t="str">
        <f t="shared" si="38"/>
        <v/>
      </c>
    </row>
    <row r="180" spans="1:59" ht="37.950000000000003" customHeight="1" x14ac:dyDescent="0.25">
      <c r="A180" s="61"/>
      <c r="B180" s="62"/>
      <c r="C180" s="62"/>
      <c r="D180" s="62"/>
      <c r="E180" s="62"/>
      <c r="F180" s="62"/>
      <c r="G180" s="62"/>
      <c r="H180" s="63"/>
      <c r="I180" s="63"/>
      <c r="J180" s="63"/>
      <c r="K180" s="63"/>
      <c r="L180" s="64"/>
      <c r="M180" s="64"/>
      <c r="N180" s="64"/>
      <c r="O180" s="64"/>
      <c r="P180" s="64"/>
      <c r="Q180" s="64"/>
      <c r="R180" s="62"/>
      <c r="S180" s="62"/>
      <c r="T180" s="62"/>
      <c r="U180" s="62"/>
      <c r="V180" s="62"/>
      <c r="W180" s="63"/>
      <c r="X180" s="65"/>
      <c r="Y180" s="65"/>
      <c r="Z180" s="65"/>
      <c r="AA180" s="62"/>
      <c r="AB180" s="62"/>
      <c r="AC180" s="62"/>
      <c r="AD180" s="63"/>
      <c r="AE180" s="64"/>
      <c r="AF180" s="63" t="str">
        <f t="shared" si="26"/>
        <v/>
      </c>
      <c r="AG180" s="62"/>
      <c r="AH180" s="207"/>
      <c r="AI180" s="64"/>
      <c r="AJ180" s="64"/>
      <c r="AK180" s="64"/>
      <c r="AL180" s="66" t="str">
        <f t="shared" si="27"/>
        <v/>
      </c>
      <c r="AM180" s="67" t="str">
        <f t="shared" si="28"/>
        <v/>
      </c>
      <c r="AN180" s="68" t="str">
        <f t="shared" si="29"/>
        <v/>
      </c>
      <c r="AO180" s="67" t="str">
        <f t="shared" si="30"/>
        <v/>
      </c>
      <c r="AP180" s="67" t="str">
        <f t="shared" si="31"/>
        <v/>
      </c>
      <c r="AQ180" s="67" t="str">
        <f t="shared" si="32"/>
        <v/>
      </c>
      <c r="AR180" s="67" t="str">
        <f t="shared" si="33"/>
        <v/>
      </c>
      <c r="AS180" s="67" t="str">
        <f t="shared" si="34"/>
        <v/>
      </c>
      <c r="AT180" s="67" t="str">
        <f>IF(A180="","",IF(S180="Yes","N.A.",IF(AND(AD180&lt;&gt;"",AD180&lt;=AF180,AE180&gt;=Q180),"PASS",IF(Setup!$B$24&lt;=AF180,"WATCH",IF(BG180&gt;0,"PARTIAL REVERSE/REVIEW","REVERSE/REVIEW")))))</f>
        <v/>
      </c>
      <c r="AU180" s="67" t="str">
        <f>IF(A180="","",IF(H180="","REVIEW",IF(AI180&gt;0,IF(OR(AH180="",NOT(ISNUMBER(AH180))),"REVIEW CLAIM DATE",IF(AH180&lt;=SUMIF('FY Deadlines'!$A$5:$A$14,IF(MONTH(H180)&gt;=4,YEAR(H180),YEAR(H180)-1),'FY Deadlines'!$F$5:$F$14),"PASS","EXPIRED CLAIM")),IF(SUMIF('FY Deadlines'!$A$5:$A$14,IF(MONTH(H180)&gt;=4,YEAR(H180),YEAR(H180)-1),'FY Deadlines'!$F$5:$F$14)=0,"REVIEW FY",IF(Setup!$B$24&gt;SUMIF('FY Deadlines'!$A$5:$A$14,IF(MONTH(H180)&gt;=4,YEAR(H180),YEAR(H180)-1),'FY Deadlines'!$F$5:$F$14),"EXPIRED","PASS")))))</f>
        <v/>
      </c>
      <c r="AV180" s="67" t="str">
        <f t="shared" si="35"/>
        <v/>
      </c>
      <c r="AW180" s="67" t="str">
        <f>IF(AM180="","",IF(COUNTIF('GSTR-2B IMS'!$AE$5:$AE$504,AM180)=1,SUMIF('GSTR-2B IMS'!$AE$5:$AE$504,AM180,'GSTR-2B IMS'!$AL$5:$AL$504),""))</f>
        <v/>
      </c>
      <c r="AX180" s="67" t="str">
        <f>IF(A180="","",IF(AO180&gt;1,"Duplicate",IF(COUNTIF('GSTR-2B IMS'!$AE$5:$AE$504,AM180)=0,"Only in Books",IF(COUNTIF('GSTR-2B IMS'!$AE$5:$AE$504,AM180)&gt;1,"Duplicate",IF(AND(C180=INDEX('GSTR-2B IMS'!$C$5:$C$504,AW180),F180=INDEX('GSTR-2B IMS'!$F$5:$F$504,AW180),ABS(H180-INDEX('GSTR-2B IMS'!$H$5:$H$504,AW180))&lt;=Setup!$B$21,ABS(L180-INDEX('GSTR-2B IMS'!$L$5:$L$504,AW180))&lt;=Setup!$B$18,ABS(AN180-INDEX('GSTR-2B IMS'!$AF$5:$AF$504,AW180))&lt;=Setup!$B$19,ABS(M180-INDEX('GSTR-2B IMS'!$M$5:$M$504,AW180))&lt;=Setup!$B$20,ABS(N180-INDEX('GSTR-2B IMS'!$N$5:$N$504,AW180))&lt;=Setup!$B$20,ABS(O180-INDEX('GSTR-2B IMS'!$O$5:$O$504,AW180))&lt;=Setup!$B$20,ABS(P180-INDEX('GSTR-2B IMS'!$P$5:$P$504,AW180))&lt;=Setup!$B$20),"Exact",IF(AND(C180=INDEX('GSTR-2B IMS'!$C$5:$C$504,AW180),F180=INDEX('GSTR-2B IMS'!$F$5:$F$504,AW180)),"Partial","Probable"))))))</f>
        <v/>
      </c>
      <c r="AY180" s="69" t="str">
        <f t="shared" si="36"/>
        <v/>
      </c>
      <c r="AZ180" s="190">
        <f t="shared" si="37"/>
        <v>176</v>
      </c>
      <c r="BA180" s="190" t="str">
        <f>IF(A180="","",IF(AW180="","N.A.",IF(INDEX('GSTR-2B IMS'!$T$5:$T$504,AW180)&lt;&gt;"Available","REVIEW",IF(OR(INDEX('GSTR-2B IMS'!$B$5:$B$504,AW180)="GSTR-1 B2B",INDEX('GSTR-2B IMS'!$B$5:$B$504,AW180)="GSTR-1A",INDEX('GSTR-2B IMS'!$B$5:$B$504,AW180)="IFF"),IF(OR(INDEX('GSTR-2B IMS'!$V$5:$V$504,AW180)="Accepted",INDEX('GSTR-2B IMS'!$V$5:$V$504,AW180)="No Action",INDEX('GSTR-2B IMS'!$V$5:$V$504,AW180)="Deemed Accepted"),"PASS","REVIEW"),IF(OR(INDEX('GSTR-2B IMS'!$V$5:$V$504,AW180)="Not in IMS",INDEX('GSTR-2B IMS'!$V$5:$V$504,AW180)="N.A.",INDEX('GSTR-2B IMS'!$V$5:$V$504,AW180)=""),"PASS","REVIEW")))))</f>
        <v/>
      </c>
      <c r="BB180" s="190" t="str">
        <f>IF(A180="","",IF(S180="Yes","RCM",IF(AW180="","Unmatched",IF(INDEX('GSTR-2B IMS'!$AC$5:$AC$504,AW180)="","4(A)(5)",INDEX('GSTR-2B IMS'!$AC$5:$AC$504,AW180)))))</f>
        <v/>
      </c>
      <c r="BC180" s="188" t="str">
        <f>IF(A180="","",IF(OR(S180="Yes",F180="Credit Note",Q180&lt;=0,AF180="",Setup!$B$24&lt;=AF180,AN180&lt;=0),0,MAX(0,M180*MIN(1,MAX(0,AI180/AN180))*MAX(0,1-IF(AND(AD180&lt;&gt;"",AD180&lt;=AF180),MIN(1,MAX(0,AE180/Q180)),0))-SUMIFS('Reversal Reclaim'!$K$5:$K$504,'Reversal Reclaim'!$B$5:$B$504,A180,'Reversal Reclaim'!$G$5:$G$504,"Temporary"))))</f>
        <v/>
      </c>
      <c r="BD180" s="188" t="str">
        <f>IF(A180="","",IF(OR(S180="Yes",F180="Credit Note",Q180&lt;=0,AF180="",Setup!$B$24&lt;=AF180,AN180&lt;=0),0,MAX(0,N180*MIN(1,MAX(0,AI180/AN180))*MAX(0,1-IF(AND(AD180&lt;&gt;"",AD180&lt;=AF180),MIN(1,MAX(0,AE180/Q180)),0))-SUMIFS('Reversal Reclaim'!$L$5:$L$504,'Reversal Reclaim'!$B$5:$B$504,A180,'Reversal Reclaim'!$G$5:$G$504,"Temporary"))))</f>
        <v/>
      </c>
      <c r="BE180" s="188" t="str">
        <f>IF(A180="","",IF(OR(S180="Yes",F180="Credit Note",Q180&lt;=0,AF180="",Setup!$B$24&lt;=AF180,AN180&lt;=0),0,MAX(0,O180*MIN(1,MAX(0,AI180/AN180))*MAX(0,1-IF(AND(AD180&lt;&gt;"",AD180&lt;=AF180),MIN(1,MAX(0,AE180/Q180)),0))-SUMIFS('Reversal Reclaim'!$M$5:$M$504,'Reversal Reclaim'!$B$5:$B$504,A180,'Reversal Reclaim'!$G$5:$G$504,"Temporary"))))</f>
        <v/>
      </c>
      <c r="BF180" s="188" t="str">
        <f>IF(A180="","",IF(OR(S180="Yes",F180="Credit Note",Q180&lt;=0,AF180="",Setup!$B$24&lt;=AF180,AN180&lt;=0),0,MAX(0,P180*MIN(1,MAX(0,AI180/AN180))*MAX(0,1-IF(AND(AD180&lt;&gt;"",AD180&lt;=AF180),MIN(1,MAX(0,AE180/Q180)),0))-SUMIFS('Reversal Reclaim'!$N$5:$N$504,'Reversal Reclaim'!$B$5:$B$504,A180,'Reversal Reclaim'!$G$5:$G$504,"Temporary"))))</f>
        <v/>
      </c>
      <c r="BG180" s="188" t="str">
        <f t="shared" si="38"/>
        <v/>
      </c>
    </row>
    <row r="181" spans="1:59" ht="37.950000000000003" customHeight="1" x14ac:dyDescent="0.25">
      <c r="A181" s="61"/>
      <c r="B181" s="62"/>
      <c r="C181" s="62"/>
      <c r="D181" s="62"/>
      <c r="E181" s="62"/>
      <c r="F181" s="62"/>
      <c r="G181" s="62"/>
      <c r="H181" s="63"/>
      <c r="I181" s="63"/>
      <c r="J181" s="63"/>
      <c r="K181" s="63"/>
      <c r="L181" s="64"/>
      <c r="M181" s="64"/>
      <c r="N181" s="64"/>
      <c r="O181" s="64"/>
      <c r="P181" s="64"/>
      <c r="Q181" s="64"/>
      <c r="R181" s="62"/>
      <c r="S181" s="62"/>
      <c r="T181" s="62"/>
      <c r="U181" s="62"/>
      <c r="V181" s="62"/>
      <c r="W181" s="63"/>
      <c r="X181" s="65"/>
      <c r="Y181" s="65"/>
      <c r="Z181" s="65"/>
      <c r="AA181" s="62"/>
      <c r="AB181" s="62"/>
      <c r="AC181" s="62"/>
      <c r="AD181" s="63"/>
      <c r="AE181" s="64"/>
      <c r="AF181" s="63" t="str">
        <f t="shared" si="26"/>
        <v/>
      </c>
      <c r="AG181" s="62"/>
      <c r="AH181" s="207"/>
      <c r="AI181" s="64"/>
      <c r="AJ181" s="64"/>
      <c r="AK181" s="64"/>
      <c r="AL181" s="66" t="str">
        <f t="shared" si="27"/>
        <v/>
      </c>
      <c r="AM181" s="67" t="str">
        <f t="shared" si="28"/>
        <v/>
      </c>
      <c r="AN181" s="68" t="str">
        <f t="shared" si="29"/>
        <v/>
      </c>
      <c r="AO181" s="67" t="str">
        <f t="shared" si="30"/>
        <v/>
      </c>
      <c r="AP181" s="67" t="str">
        <f t="shared" si="31"/>
        <v/>
      </c>
      <c r="AQ181" s="67" t="str">
        <f t="shared" si="32"/>
        <v/>
      </c>
      <c r="AR181" s="67" t="str">
        <f t="shared" si="33"/>
        <v/>
      </c>
      <c r="AS181" s="67" t="str">
        <f t="shared" si="34"/>
        <v/>
      </c>
      <c r="AT181" s="67" t="str">
        <f>IF(A181="","",IF(S181="Yes","N.A.",IF(AND(AD181&lt;&gt;"",AD181&lt;=AF181,AE181&gt;=Q181),"PASS",IF(Setup!$B$24&lt;=AF181,"WATCH",IF(BG181&gt;0,"PARTIAL REVERSE/REVIEW","REVERSE/REVIEW")))))</f>
        <v/>
      </c>
      <c r="AU181" s="67" t="str">
        <f>IF(A181="","",IF(H181="","REVIEW",IF(AI181&gt;0,IF(OR(AH181="",NOT(ISNUMBER(AH181))),"REVIEW CLAIM DATE",IF(AH181&lt;=SUMIF('FY Deadlines'!$A$5:$A$14,IF(MONTH(H181)&gt;=4,YEAR(H181),YEAR(H181)-1),'FY Deadlines'!$F$5:$F$14),"PASS","EXPIRED CLAIM")),IF(SUMIF('FY Deadlines'!$A$5:$A$14,IF(MONTH(H181)&gt;=4,YEAR(H181),YEAR(H181)-1),'FY Deadlines'!$F$5:$F$14)=0,"REVIEW FY",IF(Setup!$B$24&gt;SUMIF('FY Deadlines'!$A$5:$A$14,IF(MONTH(H181)&gt;=4,YEAR(H181),YEAR(H181)-1),'FY Deadlines'!$F$5:$F$14),"EXPIRED","PASS")))))</f>
        <v/>
      </c>
      <c r="AV181" s="67" t="str">
        <f t="shared" si="35"/>
        <v/>
      </c>
      <c r="AW181" s="67" t="str">
        <f>IF(AM181="","",IF(COUNTIF('GSTR-2B IMS'!$AE$5:$AE$504,AM181)=1,SUMIF('GSTR-2B IMS'!$AE$5:$AE$504,AM181,'GSTR-2B IMS'!$AL$5:$AL$504),""))</f>
        <v/>
      </c>
      <c r="AX181" s="67" t="str">
        <f>IF(A181="","",IF(AO181&gt;1,"Duplicate",IF(COUNTIF('GSTR-2B IMS'!$AE$5:$AE$504,AM181)=0,"Only in Books",IF(COUNTIF('GSTR-2B IMS'!$AE$5:$AE$504,AM181)&gt;1,"Duplicate",IF(AND(C181=INDEX('GSTR-2B IMS'!$C$5:$C$504,AW181),F181=INDEX('GSTR-2B IMS'!$F$5:$F$504,AW181),ABS(H181-INDEX('GSTR-2B IMS'!$H$5:$H$504,AW181))&lt;=Setup!$B$21,ABS(L181-INDEX('GSTR-2B IMS'!$L$5:$L$504,AW181))&lt;=Setup!$B$18,ABS(AN181-INDEX('GSTR-2B IMS'!$AF$5:$AF$504,AW181))&lt;=Setup!$B$19,ABS(M181-INDEX('GSTR-2B IMS'!$M$5:$M$504,AW181))&lt;=Setup!$B$20,ABS(N181-INDEX('GSTR-2B IMS'!$N$5:$N$504,AW181))&lt;=Setup!$B$20,ABS(O181-INDEX('GSTR-2B IMS'!$O$5:$O$504,AW181))&lt;=Setup!$B$20,ABS(P181-INDEX('GSTR-2B IMS'!$P$5:$P$504,AW181))&lt;=Setup!$B$20),"Exact",IF(AND(C181=INDEX('GSTR-2B IMS'!$C$5:$C$504,AW181),F181=INDEX('GSTR-2B IMS'!$F$5:$F$504,AW181)),"Partial","Probable"))))))</f>
        <v/>
      </c>
      <c r="AY181" s="69" t="str">
        <f t="shared" si="36"/>
        <v/>
      </c>
      <c r="AZ181" s="190">
        <f t="shared" si="37"/>
        <v>177</v>
      </c>
      <c r="BA181" s="190" t="str">
        <f>IF(A181="","",IF(AW181="","N.A.",IF(INDEX('GSTR-2B IMS'!$T$5:$T$504,AW181)&lt;&gt;"Available","REVIEW",IF(OR(INDEX('GSTR-2B IMS'!$B$5:$B$504,AW181)="GSTR-1 B2B",INDEX('GSTR-2B IMS'!$B$5:$B$504,AW181)="GSTR-1A",INDEX('GSTR-2B IMS'!$B$5:$B$504,AW181)="IFF"),IF(OR(INDEX('GSTR-2B IMS'!$V$5:$V$504,AW181)="Accepted",INDEX('GSTR-2B IMS'!$V$5:$V$504,AW181)="No Action",INDEX('GSTR-2B IMS'!$V$5:$V$504,AW181)="Deemed Accepted"),"PASS","REVIEW"),IF(OR(INDEX('GSTR-2B IMS'!$V$5:$V$504,AW181)="Not in IMS",INDEX('GSTR-2B IMS'!$V$5:$V$504,AW181)="N.A.",INDEX('GSTR-2B IMS'!$V$5:$V$504,AW181)=""),"PASS","REVIEW")))))</f>
        <v/>
      </c>
      <c r="BB181" s="190" t="str">
        <f>IF(A181="","",IF(S181="Yes","RCM",IF(AW181="","Unmatched",IF(INDEX('GSTR-2B IMS'!$AC$5:$AC$504,AW181)="","4(A)(5)",INDEX('GSTR-2B IMS'!$AC$5:$AC$504,AW181)))))</f>
        <v/>
      </c>
      <c r="BC181" s="188" t="str">
        <f>IF(A181="","",IF(OR(S181="Yes",F181="Credit Note",Q181&lt;=0,AF181="",Setup!$B$24&lt;=AF181,AN181&lt;=0),0,MAX(0,M181*MIN(1,MAX(0,AI181/AN181))*MAX(0,1-IF(AND(AD181&lt;&gt;"",AD181&lt;=AF181),MIN(1,MAX(0,AE181/Q181)),0))-SUMIFS('Reversal Reclaim'!$K$5:$K$504,'Reversal Reclaim'!$B$5:$B$504,A181,'Reversal Reclaim'!$G$5:$G$504,"Temporary"))))</f>
        <v/>
      </c>
      <c r="BD181" s="188" t="str">
        <f>IF(A181="","",IF(OR(S181="Yes",F181="Credit Note",Q181&lt;=0,AF181="",Setup!$B$24&lt;=AF181,AN181&lt;=0),0,MAX(0,N181*MIN(1,MAX(0,AI181/AN181))*MAX(0,1-IF(AND(AD181&lt;&gt;"",AD181&lt;=AF181),MIN(1,MAX(0,AE181/Q181)),0))-SUMIFS('Reversal Reclaim'!$L$5:$L$504,'Reversal Reclaim'!$B$5:$B$504,A181,'Reversal Reclaim'!$G$5:$G$504,"Temporary"))))</f>
        <v/>
      </c>
      <c r="BE181" s="188" t="str">
        <f>IF(A181="","",IF(OR(S181="Yes",F181="Credit Note",Q181&lt;=0,AF181="",Setup!$B$24&lt;=AF181,AN181&lt;=0),0,MAX(0,O181*MIN(1,MAX(0,AI181/AN181))*MAX(0,1-IF(AND(AD181&lt;&gt;"",AD181&lt;=AF181),MIN(1,MAX(0,AE181/Q181)),0))-SUMIFS('Reversal Reclaim'!$M$5:$M$504,'Reversal Reclaim'!$B$5:$B$504,A181,'Reversal Reclaim'!$G$5:$G$504,"Temporary"))))</f>
        <v/>
      </c>
      <c r="BF181" s="188" t="str">
        <f>IF(A181="","",IF(OR(S181="Yes",F181="Credit Note",Q181&lt;=0,AF181="",Setup!$B$24&lt;=AF181,AN181&lt;=0),0,MAX(0,P181*MIN(1,MAX(0,AI181/AN181))*MAX(0,1-IF(AND(AD181&lt;&gt;"",AD181&lt;=AF181),MIN(1,MAX(0,AE181/Q181)),0))-SUMIFS('Reversal Reclaim'!$N$5:$N$504,'Reversal Reclaim'!$B$5:$B$504,A181,'Reversal Reclaim'!$G$5:$G$504,"Temporary"))))</f>
        <v/>
      </c>
      <c r="BG181" s="188" t="str">
        <f t="shared" si="38"/>
        <v/>
      </c>
    </row>
    <row r="182" spans="1:59" ht="37.950000000000003" customHeight="1" x14ac:dyDescent="0.25">
      <c r="A182" s="61"/>
      <c r="B182" s="62"/>
      <c r="C182" s="62"/>
      <c r="D182" s="62"/>
      <c r="E182" s="62"/>
      <c r="F182" s="62"/>
      <c r="G182" s="62"/>
      <c r="H182" s="63"/>
      <c r="I182" s="63"/>
      <c r="J182" s="63"/>
      <c r="K182" s="63"/>
      <c r="L182" s="64"/>
      <c r="M182" s="64"/>
      <c r="N182" s="64"/>
      <c r="O182" s="64"/>
      <c r="P182" s="64"/>
      <c r="Q182" s="64"/>
      <c r="R182" s="62"/>
      <c r="S182" s="62"/>
      <c r="T182" s="62"/>
      <c r="U182" s="62"/>
      <c r="V182" s="62"/>
      <c r="W182" s="63"/>
      <c r="X182" s="65"/>
      <c r="Y182" s="65"/>
      <c r="Z182" s="65"/>
      <c r="AA182" s="62"/>
      <c r="AB182" s="62"/>
      <c r="AC182" s="62"/>
      <c r="AD182" s="63"/>
      <c r="AE182" s="64"/>
      <c r="AF182" s="63" t="str">
        <f t="shared" si="26"/>
        <v/>
      </c>
      <c r="AG182" s="62"/>
      <c r="AH182" s="207"/>
      <c r="AI182" s="64"/>
      <c r="AJ182" s="64"/>
      <c r="AK182" s="64"/>
      <c r="AL182" s="66" t="str">
        <f t="shared" si="27"/>
        <v/>
      </c>
      <c r="AM182" s="67" t="str">
        <f t="shared" si="28"/>
        <v/>
      </c>
      <c r="AN182" s="68" t="str">
        <f t="shared" si="29"/>
        <v/>
      </c>
      <c r="AO182" s="67" t="str">
        <f t="shared" si="30"/>
        <v/>
      </c>
      <c r="AP182" s="67" t="str">
        <f t="shared" si="31"/>
        <v/>
      </c>
      <c r="AQ182" s="67" t="str">
        <f t="shared" si="32"/>
        <v/>
      </c>
      <c r="AR182" s="67" t="str">
        <f t="shared" si="33"/>
        <v/>
      </c>
      <c r="AS182" s="67" t="str">
        <f t="shared" si="34"/>
        <v/>
      </c>
      <c r="AT182" s="67" t="str">
        <f>IF(A182="","",IF(S182="Yes","N.A.",IF(AND(AD182&lt;&gt;"",AD182&lt;=AF182,AE182&gt;=Q182),"PASS",IF(Setup!$B$24&lt;=AF182,"WATCH",IF(BG182&gt;0,"PARTIAL REVERSE/REVIEW","REVERSE/REVIEW")))))</f>
        <v/>
      </c>
      <c r="AU182" s="67" t="str">
        <f>IF(A182="","",IF(H182="","REVIEW",IF(AI182&gt;0,IF(OR(AH182="",NOT(ISNUMBER(AH182))),"REVIEW CLAIM DATE",IF(AH182&lt;=SUMIF('FY Deadlines'!$A$5:$A$14,IF(MONTH(H182)&gt;=4,YEAR(H182),YEAR(H182)-1),'FY Deadlines'!$F$5:$F$14),"PASS","EXPIRED CLAIM")),IF(SUMIF('FY Deadlines'!$A$5:$A$14,IF(MONTH(H182)&gt;=4,YEAR(H182),YEAR(H182)-1),'FY Deadlines'!$F$5:$F$14)=0,"REVIEW FY",IF(Setup!$B$24&gt;SUMIF('FY Deadlines'!$A$5:$A$14,IF(MONTH(H182)&gt;=4,YEAR(H182),YEAR(H182)-1),'FY Deadlines'!$F$5:$F$14),"EXPIRED","PASS")))))</f>
        <v/>
      </c>
      <c r="AV182" s="67" t="str">
        <f t="shared" si="35"/>
        <v/>
      </c>
      <c r="AW182" s="67" t="str">
        <f>IF(AM182="","",IF(COUNTIF('GSTR-2B IMS'!$AE$5:$AE$504,AM182)=1,SUMIF('GSTR-2B IMS'!$AE$5:$AE$504,AM182,'GSTR-2B IMS'!$AL$5:$AL$504),""))</f>
        <v/>
      </c>
      <c r="AX182" s="67" t="str">
        <f>IF(A182="","",IF(AO182&gt;1,"Duplicate",IF(COUNTIF('GSTR-2B IMS'!$AE$5:$AE$504,AM182)=0,"Only in Books",IF(COUNTIF('GSTR-2B IMS'!$AE$5:$AE$504,AM182)&gt;1,"Duplicate",IF(AND(C182=INDEX('GSTR-2B IMS'!$C$5:$C$504,AW182),F182=INDEX('GSTR-2B IMS'!$F$5:$F$504,AW182),ABS(H182-INDEX('GSTR-2B IMS'!$H$5:$H$504,AW182))&lt;=Setup!$B$21,ABS(L182-INDEX('GSTR-2B IMS'!$L$5:$L$504,AW182))&lt;=Setup!$B$18,ABS(AN182-INDEX('GSTR-2B IMS'!$AF$5:$AF$504,AW182))&lt;=Setup!$B$19,ABS(M182-INDEX('GSTR-2B IMS'!$M$5:$M$504,AW182))&lt;=Setup!$B$20,ABS(N182-INDEX('GSTR-2B IMS'!$N$5:$N$504,AW182))&lt;=Setup!$B$20,ABS(O182-INDEX('GSTR-2B IMS'!$O$5:$O$504,AW182))&lt;=Setup!$B$20,ABS(P182-INDEX('GSTR-2B IMS'!$P$5:$P$504,AW182))&lt;=Setup!$B$20),"Exact",IF(AND(C182=INDEX('GSTR-2B IMS'!$C$5:$C$504,AW182),F182=INDEX('GSTR-2B IMS'!$F$5:$F$504,AW182)),"Partial","Probable"))))))</f>
        <v/>
      </c>
      <c r="AY182" s="69" t="str">
        <f t="shared" si="36"/>
        <v/>
      </c>
      <c r="AZ182" s="190">
        <f t="shared" si="37"/>
        <v>178</v>
      </c>
      <c r="BA182" s="190" t="str">
        <f>IF(A182="","",IF(AW182="","N.A.",IF(INDEX('GSTR-2B IMS'!$T$5:$T$504,AW182)&lt;&gt;"Available","REVIEW",IF(OR(INDEX('GSTR-2B IMS'!$B$5:$B$504,AW182)="GSTR-1 B2B",INDEX('GSTR-2B IMS'!$B$5:$B$504,AW182)="GSTR-1A",INDEX('GSTR-2B IMS'!$B$5:$B$504,AW182)="IFF"),IF(OR(INDEX('GSTR-2B IMS'!$V$5:$V$504,AW182)="Accepted",INDEX('GSTR-2B IMS'!$V$5:$V$504,AW182)="No Action",INDEX('GSTR-2B IMS'!$V$5:$V$504,AW182)="Deemed Accepted"),"PASS","REVIEW"),IF(OR(INDEX('GSTR-2B IMS'!$V$5:$V$504,AW182)="Not in IMS",INDEX('GSTR-2B IMS'!$V$5:$V$504,AW182)="N.A.",INDEX('GSTR-2B IMS'!$V$5:$V$504,AW182)=""),"PASS","REVIEW")))))</f>
        <v/>
      </c>
      <c r="BB182" s="190" t="str">
        <f>IF(A182="","",IF(S182="Yes","RCM",IF(AW182="","Unmatched",IF(INDEX('GSTR-2B IMS'!$AC$5:$AC$504,AW182)="","4(A)(5)",INDEX('GSTR-2B IMS'!$AC$5:$AC$504,AW182)))))</f>
        <v/>
      </c>
      <c r="BC182" s="188" t="str">
        <f>IF(A182="","",IF(OR(S182="Yes",F182="Credit Note",Q182&lt;=0,AF182="",Setup!$B$24&lt;=AF182,AN182&lt;=0),0,MAX(0,M182*MIN(1,MAX(0,AI182/AN182))*MAX(0,1-IF(AND(AD182&lt;&gt;"",AD182&lt;=AF182),MIN(1,MAX(0,AE182/Q182)),0))-SUMIFS('Reversal Reclaim'!$K$5:$K$504,'Reversal Reclaim'!$B$5:$B$504,A182,'Reversal Reclaim'!$G$5:$G$504,"Temporary"))))</f>
        <v/>
      </c>
      <c r="BD182" s="188" t="str">
        <f>IF(A182="","",IF(OR(S182="Yes",F182="Credit Note",Q182&lt;=0,AF182="",Setup!$B$24&lt;=AF182,AN182&lt;=0),0,MAX(0,N182*MIN(1,MAX(0,AI182/AN182))*MAX(0,1-IF(AND(AD182&lt;&gt;"",AD182&lt;=AF182),MIN(1,MAX(0,AE182/Q182)),0))-SUMIFS('Reversal Reclaim'!$L$5:$L$504,'Reversal Reclaim'!$B$5:$B$504,A182,'Reversal Reclaim'!$G$5:$G$504,"Temporary"))))</f>
        <v/>
      </c>
      <c r="BE182" s="188" t="str">
        <f>IF(A182="","",IF(OR(S182="Yes",F182="Credit Note",Q182&lt;=0,AF182="",Setup!$B$24&lt;=AF182,AN182&lt;=0),0,MAX(0,O182*MIN(1,MAX(0,AI182/AN182))*MAX(0,1-IF(AND(AD182&lt;&gt;"",AD182&lt;=AF182),MIN(1,MAX(0,AE182/Q182)),0))-SUMIFS('Reversal Reclaim'!$M$5:$M$504,'Reversal Reclaim'!$B$5:$B$504,A182,'Reversal Reclaim'!$G$5:$G$504,"Temporary"))))</f>
        <v/>
      </c>
      <c r="BF182" s="188" t="str">
        <f>IF(A182="","",IF(OR(S182="Yes",F182="Credit Note",Q182&lt;=0,AF182="",Setup!$B$24&lt;=AF182,AN182&lt;=0),0,MAX(0,P182*MIN(1,MAX(0,AI182/AN182))*MAX(0,1-IF(AND(AD182&lt;&gt;"",AD182&lt;=AF182),MIN(1,MAX(0,AE182/Q182)),0))-SUMIFS('Reversal Reclaim'!$N$5:$N$504,'Reversal Reclaim'!$B$5:$B$504,A182,'Reversal Reclaim'!$G$5:$G$504,"Temporary"))))</f>
        <v/>
      </c>
      <c r="BG182" s="188" t="str">
        <f t="shared" si="38"/>
        <v/>
      </c>
    </row>
    <row r="183" spans="1:59" ht="37.950000000000003" customHeight="1" x14ac:dyDescent="0.25">
      <c r="A183" s="61"/>
      <c r="B183" s="62"/>
      <c r="C183" s="62"/>
      <c r="D183" s="62"/>
      <c r="E183" s="62"/>
      <c r="F183" s="62"/>
      <c r="G183" s="62"/>
      <c r="H183" s="63"/>
      <c r="I183" s="63"/>
      <c r="J183" s="63"/>
      <c r="K183" s="63"/>
      <c r="L183" s="64"/>
      <c r="M183" s="64"/>
      <c r="N183" s="64"/>
      <c r="O183" s="64"/>
      <c r="P183" s="64"/>
      <c r="Q183" s="64"/>
      <c r="R183" s="62"/>
      <c r="S183" s="62"/>
      <c r="T183" s="62"/>
      <c r="U183" s="62"/>
      <c r="V183" s="62"/>
      <c r="W183" s="63"/>
      <c r="X183" s="65"/>
      <c r="Y183" s="65"/>
      <c r="Z183" s="65"/>
      <c r="AA183" s="62"/>
      <c r="AB183" s="62"/>
      <c r="AC183" s="62"/>
      <c r="AD183" s="63"/>
      <c r="AE183" s="64"/>
      <c r="AF183" s="63" t="str">
        <f t="shared" si="26"/>
        <v/>
      </c>
      <c r="AG183" s="62"/>
      <c r="AH183" s="207"/>
      <c r="AI183" s="64"/>
      <c r="AJ183" s="64"/>
      <c r="AK183" s="64"/>
      <c r="AL183" s="66" t="str">
        <f t="shared" si="27"/>
        <v/>
      </c>
      <c r="AM183" s="67" t="str">
        <f t="shared" si="28"/>
        <v/>
      </c>
      <c r="AN183" s="68" t="str">
        <f t="shared" si="29"/>
        <v/>
      </c>
      <c r="AO183" s="67" t="str">
        <f t="shared" si="30"/>
        <v/>
      </c>
      <c r="AP183" s="67" t="str">
        <f t="shared" si="31"/>
        <v/>
      </c>
      <c r="AQ183" s="67" t="str">
        <f t="shared" si="32"/>
        <v/>
      </c>
      <c r="AR183" s="67" t="str">
        <f t="shared" si="33"/>
        <v/>
      </c>
      <c r="AS183" s="67" t="str">
        <f t="shared" si="34"/>
        <v/>
      </c>
      <c r="AT183" s="67" t="str">
        <f>IF(A183="","",IF(S183="Yes","N.A.",IF(AND(AD183&lt;&gt;"",AD183&lt;=AF183,AE183&gt;=Q183),"PASS",IF(Setup!$B$24&lt;=AF183,"WATCH",IF(BG183&gt;0,"PARTIAL REVERSE/REVIEW","REVERSE/REVIEW")))))</f>
        <v/>
      </c>
      <c r="AU183" s="67" t="str">
        <f>IF(A183="","",IF(H183="","REVIEW",IF(AI183&gt;0,IF(OR(AH183="",NOT(ISNUMBER(AH183))),"REVIEW CLAIM DATE",IF(AH183&lt;=SUMIF('FY Deadlines'!$A$5:$A$14,IF(MONTH(H183)&gt;=4,YEAR(H183),YEAR(H183)-1),'FY Deadlines'!$F$5:$F$14),"PASS","EXPIRED CLAIM")),IF(SUMIF('FY Deadlines'!$A$5:$A$14,IF(MONTH(H183)&gt;=4,YEAR(H183),YEAR(H183)-1),'FY Deadlines'!$F$5:$F$14)=0,"REVIEW FY",IF(Setup!$B$24&gt;SUMIF('FY Deadlines'!$A$5:$A$14,IF(MONTH(H183)&gt;=4,YEAR(H183),YEAR(H183)-1),'FY Deadlines'!$F$5:$F$14),"EXPIRED","PASS")))))</f>
        <v/>
      </c>
      <c r="AV183" s="67" t="str">
        <f t="shared" si="35"/>
        <v/>
      </c>
      <c r="AW183" s="67" t="str">
        <f>IF(AM183="","",IF(COUNTIF('GSTR-2B IMS'!$AE$5:$AE$504,AM183)=1,SUMIF('GSTR-2B IMS'!$AE$5:$AE$504,AM183,'GSTR-2B IMS'!$AL$5:$AL$504),""))</f>
        <v/>
      </c>
      <c r="AX183" s="67" t="str">
        <f>IF(A183="","",IF(AO183&gt;1,"Duplicate",IF(COUNTIF('GSTR-2B IMS'!$AE$5:$AE$504,AM183)=0,"Only in Books",IF(COUNTIF('GSTR-2B IMS'!$AE$5:$AE$504,AM183)&gt;1,"Duplicate",IF(AND(C183=INDEX('GSTR-2B IMS'!$C$5:$C$504,AW183),F183=INDEX('GSTR-2B IMS'!$F$5:$F$504,AW183),ABS(H183-INDEX('GSTR-2B IMS'!$H$5:$H$504,AW183))&lt;=Setup!$B$21,ABS(L183-INDEX('GSTR-2B IMS'!$L$5:$L$504,AW183))&lt;=Setup!$B$18,ABS(AN183-INDEX('GSTR-2B IMS'!$AF$5:$AF$504,AW183))&lt;=Setup!$B$19,ABS(M183-INDEX('GSTR-2B IMS'!$M$5:$M$504,AW183))&lt;=Setup!$B$20,ABS(N183-INDEX('GSTR-2B IMS'!$N$5:$N$504,AW183))&lt;=Setup!$B$20,ABS(O183-INDEX('GSTR-2B IMS'!$O$5:$O$504,AW183))&lt;=Setup!$B$20,ABS(P183-INDEX('GSTR-2B IMS'!$P$5:$P$504,AW183))&lt;=Setup!$B$20),"Exact",IF(AND(C183=INDEX('GSTR-2B IMS'!$C$5:$C$504,AW183),F183=INDEX('GSTR-2B IMS'!$F$5:$F$504,AW183)),"Partial","Probable"))))))</f>
        <v/>
      </c>
      <c r="AY183" s="69" t="str">
        <f t="shared" si="36"/>
        <v/>
      </c>
      <c r="AZ183" s="190">
        <f t="shared" si="37"/>
        <v>179</v>
      </c>
      <c r="BA183" s="190" t="str">
        <f>IF(A183="","",IF(AW183="","N.A.",IF(INDEX('GSTR-2B IMS'!$T$5:$T$504,AW183)&lt;&gt;"Available","REVIEW",IF(OR(INDEX('GSTR-2B IMS'!$B$5:$B$504,AW183)="GSTR-1 B2B",INDEX('GSTR-2B IMS'!$B$5:$B$504,AW183)="GSTR-1A",INDEX('GSTR-2B IMS'!$B$5:$B$504,AW183)="IFF"),IF(OR(INDEX('GSTR-2B IMS'!$V$5:$V$504,AW183)="Accepted",INDEX('GSTR-2B IMS'!$V$5:$V$504,AW183)="No Action",INDEX('GSTR-2B IMS'!$V$5:$V$504,AW183)="Deemed Accepted"),"PASS","REVIEW"),IF(OR(INDEX('GSTR-2B IMS'!$V$5:$V$504,AW183)="Not in IMS",INDEX('GSTR-2B IMS'!$V$5:$V$504,AW183)="N.A.",INDEX('GSTR-2B IMS'!$V$5:$V$504,AW183)=""),"PASS","REVIEW")))))</f>
        <v/>
      </c>
      <c r="BB183" s="190" t="str">
        <f>IF(A183="","",IF(S183="Yes","RCM",IF(AW183="","Unmatched",IF(INDEX('GSTR-2B IMS'!$AC$5:$AC$504,AW183)="","4(A)(5)",INDEX('GSTR-2B IMS'!$AC$5:$AC$504,AW183)))))</f>
        <v/>
      </c>
      <c r="BC183" s="188" t="str">
        <f>IF(A183="","",IF(OR(S183="Yes",F183="Credit Note",Q183&lt;=0,AF183="",Setup!$B$24&lt;=AF183,AN183&lt;=0),0,MAX(0,M183*MIN(1,MAX(0,AI183/AN183))*MAX(0,1-IF(AND(AD183&lt;&gt;"",AD183&lt;=AF183),MIN(1,MAX(0,AE183/Q183)),0))-SUMIFS('Reversal Reclaim'!$K$5:$K$504,'Reversal Reclaim'!$B$5:$B$504,A183,'Reversal Reclaim'!$G$5:$G$504,"Temporary"))))</f>
        <v/>
      </c>
      <c r="BD183" s="188" t="str">
        <f>IF(A183="","",IF(OR(S183="Yes",F183="Credit Note",Q183&lt;=0,AF183="",Setup!$B$24&lt;=AF183,AN183&lt;=0),0,MAX(0,N183*MIN(1,MAX(0,AI183/AN183))*MAX(0,1-IF(AND(AD183&lt;&gt;"",AD183&lt;=AF183),MIN(1,MAX(0,AE183/Q183)),0))-SUMIFS('Reversal Reclaim'!$L$5:$L$504,'Reversal Reclaim'!$B$5:$B$504,A183,'Reversal Reclaim'!$G$5:$G$504,"Temporary"))))</f>
        <v/>
      </c>
      <c r="BE183" s="188" t="str">
        <f>IF(A183="","",IF(OR(S183="Yes",F183="Credit Note",Q183&lt;=0,AF183="",Setup!$B$24&lt;=AF183,AN183&lt;=0),0,MAX(0,O183*MIN(1,MAX(0,AI183/AN183))*MAX(0,1-IF(AND(AD183&lt;&gt;"",AD183&lt;=AF183),MIN(1,MAX(0,AE183/Q183)),0))-SUMIFS('Reversal Reclaim'!$M$5:$M$504,'Reversal Reclaim'!$B$5:$B$504,A183,'Reversal Reclaim'!$G$5:$G$504,"Temporary"))))</f>
        <v/>
      </c>
      <c r="BF183" s="188" t="str">
        <f>IF(A183="","",IF(OR(S183="Yes",F183="Credit Note",Q183&lt;=0,AF183="",Setup!$B$24&lt;=AF183,AN183&lt;=0),0,MAX(0,P183*MIN(1,MAX(0,AI183/AN183))*MAX(0,1-IF(AND(AD183&lt;&gt;"",AD183&lt;=AF183),MIN(1,MAX(0,AE183/Q183)),0))-SUMIFS('Reversal Reclaim'!$N$5:$N$504,'Reversal Reclaim'!$B$5:$B$504,A183,'Reversal Reclaim'!$G$5:$G$504,"Temporary"))))</f>
        <v/>
      </c>
      <c r="BG183" s="188" t="str">
        <f t="shared" si="38"/>
        <v/>
      </c>
    </row>
    <row r="184" spans="1:59" ht="37.950000000000003" customHeight="1" x14ac:dyDescent="0.25">
      <c r="A184" s="61"/>
      <c r="B184" s="62"/>
      <c r="C184" s="62"/>
      <c r="D184" s="62"/>
      <c r="E184" s="62"/>
      <c r="F184" s="62"/>
      <c r="G184" s="62"/>
      <c r="H184" s="63"/>
      <c r="I184" s="63"/>
      <c r="J184" s="63"/>
      <c r="K184" s="63"/>
      <c r="L184" s="64"/>
      <c r="M184" s="64"/>
      <c r="N184" s="64"/>
      <c r="O184" s="64"/>
      <c r="P184" s="64"/>
      <c r="Q184" s="64"/>
      <c r="R184" s="62"/>
      <c r="S184" s="62"/>
      <c r="T184" s="62"/>
      <c r="U184" s="62"/>
      <c r="V184" s="62"/>
      <c r="W184" s="63"/>
      <c r="X184" s="65"/>
      <c r="Y184" s="65"/>
      <c r="Z184" s="65"/>
      <c r="AA184" s="62"/>
      <c r="AB184" s="62"/>
      <c r="AC184" s="62"/>
      <c r="AD184" s="63"/>
      <c r="AE184" s="64"/>
      <c r="AF184" s="63" t="str">
        <f t="shared" si="26"/>
        <v/>
      </c>
      <c r="AG184" s="62"/>
      <c r="AH184" s="207"/>
      <c r="AI184" s="64"/>
      <c r="AJ184" s="64"/>
      <c r="AK184" s="64"/>
      <c r="AL184" s="66" t="str">
        <f t="shared" si="27"/>
        <v/>
      </c>
      <c r="AM184" s="67" t="str">
        <f t="shared" si="28"/>
        <v/>
      </c>
      <c r="AN184" s="68" t="str">
        <f t="shared" si="29"/>
        <v/>
      </c>
      <c r="AO184" s="67" t="str">
        <f t="shared" si="30"/>
        <v/>
      </c>
      <c r="AP184" s="67" t="str">
        <f t="shared" si="31"/>
        <v/>
      </c>
      <c r="AQ184" s="67" t="str">
        <f t="shared" si="32"/>
        <v/>
      </c>
      <c r="AR184" s="67" t="str">
        <f t="shared" si="33"/>
        <v/>
      </c>
      <c r="AS184" s="67" t="str">
        <f t="shared" si="34"/>
        <v/>
      </c>
      <c r="AT184" s="67" t="str">
        <f>IF(A184="","",IF(S184="Yes","N.A.",IF(AND(AD184&lt;&gt;"",AD184&lt;=AF184,AE184&gt;=Q184),"PASS",IF(Setup!$B$24&lt;=AF184,"WATCH",IF(BG184&gt;0,"PARTIAL REVERSE/REVIEW","REVERSE/REVIEW")))))</f>
        <v/>
      </c>
      <c r="AU184" s="67" t="str">
        <f>IF(A184="","",IF(H184="","REVIEW",IF(AI184&gt;0,IF(OR(AH184="",NOT(ISNUMBER(AH184))),"REVIEW CLAIM DATE",IF(AH184&lt;=SUMIF('FY Deadlines'!$A$5:$A$14,IF(MONTH(H184)&gt;=4,YEAR(H184),YEAR(H184)-1),'FY Deadlines'!$F$5:$F$14),"PASS","EXPIRED CLAIM")),IF(SUMIF('FY Deadlines'!$A$5:$A$14,IF(MONTH(H184)&gt;=4,YEAR(H184),YEAR(H184)-1),'FY Deadlines'!$F$5:$F$14)=0,"REVIEW FY",IF(Setup!$B$24&gt;SUMIF('FY Deadlines'!$A$5:$A$14,IF(MONTH(H184)&gt;=4,YEAR(H184),YEAR(H184)-1),'FY Deadlines'!$F$5:$F$14),"EXPIRED","PASS")))))</f>
        <v/>
      </c>
      <c r="AV184" s="67" t="str">
        <f t="shared" si="35"/>
        <v/>
      </c>
      <c r="AW184" s="67" t="str">
        <f>IF(AM184="","",IF(COUNTIF('GSTR-2B IMS'!$AE$5:$AE$504,AM184)=1,SUMIF('GSTR-2B IMS'!$AE$5:$AE$504,AM184,'GSTR-2B IMS'!$AL$5:$AL$504),""))</f>
        <v/>
      </c>
      <c r="AX184" s="67" t="str">
        <f>IF(A184="","",IF(AO184&gt;1,"Duplicate",IF(COUNTIF('GSTR-2B IMS'!$AE$5:$AE$504,AM184)=0,"Only in Books",IF(COUNTIF('GSTR-2B IMS'!$AE$5:$AE$504,AM184)&gt;1,"Duplicate",IF(AND(C184=INDEX('GSTR-2B IMS'!$C$5:$C$504,AW184),F184=INDEX('GSTR-2B IMS'!$F$5:$F$504,AW184),ABS(H184-INDEX('GSTR-2B IMS'!$H$5:$H$504,AW184))&lt;=Setup!$B$21,ABS(L184-INDEX('GSTR-2B IMS'!$L$5:$L$504,AW184))&lt;=Setup!$B$18,ABS(AN184-INDEX('GSTR-2B IMS'!$AF$5:$AF$504,AW184))&lt;=Setup!$B$19,ABS(M184-INDEX('GSTR-2B IMS'!$M$5:$M$504,AW184))&lt;=Setup!$B$20,ABS(N184-INDEX('GSTR-2B IMS'!$N$5:$N$504,AW184))&lt;=Setup!$B$20,ABS(O184-INDEX('GSTR-2B IMS'!$O$5:$O$504,AW184))&lt;=Setup!$B$20,ABS(P184-INDEX('GSTR-2B IMS'!$P$5:$P$504,AW184))&lt;=Setup!$B$20),"Exact",IF(AND(C184=INDEX('GSTR-2B IMS'!$C$5:$C$504,AW184),F184=INDEX('GSTR-2B IMS'!$F$5:$F$504,AW184)),"Partial","Probable"))))))</f>
        <v/>
      </c>
      <c r="AY184" s="69" t="str">
        <f t="shared" si="36"/>
        <v/>
      </c>
      <c r="AZ184" s="190">
        <f t="shared" si="37"/>
        <v>180</v>
      </c>
      <c r="BA184" s="190" t="str">
        <f>IF(A184="","",IF(AW184="","N.A.",IF(INDEX('GSTR-2B IMS'!$T$5:$T$504,AW184)&lt;&gt;"Available","REVIEW",IF(OR(INDEX('GSTR-2B IMS'!$B$5:$B$504,AW184)="GSTR-1 B2B",INDEX('GSTR-2B IMS'!$B$5:$B$504,AW184)="GSTR-1A",INDEX('GSTR-2B IMS'!$B$5:$B$504,AW184)="IFF"),IF(OR(INDEX('GSTR-2B IMS'!$V$5:$V$504,AW184)="Accepted",INDEX('GSTR-2B IMS'!$V$5:$V$504,AW184)="No Action",INDEX('GSTR-2B IMS'!$V$5:$V$504,AW184)="Deemed Accepted"),"PASS","REVIEW"),IF(OR(INDEX('GSTR-2B IMS'!$V$5:$V$504,AW184)="Not in IMS",INDEX('GSTR-2B IMS'!$V$5:$V$504,AW184)="N.A.",INDEX('GSTR-2B IMS'!$V$5:$V$504,AW184)=""),"PASS","REVIEW")))))</f>
        <v/>
      </c>
      <c r="BB184" s="190" t="str">
        <f>IF(A184="","",IF(S184="Yes","RCM",IF(AW184="","Unmatched",IF(INDEX('GSTR-2B IMS'!$AC$5:$AC$504,AW184)="","4(A)(5)",INDEX('GSTR-2B IMS'!$AC$5:$AC$504,AW184)))))</f>
        <v/>
      </c>
      <c r="BC184" s="188" t="str">
        <f>IF(A184="","",IF(OR(S184="Yes",F184="Credit Note",Q184&lt;=0,AF184="",Setup!$B$24&lt;=AF184,AN184&lt;=0),0,MAX(0,M184*MIN(1,MAX(0,AI184/AN184))*MAX(0,1-IF(AND(AD184&lt;&gt;"",AD184&lt;=AF184),MIN(1,MAX(0,AE184/Q184)),0))-SUMIFS('Reversal Reclaim'!$K$5:$K$504,'Reversal Reclaim'!$B$5:$B$504,A184,'Reversal Reclaim'!$G$5:$G$504,"Temporary"))))</f>
        <v/>
      </c>
      <c r="BD184" s="188" t="str">
        <f>IF(A184="","",IF(OR(S184="Yes",F184="Credit Note",Q184&lt;=0,AF184="",Setup!$B$24&lt;=AF184,AN184&lt;=0),0,MAX(0,N184*MIN(1,MAX(0,AI184/AN184))*MAX(0,1-IF(AND(AD184&lt;&gt;"",AD184&lt;=AF184),MIN(1,MAX(0,AE184/Q184)),0))-SUMIFS('Reversal Reclaim'!$L$5:$L$504,'Reversal Reclaim'!$B$5:$B$504,A184,'Reversal Reclaim'!$G$5:$G$504,"Temporary"))))</f>
        <v/>
      </c>
      <c r="BE184" s="188" t="str">
        <f>IF(A184="","",IF(OR(S184="Yes",F184="Credit Note",Q184&lt;=0,AF184="",Setup!$B$24&lt;=AF184,AN184&lt;=0),0,MAX(0,O184*MIN(1,MAX(0,AI184/AN184))*MAX(0,1-IF(AND(AD184&lt;&gt;"",AD184&lt;=AF184),MIN(1,MAX(0,AE184/Q184)),0))-SUMIFS('Reversal Reclaim'!$M$5:$M$504,'Reversal Reclaim'!$B$5:$B$504,A184,'Reversal Reclaim'!$G$5:$G$504,"Temporary"))))</f>
        <v/>
      </c>
      <c r="BF184" s="188" t="str">
        <f>IF(A184="","",IF(OR(S184="Yes",F184="Credit Note",Q184&lt;=0,AF184="",Setup!$B$24&lt;=AF184,AN184&lt;=0),0,MAX(0,P184*MIN(1,MAX(0,AI184/AN184))*MAX(0,1-IF(AND(AD184&lt;&gt;"",AD184&lt;=AF184),MIN(1,MAX(0,AE184/Q184)),0))-SUMIFS('Reversal Reclaim'!$N$5:$N$504,'Reversal Reclaim'!$B$5:$B$504,A184,'Reversal Reclaim'!$G$5:$G$504,"Temporary"))))</f>
        <v/>
      </c>
      <c r="BG184" s="188" t="str">
        <f t="shared" si="38"/>
        <v/>
      </c>
    </row>
    <row r="185" spans="1:59" ht="37.950000000000003" customHeight="1" x14ac:dyDescent="0.25">
      <c r="A185" s="61"/>
      <c r="B185" s="62"/>
      <c r="C185" s="62"/>
      <c r="D185" s="62"/>
      <c r="E185" s="62"/>
      <c r="F185" s="62"/>
      <c r="G185" s="62"/>
      <c r="H185" s="63"/>
      <c r="I185" s="63"/>
      <c r="J185" s="63"/>
      <c r="K185" s="63"/>
      <c r="L185" s="64"/>
      <c r="M185" s="64"/>
      <c r="N185" s="64"/>
      <c r="O185" s="64"/>
      <c r="P185" s="64"/>
      <c r="Q185" s="64"/>
      <c r="R185" s="62"/>
      <c r="S185" s="62"/>
      <c r="T185" s="62"/>
      <c r="U185" s="62"/>
      <c r="V185" s="62"/>
      <c r="W185" s="63"/>
      <c r="X185" s="65"/>
      <c r="Y185" s="65"/>
      <c r="Z185" s="65"/>
      <c r="AA185" s="62"/>
      <c r="AB185" s="62"/>
      <c r="AC185" s="62"/>
      <c r="AD185" s="63"/>
      <c r="AE185" s="64"/>
      <c r="AF185" s="63" t="str">
        <f t="shared" si="26"/>
        <v/>
      </c>
      <c r="AG185" s="62"/>
      <c r="AH185" s="207"/>
      <c r="AI185" s="64"/>
      <c r="AJ185" s="64"/>
      <c r="AK185" s="64"/>
      <c r="AL185" s="66" t="str">
        <f t="shared" si="27"/>
        <v/>
      </c>
      <c r="AM185" s="67" t="str">
        <f t="shared" si="28"/>
        <v/>
      </c>
      <c r="AN185" s="68" t="str">
        <f t="shared" si="29"/>
        <v/>
      </c>
      <c r="AO185" s="67" t="str">
        <f t="shared" si="30"/>
        <v/>
      </c>
      <c r="AP185" s="67" t="str">
        <f t="shared" si="31"/>
        <v/>
      </c>
      <c r="AQ185" s="67" t="str">
        <f t="shared" si="32"/>
        <v/>
      </c>
      <c r="AR185" s="67" t="str">
        <f t="shared" si="33"/>
        <v/>
      </c>
      <c r="AS185" s="67" t="str">
        <f t="shared" si="34"/>
        <v/>
      </c>
      <c r="AT185" s="67" t="str">
        <f>IF(A185="","",IF(S185="Yes","N.A.",IF(AND(AD185&lt;&gt;"",AD185&lt;=AF185,AE185&gt;=Q185),"PASS",IF(Setup!$B$24&lt;=AF185,"WATCH",IF(BG185&gt;0,"PARTIAL REVERSE/REVIEW","REVERSE/REVIEW")))))</f>
        <v/>
      </c>
      <c r="AU185" s="67" t="str">
        <f>IF(A185="","",IF(H185="","REVIEW",IF(AI185&gt;0,IF(OR(AH185="",NOT(ISNUMBER(AH185))),"REVIEW CLAIM DATE",IF(AH185&lt;=SUMIF('FY Deadlines'!$A$5:$A$14,IF(MONTH(H185)&gt;=4,YEAR(H185),YEAR(H185)-1),'FY Deadlines'!$F$5:$F$14),"PASS","EXPIRED CLAIM")),IF(SUMIF('FY Deadlines'!$A$5:$A$14,IF(MONTH(H185)&gt;=4,YEAR(H185),YEAR(H185)-1),'FY Deadlines'!$F$5:$F$14)=0,"REVIEW FY",IF(Setup!$B$24&gt;SUMIF('FY Deadlines'!$A$5:$A$14,IF(MONTH(H185)&gt;=4,YEAR(H185),YEAR(H185)-1),'FY Deadlines'!$F$5:$F$14),"EXPIRED","PASS")))))</f>
        <v/>
      </c>
      <c r="AV185" s="67" t="str">
        <f t="shared" si="35"/>
        <v/>
      </c>
      <c r="AW185" s="67" t="str">
        <f>IF(AM185="","",IF(COUNTIF('GSTR-2B IMS'!$AE$5:$AE$504,AM185)=1,SUMIF('GSTR-2B IMS'!$AE$5:$AE$504,AM185,'GSTR-2B IMS'!$AL$5:$AL$504),""))</f>
        <v/>
      </c>
      <c r="AX185" s="67" t="str">
        <f>IF(A185="","",IF(AO185&gt;1,"Duplicate",IF(COUNTIF('GSTR-2B IMS'!$AE$5:$AE$504,AM185)=0,"Only in Books",IF(COUNTIF('GSTR-2B IMS'!$AE$5:$AE$504,AM185)&gt;1,"Duplicate",IF(AND(C185=INDEX('GSTR-2B IMS'!$C$5:$C$504,AW185),F185=INDEX('GSTR-2B IMS'!$F$5:$F$504,AW185),ABS(H185-INDEX('GSTR-2B IMS'!$H$5:$H$504,AW185))&lt;=Setup!$B$21,ABS(L185-INDEX('GSTR-2B IMS'!$L$5:$L$504,AW185))&lt;=Setup!$B$18,ABS(AN185-INDEX('GSTR-2B IMS'!$AF$5:$AF$504,AW185))&lt;=Setup!$B$19,ABS(M185-INDEX('GSTR-2B IMS'!$M$5:$M$504,AW185))&lt;=Setup!$B$20,ABS(N185-INDEX('GSTR-2B IMS'!$N$5:$N$504,AW185))&lt;=Setup!$B$20,ABS(O185-INDEX('GSTR-2B IMS'!$O$5:$O$504,AW185))&lt;=Setup!$B$20,ABS(P185-INDEX('GSTR-2B IMS'!$P$5:$P$504,AW185))&lt;=Setup!$B$20),"Exact",IF(AND(C185=INDEX('GSTR-2B IMS'!$C$5:$C$504,AW185),F185=INDEX('GSTR-2B IMS'!$F$5:$F$504,AW185)),"Partial","Probable"))))))</f>
        <v/>
      </c>
      <c r="AY185" s="69" t="str">
        <f t="shared" si="36"/>
        <v/>
      </c>
      <c r="AZ185" s="190">
        <f t="shared" si="37"/>
        <v>181</v>
      </c>
      <c r="BA185" s="190" t="str">
        <f>IF(A185="","",IF(AW185="","N.A.",IF(INDEX('GSTR-2B IMS'!$T$5:$T$504,AW185)&lt;&gt;"Available","REVIEW",IF(OR(INDEX('GSTR-2B IMS'!$B$5:$B$504,AW185)="GSTR-1 B2B",INDEX('GSTR-2B IMS'!$B$5:$B$504,AW185)="GSTR-1A",INDEX('GSTR-2B IMS'!$B$5:$B$504,AW185)="IFF"),IF(OR(INDEX('GSTR-2B IMS'!$V$5:$V$504,AW185)="Accepted",INDEX('GSTR-2B IMS'!$V$5:$V$504,AW185)="No Action",INDEX('GSTR-2B IMS'!$V$5:$V$504,AW185)="Deemed Accepted"),"PASS","REVIEW"),IF(OR(INDEX('GSTR-2B IMS'!$V$5:$V$504,AW185)="Not in IMS",INDEX('GSTR-2B IMS'!$V$5:$V$504,AW185)="N.A.",INDEX('GSTR-2B IMS'!$V$5:$V$504,AW185)=""),"PASS","REVIEW")))))</f>
        <v/>
      </c>
      <c r="BB185" s="190" t="str">
        <f>IF(A185="","",IF(S185="Yes","RCM",IF(AW185="","Unmatched",IF(INDEX('GSTR-2B IMS'!$AC$5:$AC$504,AW185)="","4(A)(5)",INDEX('GSTR-2B IMS'!$AC$5:$AC$504,AW185)))))</f>
        <v/>
      </c>
      <c r="BC185" s="188" t="str">
        <f>IF(A185="","",IF(OR(S185="Yes",F185="Credit Note",Q185&lt;=0,AF185="",Setup!$B$24&lt;=AF185,AN185&lt;=0),0,MAX(0,M185*MIN(1,MAX(0,AI185/AN185))*MAX(0,1-IF(AND(AD185&lt;&gt;"",AD185&lt;=AF185),MIN(1,MAX(0,AE185/Q185)),0))-SUMIFS('Reversal Reclaim'!$K$5:$K$504,'Reversal Reclaim'!$B$5:$B$504,A185,'Reversal Reclaim'!$G$5:$G$504,"Temporary"))))</f>
        <v/>
      </c>
      <c r="BD185" s="188" t="str">
        <f>IF(A185="","",IF(OR(S185="Yes",F185="Credit Note",Q185&lt;=0,AF185="",Setup!$B$24&lt;=AF185,AN185&lt;=0),0,MAX(0,N185*MIN(1,MAX(0,AI185/AN185))*MAX(0,1-IF(AND(AD185&lt;&gt;"",AD185&lt;=AF185),MIN(1,MAX(0,AE185/Q185)),0))-SUMIFS('Reversal Reclaim'!$L$5:$L$504,'Reversal Reclaim'!$B$5:$B$504,A185,'Reversal Reclaim'!$G$5:$G$504,"Temporary"))))</f>
        <v/>
      </c>
      <c r="BE185" s="188" t="str">
        <f>IF(A185="","",IF(OR(S185="Yes",F185="Credit Note",Q185&lt;=0,AF185="",Setup!$B$24&lt;=AF185,AN185&lt;=0),0,MAX(0,O185*MIN(1,MAX(0,AI185/AN185))*MAX(0,1-IF(AND(AD185&lt;&gt;"",AD185&lt;=AF185),MIN(1,MAX(0,AE185/Q185)),0))-SUMIFS('Reversal Reclaim'!$M$5:$M$504,'Reversal Reclaim'!$B$5:$B$504,A185,'Reversal Reclaim'!$G$5:$G$504,"Temporary"))))</f>
        <v/>
      </c>
      <c r="BF185" s="188" t="str">
        <f>IF(A185="","",IF(OR(S185="Yes",F185="Credit Note",Q185&lt;=0,AF185="",Setup!$B$24&lt;=AF185,AN185&lt;=0),0,MAX(0,P185*MIN(1,MAX(0,AI185/AN185))*MAX(0,1-IF(AND(AD185&lt;&gt;"",AD185&lt;=AF185),MIN(1,MAX(0,AE185/Q185)),0))-SUMIFS('Reversal Reclaim'!$N$5:$N$504,'Reversal Reclaim'!$B$5:$B$504,A185,'Reversal Reclaim'!$G$5:$G$504,"Temporary"))))</f>
        <v/>
      </c>
      <c r="BG185" s="188" t="str">
        <f t="shared" si="38"/>
        <v/>
      </c>
    </row>
    <row r="186" spans="1:59" ht="37.950000000000003" customHeight="1" x14ac:dyDescent="0.25">
      <c r="A186" s="61"/>
      <c r="B186" s="62"/>
      <c r="C186" s="62"/>
      <c r="D186" s="62"/>
      <c r="E186" s="62"/>
      <c r="F186" s="62"/>
      <c r="G186" s="62"/>
      <c r="H186" s="63"/>
      <c r="I186" s="63"/>
      <c r="J186" s="63"/>
      <c r="K186" s="63"/>
      <c r="L186" s="64"/>
      <c r="M186" s="64"/>
      <c r="N186" s="64"/>
      <c r="O186" s="64"/>
      <c r="P186" s="64"/>
      <c r="Q186" s="64"/>
      <c r="R186" s="62"/>
      <c r="S186" s="62"/>
      <c r="T186" s="62"/>
      <c r="U186" s="62"/>
      <c r="V186" s="62"/>
      <c r="W186" s="63"/>
      <c r="X186" s="65"/>
      <c r="Y186" s="65"/>
      <c r="Z186" s="65"/>
      <c r="AA186" s="62"/>
      <c r="AB186" s="62"/>
      <c r="AC186" s="62"/>
      <c r="AD186" s="63"/>
      <c r="AE186" s="64"/>
      <c r="AF186" s="63" t="str">
        <f t="shared" si="26"/>
        <v/>
      </c>
      <c r="AG186" s="62"/>
      <c r="AH186" s="207"/>
      <c r="AI186" s="64"/>
      <c r="AJ186" s="64"/>
      <c r="AK186" s="64"/>
      <c r="AL186" s="66" t="str">
        <f t="shared" si="27"/>
        <v/>
      </c>
      <c r="AM186" s="67" t="str">
        <f t="shared" si="28"/>
        <v/>
      </c>
      <c r="AN186" s="68" t="str">
        <f t="shared" si="29"/>
        <v/>
      </c>
      <c r="AO186" s="67" t="str">
        <f t="shared" si="30"/>
        <v/>
      </c>
      <c r="AP186" s="67" t="str">
        <f t="shared" si="31"/>
        <v/>
      </c>
      <c r="AQ186" s="67" t="str">
        <f t="shared" si="32"/>
        <v/>
      </c>
      <c r="AR186" s="67" t="str">
        <f t="shared" si="33"/>
        <v/>
      </c>
      <c r="AS186" s="67" t="str">
        <f t="shared" si="34"/>
        <v/>
      </c>
      <c r="AT186" s="67" t="str">
        <f>IF(A186="","",IF(S186="Yes","N.A.",IF(AND(AD186&lt;&gt;"",AD186&lt;=AF186,AE186&gt;=Q186),"PASS",IF(Setup!$B$24&lt;=AF186,"WATCH",IF(BG186&gt;0,"PARTIAL REVERSE/REVIEW","REVERSE/REVIEW")))))</f>
        <v/>
      </c>
      <c r="AU186" s="67" t="str">
        <f>IF(A186="","",IF(H186="","REVIEW",IF(AI186&gt;0,IF(OR(AH186="",NOT(ISNUMBER(AH186))),"REVIEW CLAIM DATE",IF(AH186&lt;=SUMIF('FY Deadlines'!$A$5:$A$14,IF(MONTH(H186)&gt;=4,YEAR(H186),YEAR(H186)-1),'FY Deadlines'!$F$5:$F$14),"PASS","EXPIRED CLAIM")),IF(SUMIF('FY Deadlines'!$A$5:$A$14,IF(MONTH(H186)&gt;=4,YEAR(H186),YEAR(H186)-1),'FY Deadlines'!$F$5:$F$14)=0,"REVIEW FY",IF(Setup!$B$24&gt;SUMIF('FY Deadlines'!$A$5:$A$14,IF(MONTH(H186)&gt;=4,YEAR(H186),YEAR(H186)-1),'FY Deadlines'!$F$5:$F$14),"EXPIRED","PASS")))))</f>
        <v/>
      </c>
      <c r="AV186" s="67" t="str">
        <f t="shared" si="35"/>
        <v/>
      </c>
      <c r="AW186" s="67" t="str">
        <f>IF(AM186="","",IF(COUNTIF('GSTR-2B IMS'!$AE$5:$AE$504,AM186)=1,SUMIF('GSTR-2B IMS'!$AE$5:$AE$504,AM186,'GSTR-2B IMS'!$AL$5:$AL$504),""))</f>
        <v/>
      </c>
      <c r="AX186" s="67" t="str">
        <f>IF(A186="","",IF(AO186&gt;1,"Duplicate",IF(COUNTIF('GSTR-2B IMS'!$AE$5:$AE$504,AM186)=0,"Only in Books",IF(COUNTIF('GSTR-2B IMS'!$AE$5:$AE$504,AM186)&gt;1,"Duplicate",IF(AND(C186=INDEX('GSTR-2B IMS'!$C$5:$C$504,AW186),F186=INDEX('GSTR-2B IMS'!$F$5:$F$504,AW186),ABS(H186-INDEX('GSTR-2B IMS'!$H$5:$H$504,AW186))&lt;=Setup!$B$21,ABS(L186-INDEX('GSTR-2B IMS'!$L$5:$L$504,AW186))&lt;=Setup!$B$18,ABS(AN186-INDEX('GSTR-2B IMS'!$AF$5:$AF$504,AW186))&lt;=Setup!$B$19,ABS(M186-INDEX('GSTR-2B IMS'!$M$5:$M$504,AW186))&lt;=Setup!$B$20,ABS(N186-INDEX('GSTR-2B IMS'!$N$5:$N$504,AW186))&lt;=Setup!$B$20,ABS(O186-INDEX('GSTR-2B IMS'!$O$5:$O$504,AW186))&lt;=Setup!$B$20,ABS(P186-INDEX('GSTR-2B IMS'!$P$5:$P$504,AW186))&lt;=Setup!$B$20),"Exact",IF(AND(C186=INDEX('GSTR-2B IMS'!$C$5:$C$504,AW186),F186=INDEX('GSTR-2B IMS'!$F$5:$F$504,AW186)),"Partial","Probable"))))))</f>
        <v/>
      </c>
      <c r="AY186" s="69" t="str">
        <f t="shared" si="36"/>
        <v/>
      </c>
      <c r="AZ186" s="190">
        <f t="shared" si="37"/>
        <v>182</v>
      </c>
      <c r="BA186" s="190" t="str">
        <f>IF(A186="","",IF(AW186="","N.A.",IF(INDEX('GSTR-2B IMS'!$T$5:$T$504,AW186)&lt;&gt;"Available","REVIEW",IF(OR(INDEX('GSTR-2B IMS'!$B$5:$B$504,AW186)="GSTR-1 B2B",INDEX('GSTR-2B IMS'!$B$5:$B$504,AW186)="GSTR-1A",INDEX('GSTR-2B IMS'!$B$5:$B$504,AW186)="IFF"),IF(OR(INDEX('GSTR-2B IMS'!$V$5:$V$504,AW186)="Accepted",INDEX('GSTR-2B IMS'!$V$5:$V$504,AW186)="No Action",INDEX('GSTR-2B IMS'!$V$5:$V$504,AW186)="Deemed Accepted"),"PASS","REVIEW"),IF(OR(INDEX('GSTR-2B IMS'!$V$5:$V$504,AW186)="Not in IMS",INDEX('GSTR-2B IMS'!$V$5:$V$504,AW186)="N.A.",INDEX('GSTR-2B IMS'!$V$5:$V$504,AW186)=""),"PASS","REVIEW")))))</f>
        <v/>
      </c>
      <c r="BB186" s="190" t="str">
        <f>IF(A186="","",IF(S186="Yes","RCM",IF(AW186="","Unmatched",IF(INDEX('GSTR-2B IMS'!$AC$5:$AC$504,AW186)="","4(A)(5)",INDEX('GSTR-2B IMS'!$AC$5:$AC$504,AW186)))))</f>
        <v/>
      </c>
      <c r="BC186" s="188" t="str">
        <f>IF(A186="","",IF(OR(S186="Yes",F186="Credit Note",Q186&lt;=0,AF186="",Setup!$B$24&lt;=AF186,AN186&lt;=0),0,MAX(0,M186*MIN(1,MAX(0,AI186/AN186))*MAX(0,1-IF(AND(AD186&lt;&gt;"",AD186&lt;=AF186),MIN(1,MAX(0,AE186/Q186)),0))-SUMIFS('Reversal Reclaim'!$K$5:$K$504,'Reversal Reclaim'!$B$5:$B$504,A186,'Reversal Reclaim'!$G$5:$G$504,"Temporary"))))</f>
        <v/>
      </c>
      <c r="BD186" s="188" t="str">
        <f>IF(A186="","",IF(OR(S186="Yes",F186="Credit Note",Q186&lt;=0,AF186="",Setup!$B$24&lt;=AF186,AN186&lt;=0),0,MAX(0,N186*MIN(1,MAX(0,AI186/AN186))*MAX(0,1-IF(AND(AD186&lt;&gt;"",AD186&lt;=AF186),MIN(1,MAX(0,AE186/Q186)),0))-SUMIFS('Reversal Reclaim'!$L$5:$L$504,'Reversal Reclaim'!$B$5:$B$504,A186,'Reversal Reclaim'!$G$5:$G$504,"Temporary"))))</f>
        <v/>
      </c>
      <c r="BE186" s="188" t="str">
        <f>IF(A186="","",IF(OR(S186="Yes",F186="Credit Note",Q186&lt;=0,AF186="",Setup!$B$24&lt;=AF186,AN186&lt;=0),0,MAX(0,O186*MIN(1,MAX(0,AI186/AN186))*MAX(0,1-IF(AND(AD186&lt;&gt;"",AD186&lt;=AF186),MIN(1,MAX(0,AE186/Q186)),0))-SUMIFS('Reversal Reclaim'!$M$5:$M$504,'Reversal Reclaim'!$B$5:$B$504,A186,'Reversal Reclaim'!$G$5:$G$504,"Temporary"))))</f>
        <v/>
      </c>
      <c r="BF186" s="188" t="str">
        <f>IF(A186="","",IF(OR(S186="Yes",F186="Credit Note",Q186&lt;=0,AF186="",Setup!$B$24&lt;=AF186,AN186&lt;=0),0,MAX(0,P186*MIN(1,MAX(0,AI186/AN186))*MAX(0,1-IF(AND(AD186&lt;&gt;"",AD186&lt;=AF186),MIN(1,MAX(0,AE186/Q186)),0))-SUMIFS('Reversal Reclaim'!$N$5:$N$504,'Reversal Reclaim'!$B$5:$B$504,A186,'Reversal Reclaim'!$G$5:$G$504,"Temporary"))))</f>
        <v/>
      </c>
      <c r="BG186" s="188" t="str">
        <f t="shared" si="38"/>
        <v/>
      </c>
    </row>
    <row r="187" spans="1:59" ht="37.950000000000003" customHeight="1" x14ac:dyDescent="0.25">
      <c r="A187" s="61"/>
      <c r="B187" s="62"/>
      <c r="C187" s="62"/>
      <c r="D187" s="62"/>
      <c r="E187" s="62"/>
      <c r="F187" s="62"/>
      <c r="G187" s="62"/>
      <c r="H187" s="63"/>
      <c r="I187" s="63"/>
      <c r="J187" s="63"/>
      <c r="K187" s="63"/>
      <c r="L187" s="64"/>
      <c r="M187" s="64"/>
      <c r="N187" s="64"/>
      <c r="O187" s="64"/>
      <c r="P187" s="64"/>
      <c r="Q187" s="64"/>
      <c r="R187" s="62"/>
      <c r="S187" s="62"/>
      <c r="T187" s="62"/>
      <c r="U187" s="62"/>
      <c r="V187" s="62"/>
      <c r="W187" s="63"/>
      <c r="X187" s="65"/>
      <c r="Y187" s="65"/>
      <c r="Z187" s="65"/>
      <c r="AA187" s="62"/>
      <c r="AB187" s="62"/>
      <c r="AC187" s="62"/>
      <c r="AD187" s="63"/>
      <c r="AE187" s="64"/>
      <c r="AF187" s="63" t="str">
        <f t="shared" si="26"/>
        <v/>
      </c>
      <c r="AG187" s="62"/>
      <c r="AH187" s="207"/>
      <c r="AI187" s="64"/>
      <c r="AJ187" s="64"/>
      <c r="AK187" s="64"/>
      <c r="AL187" s="66" t="str">
        <f t="shared" si="27"/>
        <v/>
      </c>
      <c r="AM187" s="67" t="str">
        <f t="shared" si="28"/>
        <v/>
      </c>
      <c r="AN187" s="68" t="str">
        <f t="shared" si="29"/>
        <v/>
      </c>
      <c r="AO187" s="67" t="str">
        <f t="shared" si="30"/>
        <v/>
      </c>
      <c r="AP187" s="67" t="str">
        <f t="shared" si="31"/>
        <v/>
      </c>
      <c r="AQ187" s="67" t="str">
        <f t="shared" si="32"/>
        <v/>
      </c>
      <c r="AR187" s="67" t="str">
        <f t="shared" si="33"/>
        <v/>
      </c>
      <c r="AS187" s="67" t="str">
        <f t="shared" si="34"/>
        <v/>
      </c>
      <c r="AT187" s="67" t="str">
        <f>IF(A187="","",IF(S187="Yes","N.A.",IF(AND(AD187&lt;&gt;"",AD187&lt;=AF187,AE187&gt;=Q187),"PASS",IF(Setup!$B$24&lt;=AF187,"WATCH",IF(BG187&gt;0,"PARTIAL REVERSE/REVIEW","REVERSE/REVIEW")))))</f>
        <v/>
      </c>
      <c r="AU187" s="67" t="str">
        <f>IF(A187="","",IF(H187="","REVIEW",IF(AI187&gt;0,IF(OR(AH187="",NOT(ISNUMBER(AH187))),"REVIEW CLAIM DATE",IF(AH187&lt;=SUMIF('FY Deadlines'!$A$5:$A$14,IF(MONTH(H187)&gt;=4,YEAR(H187),YEAR(H187)-1),'FY Deadlines'!$F$5:$F$14),"PASS","EXPIRED CLAIM")),IF(SUMIF('FY Deadlines'!$A$5:$A$14,IF(MONTH(H187)&gt;=4,YEAR(H187),YEAR(H187)-1),'FY Deadlines'!$F$5:$F$14)=0,"REVIEW FY",IF(Setup!$B$24&gt;SUMIF('FY Deadlines'!$A$5:$A$14,IF(MONTH(H187)&gt;=4,YEAR(H187),YEAR(H187)-1),'FY Deadlines'!$F$5:$F$14),"EXPIRED","PASS")))))</f>
        <v/>
      </c>
      <c r="AV187" s="67" t="str">
        <f t="shared" si="35"/>
        <v/>
      </c>
      <c r="AW187" s="67" t="str">
        <f>IF(AM187="","",IF(COUNTIF('GSTR-2B IMS'!$AE$5:$AE$504,AM187)=1,SUMIF('GSTR-2B IMS'!$AE$5:$AE$504,AM187,'GSTR-2B IMS'!$AL$5:$AL$504),""))</f>
        <v/>
      </c>
      <c r="AX187" s="67" t="str">
        <f>IF(A187="","",IF(AO187&gt;1,"Duplicate",IF(COUNTIF('GSTR-2B IMS'!$AE$5:$AE$504,AM187)=0,"Only in Books",IF(COUNTIF('GSTR-2B IMS'!$AE$5:$AE$504,AM187)&gt;1,"Duplicate",IF(AND(C187=INDEX('GSTR-2B IMS'!$C$5:$C$504,AW187),F187=INDEX('GSTR-2B IMS'!$F$5:$F$504,AW187),ABS(H187-INDEX('GSTR-2B IMS'!$H$5:$H$504,AW187))&lt;=Setup!$B$21,ABS(L187-INDEX('GSTR-2B IMS'!$L$5:$L$504,AW187))&lt;=Setup!$B$18,ABS(AN187-INDEX('GSTR-2B IMS'!$AF$5:$AF$504,AW187))&lt;=Setup!$B$19,ABS(M187-INDEX('GSTR-2B IMS'!$M$5:$M$504,AW187))&lt;=Setup!$B$20,ABS(N187-INDEX('GSTR-2B IMS'!$N$5:$N$504,AW187))&lt;=Setup!$B$20,ABS(O187-INDEX('GSTR-2B IMS'!$O$5:$O$504,AW187))&lt;=Setup!$B$20,ABS(P187-INDEX('GSTR-2B IMS'!$P$5:$P$504,AW187))&lt;=Setup!$B$20),"Exact",IF(AND(C187=INDEX('GSTR-2B IMS'!$C$5:$C$504,AW187),F187=INDEX('GSTR-2B IMS'!$F$5:$F$504,AW187)),"Partial","Probable"))))))</f>
        <v/>
      </c>
      <c r="AY187" s="69" t="str">
        <f t="shared" si="36"/>
        <v/>
      </c>
      <c r="AZ187" s="190">
        <f t="shared" si="37"/>
        <v>183</v>
      </c>
      <c r="BA187" s="190" t="str">
        <f>IF(A187="","",IF(AW187="","N.A.",IF(INDEX('GSTR-2B IMS'!$T$5:$T$504,AW187)&lt;&gt;"Available","REVIEW",IF(OR(INDEX('GSTR-2B IMS'!$B$5:$B$504,AW187)="GSTR-1 B2B",INDEX('GSTR-2B IMS'!$B$5:$B$504,AW187)="GSTR-1A",INDEX('GSTR-2B IMS'!$B$5:$B$504,AW187)="IFF"),IF(OR(INDEX('GSTR-2B IMS'!$V$5:$V$504,AW187)="Accepted",INDEX('GSTR-2B IMS'!$V$5:$V$504,AW187)="No Action",INDEX('GSTR-2B IMS'!$V$5:$V$504,AW187)="Deemed Accepted"),"PASS","REVIEW"),IF(OR(INDEX('GSTR-2B IMS'!$V$5:$V$504,AW187)="Not in IMS",INDEX('GSTR-2B IMS'!$V$5:$V$504,AW187)="N.A.",INDEX('GSTR-2B IMS'!$V$5:$V$504,AW187)=""),"PASS","REVIEW")))))</f>
        <v/>
      </c>
      <c r="BB187" s="190" t="str">
        <f>IF(A187="","",IF(S187="Yes","RCM",IF(AW187="","Unmatched",IF(INDEX('GSTR-2B IMS'!$AC$5:$AC$504,AW187)="","4(A)(5)",INDEX('GSTR-2B IMS'!$AC$5:$AC$504,AW187)))))</f>
        <v/>
      </c>
      <c r="BC187" s="188" t="str">
        <f>IF(A187="","",IF(OR(S187="Yes",F187="Credit Note",Q187&lt;=0,AF187="",Setup!$B$24&lt;=AF187,AN187&lt;=0),0,MAX(0,M187*MIN(1,MAX(0,AI187/AN187))*MAX(0,1-IF(AND(AD187&lt;&gt;"",AD187&lt;=AF187),MIN(1,MAX(0,AE187/Q187)),0))-SUMIFS('Reversal Reclaim'!$K$5:$K$504,'Reversal Reclaim'!$B$5:$B$504,A187,'Reversal Reclaim'!$G$5:$G$504,"Temporary"))))</f>
        <v/>
      </c>
      <c r="BD187" s="188" t="str">
        <f>IF(A187="","",IF(OR(S187="Yes",F187="Credit Note",Q187&lt;=0,AF187="",Setup!$B$24&lt;=AF187,AN187&lt;=0),0,MAX(0,N187*MIN(1,MAX(0,AI187/AN187))*MAX(0,1-IF(AND(AD187&lt;&gt;"",AD187&lt;=AF187),MIN(1,MAX(0,AE187/Q187)),0))-SUMIFS('Reversal Reclaim'!$L$5:$L$504,'Reversal Reclaim'!$B$5:$B$504,A187,'Reversal Reclaim'!$G$5:$G$504,"Temporary"))))</f>
        <v/>
      </c>
      <c r="BE187" s="188" t="str">
        <f>IF(A187="","",IF(OR(S187="Yes",F187="Credit Note",Q187&lt;=0,AF187="",Setup!$B$24&lt;=AF187,AN187&lt;=0),0,MAX(0,O187*MIN(1,MAX(0,AI187/AN187))*MAX(0,1-IF(AND(AD187&lt;&gt;"",AD187&lt;=AF187),MIN(1,MAX(0,AE187/Q187)),0))-SUMIFS('Reversal Reclaim'!$M$5:$M$504,'Reversal Reclaim'!$B$5:$B$504,A187,'Reversal Reclaim'!$G$5:$G$504,"Temporary"))))</f>
        <v/>
      </c>
      <c r="BF187" s="188" t="str">
        <f>IF(A187="","",IF(OR(S187="Yes",F187="Credit Note",Q187&lt;=0,AF187="",Setup!$B$24&lt;=AF187,AN187&lt;=0),0,MAX(0,P187*MIN(1,MAX(0,AI187/AN187))*MAX(0,1-IF(AND(AD187&lt;&gt;"",AD187&lt;=AF187),MIN(1,MAX(0,AE187/Q187)),0))-SUMIFS('Reversal Reclaim'!$N$5:$N$504,'Reversal Reclaim'!$B$5:$B$504,A187,'Reversal Reclaim'!$G$5:$G$504,"Temporary"))))</f>
        <v/>
      </c>
      <c r="BG187" s="188" t="str">
        <f t="shared" si="38"/>
        <v/>
      </c>
    </row>
    <row r="188" spans="1:59" ht="37.950000000000003" customHeight="1" x14ac:dyDescent="0.25">
      <c r="A188" s="61"/>
      <c r="B188" s="62"/>
      <c r="C188" s="62"/>
      <c r="D188" s="62"/>
      <c r="E188" s="62"/>
      <c r="F188" s="62"/>
      <c r="G188" s="62"/>
      <c r="H188" s="63"/>
      <c r="I188" s="63"/>
      <c r="J188" s="63"/>
      <c r="K188" s="63"/>
      <c r="L188" s="64"/>
      <c r="M188" s="64"/>
      <c r="N188" s="64"/>
      <c r="O188" s="64"/>
      <c r="P188" s="64"/>
      <c r="Q188" s="64"/>
      <c r="R188" s="62"/>
      <c r="S188" s="62"/>
      <c r="T188" s="62"/>
      <c r="U188" s="62"/>
      <c r="V188" s="62"/>
      <c r="W188" s="63"/>
      <c r="X188" s="65"/>
      <c r="Y188" s="65"/>
      <c r="Z188" s="65"/>
      <c r="AA188" s="62"/>
      <c r="AB188" s="62"/>
      <c r="AC188" s="62"/>
      <c r="AD188" s="63"/>
      <c r="AE188" s="64"/>
      <c r="AF188" s="63" t="str">
        <f t="shared" si="26"/>
        <v/>
      </c>
      <c r="AG188" s="62"/>
      <c r="AH188" s="207"/>
      <c r="AI188" s="64"/>
      <c r="AJ188" s="64"/>
      <c r="AK188" s="64"/>
      <c r="AL188" s="66" t="str">
        <f t="shared" si="27"/>
        <v/>
      </c>
      <c r="AM188" s="67" t="str">
        <f t="shared" si="28"/>
        <v/>
      </c>
      <c r="AN188" s="68" t="str">
        <f t="shared" si="29"/>
        <v/>
      </c>
      <c r="AO188" s="67" t="str">
        <f t="shared" si="30"/>
        <v/>
      </c>
      <c r="AP188" s="67" t="str">
        <f t="shared" si="31"/>
        <v/>
      </c>
      <c r="AQ188" s="67" t="str">
        <f t="shared" si="32"/>
        <v/>
      </c>
      <c r="AR188" s="67" t="str">
        <f t="shared" si="33"/>
        <v/>
      </c>
      <c r="AS188" s="67" t="str">
        <f t="shared" si="34"/>
        <v/>
      </c>
      <c r="AT188" s="67" t="str">
        <f>IF(A188="","",IF(S188="Yes","N.A.",IF(AND(AD188&lt;&gt;"",AD188&lt;=AF188,AE188&gt;=Q188),"PASS",IF(Setup!$B$24&lt;=AF188,"WATCH",IF(BG188&gt;0,"PARTIAL REVERSE/REVIEW","REVERSE/REVIEW")))))</f>
        <v/>
      </c>
      <c r="AU188" s="67" t="str">
        <f>IF(A188="","",IF(H188="","REVIEW",IF(AI188&gt;0,IF(OR(AH188="",NOT(ISNUMBER(AH188))),"REVIEW CLAIM DATE",IF(AH188&lt;=SUMIF('FY Deadlines'!$A$5:$A$14,IF(MONTH(H188)&gt;=4,YEAR(H188),YEAR(H188)-1),'FY Deadlines'!$F$5:$F$14),"PASS","EXPIRED CLAIM")),IF(SUMIF('FY Deadlines'!$A$5:$A$14,IF(MONTH(H188)&gt;=4,YEAR(H188),YEAR(H188)-1),'FY Deadlines'!$F$5:$F$14)=0,"REVIEW FY",IF(Setup!$B$24&gt;SUMIF('FY Deadlines'!$A$5:$A$14,IF(MONTH(H188)&gt;=4,YEAR(H188),YEAR(H188)-1),'FY Deadlines'!$F$5:$F$14),"EXPIRED","PASS")))))</f>
        <v/>
      </c>
      <c r="AV188" s="67" t="str">
        <f t="shared" si="35"/>
        <v/>
      </c>
      <c r="AW188" s="67" t="str">
        <f>IF(AM188="","",IF(COUNTIF('GSTR-2B IMS'!$AE$5:$AE$504,AM188)=1,SUMIF('GSTR-2B IMS'!$AE$5:$AE$504,AM188,'GSTR-2B IMS'!$AL$5:$AL$504),""))</f>
        <v/>
      </c>
      <c r="AX188" s="67" t="str">
        <f>IF(A188="","",IF(AO188&gt;1,"Duplicate",IF(COUNTIF('GSTR-2B IMS'!$AE$5:$AE$504,AM188)=0,"Only in Books",IF(COUNTIF('GSTR-2B IMS'!$AE$5:$AE$504,AM188)&gt;1,"Duplicate",IF(AND(C188=INDEX('GSTR-2B IMS'!$C$5:$C$504,AW188),F188=INDEX('GSTR-2B IMS'!$F$5:$F$504,AW188),ABS(H188-INDEX('GSTR-2B IMS'!$H$5:$H$504,AW188))&lt;=Setup!$B$21,ABS(L188-INDEX('GSTR-2B IMS'!$L$5:$L$504,AW188))&lt;=Setup!$B$18,ABS(AN188-INDEX('GSTR-2B IMS'!$AF$5:$AF$504,AW188))&lt;=Setup!$B$19,ABS(M188-INDEX('GSTR-2B IMS'!$M$5:$M$504,AW188))&lt;=Setup!$B$20,ABS(N188-INDEX('GSTR-2B IMS'!$N$5:$N$504,AW188))&lt;=Setup!$B$20,ABS(O188-INDEX('GSTR-2B IMS'!$O$5:$O$504,AW188))&lt;=Setup!$B$20,ABS(P188-INDEX('GSTR-2B IMS'!$P$5:$P$504,AW188))&lt;=Setup!$B$20),"Exact",IF(AND(C188=INDEX('GSTR-2B IMS'!$C$5:$C$504,AW188),F188=INDEX('GSTR-2B IMS'!$F$5:$F$504,AW188)),"Partial","Probable"))))))</f>
        <v/>
      </c>
      <c r="AY188" s="69" t="str">
        <f t="shared" si="36"/>
        <v/>
      </c>
      <c r="AZ188" s="190">
        <f t="shared" si="37"/>
        <v>184</v>
      </c>
      <c r="BA188" s="190" t="str">
        <f>IF(A188="","",IF(AW188="","N.A.",IF(INDEX('GSTR-2B IMS'!$T$5:$T$504,AW188)&lt;&gt;"Available","REVIEW",IF(OR(INDEX('GSTR-2B IMS'!$B$5:$B$504,AW188)="GSTR-1 B2B",INDEX('GSTR-2B IMS'!$B$5:$B$504,AW188)="GSTR-1A",INDEX('GSTR-2B IMS'!$B$5:$B$504,AW188)="IFF"),IF(OR(INDEX('GSTR-2B IMS'!$V$5:$V$504,AW188)="Accepted",INDEX('GSTR-2B IMS'!$V$5:$V$504,AW188)="No Action",INDEX('GSTR-2B IMS'!$V$5:$V$504,AW188)="Deemed Accepted"),"PASS","REVIEW"),IF(OR(INDEX('GSTR-2B IMS'!$V$5:$V$504,AW188)="Not in IMS",INDEX('GSTR-2B IMS'!$V$5:$V$504,AW188)="N.A.",INDEX('GSTR-2B IMS'!$V$5:$V$504,AW188)=""),"PASS","REVIEW")))))</f>
        <v/>
      </c>
      <c r="BB188" s="190" t="str">
        <f>IF(A188="","",IF(S188="Yes","RCM",IF(AW188="","Unmatched",IF(INDEX('GSTR-2B IMS'!$AC$5:$AC$504,AW188)="","4(A)(5)",INDEX('GSTR-2B IMS'!$AC$5:$AC$504,AW188)))))</f>
        <v/>
      </c>
      <c r="BC188" s="188" t="str">
        <f>IF(A188="","",IF(OR(S188="Yes",F188="Credit Note",Q188&lt;=0,AF188="",Setup!$B$24&lt;=AF188,AN188&lt;=0),0,MAX(0,M188*MIN(1,MAX(0,AI188/AN188))*MAX(0,1-IF(AND(AD188&lt;&gt;"",AD188&lt;=AF188),MIN(1,MAX(0,AE188/Q188)),0))-SUMIFS('Reversal Reclaim'!$K$5:$K$504,'Reversal Reclaim'!$B$5:$B$504,A188,'Reversal Reclaim'!$G$5:$G$504,"Temporary"))))</f>
        <v/>
      </c>
      <c r="BD188" s="188" t="str">
        <f>IF(A188="","",IF(OR(S188="Yes",F188="Credit Note",Q188&lt;=0,AF188="",Setup!$B$24&lt;=AF188,AN188&lt;=0),0,MAX(0,N188*MIN(1,MAX(0,AI188/AN188))*MAX(0,1-IF(AND(AD188&lt;&gt;"",AD188&lt;=AF188),MIN(1,MAX(0,AE188/Q188)),0))-SUMIFS('Reversal Reclaim'!$L$5:$L$504,'Reversal Reclaim'!$B$5:$B$504,A188,'Reversal Reclaim'!$G$5:$G$504,"Temporary"))))</f>
        <v/>
      </c>
      <c r="BE188" s="188" t="str">
        <f>IF(A188="","",IF(OR(S188="Yes",F188="Credit Note",Q188&lt;=0,AF188="",Setup!$B$24&lt;=AF188,AN188&lt;=0),0,MAX(0,O188*MIN(1,MAX(0,AI188/AN188))*MAX(0,1-IF(AND(AD188&lt;&gt;"",AD188&lt;=AF188),MIN(1,MAX(0,AE188/Q188)),0))-SUMIFS('Reversal Reclaim'!$M$5:$M$504,'Reversal Reclaim'!$B$5:$B$504,A188,'Reversal Reclaim'!$G$5:$G$504,"Temporary"))))</f>
        <v/>
      </c>
      <c r="BF188" s="188" t="str">
        <f>IF(A188="","",IF(OR(S188="Yes",F188="Credit Note",Q188&lt;=0,AF188="",Setup!$B$24&lt;=AF188,AN188&lt;=0),0,MAX(0,P188*MIN(1,MAX(0,AI188/AN188))*MAX(0,1-IF(AND(AD188&lt;&gt;"",AD188&lt;=AF188),MIN(1,MAX(0,AE188/Q188)),0))-SUMIFS('Reversal Reclaim'!$N$5:$N$504,'Reversal Reclaim'!$B$5:$B$504,A188,'Reversal Reclaim'!$G$5:$G$504,"Temporary"))))</f>
        <v/>
      </c>
      <c r="BG188" s="188" t="str">
        <f t="shared" si="38"/>
        <v/>
      </c>
    </row>
    <row r="189" spans="1:59" ht="37.950000000000003" customHeight="1" x14ac:dyDescent="0.25">
      <c r="A189" s="61"/>
      <c r="B189" s="62"/>
      <c r="C189" s="62"/>
      <c r="D189" s="62"/>
      <c r="E189" s="62"/>
      <c r="F189" s="62"/>
      <c r="G189" s="62"/>
      <c r="H189" s="63"/>
      <c r="I189" s="63"/>
      <c r="J189" s="63"/>
      <c r="K189" s="63"/>
      <c r="L189" s="64"/>
      <c r="M189" s="64"/>
      <c r="N189" s="64"/>
      <c r="O189" s="64"/>
      <c r="P189" s="64"/>
      <c r="Q189" s="64"/>
      <c r="R189" s="62"/>
      <c r="S189" s="62"/>
      <c r="T189" s="62"/>
      <c r="U189" s="62"/>
      <c r="V189" s="62"/>
      <c r="W189" s="63"/>
      <c r="X189" s="65"/>
      <c r="Y189" s="65"/>
      <c r="Z189" s="65"/>
      <c r="AA189" s="62"/>
      <c r="AB189" s="62"/>
      <c r="AC189" s="62"/>
      <c r="AD189" s="63"/>
      <c r="AE189" s="64"/>
      <c r="AF189" s="63" t="str">
        <f t="shared" si="26"/>
        <v/>
      </c>
      <c r="AG189" s="62"/>
      <c r="AH189" s="207"/>
      <c r="AI189" s="64"/>
      <c r="AJ189" s="64"/>
      <c r="AK189" s="64"/>
      <c r="AL189" s="66" t="str">
        <f t="shared" si="27"/>
        <v/>
      </c>
      <c r="AM189" s="67" t="str">
        <f t="shared" si="28"/>
        <v/>
      </c>
      <c r="AN189" s="68" t="str">
        <f t="shared" si="29"/>
        <v/>
      </c>
      <c r="AO189" s="67" t="str">
        <f t="shared" si="30"/>
        <v/>
      </c>
      <c r="AP189" s="67" t="str">
        <f t="shared" si="31"/>
        <v/>
      </c>
      <c r="AQ189" s="67" t="str">
        <f t="shared" si="32"/>
        <v/>
      </c>
      <c r="AR189" s="67" t="str">
        <f t="shared" si="33"/>
        <v/>
      </c>
      <c r="AS189" s="67" t="str">
        <f t="shared" si="34"/>
        <v/>
      </c>
      <c r="AT189" s="67" t="str">
        <f>IF(A189="","",IF(S189="Yes","N.A.",IF(AND(AD189&lt;&gt;"",AD189&lt;=AF189,AE189&gt;=Q189),"PASS",IF(Setup!$B$24&lt;=AF189,"WATCH",IF(BG189&gt;0,"PARTIAL REVERSE/REVIEW","REVERSE/REVIEW")))))</f>
        <v/>
      </c>
      <c r="AU189" s="67" t="str">
        <f>IF(A189="","",IF(H189="","REVIEW",IF(AI189&gt;0,IF(OR(AH189="",NOT(ISNUMBER(AH189))),"REVIEW CLAIM DATE",IF(AH189&lt;=SUMIF('FY Deadlines'!$A$5:$A$14,IF(MONTH(H189)&gt;=4,YEAR(H189),YEAR(H189)-1),'FY Deadlines'!$F$5:$F$14),"PASS","EXPIRED CLAIM")),IF(SUMIF('FY Deadlines'!$A$5:$A$14,IF(MONTH(H189)&gt;=4,YEAR(H189),YEAR(H189)-1),'FY Deadlines'!$F$5:$F$14)=0,"REVIEW FY",IF(Setup!$B$24&gt;SUMIF('FY Deadlines'!$A$5:$A$14,IF(MONTH(H189)&gt;=4,YEAR(H189),YEAR(H189)-1),'FY Deadlines'!$F$5:$F$14),"EXPIRED","PASS")))))</f>
        <v/>
      </c>
      <c r="AV189" s="67" t="str">
        <f t="shared" si="35"/>
        <v/>
      </c>
      <c r="AW189" s="67" t="str">
        <f>IF(AM189="","",IF(COUNTIF('GSTR-2B IMS'!$AE$5:$AE$504,AM189)=1,SUMIF('GSTR-2B IMS'!$AE$5:$AE$504,AM189,'GSTR-2B IMS'!$AL$5:$AL$504),""))</f>
        <v/>
      </c>
      <c r="AX189" s="67" t="str">
        <f>IF(A189="","",IF(AO189&gt;1,"Duplicate",IF(COUNTIF('GSTR-2B IMS'!$AE$5:$AE$504,AM189)=0,"Only in Books",IF(COUNTIF('GSTR-2B IMS'!$AE$5:$AE$504,AM189)&gt;1,"Duplicate",IF(AND(C189=INDEX('GSTR-2B IMS'!$C$5:$C$504,AW189),F189=INDEX('GSTR-2B IMS'!$F$5:$F$504,AW189),ABS(H189-INDEX('GSTR-2B IMS'!$H$5:$H$504,AW189))&lt;=Setup!$B$21,ABS(L189-INDEX('GSTR-2B IMS'!$L$5:$L$504,AW189))&lt;=Setup!$B$18,ABS(AN189-INDEX('GSTR-2B IMS'!$AF$5:$AF$504,AW189))&lt;=Setup!$B$19,ABS(M189-INDEX('GSTR-2B IMS'!$M$5:$M$504,AW189))&lt;=Setup!$B$20,ABS(N189-INDEX('GSTR-2B IMS'!$N$5:$N$504,AW189))&lt;=Setup!$B$20,ABS(O189-INDEX('GSTR-2B IMS'!$O$5:$O$504,AW189))&lt;=Setup!$B$20,ABS(P189-INDEX('GSTR-2B IMS'!$P$5:$P$504,AW189))&lt;=Setup!$B$20),"Exact",IF(AND(C189=INDEX('GSTR-2B IMS'!$C$5:$C$504,AW189),F189=INDEX('GSTR-2B IMS'!$F$5:$F$504,AW189)),"Partial","Probable"))))))</f>
        <v/>
      </c>
      <c r="AY189" s="69" t="str">
        <f t="shared" si="36"/>
        <v/>
      </c>
      <c r="AZ189" s="190">
        <f t="shared" si="37"/>
        <v>185</v>
      </c>
      <c r="BA189" s="190" t="str">
        <f>IF(A189="","",IF(AW189="","N.A.",IF(INDEX('GSTR-2B IMS'!$T$5:$T$504,AW189)&lt;&gt;"Available","REVIEW",IF(OR(INDEX('GSTR-2B IMS'!$B$5:$B$504,AW189)="GSTR-1 B2B",INDEX('GSTR-2B IMS'!$B$5:$B$504,AW189)="GSTR-1A",INDEX('GSTR-2B IMS'!$B$5:$B$504,AW189)="IFF"),IF(OR(INDEX('GSTR-2B IMS'!$V$5:$V$504,AW189)="Accepted",INDEX('GSTR-2B IMS'!$V$5:$V$504,AW189)="No Action",INDEX('GSTR-2B IMS'!$V$5:$V$504,AW189)="Deemed Accepted"),"PASS","REVIEW"),IF(OR(INDEX('GSTR-2B IMS'!$V$5:$V$504,AW189)="Not in IMS",INDEX('GSTR-2B IMS'!$V$5:$V$504,AW189)="N.A.",INDEX('GSTR-2B IMS'!$V$5:$V$504,AW189)=""),"PASS","REVIEW")))))</f>
        <v/>
      </c>
      <c r="BB189" s="190" t="str">
        <f>IF(A189="","",IF(S189="Yes","RCM",IF(AW189="","Unmatched",IF(INDEX('GSTR-2B IMS'!$AC$5:$AC$504,AW189)="","4(A)(5)",INDEX('GSTR-2B IMS'!$AC$5:$AC$504,AW189)))))</f>
        <v/>
      </c>
      <c r="BC189" s="188" t="str">
        <f>IF(A189="","",IF(OR(S189="Yes",F189="Credit Note",Q189&lt;=0,AF189="",Setup!$B$24&lt;=AF189,AN189&lt;=0),0,MAX(0,M189*MIN(1,MAX(0,AI189/AN189))*MAX(0,1-IF(AND(AD189&lt;&gt;"",AD189&lt;=AF189),MIN(1,MAX(0,AE189/Q189)),0))-SUMIFS('Reversal Reclaim'!$K$5:$K$504,'Reversal Reclaim'!$B$5:$B$504,A189,'Reversal Reclaim'!$G$5:$G$504,"Temporary"))))</f>
        <v/>
      </c>
      <c r="BD189" s="188" t="str">
        <f>IF(A189="","",IF(OR(S189="Yes",F189="Credit Note",Q189&lt;=0,AF189="",Setup!$B$24&lt;=AF189,AN189&lt;=0),0,MAX(0,N189*MIN(1,MAX(0,AI189/AN189))*MAX(0,1-IF(AND(AD189&lt;&gt;"",AD189&lt;=AF189),MIN(1,MAX(0,AE189/Q189)),0))-SUMIFS('Reversal Reclaim'!$L$5:$L$504,'Reversal Reclaim'!$B$5:$B$504,A189,'Reversal Reclaim'!$G$5:$G$504,"Temporary"))))</f>
        <v/>
      </c>
      <c r="BE189" s="188" t="str">
        <f>IF(A189="","",IF(OR(S189="Yes",F189="Credit Note",Q189&lt;=0,AF189="",Setup!$B$24&lt;=AF189,AN189&lt;=0),0,MAX(0,O189*MIN(1,MAX(0,AI189/AN189))*MAX(0,1-IF(AND(AD189&lt;&gt;"",AD189&lt;=AF189),MIN(1,MAX(0,AE189/Q189)),0))-SUMIFS('Reversal Reclaim'!$M$5:$M$504,'Reversal Reclaim'!$B$5:$B$504,A189,'Reversal Reclaim'!$G$5:$G$504,"Temporary"))))</f>
        <v/>
      </c>
      <c r="BF189" s="188" t="str">
        <f>IF(A189="","",IF(OR(S189="Yes",F189="Credit Note",Q189&lt;=0,AF189="",Setup!$B$24&lt;=AF189,AN189&lt;=0),0,MAX(0,P189*MIN(1,MAX(0,AI189/AN189))*MAX(0,1-IF(AND(AD189&lt;&gt;"",AD189&lt;=AF189),MIN(1,MAX(0,AE189/Q189)),0))-SUMIFS('Reversal Reclaim'!$N$5:$N$504,'Reversal Reclaim'!$B$5:$B$504,A189,'Reversal Reclaim'!$G$5:$G$504,"Temporary"))))</f>
        <v/>
      </c>
      <c r="BG189" s="188" t="str">
        <f t="shared" si="38"/>
        <v/>
      </c>
    </row>
    <row r="190" spans="1:59" ht="37.950000000000003" customHeight="1" x14ac:dyDescent="0.25">
      <c r="A190" s="61"/>
      <c r="B190" s="62"/>
      <c r="C190" s="62"/>
      <c r="D190" s="62"/>
      <c r="E190" s="62"/>
      <c r="F190" s="62"/>
      <c r="G190" s="62"/>
      <c r="H190" s="63"/>
      <c r="I190" s="63"/>
      <c r="J190" s="63"/>
      <c r="K190" s="63"/>
      <c r="L190" s="64"/>
      <c r="M190" s="64"/>
      <c r="N190" s="64"/>
      <c r="O190" s="64"/>
      <c r="P190" s="64"/>
      <c r="Q190" s="64"/>
      <c r="R190" s="62"/>
      <c r="S190" s="62"/>
      <c r="T190" s="62"/>
      <c r="U190" s="62"/>
      <c r="V190" s="62"/>
      <c r="W190" s="63"/>
      <c r="X190" s="65"/>
      <c r="Y190" s="65"/>
      <c r="Z190" s="65"/>
      <c r="AA190" s="62"/>
      <c r="AB190" s="62"/>
      <c r="AC190" s="62"/>
      <c r="AD190" s="63"/>
      <c r="AE190" s="64"/>
      <c r="AF190" s="63" t="str">
        <f t="shared" si="26"/>
        <v/>
      </c>
      <c r="AG190" s="62"/>
      <c r="AH190" s="207"/>
      <c r="AI190" s="64"/>
      <c r="AJ190" s="64"/>
      <c r="AK190" s="64"/>
      <c r="AL190" s="66" t="str">
        <f t="shared" si="27"/>
        <v/>
      </c>
      <c r="AM190" s="67" t="str">
        <f t="shared" si="28"/>
        <v/>
      </c>
      <c r="AN190" s="68" t="str">
        <f t="shared" si="29"/>
        <v/>
      </c>
      <c r="AO190" s="67" t="str">
        <f t="shared" si="30"/>
        <v/>
      </c>
      <c r="AP190" s="67" t="str">
        <f t="shared" si="31"/>
        <v/>
      </c>
      <c r="AQ190" s="67" t="str">
        <f t="shared" si="32"/>
        <v/>
      </c>
      <c r="AR190" s="67" t="str">
        <f t="shared" si="33"/>
        <v/>
      </c>
      <c r="AS190" s="67" t="str">
        <f t="shared" si="34"/>
        <v/>
      </c>
      <c r="AT190" s="67" t="str">
        <f>IF(A190="","",IF(S190="Yes","N.A.",IF(AND(AD190&lt;&gt;"",AD190&lt;=AF190,AE190&gt;=Q190),"PASS",IF(Setup!$B$24&lt;=AF190,"WATCH",IF(BG190&gt;0,"PARTIAL REVERSE/REVIEW","REVERSE/REVIEW")))))</f>
        <v/>
      </c>
      <c r="AU190" s="67" t="str">
        <f>IF(A190="","",IF(H190="","REVIEW",IF(AI190&gt;0,IF(OR(AH190="",NOT(ISNUMBER(AH190))),"REVIEW CLAIM DATE",IF(AH190&lt;=SUMIF('FY Deadlines'!$A$5:$A$14,IF(MONTH(H190)&gt;=4,YEAR(H190),YEAR(H190)-1),'FY Deadlines'!$F$5:$F$14),"PASS","EXPIRED CLAIM")),IF(SUMIF('FY Deadlines'!$A$5:$A$14,IF(MONTH(H190)&gt;=4,YEAR(H190),YEAR(H190)-1),'FY Deadlines'!$F$5:$F$14)=0,"REVIEW FY",IF(Setup!$B$24&gt;SUMIF('FY Deadlines'!$A$5:$A$14,IF(MONTH(H190)&gt;=4,YEAR(H190),YEAR(H190)-1),'FY Deadlines'!$F$5:$F$14),"EXPIRED","PASS")))))</f>
        <v/>
      </c>
      <c r="AV190" s="67" t="str">
        <f t="shared" si="35"/>
        <v/>
      </c>
      <c r="AW190" s="67" t="str">
        <f>IF(AM190="","",IF(COUNTIF('GSTR-2B IMS'!$AE$5:$AE$504,AM190)=1,SUMIF('GSTR-2B IMS'!$AE$5:$AE$504,AM190,'GSTR-2B IMS'!$AL$5:$AL$504),""))</f>
        <v/>
      </c>
      <c r="AX190" s="67" t="str">
        <f>IF(A190="","",IF(AO190&gt;1,"Duplicate",IF(COUNTIF('GSTR-2B IMS'!$AE$5:$AE$504,AM190)=0,"Only in Books",IF(COUNTIF('GSTR-2B IMS'!$AE$5:$AE$504,AM190)&gt;1,"Duplicate",IF(AND(C190=INDEX('GSTR-2B IMS'!$C$5:$C$504,AW190),F190=INDEX('GSTR-2B IMS'!$F$5:$F$504,AW190),ABS(H190-INDEX('GSTR-2B IMS'!$H$5:$H$504,AW190))&lt;=Setup!$B$21,ABS(L190-INDEX('GSTR-2B IMS'!$L$5:$L$504,AW190))&lt;=Setup!$B$18,ABS(AN190-INDEX('GSTR-2B IMS'!$AF$5:$AF$504,AW190))&lt;=Setup!$B$19,ABS(M190-INDEX('GSTR-2B IMS'!$M$5:$M$504,AW190))&lt;=Setup!$B$20,ABS(N190-INDEX('GSTR-2B IMS'!$N$5:$N$504,AW190))&lt;=Setup!$B$20,ABS(O190-INDEX('GSTR-2B IMS'!$O$5:$O$504,AW190))&lt;=Setup!$B$20,ABS(P190-INDEX('GSTR-2B IMS'!$P$5:$P$504,AW190))&lt;=Setup!$B$20),"Exact",IF(AND(C190=INDEX('GSTR-2B IMS'!$C$5:$C$504,AW190),F190=INDEX('GSTR-2B IMS'!$F$5:$F$504,AW190)),"Partial","Probable"))))))</f>
        <v/>
      </c>
      <c r="AY190" s="69" t="str">
        <f t="shared" si="36"/>
        <v/>
      </c>
      <c r="AZ190" s="190">
        <f t="shared" si="37"/>
        <v>186</v>
      </c>
      <c r="BA190" s="190" t="str">
        <f>IF(A190="","",IF(AW190="","N.A.",IF(INDEX('GSTR-2B IMS'!$T$5:$T$504,AW190)&lt;&gt;"Available","REVIEW",IF(OR(INDEX('GSTR-2B IMS'!$B$5:$B$504,AW190)="GSTR-1 B2B",INDEX('GSTR-2B IMS'!$B$5:$B$504,AW190)="GSTR-1A",INDEX('GSTR-2B IMS'!$B$5:$B$504,AW190)="IFF"),IF(OR(INDEX('GSTR-2B IMS'!$V$5:$V$504,AW190)="Accepted",INDEX('GSTR-2B IMS'!$V$5:$V$504,AW190)="No Action",INDEX('GSTR-2B IMS'!$V$5:$V$504,AW190)="Deemed Accepted"),"PASS","REVIEW"),IF(OR(INDEX('GSTR-2B IMS'!$V$5:$V$504,AW190)="Not in IMS",INDEX('GSTR-2B IMS'!$V$5:$V$504,AW190)="N.A.",INDEX('GSTR-2B IMS'!$V$5:$V$504,AW190)=""),"PASS","REVIEW")))))</f>
        <v/>
      </c>
      <c r="BB190" s="190" t="str">
        <f>IF(A190="","",IF(S190="Yes","RCM",IF(AW190="","Unmatched",IF(INDEX('GSTR-2B IMS'!$AC$5:$AC$504,AW190)="","4(A)(5)",INDEX('GSTR-2B IMS'!$AC$5:$AC$504,AW190)))))</f>
        <v/>
      </c>
      <c r="BC190" s="188" t="str">
        <f>IF(A190="","",IF(OR(S190="Yes",F190="Credit Note",Q190&lt;=0,AF190="",Setup!$B$24&lt;=AF190,AN190&lt;=0),0,MAX(0,M190*MIN(1,MAX(0,AI190/AN190))*MAX(0,1-IF(AND(AD190&lt;&gt;"",AD190&lt;=AF190),MIN(1,MAX(0,AE190/Q190)),0))-SUMIFS('Reversal Reclaim'!$K$5:$K$504,'Reversal Reclaim'!$B$5:$B$504,A190,'Reversal Reclaim'!$G$5:$G$504,"Temporary"))))</f>
        <v/>
      </c>
      <c r="BD190" s="188" t="str">
        <f>IF(A190="","",IF(OR(S190="Yes",F190="Credit Note",Q190&lt;=0,AF190="",Setup!$B$24&lt;=AF190,AN190&lt;=0),0,MAX(0,N190*MIN(1,MAX(0,AI190/AN190))*MAX(0,1-IF(AND(AD190&lt;&gt;"",AD190&lt;=AF190),MIN(1,MAX(0,AE190/Q190)),0))-SUMIFS('Reversal Reclaim'!$L$5:$L$504,'Reversal Reclaim'!$B$5:$B$504,A190,'Reversal Reclaim'!$G$5:$G$504,"Temporary"))))</f>
        <v/>
      </c>
      <c r="BE190" s="188" t="str">
        <f>IF(A190="","",IF(OR(S190="Yes",F190="Credit Note",Q190&lt;=0,AF190="",Setup!$B$24&lt;=AF190,AN190&lt;=0),0,MAX(0,O190*MIN(1,MAX(0,AI190/AN190))*MAX(0,1-IF(AND(AD190&lt;&gt;"",AD190&lt;=AF190),MIN(1,MAX(0,AE190/Q190)),0))-SUMIFS('Reversal Reclaim'!$M$5:$M$504,'Reversal Reclaim'!$B$5:$B$504,A190,'Reversal Reclaim'!$G$5:$G$504,"Temporary"))))</f>
        <v/>
      </c>
      <c r="BF190" s="188" t="str">
        <f>IF(A190="","",IF(OR(S190="Yes",F190="Credit Note",Q190&lt;=0,AF190="",Setup!$B$24&lt;=AF190,AN190&lt;=0),0,MAX(0,P190*MIN(1,MAX(0,AI190/AN190))*MAX(0,1-IF(AND(AD190&lt;&gt;"",AD190&lt;=AF190),MIN(1,MAX(0,AE190/Q190)),0))-SUMIFS('Reversal Reclaim'!$N$5:$N$504,'Reversal Reclaim'!$B$5:$B$504,A190,'Reversal Reclaim'!$G$5:$G$504,"Temporary"))))</f>
        <v/>
      </c>
      <c r="BG190" s="188" t="str">
        <f t="shared" si="38"/>
        <v/>
      </c>
    </row>
    <row r="191" spans="1:59" ht="37.950000000000003" customHeight="1" x14ac:dyDescent="0.25">
      <c r="A191" s="61"/>
      <c r="B191" s="62"/>
      <c r="C191" s="62"/>
      <c r="D191" s="62"/>
      <c r="E191" s="62"/>
      <c r="F191" s="62"/>
      <c r="G191" s="62"/>
      <c r="H191" s="63"/>
      <c r="I191" s="63"/>
      <c r="J191" s="63"/>
      <c r="K191" s="63"/>
      <c r="L191" s="64"/>
      <c r="M191" s="64"/>
      <c r="N191" s="64"/>
      <c r="O191" s="64"/>
      <c r="P191" s="64"/>
      <c r="Q191" s="64"/>
      <c r="R191" s="62"/>
      <c r="S191" s="62"/>
      <c r="T191" s="62"/>
      <c r="U191" s="62"/>
      <c r="V191" s="62"/>
      <c r="W191" s="63"/>
      <c r="X191" s="65"/>
      <c r="Y191" s="65"/>
      <c r="Z191" s="65"/>
      <c r="AA191" s="62"/>
      <c r="AB191" s="62"/>
      <c r="AC191" s="62"/>
      <c r="AD191" s="63"/>
      <c r="AE191" s="64"/>
      <c r="AF191" s="63" t="str">
        <f t="shared" si="26"/>
        <v/>
      </c>
      <c r="AG191" s="62"/>
      <c r="AH191" s="207"/>
      <c r="AI191" s="64"/>
      <c r="AJ191" s="64"/>
      <c r="AK191" s="64"/>
      <c r="AL191" s="66" t="str">
        <f t="shared" si="27"/>
        <v/>
      </c>
      <c r="AM191" s="67" t="str">
        <f t="shared" si="28"/>
        <v/>
      </c>
      <c r="AN191" s="68" t="str">
        <f t="shared" si="29"/>
        <v/>
      </c>
      <c r="AO191" s="67" t="str">
        <f t="shared" si="30"/>
        <v/>
      </c>
      <c r="AP191" s="67" t="str">
        <f t="shared" si="31"/>
        <v/>
      </c>
      <c r="AQ191" s="67" t="str">
        <f t="shared" si="32"/>
        <v/>
      </c>
      <c r="AR191" s="67" t="str">
        <f t="shared" si="33"/>
        <v/>
      </c>
      <c r="AS191" s="67" t="str">
        <f t="shared" si="34"/>
        <v/>
      </c>
      <c r="AT191" s="67" t="str">
        <f>IF(A191="","",IF(S191="Yes","N.A.",IF(AND(AD191&lt;&gt;"",AD191&lt;=AF191,AE191&gt;=Q191),"PASS",IF(Setup!$B$24&lt;=AF191,"WATCH",IF(BG191&gt;0,"PARTIAL REVERSE/REVIEW","REVERSE/REVIEW")))))</f>
        <v/>
      </c>
      <c r="AU191" s="67" t="str">
        <f>IF(A191="","",IF(H191="","REVIEW",IF(AI191&gt;0,IF(OR(AH191="",NOT(ISNUMBER(AH191))),"REVIEW CLAIM DATE",IF(AH191&lt;=SUMIF('FY Deadlines'!$A$5:$A$14,IF(MONTH(H191)&gt;=4,YEAR(H191),YEAR(H191)-1),'FY Deadlines'!$F$5:$F$14),"PASS","EXPIRED CLAIM")),IF(SUMIF('FY Deadlines'!$A$5:$A$14,IF(MONTH(H191)&gt;=4,YEAR(H191),YEAR(H191)-1),'FY Deadlines'!$F$5:$F$14)=0,"REVIEW FY",IF(Setup!$B$24&gt;SUMIF('FY Deadlines'!$A$5:$A$14,IF(MONTH(H191)&gt;=4,YEAR(H191),YEAR(H191)-1),'FY Deadlines'!$F$5:$F$14),"EXPIRED","PASS")))))</f>
        <v/>
      </c>
      <c r="AV191" s="67" t="str">
        <f t="shared" si="35"/>
        <v/>
      </c>
      <c r="AW191" s="67" t="str">
        <f>IF(AM191="","",IF(COUNTIF('GSTR-2B IMS'!$AE$5:$AE$504,AM191)=1,SUMIF('GSTR-2B IMS'!$AE$5:$AE$504,AM191,'GSTR-2B IMS'!$AL$5:$AL$504),""))</f>
        <v/>
      </c>
      <c r="AX191" s="67" t="str">
        <f>IF(A191="","",IF(AO191&gt;1,"Duplicate",IF(COUNTIF('GSTR-2B IMS'!$AE$5:$AE$504,AM191)=0,"Only in Books",IF(COUNTIF('GSTR-2B IMS'!$AE$5:$AE$504,AM191)&gt;1,"Duplicate",IF(AND(C191=INDEX('GSTR-2B IMS'!$C$5:$C$504,AW191),F191=INDEX('GSTR-2B IMS'!$F$5:$F$504,AW191),ABS(H191-INDEX('GSTR-2B IMS'!$H$5:$H$504,AW191))&lt;=Setup!$B$21,ABS(L191-INDEX('GSTR-2B IMS'!$L$5:$L$504,AW191))&lt;=Setup!$B$18,ABS(AN191-INDEX('GSTR-2B IMS'!$AF$5:$AF$504,AW191))&lt;=Setup!$B$19,ABS(M191-INDEX('GSTR-2B IMS'!$M$5:$M$504,AW191))&lt;=Setup!$B$20,ABS(N191-INDEX('GSTR-2B IMS'!$N$5:$N$504,AW191))&lt;=Setup!$B$20,ABS(O191-INDEX('GSTR-2B IMS'!$O$5:$O$504,AW191))&lt;=Setup!$B$20,ABS(P191-INDEX('GSTR-2B IMS'!$P$5:$P$504,AW191))&lt;=Setup!$B$20),"Exact",IF(AND(C191=INDEX('GSTR-2B IMS'!$C$5:$C$504,AW191),F191=INDEX('GSTR-2B IMS'!$F$5:$F$504,AW191)),"Partial","Probable"))))))</f>
        <v/>
      </c>
      <c r="AY191" s="69" t="str">
        <f t="shared" si="36"/>
        <v/>
      </c>
      <c r="AZ191" s="190">
        <f t="shared" si="37"/>
        <v>187</v>
      </c>
      <c r="BA191" s="190" t="str">
        <f>IF(A191="","",IF(AW191="","N.A.",IF(INDEX('GSTR-2B IMS'!$T$5:$T$504,AW191)&lt;&gt;"Available","REVIEW",IF(OR(INDEX('GSTR-2B IMS'!$B$5:$B$504,AW191)="GSTR-1 B2B",INDEX('GSTR-2B IMS'!$B$5:$B$504,AW191)="GSTR-1A",INDEX('GSTR-2B IMS'!$B$5:$B$504,AW191)="IFF"),IF(OR(INDEX('GSTR-2B IMS'!$V$5:$V$504,AW191)="Accepted",INDEX('GSTR-2B IMS'!$V$5:$V$504,AW191)="No Action",INDEX('GSTR-2B IMS'!$V$5:$V$504,AW191)="Deemed Accepted"),"PASS","REVIEW"),IF(OR(INDEX('GSTR-2B IMS'!$V$5:$V$504,AW191)="Not in IMS",INDEX('GSTR-2B IMS'!$V$5:$V$504,AW191)="N.A.",INDEX('GSTR-2B IMS'!$V$5:$V$504,AW191)=""),"PASS","REVIEW")))))</f>
        <v/>
      </c>
      <c r="BB191" s="190" t="str">
        <f>IF(A191="","",IF(S191="Yes","RCM",IF(AW191="","Unmatched",IF(INDEX('GSTR-2B IMS'!$AC$5:$AC$504,AW191)="","4(A)(5)",INDEX('GSTR-2B IMS'!$AC$5:$AC$504,AW191)))))</f>
        <v/>
      </c>
      <c r="BC191" s="188" t="str">
        <f>IF(A191="","",IF(OR(S191="Yes",F191="Credit Note",Q191&lt;=0,AF191="",Setup!$B$24&lt;=AF191,AN191&lt;=0),0,MAX(0,M191*MIN(1,MAX(0,AI191/AN191))*MAX(0,1-IF(AND(AD191&lt;&gt;"",AD191&lt;=AF191),MIN(1,MAX(0,AE191/Q191)),0))-SUMIFS('Reversal Reclaim'!$K$5:$K$504,'Reversal Reclaim'!$B$5:$B$504,A191,'Reversal Reclaim'!$G$5:$G$504,"Temporary"))))</f>
        <v/>
      </c>
      <c r="BD191" s="188" t="str">
        <f>IF(A191="","",IF(OR(S191="Yes",F191="Credit Note",Q191&lt;=0,AF191="",Setup!$B$24&lt;=AF191,AN191&lt;=0),0,MAX(0,N191*MIN(1,MAX(0,AI191/AN191))*MAX(0,1-IF(AND(AD191&lt;&gt;"",AD191&lt;=AF191),MIN(1,MAX(0,AE191/Q191)),0))-SUMIFS('Reversal Reclaim'!$L$5:$L$504,'Reversal Reclaim'!$B$5:$B$504,A191,'Reversal Reclaim'!$G$5:$G$504,"Temporary"))))</f>
        <v/>
      </c>
      <c r="BE191" s="188" t="str">
        <f>IF(A191="","",IF(OR(S191="Yes",F191="Credit Note",Q191&lt;=0,AF191="",Setup!$B$24&lt;=AF191,AN191&lt;=0),0,MAX(0,O191*MIN(1,MAX(0,AI191/AN191))*MAX(0,1-IF(AND(AD191&lt;&gt;"",AD191&lt;=AF191),MIN(1,MAX(0,AE191/Q191)),0))-SUMIFS('Reversal Reclaim'!$M$5:$M$504,'Reversal Reclaim'!$B$5:$B$504,A191,'Reversal Reclaim'!$G$5:$G$504,"Temporary"))))</f>
        <v/>
      </c>
      <c r="BF191" s="188" t="str">
        <f>IF(A191="","",IF(OR(S191="Yes",F191="Credit Note",Q191&lt;=0,AF191="",Setup!$B$24&lt;=AF191,AN191&lt;=0),0,MAX(0,P191*MIN(1,MAX(0,AI191/AN191))*MAX(0,1-IF(AND(AD191&lt;&gt;"",AD191&lt;=AF191),MIN(1,MAX(0,AE191/Q191)),0))-SUMIFS('Reversal Reclaim'!$N$5:$N$504,'Reversal Reclaim'!$B$5:$B$504,A191,'Reversal Reclaim'!$G$5:$G$504,"Temporary"))))</f>
        <v/>
      </c>
      <c r="BG191" s="188" t="str">
        <f t="shared" si="38"/>
        <v/>
      </c>
    </row>
    <row r="192" spans="1:59" ht="37.950000000000003" customHeight="1" x14ac:dyDescent="0.25">
      <c r="A192" s="61"/>
      <c r="B192" s="62"/>
      <c r="C192" s="62"/>
      <c r="D192" s="62"/>
      <c r="E192" s="62"/>
      <c r="F192" s="62"/>
      <c r="G192" s="62"/>
      <c r="H192" s="63"/>
      <c r="I192" s="63"/>
      <c r="J192" s="63"/>
      <c r="K192" s="63"/>
      <c r="L192" s="64"/>
      <c r="M192" s="64"/>
      <c r="N192" s="64"/>
      <c r="O192" s="64"/>
      <c r="P192" s="64"/>
      <c r="Q192" s="64"/>
      <c r="R192" s="62"/>
      <c r="S192" s="62"/>
      <c r="T192" s="62"/>
      <c r="U192" s="62"/>
      <c r="V192" s="62"/>
      <c r="W192" s="63"/>
      <c r="X192" s="65"/>
      <c r="Y192" s="65"/>
      <c r="Z192" s="65"/>
      <c r="AA192" s="62"/>
      <c r="AB192" s="62"/>
      <c r="AC192" s="62"/>
      <c r="AD192" s="63"/>
      <c r="AE192" s="64"/>
      <c r="AF192" s="63" t="str">
        <f t="shared" si="26"/>
        <v/>
      </c>
      <c r="AG192" s="62"/>
      <c r="AH192" s="207"/>
      <c r="AI192" s="64"/>
      <c r="AJ192" s="64"/>
      <c r="AK192" s="64"/>
      <c r="AL192" s="66" t="str">
        <f t="shared" si="27"/>
        <v/>
      </c>
      <c r="AM192" s="67" t="str">
        <f t="shared" si="28"/>
        <v/>
      </c>
      <c r="AN192" s="68" t="str">
        <f t="shared" si="29"/>
        <v/>
      </c>
      <c r="AO192" s="67" t="str">
        <f t="shared" si="30"/>
        <v/>
      </c>
      <c r="AP192" s="67" t="str">
        <f t="shared" si="31"/>
        <v/>
      </c>
      <c r="AQ192" s="67" t="str">
        <f t="shared" si="32"/>
        <v/>
      </c>
      <c r="AR192" s="67" t="str">
        <f t="shared" si="33"/>
        <v/>
      </c>
      <c r="AS192" s="67" t="str">
        <f t="shared" si="34"/>
        <v/>
      </c>
      <c r="AT192" s="67" t="str">
        <f>IF(A192="","",IF(S192="Yes","N.A.",IF(AND(AD192&lt;&gt;"",AD192&lt;=AF192,AE192&gt;=Q192),"PASS",IF(Setup!$B$24&lt;=AF192,"WATCH",IF(BG192&gt;0,"PARTIAL REVERSE/REVIEW","REVERSE/REVIEW")))))</f>
        <v/>
      </c>
      <c r="AU192" s="67" t="str">
        <f>IF(A192="","",IF(H192="","REVIEW",IF(AI192&gt;0,IF(OR(AH192="",NOT(ISNUMBER(AH192))),"REVIEW CLAIM DATE",IF(AH192&lt;=SUMIF('FY Deadlines'!$A$5:$A$14,IF(MONTH(H192)&gt;=4,YEAR(H192),YEAR(H192)-1),'FY Deadlines'!$F$5:$F$14),"PASS","EXPIRED CLAIM")),IF(SUMIF('FY Deadlines'!$A$5:$A$14,IF(MONTH(H192)&gt;=4,YEAR(H192),YEAR(H192)-1),'FY Deadlines'!$F$5:$F$14)=0,"REVIEW FY",IF(Setup!$B$24&gt;SUMIF('FY Deadlines'!$A$5:$A$14,IF(MONTH(H192)&gt;=4,YEAR(H192),YEAR(H192)-1),'FY Deadlines'!$F$5:$F$14),"EXPIRED","PASS")))))</f>
        <v/>
      </c>
      <c r="AV192" s="67" t="str">
        <f t="shared" si="35"/>
        <v/>
      </c>
      <c r="AW192" s="67" t="str">
        <f>IF(AM192="","",IF(COUNTIF('GSTR-2B IMS'!$AE$5:$AE$504,AM192)=1,SUMIF('GSTR-2B IMS'!$AE$5:$AE$504,AM192,'GSTR-2B IMS'!$AL$5:$AL$504),""))</f>
        <v/>
      </c>
      <c r="AX192" s="67" t="str">
        <f>IF(A192="","",IF(AO192&gt;1,"Duplicate",IF(COUNTIF('GSTR-2B IMS'!$AE$5:$AE$504,AM192)=0,"Only in Books",IF(COUNTIF('GSTR-2B IMS'!$AE$5:$AE$504,AM192)&gt;1,"Duplicate",IF(AND(C192=INDEX('GSTR-2B IMS'!$C$5:$C$504,AW192),F192=INDEX('GSTR-2B IMS'!$F$5:$F$504,AW192),ABS(H192-INDEX('GSTR-2B IMS'!$H$5:$H$504,AW192))&lt;=Setup!$B$21,ABS(L192-INDEX('GSTR-2B IMS'!$L$5:$L$504,AW192))&lt;=Setup!$B$18,ABS(AN192-INDEX('GSTR-2B IMS'!$AF$5:$AF$504,AW192))&lt;=Setup!$B$19,ABS(M192-INDEX('GSTR-2B IMS'!$M$5:$M$504,AW192))&lt;=Setup!$B$20,ABS(N192-INDEX('GSTR-2B IMS'!$N$5:$N$504,AW192))&lt;=Setup!$B$20,ABS(O192-INDEX('GSTR-2B IMS'!$O$5:$O$504,AW192))&lt;=Setup!$B$20,ABS(P192-INDEX('GSTR-2B IMS'!$P$5:$P$504,AW192))&lt;=Setup!$B$20),"Exact",IF(AND(C192=INDEX('GSTR-2B IMS'!$C$5:$C$504,AW192),F192=INDEX('GSTR-2B IMS'!$F$5:$F$504,AW192)),"Partial","Probable"))))))</f>
        <v/>
      </c>
      <c r="AY192" s="69" t="str">
        <f t="shared" si="36"/>
        <v/>
      </c>
      <c r="AZ192" s="190">
        <f t="shared" si="37"/>
        <v>188</v>
      </c>
      <c r="BA192" s="190" t="str">
        <f>IF(A192="","",IF(AW192="","N.A.",IF(INDEX('GSTR-2B IMS'!$T$5:$T$504,AW192)&lt;&gt;"Available","REVIEW",IF(OR(INDEX('GSTR-2B IMS'!$B$5:$B$504,AW192)="GSTR-1 B2B",INDEX('GSTR-2B IMS'!$B$5:$B$504,AW192)="GSTR-1A",INDEX('GSTR-2B IMS'!$B$5:$B$504,AW192)="IFF"),IF(OR(INDEX('GSTR-2B IMS'!$V$5:$V$504,AW192)="Accepted",INDEX('GSTR-2B IMS'!$V$5:$V$504,AW192)="No Action",INDEX('GSTR-2B IMS'!$V$5:$V$504,AW192)="Deemed Accepted"),"PASS","REVIEW"),IF(OR(INDEX('GSTR-2B IMS'!$V$5:$V$504,AW192)="Not in IMS",INDEX('GSTR-2B IMS'!$V$5:$V$504,AW192)="N.A.",INDEX('GSTR-2B IMS'!$V$5:$V$504,AW192)=""),"PASS","REVIEW")))))</f>
        <v/>
      </c>
      <c r="BB192" s="190" t="str">
        <f>IF(A192="","",IF(S192="Yes","RCM",IF(AW192="","Unmatched",IF(INDEX('GSTR-2B IMS'!$AC$5:$AC$504,AW192)="","4(A)(5)",INDEX('GSTR-2B IMS'!$AC$5:$AC$504,AW192)))))</f>
        <v/>
      </c>
      <c r="BC192" s="188" t="str">
        <f>IF(A192="","",IF(OR(S192="Yes",F192="Credit Note",Q192&lt;=0,AF192="",Setup!$B$24&lt;=AF192,AN192&lt;=0),0,MAX(0,M192*MIN(1,MAX(0,AI192/AN192))*MAX(0,1-IF(AND(AD192&lt;&gt;"",AD192&lt;=AF192),MIN(1,MAX(0,AE192/Q192)),0))-SUMIFS('Reversal Reclaim'!$K$5:$K$504,'Reversal Reclaim'!$B$5:$B$504,A192,'Reversal Reclaim'!$G$5:$G$504,"Temporary"))))</f>
        <v/>
      </c>
      <c r="BD192" s="188" t="str">
        <f>IF(A192="","",IF(OR(S192="Yes",F192="Credit Note",Q192&lt;=0,AF192="",Setup!$B$24&lt;=AF192,AN192&lt;=0),0,MAX(0,N192*MIN(1,MAX(0,AI192/AN192))*MAX(0,1-IF(AND(AD192&lt;&gt;"",AD192&lt;=AF192),MIN(1,MAX(0,AE192/Q192)),0))-SUMIFS('Reversal Reclaim'!$L$5:$L$504,'Reversal Reclaim'!$B$5:$B$504,A192,'Reversal Reclaim'!$G$5:$G$504,"Temporary"))))</f>
        <v/>
      </c>
      <c r="BE192" s="188" t="str">
        <f>IF(A192="","",IF(OR(S192="Yes",F192="Credit Note",Q192&lt;=0,AF192="",Setup!$B$24&lt;=AF192,AN192&lt;=0),0,MAX(0,O192*MIN(1,MAX(0,AI192/AN192))*MAX(0,1-IF(AND(AD192&lt;&gt;"",AD192&lt;=AF192),MIN(1,MAX(0,AE192/Q192)),0))-SUMIFS('Reversal Reclaim'!$M$5:$M$504,'Reversal Reclaim'!$B$5:$B$504,A192,'Reversal Reclaim'!$G$5:$G$504,"Temporary"))))</f>
        <v/>
      </c>
      <c r="BF192" s="188" t="str">
        <f>IF(A192="","",IF(OR(S192="Yes",F192="Credit Note",Q192&lt;=0,AF192="",Setup!$B$24&lt;=AF192,AN192&lt;=0),0,MAX(0,P192*MIN(1,MAX(0,AI192/AN192))*MAX(0,1-IF(AND(AD192&lt;&gt;"",AD192&lt;=AF192),MIN(1,MAX(0,AE192/Q192)),0))-SUMIFS('Reversal Reclaim'!$N$5:$N$504,'Reversal Reclaim'!$B$5:$B$504,A192,'Reversal Reclaim'!$G$5:$G$504,"Temporary"))))</f>
        <v/>
      </c>
      <c r="BG192" s="188" t="str">
        <f t="shared" si="38"/>
        <v/>
      </c>
    </row>
    <row r="193" spans="1:59" ht="37.950000000000003" customHeight="1" x14ac:dyDescent="0.25">
      <c r="A193" s="61"/>
      <c r="B193" s="62"/>
      <c r="C193" s="62"/>
      <c r="D193" s="62"/>
      <c r="E193" s="62"/>
      <c r="F193" s="62"/>
      <c r="G193" s="62"/>
      <c r="H193" s="63"/>
      <c r="I193" s="63"/>
      <c r="J193" s="63"/>
      <c r="K193" s="63"/>
      <c r="L193" s="64"/>
      <c r="M193" s="64"/>
      <c r="N193" s="64"/>
      <c r="O193" s="64"/>
      <c r="P193" s="64"/>
      <c r="Q193" s="64"/>
      <c r="R193" s="62"/>
      <c r="S193" s="62"/>
      <c r="T193" s="62"/>
      <c r="U193" s="62"/>
      <c r="V193" s="62"/>
      <c r="W193" s="63"/>
      <c r="X193" s="65"/>
      <c r="Y193" s="65"/>
      <c r="Z193" s="65"/>
      <c r="AA193" s="62"/>
      <c r="AB193" s="62"/>
      <c r="AC193" s="62"/>
      <c r="AD193" s="63"/>
      <c r="AE193" s="64"/>
      <c r="AF193" s="63" t="str">
        <f t="shared" si="26"/>
        <v/>
      </c>
      <c r="AG193" s="62"/>
      <c r="AH193" s="207"/>
      <c r="AI193" s="64"/>
      <c r="AJ193" s="64"/>
      <c r="AK193" s="64"/>
      <c r="AL193" s="66" t="str">
        <f t="shared" si="27"/>
        <v/>
      </c>
      <c r="AM193" s="67" t="str">
        <f t="shared" si="28"/>
        <v/>
      </c>
      <c r="AN193" s="68" t="str">
        <f t="shared" si="29"/>
        <v/>
      </c>
      <c r="AO193" s="67" t="str">
        <f t="shared" si="30"/>
        <v/>
      </c>
      <c r="AP193" s="67" t="str">
        <f t="shared" si="31"/>
        <v/>
      </c>
      <c r="AQ193" s="67" t="str">
        <f t="shared" si="32"/>
        <v/>
      </c>
      <c r="AR193" s="67" t="str">
        <f t="shared" si="33"/>
        <v/>
      </c>
      <c r="AS193" s="67" t="str">
        <f t="shared" si="34"/>
        <v/>
      </c>
      <c r="AT193" s="67" t="str">
        <f>IF(A193="","",IF(S193="Yes","N.A.",IF(AND(AD193&lt;&gt;"",AD193&lt;=AF193,AE193&gt;=Q193),"PASS",IF(Setup!$B$24&lt;=AF193,"WATCH",IF(BG193&gt;0,"PARTIAL REVERSE/REVIEW","REVERSE/REVIEW")))))</f>
        <v/>
      </c>
      <c r="AU193" s="67" t="str">
        <f>IF(A193="","",IF(H193="","REVIEW",IF(AI193&gt;0,IF(OR(AH193="",NOT(ISNUMBER(AH193))),"REVIEW CLAIM DATE",IF(AH193&lt;=SUMIF('FY Deadlines'!$A$5:$A$14,IF(MONTH(H193)&gt;=4,YEAR(H193),YEAR(H193)-1),'FY Deadlines'!$F$5:$F$14),"PASS","EXPIRED CLAIM")),IF(SUMIF('FY Deadlines'!$A$5:$A$14,IF(MONTH(H193)&gt;=4,YEAR(H193),YEAR(H193)-1),'FY Deadlines'!$F$5:$F$14)=0,"REVIEW FY",IF(Setup!$B$24&gt;SUMIF('FY Deadlines'!$A$5:$A$14,IF(MONTH(H193)&gt;=4,YEAR(H193),YEAR(H193)-1),'FY Deadlines'!$F$5:$F$14),"EXPIRED","PASS")))))</f>
        <v/>
      </c>
      <c r="AV193" s="67" t="str">
        <f t="shared" si="35"/>
        <v/>
      </c>
      <c r="AW193" s="67" t="str">
        <f>IF(AM193="","",IF(COUNTIF('GSTR-2B IMS'!$AE$5:$AE$504,AM193)=1,SUMIF('GSTR-2B IMS'!$AE$5:$AE$504,AM193,'GSTR-2B IMS'!$AL$5:$AL$504),""))</f>
        <v/>
      </c>
      <c r="AX193" s="67" t="str">
        <f>IF(A193="","",IF(AO193&gt;1,"Duplicate",IF(COUNTIF('GSTR-2B IMS'!$AE$5:$AE$504,AM193)=0,"Only in Books",IF(COUNTIF('GSTR-2B IMS'!$AE$5:$AE$504,AM193)&gt;1,"Duplicate",IF(AND(C193=INDEX('GSTR-2B IMS'!$C$5:$C$504,AW193),F193=INDEX('GSTR-2B IMS'!$F$5:$F$504,AW193),ABS(H193-INDEX('GSTR-2B IMS'!$H$5:$H$504,AW193))&lt;=Setup!$B$21,ABS(L193-INDEX('GSTR-2B IMS'!$L$5:$L$504,AW193))&lt;=Setup!$B$18,ABS(AN193-INDEX('GSTR-2B IMS'!$AF$5:$AF$504,AW193))&lt;=Setup!$B$19,ABS(M193-INDEX('GSTR-2B IMS'!$M$5:$M$504,AW193))&lt;=Setup!$B$20,ABS(N193-INDEX('GSTR-2B IMS'!$N$5:$N$504,AW193))&lt;=Setup!$B$20,ABS(O193-INDEX('GSTR-2B IMS'!$O$5:$O$504,AW193))&lt;=Setup!$B$20,ABS(P193-INDEX('GSTR-2B IMS'!$P$5:$P$504,AW193))&lt;=Setup!$B$20),"Exact",IF(AND(C193=INDEX('GSTR-2B IMS'!$C$5:$C$504,AW193),F193=INDEX('GSTR-2B IMS'!$F$5:$F$504,AW193)),"Partial","Probable"))))))</f>
        <v/>
      </c>
      <c r="AY193" s="69" t="str">
        <f t="shared" si="36"/>
        <v/>
      </c>
      <c r="AZ193" s="190">
        <f t="shared" si="37"/>
        <v>189</v>
      </c>
      <c r="BA193" s="190" t="str">
        <f>IF(A193="","",IF(AW193="","N.A.",IF(INDEX('GSTR-2B IMS'!$T$5:$T$504,AW193)&lt;&gt;"Available","REVIEW",IF(OR(INDEX('GSTR-2B IMS'!$B$5:$B$504,AW193)="GSTR-1 B2B",INDEX('GSTR-2B IMS'!$B$5:$B$504,AW193)="GSTR-1A",INDEX('GSTR-2B IMS'!$B$5:$B$504,AW193)="IFF"),IF(OR(INDEX('GSTR-2B IMS'!$V$5:$V$504,AW193)="Accepted",INDEX('GSTR-2B IMS'!$V$5:$V$504,AW193)="No Action",INDEX('GSTR-2B IMS'!$V$5:$V$504,AW193)="Deemed Accepted"),"PASS","REVIEW"),IF(OR(INDEX('GSTR-2B IMS'!$V$5:$V$504,AW193)="Not in IMS",INDEX('GSTR-2B IMS'!$V$5:$V$504,AW193)="N.A.",INDEX('GSTR-2B IMS'!$V$5:$V$504,AW193)=""),"PASS","REVIEW")))))</f>
        <v/>
      </c>
      <c r="BB193" s="190" t="str">
        <f>IF(A193="","",IF(S193="Yes","RCM",IF(AW193="","Unmatched",IF(INDEX('GSTR-2B IMS'!$AC$5:$AC$504,AW193)="","4(A)(5)",INDEX('GSTR-2B IMS'!$AC$5:$AC$504,AW193)))))</f>
        <v/>
      </c>
      <c r="BC193" s="188" t="str">
        <f>IF(A193="","",IF(OR(S193="Yes",F193="Credit Note",Q193&lt;=0,AF193="",Setup!$B$24&lt;=AF193,AN193&lt;=0),0,MAX(0,M193*MIN(1,MAX(0,AI193/AN193))*MAX(0,1-IF(AND(AD193&lt;&gt;"",AD193&lt;=AF193),MIN(1,MAX(0,AE193/Q193)),0))-SUMIFS('Reversal Reclaim'!$K$5:$K$504,'Reversal Reclaim'!$B$5:$B$504,A193,'Reversal Reclaim'!$G$5:$G$504,"Temporary"))))</f>
        <v/>
      </c>
      <c r="BD193" s="188" t="str">
        <f>IF(A193="","",IF(OR(S193="Yes",F193="Credit Note",Q193&lt;=0,AF193="",Setup!$B$24&lt;=AF193,AN193&lt;=0),0,MAX(0,N193*MIN(1,MAX(0,AI193/AN193))*MAX(0,1-IF(AND(AD193&lt;&gt;"",AD193&lt;=AF193),MIN(1,MAX(0,AE193/Q193)),0))-SUMIFS('Reversal Reclaim'!$L$5:$L$504,'Reversal Reclaim'!$B$5:$B$504,A193,'Reversal Reclaim'!$G$5:$G$504,"Temporary"))))</f>
        <v/>
      </c>
      <c r="BE193" s="188" t="str">
        <f>IF(A193="","",IF(OR(S193="Yes",F193="Credit Note",Q193&lt;=0,AF193="",Setup!$B$24&lt;=AF193,AN193&lt;=0),0,MAX(0,O193*MIN(1,MAX(0,AI193/AN193))*MAX(0,1-IF(AND(AD193&lt;&gt;"",AD193&lt;=AF193),MIN(1,MAX(0,AE193/Q193)),0))-SUMIFS('Reversal Reclaim'!$M$5:$M$504,'Reversal Reclaim'!$B$5:$B$504,A193,'Reversal Reclaim'!$G$5:$G$504,"Temporary"))))</f>
        <v/>
      </c>
      <c r="BF193" s="188" t="str">
        <f>IF(A193="","",IF(OR(S193="Yes",F193="Credit Note",Q193&lt;=0,AF193="",Setup!$B$24&lt;=AF193,AN193&lt;=0),0,MAX(0,P193*MIN(1,MAX(0,AI193/AN193))*MAX(0,1-IF(AND(AD193&lt;&gt;"",AD193&lt;=AF193),MIN(1,MAX(0,AE193/Q193)),0))-SUMIFS('Reversal Reclaim'!$N$5:$N$504,'Reversal Reclaim'!$B$5:$B$504,A193,'Reversal Reclaim'!$G$5:$G$504,"Temporary"))))</f>
        <v/>
      </c>
      <c r="BG193" s="188" t="str">
        <f t="shared" si="38"/>
        <v/>
      </c>
    </row>
    <row r="194" spans="1:59" ht="37.950000000000003" customHeight="1" x14ac:dyDescent="0.25">
      <c r="A194" s="61"/>
      <c r="B194" s="62"/>
      <c r="C194" s="62"/>
      <c r="D194" s="62"/>
      <c r="E194" s="62"/>
      <c r="F194" s="62"/>
      <c r="G194" s="62"/>
      <c r="H194" s="63"/>
      <c r="I194" s="63"/>
      <c r="J194" s="63"/>
      <c r="K194" s="63"/>
      <c r="L194" s="64"/>
      <c r="M194" s="64"/>
      <c r="N194" s="64"/>
      <c r="O194" s="64"/>
      <c r="P194" s="64"/>
      <c r="Q194" s="64"/>
      <c r="R194" s="62"/>
      <c r="S194" s="62"/>
      <c r="T194" s="62"/>
      <c r="U194" s="62"/>
      <c r="V194" s="62"/>
      <c r="W194" s="63"/>
      <c r="X194" s="65"/>
      <c r="Y194" s="65"/>
      <c r="Z194" s="65"/>
      <c r="AA194" s="62"/>
      <c r="AB194" s="62"/>
      <c r="AC194" s="62"/>
      <c r="AD194" s="63"/>
      <c r="AE194" s="64"/>
      <c r="AF194" s="63" t="str">
        <f t="shared" si="26"/>
        <v/>
      </c>
      <c r="AG194" s="62"/>
      <c r="AH194" s="207"/>
      <c r="AI194" s="64"/>
      <c r="AJ194" s="64"/>
      <c r="AK194" s="64"/>
      <c r="AL194" s="66" t="str">
        <f t="shared" si="27"/>
        <v/>
      </c>
      <c r="AM194" s="67" t="str">
        <f t="shared" si="28"/>
        <v/>
      </c>
      <c r="AN194" s="68" t="str">
        <f t="shared" si="29"/>
        <v/>
      </c>
      <c r="AO194" s="67" t="str">
        <f t="shared" si="30"/>
        <v/>
      </c>
      <c r="AP194" s="67" t="str">
        <f t="shared" si="31"/>
        <v/>
      </c>
      <c r="AQ194" s="67" t="str">
        <f t="shared" si="32"/>
        <v/>
      </c>
      <c r="AR194" s="67" t="str">
        <f t="shared" si="33"/>
        <v/>
      </c>
      <c r="AS194" s="67" t="str">
        <f t="shared" si="34"/>
        <v/>
      </c>
      <c r="AT194" s="67" t="str">
        <f>IF(A194="","",IF(S194="Yes","N.A.",IF(AND(AD194&lt;&gt;"",AD194&lt;=AF194,AE194&gt;=Q194),"PASS",IF(Setup!$B$24&lt;=AF194,"WATCH",IF(BG194&gt;0,"PARTIAL REVERSE/REVIEW","REVERSE/REVIEW")))))</f>
        <v/>
      </c>
      <c r="AU194" s="67" t="str">
        <f>IF(A194="","",IF(H194="","REVIEW",IF(AI194&gt;0,IF(OR(AH194="",NOT(ISNUMBER(AH194))),"REVIEW CLAIM DATE",IF(AH194&lt;=SUMIF('FY Deadlines'!$A$5:$A$14,IF(MONTH(H194)&gt;=4,YEAR(H194),YEAR(H194)-1),'FY Deadlines'!$F$5:$F$14),"PASS","EXPIRED CLAIM")),IF(SUMIF('FY Deadlines'!$A$5:$A$14,IF(MONTH(H194)&gt;=4,YEAR(H194),YEAR(H194)-1),'FY Deadlines'!$F$5:$F$14)=0,"REVIEW FY",IF(Setup!$B$24&gt;SUMIF('FY Deadlines'!$A$5:$A$14,IF(MONTH(H194)&gt;=4,YEAR(H194),YEAR(H194)-1),'FY Deadlines'!$F$5:$F$14),"EXPIRED","PASS")))))</f>
        <v/>
      </c>
      <c r="AV194" s="67" t="str">
        <f t="shared" si="35"/>
        <v/>
      </c>
      <c r="AW194" s="67" t="str">
        <f>IF(AM194="","",IF(COUNTIF('GSTR-2B IMS'!$AE$5:$AE$504,AM194)=1,SUMIF('GSTR-2B IMS'!$AE$5:$AE$504,AM194,'GSTR-2B IMS'!$AL$5:$AL$504),""))</f>
        <v/>
      </c>
      <c r="AX194" s="67" t="str">
        <f>IF(A194="","",IF(AO194&gt;1,"Duplicate",IF(COUNTIF('GSTR-2B IMS'!$AE$5:$AE$504,AM194)=0,"Only in Books",IF(COUNTIF('GSTR-2B IMS'!$AE$5:$AE$504,AM194)&gt;1,"Duplicate",IF(AND(C194=INDEX('GSTR-2B IMS'!$C$5:$C$504,AW194),F194=INDEX('GSTR-2B IMS'!$F$5:$F$504,AW194),ABS(H194-INDEX('GSTR-2B IMS'!$H$5:$H$504,AW194))&lt;=Setup!$B$21,ABS(L194-INDEX('GSTR-2B IMS'!$L$5:$L$504,AW194))&lt;=Setup!$B$18,ABS(AN194-INDEX('GSTR-2B IMS'!$AF$5:$AF$504,AW194))&lt;=Setup!$B$19,ABS(M194-INDEX('GSTR-2B IMS'!$M$5:$M$504,AW194))&lt;=Setup!$B$20,ABS(N194-INDEX('GSTR-2B IMS'!$N$5:$N$504,AW194))&lt;=Setup!$B$20,ABS(O194-INDEX('GSTR-2B IMS'!$O$5:$O$504,AW194))&lt;=Setup!$B$20,ABS(P194-INDEX('GSTR-2B IMS'!$P$5:$P$504,AW194))&lt;=Setup!$B$20),"Exact",IF(AND(C194=INDEX('GSTR-2B IMS'!$C$5:$C$504,AW194),F194=INDEX('GSTR-2B IMS'!$F$5:$F$504,AW194)),"Partial","Probable"))))))</f>
        <v/>
      </c>
      <c r="AY194" s="69" t="str">
        <f t="shared" si="36"/>
        <v/>
      </c>
      <c r="AZ194" s="190">
        <f t="shared" si="37"/>
        <v>190</v>
      </c>
      <c r="BA194" s="190" t="str">
        <f>IF(A194="","",IF(AW194="","N.A.",IF(INDEX('GSTR-2B IMS'!$T$5:$T$504,AW194)&lt;&gt;"Available","REVIEW",IF(OR(INDEX('GSTR-2B IMS'!$B$5:$B$504,AW194)="GSTR-1 B2B",INDEX('GSTR-2B IMS'!$B$5:$B$504,AW194)="GSTR-1A",INDEX('GSTR-2B IMS'!$B$5:$B$504,AW194)="IFF"),IF(OR(INDEX('GSTR-2B IMS'!$V$5:$V$504,AW194)="Accepted",INDEX('GSTR-2B IMS'!$V$5:$V$504,AW194)="No Action",INDEX('GSTR-2B IMS'!$V$5:$V$504,AW194)="Deemed Accepted"),"PASS","REVIEW"),IF(OR(INDEX('GSTR-2B IMS'!$V$5:$V$504,AW194)="Not in IMS",INDEX('GSTR-2B IMS'!$V$5:$V$504,AW194)="N.A.",INDEX('GSTR-2B IMS'!$V$5:$V$504,AW194)=""),"PASS","REVIEW")))))</f>
        <v/>
      </c>
      <c r="BB194" s="190" t="str">
        <f>IF(A194="","",IF(S194="Yes","RCM",IF(AW194="","Unmatched",IF(INDEX('GSTR-2B IMS'!$AC$5:$AC$504,AW194)="","4(A)(5)",INDEX('GSTR-2B IMS'!$AC$5:$AC$504,AW194)))))</f>
        <v/>
      </c>
      <c r="BC194" s="188" t="str">
        <f>IF(A194="","",IF(OR(S194="Yes",F194="Credit Note",Q194&lt;=0,AF194="",Setup!$B$24&lt;=AF194,AN194&lt;=0),0,MAX(0,M194*MIN(1,MAX(0,AI194/AN194))*MAX(0,1-IF(AND(AD194&lt;&gt;"",AD194&lt;=AF194),MIN(1,MAX(0,AE194/Q194)),0))-SUMIFS('Reversal Reclaim'!$K$5:$K$504,'Reversal Reclaim'!$B$5:$B$504,A194,'Reversal Reclaim'!$G$5:$G$504,"Temporary"))))</f>
        <v/>
      </c>
      <c r="BD194" s="188" t="str">
        <f>IF(A194="","",IF(OR(S194="Yes",F194="Credit Note",Q194&lt;=0,AF194="",Setup!$B$24&lt;=AF194,AN194&lt;=0),0,MAX(0,N194*MIN(1,MAX(0,AI194/AN194))*MAX(0,1-IF(AND(AD194&lt;&gt;"",AD194&lt;=AF194),MIN(1,MAX(0,AE194/Q194)),0))-SUMIFS('Reversal Reclaim'!$L$5:$L$504,'Reversal Reclaim'!$B$5:$B$504,A194,'Reversal Reclaim'!$G$5:$G$504,"Temporary"))))</f>
        <v/>
      </c>
      <c r="BE194" s="188" t="str">
        <f>IF(A194="","",IF(OR(S194="Yes",F194="Credit Note",Q194&lt;=0,AF194="",Setup!$B$24&lt;=AF194,AN194&lt;=0),0,MAX(0,O194*MIN(1,MAX(0,AI194/AN194))*MAX(0,1-IF(AND(AD194&lt;&gt;"",AD194&lt;=AF194),MIN(1,MAX(0,AE194/Q194)),0))-SUMIFS('Reversal Reclaim'!$M$5:$M$504,'Reversal Reclaim'!$B$5:$B$504,A194,'Reversal Reclaim'!$G$5:$G$504,"Temporary"))))</f>
        <v/>
      </c>
      <c r="BF194" s="188" t="str">
        <f>IF(A194="","",IF(OR(S194="Yes",F194="Credit Note",Q194&lt;=0,AF194="",Setup!$B$24&lt;=AF194,AN194&lt;=0),0,MAX(0,P194*MIN(1,MAX(0,AI194/AN194))*MAX(0,1-IF(AND(AD194&lt;&gt;"",AD194&lt;=AF194),MIN(1,MAX(0,AE194/Q194)),0))-SUMIFS('Reversal Reclaim'!$N$5:$N$504,'Reversal Reclaim'!$B$5:$B$504,A194,'Reversal Reclaim'!$G$5:$G$504,"Temporary"))))</f>
        <v/>
      </c>
      <c r="BG194" s="188" t="str">
        <f t="shared" si="38"/>
        <v/>
      </c>
    </row>
    <row r="195" spans="1:59" ht="37.950000000000003" customHeight="1" x14ac:dyDescent="0.25">
      <c r="A195" s="61"/>
      <c r="B195" s="62"/>
      <c r="C195" s="62"/>
      <c r="D195" s="62"/>
      <c r="E195" s="62"/>
      <c r="F195" s="62"/>
      <c r="G195" s="62"/>
      <c r="H195" s="63"/>
      <c r="I195" s="63"/>
      <c r="J195" s="63"/>
      <c r="K195" s="63"/>
      <c r="L195" s="64"/>
      <c r="M195" s="64"/>
      <c r="N195" s="64"/>
      <c r="O195" s="64"/>
      <c r="P195" s="64"/>
      <c r="Q195" s="64"/>
      <c r="R195" s="62"/>
      <c r="S195" s="62"/>
      <c r="T195" s="62"/>
      <c r="U195" s="62"/>
      <c r="V195" s="62"/>
      <c r="W195" s="63"/>
      <c r="X195" s="65"/>
      <c r="Y195" s="65"/>
      <c r="Z195" s="65"/>
      <c r="AA195" s="62"/>
      <c r="AB195" s="62"/>
      <c r="AC195" s="62"/>
      <c r="AD195" s="63"/>
      <c r="AE195" s="64"/>
      <c r="AF195" s="63" t="str">
        <f t="shared" si="26"/>
        <v/>
      </c>
      <c r="AG195" s="62"/>
      <c r="AH195" s="207"/>
      <c r="AI195" s="64"/>
      <c r="AJ195" s="64"/>
      <c r="AK195" s="64"/>
      <c r="AL195" s="66" t="str">
        <f t="shared" si="27"/>
        <v/>
      </c>
      <c r="AM195" s="67" t="str">
        <f t="shared" si="28"/>
        <v/>
      </c>
      <c r="AN195" s="68" t="str">
        <f t="shared" si="29"/>
        <v/>
      </c>
      <c r="AO195" s="67" t="str">
        <f t="shared" si="30"/>
        <v/>
      </c>
      <c r="AP195" s="67" t="str">
        <f t="shared" si="31"/>
        <v/>
      </c>
      <c r="AQ195" s="67" t="str">
        <f t="shared" si="32"/>
        <v/>
      </c>
      <c r="AR195" s="67" t="str">
        <f t="shared" si="33"/>
        <v/>
      </c>
      <c r="AS195" s="67" t="str">
        <f t="shared" si="34"/>
        <v/>
      </c>
      <c r="AT195" s="67" t="str">
        <f>IF(A195="","",IF(S195="Yes","N.A.",IF(AND(AD195&lt;&gt;"",AD195&lt;=AF195,AE195&gt;=Q195),"PASS",IF(Setup!$B$24&lt;=AF195,"WATCH",IF(BG195&gt;0,"PARTIAL REVERSE/REVIEW","REVERSE/REVIEW")))))</f>
        <v/>
      </c>
      <c r="AU195" s="67" t="str">
        <f>IF(A195="","",IF(H195="","REVIEW",IF(AI195&gt;0,IF(OR(AH195="",NOT(ISNUMBER(AH195))),"REVIEW CLAIM DATE",IF(AH195&lt;=SUMIF('FY Deadlines'!$A$5:$A$14,IF(MONTH(H195)&gt;=4,YEAR(H195),YEAR(H195)-1),'FY Deadlines'!$F$5:$F$14),"PASS","EXPIRED CLAIM")),IF(SUMIF('FY Deadlines'!$A$5:$A$14,IF(MONTH(H195)&gt;=4,YEAR(H195),YEAR(H195)-1),'FY Deadlines'!$F$5:$F$14)=0,"REVIEW FY",IF(Setup!$B$24&gt;SUMIF('FY Deadlines'!$A$5:$A$14,IF(MONTH(H195)&gt;=4,YEAR(H195),YEAR(H195)-1),'FY Deadlines'!$F$5:$F$14),"EXPIRED","PASS")))))</f>
        <v/>
      </c>
      <c r="AV195" s="67" t="str">
        <f t="shared" si="35"/>
        <v/>
      </c>
      <c r="AW195" s="67" t="str">
        <f>IF(AM195="","",IF(COUNTIF('GSTR-2B IMS'!$AE$5:$AE$504,AM195)=1,SUMIF('GSTR-2B IMS'!$AE$5:$AE$504,AM195,'GSTR-2B IMS'!$AL$5:$AL$504),""))</f>
        <v/>
      </c>
      <c r="AX195" s="67" t="str">
        <f>IF(A195="","",IF(AO195&gt;1,"Duplicate",IF(COUNTIF('GSTR-2B IMS'!$AE$5:$AE$504,AM195)=0,"Only in Books",IF(COUNTIF('GSTR-2B IMS'!$AE$5:$AE$504,AM195)&gt;1,"Duplicate",IF(AND(C195=INDEX('GSTR-2B IMS'!$C$5:$C$504,AW195),F195=INDEX('GSTR-2B IMS'!$F$5:$F$504,AW195),ABS(H195-INDEX('GSTR-2B IMS'!$H$5:$H$504,AW195))&lt;=Setup!$B$21,ABS(L195-INDEX('GSTR-2B IMS'!$L$5:$L$504,AW195))&lt;=Setup!$B$18,ABS(AN195-INDEX('GSTR-2B IMS'!$AF$5:$AF$504,AW195))&lt;=Setup!$B$19,ABS(M195-INDEX('GSTR-2B IMS'!$M$5:$M$504,AW195))&lt;=Setup!$B$20,ABS(N195-INDEX('GSTR-2B IMS'!$N$5:$N$504,AW195))&lt;=Setup!$B$20,ABS(O195-INDEX('GSTR-2B IMS'!$O$5:$O$504,AW195))&lt;=Setup!$B$20,ABS(P195-INDEX('GSTR-2B IMS'!$P$5:$P$504,AW195))&lt;=Setup!$B$20),"Exact",IF(AND(C195=INDEX('GSTR-2B IMS'!$C$5:$C$504,AW195),F195=INDEX('GSTR-2B IMS'!$F$5:$F$504,AW195)),"Partial","Probable"))))))</f>
        <v/>
      </c>
      <c r="AY195" s="69" t="str">
        <f t="shared" si="36"/>
        <v/>
      </c>
      <c r="AZ195" s="190">
        <f t="shared" si="37"/>
        <v>191</v>
      </c>
      <c r="BA195" s="190" t="str">
        <f>IF(A195="","",IF(AW195="","N.A.",IF(INDEX('GSTR-2B IMS'!$T$5:$T$504,AW195)&lt;&gt;"Available","REVIEW",IF(OR(INDEX('GSTR-2B IMS'!$B$5:$B$504,AW195)="GSTR-1 B2B",INDEX('GSTR-2B IMS'!$B$5:$B$504,AW195)="GSTR-1A",INDEX('GSTR-2B IMS'!$B$5:$B$504,AW195)="IFF"),IF(OR(INDEX('GSTR-2B IMS'!$V$5:$V$504,AW195)="Accepted",INDEX('GSTR-2B IMS'!$V$5:$V$504,AW195)="No Action",INDEX('GSTR-2B IMS'!$V$5:$V$504,AW195)="Deemed Accepted"),"PASS","REVIEW"),IF(OR(INDEX('GSTR-2B IMS'!$V$5:$V$504,AW195)="Not in IMS",INDEX('GSTR-2B IMS'!$V$5:$V$504,AW195)="N.A.",INDEX('GSTR-2B IMS'!$V$5:$V$504,AW195)=""),"PASS","REVIEW")))))</f>
        <v/>
      </c>
      <c r="BB195" s="190" t="str">
        <f>IF(A195="","",IF(S195="Yes","RCM",IF(AW195="","Unmatched",IF(INDEX('GSTR-2B IMS'!$AC$5:$AC$504,AW195)="","4(A)(5)",INDEX('GSTR-2B IMS'!$AC$5:$AC$504,AW195)))))</f>
        <v/>
      </c>
      <c r="BC195" s="188" t="str">
        <f>IF(A195="","",IF(OR(S195="Yes",F195="Credit Note",Q195&lt;=0,AF195="",Setup!$B$24&lt;=AF195,AN195&lt;=0),0,MAX(0,M195*MIN(1,MAX(0,AI195/AN195))*MAX(0,1-IF(AND(AD195&lt;&gt;"",AD195&lt;=AF195),MIN(1,MAX(0,AE195/Q195)),0))-SUMIFS('Reversal Reclaim'!$K$5:$K$504,'Reversal Reclaim'!$B$5:$B$504,A195,'Reversal Reclaim'!$G$5:$G$504,"Temporary"))))</f>
        <v/>
      </c>
      <c r="BD195" s="188" t="str">
        <f>IF(A195="","",IF(OR(S195="Yes",F195="Credit Note",Q195&lt;=0,AF195="",Setup!$B$24&lt;=AF195,AN195&lt;=0),0,MAX(0,N195*MIN(1,MAX(0,AI195/AN195))*MAX(0,1-IF(AND(AD195&lt;&gt;"",AD195&lt;=AF195),MIN(1,MAX(0,AE195/Q195)),0))-SUMIFS('Reversal Reclaim'!$L$5:$L$504,'Reversal Reclaim'!$B$5:$B$504,A195,'Reversal Reclaim'!$G$5:$G$504,"Temporary"))))</f>
        <v/>
      </c>
      <c r="BE195" s="188" t="str">
        <f>IF(A195="","",IF(OR(S195="Yes",F195="Credit Note",Q195&lt;=0,AF195="",Setup!$B$24&lt;=AF195,AN195&lt;=0),0,MAX(0,O195*MIN(1,MAX(0,AI195/AN195))*MAX(0,1-IF(AND(AD195&lt;&gt;"",AD195&lt;=AF195),MIN(1,MAX(0,AE195/Q195)),0))-SUMIFS('Reversal Reclaim'!$M$5:$M$504,'Reversal Reclaim'!$B$5:$B$504,A195,'Reversal Reclaim'!$G$5:$G$504,"Temporary"))))</f>
        <v/>
      </c>
      <c r="BF195" s="188" t="str">
        <f>IF(A195="","",IF(OR(S195="Yes",F195="Credit Note",Q195&lt;=0,AF195="",Setup!$B$24&lt;=AF195,AN195&lt;=0),0,MAX(0,P195*MIN(1,MAX(0,AI195/AN195))*MAX(0,1-IF(AND(AD195&lt;&gt;"",AD195&lt;=AF195),MIN(1,MAX(0,AE195/Q195)),0))-SUMIFS('Reversal Reclaim'!$N$5:$N$504,'Reversal Reclaim'!$B$5:$B$504,A195,'Reversal Reclaim'!$G$5:$G$504,"Temporary"))))</f>
        <v/>
      </c>
      <c r="BG195" s="188" t="str">
        <f t="shared" si="38"/>
        <v/>
      </c>
    </row>
    <row r="196" spans="1:59" ht="37.950000000000003" customHeight="1" x14ac:dyDescent="0.25">
      <c r="A196" s="61"/>
      <c r="B196" s="62"/>
      <c r="C196" s="62"/>
      <c r="D196" s="62"/>
      <c r="E196" s="62"/>
      <c r="F196" s="62"/>
      <c r="G196" s="62"/>
      <c r="H196" s="63"/>
      <c r="I196" s="63"/>
      <c r="J196" s="63"/>
      <c r="K196" s="63"/>
      <c r="L196" s="64"/>
      <c r="M196" s="64"/>
      <c r="N196" s="64"/>
      <c r="O196" s="64"/>
      <c r="P196" s="64"/>
      <c r="Q196" s="64"/>
      <c r="R196" s="62"/>
      <c r="S196" s="62"/>
      <c r="T196" s="62"/>
      <c r="U196" s="62"/>
      <c r="V196" s="62"/>
      <c r="W196" s="63"/>
      <c r="X196" s="65"/>
      <c r="Y196" s="65"/>
      <c r="Z196" s="65"/>
      <c r="AA196" s="62"/>
      <c r="AB196" s="62"/>
      <c r="AC196" s="62"/>
      <c r="AD196" s="63"/>
      <c r="AE196" s="64"/>
      <c r="AF196" s="63" t="str">
        <f t="shared" si="26"/>
        <v/>
      </c>
      <c r="AG196" s="62"/>
      <c r="AH196" s="207"/>
      <c r="AI196" s="64"/>
      <c r="AJ196" s="64"/>
      <c r="AK196" s="64"/>
      <c r="AL196" s="66" t="str">
        <f t="shared" si="27"/>
        <v/>
      </c>
      <c r="AM196" s="67" t="str">
        <f t="shared" si="28"/>
        <v/>
      </c>
      <c r="AN196" s="68" t="str">
        <f t="shared" si="29"/>
        <v/>
      </c>
      <c r="AO196" s="67" t="str">
        <f t="shared" si="30"/>
        <v/>
      </c>
      <c r="AP196" s="67" t="str">
        <f t="shared" si="31"/>
        <v/>
      </c>
      <c r="AQ196" s="67" t="str">
        <f t="shared" si="32"/>
        <v/>
      </c>
      <c r="AR196" s="67" t="str">
        <f t="shared" si="33"/>
        <v/>
      </c>
      <c r="AS196" s="67" t="str">
        <f t="shared" si="34"/>
        <v/>
      </c>
      <c r="AT196" s="67" t="str">
        <f>IF(A196="","",IF(S196="Yes","N.A.",IF(AND(AD196&lt;&gt;"",AD196&lt;=AF196,AE196&gt;=Q196),"PASS",IF(Setup!$B$24&lt;=AF196,"WATCH",IF(BG196&gt;0,"PARTIAL REVERSE/REVIEW","REVERSE/REVIEW")))))</f>
        <v/>
      </c>
      <c r="AU196" s="67" t="str">
        <f>IF(A196="","",IF(H196="","REVIEW",IF(AI196&gt;0,IF(OR(AH196="",NOT(ISNUMBER(AH196))),"REVIEW CLAIM DATE",IF(AH196&lt;=SUMIF('FY Deadlines'!$A$5:$A$14,IF(MONTH(H196)&gt;=4,YEAR(H196),YEAR(H196)-1),'FY Deadlines'!$F$5:$F$14),"PASS","EXPIRED CLAIM")),IF(SUMIF('FY Deadlines'!$A$5:$A$14,IF(MONTH(H196)&gt;=4,YEAR(H196),YEAR(H196)-1),'FY Deadlines'!$F$5:$F$14)=0,"REVIEW FY",IF(Setup!$B$24&gt;SUMIF('FY Deadlines'!$A$5:$A$14,IF(MONTH(H196)&gt;=4,YEAR(H196),YEAR(H196)-1),'FY Deadlines'!$F$5:$F$14),"EXPIRED","PASS")))))</f>
        <v/>
      </c>
      <c r="AV196" s="67" t="str">
        <f t="shared" si="35"/>
        <v/>
      </c>
      <c r="AW196" s="67" t="str">
        <f>IF(AM196="","",IF(COUNTIF('GSTR-2B IMS'!$AE$5:$AE$504,AM196)=1,SUMIF('GSTR-2B IMS'!$AE$5:$AE$504,AM196,'GSTR-2B IMS'!$AL$5:$AL$504),""))</f>
        <v/>
      </c>
      <c r="AX196" s="67" t="str">
        <f>IF(A196="","",IF(AO196&gt;1,"Duplicate",IF(COUNTIF('GSTR-2B IMS'!$AE$5:$AE$504,AM196)=0,"Only in Books",IF(COUNTIF('GSTR-2B IMS'!$AE$5:$AE$504,AM196)&gt;1,"Duplicate",IF(AND(C196=INDEX('GSTR-2B IMS'!$C$5:$C$504,AW196),F196=INDEX('GSTR-2B IMS'!$F$5:$F$504,AW196),ABS(H196-INDEX('GSTR-2B IMS'!$H$5:$H$504,AW196))&lt;=Setup!$B$21,ABS(L196-INDEX('GSTR-2B IMS'!$L$5:$L$504,AW196))&lt;=Setup!$B$18,ABS(AN196-INDEX('GSTR-2B IMS'!$AF$5:$AF$504,AW196))&lt;=Setup!$B$19,ABS(M196-INDEX('GSTR-2B IMS'!$M$5:$M$504,AW196))&lt;=Setup!$B$20,ABS(N196-INDEX('GSTR-2B IMS'!$N$5:$N$504,AW196))&lt;=Setup!$B$20,ABS(O196-INDEX('GSTR-2B IMS'!$O$5:$O$504,AW196))&lt;=Setup!$B$20,ABS(P196-INDEX('GSTR-2B IMS'!$P$5:$P$504,AW196))&lt;=Setup!$B$20),"Exact",IF(AND(C196=INDEX('GSTR-2B IMS'!$C$5:$C$504,AW196),F196=INDEX('GSTR-2B IMS'!$F$5:$F$504,AW196)),"Partial","Probable"))))))</f>
        <v/>
      </c>
      <c r="AY196" s="69" t="str">
        <f t="shared" si="36"/>
        <v/>
      </c>
      <c r="AZ196" s="190">
        <f t="shared" si="37"/>
        <v>192</v>
      </c>
      <c r="BA196" s="190" t="str">
        <f>IF(A196="","",IF(AW196="","N.A.",IF(INDEX('GSTR-2B IMS'!$T$5:$T$504,AW196)&lt;&gt;"Available","REVIEW",IF(OR(INDEX('GSTR-2B IMS'!$B$5:$B$504,AW196)="GSTR-1 B2B",INDEX('GSTR-2B IMS'!$B$5:$B$504,AW196)="GSTR-1A",INDEX('GSTR-2B IMS'!$B$5:$B$504,AW196)="IFF"),IF(OR(INDEX('GSTR-2B IMS'!$V$5:$V$504,AW196)="Accepted",INDEX('GSTR-2B IMS'!$V$5:$V$504,AW196)="No Action",INDEX('GSTR-2B IMS'!$V$5:$V$504,AW196)="Deemed Accepted"),"PASS","REVIEW"),IF(OR(INDEX('GSTR-2B IMS'!$V$5:$V$504,AW196)="Not in IMS",INDEX('GSTR-2B IMS'!$V$5:$V$504,AW196)="N.A.",INDEX('GSTR-2B IMS'!$V$5:$V$504,AW196)=""),"PASS","REVIEW")))))</f>
        <v/>
      </c>
      <c r="BB196" s="190" t="str">
        <f>IF(A196="","",IF(S196="Yes","RCM",IF(AW196="","Unmatched",IF(INDEX('GSTR-2B IMS'!$AC$5:$AC$504,AW196)="","4(A)(5)",INDEX('GSTR-2B IMS'!$AC$5:$AC$504,AW196)))))</f>
        <v/>
      </c>
      <c r="BC196" s="188" t="str">
        <f>IF(A196="","",IF(OR(S196="Yes",F196="Credit Note",Q196&lt;=0,AF196="",Setup!$B$24&lt;=AF196,AN196&lt;=0),0,MAX(0,M196*MIN(1,MAX(0,AI196/AN196))*MAX(0,1-IF(AND(AD196&lt;&gt;"",AD196&lt;=AF196),MIN(1,MAX(0,AE196/Q196)),0))-SUMIFS('Reversal Reclaim'!$K$5:$K$504,'Reversal Reclaim'!$B$5:$B$504,A196,'Reversal Reclaim'!$G$5:$G$504,"Temporary"))))</f>
        <v/>
      </c>
      <c r="BD196" s="188" t="str">
        <f>IF(A196="","",IF(OR(S196="Yes",F196="Credit Note",Q196&lt;=0,AF196="",Setup!$B$24&lt;=AF196,AN196&lt;=0),0,MAX(0,N196*MIN(1,MAX(0,AI196/AN196))*MAX(0,1-IF(AND(AD196&lt;&gt;"",AD196&lt;=AF196),MIN(1,MAX(0,AE196/Q196)),0))-SUMIFS('Reversal Reclaim'!$L$5:$L$504,'Reversal Reclaim'!$B$5:$B$504,A196,'Reversal Reclaim'!$G$5:$G$504,"Temporary"))))</f>
        <v/>
      </c>
      <c r="BE196" s="188" t="str">
        <f>IF(A196="","",IF(OR(S196="Yes",F196="Credit Note",Q196&lt;=0,AF196="",Setup!$B$24&lt;=AF196,AN196&lt;=0),0,MAX(0,O196*MIN(1,MAX(0,AI196/AN196))*MAX(0,1-IF(AND(AD196&lt;&gt;"",AD196&lt;=AF196),MIN(1,MAX(0,AE196/Q196)),0))-SUMIFS('Reversal Reclaim'!$M$5:$M$504,'Reversal Reclaim'!$B$5:$B$504,A196,'Reversal Reclaim'!$G$5:$G$504,"Temporary"))))</f>
        <v/>
      </c>
      <c r="BF196" s="188" t="str">
        <f>IF(A196="","",IF(OR(S196="Yes",F196="Credit Note",Q196&lt;=0,AF196="",Setup!$B$24&lt;=AF196,AN196&lt;=0),0,MAX(0,P196*MIN(1,MAX(0,AI196/AN196))*MAX(0,1-IF(AND(AD196&lt;&gt;"",AD196&lt;=AF196),MIN(1,MAX(0,AE196/Q196)),0))-SUMIFS('Reversal Reclaim'!$N$5:$N$504,'Reversal Reclaim'!$B$5:$B$504,A196,'Reversal Reclaim'!$G$5:$G$504,"Temporary"))))</f>
        <v/>
      </c>
      <c r="BG196" s="188" t="str">
        <f t="shared" si="38"/>
        <v/>
      </c>
    </row>
    <row r="197" spans="1:59" ht="37.950000000000003" customHeight="1" x14ac:dyDescent="0.25">
      <c r="A197" s="61"/>
      <c r="B197" s="62"/>
      <c r="C197" s="62"/>
      <c r="D197" s="62"/>
      <c r="E197" s="62"/>
      <c r="F197" s="62"/>
      <c r="G197" s="62"/>
      <c r="H197" s="63"/>
      <c r="I197" s="63"/>
      <c r="J197" s="63"/>
      <c r="K197" s="63"/>
      <c r="L197" s="64"/>
      <c r="M197" s="64"/>
      <c r="N197" s="64"/>
      <c r="O197" s="64"/>
      <c r="P197" s="64"/>
      <c r="Q197" s="64"/>
      <c r="R197" s="62"/>
      <c r="S197" s="62"/>
      <c r="T197" s="62"/>
      <c r="U197" s="62"/>
      <c r="V197" s="62"/>
      <c r="W197" s="63"/>
      <c r="X197" s="65"/>
      <c r="Y197" s="65"/>
      <c r="Z197" s="65"/>
      <c r="AA197" s="62"/>
      <c r="AB197" s="62"/>
      <c r="AC197" s="62"/>
      <c r="AD197" s="63"/>
      <c r="AE197" s="64"/>
      <c r="AF197" s="63" t="str">
        <f t="shared" ref="AF197:AF260" si="39">IF(H197="","",H197+180)</f>
        <v/>
      </c>
      <c r="AG197" s="62"/>
      <c r="AH197" s="207"/>
      <c r="AI197" s="64"/>
      <c r="AJ197" s="64"/>
      <c r="AK197" s="64"/>
      <c r="AL197" s="66" t="str">
        <f t="shared" ref="AL197:AL260" si="40">IF(G197="","",UPPER(SUBSTITUTE(SUBSTITUTE(SUBSTITUTE(SUBSTITUTE(SUBSTITUTE(TRIM(G197),"-",""),"/","")," ",""),".",""),"\","")))</f>
        <v/>
      </c>
      <c r="AM197" s="67" t="str">
        <f t="shared" ref="AM197:AM260" si="41">IF(OR(C197="",F197="",AL197=""),"",UPPER(TRIM(C197))&amp;"|"&amp;UPPER(TRIM(F197))&amp;"|"&amp;AL197)</f>
        <v/>
      </c>
      <c r="AN197" s="68" t="str">
        <f t="shared" ref="AN197:AN260" si="42">IF(A197="","",SUM(M197:P197))</f>
        <v/>
      </c>
      <c r="AO197" s="67" t="str">
        <f t="shared" ref="AO197:AO260" si="43">IF(AM197="","",COUNTIF($AM$5:$AM$504,AM197))</f>
        <v/>
      </c>
      <c r="AP197" s="67" t="str">
        <f t="shared" ref="AP197:AP260" si="44">IF(A197="","",IF(W197="","REVIEW","PASS"))</f>
        <v/>
      </c>
      <c r="AQ197" s="67" t="str">
        <f t="shared" ref="AQ197:AQ260" si="45">IF(A197="","",IF(OR(X197&lt;1,Y197&gt;0,Z197&gt;0),"REVIEW","PASS"))</f>
        <v/>
      </c>
      <c r="AR197" s="67" t="str">
        <f t="shared" ref="AR197:AR260" si="46">IF(A197="","",IF(AA197="None","PASS","BLOCKED/REVIEW"))</f>
        <v/>
      </c>
      <c r="AS197" s="67" t="str">
        <f t="shared" ref="AS197:AS260" si="47">IF(A197="","",IF(AND(AB197="Yes",AC197="Yes"),"BLOCKED","PASS"))</f>
        <v/>
      </c>
      <c r="AT197" s="67" t="str">
        <f>IF(A197="","",IF(S197="Yes","N.A.",IF(AND(AD197&lt;&gt;"",AD197&lt;=AF197,AE197&gt;=Q197),"PASS",IF(Setup!$B$24&lt;=AF197,"WATCH",IF(BG197&gt;0,"PARTIAL REVERSE/REVIEW","REVERSE/REVIEW")))))</f>
        <v/>
      </c>
      <c r="AU197" s="67" t="str">
        <f>IF(A197="","",IF(H197="","REVIEW",IF(AI197&gt;0,IF(OR(AH197="",NOT(ISNUMBER(AH197))),"REVIEW CLAIM DATE",IF(AH197&lt;=SUMIF('FY Deadlines'!$A$5:$A$14,IF(MONTH(H197)&gt;=4,YEAR(H197),YEAR(H197)-1),'FY Deadlines'!$F$5:$F$14),"PASS","EXPIRED CLAIM")),IF(SUMIF('FY Deadlines'!$A$5:$A$14,IF(MONTH(H197)&gt;=4,YEAR(H197),YEAR(H197)-1),'FY Deadlines'!$F$5:$F$14)=0,"REVIEW FY",IF(Setup!$B$24&gt;SUMIF('FY Deadlines'!$A$5:$A$14,IF(MONTH(H197)&gt;=4,YEAR(H197),YEAR(H197)-1),'FY Deadlines'!$F$5:$F$14),"EXPIRED","PASS")))))</f>
        <v/>
      </c>
      <c r="AV197" s="67" t="str">
        <f t="shared" ref="AV197:AV260" si="48">IF(A197="","",IF(AO197&gt;1,"FAIL - DUPLICATE",IF(OR(AP197&lt;&gt;"PASS",AQ197&lt;&gt;"PASS",AR197&lt;&gt;"PASS",AS197&lt;&gt;"PASS",AND(AT197&lt;&gt;"PASS",AT197&lt;&gt;"N.A.",AT197&lt;&gt;"WATCH"),AU197&lt;&gt;"PASS",AND(BA197&lt;&gt;"PASS",BA197&lt;&gt;"N.A.")),"HOLD/REVIEW","PASS")))</f>
        <v/>
      </c>
      <c r="AW197" s="67" t="str">
        <f>IF(AM197="","",IF(COUNTIF('GSTR-2B IMS'!$AE$5:$AE$504,AM197)=1,SUMIF('GSTR-2B IMS'!$AE$5:$AE$504,AM197,'GSTR-2B IMS'!$AL$5:$AL$504),""))</f>
        <v/>
      </c>
      <c r="AX197" s="67" t="str">
        <f>IF(A197="","",IF(AO197&gt;1,"Duplicate",IF(COUNTIF('GSTR-2B IMS'!$AE$5:$AE$504,AM197)=0,"Only in Books",IF(COUNTIF('GSTR-2B IMS'!$AE$5:$AE$504,AM197)&gt;1,"Duplicate",IF(AND(C197=INDEX('GSTR-2B IMS'!$C$5:$C$504,AW197),F197=INDEX('GSTR-2B IMS'!$F$5:$F$504,AW197),ABS(H197-INDEX('GSTR-2B IMS'!$H$5:$H$504,AW197))&lt;=Setup!$B$21,ABS(L197-INDEX('GSTR-2B IMS'!$L$5:$L$504,AW197))&lt;=Setup!$B$18,ABS(AN197-INDEX('GSTR-2B IMS'!$AF$5:$AF$504,AW197))&lt;=Setup!$B$19,ABS(M197-INDEX('GSTR-2B IMS'!$M$5:$M$504,AW197))&lt;=Setup!$B$20,ABS(N197-INDEX('GSTR-2B IMS'!$N$5:$N$504,AW197))&lt;=Setup!$B$20,ABS(O197-INDEX('GSTR-2B IMS'!$O$5:$O$504,AW197))&lt;=Setup!$B$20,ABS(P197-INDEX('GSTR-2B IMS'!$P$5:$P$504,AW197))&lt;=Setup!$B$20),"Exact",IF(AND(C197=INDEX('GSTR-2B IMS'!$C$5:$C$504,AW197),F197=INDEX('GSTR-2B IMS'!$F$5:$F$504,AW197)),"Partial","Probable"))))))</f>
        <v/>
      </c>
      <c r="AY197" s="69" t="str">
        <f t="shared" ref="AY197:AY260" si="49">IF(A197="","",IF(AV197&lt;&gt;"PASS","Hold / review legal gates",IF(AX197="Exact",IF(AT197="WATCH","Claim if eligible; monitor 180-day payment","Claim subject to final evidence"),IF(AX197="Only in Books","Hold and follow up supplier",IF(AX197="Duplicate","Block duplicate","Manual review / amendment")))))</f>
        <v/>
      </c>
      <c r="AZ197" s="190">
        <f t="shared" ref="AZ197:AZ260" si="50">ROW()-4</f>
        <v>193</v>
      </c>
      <c r="BA197" s="190" t="str">
        <f>IF(A197="","",IF(AW197="","N.A.",IF(INDEX('GSTR-2B IMS'!$T$5:$T$504,AW197)&lt;&gt;"Available","REVIEW",IF(OR(INDEX('GSTR-2B IMS'!$B$5:$B$504,AW197)="GSTR-1 B2B",INDEX('GSTR-2B IMS'!$B$5:$B$504,AW197)="GSTR-1A",INDEX('GSTR-2B IMS'!$B$5:$B$504,AW197)="IFF"),IF(OR(INDEX('GSTR-2B IMS'!$V$5:$V$504,AW197)="Accepted",INDEX('GSTR-2B IMS'!$V$5:$V$504,AW197)="No Action",INDEX('GSTR-2B IMS'!$V$5:$V$504,AW197)="Deemed Accepted"),"PASS","REVIEW"),IF(OR(INDEX('GSTR-2B IMS'!$V$5:$V$504,AW197)="Not in IMS",INDEX('GSTR-2B IMS'!$V$5:$V$504,AW197)="N.A.",INDEX('GSTR-2B IMS'!$V$5:$V$504,AW197)=""),"PASS","REVIEW")))))</f>
        <v/>
      </c>
      <c r="BB197" s="190" t="str">
        <f>IF(A197="","",IF(S197="Yes","RCM",IF(AW197="","Unmatched",IF(INDEX('GSTR-2B IMS'!$AC$5:$AC$504,AW197)="","4(A)(5)",INDEX('GSTR-2B IMS'!$AC$5:$AC$504,AW197)))))</f>
        <v/>
      </c>
      <c r="BC197" s="188" t="str">
        <f>IF(A197="","",IF(OR(S197="Yes",F197="Credit Note",Q197&lt;=0,AF197="",Setup!$B$24&lt;=AF197,AN197&lt;=0),0,MAX(0,M197*MIN(1,MAX(0,AI197/AN197))*MAX(0,1-IF(AND(AD197&lt;&gt;"",AD197&lt;=AF197),MIN(1,MAX(0,AE197/Q197)),0))-SUMIFS('Reversal Reclaim'!$K$5:$K$504,'Reversal Reclaim'!$B$5:$B$504,A197,'Reversal Reclaim'!$G$5:$G$504,"Temporary"))))</f>
        <v/>
      </c>
      <c r="BD197" s="188" t="str">
        <f>IF(A197="","",IF(OR(S197="Yes",F197="Credit Note",Q197&lt;=0,AF197="",Setup!$B$24&lt;=AF197,AN197&lt;=0),0,MAX(0,N197*MIN(1,MAX(0,AI197/AN197))*MAX(0,1-IF(AND(AD197&lt;&gt;"",AD197&lt;=AF197),MIN(1,MAX(0,AE197/Q197)),0))-SUMIFS('Reversal Reclaim'!$L$5:$L$504,'Reversal Reclaim'!$B$5:$B$504,A197,'Reversal Reclaim'!$G$5:$G$504,"Temporary"))))</f>
        <v/>
      </c>
      <c r="BE197" s="188" t="str">
        <f>IF(A197="","",IF(OR(S197="Yes",F197="Credit Note",Q197&lt;=0,AF197="",Setup!$B$24&lt;=AF197,AN197&lt;=0),0,MAX(0,O197*MIN(1,MAX(0,AI197/AN197))*MAX(0,1-IF(AND(AD197&lt;&gt;"",AD197&lt;=AF197),MIN(1,MAX(0,AE197/Q197)),0))-SUMIFS('Reversal Reclaim'!$M$5:$M$504,'Reversal Reclaim'!$B$5:$B$504,A197,'Reversal Reclaim'!$G$5:$G$504,"Temporary"))))</f>
        <v/>
      </c>
      <c r="BF197" s="188" t="str">
        <f>IF(A197="","",IF(OR(S197="Yes",F197="Credit Note",Q197&lt;=0,AF197="",Setup!$B$24&lt;=AF197,AN197&lt;=0),0,MAX(0,P197*MIN(1,MAX(0,AI197/AN197))*MAX(0,1-IF(AND(AD197&lt;&gt;"",AD197&lt;=AF197),MIN(1,MAX(0,AE197/Q197)),0))-SUMIFS('Reversal Reclaim'!$N$5:$N$504,'Reversal Reclaim'!$B$5:$B$504,A197,'Reversal Reclaim'!$G$5:$G$504,"Temporary"))))</f>
        <v/>
      </c>
      <c r="BG197" s="188" t="str">
        <f t="shared" ref="BG197:BG260" si="51">IF(A197="","",SUM(BC197:BF197))</f>
        <v/>
      </c>
    </row>
    <row r="198" spans="1:59" ht="37.950000000000003" customHeight="1" x14ac:dyDescent="0.25">
      <c r="A198" s="61"/>
      <c r="B198" s="62"/>
      <c r="C198" s="62"/>
      <c r="D198" s="62"/>
      <c r="E198" s="62"/>
      <c r="F198" s="62"/>
      <c r="G198" s="62"/>
      <c r="H198" s="63"/>
      <c r="I198" s="63"/>
      <c r="J198" s="63"/>
      <c r="K198" s="63"/>
      <c r="L198" s="64"/>
      <c r="M198" s="64"/>
      <c r="N198" s="64"/>
      <c r="O198" s="64"/>
      <c r="P198" s="64"/>
      <c r="Q198" s="64"/>
      <c r="R198" s="62"/>
      <c r="S198" s="62"/>
      <c r="T198" s="62"/>
      <c r="U198" s="62"/>
      <c r="V198" s="62"/>
      <c r="W198" s="63"/>
      <c r="X198" s="65"/>
      <c r="Y198" s="65"/>
      <c r="Z198" s="65"/>
      <c r="AA198" s="62"/>
      <c r="AB198" s="62"/>
      <c r="AC198" s="62"/>
      <c r="AD198" s="63"/>
      <c r="AE198" s="64"/>
      <c r="AF198" s="63" t="str">
        <f t="shared" si="39"/>
        <v/>
      </c>
      <c r="AG198" s="62"/>
      <c r="AH198" s="207"/>
      <c r="AI198" s="64"/>
      <c r="AJ198" s="64"/>
      <c r="AK198" s="64"/>
      <c r="AL198" s="66" t="str">
        <f t="shared" si="40"/>
        <v/>
      </c>
      <c r="AM198" s="67" t="str">
        <f t="shared" si="41"/>
        <v/>
      </c>
      <c r="AN198" s="68" t="str">
        <f t="shared" si="42"/>
        <v/>
      </c>
      <c r="AO198" s="67" t="str">
        <f t="shared" si="43"/>
        <v/>
      </c>
      <c r="AP198" s="67" t="str">
        <f t="shared" si="44"/>
        <v/>
      </c>
      <c r="AQ198" s="67" t="str">
        <f t="shared" si="45"/>
        <v/>
      </c>
      <c r="AR198" s="67" t="str">
        <f t="shared" si="46"/>
        <v/>
      </c>
      <c r="AS198" s="67" t="str">
        <f t="shared" si="47"/>
        <v/>
      </c>
      <c r="AT198" s="67" t="str">
        <f>IF(A198="","",IF(S198="Yes","N.A.",IF(AND(AD198&lt;&gt;"",AD198&lt;=AF198,AE198&gt;=Q198),"PASS",IF(Setup!$B$24&lt;=AF198,"WATCH",IF(BG198&gt;0,"PARTIAL REVERSE/REVIEW","REVERSE/REVIEW")))))</f>
        <v/>
      </c>
      <c r="AU198" s="67" t="str">
        <f>IF(A198="","",IF(H198="","REVIEW",IF(AI198&gt;0,IF(OR(AH198="",NOT(ISNUMBER(AH198))),"REVIEW CLAIM DATE",IF(AH198&lt;=SUMIF('FY Deadlines'!$A$5:$A$14,IF(MONTH(H198)&gt;=4,YEAR(H198),YEAR(H198)-1),'FY Deadlines'!$F$5:$F$14),"PASS","EXPIRED CLAIM")),IF(SUMIF('FY Deadlines'!$A$5:$A$14,IF(MONTH(H198)&gt;=4,YEAR(H198),YEAR(H198)-1),'FY Deadlines'!$F$5:$F$14)=0,"REVIEW FY",IF(Setup!$B$24&gt;SUMIF('FY Deadlines'!$A$5:$A$14,IF(MONTH(H198)&gt;=4,YEAR(H198),YEAR(H198)-1),'FY Deadlines'!$F$5:$F$14),"EXPIRED","PASS")))))</f>
        <v/>
      </c>
      <c r="AV198" s="67" t="str">
        <f t="shared" si="48"/>
        <v/>
      </c>
      <c r="AW198" s="67" t="str">
        <f>IF(AM198="","",IF(COUNTIF('GSTR-2B IMS'!$AE$5:$AE$504,AM198)=1,SUMIF('GSTR-2B IMS'!$AE$5:$AE$504,AM198,'GSTR-2B IMS'!$AL$5:$AL$504),""))</f>
        <v/>
      </c>
      <c r="AX198" s="67" t="str">
        <f>IF(A198="","",IF(AO198&gt;1,"Duplicate",IF(COUNTIF('GSTR-2B IMS'!$AE$5:$AE$504,AM198)=0,"Only in Books",IF(COUNTIF('GSTR-2B IMS'!$AE$5:$AE$504,AM198)&gt;1,"Duplicate",IF(AND(C198=INDEX('GSTR-2B IMS'!$C$5:$C$504,AW198),F198=INDEX('GSTR-2B IMS'!$F$5:$F$504,AW198),ABS(H198-INDEX('GSTR-2B IMS'!$H$5:$H$504,AW198))&lt;=Setup!$B$21,ABS(L198-INDEX('GSTR-2B IMS'!$L$5:$L$504,AW198))&lt;=Setup!$B$18,ABS(AN198-INDEX('GSTR-2B IMS'!$AF$5:$AF$504,AW198))&lt;=Setup!$B$19,ABS(M198-INDEX('GSTR-2B IMS'!$M$5:$M$504,AW198))&lt;=Setup!$B$20,ABS(N198-INDEX('GSTR-2B IMS'!$N$5:$N$504,AW198))&lt;=Setup!$B$20,ABS(O198-INDEX('GSTR-2B IMS'!$O$5:$O$504,AW198))&lt;=Setup!$B$20,ABS(P198-INDEX('GSTR-2B IMS'!$P$5:$P$504,AW198))&lt;=Setup!$B$20),"Exact",IF(AND(C198=INDEX('GSTR-2B IMS'!$C$5:$C$504,AW198),F198=INDEX('GSTR-2B IMS'!$F$5:$F$504,AW198)),"Partial","Probable"))))))</f>
        <v/>
      </c>
      <c r="AY198" s="69" t="str">
        <f t="shared" si="49"/>
        <v/>
      </c>
      <c r="AZ198" s="190">
        <f t="shared" si="50"/>
        <v>194</v>
      </c>
      <c r="BA198" s="190" t="str">
        <f>IF(A198="","",IF(AW198="","N.A.",IF(INDEX('GSTR-2B IMS'!$T$5:$T$504,AW198)&lt;&gt;"Available","REVIEW",IF(OR(INDEX('GSTR-2B IMS'!$B$5:$B$504,AW198)="GSTR-1 B2B",INDEX('GSTR-2B IMS'!$B$5:$B$504,AW198)="GSTR-1A",INDEX('GSTR-2B IMS'!$B$5:$B$504,AW198)="IFF"),IF(OR(INDEX('GSTR-2B IMS'!$V$5:$V$504,AW198)="Accepted",INDEX('GSTR-2B IMS'!$V$5:$V$504,AW198)="No Action",INDEX('GSTR-2B IMS'!$V$5:$V$504,AW198)="Deemed Accepted"),"PASS","REVIEW"),IF(OR(INDEX('GSTR-2B IMS'!$V$5:$V$504,AW198)="Not in IMS",INDEX('GSTR-2B IMS'!$V$5:$V$504,AW198)="N.A.",INDEX('GSTR-2B IMS'!$V$5:$V$504,AW198)=""),"PASS","REVIEW")))))</f>
        <v/>
      </c>
      <c r="BB198" s="190" t="str">
        <f>IF(A198="","",IF(S198="Yes","RCM",IF(AW198="","Unmatched",IF(INDEX('GSTR-2B IMS'!$AC$5:$AC$504,AW198)="","4(A)(5)",INDEX('GSTR-2B IMS'!$AC$5:$AC$504,AW198)))))</f>
        <v/>
      </c>
      <c r="BC198" s="188" t="str">
        <f>IF(A198="","",IF(OR(S198="Yes",F198="Credit Note",Q198&lt;=0,AF198="",Setup!$B$24&lt;=AF198,AN198&lt;=0),0,MAX(0,M198*MIN(1,MAX(0,AI198/AN198))*MAX(0,1-IF(AND(AD198&lt;&gt;"",AD198&lt;=AF198),MIN(1,MAX(0,AE198/Q198)),0))-SUMIFS('Reversal Reclaim'!$K$5:$K$504,'Reversal Reclaim'!$B$5:$B$504,A198,'Reversal Reclaim'!$G$5:$G$504,"Temporary"))))</f>
        <v/>
      </c>
      <c r="BD198" s="188" t="str">
        <f>IF(A198="","",IF(OR(S198="Yes",F198="Credit Note",Q198&lt;=0,AF198="",Setup!$B$24&lt;=AF198,AN198&lt;=0),0,MAX(0,N198*MIN(1,MAX(0,AI198/AN198))*MAX(0,1-IF(AND(AD198&lt;&gt;"",AD198&lt;=AF198),MIN(1,MAX(0,AE198/Q198)),0))-SUMIFS('Reversal Reclaim'!$L$5:$L$504,'Reversal Reclaim'!$B$5:$B$504,A198,'Reversal Reclaim'!$G$5:$G$504,"Temporary"))))</f>
        <v/>
      </c>
      <c r="BE198" s="188" t="str">
        <f>IF(A198="","",IF(OR(S198="Yes",F198="Credit Note",Q198&lt;=0,AF198="",Setup!$B$24&lt;=AF198,AN198&lt;=0),0,MAX(0,O198*MIN(1,MAX(0,AI198/AN198))*MAX(0,1-IF(AND(AD198&lt;&gt;"",AD198&lt;=AF198),MIN(1,MAX(0,AE198/Q198)),0))-SUMIFS('Reversal Reclaim'!$M$5:$M$504,'Reversal Reclaim'!$B$5:$B$504,A198,'Reversal Reclaim'!$G$5:$G$504,"Temporary"))))</f>
        <v/>
      </c>
      <c r="BF198" s="188" t="str">
        <f>IF(A198="","",IF(OR(S198="Yes",F198="Credit Note",Q198&lt;=0,AF198="",Setup!$B$24&lt;=AF198,AN198&lt;=0),0,MAX(0,P198*MIN(1,MAX(0,AI198/AN198))*MAX(0,1-IF(AND(AD198&lt;&gt;"",AD198&lt;=AF198),MIN(1,MAX(0,AE198/Q198)),0))-SUMIFS('Reversal Reclaim'!$N$5:$N$504,'Reversal Reclaim'!$B$5:$B$504,A198,'Reversal Reclaim'!$G$5:$G$504,"Temporary"))))</f>
        <v/>
      </c>
      <c r="BG198" s="188" t="str">
        <f t="shared" si="51"/>
        <v/>
      </c>
    </row>
    <row r="199" spans="1:59" ht="37.950000000000003" customHeight="1" x14ac:dyDescent="0.25">
      <c r="A199" s="61"/>
      <c r="B199" s="62"/>
      <c r="C199" s="62"/>
      <c r="D199" s="62"/>
      <c r="E199" s="62"/>
      <c r="F199" s="62"/>
      <c r="G199" s="62"/>
      <c r="H199" s="63"/>
      <c r="I199" s="63"/>
      <c r="J199" s="63"/>
      <c r="K199" s="63"/>
      <c r="L199" s="64"/>
      <c r="M199" s="64"/>
      <c r="N199" s="64"/>
      <c r="O199" s="64"/>
      <c r="P199" s="64"/>
      <c r="Q199" s="64"/>
      <c r="R199" s="62"/>
      <c r="S199" s="62"/>
      <c r="T199" s="62"/>
      <c r="U199" s="62"/>
      <c r="V199" s="62"/>
      <c r="W199" s="63"/>
      <c r="X199" s="65"/>
      <c r="Y199" s="65"/>
      <c r="Z199" s="65"/>
      <c r="AA199" s="62"/>
      <c r="AB199" s="62"/>
      <c r="AC199" s="62"/>
      <c r="AD199" s="63"/>
      <c r="AE199" s="64"/>
      <c r="AF199" s="63" t="str">
        <f t="shared" si="39"/>
        <v/>
      </c>
      <c r="AG199" s="62"/>
      <c r="AH199" s="207"/>
      <c r="AI199" s="64"/>
      <c r="AJ199" s="64"/>
      <c r="AK199" s="64"/>
      <c r="AL199" s="66" t="str">
        <f t="shared" si="40"/>
        <v/>
      </c>
      <c r="AM199" s="67" t="str">
        <f t="shared" si="41"/>
        <v/>
      </c>
      <c r="AN199" s="68" t="str">
        <f t="shared" si="42"/>
        <v/>
      </c>
      <c r="AO199" s="67" t="str">
        <f t="shared" si="43"/>
        <v/>
      </c>
      <c r="AP199" s="67" t="str">
        <f t="shared" si="44"/>
        <v/>
      </c>
      <c r="AQ199" s="67" t="str">
        <f t="shared" si="45"/>
        <v/>
      </c>
      <c r="AR199" s="67" t="str">
        <f t="shared" si="46"/>
        <v/>
      </c>
      <c r="AS199" s="67" t="str">
        <f t="shared" si="47"/>
        <v/>
      </c>
      <c r="AT199" s="67" t="str">
        <f>IF(A199="","",IF(S199="Yes","N.A.",IF(AND(AD199&lt;&gt;"",AD199&lt;=AF199,AE199&gt;=Q199),"PASS",IF(Setup!$B$24&lt;=AF199,"WATCH",IF(BG199&gt;0,"PARTIAL REVERSE/REVIEW","REVERSE/REVIEW")))))</f>
        <v/>
      </c>
      <c r="AU199" s="67" t="str">
        <f>IF(A199="","",IF(H199="","REVIEW",IF(AI199&gt;0,IF(OR(AH199="",NOT(ISNUMBER(AH199))),"REVIEW CLAIM DATE",IF(AH199&lt;=SUMIF('FY Deadlines'!$A$5:$A$14,IF(MONTH(H199)&gt;=4,YEAR(H199),YEAR(H199)-1),'FY Deadlines'!$F$5:$F$14),"PASS","EXPIRED CLAIM")),IF(SUMIF('FY Deadlines'!$A$5:$A$14,IF(MONTH(H199)&gt;=4,YEAR(H199),YEAR(H199)-1),'FY Deadlines'!$F$5:$F$14)=0,"REVIEW FY",IF(Setup!$B$24&gt;SUMIF('FY Deadlines'!$A$5:$A$14,IF(MONTH(H199)&gt;=4,YEAR(H199),YEAR(H199)-1),'FY Deadlines'!$F$5:$F$14),"EXPIRED","PASS")))))</f>
        <v/>
      </c>
      <c r="AV199" s="67" t="str">
        <f t="shared" si="48"/>
        <v/>
      </c>
      <c r="AW199" s="67" t="str">
        <f>IF(AM199="","",IF(COUNTIF('GSTR-2B IMS'!$AE$5:$AE$504,AM199)=1,SUMIF('GSTR-2B IMS'!$AE$5:$AE$504,AM199,'GSTR-2B IMS'!$AL$5:$AL$504),""))</f>
        <v/>
      </c>
      <c r="AX199" s="67" t="str">
        <f>IF(A199="","",IF(AO199&gt;1,"Duplicate",IF(COUNTIF('GSTR-2B IMS'!$AE$5:$AE$504,AM199)=0,"Only in Books",IF(COUNTIF('GSTR-2B IMS'!$AE$5:$AE$504,AM199)&gt;1,"Duplicate",IF(AND(C199=INDEX('GSTR-2B IMS'!$C$5:$C$504,AW199),F199=INDEX('GSTR-2B IMS'!$F$5:$F$504,AW199),ABS(H199-INDEX('GSTR-2B IMS'!$H$5:$H$504,AW199))&lt;=Setup!$B$21,ABS(L199-INDEX('GSTR-2B IMS'!$L$5:$L$504,AW199))&lt;=Setup!$B$18,ABS(AN199-INDEX('GSTR-2B IMS'!$AF$5:$AF$504,AW199))&lt;=Setup!$B$19,ABS(M199-INDEX('GSTR-2B IMS'!$M$5:$M$504,AW199))&lt;=Setup!$B$20,ABS(N199-INDEX('GSTR-2B IMS'!$N$5:$N$504,AW199))&lt;=Setup!$B$20,ABS(O199-INDEX('GSTR-2B IMS'!$O$5:$O$504,AW199))&lt;=Setup!$B$20,ABS(P199-INDEX('GSTR-2B IMS'!$P$5:$P$504,AW199))&lt;=Setup!$B$20),"Exact",IF(AND(C199=INDEX('GSTR-2B IMS'!$C$5:$C$504,AW199),F199=INDEX('GSTR-2B IMS'!$F$5:$F$504,AW199)),"Partial","Probable"))))))</f>
        <v/>
      </c>
      <c r="AY199" s="69" t="str">
        <f t="shared" si="49"/>
        <v/>
      </c>
      <c r="AZ199" s="190">
        <f t="shared" si="50"/>
        <v>195</v>
      </c>
      <c r="BA199" s="190" t="str">
        <f>IF(A199="","",IF(AW199="","N.A.",IF(INDEX('GSTR-2B IMS'!$T$5:$T$504,AW199)&lt;&gt;"Available","REVIEW",IF(OR(INDEX('GSTR-2B IMS'!$B$5:$B$504,AW199)="GSTR-1 B2B",INDEX('GSTR-2B IMS'!$B$5:$B$504,AW199)="GSTR-1A",INDEX('GSTR-2B IMS'!$B$5:$B$504,AW199)="IFF"),IF(OR(INDEX('GSTR-2B IMS'!$V$5:$V$504,AW199)="Accepted",INDEX('GSTR-2B IMS'!$V$5:$V$504,AW199)="No Action",INDEX('GSTR-2B IMS'!$V$5:$V$504,AW199)="Deemed Accepted"),"PASS","REVIEW"),IF(OR(INDEX('GSTR-2B IMS'!$V$5:$V$504,AW199)="Not in IMS",INDEX('GSTR-2B IMS'!$V$5:$V$504,AW199)="N.A.",INDEX('GSTR-2B IMS'!$V$5:$V$504,AW199)=""),"PASS","REVIEW")))))</f>
        <v/>
      </c>
      <c r="BB199" s="190" t="str">
        <f>IF(A199="","",IF(S199="Yes","RCM",IF(AW199="","Unmatched",IF(INDEX('GSTR-2B IMS'!$AC$5:$AC$504,AW199)="","4(A)(5)",INDEX('GSTR-2B IMS'!$AC$5:$AC$504,AW199)))))</f>
        <v/>
      </c>
      <c r="BC199" s="188" t="str">
        <f>IF(A199="","",IF(OR(S199="Yes",F199="Credit Note",Q199&lt;=0,AF199="",Setup!$B$24&lt;=AF199,AN199&lt;=0),0,MAX(0,M199*MIN(1,MAX(0,AI199/AN199))*MAX(0,1-IF(AND(AD199&lt;&gt;"",AD199&lt;=AF199),MIN(1,MAX(0,AE199/Q199)),0))-SUMIFS('Reversal Reclaim'!$K$5:$K$504,'Reversal Reclaim'!$B$5:$B$504,A199,'Reversal Reclaim'!$G$5:$G$504,"Temporary"))))</f>
        <v/>
      </c>
      <c r="BD199" s="188" t="str">
        <f>IF(A199="","",IF(OR(S199="Yes",F199="Credit Note",Q199&lt;=0,AF199="",Setup!$B$24&lt;=AF199,AN199&lt;=0),0,MAX(0,N199*MIN(1,MAX(0,AI199/AN199))*MAX(0,1-IF(AND(AD199&lt;&gt;"",AD199&lt;=AF199),MIN(1,MAX(0,AE199/Q199)),0))-SUMIFS('Reversal Reclaim'!$L$5:$L$504,'Reversal Reclaim'!$B$5:$B$504,A199,'Reversal Reclaim'!$G$5:$G$504,"Temporary"))))</f>
        <v/>
      </c>
      <c r="BE199" s="188" t="str">
        <f>IF(A199="","",IF(OR(S199="Yes",F199="Credit Note",Q199&lt;=0,AF199="",Setup!$B$24&lt;=AF199,AN199&lt;=0),0,MAX(0,O199*MIN(1,MAX(0,AI199/AN199))*MAX(0,1-IF(AND(AD199&lt;&gt;"",AD199&lt;=AF199),MIN(1,MAX(0,AE199/Q199)),0))-SUMIFS('Reversal Reclaim'!$M$5:$M$504,'Reversal Reclaim'!$B$5:$B$504,A199,'Reversal Reclaim'!$G$5:$G$504,"Temporary"))))</f>
        <v/>
      </c>
      <c r="BF199" s="188" t="str">
        <f>IF(A199="","",IF(OR(S199="Yes",F199="Credit Note",Q199&lt;=0,AF199="",Setup!$B$24&lt;=AF199,AN199&lt;=0),0,MAX(0,P199*MIN(1,MAX(0,AI199/AN199))*MAX(0,1-IF(AND(AD199&lt;&gt;"",AD199&lt;=AF199),MIN(1,MAX(0,AE199/Q199)),0))-SUMIFS('Reversal Reclaim'!$N$5:$N$504,'Reversal Reclaim'!$B$5:$B$504,A199,'Reversal Reclaim'!$G$5:$G$504,"Temporary"))))</f>
        <v/>
      </c>
      <c r="BG199" s="188" t="str">
        <f t="shared" si="51"/>
        <v/>
      </c>
    </row>
    <row r="200" spans="1:59" ht="37.950000000000003" customHeight="1" x14ac:dyDescent="0.25">
      <c r="A200" s="61"/>
      <c r="B200" s="62"/>
      <c r="C200" s="62"/>
      <c r="D200" s="62"/>
      <c r="E200" s="62"/>
      <c r="F200" s="62"/>
      <c r="G200" s="62"/>
      <c r="H200" s="63"/>
      <c r="I200" s="63"/>
      <c r="J200" s="63"/>
      <c r="K200" s="63"/>
      <c r="L200" s="64"/>
      <c r="M200" s="64"/>
      <c r="N200" s="64"/>
      <c r="O200" s="64"/>
      <c r="P200" s="64"/>
      <c r="Q200" s="64"/>
      <c r="R200" s="62"/>
      <c r="S200" s="62"/>
      <c r="T200" s="62"/>
      <c r="U200" s="62"/>
      <c r="V200" s="62"/>
      <c r="W200" s="63"/>
      <c r="X200" s="65"/>
      <c r="Y200" s="65"/>
      <c r="Z200" s="65"/>
      <c r="AA200" s="62"/>
      <c r="AB200" s="62"/>
      <c r="AC200" s="62"/>
      <c r="AD200" s="63"/>
      <c r="AE200" s="64"/>
      <c r="AF200" s="63" t="str">
        <f t="shared" si="39"/>
        <v/>
      </c>
      <c r="AG200" s="62"/>
      <c r="AH200" s="207"/>
      <c r="AI200" s="64"/>
      <c r="AJ200" s="64"/>
      <c r="AK200" s="64"/>
      <c r="AL200" s="66" t="str">
        <f t="shared" si="40"/>
        <v/>
      </c>
      <c r="AM200" s="67" t="str">
        <f t="shared" si="41"/>
        <v/>
      </c>
      <c r="AN200" s="68" t="str">
        <f t="shared" si="42"/>
        <v/>
      </c>
      <c r="AO200" s="67" t="str">
        <f t="shared" si="43"/>
        <v/>
      </c>
      <c r="AP200" s="67" t="str">
        <f t="shared" si="44"/>
        <v/>
      </c>
      <c r="AQ200" s="67" t="str">
        <f t="shared" si="45"/>
        <v/>
      </c>
      <c r="AR200" s="67" t="str">
        <f t="shared" si="46"/>
        <v/>
      </c>
      <c r="AS200" s="67" t="str">
        <f t="shared" si="47"/>
        <v/>
      </c>
      <c r="AT200" s="67" t="str">
        <f>IF(A200="","",IF(S200="Yes","N.A.",IF(AND(AD200&lt;&gt;"",AD200&lt;=AF200,AE200&gt;=Q200),"PASS",IF(Setup!$B$24&lt;=AF200,"WATCH",IF(BG200&gt;0,"PARTIAL REVERSE/REVIEW","REVERSE/REVIEW")))))</f>
        <v/>
      </c>
      <c r="AU200" s="67" t="str">
        <f>IF(A200="","",IF(H200="","REVIEW",IF(AI200&gt;0,IF(OR(AH200="",NOT(ISNUMBER(AH200))),"REVIEW CLAIM DATE",IF(AH200&lt;=SUMIF('FY Deadlines'!$A$5:$A$14,IF(MONTH(H200)&gt;=4,YEAR(H200),YEAR(H200)-1),'FY Deadlines'!$F$5:$F$14),"PASS","EXPIRED CLAIM")),IF(SUMIF('FY Deadlines'!$A$5:$A$14,IF(MONTH(H200)&gt;=4,YEAR(H200),YEAR(H200)-1),'FY Deadlines'!$F$5:$F$14)=0,"REVIEW FY",IF(Setup!$B$24&gt;SUMIF('FY Deadlines'!$A$5:$A$14,IF(MONTH(H200)&gt;=4,YEAR(H200),YEAR(H200)-1),'FY Deadlines'!$F$5:$F$14),"EXPIRED","PASS")))))</f>
        <v/>
      </c>
      <c r="AV200" s="67" t="str">
        <f t="shared" si="48"/>
        <v/>
      </c>
      <c r="AW200" s="67" t="str">
        <f>IF(AM200="","",IF(COUNTIF('GSTR-2B IMS'!$AE$5:$AE$504,AM200)=1,SUMIF('GSTR-2B IMS'!$AE$5:$AE$504,AM200,'GSTR-2B IMS'!$AL$5:$AL$504),""))</f>
        <v/>
      </c>
      <c r="AX200" s="67" t="str">
        <f>IF(A200="","",IF(AO200&gt;1,"Duplicate",IF(COUNTIF('GSTR-2B IMS'!$AE$5:$AE$504,AM200)=0,"Only in Books",IF(COUNTIF('GSTR-2B IMS'!$AE$5:$AE$504,AM200)&gt;1,"Duplicate",IF(AND(C200=INDEX('GSTR-2B IMS'!$C$5:$C$504,AW200),F200=INDEX('GSTR-2B IMS'!$F$5:$F$504,AW200),ABS(H200-INDEX('GSTR-2B IMS'!$H$5:$H$504,AW200))&lt;=Setup!$B$21,ABS(L200-INDEX('GSTR-2B IMS'!$L$5:$L$504,AW200))&lt;=Setup!$B$18,ABS(AN200-INDEX('GSTR-2B IMS'!$AF$5:$AF$504,AW200))&lt;=Setup!$B$19,ABS(M200-INDEX('GSTR-2B IMS'!$M$5:$M$504,AW200))&lt;=Setup!$B$20,ABS(N200-INDEX('GSTR-2B IMS'!$N$5:$N$504,AW200))&lt;=Setup!$B$20,ABS(O200-INDEX('GSTR-2B IMS'!$O$5:$O$504,AW200))&lt;=Setup!$B$20,ABS(P200-INDEX('GSTR-2B IMS'!$P$5:$P$504,AW200))&lt;=Setup!$B$20),"Exact",IF(AND(C200=INDEX('GSTR-2B IMS'!$C$5:$C$504,AW200),F200=INDEX('GSTR-2B IMS'!$F$5:$F$504,AW200)),"Partial","Probable"))))))</f>
        <v/>
      </c>
      <c r="AY200" s="69" t="str">
        <f t="shared" si="49"/>
        <v/>
      </c>
      <c r="AZ200" s="190">
        <f t="shared" si="50"/>
        <v>196</v>
      </c>
      <c r="BA200" s="190" t="str">
        <f>IF(A200="","",IF(AW200="","N.A.",IF(INDEX('GSTR-2B IMS'!$T$5:$T$504,AW200)&lt;&gt;"Available","REVIEW",IF(OR(INDEX('GSTR-2B IMS'!$B$5:$B$504,AW200)="GSTR-1 B2B",INDEX('GSTR-2B IMS'!$B$5:$B$504,AW200)="GSTR-1A",INDEX('GSTR-2B IMS'!$B$5:$B$504,AW200)="IFF"),IF(OR(INDEX('GSTR-2B IMS'!$V$5:$V$504,AW200)="Accepted",INDEX('GSTR-2B IMS'!$V$5:$V$504,AW200)="No Action",INDEX('GSTR-2B IMS'!$V$5:$V$504,AW200)="Deemed Accepted"),"PASS","REVIEW"),IF(OR(INDEX('GSTR-2B IMS'!$V$5:$V$504,AW200)="Not in IMS",INDEX('GSTR-2B IMS'!$V$5:$V$504,AW200)="N.A.",INDEX('GSTR-2B IMS'!$V$5:$V$504,AW200)=""),"PASS","REVIEW")))))</f>
        <v/>
      </c>
      <c r="BB200" s="190" t="str">
        <f>IF(A200="","",IF(S200="Yes","RCM",IF(AW200="","Unmatched",IF(INDEX('GSTR-2B IMS'!$AC$5:$AC$504,AW200)="","4(A)(5)",INDEX('GSTR-2B IMS'!$AC$5:$AC$504,AW200)))))</f>
        <v/>
      </c>
      <c r="BC200" s="188" t="str">
        <f>IF(A200="","",IF(OR(S200="Yes",F200="Credit Note",Q200&lt;=0,AF200="",Setup!$B$24&lt;=AF200,AN200&lt;=0),0,MAX(0,M200*MIN(1,MAX(0,AI200/AN200))*MAX(0,1-IF(AND(AD200&lt;&gt;"",AD200&lt;=AF200),MIN(1,MAX(0,AE200/Q200)),0))-SUMIFS('Reversal Reclaim'!$K$5:$K$504,'Reversal Reclaim'!$B$5:$B$504,A200,'Reversal Reclaim'!$G$5:$G$504,"Temporary"))))</f>
        <v/>
      </c>
      <c r="BD200" s="188" t="str">
        <f>IF(A200="","",IF(OR(S200="Yes",F200="Credit Note",Q200&lt;=0,AF200="",Setup!$B$24&lt;=AF200,AN200&lt;=0),0,MAX(0,N200*MIN(1,MAX(0,AI200/AN200))*MAX(0,1-IF(AND(AD200&lt;&gt;"",AD200&lt;=AF200),MIN(1,MAX(0,AE200/Q200)),0))-SUMIFS('Reversal Reclaim'!$L$5:$L$504,'Reversal Reclaim'!$B$5:$B$504,A200,'Reversal Reclaim'!$G$5:$G$504,"Temporary"))))</f>
        <v/>
      </c>
      <c r="BE200" s="188" t="str">
        <f>IF(A200="","",IF(OR(S200="Yes",F200="Credit Note",Q200&lt;=0,AF200="",Setup!$B$24&lt;=AF200,AN200&lt;=0),0,MAX(0,O200*MIN(1,MAX(0,AI200/AN200))*MAX(0,1-IF(AND(AD200&lt;&gt;"",AD200&lt;=AF200),MIN(1,MAX(0,AE200/Q200)),0))-SUMIFS('Reversal Reclaim'!$M$5:$M$504,'Reversal Reclaim'!$B$5:$B$504,A200,'Reversal Reclaim'!$G$5:$G$504,"Temporary"))))</f>
        <v/>
      </c>
      <c r="BF200" s="188" t="str">
        <f>IF(A200="","",IF(OR(S200="Yes",F200="Credit Note",Q200&lt;=0,AF200="",Setup!$B$24&lt;=AF200,AN200&lt;=0),0,MAX(0,P200*MIN(1,MAX(0,AI200/AN200))*MAX(0,1-IF(AND(AD200&lt;&gt;"",AD200&lt;=AF200),MIN(1,MAX(0,AE200/Q200)),0))-SUMIFS('Reversal Reclaim'!$N$5:$N$504,'Reversal Reclaim'!$B$5:$B$504,A200,'Reversal Reclaim'!$G$5:$G$504,"Temporary"))))</f>
        <v/>
      </c>
      <c r="BG200" s="188" t="str">
        <f t="shared" si="51"/>
        <v/>
      </c>
    </row>
    <row r="201" spans="1:59" ht="37.950000000000003" customHeight="1" x14ac:dyDescent="0.25">
      <c r="A201" s="61"/>
      <c r="B201" s="62"/>
      <c r="C201" s="62"/>
      <c r="D201" s="62"/>
      <c r="E201" s="62"/>
      <c r="F201" s="62"/>
      <c r="G201" s="62"/>
      <c r="H201" s="63"/>
      <c r="I201" s="63"/>
      <c r="J201" s="63"/>
      <c r="K201" s="63"/>
      <c r="L201" s="64"/>
      <c r="M201" s="64"/>
      <c r="N201" s="64"/>
      <c r="O201" s="64"/>
      <c r="P201" s="64"/>
      <c r="Q201" s="64"/>
      <c r="R201" s="62"/>
      <c r="S201" s="62"/>
      <c r="T201" s="62"/>
      <c r="U201" s="62"/>
      <c r="V201" s="62"/>
      <c r="W201" s="63"/>
      <c r="X201" s="65"/>
      <c r="Y201" s="65"/>
      <c r="Z201" s="65"/>
      <c r="AA201" s="62"/>
      <c r="AB201" s="62"/>
      <c r="AC201" s="62"/>
      <c r="AD201" s="63"/>
      <c r="AE201" s="64"/>
      <c r="AF201" s="63" t="str">
        <f t="shared" si="39"/>
        <v/>
      </c>
      <c r="AG201" s="62"/>
      <c r="AH201" s="207"/>
      <c r="AI201" s="64"/>
      <c r="AJ201" s="64"/>
      <c r="AK201" s="64"/>
      <c r="AL201" s="66" t="str">
        <f t="shared" si="40"/>
        <v/>
      </c>
      <c r="AM201" s="67" t="str">
        <f t="shared" si="41"/>
        <v/>
      </c>
      <c r="AN201" s="68" t="str">
        <f t="shared" si="42"/>
        <v/>
      </c>
      <c r="AO201" s="67" t="str">
        <f t="shared" si="43"/>
        <v/>
      </c>
      <c r="AP201" s="67" t="str">
        <f t="shared" si="44"/>
        <v/>
      </c>
      <c r="AQ201" s="67" t="str">
        <f t="shared" si="45"/>
        <v/>
      </c>
      <c r="AR201" s="67" t="str">
        <f t="shared" si="46"/>
        <v/>
      </c>
      <c r="AS201" s="67" t="str">
        <f t="shared" si="47"/>
        <v/>
      </c>
      <c r="AT201" s="67" t="str">
        <f>IF(A201="","",IF(S201="Yes","N.A.",IF(AND(AD201&lt;&gt;"",AD201&lt;=AF201,AE201&gt;=Q201),"PASS",IF(Setup!$B$24&lt;=AF201,"WATCH",IF(BG201&gt;0,"PARTIAL REVERSE/REVIEW","REVERSE/REVIEW")))))</f>
        <v/>
      </c>
      <c r="AU201" s="67" t="str">
        <f>IF(A201="","",IF(H201="","REVIEW",IF(AI201&gt;0,IF(OR(AH201="",NOT(ISNUMBER(AH201))),"REVIEW CLAIM DATE",IF(AH201&lt;=SUMIF('FY Deadlines'!$A$5:$A$14,IF(MONTH(H201)&gt;=4,YEAR(H201),YEAR(H201)-1),'FY Deadlines'!$F$5:$F$14),"PASS","EXPIRED CLAIM")),IF(SUMIF('FY Deadlines'!$A$5:$A$14,IF(MONTH(H201)&gt;=4,YEAR(H201),YEAR(H201)-1),'FY Deadlines'!$F$5:$F$14)=0,"REVIEW FY",IF(Setup!$B$24&gt;SUMIF('FY Deadlines'!$A$5:$A$14,IF(MONTH(H201)&gt;=4,YEAR(H201),YEAR(H201)-1),'FY Deadlines'!$F$5:$F$14),"EXPIRED","PASS")))))</f>
        <v/>
      </c>
      <c r="AV201" s="67" t="str">
        <f t="shared" si="48"/>
        <v/>
      </c>
      <c r="AW201" s="67" t="str">
        <f>IF(AM201="","",IF(COUNTIF('GSTR-2B IMS'!$AE$5:$AE$504,AM201)=1,SUMIF('GSTR-2B IMS'!$AE$5:$AE$504,AM201,'GSTR-2B IMS'!$AL$5:$AL$504),""))</f>
        <v/>
      </c>
      <c r="AX201" s="67" t="str">
        <f>IF(A201="","",IF(AO201&gt;1,"Duplicate",IF(COUNTIF('GSTR-2B IMS'!$AE$5:$AE$504,AM201)=0,"Only in Books",IF(COUNTIF('GSTR-2B IMS'!$AE$5:$AE$504,AM201)&gt;1,"Duplicate",IF(AND(C201=INDEX('GSTR-2B IMS'!$C$5:$C$504,AW201),F201=INDEX('GSTR-2B IMS'!$F$5:$F$504,AW201),ABS(H201-INDEX('GSTR-2B IMS'!$H$5:$H$504,AW201))&lt;=Setup!$B$21,ABS(L201-INDEX('GSTR-2B IMS'!$L$5:$L$504,AW201))&lt;=Setup!$B$18,ABS(AN201-INDEX('GSTR-2B IMS'!$AF$5:$AF$504,AW201))&lt;=Setup!$B$19,ABS(M201-INDEX('GSTR-2B IMS'!$M$5:$M$504,AW201))&lt;=Setup!$B$20,ABS(N201-INDEX('GSTR-2B IMS'!$N$5:$N$504,AW201))&lt;=Setup!$B$20,ABS(O201-INDEX('GSTR-2B IMS'!$O$5:$O$504,AW201))&lt;=Setup!$B$20,ABS(P201-INDEX('GSTR-2B IMS'!$P$5:$P$504,AW201))&lt;=Setup!$B$20),"Exact",IF(AND(C201=INDEX('GSTR-2B IMS'!$C$5:$C$504,AW201),F201=INDEX('GSTR-2B IMS'!$F$5:$F$504,AW201)),"Partial","Probable"))))))</f>
        <v/>
      </c>
      <c r="AY201" s="69" t="str">
        <f t="shared" si="49"/>
        <v/>
      </c>
      <c r="AZ201" s="190">
        <f t="shared" si="50"/>
        <v>197</v>
      </c>
      <c r="BA201" s="190" t="str">
        <f>IF(A201="","",IF(AW201="","N.A.",IF(INDEX('GSTR-2B IMS'!$T$5:$T$504,AW201)&lt;&gt;"Available","REVIEW",IF(OR(INDEX('GSTR-2B IMS'!$B$5:$B$504,AW201)="GSTR-1 B2B",INDEX('GSTR-2B IMS'!$B$5:$B$504,AW201)="GSTR-1A",INDEX('GSTR-2B IMS'!$B$5:$B$504,AW201)="IFF"),IF(OR(INDEX('GSTR-2B IMS'!$V$5:$V$504,AW201)="Accepted",INDEX('GSTR-2B IMS'!$V$5:$V$504,AW201)="No Action",INDEX('GSTR-2B IMS'!$V$5:$V$504,AW201)="Deemed Accepted"),"PASS","REVIEW"),IF(OR(INDEX('GSTR-2B IMS'!$V$5:$V$504,AW201)="Not in IMS",INDEX('GSTR-2B IMS'!$V$5:$V$504,AW201)="N.A.",INDEX('GSTR-2B IMS'!$V$5:$V$504,AW201)=""),"PASS","REVIEW")))))</f>
        <v/>
      </c>
      <c r="BB201" s="190" t="str">
        <f>IF(A201="","",IF(S201="Yes","RCM",IF(AW201="","Unmatched",IF(INDEX('GSTR-2B IMS'!$AC$5:$AC$504,AW201)="","4(A)(5)",INDEX('GSTR-2B IMS'!$AC$5:$AC$504,AW201)))))</f>
        <v/>
      </c>
      <c r="BC201" s="188" t="str">
        <f>IF(A201="","",IF(OR(S201="Yes",F201="Credit Note",Q201&lt;=0,AF201="",Setup!$B$24&lt;=AF201,AN201&lt;=0),0,MAX(0,M201*MIN(1,MAX(0,AI201/AN201))*MAX(0,1-IF(AND(AD201&lt;&gt;"",AD201&lt;=AF201),MIN(1,MAX(0,AE201/Q201)),0))-SUMIFS('Reversal Reclaim'!$K$5:$K$504,'Reversal Reclaim'!$B$5:$B$504,A201,'Reversal Reclaim'!$G$5:$G$504,"Temporary"))))</f>
        <v/>
      </c>
      <c r="BD201" s="188" t="str">
        <f>IF(A201="","",IF(OR(S201="Yes",F201="Credit Note",Q201&lt;=0,AF201="",Setup!$B$24&lt;=AF201,AN201&lt;=0),0,MAX(0,N201*MIN(1,MAX(0,AI201/AN201))*MAX(0,1-IF(AND(AD201&lt;&gt;"",AD201&lt;=AF201),MIN(1,MAX(0,AE201/Q201)),0))-SUMIFS('Reversal Reclaim'!$L$5:$L$504,'Reversal Reclaim'!$B$5:$B$504,A201,'Reversal Reclaim'!$G$5:$G$504,"Temporary"))))</f>
        <v/>
      </c>
      <c r="BE201" s="188" t="str">
        <f>IF(A201="","",IF(OR(S201="Yes",F201="Credit Note",Q201&lt;=0,AF201="",Setup!$B$24&lt;=AF201,AN201&lt;=0),0,MAX(0,O201*MIN(1,MAX(0,AI201/AN201))*MAX(0,1-IF(AND(AD201&lt;&gt;"",AD201&lt;=AF201),MIN(1,MAX(0,AE201/Q201)),0))-SUMIFS('Reversal Reclaim'!$M$5:$M$504,'Reversal Reclaim'!$B$5:$B$504,A201,'Reversal Reclaim'!$G$5:$G$504,"Temporary"))))</f>
        <v/>
      </c>
      <c r="BF201" s="188" t="str">
        <f>IF(A201="","",IF(OR(S201="Yes",F201="Credit Note",Q201&lt;=0,AF201="",Setup!$B$24&lt;=AF201,AN201&lt;=0),0,MAX(0,P201*MIN(1,MAX(0,AI201/AN201))*MAX(0,1-IF(AND(AD201&lt;&gt;"",AD201&lt;=AF201),MIN(1,MAX(0,AE201/Q201)),0))-SUMIFS('Reversal Reclaim'!$N$5:$N$504,'Reversal Reclaim'!$B$5:$B$504,A201,'Reversal Reclaim'!$G$5:$G$504,"Temporary"))))</f>
        <v/>
      </c>
      <c r="BG201" s="188" t="str">
        <f t="shared" si="51"/>
        <v/>
      </c>
    </row>
    <row r="202" spans="1:59" ht="37.950000000000003" customHeight="1" x14ac:dyDescent="0.25">
      <c r="A202" s="61"/>
      <c r="B202" s="62"/>
      <c r="C202" s="62"/>
      <c r="D202" s="62"/>
      <c r="E202" s="62"/>
      <c r="F202" s="62"/>
      <c r="G202" s="62"/>
      <c r="H202" s="63"/>
      <c r="I202" s="63"/>
      <c r="J202" s="63"/>
      <c r="K202" s="63"/>
      <c r="L202" s="64"/>
      <c r="M202" s="64"/>
      <c r="N202" s="64"/>
      <c r="O202" s="64"/>
      <c r="P202" s="64"/>
      <c r="Q202" s="64"/>
      <c r="R202" s="62"/>
      <c r="S202" s="62"/>
      <c r="T202" s="62"/>
      <c r="U202" s="62"/>
      <c r="V202" s="62"/>
      <c r="W202" s="63"/>
      <c r="X202" s="65"/>
      <c r="Y202" s="65"/>
      <c r="Z202" s="65"/>
      <c r="AA202" s="62"/>
      <c r="AB202" s="62"/>
      <c r="AC202" s="62"/>
      <c r="AD202" s="63"/>
      <c r="AE202" s="64"/>
      <c r="AF202" s="63" t="str">
        <f t="shared" si="39"/>
        <v/>
      </c>
      <c r="AG202" s="62"/>
      <c r="AH202" s="207"/>
      <c r="AI202" s="64"/>
      <c r="AJ202" s="64"/>
      <c r="AK202" s="64"/>
      <c r="AL202" s="66" t="str">
        <f t="shared" si="40"/>
        <v/>
      </c>
      <c r="AM202" s="67" t="str">
        <f t="shared" si="41"/>
        <v/>
      </c>
      <c r="AN202" s="68" t="str">
        <f t="shared" si="42"/>
        <v/>
      </c>
      <c r="AO202" s="67" t="str">
        <f t="shared" si="43"/>
        <v/>
      </c>
      <c r="AP202" s="67" t="str">
        <f t="shared" si="44"/>
        <v/>
      </c>
      <c r="AQ202" s="67" t="str">
        <f t="shared" si="45"/>
        <v/>
      </c>
      <c r="AR202" s="67" t="str">
        <f t="shared" si="46"/>
        <v/>
      </c>
      <c r="AS202" s="67" t="str">
        <f t="shared" si="47"/>
        <v/>
      </c>
      <c r="AT202" s="67" t="str">
        <f>IF(A202="","",IF(S202="Yes","N.A.",IF(AND(AD202&lt;&gt;"",AD202&lt;=AF202,AE202&gt;=Q202),"PASS",IF(Setup!$B$24&lt;=AF202,"WATCH",IF(BG202&gt;0,"PARTIAL REVERSE/REVIEW","REVERSE/REVIEW")))))</f>
        <v/>
      </c>
      <c r="AU202" s="67" t="str">
        <f>IF(A202="","",IF(H202="","REVIEW",IF(AI202&gt;0,IF(OR(AH202="",NOT(ISNUMBER(AH202))),"REVIEW CLAIM DATE",IF(AH202&lt;=SUMIF('FY Deadlines'!$A$5:$A$14,IF(MONTH(H202)&gt;=4,YEAR(H202),YEAR(H202)-1),'FY Deadlines'!$F$5:$F$14),"PASS","EXPIRED CLAIM")),IF(SUMIF('FY Deadlines'!$A$5:$A$14,IF(MONTH(H202)&gt;=4,YEAR(H202),YEAR(H202)-1),'FY Deadlines'!$F$5:$F$14)=0,"REVIEW FY",IF(Setup!$B$24&gt;SUMIF('FY Deadlines'!$A$5:$A$14,IF(MONTH(H202)&gt;=4,YEAR(H202),YEAR(H202)-1),'FY Deadlines'!$F$5:$F$14),"EXPIRED","PASS")))))</f>
        <v/>
      </c>
      <c r="AV202" s="67" t="str">
        <f t="shared" si="48"/>
        <v/>
      </c>
      <c r="AW202" s="67" t="str">
        <f>IF(AM202="","",IF(COUNTIF('GSTR-2B IMS'!$AE$5:$AE$504,AM202)=1,SUMIF('GSTR-2B IMS'!$AE$5:$AE$504,AM202,'GSTR-2B IMS'!$AL$5:$AL$504),""))</f>
        <v/>
      </c>
      <c r="AX202" s="67" t="str">
        <f>IF(A202="","",IF(AO202&gt;1,"Duplicate",IF(COUNTIF('GSTR-2B IMS'!$AE$5:$AE$504,AM202)=0,"Only in Books",IF(COUNTIF('GSTR-2B IMS'!$AE$5:$AE$504,AM202)&gt;1,"Duplicate",IF(AND(C202=INDEX('GSTR-2B IMS'!$C$5:$C$504,AW202),F202=INDEX('GSTR-2B IMS'!$F$5:$F$504,AW202),ABS(H202-INDEX('GSTR-2B IMS'!$H$5:$H$504,AW202))&lt;=Setup!$B$21,ABS(L202-INDEX('GSTR-2B IMS'!$L$5:$L$504,AW202))&lt;=Setup!$B$18,ABS(AN202-INDEX('GSTR-2B IMS'!$AF$5:$AF$504,AW202))&lt;=Setup!$B$19,ABS(M202-INDEX('GSTR-2B IMS'!$M$5:$M$504,AW202))&lt;=Setup!$B$20,ABS(N202-INDEX('GSTR-2B IMS'!$N$5:$N$504,AW202))&lt;=Setup!$B$20,ABS(O202-INDEX('GSTR-2B IMS'!$O$5:$O$504,AW202))&lt;=Setup!$B$20,ABS(P202-INDEX('GSTR-2B IMS'!$P$5:$P$504,AW202))&lt;=Setup!$B$20),"Exact",IF(AND(C202=INDEX('GSTR-2B IMS'!$C$5:$C$504,AW202),F202=INDEX('GSTR-2B IMS'!$F$5:$F$504,AW202)),"Partial","Probable"))))))</f>
        <v/>
      </c>
      <c r="AY202" s="69" t="str">
        <f t="shared" si="49"/>
        <v/>
      </c>
      <c r="AZ202" s="190">
        <f t="shared" si="50"/>
        <v>198</v>
      </c>
      <c r="BA202" s="190" t="str">
        <f>IF(A202="","",IF(AW202="","N.A.",IF(INDEX('GSTR-2B IMS'!$T$5:$T$504,AW202)&lt;&gt;"Available","REVIEW",IF(OR(INDEX('GSTR-2B IMS'!$B$5:$B$504,AW202)="GSTR-1 B2B",INDEX('GSTR-2B IMS'!$B$5:$B$504,AW202)="GSTR-1A",INDEX('GSTR-2B IMS'!$B$5:$B$504,AW202)="IFF"),IF(OR(INDEX('GSTR-2B IMS'!$V$5:$V$504,AW202)="Accepted",INDEX('GSTR-2B IMS'!$V$5:$V$504,AW202)="No Action",INDEX('GSTR-2B IMS'!$V$5:$V$504,AW202)="Deemed Accepted"),"PASS","REVIEW"),IF(OR(INDEX('GSTR-2B IMS'!$V$5:$V$504,AW202)="Not in IMS",INDEX('GSTR-2B IMS'!$V$5:$V$504,AW202)="N.A.",INDEX('GSTR-2B IMS'!$V$5:$V$504,AW202)=""),"PASS","REVIEW")))))</f>
        <v/>
      </c>
      <c r="BB202" s="190" t="str">
        <f>IF(A202="","",IF(S202="Yes","RCM",IF(AW202="","Unmatched",IF(INDEX('GSTR-2B IMS'!$AC$5:$AC$504,AW202)="","4(A)(5)",INDEX('GSTR-2B IMS'!$AC$5:$AC$504,AW202)))))</f>
        <v/>
      </c>
      <c r="BC202" s="188" t="str">
        <f>IF(A202="","",IF(OR(S202="Yes",F202="Credit Note",Q202&lt;=0,AF202="",Setup!$B$24&lt;=AF202,AN202&lt;=0),0,MAX(0,M202*MIN(1,MAX(0,AI202/AN202))*MAX(0,1-IF(AND(AD202&lt;&gt;"",AD202&lt;=AF202),MIN(1,MAX(0,AE202/Q202)),0))-SUMIFS('Reversal Reclaim'!$K$5:$K$504,'Reversal Reclaim'!$B$5:$B$504,A202,'Reversal Reclaim'!$G$5:$G$504,"Temporary"))))</f>
        <v/>
      </c>
      <c r="BD202" s="188" t="str">
        <f>IF(A202="","",IF(OR(S202="Yes",F202="Credit Note",Q202&lt;=0,AF202="",Setup!$B$24&lt;=AF202,AN202&lt;=0),0,MAX(0,N202*MIN(1,MAX(0,AI202/AN202))*MAX(0,1-IF(AND(AD202&lt;&gt;"",AD202&lt;=AF202),MIN(1,MAX(0,AE202/Q202)),0))-SUMIFS('Reversal Reclaim'!$L$5:$L$504,'Reversal Reclaim'!$B$5:$B$504,A202,'Reversal Reclaim'!$G$5:$G$504,"Temporary"))))</f>
        <v/>
      </c>
      <c r="BE202" s="188" t="str">
        <f>IF(A202="","",IF(OR(S202="Yes",F202="Credit Note",Q202&lt;=0,AF202="",Setup!$B$24&lt;=AF202,AN202&lt;=0),0,MAX(0,O202*MIN(1,MAX(0,AI202/AN202))*MAX(0,1-IF(AND(AD202&lt;&gt;"",AD202&lt;=AF202),MIN(1,MAX(0,AE202/Q202)),0))-SUMIFS('Reversal Reclaim'!$M$5:$M$504,'Reversal Reclaim'!$B$5:$B$504,A202,'Reversal Reclaim'!$G$5:$G$504,"Temporary"))))</f>
        <v/>
      </c>
      <c r="BF202" s="188" t="str">
        <f>IF(A202="","",IF(OR(S202="Yes",F202="Credit Note",Q202&lt;=0,AF202="",Setup!$B$24&lt;=AF202,AN202&lt;=0),0,MAX(0,P202*MIN(1,MAX(0,AI202/AN202))*MAX(0,1-IF(AND(AD202&lt;&gt;"",AD202&lt;=AF202),MIN(1,MAX(0,AE202/Q202)),0))-SUMIFS('Reversal Reclaim'!$N$5:$N$504,'Reversal Reclaim'!$B$5:$B$504,A202,'Reversal Reclaim'!$G$5:$G$504,"Temporary"))))</f>
        <v/>
      </c>
      <c r="BG202" s="188" t="str">
        <f t="shared" si="51"/>
        <v/>
      </c>
    </row>
    <row r="203" spans="1:59" ht="37.950000000000003" customHeight="1" x14ac:dyDescent="0.25">
      <c r="A203" s="61"/>
      <c r="B203" s="62"/>
      <c r="C203" s="62"/>
      <c r="D203" s="62"/>
      <c r="E203" s="62"/>
      <c r="F203" s="62"/>
      <c r="G203" s="62"/>
      <c r="H203" s="63"/>
      <c r="I203" s="63"/>
      <c r="J203" s="63"/>
      <c r="K203" s="63"/>
      <c r="L203" s="64"/>
      <c r="M203" s="64"/>
      <c r="N203" s="64"/>
      <c r="O203" s="64"/>
      <c r="P203" s="64"/>
      <c r="Q203" s="64"/>
      <c r="R203" s="62"/>
      <c r="S203" s="62"/>
      <c r="T203" s="62"/>
      <c r="U203" s="62"/>
      <c r="V203" s="62"/>
      <c r="W203" s="63"/>
      <c r="X203" s="65"/>
      <c r="Y203" s="65"/>
      <c r="Z203" s="65"/>
      <c r="AA203" s="62"/>
      <c r="AB203" s="62"/>
      <c r="AC203" s="62"/>
      <c r="AD203" s="63"/>
      <c r="AE203" s="64"/>
      <c r="AF203" s="63" t="str">
        <f t="shared" si="39"/>
        <v/>
      </c>
      <c r="AG203" s="62"/>
      <c r="AH203" s="207"/>
      <c r="AI203" s="64"/>
      <c r="AJ203" s="64"/>
      <c r="AK203" s="64"/>
      <c r="AL203" s="66" t="str">
        <f t="shared" si="40"/>
        <v/>
      </c>
      <c r="AM203" s="67" t="str">
        <f t="shared" si="41"/>
        <v/>
      </c>
      <c r="AN203" s="68" t="str">
        <f t="shared" si="42"/>
        <v/>
      </c>
      <c r="AO203" s="67" t="str">
        <f t="shared" si="43"/>
        <v/>
      </c>
      <c r="AP203" s="67" t="str">
        <f t="shared" si="44"/>
        <v/>
      </c>
      <c r="AQ203" s="67" t="str">
        <f t="shared" si="45"/>
        <v/>
      </c>
      <c r="AR203" s="67" t="str">
        <f t="shared" si="46"/>
        <v/>
      </c>
      <c r="AS203" s="67" t="str">
        <f t="shared" si="47"/>
        <v/>
      </c>
      <c r="AT203" s="67" t="str">
        <f>IF(A203="","",IF(S203="Yes","N.A.",IF(AND(AD203&lt;&gt;"",AD203&lt;=AF203,AE203&gt;=Q203),"PASS",IF(Setup!$B$24&lt;=AF203,"WATCH",IF(BG203&gt;0,"PARTIAL REVERSE/REVIEW","REVERSE/REVIEW")))))</f>
        <v/>
      </c>
      <c r="AU203" s="67" t="str">
        <f>IF(A203="","",IF(H203="","REVIEW",IF(AI203&gt;0,IF(OR(AH203="",NOT(ISNUMBER(AH203))),"REVIEW CLAIM DATE",IF(AH203&lt;=SUMIF('FY Deadlines'!$A$5:$A$14,IF(MONTH(H203)&gt;=4,YEAR(H203),YEAR(H203)-1),'FY Deadlines'!$F$5:$F$14),"PASS","EXPIRED CLAIM")),IF(SUMIF('FY Deadlines'!$A$5:$A$14,IF(MONTH(H203)&gt;=4,YEAR(H203),YEAR(H203)-1),'FY Deadlines'!$F$5:$F$14)=0,"REVIEW FY",IF(Setup!$B$24&gt;SUMIF('FY Deadlines'!$A$5:$A$14,IF(MONTH(H203)&gt;=4,YEAR(H203),YEAR(H203)-1),'FY Deadlines'!$F$5:$F$14),"EXPIRED","PASS")))))</f>
        <v/>
      </c>
      <c r="AV203" s="67" t="str">
        <f t="shared" si="48"/>
        <v/>
      </c>
      <c r="AW203" s="67" t="str">
        <f>IF(AM203="","",IF(COUNTIF('GSTR-2B IMS'!$AE$5:$AE$504,AM203)=1,SUMIF('GSTR-2B IMS'!$AE$5:$AE$504,AM203,'GSTR-2B IMS'!$AL$5:$AL$504),""))</f>
        <v/>
      </c>
      <c r="AX203" s="67" t="str">
        <f>IF(A203="","",IF(AO203&gt;1,"Duplicate",IF(COUNTIF('GSTR-2B IMS'!$AE$5:$AE$504,AM203)=0,"Only in Books",IF(COUNTIF('GSTR-2B IMS'!$AE$5:$AE$504,AM203)&gt;1,"Duplicate",IF(AND(C203=INDEX('GSTR-2B IMS'!$C$5:$C$504,AW203),F203=INDEX('GSTR-2B IMS'!$F$5:$F$504,AW203),ABS(H203-INDEX('GSTR-2B IMS'!$H$5:$H$504,AW203))&lt;=Setup!$B$21,ABS(L203-INDEX('GSTR-2B IMS'!$L$5:$L$504,AW203))&lt;=Setup!$B$18,ABS(AN203-INDEX('GSTR-2B IMS'!$AF$5:$AF$504,AW203))&lt;=Setup!$B$19,ABS(M203-INDEX('GSTR-2B IMS'!$M$5:$M$504,AW203))&lt;=Setup!$B$20,ABS(N203-INDEX('GSTR-2B IMS'!$N$5:$N$504,AW203))&lt;=Setup!$B$20,ABS(O203-INDEX('GSTR-2B IMS'!$O$5:$O$504,AW203))&lt;=Setup!$B$20,ABS(P203-INDEX('GSTR-2B IMS'!$P$5:$P$504,AW203))&lt;=Setup!$B$20),"Exact",IF(AND(C203=INDEX('GSTR-2B IMS'!$C$5:$C$504,AW203),F203=INDEX('GSTR-2B IMS'!$F$5:$F$504,AW203)),"Partial","Probable"))))))</f>
        <v/>
      </c>
      <c r="AY203" s="69" t="str">
        <f t="shared" si="49"/>
        <v/>
      </c>
      <c r="AZ203" s="190">
        <f t="shared" si="50"/>
        <v>199</v>
      </c>
      <c r="BA203" s="190" t="str">
        <f>IF(A203="","",IF(AW203="","N.A.",IF(INDEX('GSTR-2B IMS'!$T$5:$T$504,AW203)&lt;&gt;"Available","REVIEW",IF(OR(INDEX('GSTR-2B IMS'!$B$5:$B$504,AW203)="GSTR-1 B2B",INDEX('GSTR-2B IMS'!$B$5:$B$504,AW203)="GSTR-1A",INDEX('GSTR-2B IMS'!$B$5:$B$504,AW203)="IFF"),IF(OR(INDEX('GSTR-2B IMS'!$V$5:$V$504,AW203)="Accepted",INDEX('GSTR-2B IMS'!$V$5:$V$504,AW203)="No Action",INDEX('GSTR-2B IMS'!$V$5:$V$504,AW203)="Deemed Accepted"),"PASS","REVIEW"),IF(OR(INDEX('GSTR-2B IMS'!$V$5:$V$504,AW203)="Not in IMS",INDEX('GSTR-2B IMS'!$V$5:$V$504,AW203)="N.A.",INDEX('GSTR-2B IMS'!$V$5:$V$504,AW203)=""),"PASS","REVIEW")))))</f>
        <v/>
      </c>
      <c r="BB203" s="190" t="str">
        <f>IF(A203="","",IF(S203="Yes","RCM",IF(AW203="","Unmatched",IF(INDEX('GSTR-2B IMS'!$AC$5:$AC$504,AW203)="","4(A)(5)",INDEX('GSTR-2B IMS'!$AC$5:$AC$504,AW203)))))</f>
        <v/>
      </c>
      <c r="BC203" s="188" t="str">
        <f>IF(A203="","",IF(OR(S203="Yes",F203="Credit Note",Q203&lt;=0,AF203="",Setup!$B$24&lt;=AF203,AN203&lt;=0),0,MAX(0,M203*MIN(1,MAX(0,AI203/AN203))*MAX(0,1-IF(AND(AD203&lt;&gt;"",AD203&lt;=AF203),MIN(1,MAX(0,AE203/Q203)),0))-SUMIFS('Reversal Reclaim'!$K$5:$K$504,'Reversal Reclaim'!$B$5:$B$504,A203,'Reversal Reclaim'!$G$5:$G$504,"Temporary"))))</f>
        <v/>
      </c>
      <c r="BD203" s="188" t="str">
        <f>IF(A203="","",IF(OR(S203="Yes",F203="Credit Note",Q203&lt;=0,AF203="",Setup!$B$24&lt;=AF203,AN203&lt;=0),0,MAX(0,N203*MIN(1,MAX(0,AI203/AN203))*MAX(0,1-IF(AND(AD203&lt;&gt;"",AD203&lt;=AF203),MIN(1,MAX(0,AE203/Q203)),0))-SUMIFS('Reversal Reclaim'!$L$5:$L$504,'Reversal Reclaim'!$B$5:$B$504,A203,'Reversal Reclaim'!$G$5:$G$504,"Temporary"))))</f>
        <v/>
      </c>
      <c r="BE203" s="188" t="str">
        <f>IF(A203="","",IF(OR(S203="Yes",F203="Credit Note",Q203&lt;=0,AF203="",Setup!$B$24&lt;=AF203,AN203&lt;=0),0,MAX(0,O203*MIN(1,MAX(0,AI203/AN203))*MAX(0,1-IF(AND(AD203&lt;&gt;"",AD203&lt;=AF203),MIN(1,MAX(0,AE203/Q203)),0))-SUMIFS('Reversal Reclaim'!$M$5:$M$504,'Reversal Reclaim'!$B$5:$B$504,A203,'Reversal Reclaim'!$G$5:$G$504,"Temporary"))))</f>
        <v/>
      </c>
      <c r="BF203" s="188" t="str">
        <f>IF(A203="","",IF(OR(S203="Yes",F203="Credit Note",Q203&lt;=0,AF203="",Setup!$B$24&lt;=AF203,AN203&lt;=0),0,MAX(0,P203*MIN(1,MAX(0,AI203/AN203))*MAX(0,1-IF(AND(AD203&lt;&gt;"",AD203&lt;=AF203),MIN(1,MAX(0,AE203/Q203)),0))-SUMIFS('Reversal Reclaim'!$N$5:$N$504,'Reversal Reclaim'!$B$5:$B$504,A203,'Reversal Reclaim'!$G$5:$G$504,"Temporary"))))</f>
        <v/>
      </c>
      <c r="BG203" s="188" t="str">
        <f t="shared" si="51"/>
        <v/>
      </c>
    </row>
    <row r="204" spans="1:59" ht="37.950000000000003" customHeight="1" x14ac:dyDescent="0.25">
      <c r="A204" s="61"/>
      <c r="B204" s="62"/>
      <c r="C204" s="62"/>
      <c r="D204" s="62"/>
      <c r="E204" s="62"/>
      <c r="F204" s="62"/>
      <c r="G204" s="62"/>
      <c r="H204" s="63"/>
      <c r="I204" s="63"/>
      <c r="J204" s="63"/>
      <c r="K204" s="63"/>
      <c r="L204" s="64"/>
      <c r="M204" s="64"/>
      <c r="N204" s="64"/>
      <c r="O204" s="64"/>
      <c r="P204" s="64"/>
      <c r="Q204" s="64"/>
      <c r="R204" s="62"/>
      <c r="S204" s="62"/>
      <c r="T204" s="62"/>
      <c r="U204" s="62"/>
      <c r="V204" s="62"/>
      <c r="W204" s="63"/>
      <c r="X204" s="65"/>
      <c r="Y204" s="65"/>
      <c r="Z204" s="65"/>
      <c r="AA204" s="62"/>
      <c r="AB204" s="62"/>
      <c r="AC204" s="62"/>
      <c r="AD204" s="63"/>
      <c r="AE204" s="64"/>
      <c r="AF204" s="63" t="str">
        <f t="shared" si="39"/>
        <v/>
      </c>
      <c r="AG204" s="62"/>
      <c r="AH204" s="207"/>
      <c r="AI204" s="64"/>
      <c r="AJ204" s="64"/>
      <c r="AK204" s="64"/>
      <c r="AL204" s="66" t="str">
        <f t="shared" si="40"/>
        <v/>
      </c>
      <c r="AM204" s="67" t="str">
        <f t="shared" si="41"/>
        <v/>
      </c>
      <c r="AN204" s="68" t="str">
        <f t="shared" si="42"/>
        <v/>
      </c>
      <c r="AO204" s="67" t="str">
        <f t="shared" si="43"/>
        <v/>
      </c>
      <c r="AP204" s="67" t="str">
        <f t="shared" si="44"/>
        <v/>
      </c>
      <c r="AQ204" s="67" t="str">
        <f t="shared" si="45"/>
        <v/>
      </c>
      <c r="AR204" s="67" t="str">
        <f t="shared" si="46"/>
        <v/>
      </c>
      <c r="AS204" s="67" t="str">
        <f t="shared" si="47"/>
        <v/>
      </c>
      <c r="AT204" s="67" t="str">
        <f>IF(A204="","",IF(S204="Yes","N.A.",IF(AND(AD204&lt;&gt;"",AD204&lt;=AF204,AE204&gt;=Q204),"PASS",IF(Setup!$B$24&lt;=AF204,"WATCH",IF(BG204&gt;0,"PARTIAL REVERSE/REVIEW","REVERSE/REVIEW")))))</f>
        <v/>
      </c>
      <c r="AU204" s="67" t="str">
        <f>IF(A204="","",IF(H204="","REVIEW",IF(AI204&gt;0,IF(OR(AH204="",NOT(ISNUMBER(AH204))),"REVIEW CLAIM DATE",IF(AH204&lt;=SUMIF('FY Deadlines'!$A$5:$A$14,IF(MONTH(H204)&gt;=4,YEAR(H204),YEAR(H204)-1),'FY Deadlines'!$F$5:$F$14),"PASS","EXPIRED CLAIM")),IF(SUMIF('FY Deadlines'!$A$5:$A$14,IF(MONTH(H204)&gt;=4,YEAR(H204),YEAR(H204)-1),'FY Deadlines'!$F$5:$F$14)=0,"REVIEW FY",IF(Setup!$B$24&gt;SUMIF('FY Deadlines'!$A$5:$A$14,IF(MONTH(H204)&gt;=4,YEAR(H204),YEAR(H204)-1),'FY Deadlines'!$F$5:$F$14),"EXPIRED","PASS")))))</f>
        <v/>
      </c>
      <c r="AV204" s="67" t="str">
        <f t="shared" si="48"/>
        <v/>
      </c>
      <c r="AW204" s="67" t="str">
        <f>IF(AM204="","",IF(COUNTIF('GSTR-2B IMS'!$AE$5:$AE$504,AM204)=1,SUMIF('GSTR-2B IMS'!$AE$5:$AE$504,AM204,'GSTR-2B IMS'!$AL$5:$AL$504),""))</f>
        <v/>
      </c>
      <c r="AX204" s="67" t="str">
        <f>IF(A204="","",IF(AO204&gt;1,"Duplicate",IF(COUNTIF('GSTR-2B IMS'!$AE$5:$AE$504,AM204)=0,"Only in Books",IF(COUNTIF('GSTR-2B IMS'!$AE$5:$AE$504,AM204)&gt;1,"Duplicate",IF(AND(C204=INDEX('GSTR-2B IMS'!$C$5:$C$504,AW204),F204=INDEX('GSTR-2B IMS'!$F$5:$F$504,AW204),ABS(H204-INDEX('GSTR-2B IMS'!$H$5:$H$504,AW204))&lt;=Setup!$B$21,ABS(L204-INDEX('GSTR-2B IMS'!$L$5:$L$504,AW204))&lt;=Setup!$B$18,ABS(AN204-INDEX('GSTR-2B IMS'!$AF$5:$AF$504,AW204))&lt;=Setup!$B$19,ABS(M204-INDEX('GSTR-2B IMS'!$M$5:$M$504,AW204))&lt;=Setup!$B$20,ABS(N204-INDEX('GSTR-2B IMS'!$N$5:$N$504,AW204))&lt;=Setup!$B$20,ABS(O204-INDEX('GSTR-2B IMS'!$O$5:$O$504,AW204))&lt;=Setup!$B$20,ABS(P204-INDEX('GSTR-2B IMS'!$P$5:$P$504,AW204))&lt;=Setup!$B$20),"Exact",IF(AND(C204=INDEX('GSTR-2B IMS'!$C$5:$C$504,AW204),F204=INDEX('GSTR-2B IMS'!$F$5:$F$504,AW204)),"Partial","Probable"))))))</f>
        <v/>
      </c>
      <c r="AY204" s="69" t="str">
        <f t="shared" si="49"/>
        <v/>
      </c>
      <c r="AZ204" s="190">
        <f t="shared" si="50"/>
        <v>200</v>
      </c>
      <c r="BA204" s="190" t="str">
        <f>IF(A204="","",IF(AW204="","N.A.",IF(INDEX('GSTR-2B IMS'!$T$5:$T$504,AW204)&lt;&gt;"Available","REVIEW",IF(OR(INDEX('GSTR-2B IMS'!$B$5:$B$504,AW204)="GSTR-1 B2B",INDEX('GSTR-2B IMS'!$B$5:$B$504,AW204)="GSTR-1A",INDEX('GSTR-2B IMS'!$B$5:$B$504,AW204)="IFF"),IF(OR(INDEX('GSTR-2B IMS'!$V$5:$V$504,AW204)="Accepted",INDEX('GSTR-2B IMS'!$V$5:$V$504,AW204)="No Action",INDEX('GSTR-2B IMS'!$V$5:$V$504,AW204)="Deemed Accepted"),"PASS","REVIEW"),IF(OR(INDEX('GSTR-2B IMS'!$V$5:$V$504,AW204)="Not in IMS",INDEX('GSTR-2B IMS'!$V$5:$V$504,AW204)="N.A.",INDEX('GSTR-2B IMS'!$V$5:$V$504,AW204)=""),"PASS","REVIEW")))))</f>
        <v/>
      </c>
      <c r="BB204" s="190" t="str">
        <f>IF(A204="","",IF(S204="Yes","RCM",IF(AW204="","Unmatched",IF(INDEX('GSTR-2B IMS'!$AC$5:$AC$504,AW204)="","4(A)(5)",INDEX('GSTR-2B IMS'!$AC$5:$AC$504,AW204)))))</f>
        <v/>
      </c>
      <c r="BC204" s="188" t="str">
        <f>IF(A204="","",IF(OR(S204="Yes",F204="Credit Note",Q204&lt;=0,AF204="",Setup!$B$24&lt;=AF204,AN204&lt;=0),0,MAX(0,M204*MIN(1,MAX(0,AI204/AN204))*MAX(0,1-IF(AND(AD204&lt;&gt;"",AD204&lt;=AF204),MIN(1,MAX(0,AE204/Q204)),0))-SUMIFS('Reversal Reclaim'!$K$5:$K$504,'Reversal Reclaim'!$B$5:$B$504,A204,'Reversal Reclaim'!$G$5:$G$504,"Temporary"))))</f>
        <v/>
      </c>
      <c r="BD204" s="188" t="str">
        <f>IF(A204="","",IF(OR(S204="Yes",F204="Credit Note",Q204&lt;=0,AF204="",Setup!$B$24&lt;=AF204,AN204&lt;=0),0,MAX(0,N204*MIN(1,MAX(0,AI204/AN204))*MAX(0,1-IF(AND(AD204&lt;&gt;"",AD204&lt;=AF204),MIN(1,MAX(0,AE204/Q204)),0))-SUMIFS('Reversal Reclaim'!$L$5:$L$504,'Reversal Reclaim'!$B$5:$B$504,A204,'Reversal Reclaim'!$G$5:$G$504,"Temporary"))))</f>
        <v/>
      </c>
      <c r="BE204" s="188" t="str">
        <f>IF(A204="","",IF(OR(S204="Yes",F204="Credit Note",Q204&lt;=0,AF204="",Setup!$B$24&lt;=AF204,AN204&lt;=0),0,MAX(0,O204*MIN(1,MAX(0,AI204/AN204))*MAX(0,1-IF(AND(AD204&lt;&gt;"",AD204&lt;=AF204),MIN(1,MAX(0,AE204/Q204)),0))-SUMIFS('Reversal Reclaim'!$M$5:$M$504,'Reversal Reclaim'!$B$5:$B$504,A204,'Reversal Reclaim'!$G$5:$G$504,"Temporary"))))</f>
        <v/>
      </c>
      <c r="BF204" s="188" t="str">
        <f>IF(A204="","",IF(OR(S204="Yes",F204="Credit Note",Q204&lt;=0,AF204="",Setup!$B$24&lt;=AF204,AN204&lt;=0),0,MAX(0,P204*MIN(1,MAX(0,AI204/AN204))*MAX(0,1-IF(AND(AD204&lt;&gt;"",AD204&lt;=AF204),MIN(1,MAX(0,AE204/Q204)),0))-SUMIFS('Reversal Reclaim'!$N$5:$N$504,'Reversal Reclaim'!$B$5:$B$504,A204,'Reversal Reclaim'!$G$5:$G$504,"Temporary"))))</f>
        <v/>
      </c>
      <c r="BG204" s="188" t="str">
        <f t="shared" si="51"/>
        <v/>
      </c>
    </row>
    <row r="205" spans="1:59" ht="37.950000000000003" customHeight="1" x14ac:dyDescent="0.25">
      <c r="A205" s="61"/>
      <c r="B205" s="62"/>
      <c r="C205" s="62"/>
      <c r="D205" s="62"/>
      <c r="E205" s="62"/>
      <c r="F205" s="62"/>
      <c r="G205" s="62"/>
      <c r="H205" s="63"/>
      <c r="I205" s="63"/>
      <c r="J205" s="63"/>
      <c r="K205" s="63"/>
      <c r="L205" s="64"/>
      <c r="M205" s="64"/>
      <c r="N205" s="64"/>
      <c r="O205" s="64"/>
      <c r="P205" s="64"/>
      <c r="Q205" s="64"/>
      <c r="R205" s="62"/>
      <c r="S205" s="62"/>
      <c r="T205" s="62"/>
      <c r="U205" s="62"/>
      <c r="V205" s="62"/>
      <c r="W205" s="63"/>
      <c r="X205" s="65"/>
      <c r="Y205" s="65"/>
      <c r="Z205" s="65"/>
      <c r="AA205" s="62"/>
      <c r="AB205" s="62"/>
      <c r="AC205" s="62"/>
      <c r="AD205" s="63"/>
      <c r="AE205" s="64"/>
      <c r="AF205" s="63" t="str">
        <f t="shared" si="39"/>
        <v/>
      </c>
      <c r="AG205" s="62"/>
      <c r="AH205" s="207"/>
      <c r="AI205" s="64"/>
      <c r="AJ205" s="64"/>
      <c r="AK205" s="64"/>
      <c r="AL205" s="66" t="str">
        <f t="shared" si="40"/>
        <v/>
      </c>
      <c r="AM205" s="67" t="str">
        <f t="shared" si="41"/>
        <v/>
      </c>
      <c r="AN205" s="68" t="str">
        <f t="shared" si="42"/>
        <v/>
      </c>
      <c r="AO205" s="67" t="str">
        <f t="shared" si="43"/>
        <v/>
      </c>
      <c r="AP205" s="67" t="str">
        <f t="shared" si="44"/>
        <v/>
      </c>
      <c r="AQ205" s="67" t="str">
        <f t="shared" si="45"/>
        <v/>
      </c>
      <c r="AR205" s="67" t="str">
        <f t="shared" si="46"/>
        <v/>
      </c>
      <c r="AS205" s="67" t="str">
        <f t="shared" si="47"/>
        <v/>
      </c>
      <c r="AT205" s="67" t="str">
        <f>IF(A205="","",IF(S205="Yes","N.A.",IF(AND(AD205&lt;&gt;"",AD205&lt;=AF205,AE205&gt;=Q205),"PASS",IF(Setup!$B$24&lt;=AF205,"WATCH",IF(BG205&gt;0,"PARTIAL REVERSE/REVIEW","REVERSE/REVIEW")))))</f>
        <v/>
      </c>
      <c r="AU205" s="67" t="str">
        <f>IF(A205="","",IF(H205="","REVIEW",IF(AI205&gt;0,IF(OR(AH205="",NOT(ISNUMBER(AH205))),"REVIEW CLAIM DATE",IF(AH205&lt;=SUMIF('FY Deadlines'!$A$5:$A$14,IF(MONTH(H205)&gt;=4,YEAR(H205),YEAR(H205)-1),'FY Deadlines'!$F$5:$F$14),"PASS","EXPIRED CLAIM")),IF(SUMIF('FY Deadlines'!$A$5:$A$14,IF(MONTH(H205)&gt;=4,YEAR(H205),YEAR(H205)-1),'FY Deadlines'!$F$5:$F$14)=0,"REVIEW FY",IF(Setup!$B$24&gt;SUMIF('FY Deadlines'!$A$5:$A$14,IF(MONTH(H205)&gt;=4,YEAR(H205),YEAR(H205)-1),'FY Deadlines'!$F$5:$F$14),"EXPIRED","PASS")))))</f>
        <v/>
      </c>
      <c r="AV205" s="67" t="str">
        <f t="shared" si="48"/>
        <v/>
      </c>
      <c r="AW205" s="67" t="str">
        <f>IF(AM205="","",IF(COUNTIF('GSTR-2B IMS'!$AE$5:$AE$504,AM205)=1,SUMIF('GSTR-2B IMS'!$AE$5:$AE$504,AM205,'GSTR-2B IMS'!$AL$5:$AL$504),""))</f>
        <v/>
      </c>
      <c r="AX205" s="67" t="str">
        <f>IF(A205="","",IF(AO205&gt;1,"Duplicate",IF(COUNTIF('GSTR-2B IMS'!$AE$5:$AE$504,AM205)=0,"Only in Books",IF(COUNTIF('GSTR-2B IMS'!$AE$5:$AE$504,AM205)&gt;1,"Duplicate",IF(AND(C205=INDEX('GSTR-2B IMS'!$C$5:$C$504,AW205),F205=INDEX('GSTR-2B IMS'!$F$5:$F$504,AW205),ABS(H205-INDEX('GSTR-2B IMS'!$H$5:$H$504,AW205))&lt;=Setup!$B$21,ABS(L205-INDEX('GSTR-2B IMS'!$L$5:$L$504,AW205))&lt;=Setup!$B$18,ABS(AN205-INDEX('GSTR-2B IMS'!$AF$5:$AF$504,AW205))&lt;=Setup!$B$19,ABS(M205-INDEX('GSTR-2B IMS'!$M$5:$M$504,AW205))&lt;=Setup!$B$20,ABS(N205-INDEX('GSTR-2B IMS'!$N$5:$N$504,AW205))&lt;=Setup!$B$20,ABS(O205-INDEX('GSTR-2B IMS'!$O$5:$O$504,AW205))&lt;=Setup!$B$20,ABS(P205-INDEX('GSTR-2B IMS'!$P$5:$P$504,AW205))&lt;=Setup!$B$20),"Exact",IF(AND(C205=INDEX('GSTR-2B IMS'!$C$5:$C$504,AW205),F205=INDEX('GSTR-2B IMS'!$F$5:$F$504,AW205)),"Partial","Probable"))))))</f>
        <v/>
      </c>
      <c r="AY205" s="69" t="str">
        <f t="shared" si="49"/>
        <v/>
      </c>
      <c r="AZ205" s="190">
        <f t="shared" si="50"/>
        <v>201</v>
      </c>
      <c r="BA205" s="190" t="str">
        <f>IF(A205="","",IF(AW205="","N.A.",IF(INDEX('GSTR-2B IMS'!$T$5:$T$504,AW205)&lt;&gt;"Available","REVIEW",IF(OR(INDEX('GSTR-2B IMS'!$B$5:$B$504,AW205)="GSTR-1 B2B",INDEX('GSTR-2B IMS'!$B$5:$B$504,AW205)="GSTR-1A",INDEX('GSTR-2B IMS'!$B$5:$B$504,AW205)="IFF"),IF(OR(INDEX('GSTR-2B IMS'!$V$5:$V$504,AW205)="Accepted",INDEX('GSTR-2B IMS'!$V$5:$V$504,AW205)="No Action",INDEX('GSTR-2B IMS'!$V$5:$V$504,AW205)="Deemed Accepted"),"PASS","REVIEW"),IF(OR(INDEX('GSTR-2B IMS'!$V$5:$V$504,AW205)="Not in IMS",INDEX('GSTR-2B IMS'!$V$5:$V$504,AW205)="N.A.",INDEX('GSTR-2B IMS'!$V$5:$V$504,AW205)=""),"PASS","REVIEW")))))</f>
        <v/>
      </c>
      <c r="BB205" s="190" t="str">
        <f>IF(A205="","",IF(S205="Yes","RCM",IF(AW205="","Unmatched",IF(INDEX('GSTR-2B IMS'!$AC$5:$AC$504,AW205)="","4(A)(5)",INDEX('GSTR-2B IMS'!$AC$5:$AC$504,AW205)))))</f>
        <v/>
      </c>
      <c r="BC205" s="188" t="str">
        <f>IF(A205="","",IF(OR(S205="Yes",F205="Credit Note",Q205&lt;=0,AF205="",Setup!$B$24&lt;=AF205,AN205&lt;=0),0,MAX(0,M205*MIN(1,MAX(0,AI205/AN205))*MAX(0,1-IF(AND(AD205&lt;&gt;"",AD205&lt;=AF205),MIN(1,MAX(0,AE205/Q205)),0))-SUMIFS('Reversal Reclaim'!$K$5:$K$504,'Reversal Reclaim'!$B$5:$B$504,A205,'Reversal Reclaim'!$G$5:$G$504,"Temporary"))))</f>
        <v/>
      </c>
      <c r="BD205" s="188" t="str">
        <f>IF(A205="","",IF(OR(S205="Yes",F205="Credit Note",Q205&lt;=0,AF205="",Setup!$B$24&lt;=AF205,AN205&lt;=0),0,MAX(0,N205*MIN(1,MAX(0,AI205/AN205))*MAX(0,1-IF(AND(AD205&lt;&gt;"",AD205&lt;=AF205),MIN(1,MAX(0,AE205/Q205)),0))-SUMIFS('Reversal Reclaim'!$L$5:$L$504,'Reversal Reclaim'!$B$5:$B$504,A205,'Reversal Reclaim'!$G$5:$G$504,"Temporary"))))</f>
        <v/>
      </c>
      <c r="BE205" s="188" t="str">
        <f>IF(A205="","",IF(OR(S205="Yes",F205="Credit Note",Q205&lt;=0,AF205="",Setup!$B$24&lt;=AF205,AN205&lt;=0),0,MAX(0,O205*MIN(1,MAX(0,AI205/AN205))*MAX(0,1-IF(AND(AD205&lt;&gt;"",AD205&lt;=AF205),MIN(1,MAX(0,AE205/Q205)),0))-SUMIFS('Reversal Reclaim'!$M$5:$M$504,'Reversal Reclaim'!$B$5:$B$504,A205,'Reversal Reclaim'!$G$5:$G$504,"Temporary"))))</f>
        <v/>
      </c>
      <c r="BF205" s="188" t="str">
        <f>IF(A205="","",IF(OR(S205="Yes",F205="Credit Note",Q205&lt;=0,AF205="",Setup!$B$24&lt;=AF205,AN205&lt;=0),0,MAX(0,P205*MIN(1,MAX(0,AI205/AN205))*MAX(0,1-IF(AND(AD205&lt;&gt;"",AD205&lt;=AF205),MIN(1,MAX(0,AE205/Q205)),0))-SUMIFS('Reversal Reclaim'!$N$5:$N$504,'Reversal Reclaim'!$B$5:$B$504,A205,'Reversal Reclaim'!$G$5:$G$504,"Temporary"))))</f>
        <v/>
      </c>
      <c r="BG205" s="188" t="str">
        <f t="shared" si="51"/>
        <v/>
      </c>
    </row>
    <row r="206" spans="1:59" ht="37.950000000000003" customHeight="1" x14ac:dyDescent="0.25">
      <c r="A206" s="61"/>
      <c r="B206" s="62"/>
      <c r="C206" s="62"/>
      <c r="D206" s="62"/>
      <c r="E206" s="62"/>
      <c r="F206" s="62"/>
      <c r="G206" s="62"/>
      <c r="H206" s="63"/>
      <c r="I206" s="63"/>
      <c r="J206" s="63"/>
      <c r="K206" s="63"/>
      <c r="L206" s="64"/>
      <c r="M206" s="64"/>
      <c r="N206" s="64"/>
      <c r="O206" s="64"/>
      <c r="P206" s="64"/>
      <c r="Q206" s="64"/>
      <c r="R206" s="62"/>
      <c r="S206" s="62"/>
      <c r="T206" s="62"/>
      <c r="U206" s="62"/>
      <c r="V206" s="62"/>
      <c r="W206" s="63"/>
      <c r="X206" s="65"/>
      <c r="Y206" s="65"/>
      <c r="Z206" s="65"/>
      <c r="AA206" s="62"/>
      <c r="AB206" s="62"/>
      <c r="AC206" s="62"/>
      <c r="AD206" s="63"/>
      <c r="AE206" s="64"/>
      <c r="AF206" s="63" t="str">
        <f t="shared" si="39"/>
        <v/>
      </c>
      <c r="AG206" s="62"/>
      <c r="AH206" s="207"/>
      <c r="AI206" s="64"/>
      <c r="AJ206" s="64"/>
      <c r="AK206" s="64"/>
      <c r="AL206" s="66" t="str">
        <f t="shared" si="40"/>
        <v/>
      </c>
      <c r="AM206" s="67" t="str">
        <f t="shared" si="41"/>
        <v/>
      </c>
      <c r="AN206" s="68" t="str">
        <f t="shared" si="42"/>
        <v/>
      </c>
      <c r="AO206" s="67" t="str">
        <f t="shared" si="43"/>
        <v/>
      </c>
      <c r="AP206" s="67" t="str">
        <f t="shared" si="44"/>
        <v/>
      </c>
      <c r="AQ206" s="67" t="str">
        <f t="shared" si="45"/>
        <v/>
      </c>
      <c r="AR206" s="67" t="str">
        <f t="shared" si="46"/>
        <v/>
      </c>
      <c r="AS206" s="67" t="str">
        <f t="shared" si="47"/>
        <v/>
      </c>
      <c r="AT206" s="67" t="str">
        <f>IF(A206="","",IF(S206="Yes","N.A.",IF(AND(AD206&lt;&gt;"",AD206&lt;=AF206,AE206&gt;=Q206),"PASS",IF(Setup!$B$24&lt;=AF206,"WATCH",IF(BG206&gt;0,"PARTIAL REVERSE/REVIEW","REVERSE/REVIEW")))))</f>
        <v/>
      </c>
      <c r="AU206" s="67" t="str">
        <f>IF(A206="","",IF(H206="","REVIEW",IF(AI206&gt;0,IF(OR(AH206="",NOT(ISNUMBER(AH206))),"REVIEW CLAIM DATE",IF(AH206&lt;=SUMIF('FY Deadlines'!$A$5:$A$14,IF(MONTH(H206)&gt;=4,YEAR(H206),YEAR(H206)-1),'FY Deadlines'!$F$5:$F$14),"PASS","EXPIRED CLAIM")),IF(SUMIF('FY Deadlines'!$A$5:$A$14,IF(MONTH(H206)&gt;=4,YEAR(H206),YEAR(H206)-1),'FY Deadlines'!$F$5:$F$14)=0,"REVIEW FY",IF(Setup!$B$24&gt;SUMIF('FY Deadlines'!$A$5:$A$14,IF(MONTH(H206)&gt;=4,YEAR(H206),YEAR(H206)-1),'FY Deadlines'!$F$5:$F$14),"EXPIRED","PASS")))))</f>
        <v/>
      </c>
      <c r="AV206" s="67" t="str">
        <f t="shared" si="48"/>
        <v/>
      </c>
      <c r="AW206" s="67" t="str">
        <f>IF(AM206="","",IF(COUNTIF('GSTR-2B IMS'!$AE$5:$AE$504,AM206)=1,SUMIF('GSTR-2B IMS'!$AE$5:$AE$504,AM206,'GSTR-2B IMS'!$AL$5:$AL$504),""))</f>
        <v/>
      </c>
      <c r="AX206" s="67" t="str">
        <f>IF(A206="","",IF(AO206&gt;1,"Duplicate",IF(COUNTIF('GSTR-2B IMS'!$AE$5:$AE$504,AM206)=0,"Only in Books",IF(COUNTIF('GSTR-2B IMS'!$AE$5:$AE$504,AM206)&gt;1,"Duplicate",IF(AND(C206=INDEX('GSTR-2B IMS'!$C$5:$C$504,AW206),F206=INDEX('GSTR-2B IMS'!$F$5:$F$504,AW206),ABS(H206-INDEX('GSTR-2B IMS'!$H$5:$H$504,AW206))&lt;=Setup!$B$21,ABS(L206-INDEX('GSTR-2B IMS'!$L$5:$L$504,AW206))&lt;=Setup!$B$18,ABS(AN206-INDEX('GSTR-2B IMS'!$AF$5:$AF$504,AW206))&lt;=Setup!$B$19,ABS(M206-INDEX('GSTR-2B IMS'!$M$5:$M$504,AW206))&lt;=Setup!$B$20,ABS(N206-INDEX('GSTR-2B IMS'!$N$5:$N$504,AW206))&lt;=Setup!$B$20,ABS(O206-INDEX('GSTR-2B IMS'!$O$5:$O$504,AW206))&lt;=Setup!$B$20,ABS(P206-INDEX('GSTR-2B IMS'!$P$5:$P$504,AW206))&lt;=Setup!$B$20),"Exact",IF(AND(C206=INDEX('GSTR-2B IMS'!$C$5:$C$504,AW206),F206=INDEX('GSTR-2B IMS'!$F$5:$F$504,AW206)),"Partial","Probable"))))))</f>
        <v/>
      </c>
      <c r="AY206" s="69" t="str">
        <f t="shared" si="49"/>
        <v/>
      </c>
      <c r="AZ206" s="190">
        <f t="shared" si="50"/>
        <v>202</v>
      </c>
      <c r="BA206" s="190" t="str">
        <f>IF(A206="","",IF(AW206="","N.A.",IF(INDEX('GSTR-2B IMS'!$T$5:$T$504,AW206)&lt;&gt;"Available","REVIEW",IF(OR(INDEX('GSTR-2B IMS'!$B$5:$B$504,AW206)="GSTR-1 B2B",INDEX('GSTR-2B IMS'!$B$5:$B$504,AW206)="GSTR-1A",INDEX('GSTR-2B IMS'!$B$5:$B$504,AW206)="IFF"),IF(OR(INDEX('GSTR-2B IMS'!$V$5:$V$504,AW206)="Accepted",INDEX('GSTR-2B IMS'!$V$5:$V$504,AW206)="No Action",INDEX('GSTR-2B IMS'!$V$5:$V$504,AW206)="Deemed Accepted"),"PASS","REVIEW"),IF(OR(INDEX('GSTR-2B IMS'!$V$5:$V$504,AW206)="Not in IMS",INDEX('GSTR-2B IMS'!$V$5:$V$504,AW206)="N.A.",INDEX('GSTR-2B IMS'!$V$5:$V$504,AW206)=""),"PASS","REVIEW")))))</f>
        <v/>
      </c>
      <c r="BB206" s="190" t="str">
        <f>IF(A206="","",IF(S206="Yes","RCM",IF(AW206="","Unmatched",IF(INDEX('GSTR-2B IMS'!$AC$5:$AC$504,AW206)="","4(A)(5)",INDEX('GSTR-2B IMS'!$AC$5:$AC$504,AW206)))))</f>
        <v/>
      </c>
      <c r="BC206" s="188" t="str">
        <f>IF(A206="","",IF(OR(S206="Yes",F206="Credit Note",Q206&lt;=0,AF206="",Setup!$B$24&lt;=AF206,AN206&lt;=0),0,MAX(0,M206*MIN(1,MAX(0,AI206/AN206))*MAX(0,1-IF(AND(AD206&lt;&gt;"",AD206&lt;=AF206),MIN(1,MAX(0,AE206/Q206)),0))-SUMIFS('Reversal Reclaim'!$K$5:$K$504,'Reversal Reclaim'!$B$5:$B$504,A206,'Reversal Reclaim'!$G$5:$G$504,"Temporary"))))</f>
        <v/>
      </c>
      <c r="BD206" s="188" t="str">
        <f>IF(A206="","",IF(OR(S206="Yes",F206="Credit Note",Q206&lt;=0,AF206="",Setup!$B$24&lt;=AF206,AN206&lt;=0),0,MAX(0,N206*MIN(1,MAX(0,AI206/AN206))*MAX(0,1-IF(AND(AD206&lt;&gt;"",AD206&lt;=AF206),MIN(1,MAX(0,AE206/Q206)),0))-SUMIFS('Reversal Reclaim'!$L$5:$L$504,'Reversal Reclaim'!$B$5:$B$504,A206,'Reversal Reclaim'!$G$5:$G$504,"Temporary"))))</f>
        <v/>
      </c>
      <c r="BE206" s="188" t="str">
        <f>IF(A206="","",IF(OR(S206="Yes",F206="Credit Note",Q206&lt;=0,AF206="",Setup!$B$24&lt;=AF206,AN206&lt;=0),0,MAX(0,O206*MIN(1,MAX(0,AI206/AN206))*MAX(0,1-IF(AND(AD206&lt;&gt;"",AD206&lt;=AF206),MIN(1,MAX(0,AE206/Q206)),0))-SUMIFS('Reversal Reclaim'!$M$5:$M$504,'Reversal Reclaim'!$B$5:$B$504,A206,'Reversal Reclaim'!$G$5:$G$504,"Temporary"))))</f>
        <v/>
      </c>
      <c r="BF206" s="188" t="str">
        <f>IF(A206="","",IF(OR(S206="Yes",F206="Credit Note",Q206&lt;=0,AF206="",Setup!$B$24&lt;=AF206,AN206&lt;=0),0,MAX(0,P206*MIN(1,MAX(0,AI206/AN206))*MAX(0,1-IF(AND(AD206&lt;&gt;"",AD206&lt;=AF206),MIN(1,MAX(0,AE206/Q206)),0))-SUMIFS('Reversal Reclaim'!$N$5:$N$504,'Reversal Reclaim'!$B$5:$B$504,A206,'Reversal Reclaim'!$G$5:$G$504,"Temporary"))))</f>
        <v/>
      </c>
      <c r="BG206" s="188" t="str">
        <f t="shared" si="51"/>
        <v/>
      </c>
    </row>
    <row r="207" spans="1:59" ht="37.950000000000003" customHeight="1" x14ac:dyDescent="0.25">
      <c r="A207" s="61"/>
      <c r="B207" s="62"/>
      <c r="C207" s="62"/>
      <c r="D207" s="62"/>
      <c r="E207" s="62"/>
      <c r="F207" s="62"/>
      <c r="G207" s="62"/>
      <c r="H207" s="63"/>
      <c r="I207" s="63"/>
      <c r="J207" s="63"/>
      <c r="K207" s="63"/>
      <c r="L207" s="64"/>
      <c r="M207" s="64"/>
      <c r="N207" s="64"/>
      <c r="O207" s="64"/>
      <c r="P207" s="64"/>
      <c r="Q207" s="64"/>
      <c r="R207" s="62"/>
      <c r="S207" s="62"/>
      <c r="T207" s="62"/>
      <c r="U207" s="62"/>
      <c r="V207" s="62"/>
      <c r="W207" s="63"/>
      <c r="X207" s="65"/>
      <c r="Y207" s="65"/>
      <c r="Z207" s="65"/>
      <c r="AA207" s="62"/>
      <c r="AB207" s="62"/>
      <c r="AC207" s="62"/>
      <c r="AD207" s="63"/>
      <c r="AE207" s="64"/>
      <c r="AF207" s="63" t="str">
        <f t="shared" si="39"/>
        <v/>
      </c>
      <c r="AG207" s="62"/>
      <c r="AH207" s="207"/>
      <c r="AI207" s="64"/>
      <c r="AJ207" s="64"/>
      <c r="AK207" s="64"/>
      <c r="AL207" s="66" t="str">
        <f t="shared" si="40"/>
        <v/>
      </c>
      <c r="AM207" s="67" t="str">
        <f t="shared" si="41"/>
        <v/>
      </c>
      <c r="AN207" s="68" t="str">
        <f t="shared" si="42"/>
        <v/>
      </c>
      <c r="AO207" s="67" t="str">
        <f t="shared" si="43"/>
        <v/>
      </c>
      <c r="AP207" s="67" t="str">
        <f t="shared" si="44"/>
        <v/>
      </c>
      <c r="AQ207" s="67" t="str">
        <f t="shared" si="45"/>
        <v/>
      </c>
      <c r="AR207" s="67" t="str">
        <f t="shared" si="46"/>
        <v/>
      </c>
      <c r="AS207" s="67" t="str">
        <f t="shared" si="47"/>
        <v/>
      </c>
      <c r="AT207" s="67" t="str">
        <f>IF(A207="","",IF(S207="Yes","N.A.",IF(AND(AD207&lt;&gt;"",AD207&lt;=AF207,AE207&gt;=Q207),"PASS",IF(Setup!$B$24&lt;=AF207,"WATCH",IF(BG207&gt;0,"PARTIAL REVERSE/REVIEW","REVERSE/REVIEW")))))</f>
        <v/>
      </c>
      <c r="AU207" s="67" t="str">
        <f>IF(A207="","",IF(H207="","REVIEW",IF(AI207&gt;0,IF(OR(AH207="",NOT(ISNUMBER(AH207))),"REVIEW CLAIM DATE",IF(AH207&lt;=SUMIF('FY Deadlines'!$A$5:$A$14,IF(MONTH(H207)&gt;=4,YEAR(H207),YEAR(H207)-1),'FY Deadlines'!$F$5:$F$14),"PASS","EXPIRED CLAIM")),IF(SUMIF('FY Deadlines'!$A$5:$A$14,IF(MONTH(H207)&gt;=4,YEAR(H207),YEAR(H207)-1),'FY Deadlines'!$F$5:$F$14)=0,"REVIEW FY",IF(Setup!$B$24&gt;SUMIF('FY Deadlines'!$A$5:$A$14,IF(MONTH(H207)&gt;=4,YEAR(H207),YEAR(H207)-1),'FY Deadlines'!$F$5:$F$14),"EXPIRED","PASS")))))</f>
        <v/>
      </c>
      <c r="AV207" s="67" t="str">
        <f t="shared" si="48"/>
        <v/>
      </c>
      <c r="AW207" s="67" t="str">
        <f>IF(AM207="","",IF(COUNTIF('GSTR-2B IMS'!$AE$5:$AE$504,AM207)=1,SUMIF('GSTR-2B IMS'!$AE$5:$AE$504,AM207,'GSTR-2B IMS'!$AL$5:$AL$504),""))</f>
        <v/>
      </c>
      <c r="AX207" s="67" t="str">
        <f>IF(A207="","",IF(AO207&gt;1,"Duplicate",IF(COUNTIF('GSTR-2B IMS'!$AE$5:$AE$504,AM207)=0,"Only in Books",IF(COUNTIF('GSTR-2B IMS'!$AE$5:$AE$504,AM207)&gt;1,"Duplicate",IF(AND(C207=INDEX('GSTR-2B IMS'!$C$5:$C$504,AW207),F207=INDEX('GSTR-2B IMS'!$F$5:$F$504,AW207),ABS(H207-INDEX('GSTR-2B IMS'!$H$5:$H$504,AW207))&lt;=Setup!$B$21,ABS(L207-INDEX('GSTR-2B IMS'!$L$5:$L$504,AW207))&lt;=Setup!$B$18,ABS(AN207-INDEX('GSTR-2B IMS'!$AF$5:$AF$504,AW207))&lt;=Setup!$B$19,ABS(M207-INDEX('GSTR-2B IMS'!$M$5:$M$504,AW207))&lt;=Setup!$B$20,ABS(N207-INDEX('GSTR-2B IMS'!$N$5:$N$504,AW207))&lt;=Setup!$B$20,ABS(O207-INDEX('GSTR-2B IMS'!$O$5:$O$504,AW207))&lt;=Setup!$B$20,ABS(P207-INDEX('GSTR-2B IMS'!$P$5:$P$504,AW207))&lt;=Setup!$B$20),"Exact",IF(AND(C207=INDEX('GSTR-2B IMS'!$C$5:$C$504,AW207),F207=INDEX('GSTR-2B IMS'!$F$5:$F$504,AW207)),"Partial","Probable"))))))</f>
        <v/>
      </c>
      <c r="AY207" s="69" t="str">
        <f t="shared" si="49"/>
        <v/>
      </c>
      <c r="AZ207" s="190">
        <f t="shared" si="50"/>
        <v>203</v>
      </c>
      <c r="BA207" s="190" t="str">
        <f>IF(A207="","",IF(AW207="","N.A.",IF(INDEX('GSTR-2B IMS'!$T$5:$T$504,AW207)&lt;&gt;"Available","REVIEW",IF(OR(INDEX('GSTR-2B IMS'!$B$5:$B$504,AW207)="GSTR-1 B2B",INDEX('GSTR-2B IMS'!$B$5:$B$504,AW207)="GSTR-1A",INDEX('GSTR-2B IMS'!$B$5:$B$504,AW207)="IFF"),IF(OR(INDEX('GSTR-2B IMS'!$V$5:$V$504,AW207)="Accepted",INDEX('GSTR-2B IMS'!$V$5:$V$504,AW207)="No Action",INDEX('GSTR-2B IMS'!$V$5:$V$504,AW207)="Deemed Accepted"),"PASS","REVIEW"),IF(OR(INDEX('GSTR-2B IMS'!$V$5:$V$504,AW207)="Not in IMS",INDEX('GSTR-2B IMS'!$V$5:$V$504,AW207)="N.A.",INDEX('GSTR-2B IMS'!$V$5:$V$504,AW207)=""),"PASS","REVIEW")))))</f>
        <v/>
      </c>
      <c r="BB207" s="190" t="str">
        <f>IF(A207="","",IF(S207="Yes","RCM",IF(AW207="","Unmatched",IF(INDEX('GSTR-2B IMS'!$AC$5:$AC$504,AW207)="","4(A)(5)",INDEX('GSTR-2B IMS'!$AC$5:$AC$504,AW207)))))</f>
        <v/>
      </c>
      <c r="BC207" s="188" t="str">
        <f>IF(A207="","",IF(OR(S207="Yes",F207="Credit Note",Q207&lt;=0,AF207="",Setup!$B$24&lt;=AF207,AN207&lt;=0),0,MAX(0,M207*MIN(1,MAX(0,AI207/AN207))*MAX(0,1-IF(AND(AD207&lt;&gt;"",AD207&lt;=AF207),MIN(1,MAX(0,AE207/Q207)),0))-SUMIFS('Reversal Reclaim'!$K$5:$K$504,'Reversal Reclaim'!$B$5:$B$504,A207,'Reversal Reclaim'!$G$5:$G$504,"Temporary"))))</f>
        <v/>
      </c>
      <c r="BD207" s="188" t="str">
        <f>IF(A207="","",IF(OR(S207="Yes",F207="Credit Note",Q207&lt;=0,AF207="",Setup!$B$24&lt;=AF207,AN207&lt;=0),0,MAX(0,N207*MIN(1,MAX(0,AI207/AN207))*MAX(0,1-IF(AND(AD207&lt;&gt;"",AD207&lt;=AF207),MIN(1,MAX(0,AE207/Q207)),0))-SUMIFS('Reversal Reclaim'!$L$5:$L$504,'Reversal Reclaim'!$B$5:$B$504,A207,'Reversal Reclaim'!$G$5:$G$504,"Temporary"))))</f>
        <v/>
      </c>
      <c r="BE207" s="188" t="str">
        <f>IF(A207="","",IF(OR(S207="Yes",F207="Credit Note",Q207&lt;=0,AF207="",Setup!$B$24&lt;=AF207,AN207&lt;=0),0,MAX(0,O207*MIN(1,MAX(0,AI207/AN207))*MAX(0,1-IF(AND(AD207&lt;&gt;"",AD207&lt;=AF207),MIN(1,MAX(0,AE207/Q207)),0))-SUMIFS('Reversal Reclaim'!$M$5:$M$504,'Reversal Reclaim'!$B$5:$B$504,A207,'Reversal Reclaim'!$G$5:$G$504,"Temporary"))))</f>
        <v/>
      </c>
      <c r="BF207" s="188" t="str">
        <f>IF(A207="","",IF(OR(S207="Yes",F207="Credit Note",Q207&lt;=0,AF207="",Setup!$B$24&lt;=AF207,AN207&lt;=0),0,MAX(0,P207*MIN(1,MAX(0,AI207/AN207))*MAX(0,1-IF(AND(AD207&lt;&gt;"",AD207&lt;=AF207),MIN(1,MAX(0,AE207/Q207)),0))-SUMIFS('Reversal Reclaim'!$N$5:$N$504,'Reversal Reclaim'!$B$5:$B$504,A207,'Reversal Reclaim'!$G$5:$G$504,"Temporary"))))</f>
        <v/>
      </c>
      <c r="BG207" s="188" t="str">
        <f t="shared" si="51"/>
        <v/>
      </c>
    </row>
    <row r="208" spans="1:59" ht="37.950000000000003" customHeight="1" x14ac:dyDescent="0.25">
      <c r="A208" s="61"/>
      <c r="B208" s="62"/>
      <c r="C208" s="62"/>
      <c r="D208" s="62"/>
      <c r="E208" s="62"/>
      <c r="F208" s="62"/>
      <c r="G208" s="62"/>
      <c r="H208" s="63"/>
      <c r="I208" s="63"/>
      <c r="J208" s="63"/>
      <c r="K208" s="63"/>
      <c r="L208" s="64"/>
      <c r="M208" s="64"/>
      <c r="N208" s="64"/>
      <c r="O208" s="64"/>
      <c r="P208" s="64"/>
      <c r="Q208" s="64"/>
      <c r="R208" s="62"/>
      <c r="S208" s="62"/>
      <c r="T208" s="62"/>
      <c r="U208" s="62"/>
      <c r="V208" s="62"/>
      <c r="W208" s="63"/>
      <c r="X208" s="65"/>
      <c r="Y208" s="65"/>
      <c r="Z208" s="65"/>
      <c r="AA208" s="62"/>
      <c r="AB208" s="62"/>
      <c r="AC208" s="62"/>
      <c r="AD208" s="63"/>
      <c r="AE208" s="64"/>
      <c r="AF208" s="63" t="str">
        <f t="shared" si="39"/>
        <v/>
      </c>
      <c r="AG208" s="62"/>
      <c r="AH208" s="207"/>
      <c r="AI208" s="64"/>
      <c r="AJ208" s="64"/>
      <c r="AK208" s="64"/>
      <c r="AL208" s="66" t="str">
        <f t="shared" si="40"/>
        <v/>
      </c>
      <c r="AM208" s="67" t="str">
        <f t="shared" si="41"/>
        <v/>
      </c>
      <c r="AN208" s="68" t="str">
        <f t="shared" si="42"/>
        <v/>
      </c>
      <c r="AO208" s="67" t="str">
        <f t="shared" si="43"/>
        <v/>
      </c>
      <c r="AP208" s="67" t="str">
        <f t="shared" si="44"/>
        <v/>
      </c>
      <c r="AQ208" s="67" t="str">
        <f t="shared" si="45"/>
        <v/>
      </c>
      <c r="AR208" s="67" t="str">
        <f t="shared" si="46"/>
        <v/>
      </c>
      <c r="AS208" s="67" t="str">
        <f t="shared" si="47"/>
        <v/>
      </c>
      <c r="AT208" s="67" t="str">
        <f>IF(A208="","",IF(S208="Yes","N.A.",IF(AND(AD208&lt;&gt;"",AD208&lt;=AF208,AE208&gt;=Q208),"PASS",IF(Setup!$B$24&lt;=AF208,"WATCH",IF(BG208&gt;0,"PARTIAL REVERSE/REVIEW","REVERSE/REVIEW")))))</f>
        <v/>
      </c>
      <c r="AU208" s="67" t="str">
        <f>IF(A208="","",IF(H208="","REVIEW",IF(AI208&gt;0,IF(OR(AH208="",NOT(ISNUMBER(AH208))),"REVIEW CLAIM DATE",IF(AH208&lt;=SUMIF('FY Deadlines'!$A$5:$A$14,IF(MONTH(H208)&gt;=4,YEAR(H208),YEAR(H208)-1),'FY Deadlines'!$F$5:$F$14),"PASS","EXPIRED CLAIM")),IF(SUMIF('FY Deadlines'!$A$5:$A$14,IF(MONTH(H208)&gt;=4,YEAR(H208),YEAR(H208)-1),'FY Deadlines'!$F$5:$F$14)=0,"REVIEW FY",IF(Setup!$B$24&gt;SUMIF('FY Deadlines'!$A$5:$A$14,IF(MONTH(H208)&gt;=4,YEAR(H208),YEAR(H208)-1),'FY Deadlines'!$F$5:$F$14),"EXPIRED","PASS")))))</f>
        <v/>
      </c>
      <c r="AV208" s="67" t="str">
        <f t="shared" si="48"/>
        <v/>
      </c>
      <c r="AW208" s="67" t="str">
        <f>IF(AM208="","",IF(COUNTIF('GSTR-2B IMS'!$AE$5:$AE$504,AM208)=1,SUMIF('GSTR-2B IMS'!$AE$5:$AE$504,AM208,'GSTR-2B IMS'!$AL$5:$AL$504),""))</f>
        <v/>
      </c>
      <c r="AX208" s="67" t="str">
        <f>IF(A208="","",IF(AO208&gt;1,"Duplicate",IF(COUNTIF('GSTR-2B IMS'!$AE$5:$AE$504,AM208)=0,"Only in Books",IF(COUNTIF('GSTR-2B IMS'!$AE$5:$AE$504,AM208)&gt;1,"Duplicate",IF(AND(C208=INDEX('GSTR-2B IMS'!$C$5:$C$504,AW208),F208=INDEX('GSTR-2B IMS'!$F$5:$F$504,AW208),ABS(H208-INDEX('GSTR-2B IMS'!$H$5:$H$504,AW208))&lt;=Setup!$B$21,ABS(L208-INDEX('GSTR-2B IMS'!$L$5:$L$504,AW208))&lt;=Setup!$B$18,ABS(AN208-INDEX('GSTR-2B IMS'!$AF$5:$AF$504,AW208))&lt;=Setup!$B$19,ABS(M208-INDEX('GSTR-2B IMS'!$M$5:$M$504,AW208))&lt;=Setup!$B$20,ABS(N208-INDEX('GSTR-2B IMS'!$N$5:$N$504,AW208))&lt;=Setup!$B$20,ABS(O208-INDEX('GSTR-2B IMS'!$O$5:$O$504,AW208))&lt;=Setup!$B$20,ABS(P208-INDEX('GSTR-2B IMS'!$P$5:$P$504,AW208))&lt;=Setup!$B$20),"Exact",IF(AND(C208=INDEX('GSTR-2B IMS'!$C$5:$C$504,AW208),F208=INDEX('GSTR-2B IMS'!$F$5:$F$504,AW208)),"Partial","Probable"))))))</f>
        <v/>
      </c>
      <c r="AY208" s="69" t="str">
        <f t="shared" si="49"/>
        <v/>
      </c>
      <c r="AZ208" s="190">
        <f t="shared" si="50"/>
        <v>204</v>
      </c>
      <c r="BA208" s="190" t="str">
        <f>IF(A208="","",IF(AW208="","N.A.",IF(INDEX('GSTR-2B IMS'!$T$5:$T$504,AW208)&lt;&gt;"Available","REVIEW",IF(OR(INDEX('GSTR-2B IMS'!$B$5:$B$504,AW208)="GSTR-1 B2B",INDEX('GSTR-2B IMS'!$B$5:$B$504,AW208)="GSTR-1A",INDEX('GSTR-2B IMS'!$B$5:$B$504,AW208)="IFF"),IF(OR(INDEX('GSTR-2B IMS'!$V$5:$V$504,AW208)="Accepted",INDEX('GSTR-2B IMS'!$V$5:$V$504,AW208)="No Action",INDEX('GSTR-2B IMS'!$V$5:$V$504,AW208)="Deemed Accepted"),"PASS","REVIEW"),IF(OR(INDEX('GSTR-2B IMS'!$V$5:$V$504,AW208)="Not in IMS",INDEX('GSTR-2B IMS'!$V$5:$V$504,AW208)="N.A.",INDEX('GSTR-2B IMS'!$V$5:$V$504,AW208)=""),"PASS","REVIEW")))))</f>
        <v/>
      </c>
      <c r="BB208" s="190" t="str">
        <f>IF(A208="","",IF(S208="Yes","RCM",IF(AW208="","Unmatched",IF(INDEX('GSTR-2B IMS'!$AC$5:$AC$504,AW208)="","4(A)(5)",INDEX('GSTR-2B IMS'!$AC$5:$AC$504,AW208)))))</f>
        <v/>
      </c>
      <c r="BC208" s="188" t="str">
        <f>IF(A208="","",IF(OR(S208="Yes",F208="Credit Note",Q208&lt;=0,AF208="",Setup!$B$24&lt;=AF208,AN208&lt;=0),0,MAX(0,M208*MIN(1,MAX(0,AI208/AN208))*MAX(0,1-IF(AND(AD208&lt;&gt;"",AD208&lt;=AF208),MIN(1,MAX(0,AE208/Q208)),0))-SUMIFS('Reversal Reclaim'!$K$5:$K$504,'Reversal Reclaim'!$B$5:$B$504,A208,'Reversal Reclaim'!$G$5:$G$504,"Temporary"))))</f>
        <v/>
      </c>
      <c r="BD208" s="188" t="str">
        <f>IF(A208="","",IF(OR(S208="Yes",F208="Credit Note",Q208&lt;=0,AF208="",Setup!$B$24&lt;=AF208,AN208&lt;=0),0,MAX(0,N208*MIN(1,MAX(0,AI208/AN208))*MAX(0,1-IF(AND(AD208&lt;&gt;"",AD208&lt;=AF208),MIN(1,MAX(0,AE208/Q208)),0))-SUMIFS('Reversal Reclaim'!$L$5:$L$504,'Reversal Reclaim'!$B$5:$B$504,A208,'Reversal Reclaim'!$G$5:$G$504,"Temporary"))))</f>
        <v/>
      </c>
      <c r="BE208" s="188" t="str">
        <f>IF(A208="","",IF(OR(S208="Yes",F208="Credit Note",Q208&lt;=0,AF208="",Setup!$B$24&lt;=AF208,AN208&lt;=0),0,MAX(0,O208*MIN(1,MAX(0,AI208/AN208))*MAX(0,1-IF(AND(AD208&lt;&gt;"",AD208&lt;=AF208),MIN(1,MAX(0,AE208/Q208)),0))-SUMIFS('Reversal Reclaim'!$M$5:$M$504,'Reversal Reclaim'!$B$5:$B$504,A208,'Reversal Reclaim'!$G$5:$G$504,"Temporary"))))</f>
        <v/>
      </c>
      <c r="BF208" s="188" t="str">
        <f>IF(A208="","",IF(OR(S208="Yes",F208="Credit Note",Q208&lt;=0,AF208="",Setup!$B$24&lt;=AF208,AN208&lt;=0),0,MAX(0,P208*MIN(1,MAX(0,AI208/AN208))*MAX(0,1-IF(AND(AD208&lt;&gt;"",AD208&lt;=AF208),MIN(1,MAX(0,AE208/Q208)),0))-SUMIFS('Reversal Reclaim'!$N$5:$N$504,'Reversal Reclaim'!$B$5:$B$504,A208,'Reversal Reclaim'!$G$5:$G$504,"Temporary"))))</f>
        <v/>
      </c>
      <c r="BG208" s="188" t="str">
        <f t="shared" si="51"/>
        <v/>
      </c>
    </row>
    <row r="209" spans="1:59" ht="37.950000000000003" customHeight="1" x14ac:dyDescent="0.25">
      <c r="A209" s="61"/>
      <c r="B209" s="62"/>
      <c r="C209" s="62"/>
      <c r="D209" s="62"/>
      <c r="E209" s="62"/>
      <c r="F209" s="62"/>
      <c r="G209" s="62"/>
      <c r="H209" s="63"/>
      <c r="I209" s="63"/>
      <c r="J209" s="63"/>
      <c r="K209" s="63"/>
      <c r="L209" s="64"/>
      <c r="M209" s="64"/>
      <c r="N209" s="64"/>
      <c r="O209" s="64"/>
      <c r="P209" s="64"/>
      <c r="Q209" s="64"/>
      <c r="R209" s="62"/>
      <c r="S209" s="62"/>
      <c r="T209" s="62"/>
      <c r="U209" s="62"/>
      <c r="V209" s="62"/>
      <c r="W209" s="63"/>
      <c r="X209" s="65"/>
      <c r="Y209" s="65"/>
      <c r="Z209" s="65"/>
      <c r="AA209" s="62"/>
      <c r="AB209" s="62"/>
      <c r="AC209" s="62"/>
      <c r="AD209" s="63"/>
      <c r="AE209" s="64"/>
      <c r="AF209" s="63" t="str">
        <f t="shared" si="39"/>
        <v/>
      </c>
      <c r="AG209" s="62"/>
      <c r="AH209" s="207"/>
      <c r="AI209" s="64"/>
      <c r="AJ209" s="64"/>
      <c r="AK209" s="64"/>
      <c r="AL209" s="66" t="str">
        <f t="shared" si="40"/>
        <v/>
      </c>
      <c r="AM209" s="67" t="str">
        <f t="shared" si="41"/>
        <v/>
      </c>
      <c r="AN209" s="68" t="str">
        <f t="shared" si="42"/>
        <v/>
      </c>
      <c r="AO209" s="67" t="str">
        <f t="shared" si="43"/>
        <v/>
      </c>
      <c r="AP209" s="67" t="str">
        <f t="shared" si="44"/>
        <v/>
      </c>
      <c r="AQ209" s="67" t="str">
        <f t="shared" si="45"/>
        <v/>
      </c>
      <c r="AR209" s="67" t="str">
        <f t="shared" si="46"/>
        <v/>
      </c>
      <c r="AS209" s="67" t="str">
        <f t="shared" si="47"/>
        <v/>
      </c>
      <c r="AT209" s="67" t="str">
        <f>IF(A209="","",IF(S209="Yes","N.A.",IF(AND(AD209&lt;&gt;"",AD209&lt;=AF209,AE209&gt;=Q209),"PASS",IF(Setup!$B$24&lt;=AF209,"WATCH",IF(BG209&gt;0,"PARTIAL REVERSE/REVIEW","REVERSE/REVIEW")))))</f>
        <v/>
      </c>
      <c r="AU209" s="67" t="str">
        <f>IF(A209="","",IF(H209="","REVIEW",IF(AI209&gt;0,IF(OR(AH209="",NOT(ISNUMBER(AH209))),"REVIEW CLAIM DATE",IF(AH209&lt;=SUMIF('FY Deadlines'!$A$5:$A$14,IF(MONTH(H209)&gt;=4,YEAR(H209),YEAR(H209)-1),'FY Deadlines'!$F$5:$F$14),"PASS","EXPIRED CLAIM")),IF(SUMIF('FY Deadlines'!$A$5:$A$14,IF(MONTH(H209)&gt;=4,YEAR(H209),YEAR(H209)-1),'FY Deadlines'!$F$5:$F$14)=0,"REVIEW FY",IF(Setup!$B$24&gt;SUMIF('FY Deadlines'!$A$5:$A$14,IF(MONTH(H209)&gt;=4,YEAR(H209),YEAR(H209)-1),'FY Deadlines'!$F$5:$F$14),"EXPIRED","PASS")))))</f>
        <v/>
      </c>
      <c r="AV209" s="67" t="str">
        <f t="shared" si="48"/>
        <v/>
      </c>
      <c r="AW209" s="67" t="str">
        <f>IF(AM209="","",IF(COUNTIF('GSTR-2B IMS'!$AE$5:$AE$504,AM209)=1,SUMIF('GSTR-2B IMS'!$AE$5:$AE$504,AM209,'GSTR-2B IMS'!$AL$5:$AL$504),""))</f>
        <v/>
      </c>
      <c r="AX209" s="67" t="str">
        <f>IF(A209="","",IF(AO209&gt;1,"Duplicate",IF(COUNTIF('GSTR-2B IMS'!$AE$5:$AE$504,AM209)=0,"Only in Books",IF(COUNTIF('GSTR-2B IMS'!$AE$5:$AE$504,AM209)&gt;1,"Duplicate",IF(AND(C209=INDEX('GSTR-2B IMS'!$C$5:$C$504,AW209),F209=INDEX('GSTR-2B IMS'!$F$5:$F$504,AW209),ABS(H209-INDEX('GSTR-2B IMS'!$H$5:$H$504,AW209))&lt;=Setup!$B$21,ABS(L209-INDEX('GSTR-2B IMS'!$L$5:$L$504,AW209))&lt;=Setup!$B$18,ABS(AN209-INDEX('GSTR-2B IMS'!$AF$5:$AF$504,AW209))&lt;=Setup!$B$19,ABS(M209-INDEX('GSTR-2B IMS'!$M$5:$M$504,AW209))&lt;=Setup!$B$20,ABS(N209-INDEX('GSTR-2B IMS'!$N$5:$N$504,AW209))&lt;=Setup!$B$20,ABS(O209-INDEX('GSTR-2B IMS'!$O$5:$O$504,AW209))&lt;=Setup!$B$20,ABS(P209-INDEX('GSTR-2B IMS'!$P$5:$P$504,AW209))&lt;=Setup!$B$20),"Exact",IF(AND(C209=INDEX('GSTR-2B IMS'!$C$5:$C$504,AW209),F209=INDEX('GSTR-2B IMS'!$F$5:$F$504,AW209)),"Partial","Probable"))))))</f>
        <v/>
      </c>
      <c r="AY209" s="69" t="str">
        <f t="shared" si="49"/>
        <v/>
      </c>
      <c r="AZ209" s="190">
        <f t="shared" si="50"/>
        <v>205</v>
      </c>
      <c r="BA209" s="190" t="str">
        <f>IF(A209="","",IF(AW209="","N.A.",IF(INDEX('GSTR-2B IMS'!$T$5:$T$504,AW209)&lt;&gt;"Available","REVIEW",IF(OR(INDEX('GSTR-2B IMS'!$B$5:$B$504,AW209)="GSTR-1 B2B",INDEX('GSTR-2B IMS'!$B$5:$B$504,AW209)="GSTR-1A",INDEX('GSTR-2B IMS'!$B$5:$B$504,AW209)="IFF"),IF(OR(INDEX('GSTR-2B IMS'!$V$5:$V$504,AW209)="Accepted",INDEX('GSTR-2B IMS'!$V$5:$V$504,AW209)="No Action",INDEX('GSTR-2B IMS'!$V$5:$V$504,AW209)="Deemed Accepted"),"PASS","REVIEW"),IF(OR(INDEX('GSTR-2B IMS'!$V$5:$V$504,AW209)="Not in IMS",INDEX('GSTR-2B IMS'!$V$5:$V$504,AW209)="N.A.",INDEX('GSTR-2B IMS'!$V$5:$V$504,AW209)=""),"PASS","REVIEW")))))</f>
        <v/>
      </c>
      <c r="BB209" s="190" t="str">
        <f>IF(A209="","",IF(S209="Yes","RCM",IF(AW209="","Unmatched",IF(INDEX('GSTR-2B IMS'!$AC$5:$AC$504,AW209)="","4(A)(5)",INDEX('GSTR-2B IMS'!$AC$5:$AC$504,AW209)))))</f>
        <v/>
      </c>
      <c r="BC209" s="188" t="str">
        <f>IF(A209="","",IF(OR(S209="Yes",F209="Credit Note",Q209&lt;=0,AF209="",Setup!$B$24&lt;=AF209,AN209&lt;=0),0,MAX(0,M209*MIN(1,MAX(0,AI209/AN209))*MAX(0,1-IF(AND(AD209&lt;&gt;"",AD209&lt;=AF209),MIN(1,MAX(0,AE209/Q209)),0))-SUMIFS('Reversal Reclaim'!$K$5:$K$504,'Reversal Reclaim'!$B$5:$B$504,A209,'Reversal Reclaim'!$G$5:$G$504,"Temporary"))))</f>
        <v/>
      </c>
      <c r="BD209" s="188" t="str">
        <f>IF(A209="","",IF(OR(S209="Yes",F209="Credit Note",Q209&lt;=0,AF209="",Setup!$B$24&lt;=AF209,AN209&lt;=0),0,MAX(0,N209*MIN(1,MAX(0,AI209/AN209))*MAX(0,1-IF(AND(AD209&lt;&gt;"",AD209&lt;=AF209),MIN(1,MAX(0,AE209/Q209)),0))-SUMIFS('Reversal Reclaim'!$L$5:$L$504,'Reversal Reclaim'!$B$5:$B$504,A209,'Reversal Reclaim'!$G$5:$G$504,"Temporary"))))</f>
        <v/>
      </c>
      <c r="BE209" s="188" t="str">
        <f>IF(A209="","",IF(OR(S209="Yes",F209="Credit Note",Q209&lt;=0,AF209="",Setup!$B$24&lt;=AF209,AN209&lt;=0),0,MAX(0,O209*MIN(1,MAX(0,AI209/AN209))*MAX(0,1-IF(AND(AD209&lt;&gt;"",AD209&lt;=AF209),MIN(1,MAX(0,AE209/Q209)),0))-SUMIFS('Reversal Reclaim'!$M$5:$M$504,'Reversal Reclaim'!$B$5:$B$504,A209,'Reversal Reclaim'!$G$5:$G$504,"Temporary"))))</f>
        <v/>
      </c>
      <c r="BF209" s="188" t="str">
        <f>IF(A209="","",IF(OR(S209="Yes",F209="Credit Note",Q209&lt;=0,AF209="",Setup!$B$24&lt;=AF209,AN209&lt;=0),0,MAX(0,P209*MIN(1,MAX(0,AI209/AN209))*MAX(0,1-IF(AND(AD209&lt;&gt;"",AD209&lt;=AF209),MIN(1,MAX(0,AE209/Q209)),0))-SUMIFS('Reversal Reclaim'!$N$5:$N$504,'Reversal Reclaim'!$B$5:$B$504,A209,'Reversal Reclaim'!$G$5:$G$504,"Temporary"))))</f>
        <v/>
      </c>
      <c r="BG209" s="188" t="str">
        <f t="shared" si="51"/>
        <v/>
      </c>
    </row>
    <row r="210" spans="1:59" ht="37.950000000000003" customHeight="1" x14ac:dyDescent="0.25">
      <c r="A210" s="61"/>
      <c r="B210" s="62"/>
      <c r="C210" s="62"/>
      <c r="D210" s="62"/>
      <c r="E210" s="62"/>
      <c r="F210" s="62"/>
      <c r="G210" s="62"/>
      <c r="H210" s="63"/>
      <c r="I210" s="63"/>
      <c r="J210" s="63"/>
      <c r="K210" s="63"/>
      <c r="L210" s="64"/>
      <c r="M210" s="64"/>
      <c r="N210" s="64"/>
      <c r="O210" s="64"/>
      <c r="P210" s="64"/>
      <c r="Q210" s="64"/>
      <c r="R210" s="62"/>
      <c r="S210" s="62"/>
      <c r="T210" s="62"/>
      <c r="U210" s="62"/>
      <c r="V210" s="62"/>
      <c r="W210" s="63"/>
      <c r="X210" s="65"/>
      <c r="Y210" s="65"/>
      <c r="Z210" s="65"/>
      <c r="AA210" s="62"/>
      <c r="AB210" s="62"/>
      <c r="AC210" s="62"/>
      <c r="AD210" s="63"/>
      <c r="AE210" s="64"/>
      <c r="AF210" s="63" t="str">
        <f t="shared" si="39"/>
        <v/>
      </c>
      <c r="AG210" s="62"/>
      <c r="AH210" s="207"/>
      <c r="AI210" s="64"/>
      <c r="AJ210" s="64"/>
      <c r="AK210" s="64"/>
      <c r="AL210" s="66" t="str">
        <f t="shared" si="40"/>
        <v/>
      </c>
      <c r="AM210" s="67" t="str">
        <f t="shared" si="41"/>
        <v/>
      </c>
      <c r="AN210" s="68" t="str">
        <f t="shared" si="42"/>
        <v/>
      </c>
      <c r="AO210" s="67" t="str">
        <f t="shared" si="43"/>
        <v/>
      </c>
      <c r="AP210" s="67" t="str">
        <f t="shared" si="44"/>
        <v/>
      </c>
      <c r="AQ210" s="67" t="str">
        <f t="shared" si="45"/>
        <v/>
      </c>
      <c r="AR210" s="67" t="str">
        <f t="shared" si="46"/>
        <v/>
      </c>
      <c r="AS210" s="67" t="str">
        <f t="shared" si="47"/>
        <v/>
      </c>
      <c r="AT210" s="67" t="str">
        <f>IF(A210="","",IF(S210="Yes","N.A.",IF(AND(AD210&lt;&gt;"",AD210&lt;=AF210,AE210&gt;=Q210),"PASS",IF(Setup!$B$24&lt;=AF210,"WATCH",IF(BG210&gt;0,"PARTIAL REVERSE/REVIEW","REVERSE/REVIEW")))))</f>
        <v/>
      </c>
      <c r="AU210" s="67" t="str">
        <f>IF(A210="","",IF(H210="","REVIEW",IF(AI210&gt;0,IF(OR(AH210="",NOT(ISNUMBER(AH210))),"REVIEW CLAIM DATE",IF(AH210&lt;=SUMIF('FY Deadlines'!$A$5:$A$14,IF(MONTH(H210)&gt;=4,YEAR(H210),YEAR(H210)-1),'FY Deadlines'!$F$5:$F$14),"PASS","EXPIRED CLAIM")),IF(SUMIF('FY Deadlines'!$A$5:$A$14,IF(MONTH(H210)&gt;=4,YEAR(H210),YEAR(H210)-1),'FY Deadlines'!$F$5:$F$14)=0,"REVIEW FY",IF(Setup!$B$24&gt;SUMIF('FY Deadlines'!$A$5:$A$14,IF(MONTH(H210)&gt;=4,YEAR(H210),YEAR(H210)-1),'FY Deadlines'!$F$5:$F$14),"EXPIRED","PASS")))))</f>
        <v/>
      </c>
      <c r="AV210" s="67" t="str">
        <f t="shared" si="48"/>
        <v/>
      </c>
      <c r="AW210" s="67" t="str">
        <f>IF(AM210="","",IF(COUNTIF('GSTR-2B IMS'!$AE$5:$AE$504,AM210)=1,SUMIF('GSTR-2B IMS'!$AE$5:$AE$504,AM210,'GSTR-2B IMS'!$AL$5:$AL$504),""))</f>
        <v/>
      </c>
      <c r="AX210" s="67" t="str">
        <f>IF(A210="","",IF(AO210&gt;1,"Duplicate",IF(COUNTIF('GSTR-2B IMS'!$AE$5:$AE$504,AM210)=0,"Only in Books",IF(COUNTIF('GSTR-2B IMS'!$AE$5:$AE$504,AM210)&gt;1,"Duplicate",IF(AND(C210=INDEX('GSTR-2B IMS'!$C$5:$C$504,AW210),F210=INDEX('GSTR-2B IMS'!$F$5:$F$504,AW210),ABS(H210-INDEX('GSTR-2B IMS'!$H$5:$H$504,AW210))&lt;=Setup!$B$21,ABS(L210-INDEX('GSTR-2B IMS'!$L$5:$L$504,AW210))&lt;=Setup!$B$18,ABS(AN210-INDEX('GSTR-2B IMS'!$AF$5:$AF$504,AW210))&lt;=Setup!$B$19,ABS(M210-INDEX('GSTR-2B IMS'!$M$5:$M$504,AW210))&lt;=Setup!$B$20,ABS(N210-INDEX('GSTR-2B IMS'!$N$5:$N$504,AW210))&lt;=Setup!$B$20,ABS(O210-INDEX('GSTR-2B IMS'!$O$5:$O$504,AW210))&lt;=Setup!$B$20,ABS(P210-INDEX('GSTR-2B IMS'!$P$5:$P$504,AW210))&lt;=Setup!$B$20),"Exact",IF(AND(C210=INDEX('GSTR-2B IMS'!$C$5:$C$504,AW210),F210=INDEX('GSTR-2B IMS'!$F$5:$F$504,AW210)),"Partial","Probable"))))))</f>
        <v/>
      </c>
      <c r="AY210" s="69" t="str">
        <f t="shared" si="49"/>
        <v/>
      </c>
      <c r="AZ210" s="190">
        <f t="shared" si="50"/>
        <v>206</v>
      </c>
      <c r="BA210" s="190" t="str">
        <f>IF(A210="","",IF(AW210="","N.A.",IF(INDEX('GSTR-2B IMS'!$T$5:$T$504,AW210)&lt;&gt;"Available","REVIEW",IF(OR(INDEX('GSTR-2B IMS'!$B$5:$B$504,AW210)="GSTR-1 B2B",INDEX('GSTR-2B IMS'!$B$5:$B$504,AW210)="GSTR-1A",INDEX('GSTR-2B IMS'!$B$5:$B$504,AW210)="IFF"),IF(OR(INDEX('GSTR-2B IMS'!$V$5:$V$504,AW210)="Accepted",INDEX('GSTR-2B IMS'!$V$5:$V$504,AW210)="No Action",INDEX('GSTR-2B IMS'!$V$5:$V$504,AW210)="Deemed Accepted"),"PASS","REVIEW"),IF(OR(INDEX('GSTR-2B IMS'!$V$5:$V$504,AW210)="Not in IMS",INDEX('GSTR-2B IMS'!$V$5:$V$504,AW210)="N.A.",INDEX('GSTR-2B IMS'!$V$5:$V$504,AW210)=""),"PASS","REVIEW")))))</f>
        <v/>
      </c>
      <c r="BB210" s="190" t="str">
        <f>IF(A210="","",IF(S210="Yes","RCM",IF(AW210="","Unmatched",IF(INDEX('GSTR-2B IMS'!$AC$5:$AC$504,AW210)="","4(A)(5)",INDEX('GSTR-2B IMS'!$AC$5:$AC$504,AW210)))))</f>
        <v/>
      </c>
      <c r="BC210" s="188" t="str">
        <f>IF(A210="","",IF(OR(S210="Yes",F210="Credit Note",Q210&lt;=0,AF210="",Setup!$B$24&lt;=AF210,AN210&lt;=0),0,MAX(0,M210*MIN(1,MAX(0,AI210/AN210))*MAX(0,1-IF(AND(AD210&lt;&gt;"",AD210&lt;=AF210),MIN(1,MAX(0,AE210/Q210)),0))-SUMIFS('Reversal Reclaim'!$K$5:$K$504,'Reversal Reclaim'!$B$5:$B$504,A210,'Reversal Reclaim'!$G$5:$G$504,"Temporary"))))</f>
        <v/>
      </c>
      <c r="BD210" s="188" t="str">
        <f>IF(A210="","",IF(OR(S210="Yes",F210="Credit Note",Q210&lt;=0,AF210="",Setup!$B$24&lt;=AF210,AN210&lt;=0),0,MAX(0,N210*MIN(1,MAX(0,AI210/AN210))*MAX(0,1-IF(AND(AD210&lt;&gt;"",AD210&lt;=AF210),MIN(1,MAX(0,AE210/Q210)),0))-SUMIFS('Reversal Reclaim'!$L$5:$L$504,'Reversal Reclaim'!$B$5:$B$504,A210,'Reversal Reclaim'!$G$5:$G$504,"Temporary"))))</f>
        <v/>
      </c>
      <c r="BE210" s="188" t="str">
        <f>IF(A210="","",IF(OR(S210="Yes",F210="Credit Note",Q210&lt;=0,AF210="",Setup!$B$24&lt;=AF210,AN210&lt;=0),0,MAX(0,O210*MIN(1,MAX(0,AI210/AN210))*MAX(0,1-IF(AND(AD210&lt;&gt;"",AD210&lt;=AF210),MIN(1,MAX(0,AE210/Q210)),0))-SUMIFS('Reversal Reclaim'!$M$5:$M$504,'Reversal Reclaim'!$B$5:$B$504,A210,'Reversal Reclaim'!$G$5:$G$504,"Temporary"))))</f>
        <v/>
      </c>
      <c r="BF210" s="188" t="str">
        <f>IF(A210="","",IF(OR(S210="Yes",F210="Credit Note",Q210&lt;=0,AF210="",Setup!$B$24&lt;=AF210,AN210&lt;=0),0,MAX(0,P210*MIN(1,MAX(0,AI210/AN210))*MAX(0,1-IF(AND(AD210&lt;&gt;"",AD210&lt;=AF210),MIN(1,MAX(0,AE210/Q210)),0))-SUMIFS('Reversal Reclaim'!$N$5:$N$504,'Reversal Reclaim'!$B$5:$B$504,A210,'Reversal Reclaim'!$G$5:$G$504,"Temporary"))))</f>
        <v/>
      </c>
      <c r="BG210" s="188" t="str">
        <f t="shared" si="51"/>
        <v/>
      </c>
    </row>
    <row r="211" spans="1:59" ht="37.950000000000003" customHeight="1" x14ac:dyDescent="0.25">
      <c r="A211" s="61"/>
      <c r="B211" s="62"/>
      <c r="C211" s="62"/>
      <c r="D211" s="62"/>
      <c r="E211" s="62"/>
      <c r="F211" s="62"/>
      <c r="G211" s="62"/>
      <c r="H211" s="63"/>
      <c r="I211" s="63"/>
      <c r="J211" s="63"/>
      <c r="K211" s="63"/>
      <c r="L211" s="64"/>
      <c r="M211" s="64"/>
      <c r="N211" s="64"/>
      <c r="O211" s="64"/>
      <c r="P211" s="64"/>
      <c r="Q211" s="64"/>
      <c r="R211" s="62"/>
      <c r="S211" s="62"/>
      <c r="T211" s="62"/>
      <c r="U211" s="62"/>
      <c r="V211" s="62"/>
      <c r="W211" s="63"/>
      <c r="X211" s="65"/>
      <c r="Y211" s="65"/>
      <c r="Z211" s="65"/>
      <c r="AA211" s="62"/>
      <c r="AB211" s="62"/>
      <c r="AC211" s="62"/>
      <c r="AD211" s="63"/>
      <c r="AE211" s="64"/>
      <c r="AF211" s="63" t="str">
        <f t="shared" si="39"/>
        <v/>
      </c>
      <c r="AG211" s="62"/>
      <c r="AH211" s="207"/>
      <c r="AI211" s="64"/>
      <c r="AJ211" s="64"/>
      <c r="AK211" s="64"/>
      <c r="AL211" s="66" t="str">
        <f t="shared" si="40"/>
        <v/>
      </c>
      <c r="AM211" s="67" t="str">
        <f t="shared" si="41"/>
        <v/>
      </c>
      <c r="AN211" s="68" t="str">
        <f t="shared" si="42"/>
        <v/>
      </c>
      <c r="AO211" s="67" t="str">
        <f t="shared" si="43"/>
        <v/>
      </c>
      <c r="AP211" s="67" t="str">
        <f t="shared" si="44"/>
        <v/>
      </c>
      <c r="AQ211" s="67" t="str">
        <f t="shared" si="45"/>
        <v/>
      </c>
      <c r="AR211" s="67" t="str">
        <f t="shared" si="46"/>
        <v/>
      </c>
      <c r="AS211" s="67" t="str">
        <f t="shared" si="47"/>
        <v/>
      </c>
      <c r="AT211" s="67" t="str">
        <f>IF(A211="","",IF(S211="Yes","N.A.",IF(AND(AD211&lt;&gt;"",AD211&lt;=AF211,AE211&gt;=Q211),"PASS",IF(Setup!$B$24&lt;=AF211,"WATCH",IF(BG211&gt;0,"PARTIAL REVERSE/REVIEW","REVERSE/REVIEW")))))</f>
        <v/>
      </c>
      <c r="AU211" s="67" t="str">
        <f>IF(A211="","",IF(H211="","REVIEW",IF(AI211&gt;0,IF(OR(AH211="",NOT(ISNUMBER(AH211))),"REVIEW CLAIM DATE",IF(AH211&lt;=SUMIF('FY Deadlines'!$A$5:$A$14,IF(MONTH(H211)&gt;=4,YEAR(H211),YEAR(H211)-1),'FY Deadlines'!$F$5:$F$14),"PASS","EXPIRED CLAIM")),IF(SUMIF('FY Deadlines'!$A$5:$A$14,IF(MONTH(H211)&gt;=4,YEAR(H211),YEAR(H211)-1),'FY Deadlines'!$F$5:$F$14)=0,"REVIEW FY",IF(Setup!$B$24&gt;SUMIF('FY Deadlines'!$A$5:$A$14,IF(MONTH(H211)&gt;=4,YEAR(H211),YEAR(H211)-1),'FY Deadlines'!$F$5:$F$14),"EXPIRED","PASS")))))</f>
        <v/>
      </c>
      <c r="AV211" s="67" t="str">
        <f t="shared" si="48"/>
        <v/>
      </c>
      <c r="AW211" s="67" t="str">
        <f>IF(AM211="","",IF(COUNTIF('GSTR-2B IMS'!$AE$5:$AE$504,AM211)=1,SUMIF('GSTR-2B IMS'!$AE$5:$AE$504,AM211,'GSTR-2B IMS'!$AL$5:$AL$504),""))</f>
        <v/>
      </c>
      <c r="AX211" s="67" t="str">
        <f>IF(A211="","",IF(AO211&gt;1,"Duplicate",IF(COUNTIF('GSTR-2B IMS'!$AE$5:$AE$504,AM211)=0,"Only in Books",IF(COUNTIF('GSTR-2B IMS'!$AE$5:$AE$504,AM211)&gt;1,"Duplicate",IF(AND(C211=INDEX('GSTR-2B IMS'!$C$5:$C$504,AW211),F211=INDEX('GSTR-2B IMS'!$F$5:$F$504,AW211),ABS(H211-INDEX('GSTR-2B IMS'!$H$5:$H$504,AW211))&lt;=Setup!$B$21,ABS(L211-INDEX('GSTR-2B IMS'!$L$5:$L$504,AW211))&lt;=Setup!$B$18,ABS(AN211-INDEX('GSTR-2B IMS'!$AF$5:$AF$504,AW211))&lt;=Setup!$B$19,ABS(M211-INDEX('GSTR-2B IMS'!$M$5:$M$504,AW211))&lt;=Setup!$B$20,ABS(N211-INDEX('GSTR-2B IMS'!$N$5:$N$504,AW211))&lt;=Setup!$B$20,ABS(O211-INDEX('GSTR-2B IMS'!$O$5:$O$504,AW211))&lt;=Setup!$B$20,ABS(P211-INDEX('GSTR-2B IMS'!$P$5:$P$504,AW211))&lt;=Setup!$B$20),"Exact",IF(AND(C211=INDEX('GSTR-2B IMS'!$C$5:$C$504,AW211),F211=INDEX('GSTR-2B IMS'!$F$5:$F$504,AW211)),"Partial","Probable"))))))</f>
        <v/>
      </c>
      <c r="AY211" s="69" t="str">
        <f t="shared" si="49"/>
        <v/>
      </c>
      <c r="AZ211" s="190">
        <f t="shared" si="50"/>
        <v>207</v>
      </c>
      <c r="BA211" s="190" t="str">
        <f>IF(A211="","",IF(AW211="","N.A.",IF(INDEX('GSTR-2B IMS'!$T$5:$T$504,AW211)&lt;&gt;"Available","REVIEW",IF(OR(INDEX('GSTR-2B IMS'!$B$5:$B$504,AW211)="GSTR-1 B2B",INDEX('GSTR-2B IMS'!$B$5:$B$504,AW211)="GSTR-1A",INDEX('GSTR-2B IMS'!$B$5:$B$504,AW211)="IFF"),IF(OR(INDEX('GSTR-2B IMS'!$V$5:$V$504,AW211)="Accepted",INDEX('GSTR-2B IMS'!$V$5:$V$504,AW211)="No Action",INDEX('GSTR-2B IMS'!$V$5:$V$504,AW211)="Deemed Accepted"),"PASS","REVIEW"),IF(OR(INDEX('GSTR-2B IMS'!$V$5:$V$504,AW211)="Not in IMS",INDEX('GSTR-2B IMS'!$V$5:$V$504,AW211)="N.A.",INDEX('GSTR-2B IMS'!$V$5:$V$504,AW211)=""),"PASS","REVIEW")))))</f>
        <v/>
      </c>
      <c r="BB211" s="190" t="str">
        <f>IF(A211="","",IF(S211="Yes","RCM",IF(AW211="","Unmatched",IF(INDEX('GSTR-2B IMS'!$AC$5:$AC$504,AW211)="","4(A)(5)",INDEX('GSTR-2B IMS'!$AC$5:$AC$504,AW211)))))</f>
        <v/>
      </c>
      <c r="BC211" s="188" t="str">
        <f>IF(A211="","",IF(OR(S211="Yes",F211="Credit Note",Q211&lt;=0,AF211="",Setup!$B$24&lt;=AF211,AN211&lt;=0),0,MAX(0,M211*MIN(1,MAX(0,AI211/AN211))*MAX(0,1-IF(AND(AD211&lt;&gt;"",AD211&lt;=AF211),MIN(1,MAX(0,AE211/Q211)),0))-SUMIFS('Reversal Reclaim'!$K$5:$K$504,'Reversal Reclaim'!$B$5:$B$504,A211,'Reversal Reclaim'!$G$5:$G$504,"Temporary"))))</f>
        <v/>
      </c>
      <c r="BD211" s="188" t="str">
        <f>IF(A211="","",IF(OR(S211="Yes",F211="Credit Note",Q211&lt;=0,AF211="",Setup!$B$24&lt;=AF211,AN211&lt;=0),0,MAX(0,N211*MIN(1,MAX(0,AI211/AN211))*MAX(0,1-IF(AND(AD211&lt;&gt;"",AD211&lt;=AF211),MIN(1,MAX(0,AE211/Q211)),0))-SUMIFS('Reversal Reclaim'!$L$5:$L$504,'Reversal Reclaim'!$B$5:$B$504,A211,'Reversal Reclaim'!$G$5:$G$504,"Temporary"))))</f>
        <v/>
      </c>
      <c r="BE211" s="188" t="str">
        <f>IF(A211="","",IF(OR(S211="Yes",F211="Credit Note",Q211&lt;=0,AF211="",Setup!$B$24&lt;=AF211,AN211&lt;=0),0,MAX(0,O211*MIN(1,MAX(0,AI211/AN211))*MAX(0,1-IF(AND(AD211&lt;&gt;"",AD211&lt;=AF211),MIN(1,MAX(0,AE211/Q211)),0))-SUMIFS('Reversal Reclaim'!$M$5:$M$504,'Reversal Reclaim'!$B$5:$B$504,A211,'Reversal Reclaim'!$G$5:$G$504,"Temporary"))))</f>
        <v/>
      </c>
      <c r="BF211" s="188" t="str">
        <f>IF(A211="","",IF(OR(S211="Yes",F211="Credit Note",Q211&lt;=0,AF211="",Setup!$B$24&lt;=AF211,AN211&lt;=0),0,MAX(0,P211*MIN(1,MAX(0,AI211/AN211))*MAX(0,1-IF(AND(AD211&lt;&gt;"",AD211&lt;=AF211),MIN(1,MAX(0,AE211/Q211)),0))-SUMIFS('Reversal Reclaim'!$N$5:$N$504,'Reversal Reclaim'!$B$5:$B$504,A211,'Reversal Reclaim'!$G$5:$G$504,"Temporary"))))</f>
        <v/>
      </c>
      <c r="BG211" s="188" t="str">
        <f t="shared" si="51"/>
        <v/>
      </c>
    </row>
    <row r="212" spans="1:59" ht="37.950000000000003" customHeight="1" x14ac:dyDescent="0.25">
      <c r="A212" s="61"/>
      <c r="B212" s="62"/>
      <c r="C212" s="62"/>
      <c r="D212" s="62"/>
      <c r="E212" s="62"/>
      <c r="F212" s="62"/>
      <c r="G212" s="62"/>
      <c r="H212" s="63"/>
      <c r="I212" s="63"/>
      <c r="J212" s="63"/>
      <c r="K212" s="63"/>
      <c r="L212" s="64"/>
      <c r="M212" s="64"/>
      <c r="N212" s="64"/>
      <c r="O212" s="64"/>
      <c r="P212" s="64"/>
      <c r="Q212" s="64"/>
      <c r="R212" s="62"/>
      <c r="S212" s="62"/>
      <c r="T212" s="62"/>
      <c r="U212" s="62"/>
      <c r="V212" s="62"/>
      <c r="W212" s="63"/>
      <c r="X212" s="65"/>
      <c r="Y212" s="65"/>
      <c r="Z212" s="65"/>
      <c r="AA212" s="62"/>
      <c r="AB212" s="62"/>
      <c r="AC212" s="62"/>
      <c r="AD212" s="63"/>
      <c r="AE212" s="64"/>
      <c r="AF212" s="63" t="str">
        <f t="shared" si="39"/>
        <v/>
      </c>
      <c r="AG212" s="62"/>
      <c r="AH212" s="207"/>
      <c r="AI212" s="64"/>
      <c r="AJ212" s="64"/>
      <c r="AK212" s="64"/>
      <c r="AL212" s="66" t="str">
        <f t="shared" si="40"/>
        <v/>
      </c>
      <c r="AM212" s="67" t="str">
        <f t="shared" si="41"/>
        <v/>
      </c>
      <c r="AN212" s="68" t="str">
        <f t="shared" si="42"/>
        <v/>
      </c>
      <c r="AO212" s="67" t="str">
        <f t="shared" si="43"/>
        <v/>
      </c>
      <c r="AP212" s="67" t="str">
        <f t="shared" si="44"/>
        <v/>
      </c>
      <c r="AQ212" s="67" t="str">
        <f t="shared" si="45"/>
        <v/>
      </c>
      <c r="AR212" s="67" t="str">
        <f t="shared" si="46"/>
        <v/>
      </c>
      <c r="AS212" s="67" t="str">
        <f t="shared" si="47"/>
        <v/>
      </c>
      <c r="AT212" s="67" t="str">
        <f>IF(A212="","",IF(S212="Yes","N.A.",IF(AND(AD212&lt;&gt;"",AD212&lt;=AF212,AE212&gt;=Q212),"PASS",IF(Setup!$B$24&lt;=AF212,"WATCH",IF(BG212&gt;0,"PARTIAL REVERSE/REVIEW","REVERSE/REVIEW")))))</f>
        <v/>
      </c>
      <c r="AU212" s="67" t="str">
        <f>IF(A212="","",IF(H212="","REVIEW",IF(AI212&gt;0,IF(OR(AH212="",NOT(ISNUMBER(AH212))),"REVIEW CLAIM DATE",IF(AH212&lt;=SUMIF('FY Deadlines'!$A$5:$A$14,IF(MONTH(H212)&gt;=4,YEAR(H212),YEAR(H212)-1),'FY Deadlines'!$F$5:$F$14),"PASS","EXPIRED CLAIM")),IF(SUMIF('FY Deadlines'!$A$5:$A$14,IF(MONTH(H212)&gt;=4,YEAR(H212),YEAR(H212)-1),'FY Deadlines'!$F$5:$F$14)=0,"REVIEW FY",IF(Setup!$B$24&gt;SUMIF('FY Deadlines'!$A$5:$A$14,IF(MONTH(H212)&gt;=4,YEAR(H212),YEAR(H212)-1),'FY Deadlines'!$F$5:$F$14),"EXPIRED","PASS")))))</f>
        <v/>
      </c>
      <c r="AV212" s="67" t="str">
        <f t="shared" si="48"/>
        <v/>
      </c>
      <c r="AW212" s="67" t="str">
        <f>IF(AM212="","",IF(COUNTIF('GSTR-2B IMS'!$AE$5:$AE$504,AM212)=1,SUMIF('GSTR-2B IMS'!$AE$5:$AE$504,AM212,'GSTR-2B IMS'!$AL$5:$AL$504),""))</f>
        <v/>
      </c>
      <c r="AX212" s="67" t="str">
        <f>IF(A212="","",IF(AO212&gt;1,"Duplicate",IF(COUNTIF('GSTR-2B IMS'!$AE$5:$AE$504,AM212)=0,"Only in Books",IF(COUNTIF('GSTR-2B IMS'!$AE$5:$AE$504,AM212)&gt;1,"Duplicate",IF(AND(C212=INDEX('GSTR-2B IMS'!$C$5:$C$504,AW212),F212=INDEX('GSTR-2B IMS'!$F$5:$F$504,AW212),ABS(H212-INDEX('GSTR-2B IMS'!$H$5:$H$504,AW212))&lt;=Setup!$B$21,ABS(L212-INDEX('GSTR-2B IMS'!$L$5:$L$504,AW212))&lt;=Setup!$B$18,ABS(AN212-INDEX('GSTR-2B IMS'!$AF$5:$AF$504,AW212))&lt;=Setup!$B$19,ABS(M212-INDEX('GSTR-2B IMS'!$M$5:$M$504,AW212))&lt;=Setup!$B$20,ABS(N212-INDEX('GSTR-2B IMS'!$N$5:$N$504,AW212))&lt;=Setup!$B$20,ABS(O212-INDEX('GSTR-2B IMS'!$O$5:$O$504,AW212))&lt;=Setup!$B$20,ABS(P212-INDEX('GSTR-2B IMS'!$P$5:$P$504,AW212))&lt;=Setup!$B$20),"Exact",IF(AND(C212=INDEX('GSTR-2B IMS'!$C$5:$C$504,AW212),F212=INDEX('GSTR-2B IMS'!$F$5:$F$504,AW212)),"Partial","Probable"))))))</f>
        <v/>
      </c>
      <c r="AY212" s="69" t="str">
        <f t="shared" si="49"/>
        <v/>
      </c>
      <c r="AZ212" s="190">
        <f t="shared" si="50"/>
        <v>208</v>
      </c>
      <c r="BA212" s="190" t="str">
        <f>IF(A212="","",IF(AW212="","N.A.",IF(INDEX('GSTR-2B IMS'!$T$5:$T$504,AW212)&lt;&gt;"Available","REVIEW",IF(OR(INDEX('GSTR-2B IMS'!$B$5:$B$504,AW212)="GSTR-1 B2B",INDEX('GSTR-2B IMS'!$B$5:$B$504,AW212)="GSTR-1A",INDEX('GSTR-2B IMS'!$B$5:$B$504,AW212)="IFF"),IF(OR(INDEX('GSTR-2B IMS'!$V$5:$V$504,AW212)="Accepted",INDEX('GSTR-2B IMS'!$V$5:$V$504,AW212)="No Action",INDEX('GSTR-2B IMS'!$V$5:$V$504,AW212)="Deemed Accepted"),"PASS","REVIEW"),IF(OR(INDEX('GSTR-2B IMS'!$V$5:$V$504,AW212)="Not in IMS",INDEX('GSTR-2B IMS'!$V$5:$V$504,AW212)="N.A.",INDEX('GSTR-2B IMS'!$V$5:$V$504,AW212)=""),"PASS","REVIEW")))))</f>
        <v/>
      </c>
      <c r="BB212" s="190" t="str">
        <f>IF(A212="","",IF(S212="Yes","RCM",IF(AW212="","Unmatched",IF(INDEX('GSTR-2B IMS'!$AC$5:$AC$504,AW212)="","4(A)(5)",INDEX('GSTR-2B IMS'!$AC$5:$AC$504,AW212)))))</f>
        <v/>
      </c>
      <c r="BC212" s="188" t="str">
        <f>IF(A212="","",IF(OR(S212="Yes",F212="Credit Note",Q212&lt;=0,AF212="",Setup!$B$24&lt;=AF212,AN212&lt;=0),0,MAX(0,M212*MIN(1,MAX(0,AI212/AN212))*MAX(0,1-IF(AND(AD212&lt;&gt;"",AD212&lt;=AF212),MIN(1,MAX(0,AE212/Q212)),0))-SUMIFS('Reversal Reclaim'!$K$5:$K$504,'Reversal Reclaim'!$B$5:$B$504,A212,'Reversal Reclaim'!$G$5:$G$504,"Temporary"))))</f>
        <v/>
      </c>
      <c r="BD212" s="188" t="str">
        <f>IF(A212="","",IF(OR(S212="Yes",F212="Credit Note",Q212&lt;=0,AF212="",Setup!$B$24&lt;=AF212,AN212&lt;=0),0,MAX(0,N212*MIN(1,MAX(0,AI212/AN212))*MAX(0,1-IF(AND(AD212&lt;&gt;"",AD212&lt;=AF212),MIN(1,MAX(0,AE212/Q212)),0))-SUMIFS('Reversal Reclaim'!$L$5:$L$504,'Reversal Reclaim'!$B$5:$B$504,A212,'Reversal Reclaim'!$G$5:$G$504,"Temporary"))))</f>
        <v/>
      </c>
      <c r="BE212" s="188" t="str">
        <f>IF(A212="","",IF(OR(S212="Yes",F212="Credit Note",Q212&lt;=0,AF212="",Setup!$B$24&lt;=AF212,AN212&lt;=0),0,MAX(0,O212*MIN(1,MAX(0,AI212/AN212))*MAX(0,1-IF(AND(AD212&lt;&gt;"",AD212&lt;=AF212),MIN(1,MAX(0,AE212/Q212)),0))-SUMIFS('Reversal Reclaim'!$M$5:$M$504,'Reversal Reclaim'!$B$5:$B$504,A212,'Reversal Reclaim'!$G$5:$G$504,"Temporary"))))</f>
        <v/>
      </c>
      <c r="BF212" s="188" t="str">
        <f>IF(A212="","",IF(OR(S212="Yes",F212="Credit Note",Q212&lt;=0,AF212="",Setup!$B$24&lt;=AF212,AN212&lt;=0),0,MAX(0,P212*MIN(1,MAX(0,AI212/AN212))*MAX(0,1-IF(AND(AD212&lt;&gt;"",AD212&lt;=AF212),MIN(1,MAX(0,AE212/Q212)),0))-SUMIFS('Reversal Reclaim'!$N$5:$N$504,'Reversal Reclaim'!$B$5:$B$504,A212,'Reversal Reclaim'!$G$5:$G$504,"Temporary"))))</f>
        <v/>
      </c>
      <c r="BG212" s="188" t="str">
        <f t="shared" si="51"/>
        <v/>
      </c>
    </row>
    <row r="213" spans="1:59" ht="37.950000000000003" customHeight="1" x14ac:dyDescent="0.25">
      <c r="A213" s="61"/>
      <c r="B213" s="62"/>
      <c r="C213" s="62"/>
      <c r="D213" s="62"/>
      <c r="E213" s="62"/>
      <c r="F213" s="62"/>
      <c r="G213" s="62"/>
      <c r="H213" s="63"/>
      <c r="I213" s="63"/>
      <c r="J213" s="63"/>
      <c r="K213" s="63"/>
      <c r="L213" s="64"/>
      <c r="M213" s="64"/>
      <c r="N213" s="64"/>
      <c r="O213" s="64"/>
      <c r="P213" s="64"/>
      <c r="Q213" s="64"/>
      <c r="R213" s="62"/>
      <c r="S213" s="62"/>
      <c r="T213" s="62"/>
      <c r="U213" s="62"/>
      <c r="V213" s="62"/>
      <c r="W213" s="63"/>
      <c r="X213" s="65"/>
      <c r="Y213" s="65"/>
      <c r="Z213" s="65"/>
      <c r="AA213" s="62"/>
      <c r="AB213" s="62"/>
      <c r="AC213" s="62"/>
      <c r="AD213" s="63"/>
      <c r="AE213" s="64"/>
      <c r="AF213" s="63" t="str">
        <f t="shared" si="39"/>
        <v/>
      </c>
      <c r="AG213" s="62"/>
      <c r="AH213" s="207"/>
      <c r="AI213" s="64"/>
      <c r="AJ213" s="64"/>
      <c r="AK213" s="64"/>
      <c r="AL213" s="66" t="str">
        <f t="shared" si="40"/>
        <v/>
      </c>
      <c r="AM213" s="67" t="str">
        <f t="shared" si="41"/>
        <v/>
      </c>
      <c r="AN213" s="68" t="str">
        <f t="shared" si="42"/>
        <v/>
      </c>
      <c r="AO213" s="67" t="str">
        <f t="shared" si="43"/>
        <v/>
      </c>
      <c r="AP213" s="67" t="str">
        <f t="shared" si="44"/>
        <v/>
      </c>
      <c r="AQ213" s="67" t="str">
        <f t="shared" si="45"/>
        <v/>
      </c>
      <c r="AR213" s="67" t="str">
        <f t="shared" si="46"/>
        <v/>
      </c>
      <c r="AS213" s="67" t="str">
        <f t="shared" si="47"/>
        <v/>
      </c>
      <c r="AT213" s="67" t="str">
        <f>IF(A213="","",IF(S213="Yes","N.A.",IF(AND(AD213&lt;&gt;"",AD213&lt;=AF213,AE213&gt;=Q213),"PASS",IF(Setup!$B$24&lt;=AF213,"WATCH",IF(BG213&gt;0,"PARTIAL REVERSE/REVIEW","REVERSE/REVIEW")))))</f>
        <v/>
      </c>
      <c r="AU213" s="67" t="str">
        <f>IF(A213="","",IF(H213="","REVIEW",IF(AI213&gt;0,IF(OR(AH213="",NOT(ISNUMBER(AH213))),"REVIEW CLAIM DATE",IF(AH213&lt;=SUMIF('FY Deadlines'!$A$5:$A$14,IF(MONTH(H213)&gt;=4,YEAR(H213),YEAR(H213)-1),'FY Deadlines'!$F$5:$F$14),"PASS","EXPIRED CLAIM")),IF(SUMIF('FY Deadlines'!$A$5:$A$14,IF(MONTH(H213)&gt;=4,YEAR(H213),YEAR(H213)-1),'FY Deadlines'!$F$5:$F$14)=0,"REVIEW FY",IF(Setup!$B$24&gt;SUMIF('FY Deadlines'!$A$5:$A$14,IF(MONTH(H213)&gt;=4,YEAR(H213),YEAR(H213)-1),'FY Deadlines'!$F$5:$F$14),"EXPIRED","PASS")))))</f>
        <v/>
      </c>
      <c r="AV213" s="67" t="str">
        <f t="shared" si="48"/>
        <v/>
      </c>
      <c r="AW213" s="67" t="str">
        <f>IF(AM213="","",IF(COUNTIF('GSTR-2B IMS'!$AE$5:$AE$504,AM213)=1,SUMIF('GSTR-2B IMS'!$AE$5:$AE$504,AM213,'GSTR-2B IMS'!$AL$5:$AL$504),""))</f>
        <v/>
      </c>
      <c r="AX213" s="67" t="str">
        <f>IF(A213="","",IF(AO213&gt;1,"Duplicate",IF(COUNTIF('GSTR-2B IMS'!$AE$5:$AE$504,AM213)=0,"Only in Books",IF(COUNTIF('GSTR-2B IMS'!$AE$5:$AE$504,AM213)&gt;1,"Duplicate",IF(AND(C213=INDEX('GSTR-2B IMS'!$C$5:$C$504,AW213),F213=INDEX('GSTR-2B IMS'!$F$5:$F$504,AW213),ABS(H213-INDEX('GSTR-2B IMS'!$H$5:$H$504,AW213))&lt;=Setup!$B$21,ABS(L213-INDEX('GSTR-2B IMS'!$L$5:$L$504,AW213))&lt;=Setup!$B$18,ABS(AN213-INDEX('GSTR-2B IMS'!$AF$5:$AF$504,AW213))&lt;=Setup!$B$19,ABS(M213-INDEX('GSTR-2B IMS'!$M$5:$M$504,AW213))&lt;=Setup!$B$20,ABS(N213-INDEX('GSTR-2B IMS'!$N$5:$N$504,AW213))&lt;=Setup!$B$20,ABS(O213-INDEX('GSTR-2B IMS'!$O$5:$O$504,AW213))&lt;=Setup!$B$20,ABS(P213-INDEX('GSTR-2B IMS'!$P$5:$P$504,AW213))&lt;=Setup!$B$20),"Exact",IF(AND(C213=INDEX('GSTR-2B IMS'!$C$5:$C$504,AW213),F213=INDEX('GSTR-2B IMS'!$F$5:$F$504,AW213)),"Partial","Probable"))))))</f>
        <v/>
      </c>
      <c r="AY213" s="69" t="str">
        <f t="shared" si="49"/>
        <v/>
      </c>
      <c r="AZ213" s="190">
        <f t="shared" si="50"/>
        <v>209</v>
      </c>
      <c r="BA213" s="190" t="str">
        <f>IF(A213="","",IF(AW213="","N.A.",IF(INDEX('GSTR-2B IMS'!$T$5:$T$504,AW213)&lt;&gt;"Available","REVIEW",IF(OR(INDEX('GSTR-2B IMS'!$B$5:$B$504,AW213)="GSTR-1 B2B",INDEX('GSTR-2B IMS'!$B$5:$B$504,AW213)="GSTR-1A",INDEX('GSTR-2B IMS'!$B$5:$B$504,AW213)="IFF"),IF(OR(INDEX('GSTR-2B IMS'!$V$5:$V$504,AW213)="Accepted",INDEX('GSTR-2B IMS'!$V$5:$V$504,AW213)="No Action",INDEX('GSTR-2B IMS'!$V$5:$V$504,AW213)="Deemed Accepted"),"PASS","REVIEW"),IF(OR(INDEX('GSTR-2B IMS'!$V$5:$V$504,AW213)="Not in IMS",INDEX('GSTR-2B IMS'!$V$5:$V$504,AW213)="N.A.",INDEX('GSTR-2B IMS'!$V$5:$V$504,AW213)=""),"PASS","REVIEW")))))</f>
        <v/>
      </c>
      <c r="BB213" s="190" t="str">
        <f>IF(A213="","",IF(S213="Yes","RCM",IF(AW213="","Unmatched",IF(INDEX('GSTR-2B IMS'!$AC$5:$AC$504,AW213)="","4(A)(5)",INDEX('GSTR-2B IMS'!$AC$5:$AC$504,AW213)))))</f>
        <v/>
      </c>
      <c r="BC213" s="188" t="str">
        <f>IF(A213="","",IF(OR(S213="Yes",F213="Credit Note",Q213&lt;=0,AF213="",Setup!$B$24&lt;=AF213,AN213&lt;=0),0,MAX(0,M213*MIN(1,MAX(0,AI213/AN213))*MAX(0,1-IF(AND(AD213&lt;&gt;"",AD213&lt;=AF213),MIN(1,MAX(0,AE213/Q213)),0))-SUMIFS('Reversal Reclaim'!$K$5:$K$504,'Reversal Reclaim'!$B$5:$B$504,A213,'Reversal Reclaim'!$G$5:$G$504,"Temporary"))))</f>
        <v/>
      </c>
      <c r="BD213" s="188" t="str">
        <f>IF(A213="","",IF(OR(S213="Yes",F213="Credit Note",Q213&lt;=0,AF213="",Setup!$B$24&lt;=AF213,AN213&lt;=0),0,MAX(0,N213*MIN(1,MAX(0,AI213/AN213))*MAX(0,1-IF(AND(AD213&lt;&gt;"",AD213&lt;=AF213),MIN(1,MAX(0,AE213/Q213)),0))-SUMIFS('Reversal Reclaim'!$L$5:$L$504,'Reversal Reclaim'!$B$5:$B$504,A213,'Reversal Reclaim'!$G$5:$G$504,"Temporary"))))</f>
        <v/>
      </c>
      <c r="BE213" s="188" t="str">
        <f>IF(A213="","",IF(OR(S213="Yes",F213="Credit Note",Q213&lt;=0,AF213="",Setup!$B$24&lt;=AF213,AN213&lt;=0),0,MAX(0,O213*MIN(1,MAX(0,AI213/AN213))*MAX(0,1-IF(AND(AD213&lt;&gt;"",AD213&lt;=AF213),MIN(1,MAX(0,AE213/Q213)),0))-SUMIFS('Reversal Reclaim'!$M$5:$M$504,'Reversal Reclaim'!$B$5:$B$504,A213,'Reversal Reclaim'!$G$5:$G$504,"Temporary"))))</f>
        <v/>
      </c>
      <c r="BF213" s="188" t="str">
        <f>IF(A213="","",IF(OR(S213="Yes",F213="Credit Note",Q213&lt;=0,AF213="",Setup!$B$24&lt;=AF213,AN213&lt;=0),0,MAX(0,P213*MIN(1,MAX(0,AI213/AN213))*MAX(0,1-IF(AND(AD213&lt;&gt;"",AD213&lt;=AF213),MIN(1,MAX(0,AE213/Q213)),0))-SUMIFS('Reversal Reclaim'!$N$5:$N$504,'Reversal Reclaim'!$B$5:$B$504,A213,'Reversal Reclaim'!$G$5:$G$504,"Temporary"))))</f>
        <v/>
      </c>
      <c r="BG213" s="188" t="str">
        <f t="shared" si="51"/>
        <v/>
      </c>
    </row>
    <row r="214" spans="1:59" ht="37.950000000000003" customHeight="1" x14ac:dyDescent="0.25">
      <c r="A214" s="61"/>
      <c r="B214" s="62"/>
      <c r="C214" s="62"/>
      <c r="D214" s="62"/>
      <c r="E214" s="62"/>
      <c r="F214" s="62"/>
      <c r="G214" s="62"/>
      <c r="H214" s="63"/>
      <c r="I214" s="63"/>
      <c r="J214" s="63"/>
      <c r="K214" s="63"/>
      <c r="L214" s="64"/>
      <c r="M214" s="64"/>
      <c r="N214" s="64"/>
      <c r="O214" s="64"/>
      <c r="P214" s="64"/>
      <c r="Q214" s="64"/>
      <c r="R214" s="62"/>
      <c r="S214" s="62"/>
      <c r="T214" s="62"/>
      <c r="U214" s="62"/>
      <c r="V214" s="62"/>
      <c r="W214" s="63"/>
      <c r="X214" s="65"/>
      <c r="Y214" s="65"/>
      <c r="Z214" s="65"/>
      <c r="AA214" s="62"/>
      <c r="AB214" s="62"/>
      <c r="AC214" s="62"/>
      <c r="AD214" s="63"/>
      <c r="AE214" s="64"/>
      <c r="AF214" s="63" t="str">
        <f t="shared" si="39"/>
        <v/>
      </c>
      <c r="AG214" s="62"/>
      <c r="AH214" s="207"/>
      <c r="AI214" s="64"/>
      <c r="AJ214" s="64"/>
      <c r="AK214" s="64"/>
      <c r="AL214" s="66" t="str">
        <f t="shared" si="40"/>
        <v/>
      </c>
      <c r="AM214" s="67" t="str">
        <f t="shared" si="41"/>
        <v/>
      </c>
      <c r="AN214" s="68" t="str">
        <f t="shared" si="42"/>
        <v/>
      </c>
      <c r="AO214" s="67" t="str">
        <f t="shared" si="43"/>
        <v/>
      </c>
      <c r="AP214" s="67" t="str">
        <f t="shared" si="44"/>
        <v/>
      </c>
      <c r="AQ214" s="67" t="str">
        <f t="shared" si="45"/>
        <v/>
      </c>
      <c r="AR214" s="67" t="str">
        <f t="shared" si="46"/>
        <v/>
      </c>
      <c r="AS214" s="67" t="str">
        <f t="shared" si="47"/>
        <v/>
      </c>
      <c r="AT214" s="67" t="str">
        <f>IF(A214="","",IF(S214="Yes","N.A.",IF(AND(AD214&lt;&gt;"",AD214&lt;=AF214,AE214&gt;=Q214),"PASS",IF(Setup!$B$24&lt;=AF214,"WATCH",IF(BG214&gt;0,"PARTIAL REVERSE/REVIEW","REVERSE/REVIEW")))))</f>
        <v/>
      </c>
      <c r="AU214" s="67" t="str">
        <f>IF(A214="","",IF(H214="","REVIEW",IF(AI214&gt;0,IF(OR(AH214="",NOT(ISNUMBER(AH214))),"REVIEW CLAIM DATE",IF(AH214&lt;=SUMIF('FY Deadlines'!$A$5:$A$14,IF(MONTH(H214)&gt;=4,YEAR(H214),YEAR(H214)-1),'FY Deadlines'!$F$5:$F$14),"PASS","EXPIRED CLAIM")),IF(SUMIF('FY Deadlines'!$A$5:$A$14,IF(MONTH(H214)&gt;=4,YEAR(H214),YEAR(H214)-1),'FY Deadlines'!$F$5:$F$14)=0,"REVIEW FY",IF(Setup!$B$24&gt;SUMIF('FY Deadlines'!$A$5:$A$14,IF(MONTH(H214)&gt;=4,YEAR(H214),YEAR(H214)-1),'FY Deadlines'!$F$5:$F$14),"EXPIRED","PASS")))))</f>
        <v/>
      </c>
      <c r="AV214" s="67" t="str">
        <f t="shared" si="48"/>
        <v/>
      </c>
      <c r="AW214" s="67" t="str">
        <f>IF(AM214="","",IF(COUNTIF('GSTR-2B IMS'!$AE$5:$AE$504,AM214)=1,SUMIF('GSTR-2B IMS'!$AE$5:$AE$504,AM214,'GSTR-2B IMS'!$AL$5:$AL$504),""))</f>
        <v/>
      </c>
      <c r="AX214" s="67" t="str">
        <f>IF(A214="","",IF(AO214&gt;1,"Duplicate",IF(COUNTIF('GSTR-2B IMS'!$AE$5:$AE$504,AM214)=0,"Only in Books",IF(COUNTIF('GSTR-2B IMS'!$AE$5:$AE$504,AM214)&gt;1,"Duplicate",IF(AND(C214=INDEX('GSTR-2B IMS'!$C$5:$C$504,AW214),F214=INDEX('GSTR-2B IMS'!$F$5:$F$504,AW214),ABS(H214-INDEX('GSTR-2B IMS'!$H$5:$H$504,AW214))&lt;=Setup!$B$21,ABS(L214-INDEX('GSTR-2B IMS'!$L$5:$L$504,AW214))&lt;=Setup!$B$18,ABS(AN214-INDEX('GSTR-2B IMS'!$AF$5:$AF$504,AW214))&lt;=Setup!$B$19,ABS(M214-INDEX('GSTR-2B IMS'!$M$5:$M$504,AW214))&lt;=Setup!$B$20,ABS(N214-INDEX('GSTR-2B IMS'!$N$5:$N$504,AW214))&lt;=Setup!$B$20,ABS(O214-INDEX('GSTR-2B IMS'!$O$5:$O$504,AW214))&lt;=Setup!$B$20,ABS(P214-INDEX('GSTR-2B IMS'!$P$5:$P$504,AW214))&lt;=Setup!$B$20),"Exact",IF(AND(C214=INDEX('GSTR-2B IMS'!$C$5:$C$504,AW214),F214=INDEX('GSTR-2B IMS'!$F$5:$F$504,AW214)),"Partial","Probable"))))))</f>
        <v/>
      </c>
      <c r="AY214" s="69" t="str">
        <f t="shared" si="49"/>
        <v/>
      </c>
      <c r="AZ214" s="190">
        <f t="shared" si="50"/>
        <v>210</v>
      </c>
      <c r="BA214" s="190" t="str">
        <f>IF(A214="","",IF(AW214="","N.A.",IF(INDEX('GSTR-2B IMS'!$T$5:$T$504,AW214)&lt;&gt;"Available","REVIEW",IF(OR(INDEX('GSTR-2B IMS'!$B$5:$B$504,AW214)="GSTR-1 B2B",INDEX('GSTR-2B IMS'!$B$5:$B$504,AW214)="GSTR-1A",INDEX('GSTR-2B IMS'!$B$5:$B$504,AW214)="IFF"),IF(OR(INDEX('GSTR-2B IMS'!$V$5:$V$504,AW214)="Accepted",INDEX('GSTR-2B IMS'!$V$5:$V$504,AW214)="No Action",INDEX('GSTR-2B IMS'!$V$5:$V$504,AW214)="Deemed Accepted"),"PASS","REVIEW"),IF(OR(INDEX('GSTR-2B IMS'!$V$5:$V$504,AW214)="Not in IMS",INDEX('GSTR-2B IMS'!$V$5:$V$504,AW214)="N.A.",INDEX('GSTR-2B IMS'!$V$5:$V$504,AW214)=""),"PASS","REVIEW")))))</f>
        <v/>
      </c>
      <c r="BB214" s="190" t="str">
        <f>IF(A214="","",IF(S214="Yes","RCM",IF(AW214="","Unmatched",IF(INDEX('GSTR-2B IMS'!$AC$5:$AC$504,AW214)="","4(A)(5)",INDEX('GSTR-2B IMS'!$AC$5:$AC$504,AW214)))))</f>
        <v/>
      </c>
      <c r="BC214" s="188" t="str">
        <f>IF(A214="","",IF(OR(S214="Yes",F214="Credit Note",Q214&lt;=0,AF214="",Setup!$B$24&lt;=AF214,AN214&lt;=0),0,MAX(0,M214*MIN(1,MAX(0,AI214/AN214))*MAX(0,1-IF(AND(AD214&lt;&gt;"",AD214&lt;=AF214),MIN(1,MAX(0,AE214/Q214)),0))-SUMIFS('Reversal Reclaim'!$K$5:$K$504,'Reversal Reclaim'!$B$5:$B$504,A214,'Reversal Reclaim'!$G$5:$G$504,"Temporary"))))</f>
        <v/>
      </c>
      <c r="BD214" s="188" t="str">
        <f>IF(A214="","",IF(OR(S214="Yes",F214="Credit Note",Q214&lt;=0,AF214="",Setup!$B$24&lt;=AF214,AN214&lt;=0),0,MAX(0,N214*MIN(1,MAX(0,AI214/AN214))*MAX(0,1-IF(AND(AD214&lt;&gt;"",AD214&lt;=AF214),MIN(1,MAX(0,AE214/Q214)),0))-SUMIFS('Reversal Reclaim'!$L$5:$L$504,'Reversal Reclaim'!$B$5:$B$504,A214,'Reversal Reclaim'!$G$5:$G$504,"Temporary"))))</f>
        <v/>
      </c>
      <c r="BE214" s="188" t="str">
        <f>IF(A214="","",IF(OR(S214="Yes",F214="Credit Note",Q214&lt;=0,AF214="",Setup!$B$24&lt;=AF214,AN214&lt;=0),0,MAX(0,O214*MIN(1,MAX(0,AI214/AN214))*MAX(0,1-IF(AND(AD214&lt;&gt;"",AD214&lt;=AF214),MIN(1,MAX(0,AE214/Q214)),0))-SUMIFS('Reversal Reclaim'!$M$5:$M$504,'Reversal Reclaim'!$B$5:$B$504,A214,'Reversal Reclaim'!$G$5:$G$504,"Temporary"))))</f>
        <v/>
      </c>
      <c r="BF214" s="188" t="str">
        <f>IF(A214="","",IF(OR(S214="Yes",F214="Credit Note",Q214&lt;=0,AF214="",Setup!$B$24&lt;=AF214,AN214&lt;=0),0,MAX(0,P214*MIN(1,MAX(0,AI214/AN214))*MAX(0,1-IF(AND(AD214&lt;&gt;"",AD214&lt;=AF214),MIN(1,MAX(0,AE214/Q214)),0))-SUMIFS('Reversal Reclaim'!$N$5:$N$504,'Reversal Reclaim'!$B$5:$B$504,A214,'Reversal Reclaim'!$G$5:$G$504,"Temporary"))))</f>
        <v/>
      </c>
      <c r="BG214" s="188" t="str">
        <f t="shared" si="51"/>
        <v/>
      </c>
    </row>
    <row r="215" spans="1:59" ht="37.950000000000003" customHeight="1" x14ac:dyDescent="0.25">
      <c r="A215" s="61"/>
      <c r="B215" s="62"/>
      <c r="C215" s="62"/>
      <c r="D215" s="62"/>
      <c r="E215" s="62"/>
      <c r="F215" s="62"/>
      <c r="G215" s="62"/>
      <c r="H215" s="63"/>
      <c r="I215" s="63"/>
      <c r="J215" s="63"/>
      <c r="K215" s="63"/>
      <c r="L215" s="64"/>
      <c r="M215" s="64"/>
      <c r="N215" s="64"/>
      <c r="O215" s="64"/>
      <c r="P215" s="64"/>
      <c r="Q215" s="64"/>
      <c r="R215" s="62"/>
      <c r="S215" s="62"/>
      <c r="T215" s="62"/>
      <c r="U215" s="62"/>
      <c r="V215" s="62"/>
      <c r="W215" s="63"/>
      <c r="X215" s="65"/>
      <c r="Y215" s="65"/>
      <c r="Z215" s="65"/>
      <c r="AA215" s="62"/>
      <c r="AB215" s="62"/>
      <c r="AC215" s="62"/>
      <c r="AD215" s="63"/>
      <c r="AE215" s="64"/>
      <c r="AF215" s="63" t="str">
        <f t="shared" si="39"/>
        <v/>
      </c>
      <c r="AG215" s="62"/>
      <c r="AH215" s="207"/>
      <c r="AI215" s="64"/>
      <c r="AJ215" s="64"/>
      <c r="AK215" s="64"/>
      <c r="AL215" s="66" t="str">
        <f t="shared" si="40"/>
        <v/>
      </c>
      <c r="AM215" s="67" t="str">
        <f t="shared" si="41"/>
        <v/>
      </c>
      <c r="AN215" s="68" t="str">
        <f t="shared" si="42"/>
        <v/>
      </c>
      <c r="AO215" s="67" t="str">
        <f t="shared" si="43"/>
        <v/>
      </c>
      <c r="AP215" s="67" t="str">
        <f t="shared" si="44"/>
        <v/>
      </c>
      <c r="AQ215" s="67" t="str">
        <f t="shared" si="45"/>
        <v/>
      </c>
      <c r="AR215" s="67" t="str">
        <f t="shared" si="46"/>
        <v/>
      </c>
      <c r="AS215" s="67" t="str">
        <f t="shared" si="47"/>
        <v/>
      </c>
      <c r="AT215" s="67" t="str">
        <f>IF(A215="","",IF(S215="Yes","N.A.",IF(AND(AD215&lt;&gt;"",AD215&lt;=AF215,AE215&gt;=Q215),"PASS",IF(Setup!$B$24&lt;=AF215,"WATCH",IF(BG215&gt;0,"PARTIAL REVERSE/REVIEW","REVERSE/REVIEW")))))</f>
        <v/>
      </c>
      <c r="AU215" s="67" t="str">
        <f>IF(A215="","",IF(H215="","REVIEW",IF(AI215&gt;0,IF(OR(AH215="",NOT(ISNUMBER(AH215))),"REVIEW CLAIM DATE",IF(AH215&lt;=SUMIF('FY Deadlines'!$A$5:$A$14,IF(MONTH(H215)&gt;=4,YEAR(H215),YEAR(H215)-1),'FY Deadlines'!$F$5:$F$14),"PASS","EXPIRED CLAIM")),IF(SUMIF('FY Deadlines'!$A$5:$A$14,IF(MONTH(H215)&gt;=4,YEAR(H215),YEAR(H215)-1),'FY Deadlines'!$F$5:$F$14)=0,"REVIEW FY",IF(Setup!$B$24&gt;SUMIF('FY Deadlines'!$A$5:$A$14,IF(MONTH(H215)&gt;=4,YEAR(H215),YEAR(H215)-1),'FY Deadlines'!$F$5:$F$14),"EXPIRED","PASS")))))</f>
        <v/>
      </c>
      <c r="AV215" s="67" t="str">
        <f t="shared" si="48"/>
        <v/>
      </c>
      <c r="AW215" s="67" t="str">
        <f>IF(AM215="","",IF(COUNTIF('GSTR-2B IMS'!$AE$5:$AE$504,AM215)=1,SUMIF('GSTR-2B IMS'!$AE$5:$AE$504,AM215,'GSTR-2B IMS'!$AL$5:$AL$504),""))</f>
        <v/>
      </c>
      <c r="AX215" s="67" t="str">
        <f>IF(A215="","",IF(AO215&gt;1,"Duplicate",IF(COUNTIF('GSTR-2B IMS'!$AE$5:$AE$504,AM215)=0,"Only in Books",IF(COUNTIF('GSTR-2B IMS'!$AE$5:$AE$504,AM215)&gt;1,"Duplicate",IF(AND(C215=INDEX('GSTR-2B IMS'!$C$5:$C$504,AW215),F215=INDEX('GSTR-2B IMS'!$F$5:$F$504,AW215),ABS(H215-INDEX('GSTR-2B IMS'!$H$5:$H$504,AW215))&lt;=Setup!$B$21,ABS(L215-INDEX('GSTR-2B IMS'!$L$5:$L$504,AW215))&lt;=Setup!$B$18,ABS(AN215-INDEX('GSTR-2B IMS'!$AF$5:$AF$504,AW215))&lt;=Setup!$B$19,ABS(M215-INDEX('GSTR-2B IMS'!$M$5:$M$504,AW215))&lt;=Setup!$B$20,ABS(N215-INDEX('GSTR-2B IMS'!$N$5:$N$504,AW215))&lt;=Setup!$B$20,ABS(O215-INDEX('GSTR-2B IMS'!$O$5:$O$504,AW215))&lt;=Setup!$B$20,ABS(P215-INDEX('GSTR-2B IMS'!$P$5:$P$504,AW215))&lt;=Setup!$B$20),"Exact",IF(AND(C215=INDEX('GSTR-2B IMS'!$C$5:$C$504,AW215),F215=INDEX('GSTR-2B IMS'!$F$5:$F$504,AW215)),"Partial","Probable"))))))</f>
        <v/>
      </c>
      <c r="AY215" s="69" t="str">
        <f t="shared" si="49"/>
        <v/>
      </c>
      <c r="AZ215" s="190">
        <f t="shared" si="50"/>
        <v>211</v>
      </c>
      <c r="BA215" s="190" t="str">
        <f>IF(A215="","",IF(AW215="","N.A.",IF(INDEX('GSTR-2B IMS'!$T$5:$T$504,AW215)&lt;&gt;"Available","REVIEW",IF(OR(INDEX('GSTR-2B IMS'!$B$5:$B$504,AW215)="GSTR-1 B2B",INDEX('GSTR-2B IMS'!$B$5:$B$504,AW215)="GSTR-1A",INDEX('GSTR-2B IMS'!$B$5:$B$504,AW215)="IFF"),IF(OR(INDEX('GSTR-2B IMS'!$V$5:$V$504,AW215)="Accepted",INDEX('GSTR-2B IMS'!$V$5:$V$504,AW215)="No Action",INDEX('GSTR-2B IMS'!$V$5:$V$504,AW215)="Deemed Accepted"),"PASS","REVIEW"),IF(OR(INDEX('GSTR-2B IMS'!$V$5:$V$504,AW215)="Not in IMS",INDEX('GSTR-2B IMS'!$V$5:$V$504,AW215)="N.A.",INDEX('GSTR-2B IMS'!$V$5:$V$504,AW215)=""),"PASS","REVIEW")))))</f>
        <v/>
      </c>
      <c r="BB215" s="190" t="str">
        <f>IF(A215="","",IF(S215="Yes","RCM",IF(AW215="","Unmatched",IF(INDEX('GSTR-2B IMS'!$AC$5:$AC$504,AW215)="","4(A)(5)",INDEX('GSTR-2B IMS'!$AC$5:$AC$504,AW215)))))</f>
        <v/>
      </c>
      <c r="BC215" s="188" t="str">
        <f>IF(A215="","",IF(OR(S215="Yes",F215="Credit Note",Q215&lt;=0,AF215="",Setup!$B$24&lt;=AF215,AN215&lt;=0),0,MAX(0,M215*MIN(1,MAX(0,AI215/AN215))*MAX(0,1-IF(AND(AD215&lt;&gt;"",AD215&lt;=AF215),MIN(1,MAX(0,AE215/Q215)),0))-SUMIFS('Reversal Reclaim'!$K$5:$K$504,'Reversal Reclaim'!$B$5:$B$504,A215,'Reversal Reclaim'!$G$5:$G$504,"Temporary"))))</f>
        <v/>
      </c>
      <c r="BD215" s="188" t="str">
        <f>IF(A215="","",IF(OR(S215="Yes",F215="Credit Note",Q215&lt;=0,AF215="",Setup!$B$24&lt;=AF215,AN215&lt;=0),0,MAX(0,N215*MIN(1,MAX(0,AI215/AN215))*MAX(0,1-IF(AND(AD215&lt;&gt;"",AD215&lt;=AF215),MIN(1,MAX(0,AE215/Q215)),0))-SUMIFS('Reversal Reclaim'!$L$5:$L$504,'Reversal Reclaim'!$B$5:$B$504,A215,'Reversal Reclaim'!$G$5:$G$504,"Temporary"))))</f>
        <v/>
      </c>
      <c r="BE215" s="188" t="str">
        <f>IF(A215="","",IF(OR(S215="Yes",F215="Credit Note",Q215&lt;=0,AF215="",Setup!$B$24&lt;=AF215,AN215&lt;=0),0,MAX(0,O215*MIN(1,MAX(0,AI215/AN215))*MAX(0,1-IF(AND(AD215&lt;&gt;"",AD215&lt;=AF215),MIN(1,MAX(0,AE215/Q215)),0))-SUMIFS('Reversal Reclaim'!$M$5:$M$504,'Reversal Reclaim'!$B$5:$B$504,A215,'Reversal Reclaim'!$G$5:$G$504,"Temporary"))))</f>
        <v/>
      </c>
      <c r="BF215" s="188" t="str">
        <f>IF(A215="","",IF(OR(S215="Yes",F215="Credit Note",Q215&lt;=0,AF215="",Setup!$B$24&lt;=AF215,AN215&lt;=0),0,MAX(0,P215*MIN(1,MAX(0,AI215/AN215))*MAX(0,1-IF(AND(AD215&lt;&gt;"",AD215&lt;=AF215),MIN(1,MAX(0,AE215/Q215)),0))-SUMIFS('Reversal Reclaim'!$N$5:$N$504,'Reversal Reclaim'!$B$5:$B$504,A215,'Reversal Reclaim'!$G$5:$G$504,"Temporary"))))</f>
        <v/>
      </c>
      <c r="BG215" s="188" t="str">
        <f t="shared" si="51"/>
        <v/>
      </c>
    </row>
    <row r="216" spans="1:59" ht="37.950000000000003" customHeight="1" x14ac:dyDescent="0.25">
      <c r="A216" s="61"/>
      <c r="B216" s="62"/>
      <c r="C216" s="62"/>
      <c r="D216" s="62"/>
      <c r="E216" s="62"/>
      <c r="F216" s="62"/>
      <c r="G216" s="62"/>
      <c r="H216" s="63"/>
      <c r="I216" s="63"/>
      <c r="J216" s="63"/>
      <c r="K216" s="63"/>
      <c r="L216" s="64"/>
      <c r="M216" s="64"/>
      <c r="N216" s="64"/>
      <c r="O216" s="64"/>
      <c r="P216" s="64"/>
      <c r="Q216" s="64"/>
      <c r="R216" s="62"/>
      <c r="S216" s="62"/>
      <c r="T216" s="62"/>
      <c r="U216" s="62"/>
      <c r="V216" s="62"/>
      <c r="W216" s="63"/>
      <c r="X216" s="65"/>
      <c r="Y216" s="65"/>
      <c r="Z216" s="65"/>
      <c r="AA216" s="62"/>
      <c r="AB216" s="62"/>
      <c r="AC216" s="62"/>
      <c r="AD216" s="63"/>
      <c r="AE216" s="64"/>
      <c r="AF216" s="63" t="str">
        <f t="shared" si="39"/>
        <v/>
      </c>
      <c r="AG216" s="62"/>
      <c r="AH216" s="207"/>
      <c r="AI216" s="64"/>
      <c r="AJ216" s="64"/>
      <c r="AK216" s="64"/>
      <c r="AL216" s="66" t="str">
        <f t="shared" si="40"/>
        <v/>
      </c>
      <c r="AM216" s="67" t="str">
        <f t="shared" si="41"/>
        <v/>
      </c>
      <c r="AN216" s="68" t="str">
        <f t="shared" si="42"/>
        <v/>
      </c>
      <c r="AO216" s="67" t="str">
        <f t="shared" si="43"/>
        <v/>
      </c>
      <c r="AP216" s="67" t="str">
        <f t="shared" si="44"/>
        <v/>
      </c>
      <c r="AQ216" s="67" t="str">
        <f t="shared" si="45"/>
        <v/>
      </c>
      <c r="AR216" s="67" t="str">
        <f t="shared" si="46"/>
        <v/>
      </c>
      <c r="AS216" s="67" t="str">
        <f t="shared" si="47"/>
        <v/>
      </c>
      <c r="AT216" s="67" t="str">
        <f>IF(A216="","",IF(S216="Yes","N.A.",IF(AND(AD216&lt;&gt;"",AD216&lt;=AF216,AE216&gt;=Q216),"PASS",IF(Setup!$B$24&lt;=AF216,"WATCH",IF(BG216&gt;0,"PARTIAL REVERSE/REVIEW","REVERSE/REVIEW")))))</f>
        <v/>
      </c>
      <c r="AU216" s="67" t="str">
        <f>IF(A216="","",IF(H216="","REVIEW",IF(AI216&gt;0,IF(OR(AH216="",NOT(ISNUMBER(AH216))),"REVIEW CLAIM DATE",IF(AH216&lt;=SUMIF('FY Deadlines'!$A$5:$A$14,IF(MONTH(H216)&gt;=4,YEAR(H216),YEAR(H216)-1),'FY Deadlines'!$F$5:$F$14),"PASS","EXPIRED CLAIM")),IF(SUMIF('FY Deadlines'!$A$5:$A$14,IF(MONTH(H216)&gt;=4,YEAR(H216),YEAR(H216)-1),'FY Deadlines'!$F$5:$F$14)=0,"REVIEW FY",IF(Setup!$B$24&gt;SUMIF('FY Deadlines'!$A$5:$A$14,IF(MONTH(H216)&gt;=4,YEAR(H216),YEAR(H216)-1),'FY Deadlines'!$F$5:$F$14),"EXPIRED","PASS")))))</f>
        <v/>
      </c>
      <c r="AV216" s="67" t="str">
        <f t="shared" si="48"/>
        <v/>
      </c>
      <c r="AW216" s="67" t="str">
        <f>IF(AM216="","",IF(COUNTIF('GSTR-2B IMS'!$AE$5:$AE$504,AM216)=1,SUMIF('GSTR-2B IMS'!$AE$5:$AE$504,AM216,'GSTR-2B IMS'!$AL$5:$AL$504),""))</f>
        <v/>
      </c>
      <c r="AX216" s="67" t="str">
        <f>IF(A216="","",IF(AO216&gt;1,"Duplicate",IF(COUNTIF('GSTR-2B IMS'!$AE$5:$AE$504,AM216)=0,"Only in Books",IF(COUNTIF('GSTR-2B IMS'!$AE$5:$AE$504,AM216)&gt;1,"Duplicate",IF(AND(C216=INDEX('GSTR-2B IMS'!$C$5:$C$504,AW216),F216=INDEX('GSTR-2B IMS'!$F$5:$F$504,AW216),ABS(H216-INDEX('GSTR-2B IMS'!$H$5:$H$504,AW216))&lt;=Setup!$B$21,ABS(L216-INDEX('GSTR-2B IMS'!$L$5:$L$504,AW216))&lt;=Setup!$B$18,ABS(AN216-INDEX('GSTR-2B IMS'!$AF$5:$AF$504,AW216))&lt;=Setup!$B$19,ABS(M216-INDEX('GSTR-2B IMS'!$M$5:$M$504,AW216))&lt;=Setup!$B$20,ABS(N216-INDEX('GSTR-2B IMS'!$N$5:$N$504,AW216))&lt;=Setup!$B$20,ABS(O216-INDEX('GSTR-2B IMS'!$O$5:$O$504,AW216))&lt;=Setup!$B$20,ABS(P216-INDEX('GSTR-2B IMS'!$P$5:$P$504,AW216))&lt;=Setup!$B$20),"Exact",IF(AND(C216=INDEX('GSTR-2B IMS'!$C$5:$C$504,AW216),F216=INDEX('GSTR-2B IMS'!$F$5:$F$504,AW216)),"Partial","Probable"))))))</f>
        <v/>
      </c>
      <c r="AY216" s="69" t="str">
        <f t="shared" si="49"/>
        <v/>
      </c>
      <c r="AZ216" s="190">
        <f t="shared" si="50"/>
        <v>212</v>
      </c>
      <c r="BA216" s="190" t="str">
        <f>IF(A216="","",IF(AW216="","N.A.",IF(INDEX('GSTR-2B IMS'!$T$5:$T$504,AW216)&lt;&gt;"Available","REVIEW",IF(OR(INDEX('GSTR-2B IMS'!$B$5:$B$504,AW216)="GSTR-1 B2B",INDEX('GSTR-2B IMS'!$B$5:$B$504,AW216)="GSTR-1A",INDEX('GSTR-2B IMS'!$B$5:$B$504,AW216)="IFF"),IF(OR(INDEX('GSTR-2B IMS'!$V$5:$V$504,AW216)="Accepted",INDEX('GSTR-2B IMS'!$V$5:$V$504,AW216)="No Action",INDEX('GSTR-2B IMS'!$V$5:$V$504,AW216)="Deemed Accepted"),"PASS","REVIEW"),IF(OR(INDEX('GSTR-2B IMS'!$V$5:$V$504,AW216)="Not in IMS",INDEX('GSTR-2B IMS'!$V$5:$V$504,AW216)="N.A.",INDEX('GSTR-2B IMS'!$V$5:$V$504,AW216)=""),"PASS","REVIEW")))))</f>
        <v/>
      </c>
      <c r="BB216" s="190" t="str">
        <f>IF(A216="","",IF(S216="Yes","RCM",IF(AW216="","Unmatched",IF(INDEX('GSTR-2B IMS'!$AC$5:$AC$504,AW216)="","4(A)(5)",INDEX('GSTR-2B IMS'!$AC$5:$AC$504,AW216)))))</f>
        <v/>
      </c>
      <c r="BC216" s="188" t="str">
        <f>IF(A216="","",IF(OR(S216="Yes",F216="Credit Note",Q216&lt;=0,AF216="",Setup!$B$24&lt;=AF216,AN216&lt;=0),0,MAX(0,M216*MIN(1,MAX(0,AI216/AN216))*MAX(0,1-IF(AND(AD216&lt;&gt;"",AD216&lt;=AF216),MIN(1,MAX(0,AE216/Q216)),0))-SUMIFS('Reversal Reclaim'!$K$5:$K$504,'Reversal Reclaim'!$B$5:$B$504,A216,'Reversal Reclaim'!$G$5:$G$504,"Temporary"))))</f>
        <v/>
      </c>
      <c r="BD216" s="188" t="str">
        <f>IF(A216="","",IF(OR(S216="Yes",F216="Credit Note",Q216&lt;=0,AF216="",Setup!$B$24&lt;=AF216,AN216&lt;=0),0,MAX(0,N216*MIN(1,MAX(0,AI216/AN216))*MAX(0,1-IF(AND(AD216&lt;&gt;"",AD216&lt;=AF216),MIN(1,MAX(0,AE216/Q216)),0))-SUMIFS('Reversal Reclaim'!$L$5:$L$504,'Reversal Reclaim'!$B$5:$B$504,A216,'Reversal Reclaim'!$G$5:$G$504,"Temporary"))))</f>
        <v/>
      </c>
      <c r="BE216" s="188" t="str">
        <f>IF(A216="","",IF(OR(S216="Yes",F216="Credit Note",Q216&lt;=0,AF216="",Setup!$B$24&lt;=AF216,AN216&lt;=0),0,MAX(0,O216*MIN(1,MAX(0,AI216/AN216))*MAX(0,1-IF(AND(AD216&lt;&gt;"",AD216&lt;=AF216),MIN(1,MAX(0,AE216/Q216)),0))-SUMIFS('Reversal Reclaim'!$M$5:$M$504,'Reversal Reclaim'!$B$5:$B$504,A216,'Reversal Reclaim'!$G$5:$G$504,"Temporary"))))</f>
        <v/>
      </c>
      <c r="BF216" s="188" t="str">
        <f>IF(A216="","",IF(OR(S216="Yes",F216="Credit Note",Q216&lt;=0,AF216="",Setup!$B$24&lt;=AF216,AN216&lt;=0),0,MAX(0,P216*MIN(1,MAX(0,AI216/AN216))*MAX(0,1-IF(AND(AD216&lt;&gt;"",AD216&lt;=AF216),MIN(1,MAX(0,AE216/Q216)),0))-SUMIFS('Reversal Reclaim'!$N$5:$N$504,'Reversal Reclaim'!$B$5:$B$504,A216,'Reversal Reclaim'!$G$5:$G$504,"Temporary"))))</f>
        <v/>
      </c>
      <c r="BG216" s="188" t="str">
        <f t="shared" si="51"/>
        <v/>
      </c>
    </row>
    <row r="217" spans="1:59" ht="37.950000000000003" customHeight="1" x14ac:dyDescent="0.25">
      <c r="A217" s="61"/>
      <c r="B217" s="62"/>
      <c r="C217" s="62"/>
      <c r="D217" s="62"/>
      <c r="E217" s="62"/>
      <c r="F217" s="62"/>
      <c r="G217" s="62"/>
      <c r="H217" s="63"/>
      <c r="I217" s="63"/>
      <c r="J217" s="63"/>
      <c r="K217" s="63"/>
      <c r="L217" s="64"/>
      <c r="M217" s="64"/>
      <c r="N217" s="64"/>
      <c r="O217" s="64"/>
      <c r="P217" s="64"/>
      <c r="Q217" s="64"/>
      <c r="R217" s="62"/>
      <c r="S217" s="62"/>
      <c r="T217" s="62"/>
      <c r="U217" s="62"/>
      <c r="V217" s="62"/>
      <c r="W217" s="63"/>
      <c r="X217" s="65"/>
      <c r="Y217" s="65"/>
      <c r="Z217" s="65"/>
      <c r="AA217" s="62"/>
      <c r="AB217" s="62"/>
      <c r="AC217" s="62"/>
      <c r="AD217" s="63"/>
      <c r="AE217" s="64"/>
      <c r="AF217" s="63" t="str">
        <f t="shared" si="39"/>
        <v/>
      </c>
      <c r="AG217" s="62"/>
      <c r="AH217" s="207"/>
      <c r="AI217" s="64"/>
      <c r="AJ217" s="64"/>
      <c r="AK217" s="64"/>
      <c r="AL217" s="66" t="str">
        <f t="shared" si="40"/>
        <v/>
      </c>
      <c r="AM217" s="67" t="str">
        <f t="shared" si="41"/>
        <v/>
      </c>
      <c r="AN217" s="68" t="str">
        <f t="shared" si="42"/>
        <v/>
      </c>
      <c r="AO217" s="67" t="str">
        <f t="shared" si="43"/>
        <v/>
      </c>
      <c r="AP217" s="67" t="str">
        <f t="shared" si="44"/>
        <v/>
      </c>
      <c r="AQ217" s="67" t="str">
        <f t="shared" si="45"/>
        <v/>
      </c>
      <c r="AR217" s="67" t="str">
        <f t="shared" si="46"/>
        <v/>
      </c>
      <c r="AS217" s="67" t="str">
        <f t="shared" si="47"/>
        <v/>
      </c>
      <c r="AT217" s="67" t="str">
        <f>IF(A217="","",IF(S217="Yes","N.A.",IF(AND(AD217&lt;&gt;"",AD217&lt;=AF217,AE217&gt;=Q217),"PASS",IF(Setup!$B$24&lt;=AF217,"WATCH",IF(BG217&gt;0,"PARTIAL REVERSE/REVIEW","REVERSE/REVIEW")))))</f>
        <v/>
      </c>
      <c r="AU217" s="67" t="str">
        <f>IF(A217="","",IF(H217="","REVIEW",IF(AI217&gt;0,IF(OR(AH217="",NOT(ISNUMBER(AH217))),"REVIEW CLAIM DATE",IF(AH217&lt;=SUMIF('FY Deadlines'!$A$5:$A$14,IF(MONTH(H217)&gt;=4,YEAR(H217),YEAR(H217)-1),'FY Deadlines'!$F$5:$F$14),"PASS","EXPIRED CLAIM")),IF(SUMIF('FY Deadlines'!$A$5:$A$14,IF(MONTH(H217)&gt;=4,YEAR(H217),YEAR(H217)-1),'FY Deadlines'!$F$5:$F$14)=0,"REVIEW FY",IF(Setup!$B$24&gt;SUMIF('FY Deadlines'!$A$5:$A$14,IF(MONTH(H217)&gt;=4,YEAR(H217),YEAR(H217)-1),'FY Deadlines'!$F$5:$F$14),"EXPIRED","PASS")))))</f>
        <v/>
      </c>
      <c r="AV217" s="67" t="str">
        <f t="shared" si="48"/>
        <v/>
      </c>
      <c r="AW217" s="67" t="str">
        <f>IF(AM217="","",IF(COUNTIF('GSTR-2B IMS'!$AE$5:$AE$504,AM217)=1,SUMIF('GSTR-2B IMS'!$AE$5:$AE$504,AM217,'GSTR-2B IMS'!$AL$5:$AL$504),""))</f>
        <v/>
      </c>
      <c r="AX217" s="67" t="str">
        <f>IF(A217="","",IF(AO217&gt;1,"Duplicate",IF(COUNTIF('GSTR-2B IMS'!$AE$5:$AE$504,AM217)=0,"Only in Books",IF(COUNTIF('GSTR-2B IMS'!$AE$5:$AE$504,AM217)&gt;1,"Duplicate",IF(AND(C217=INDEX('GSTR-2B IMS'!$C$5:$C$504,AW217),F217=INDEX('GSTR-2B IMS'!$F$5:$F$504,AW217),ABS(H217-INDEX('GSTR-2B IMS'!$H$5:$H$504,AW217))&lt;=Setup!$B$21,ABS(L217-INDEX('GSTR-2B IMS'!$L$5:$L$504,AW217))&lt;=Setup!$B$18,ABS(AN217-INDEX('GSTR-2B IMS'!$AF$5:$AF$504,AW217))&lt;=Setup!$B$19,ABS(M217-INDEX('GSTR-2B IMS'!$M$5:$M$504,AW217))&lt;=Setup!$B$20,ABS(N217-INDEX('GSTR-2B IMS'!$N$5:$N$504,AW217))&lt;=Setup!$B$20,ABS(O217-INDEX('GSTR-2B IMS'!$O$5:$O$504,AW217))&lt;=Setup!$B$20,ABS(P217-INDEX('GSTR-2B IMS'!$P$5:$P$504,AW217))&lt;=Setup!$B$20),"Exact",IF(AND(C217=INDEX('GSTR-2B IMS'!$C$5:$C$504,AW217),F217=INDEX('GSTR-2B IMS'!$F$5:$F$504,AW217)),"Partial","Probable"))))))</f>
        <v/>
      </c>
      <c r="AY217" s="69" t="str">
        <f t="shared" si="49"/>
        <v/>
      </c>
      <c r="AZ217" s="190">
        <f t="shared" si="50"/>
        <v>213</v>
      </c>
      <c r="BA217" s="190" t="str">
        <f>IF(A217="","",IF(AW217="","N.A.",IF(INDEX('GSTR-2B IMS'!$T$5:$T$504,AW217)&lt;&gt;"Available","REVIEW",IF(OR(INDEX('GSTR-2B IMS'!$B$5:$B$504,AW217)="GSTR-1 B2B",INDEX('GSTR-2B IMS'!$B$5:$B$504,AW217)="GSTR-1A",INDEX('GSTR-2B IMS'!$B$5:$B$504,AW217)="IFF"),IF(OR(INDEX('GSTR-2B IMS'!$V$5:$V$504,AW217)="Accepted",INDEX('GSTR-2B IMS'!$V$5:$V$504,AW217)="No Action",INDEX('GSTR-2B IMS'!$V$5:$V$504,AW217)="Deemed Accepted"),"PASS","REVIEW"),IF(OR(INDEX('GSTR-2B IMS'!$V$5:$V$504,AW217)="Not in IMS",INDEX('GSTR-2B IMS'!$V$5:$V$504,AW217)="N.A.",INDEX('GSTR-2B IMS'!$V$5:$V$504,AW217)=""),"PASS","REVIEW")))))</f>
        <v/>
      </c>
      <c r="BB217" s="190" t="str">
        <f>IF(A217="","",IF(S217="Yes","RCM",IF(AW217="","Unmatched",IF(INDEX('GSTR-2B IMS'!$AC$5:$AC$504,AW217)="","4(A)(5)",INDEX('GSTR-2B IMS'!$AC$5:$AC$504,AW217)))))</f>
        <v/>
      </c>
      <c r="BC217" s="188" t="str">
        <f>IF(A217="","",IF(OR(S217="Yes",F217="Credit Note",Q217&lt;=0,AF217="",Setup!$B$24&lt;=AF217,AN217&lt;=0),0,MAX(0,M217*MIN(1,MAX(0,AI217/AN217))*MAX(0,1-IF(AND(AD217&lt;&gt;"",AD217&lt;=AF217),MIN(1,MAX(0,AE217/Q217)),0))-SUMIFS('Reversal Reclaim'!$K$5:$K$504,'Reversal Reclaim'!$B$5:$B$504,A217,'Reversal Reclaim'!$G$5:$G$504,"Temporary"))))</f>
        <v/>
      </c>
      <c r="BD217" s="188" t="str">
        <f>IF(A217="","",IF(OR(S217="Yes",F217="Credit Note",Q217&lt;=0,AF217="",Setup!$B$24&lt;=AF217,AN217&lt;=0),0,MAX(0,N217*MIN(1,MAX(0,AI217/AN217))*MAX(0,1-IF(AND(AD217&lt;&gt;"",AD217&lt;=AF217),MIN(1,MAX(0,AE217/Q217)),0))-SUMIFS('Reversal Reclaim'!$L$5:$L$504,'Reversal Reclaim'!$B$5:$B$504,A217,'Reversal Reclaim'!$G$5:$G$504,"Temporary"))))</f>
        <v/>
      </c>
      <c r="BE217" s="188" t="str">
        <f>IF(A217="","",IF(OR(S217="Yes",F217="Credit Note",Q217&lt;=0,AF217="",Setup!$B$24&lt;=AF217,AN217&lt;=0),0,MAX(0,O217*MIN(1,MAX(0,AI217/AN217))*MAX(0,1-IF(AND(AD217&lt;&gt;"",AD217&lt;=AF217),MIN(1,MAX(0,AE217/Q217)),0))-SUMIFS('Reversal Reclaim'!$M$5:$M$504,'Reversal Reclaim'!$B$5:$B$504,A217,'Reversal Reclaim'!$G$5:$G$504,"Temporary"))))</f>
        <v/>
      </c>
      <c r="BF217" s="188" t="str">
        <f>IF(A217="","",IF(OR(S217="Yes",F217="Credit Note",Q217&lt;=0,AF217="",Setup!$B$24&lt;=AF217,AN217&lt;=0),0,MAX(0,P217*MIN(1,MAX(0,AI217/AN217))*MAX(0,1-IF(AND(AD217&lt;&gt;"",AD217&lt;=AF217),MIN(1,MAX(0,AE217/Q217)),0))-SUMIFS('Reversal Reclaim'!$N$5:$N$504,'Reversal Reclaim'!$B$5:$B$504,A217,'Reversal Reclaim'!$G$5:$G$504,"Temporary"))))</f>
        <v/>
      </c>
      <c r="BG217" s="188" t="str">
        <f t="shared" si="51"/>
        <v/>
      </c>
    </row>
    <row r="218" spans="1:59" ht="37.950000000000003" customHeight="1" x14ac:dyDescent="0.25">
      <c r="A218" s="61"/>
      <c r="B218" s="62"/>
      <c r="C218" s="62"/>
      <c r="D218" s="62"/>
      <c r="E218" s="62"/>
      <c r="F218" s="62"/>
      <c r="G218" s="62"/>
      <c r="H218" s="63"/>
      <c r="I218" s="63"/>
      <c r="J218" s="63"/>
      <c r="K218" s="63"/>
      <c r="L218" s="64"/>
      <c r="M218" s="64"/>
      <c r="N218" s="64"/>
      <c r="O218" s="64"/>
      <c r="P218" s="64"/>
      <c r="Q218" s="64"/>
      <c r="R218" s="62"/>
      <c r="S218" s="62"/>
      <c r="T218" s="62"/>
      <c r="U218" s="62"/>
      <c r="V218" s="62"/>
      <c r="W218" s="63"/>
      <c r="X218" s="65"/>
      <c r="Y218" s="65"/>
      <c r="Z218" s="65"/>
      <c r="AA218" s="62"/>
      <c r="AB218" s="62"/>
      <c r="AC218" s="62"/>
      <c r="AD218" s="63"/>
      <c r="AE218" s="64"/>
      <c r="AF218" s="63" t="str">
        <f t="shared" si="39"/>
        <v/>
      </c>
      <c r="AG218" s="62"/>
      <c r="AH218" s="207"/>
      <c r="AI218" s="64"/>
      <c r="AJ218" s="64"/>
      <c r="AK218" s="64"/>
      <c r="AL218" s="66" t="str">
        <f t="shared" si="40"/>
        <v/>
      </c>
      <c r="AM218" s="67" t="str">
        <f t="shared" si="41"/>
        <v/>
      </c>
      <c r="AN218" s="68" t="str">
        <f t="shared" si="42"/>
        <v/>
      </c>
      <c r="AO218" s="67" t="str">
        <f t="shared" si="43"/>
        <v/>
      </c>
      <c r="AP218" s="67" t="str">
        <f t="shared" si="44"/>
        <v/>
      </c>
      <c r="AQ218" s="67" t="str">
        <f t="shared" si="45"/>
        <v/>
      </c>
      <c r="AR218" s="67" t="str">
        <f t="shared" si="46"/>
        <v/>
      </c>
      <c r="AS218" s="67" t="str">
        <f t="shared" si="47"/>
        <v/>
      </c>
      <c r="AT218" s="67" t="str">
        <f>IF(A218="","",IF(S218="Yes","N.A.",IF(AND(AD218&lt;&gt;"",AD218&lt;=AF218,AE218&gt;=Q218),"PASS",IF(Setup!$B$24&lt;=AF218,"WATCH",IF(BG218&gt;0,"PARTIAL REVERSE/REVIEW","REVERSE/REVIEW")))))</f>
        <v/>
      </c>
      <c r="AU218" s="67" t="str">
        <f>IF(A218="","",IF(H218="","REVIEW",IF(AI218&gt;0,IF(OR(AH218="",NOT(ISNUMBER(AH218))),"REVIEW CLAIM DATE",IF(AH218&lt;=SUMIF('FY Deadlines'!$A$5:$A$14,IF(MONTH(H218)&gt;=4,YEAR(H218),YEAR(H218)-1),'FY Deadlines'!$F$5:$F$14),"PASS","EXPIRED CLAIM")),IF(SUMIF('FY Deadlines'!$A$5:$A$14,IF(MONTH(H218)&gt;=4,YEAR(H218),YEAR(H218)-1),'FY Deadlines'!$F$5:$F$14)=0,"REVIEW FY",IF(Setup!$B$24&gt;SUMIF('FY Deadlines'!$A$5:$A$14,IF(MONTH(H218)&gt;=4,YEAR(H218),YEAR(H218)-1),'FY Deadlines'!$F$5:$F$14),"EXPIRED","PASS")))))</f>
        <v/>
      </c>
      <c r="AV218" s="67" t="str">
        <f t="shared" si="48"/>
        <v/>
      </c>
      <c r="AW218" s="67" t="str">
        <f>IF(AM218="","",IF(COUNTIF('GSTR-2B IMS'!$AE$5:$AE$504,AM218)=1,SUMIF('GSTR-2B IMS'!$AE$5:$AE$504,AM218,'GSTR-2B IMS'!$AL$5:$AL$504),""))</f>
        <v/>
      </c>
      <c r="AX218" s="67" t="str">
        <f>IF(A218="","",IF(AO218&gt;1,"Duplicate",IF(COUNTIF('GSTR-2B IMS'!$AE$5:$AE$504,AM218)=0,"Only in Books",IF(COUNTIF('GSTR-2B IMS'!$AE$5:$AE$504,AM218)&gt;1,"Duplicate",IF(AND(C218=INDEX('GSTR-2B IMS'!$C$5:$C$504,AW218),F218=INDEX('GSTR-2B IMS'!$F$5:$F$504,AW218),ABS(H218-INDEX('GSTR-2B IMS'!$H$5:$H$504,AW218))&lt;=Setup!$B$21,ABS(L218-INDEX('GSTR-2B IMS'!$L$5:$L$504,AW218))&lt;=Setup!$B$18,ABS(AN218-INDEX('GSTR-2B IMS'!$AF$5:$AF$504,AW218))&lt;=Setup!$B$19,ABS(M218-INDEX('GSTR-2B IMS'!$M$5:$M$504,AW218))&lt;=Setup!$B$20,ABS(N218-INDEX('GSTR-2B IMS'!$N$5:$N$504,AW218))&lt;=Setup!$B$20,ABS(O218-INDEX('GSTR-2B IMS'!$O$5:$O$504,AW218))&lt;=Setup!$B$20,ABS(P218-INDEX('GSTR-2B IMS'!$P$5:$P$504,AW218))&lt;=Setup!$B$20),"Exact",IF(AND(C218=INDEX('GSTR-2B IMS'!$C$5:$C$504,AW218),F218=INDEX('GSTR-2B IMS'!$F$5:$F$504,AW218)),"Partial","Probable"))))))</f>
        <v/>
      </c>
      <c r="AY218" s="69" t="str">
        <f t="shared" si="49"/>
        <v/>
      </c>
      <c r="AZ218" s="190">
        <f t="shared" si="50"/>
        <v>214</v>
      </c>
      <c r="BA218" s="190" t="str">
        <f>IF(A218="","",IF(AW218="","N.A.",IF(INDEX('GSTR-2B IMS'!$T$5:$T$504,AW218)&lt;&gt;"Available","REVIEW",IF(OR(INDEX('GSTR-2B IMS'!$B$5:$B$504,AW218)="GSTR-1 B2B",INDEX('GSTR-2B IMS'!$B$5:$B$504,AW218)="GSTR-1A",INDEX('GSTR-2B IMS'!$B$5:$B$504,AW218)="IFF"),IF(OR(INDEX('GSTR-2B IMS'!$V$5:$V$504,AW218)="Accepted",INDEX('GSTR-2B IMS'!$V$5:$V$504,AW218)="No Action",INDEX('GSTR-2B IMS'!$V$5:$V$504,AW218)="Deemed Accepted"),"PASS","REVIEW"),IF(OR(INDEX('GSTR-2B IMS'!$V$5:$V$504,AW218)="Not in IMS",INDEX('GSTR-2B IMS'!$V$5:$V$504,AW218)="N.A.",INDEX('GSTR-2B IMS'!$V$5:$V$504,AW218)=""),"PASS","REVIEW")))))</f>
        <v/>
      </c>
      <c r="BB218" s="190" t="str">
        <f>IF(A218="","",IF(S218="Yes","RCM",IF(AW218="","Unmatched",IF(INDEX('GSTR-2B IMS'!$AC$5:$AC$504,AW218)="","4(A)(5)",INDEX('GSTR-2B IMS'!$AC$5:$AC$504,AW218)))))</f>
        <v/>
      </c>
      <c r="BC218" s="188" t="str">
        <f>IF(A218="","",IF(OR(S218="Yes",F218="Credit Note",Q218&lt;=0,AF218="",Setup!$B$24&lt;=AF218,AN218&lt;=0),0,MAX(0,M218*MIN(1,MAX(0,AI218/AN218))*MAX(0,1-IF(AND(AD218&lt;&gt;"",AD218&lt;=AF218),MIN(1,MAX(0,AE218/Q218)),0))-SUMIFS('Reversal Reclaim'!$K$5:$K$504,'Reversal Reclaim'!$B$5:$B$504,A218,'Reversal Reclaim'!$G$5:$G$504,"Temporary"))))</f>
        <v/>
      </c>
      <c r="BD218" s="188" t="str">
        <f>IF(A218="","",IF(OR(S218="Yes",F218="Credit Note",Q218&lt;=0,AF218="",Setup!$B$24&lt;=AF218,AN218&lt;=0),0,MAX(0,N218*MIN(1,MAX(0,AI218/AN218))*MAX(0,1-IF(AND(AD218&lt;&gt;"",AD218&lt;=AF218),MIN(1,MAX(0,AE218/Q218)),0))-SUMIFS('Reversal Reclaim'!$L$5:$L$504,'Reversal Reclaim'!$B$5:$B$504,A218,'Reversal Reclaim'!$G$5:$G$504,"Temporary"))))</f>
        <v/>
      </c>
      <c r="BE218" s="188" t="str">
        <f>IF(A218="","",IF(OR(S218="Yes",F218="Credit Note",Q218&lt;=0,AF218="",Setup!$B$24&lt;=AF218,AN218&lt;=0),0,MAX(0,O218*MIN(1,MAX(0,AI218/AN218))*MAX(0,1-IF(AND(AD218&lt;&gt;"",AD218&lt;=AF218),MIN(1,MAX(0,AE218/Q218)),0))-SUMIFS('Reversal Reclaim'!$M$5:$M$504,'Reversal Reclaim'!$B$5:$B$504,A218,'Reversal Reclaim'!$G$5:$G$504,"Temporary"))))</f>
        <v/>
      </c>
      <c r="BF218" s="188" t="str">
        <f>IF(A218="","",IF(OR(S218="Yes",F218="Credit Note",Q218&lt;=0,AF218="",Setup!$B$24&lt;=AF218,AN218&lt;=0),0,MAX(0,P218*MIN(1,MAX(0,AI218/AN218))*MAX(0,1-IF(AND(AD218&lt;&gt;"",AD218&lt;=AF218),MIN(1,MAX(0,AE218/Q218)),0))-SUMIFS('Reversal Reclaim'!$N$5:$N$504,'Reversal Reclaim'!$B$5:$B$504,A218,'Reversal Reclaim'!$G$5:$G$504,"Temporary"))))</f>
        <v/>
      </c>
      <c r="BG218" s="188" t="str">
        <f t="shared" si="51"/>
        <v/>
      </c>
    </row>
    <row r="219" spans="1:59" ht="37.950000000000003" customHeight="1" x14ac:dyDescent="0.25">
      <c r="A219" s="61"/>
      <c r="B219" s="62"/>
      <c r="C219" s="62"/>
      <c r="D219" s="62"/>
      <c r="E219" s="62"/>
      <c r="F219" s="62"/>
      <c r="G219" s="62"/>
      <c r="H219" s="63"/>
      <c r="I219" s="63"/>
      <c r="J219" s="63"/>
      <c r="K219" s="63"/>
      <c r="L219" s="64"/>
      <c r="M219" s="64"/>
      <c r="N219" s="64"/>
      <c r="O219" s="64"/>
      <c r="P219" s="64"/>
      <c r="Q219" s="64"/>
      <c r="R219" s="62"/>
      <c r="S219" s="62"/>
      <c r="T219" s="62"/>
      <c r="U219" s="62"/>
      <c r="V219" s="62"/>
      <c r="W219" s="63"/>
      <c r="X219" s="65"/>
      <c r="Y219" s="65"/>
      <c r="Z219" s="65"/>
      <c r="AA219" s="62"/>
      <c r="AB219" s="62"/>
      <c r="AC219" s="62"/>
      <c r="AD219" s="63"/>
      <c r="AE219" s="64"/>
      <c r="AF219" s="63" t="str">
        <f t="shared" si="39"/>
        <v/>
      </c>
      <c r="AG219" s="62"/>
      <c r="AH219" s="207"/>
      <c r="AI219" s="64"/>
      <c r="AJ219" s="64"/>
      <c r="AK219" s="64"/>
      <c r="AL219" s="66" t="str">
        <f t="shared" si="40"/>
        <v/>
      </c>
      <c r="AM219" s="67" t="str">
        <f t="shared" si="41"/>
        <v/>
      </c>
      <c r="AN219" s="68" t="str">
        <f t="shared" si="42"/>
        <v/>
      </c>
      <c r="AO219" s="67" t="str">
        <f t="shared" si="43"/>
        <v/>
      </c>
      <c r="AP219" s="67" t="str">
        <f t="shared" si="44"/>
        <v/>
      </c>
      <c r="AQ219" s="67" t="str">
        <f t="shared" si="45"/>
        <v/>
      </c>
      <c r="AR219" s="67" t="str">
        <f t="shared" si="46"/>
        <v/>
      </c>
      <c r="AS219" s="67" t="str">
        <f t="shared" si="47"/>
        <v/>
      </c>
      <c r="AT219" s="67" t="str">
        <f>IF(A219="","",IF(S219="Yes","N.A.",IF(AND(AD219&lt;&gt;"",AD219&lt;=AF219,AE219&gt;=Q219),"PASS",IF(Setup!$B$24&lt;=AF219,"WATCH",IF(BG219&gt;0,"PARTIAL REVERSE/REVIEW","REVERSE/REVIEW")))))</f>
        <v/>
      </c>
      <c r="AU219" s="67" t="str">
        <f>IF(A219="","",IF(H219="","REVIEW",IF(AI219&gt;0,IF(OR(AH219="",NOT(ISNUMBER(AH219))),"REVIEW CLAIM DATE",IF(AH219&lt;=SUMIF('FY Deadlines'!$A$5:$A$14,IF(MONTH(H219)&gt;=4,YEAR(H219),YEAR(H219)-1),'FY Deadlines'!$F$5:$F$14),"PASS","EXPIRED CLAIM")),IF(SUMIF('FY Deadlines'!$A$5:$A$14,IF(MONTH(H219)&gt;=4,YEAR(H219),YEAR(H219)-1),'FY Deadlines'!$F$5:$F$14)=0,"REVIEW FY",IF(Setup!$B$24&gt;SUMIF('FY Deadlines'!$A$5:$A$14,IF(MONTH(H219)&gt;=4,YEAR(H219),YEAR(H219)-1),'FY Deadlines'!$F$5:$F$14),"EXPIRED","PASS")))))</f>
        <v/>
      </c>
      <c r="AV219" s="67" t="str">
        <f t="shared" si="48"/>
        <v/>
      </c>
      <c r="AW219" s="67" t="str">
        <f>IF(AM219="","",IF(COUNTIF('GSTR-2B IMS'!$AE$5:$AE$504,AM219)=1,SUMIF('GSTR-2B IMS'!$AE$5:$AE$504,AM219,'GSTR-2B IMS'!$AL$5:$AL$504),""))</f>
        <v/>
      </c>
      <c r="AX219" s="67" t="str">
        <f>IF(A219="","",IF(AO219&gt;1,"Duplicate",IF(COUNTIF('GSTR-2B IMS'!$AE$5:$AE$504,AM219)=0,"Only in Books",IF(COUNTIF('GSTR-2B IMS'!$AE$5:$AE$504,AM219)&gt;1,"Duplicate",IF(AND(C219=INDEX('GSTR-2B IMS'!$C$5:$C$504,AW219),F219=INDEX('GSTR-2B IMS'!$F$5:$F$504,AW219),ABS(H219-INDEX('GSTR-2B IMS'!$H$5:$H$504,AW219))&lt;=Setup!$B$21,ABS(L219-INDEX('GSTR-2B IMS'!$L$5:$L$504,AW219))&lt;=Setup!$B$18,ABS(AN219-INDEX('GSTR-2B IMS'!$AF$5:$AF$504,AW219))&lt;=Setup!$B$19,ABS(M219-INDEX('GSTR-2B IMS'!$M$5:$M$504,AW219))&lt;=Setup!$B$20,ABS(N219-INDEX('GSTR-2B IMS'!$N$5:$N$504,AW219))&lt;=Setup!$B$20,ABS(O219-INDEX('GSTR-2B IMS'!$O$5:$O$504,AW219))&lt;=Setup!$B$20,ABS(P219-INDEX('GSTR-2B IMS'!$P$5:$P$504,AW219))&lt;=Setup!$B$20),"Exact",IF(AND(C219=INDEX('GSTR-2B IMS'!$C$5:$C$504,AW219),F219=INDEX('GSTR-2B IMS'!$F$5:$F$504,AW219)),"Partial","Probable"))))))</f>
        <v/>
      </c>
      <c r="AY219" s="69" t="str">
        <f t="shared" si="49"/>
        <v/>
      </c>
      <c r="AZ219" s="190">
        <f t="shared" si="50"/>
        <v>215</v>
      </c>
      <c r="BA219" s="190" t="str">
        <f>IF(A219="","",IF(AW219="","N.A.",IF(INDEX('GSTR-2B IMS'!$T$5:$T$504,AW219)&lt;&gt;"Available","REVIEW",IF(OR(INDEX('GSTR-2B IMS'!$B$5:$B$504,AW219)="GSTR-1 B2B",INDEX('GSTR-2B IMS'!$B$5:$B$504,AW219)="GSTR-1A",INDEX('GSTR-2B IMS'!$B$5:$B$504,AW219)="IFF"),IF(OR(INDEX('GSTR-2B IMS'!$V$5:$V$504,AW219)="Accepted",INDEX('GSTR-2B IMS'!$V$5:$V$504,AW219)="No Action",INDEX('GSTR-2B IMS'!$V$5:$V$504,AW219)="Deemed Accepted"),"PASS","REVIEW"),IF(OR(INDEX('GSTR-2B IMS'!$V$5:$V$504,AW219)="Not in IMS",INDEX('GSTR-2B IMS'!$V$5:$V$504,AW219)="N.A.",INDEX('GSTR-2B IMS'!$V$5:$V$504,AW219)=""),"PASS","REVIEW")))))</f>
        <v/>
      </c>
      <c r="BB219" s="190" t="str">
        <f>IF(A219="","",IF(S219="Yes","RCM",IF(AW219="","Unmatched",IF(INDEX('GSTR-2B IMS'!$AC$5:$AC$504,AW219)="","4(A)(5)",INDEX('GSTR-2B IMS'!$AC$5:$AC$504,AW219)))))</f>
        <v/>
      </c>
      <c r="BC219" s="188" t="str">
        <f>IF(A219="","",IF(OR(S219="Yes",F219="Credit Note",Q219&lt;=0,AF219="",Setup!$B$24&lt;=AF219,AN219&lt;=0),0,MAX(0,M219*MIN(1,MAX(0,AI219/AN219))*MAX(0,1-IF(AND(AD219&lt;&gt;"",AD219&lt;=AF219),MIN(1,MAX(0,AE219/Q219)),0))-SUMIFS('Reversal Reclaim'!$K$5:$K$504,'Reversal Reclaim'!$B$5:$B$504,A219,'Reversal Reclaim'!$G$5:$G$504,"Temporary"))))</f>
        <v/>
      </c>
      <c r="BD219" s="188" t="str">
        <f>IF(A219="","",IF(OR(S219="Yes",F219="Credit Note",Q219&lt;=0,AF219="",Setup!$B$24&lt;=AF219,AN219&lt;=0),0,MAX(0,N219*MIN(1,MAX(0,AI219/AN219))*MAX(0,1-IF(AND(AD219&lt;&gt;"",AD219&lt;=AF219),MIN(1,MAX(0,AE219/Q219)),0))-SUMIFS('Reversal Reclaim'!$L$5:$L$504,'Reversal Reclaim'!$B$5:$B$504,A219,'Reversal Reclaim'!$G$5:$G$504,"Temporary"))))</f>
        <v/>
      </c>
      <c r="BE219" s="188" t="str">
        <f>IF(A219="","",IF(OR(S219="Yes",F219="Credit Note",Q219&lt;=0,AF219="",Setup!$B$24&lt;=AF219,AN219&lt;=0),0,MAX(0,O219*MIN(1,MAX(0,AI219/AN219))*MAX(0,1-IF(AND(AD219&lt;&gt;"",AD219&lt;=AF219),MIN(1,MAX(0,AE219/Q219)),0))-SUMIFS('Reversal Reclaim'!$M$5:$M$504,'Reversal Reclaim'!$B$5:$B$504,A219,'Reversal Reclaim'!$G$5:$G$504,"Temporary"))))</f>
        <v/>
      </c>
      <c r="BF219" s="188" t="str">
        <f>IF(A219="","",IF(OR(S219="Yes",F219="Credit Note",Q219&lt;=0,AF219="",Setup!$B$24&lt;=AF219,AN219&lt;=0),0,MAX(0,P219*MIN(1,MAX(0,AI219/AN219))*MAX(0,1-IF(AND(AD219&lt;&gt;"",AD219&lt;=AF219),MIN(1,MAX(0,AE219/Q219)),0))-SUMIFS('Reversal Reclaim'!$N$5:$N$504,'Reversal Reclaim'!$B$5:$B$504,A219,'Reversal Reclaim'!$G$5:$G$504,"Temporary"))))</f>
        <v/>
      </c>
      <c r="BG219" s="188" t="str">
        <f t="shared" si="51"/>
        <v/>
      </c>
    </row>
    <row r="220" spans="1:59" ht="37.950000000000003" customHeight="1" x14ac:dyDescent="0.25">
      <c r="A220" s="61"/>
      <c r="B220" s="62"/>
      <c r="C220" s="62"/>
      <c r="D220" s="62"/>
      <c r="E220" s="62"/>
      <c r="F220" s="62"/>
      <c r="G220" s="62"/>
      <c r="H220" s="63"/>
      <c r="I220" s="63"/>
      <c r="J220" s="63"/>
      <c r="K220" s="63"/>
      <c r="L220" s="64"/>
      <c r="M220" s="64"/>
      <c r="N220" s="64"/>
      <c r="O220" s="64"/>
      <c r="P220" s="64"/>
      <c r="Q220" s="64"/>
      <c r="R220" s="62"/>
      <c r="S220" s="62"/>
      <c r="T220" s="62"/>
      <c r="U220" s="62"/>
      <c r="V220" s="62"/>
      <c r="W220" s="63"/>
      <c r="X220" s="65"/>
      <c r="Y220" s="65"/>
      <c r="Z220" s="65"/>
      <c r="AA220" s="62"/>
      <c r="AB220" s="62"/>
      <c r="AC220" s="62"/>
      <c r="AD220" s="63"/>
      <c r="AE220" s="64"/>
      <c r="AF220" s="63" t="str">
        <f t="shared" si="39"/>
        <v/>
      </c>
      <c r="AG220" s="62"/>
      <c r="AH220" s="207"/>
      <c r="AI220" s="64"/>
      <c r="AJ220" s="64"/>
      <c r="AK220" s="64"/>
      <c r="AL220" s="66" t="str">
        <f t="shared" si="40"/>
        <v/>
      </c>
      <c r="AM220" s="67" t="str">
        <f t="shared" si="41"/>
        <v/>
      </c>
      <c r="AN220" s="68" t="str">
        <f t="shared" si="42"/>
        <v/>
      </c>
      <c r="AO220" s="67" t="str">
        <f t="shared" si="43"/>
        <v/>
      </c>
      <c r="AP220" s="67" t="str">
        <f t="shared" si="44"/>
        <v/>
      </c>
      <c r="AQ220" s="67" t="str">
        <f t="shared" si="45"/>
        <v/>
      </c>
      <c r="AR220" s="67" t="str">
        <f t="shared" si="46"/>
        <v/>
      </c>
      <c r="AS220" s="67" t="str">
        <f t="shared" si="47"/>
        <v/>
      </c>
      <c r="AT220" s="67" t="str">
        <f>IF(A220="","",IF(S220="Yes","N.A.",IF(AND(AD220&lt;&gt;"",AD220&lt;=AF220,AE220&gt;=Q220),"PASS",IF(Setup!$B$24&lt;=AF220,"WATCH",IF(BG220&gt;0,"PARTIAL REVERSE/REVIEW","REVERSE/REVIEW")))))</f>
        <v/>
      </c>
      <c r="AU220" s="67" t="str">
        <f>IF(A220="","",IF(H220="","REVIEW",IF(AI220&gt;0,IF(OR(AH220="",NOT(ISNUMBER(AH220))),"REVIEW CLAIM DATE",IF(AH220&lt;=SUMIF('FY Deadlines'!$A$5:$A$14,IF(MONTH(H220)&gt;=4,YEAR(H220),YEAR(H220)-1),'FY Deadlines'!$F$5:$F$14),"PASS","EXPIRED CLAIM")),IF(SUMIF('FY Deadlines'!$A$5:$A$14,IF(MONTH(H220)&gt;=4,YEAR(H220),YEAR(H220)-1),'FY Deadlines'!$F$5:$F$14)=0,"REVIEW FY",IF(Setup!$B$24&gt;SUMIF('FY Deadlines'!$A$5:$A$14,IF(MONTH(H220)&gt;=4,YEAR(H220),YEAR(H220)-1),'FY Deadlines'!$F$5:$F$14),"EXPIRED","PASS")))))</f>
        <v/>
      </c>
      <c r="AV220" s="67" t="str">
        <f t="shared" si="48"/>
        <v/>
      </c>
      <c r="AW220" s="67" t="str">
        <f>IF(AM220="","",IF(COUNTIF('GSTR-2B IMS'!$AE$5:$AE$504,AM220)=1,SUMIF('GSTR-2B IMS'!$AE$5:$AE$504,AM220,'GSTR-2B IMS'!$AL$5:$AL$504),""))</f>
        <v/>
      </c>
      <c r="AX220" s="67" t="str">
        <f>IF(A220="","",IF(AO220&gt;1,"Duplicate",IF(COUNTIF('GSTR-2B IMS'!$AE$5:$AE$504,AM220)=0,"Only in Books",IF(COUNTIF('GSTR-2B IMS'!$AE$5:$AE$504,AM220)&gt;1,"Duplicate",IF(AND(C220=INDEX('GSTR-2B IMS'!$C$5:$C$504,AW220),F220=INDEX('GSTR-2B IMS'!$F$5:$F$504,AW220),ABS(H220-INDEX('GSTR-2B IMS'!$H$5:$H$504,AW220))&lt;=Setup!$B$21,ABS(L220-INDEX('GSTR-2B IMS'!$L$5:$L$504,AW220))&lt;=Setup!$B$18,ABS(AN220-INDEX('GSTR-2B IMS'!$AF$5:$AF$504,AW220))&lt;=Setup!$B$19,ABS(M220-INDEX('GSTR-2B IMS'!$M$5:$M$504,AW220))&lt;=Setup!$B$20,ABS(N220-INDEX('GSTR-2B IMS'!$N$5:$N$504,AW220))&lt;=Setup!$B$20,ABS(O220-INDEX('GSTR-2B IMS'!$O$5:$O$504,AW220))&lt;=Setup!$B$20,ABS(P220-INDEX('GSTR-2B IMS'!$P$5:$P$504,AW220))&lt;=Setup!$B$20),"Exact",IF(AND(C220=INDEX('GSTR-2B IMS'!$C$5:$C$504,AW220),F220=INDEX('GSTR-2B IMS'!$F$5:$F$504,AW220)),"Partial","Probable"))))))</f>
        <v/>
      </c>
      <c r="AY220" s="69" t="str">
        <f t="shared" si="49"/>
        <v/>
      </c>
      <c r="AZ220" s="190">
        <f t="shared" si="50"/>
        <v>216</v>
      </c>
      <c r="BA220" s="190" t="str">
        <f>IF(A220="","",IF(AW220="","N.A.",IF(INDEX('GSTR-2B IMS'!$T$5:$T$504,AW220)&lt;&gt;"Available","REVIEW",IF(OR(INDEX('GSTR-2B IMS'!$B$5:$B$504,AW220)="GSTR-1 B2B",INDEX('GSTR-2B IMS'!$B$5:$B$504,AW220)="GSTR-1A",INDEX('GSTR-2B IMS'!$B$5:$B$504,AW220)="IFF"),IF(OR(INDEX('GSTR-2B IMS'!$V$5:$V$504,AW220)="Accepted",INDEX('GSTR-2B IMS'!$V$5:$V$504,AW220)="No Action",INDEX('GSTR-2B IMS'!$V$5:$V$504,AW220)="Deemed Accepted"),"PASS","REVIEW"),IF(OR(INDEX('GSTR-2B IMS'!$V$5:$V$504,AW220)="Not in IMS",INDEX('GSTR-2B IMS'!$V$5:$V$504,AW220)="N.A.",INDEX('GSTR-2B IMS'!$V$5:$V$504,AW220)=""),"PASS","REVIEW")))))</f>
        <v/>
      </c>
      <c r="BB220" s="190" t="str">
        <f>IF(A220="","",IF(S220="Yes","RCM",IF(AW220="","Unmatched",IF(INDEX('GSTR-2B IMS'!$AC$5:$AC$504,AW220)="","4(A)(5)",INDEX('GSTR-2B IMS'!$AC$5:$AC$504,AW220)))))</f>
        <v/>
      </c>
      <c r="BC220" s="188" t="str">
        <f>IF(A220="","",IF(OR(S220="Yes",F220="Credit Note",Q220&lt;=0,AF220="",Setup!$B$24&lt;=AF220,AN220&lt;=0),0,MAX(0,M220*MIN(1,MAX(0,AI220/AN220))*MAX(0,1-IF(AND(AD220&lt;&gt;"",AD220&lt;=AF220),MIN(1,MAX(0,AE220/Q220)),0))-SUMIFS('Reversal Reclaim'!$K$5:$K$504,'Reversal Reclaim'!$B$5:$B$504,A220,'Reversal Reclaim'!$G$5:$G$504,"Temporary"))))</f>
        <v/>
      </c>
      <c r="BD220" s="188" t="str">
        <f>IF(A220="","",IF(OR(S220="Yes",F220="Credit Note",Q220&lt;=0,AF220="",Setup!$B$24&lt;=AF220,AN220&lt;=0),0,MAX(0,N220*MIN(1,MAX(0,AI220/AN220))*MAX(0,1-IF(AND(AD220&lt;&gt;"",AD220&lt;=AF220),MIN(1,MAX(0,AE220/Q220)),0))-SUMIFS('Reversal Reclaim'!$L$5:$L$504,'Reversal Reclaim'!$B$5:$B$504,A220,'Reversal Reclaim'!$G$5:$G$504,"Temporary"))))</f>
        <v/>
      </c>
      <c r="BE220" s="188" t="str">
        <f>IF(A220="","",IF(OR(S220="Yes",F220="Credit Note",Q220&lt;=0,AF220="",Setup!$B$24&lt;=AF220,AN220&lt;=0),0,MAX(0,O220*MIN(1,MAX(0,AI220/AN220))*MAX(0,1-IF(AND(AD220&lt;&gt;"",AD220&lt;=AF220),MIN(1,MAX(0,AE220/Q220)),0))-SUMIFS('Reversal Reclaim'!$M$5:$M$504,'Reversal Reclaim'!$B$5:$B$504,A220,'Reversal Reclaim'!$G$5:$G$504,"Temporary"))))</f>
        <v/>
      </c>
      <c r="BF220" s="188" t="str">
        <f>IF(A220="","",IF(OR(S220="Yes",F220="Credit Note",Q220&lt;=0,AF220="",Setup!$B$24&lt;=AF220,AN220&lt;=0),0,MAX(0,P220*MIN(1,MAX(0,AI220/AN220))*MAX(0,1-IF(AND(AD220&lt;&gt;"",AD220&lt;=AF220),MIN(1,MAX(0,AE220/Q220)),0))-SUMIFS('Reversal Reclaim'!$N$5:$N$504,'Reversal Reclaim'!$B$5:$B$504,A220,'Reversal Reclaim'!$G$5:$G$504,"Temporary"))))</f>
        <v/>
      </c>
      <c r="BG220" s="188" t="str">
        <f t="shared" si="51"/>
        <v/>
      </c>
    </row>
    <row r="221" spans="1:59" ht="37.950000000000003" customHeight="1" x14ac:dyDescent="0.25">
      <c r="A221" s="61"/>
      <c r="B221" s="62"/>
      <c r="C221" s="62"/>
      <c r="D221" s="62"/>
      <c r="E221" s="62"/>
      <c r="F221" s="62"/>
      <c r="G221" s="62"/>
      <c r="H221" s="63"/>
      <c r="I221" s="63"/>
      <c r="J221" s="63"/>
      <c r="K221" s="63"/>
      <c r="L221" s="64"/>
      <c r="M221" s="64"/>
      <c r="N221" s="64"/>
      <c r="O221" s="64"/>
      <c r="P221" s="64"/>
      <c r="Q221" s="64"/>
      <c r="R221" s="62"/>
      <c r="S221" s="62"/>
      <c r="T221" s="62"/>
      <c r="U221" s="62"/>
      <c r="V221" s="62"/>
      <c r="W221" s="63"/>
      <c r="X221" s="65"/>
      <c r="Y221" s="65"/>
      <c r="Z221" s="65"/>
      <c r="AA221" s="62"/>
      <c r="AB221" s="62"/>
      <c r="AC221" s="62"/>
      <c r="AD221" s="63"/>
      <c r="AE221" s="64"/>
      <c r="AF221" s="63" t="str">
        <f t="shared" si="39"/>
        <v/>
      </c>
      <c r="AG221" s="62"/>
      <c r="AH221" s="207"/>
      <c r="AI221" s="64"/>
      <c r="AJ221" s="64"/>
      <c r="AK221" s="64"/>
      <c r="AL221" s="66" t="str">
        <f t="shared" si="40"/>
        <v/>
      </c>
      <c r="AM221" s="67" t="str">
        <f t="shared" si="41"/>
        <v/>
      </c>
      <c r="AN221" s="68" t="str">
        <f t="shared" si="42"/>
        <v/>
      </c>
      <c r="AO221" s="67" t="str">
        <f t="shared" si="43"/>
        <v/>
      </c>
      <c r="AP221" s="67" t="str">
        <f t="shared" si="44"/>
        <v/>
      </c>
      <c r="AQ221" s="67" t="str">
        <f t="shared" si="45"/>
        <v/>
      </c>
      <c r="AR221" s="67" t="str">
        <f t="shared" si="46"/>
        <v/>
      </c>
      <c r="AS221" s="67" t="str">
        <f t="shared" si="47"/>
        <v/>
      </c>
      <c r="AT221" s="67" t="str">
        <f>IF(A221="","",IF(S221="Yes","N.A.",IF(AND(AD221&lt;&gt;"",AD221&lt;=AF221,AE221&gt;=Q221),"PASS",IF(Setup!$B$24&lt;=AF221,"WATCH",IF(BG221&gt;0,"PARTIAL REVERSE/REVIEW","REVERSE/REVIEW")))))</f>
        <v/>
      </c>
      <c r="AU221" s="67" t="str">
        <f>IF(A221="","",IF(H221="","REVIEW",IF(AI221&gt;0,IF(OR(AH221="",NOT(ISNUMBER(AH221))),"REVIEW CLAIM DATE",IF(AH221&lt;=SUMIF('FY Deadlines'!$A$5:$A$14,IF(MONTH(H221)&gt;=4,YEAR(H221),YEAR(H221)-1),'FY Deadlines'!$F$5:$F$14),"PASS","EXPIRED CLAIM")),IF(SUMIF('FY Deadlines'!$A$5:$A$14,IF(MONTH(H221)&gt;=4,YEAR(H221),YEAR(H221)-1),'FY Deadlines'!$F$5:$F$14)=0,"REVIEW FY",IF(Setup!$B$24&gt;SUMIF('FY Deadlines'!$A$5:$A$14,IF(MONTH(H221)&gt;=4,YEAR(H221),YEAR(H221)-1),'FY Deadlines'!$F$5:$F$14),"EXPIRED","PASS")))))</f>
        <v/>
      </c>
      <c r="AV221" s="67" t="str">
        <f t="shared" si="48"/>
        <v/>
      </c>
      <c r="AW221" s="67" t="str">
        <f>IF(AM221="","",IF(COUNTIF('GSTR-2B IMS'!$AE$5:$AE$504,AM221)=1,SUMIF('GSTR-2B IMS'!$AE$5:$AE$504,AM221,'GSTR-2B IMS'!$AL$5:$AL$504),""))</f>
        <v/>
      </c>
      <c r="AX221" s="67" t="str">
        <f>IF(A221="","",IF(AO221&gt;1,"Duplicate",IF(COUNTIF('GSTR-2B IMS'!$AE$5:$AE$504,AM221)=0,"Only in Books",IF(COUNTIF('GSTR-2B IMS'!$AE$5:$AE$504,AM221)&gt;1,"Duplicate",IF(AND(C221=INDEX('GSTR-2B IMS'!$C$5:$C$504,AW221),F221=INDEX('GSTR-2B IMS'!$F$5:$F$504,AW221),ABS(H221-INDEX('GSTR-2B IMS'!$H$5:$H$504,AW221))&lt;=Setup!$B$21,ABS(L221-INDEX('GSTR-2B IMS'!$L$5:$L$504,AW221))&lt;=Setup!$B$18,ABS(AN221-INDEX('GSTR-2B IMS'!$AF$5:$AF$504,AW221))&lt;=Setup!$B$19,ABS(M221-INDEX('GSTR-2B IMS'!$M$5:$M$504,AW221))&lt;=Setup!$B$20,ABS(N221-INDEX('GSTR-2B IMS'!$N$5:$N$504,AW221))&lt;=Setup!$B$20,ABS(O221-INDEX('GSTR-2B IMS'!$O$5:$O$504,AW221))&lt;=Setup!$B$20,ABS(P221-INDEX('GSTR-2B IMS'!$P$5:$P$504,AW221))&lt;=Setup!$B$20),"Exact",IF(AND(C221=INDEX('GSTR-2B IMS'!$C$5:$C$504,AW221),F221=INDEX('GSTR-2B IMS'!$F$5:$F$504,AW221)),"Partial","Probable"))))))</f>
        <v/>
      </c>
      <c r="AY221" s="69" t="str">
        <f t="shared" si="49"/>
        <v/>
      </c>
      <c r="AZ221" s="190">
        <f t="shared" si="50"/>
        <v>217</v>
      </c>
      <c r="BA221" s="190" t="str">
        <f>IF(A221="","",IF(AW221="","N.A.",IF(INDEX('GSTR-2B IMS'!$T$5:$T$504,AW221)&lt;&gt;"Available","REVIEW",IF(OR(INDEX('GSTR-2B IMS'!$B$5:$B$504,AW221)="GSTR-1 B2B",INDEX('GSTR-2B IMS'!$B$5:$B$504,AW221)="GSTR-1A",INDEX('GSTR-2B IMS'!$B$5:$B$504,AW221)="IFF"),IF(OR(INDEX('GSTR-2B IMS'!$V$5:$V$504,AW221)="Accepted",INDEX('GSTR-2B IMS'!$V$5:$V$504,AW221)="No Action",INDEX('GSTR-2B IMS'!$V$5:$V$504,AW221)="Deemed Accepted"),"PASS","REVIEW"),IF(OR(INDEX('GSTR-2B IMS'!$V$5:$V$504,AW221)="Not in IMS",INDEX('GSTR-2B IMS'!$V$5:$V$504,AW221)="N.A.",INDEX('GSTR-2B IMS'!$V$5:$V$504,AW221)=""),"PASS","REVIEW")))))</f>
        <v/>
      </c>
      <c r="BB221" s="190" t="str">
        <f>IF(A221="","",IF(S221="Yes","RCM",IF(AW221="","Unmatched",IF(INDEX('GSTR-2B IMS'!$AC$5:$AC$504,AW221)="","4(A)(5)",INDEX('GSTR-2B IMS'!$AC$5:$AC$504,AW221)))))</f>
        <v/>
      </c>
      <c r="BC221" s="188" t="str">
        <f>IF(A221="","",IF(OR(S221="Yes",F221="Credit Note",Q221&lt;=0,AF221="",Setup!$B$24&lt;=AF221,AN221&lt;=0),0,MAX(0,M221*MIN(1,MAX(0,AI221/AN221))*MAX(0,1-IF(AND(AD221&lt;&gt;"",AD221&lt;=AF221),MIN(1,MAX(0,AE221/Q221)),0))-SUMIFS('Reversal Reclaim'!$K$5:$K$504,'Reversal Reclaim'!$B$5:$B$504,A221,'Reversal Reclaim'!$G$5:$G$504,"Temporary"))))</f>
        <v/>
      </c>
      <c r="BD221" s="188" t="str">
        <f>IF(A221="","",IF(OR(S221="Yes",F221="Credit Note",Q221&lt;=0,AF221="",Setup!$B$24&lt;=AF221,AN221&lt;=0),0,MAX(0,N221*MIN(1,MAX(0,AI221/AN221))*MAX(0,1-IF(AND(AD221&lt;&gt;"",AD221&lt;=AF221),MIN(1,MAX(0,AE221/Q221)),0))-SUMIFS('Reversal Reclaim'!$L$5:$L$504,'Reversal Reclaim'!$B$5:$B$504,A221,'Reversal Reclaim'!$G$5:$G$504,"Temporary"))))</f>
        <v/>
      </c>
      <c r="BE221" s="188" t="str">
        <f>IF(A221="","",IF(OR(S221="Yes",F221="Credit Note",Q221&lt;=0,AF221="",Setup!$B$24&lt;=AF221,AN221&lt;=0),0,MAX(0,O221*MIN(1,MAX(0,AI221/AN221))*MAX(0,1-IF(AND(AD221&lt;&gt;"",AD221&lt;=AF221),MIN(1,MAX(0,AE221/Q221)),0))-SUMIFS('Reversal Reclaim'!$M$5:$M$504,'Reversal Reclaim'!$B$5:$B$504,A221,'Reversal Reclaim'!$G$5:$G$504,"Temporary"))))</f>
        <v/>
      </c>
      <c r="BF221" s="188" t="str">
        <f>IF(A221="","",IF(OR(S221="Yes",F221="Credit Note",Q221&lt;=0,AF221="",Setup!$B$24&lt;=AF221,AN221&lt;=0),0,MAX(0,P221*MIN(1,MAX(0,AI221/AN221))*MAX(0,1-IF(AND(AD221&lt;&gt;"",AD221&lt;=AF221),MIN(1,MAX(0,AE221/Q221)),0))-SUMIFS('Reversal Reclaim'!$N$5:$N$504,'Reversal Reclaim'!$B$5:$B$504,A221,'Reversal Reclaim'!$G$5:$G$504,"Temporary"))))</f>
        <v/>
      </c>
      <c r="BG221" s="188" t="str">
        <f t="shared" si="51"/>
        <v/>
      </c>
    </row>
    <row r="222" spans="1:59" ht="37.950000000000003" customHeight="1" x14ac:dyDescent="0.25">
      <c r="A222" s="61"/>
      <c r="B222" s="62"/>
      <c r="C222" s="62"/>
      <c r="D222" s="62"/>
      <c r="E222" s="62"/>
      <c r="F222" s="62"/>
      <c r="G222" s="62"/>
      <c r="H222" s="63"/>
      <c r="I222" s="63"/>
      <c r="J222" s="63"/>
      <c r="K222" s="63"/>
      <c r="L222" s="64"/>
      <c r="M222" s="64"/>
      <c r="N222" s="64"/>
      <c r="O222" s="64"/>
      <c r="P222" s="64"/>
      <c r="Q222" s="64"/>
      <c r="R222" s="62"/>
      <c r="S222" s="62"/>
      <c r="T222" s="62"/>
      <c r="U222" s="62"/>
      <c r="V222" s="62"/>
      <c r="W222" s="63"/>
      <c r="X222" s="65"/>
      <c r="Y222" s="65"/>
      <c r="Z222" s="65"/>
      <c r="AA222" s="62"/>
      <c r="AB222" s="62"/>
      <c r="AC222" s="62"/>
      <c r="AD222" s="63"/>
      <c r="AE222" s="64"/>
      <c r="AF222" s="63" t="str">
        <f t="shared" si="39"/>
        <v/>
      </c>
      <c r="AG222" s="62"/>
      <c r="AH222" s="207"/>
      <c r="AI222" s="64"/>
      <c r="AJ222" s="64"/>
      <c r="AK222" s="64"/>
      <c r="AL222" s="66" t="str">
        <f t="shared" si="40"/>
        <v/>
      </c>
      <c r="AM222" s="67" t="str">
        <f t="shared" si="41"/>
        <v/>
      </c>
      <c r="AN222" s="68" t="str">
        <f t="shared" si="42"/>
        <v/>
      </c>
      <c r="AO222" s="67" t="str">
        <f t="shared" si="43"/>
        <v/>
      </c>
      <c r="AP222" s="67" t="str">
        <f t="shared" si="44"/>
        <v/>
      </c>
      <c r="AQ222" s="67" t="str">
        <f t="shared" si="45"/>
        <v/>
      </c>
      <c r="AR222" s="67" t="str">
        <f t="shared" si="46"/>
        <v/>
      </c>
      <c r="AS222" s="67" t="str">
        <f t="shared" si="47"/>
        <v/>
      </c>
      <c r="AT222" s="67" t="str">
        <f>IF(A222="","",IF(S222="Yes","N.A.",IF(AND(AD222&lt;&gt;"",AD222&lt;=AF222,AE222&gt;=Q222),"PASS",IF(Setup!$B$24&lt;=AF222,"WATCH",IF(BG222&gt;0,"PARTIAL REVERSE/REVIEW","REVERSE/REVIEW")))))</f>
        <v/>
      </c>
      <c r="AU222" s="67" t="str">
        <f>IF(A222="","",IF(H222="","REVIEW",IF(AI222&gt;0,IF(OR(AH222="",NOT(ISNUMBER(AH222))),"REVIEW CLAIM DATE",IF(AH222&lt;=SUMIF('FY Deadlines'!$A$5:$A$14,IF(MONTH(H222)&gt;=4,YEAR(H222),YEAR(H222)-1),'FY Deadlines'!$F$5:$F$14),"PASS","EXPIRED CLAIM")),IF(SUMIF('FY Deadlines'!$A$5:$A$14,IF(MONTH(H222)&gt;=4,YEAR(H222),YEAR(H222)-1),'FY Deadlines'!$F$5:$F$14)=0,"REVIEW FY",IF(Setup!$B$24&gt;SUMIF('FY Deadlines'!$A$5:$A$14,IF(MONTH(H222)&gt;=4,YEAR(H222),YEAR(H222)-1),'FY Deadlines'!$F$5:$F$14),"EXPIRED","PASS")))))</f>
        <v/>
      </c>
      <c r="AV222" s="67" t="str">
        <f t="shared" si="48"/>
        <v/>
      </c>
      <c r="AW222" s="67" t="str">
        <f>IF(AM222="","",IF(COUNTIF('GSTR-2B IMS'!$AE$5:$AE$504,AM222)=1,SUMIF('GSTR-2B IMS'!$AE$5:$AE$504,AM222,'GSTR-2B IMS'!$AL$5:$AL$504),""))</f>
        <v/>
      </c>
      <c r="AX222" s="67" t="str">
        <f>IF(A222="","",IF(AO222&gt;1,"Duplicate",IF(COUNTIF('GSTR-2B IMS'!$AE$5:$AE$504,AM222)=0,"Only in Books",IF(COUNTIF('GSTR-2B IMS'!$AE$5:$AE$504,AM222)&gt;1,"Duplicate",IF(AND(C222=INDEX('GSTR-2B IMS'!$C$5:$C$504,AW222),F222=INDEX('GSTR-2B IMS'!$F$5:$F$504,AW222),ABS(H222-INDEX('GSTR-2B IMS'!$H$5:$H$504,AW222))&lt;=Setup!$B$21,ABS(L222-INDEX('GSTR-2B IMS'!$L$5:$L$504,AW222))&lt;=Setup!$B$18,ABS(AN222-INDEX('GSTR-2B IMS'!$AF$5:$AF$504,AW222))&lt;=Setup!$B$19,ABS(M222-INDEX('GSTR-2B IMS'!$M$5:$M$504,AW222))&lt;=Setup!$B$20,ABS(N222-INDEX('GSTR-2B IMS'!$N$5:$N$504,AW222))&lt;=Setup!$B$20,ABS(O222-INDEX('GSTR-2B IMS'!$O$5:$O$504,AW222))&lt;=Setup!$B$20,ABS(P222-INDEX('GSTR-2B IMS'!$P$5:$P$504,AW222))&lt;=Setup!$B$20),"Exact",IF(AND(C222=INDEX('GSTR-2B IMS'!$C$5:$C$504,AW222),F222=INDEX('GSTR-2B IMS'!$F$5:$F$504,AW222)),"Partial","Probable"))))))</f>
        <v/>
      </c>
      <c r="AY222" s="69" t="str">
        <f t="shared" si="49"/>
        <v/>
      </c>
      <c r="AZ222" s="190">
        <f t="shared" si="50"/>
        <v>218</v>
      </c>
      <c r="BA222" s="190" t="str">
        <f>IF(A222="","",IF(AW222="","N.A.",IF(INDEX('GSTR-2B IMS'!$T$5:$T$504,AW222)&lt;&gt;"Available","REVIEW",IF(OR(INDEX('GSTR-2B IMS'!$B$5:$B$504,AW222)="GSTR-1 B2B",INDEX('GSTR-2B IMS'!$B$5:$B$504,AW222)="GSTR-1A",INDEX('GSTR-2B IMS'!$B$5:$B$504,AW222)="IFF"),IF(OR(INDEX('GSTR-2B IMS'!$V$5:$V$504,AW222)="Accepted",INDEX('GSTR-2B IMS'!$V$5:$V$504,AW222)="No Action",INDEX('GSTR-2B IMS'!$V$5:$V$504,AW222)="Deemed Accepted"),"PASS","REVIEW"),IF(OR(INDEX('GSTR-2B IMS'!$V$5:$V$504,AW222)="Not in IMS",INDEX('GSTR-2B IMS'!$V$5:$V$504,AW222)="N.A.",INDEX('GSTR-2B IMS'!$V$5:$V$504,AW222)=""),"PASS","REVIEW")))))</f>
        <v/>
      </c>
      <c r="BB222" s="190" t="str">
        <f>IF(A222="","",IF(S222="Yes","RCM",IF(AW222="","Unmatched",IF(INDEX('GSTR-2B IMS'!$AC$5:$AC$504,AW222)="","4(A)(5)",INDEX('GSTR-2B IMS'!$AC$5:$AC$504,AW222)))))</f>
        <v/>
      </c>
      <c r="BC222" s="188" t="str">
        <f>IF(A222="","",IF(OR(S222="Yes",F222="Credit Note",Q222&lt;=0,AF222="",Setup!$B$24&lt;=AF222,AN222&lt;=0),0,MAX(0,M222*MIN(1,MAX(0,AI222/AN222))*MAX(0,1-IF(AND(AD222&lt;&gt;"",AD222&lt;=AF222),MIN(1,MAX(0,AE222/Q222)),0))-SUMIFS('Reversal Reclaim'!$K$5:$K$504,'Reversal Reclaim'!$B$5:$B$504,A222,'Reversal Reclaim'!$G$5:$G$504,"Temporary"))))</f>
        <v/>
      </c>
      <c r="BD222" s="188" t="str">
        <f>IF(A222="","",IF(OR(S222="Yes",F222="Credit Note",Q222&lt;=0,AF222="",Setup!$B$24&lt;=AF222,AN222&lt;=0),0,MAX(0,N222*MIN(1,MAX(0,AI222/AN222))*MAX(0,1-IF(AND(AD222&lt;&gt;"",AD222&lt;=AF222),MIN(1,MAX(0,AE222/Q222)),0))-SUMIFS('Reversal Reclaim'!$L$5:$L$504,'Reversal Reclaim'!$B$5:$B$504,A222,'Reversal Reclaim'!$G$5:$G$504,"Temporary"))))</f>
        <v/>
      </c>
      <c r="BE222" s="188" t="str">
        <f>IF(A222="","",IF(OR(S222="Yes",F222="Credit Note",Q222&lt;=0,AF222="",Setup!$B$24&lt;=AF222,AN222&lt;=0),0,MAX(0,O222*MIN(1,MAX(0,AI222/AN222))*MAX(0,1-IF(AND(AD222&lt;&gt;"",AD222&lt;=AF222),MIN(1,MAX(0,AE222/Q222)),0))-SUMIFS('Reversal Reclaim'!$M$5:$M$504,'Reversal Reclaim'!$B$5:$B$504,A222,'Reversal Reclaim'!$G$5:$G$504,"Temporary"))))</f>
        <v/>
      </c>
      <c r="BF222" s="188" t="str">
        <f>IF(A222="","",IF(OR(S222="Yes",F222="Credit Note",Q222&lt;=0,AF222="",Setup!$B$24&lt;=AF222,AN222&lt;=0),0,MAX(0,P222*MIN(1,MAX(0,AI222/AN222))*MAX(0,1-IF(AND(AD222&lt;&gt;"",AD222&lt;=AF222),MIN(1,MAX(0,AE222/Q222)),0))-SUMIFS('Reversal Reclaim'!$N$5:$N$504,'Reversal Reclaim'!$B$5:$B$504,A222,'Reversal Reclaim'!$G$5:$G$504,"Temporary"))))</f>
        <v/>
      </c>
      <c r="BG222" s="188" t="str">
        <f t="shared" si="51"/>
        <v/>
      </c>
    </row>
    <row r="223" spans="1:59" ht="37.950000000000003" customHeight="1" x14ac:dyDescent="0.25">
      <c r="A223" s="61"/>
      <c r="B223" s="62"/>
      <c r="C223" s="62"/>
      <c r="D223" s="62"/>
      <c r="E223" s="62"/>
      <c r="F223" s="62"/>
      <c r="G223" s="62"/>
      <c r="H223" s="63"/>
      <c r="I223" s="63"/>
      <c r="J223" s="63"/>
      <c r="K223" s="63"/>
      <c r="L223" s="64"/>
      <c r="M223" s="64"/>
      <c r="N223" s="64"/>
      <c r="O223" s="64"/>
      <c r="P223" s="64"/>
      <c r="Q223" s="64"/>
      <c r="R223" s="62"/>
      <c r="S223" s="62"/>
      <c r="T223" s="62"/>
      <c r="U223" s="62"/>
      <c r="V223" s="62"/>
      <c r="W223" s="63"/>
      <c r="X223" s="65"/>
      <c r="Y223" s="65"/>
      <c r="Z223" s="65"/>
      <c r="AA223" s="62"/>
      <c r="AB223" s="62"/>
      <c r="AC223" s="62"/>
      <c r="AD223" s="63"/>
      <c r="AE223" s="64"/>
      <c r="AF223" s="63" t="str">
        <f t="shared" si="39"/>
        <v/>
      </c>
      <c r="AG223" s="62"/>
      <c r="AH223" s="207"/>
      <c r="AI223" s="64"/>
      <c r="AJ223" s="64"/>
      <c r="AK223" s="64"/>
      <c r="AL223" s="66" t="str">
        <f t="shared" si="40"/>
        <v/>
      </c>
      <c r="AM223" s="67" t="str">
        <f t="shared" si="41"/>
        <v/>
      </c>
      <c r="AN223" s="68" t="str">
        <f t="shared" si="42"/>
        <v/>
      </c>
      <c r="AO223" s="67" t="str">
        <f t="shared" si="43"/>
        <v/>
      </c>
      <c r="AP223" s="67" t="str">
        <f t="shared" si="44"/>
        <v/>
      </c>
      <c r="AQ223" s="67" t="str">
        <f t="shared" si="45"/>
        <v/>
      </c>
      <c r="AR223" s="67" t="str">
        <f t="shared" si="46"/>
        <v/>
      </c>
      <c r="AS223" s="67" t="str">
        <f t="shared" si="47"/>
        <v/>
      </c>
      <c r="AT223" s="67" t="str">
        <f>IF(A223="","",IF(S223="Yes","N.A.",IF(AND(AD223&lt;&gt;"",AD223&lt;=AF223,AE223&gt;=Q223),"PASS",IF(Setup!$B$24&lt;=AF223,"WATCH",IF(BG223&gt;0,"PARTIAL REVERSE/REVIEW","REVERSE/REVIEW")))))</f>
        <v/>
      </c>
      <c r="AU223" s="67" t="str">
        <f>IF(A223="","",IF(H223="","REVIEW",IF(AI223&gt;0,IF(OR(AH223="",NOT(ISNUMBER(AH223))),"REVIEW CLAIM DATE",IF(AH223&lt;=SUMIF('FY Deadlines'!$A$5:$A$14,IF(MONTH(H223)&gt;=4,YEAR(H223),YEAR(H223)-1),'FY Deadlines'!$F$5:$F$14),"PASS","EXPIRED CLAIM")),IF(SUMIF('FY Deadlines'!$A$5:$A$14,IF(MONTH(H223)&gt;=4,YEAR(H223),YEAR(H223)-1),'FY Deadlines'!$F$5:$F$14)=0,"REVIEW FY",IF(Setup!$B$24&gt;SUMIF('FY Deadlines'!$A$5:$A$14,IF(MONTH(H223)&gt;=4,YEAR(H223),YEAR(H223)-1),'FY Deadlines'!$F$5:$F$14),"EXPIRED","PASS")))))</f>
        <v/>
      </c>
      <c r="AV223" s="67" t="str">
        <f t="shared" si="48"/>
        <v/>
      </c>
      <c r="AW223" s="67" t="str">
        <f>IF(AM223="","",IF(COUNTIF('GSTR-2B IMS'!$AE$5:$AE$504,AM223)=1,SUMIF('GSTR-2B IMS'!$AE$5:$AE$504,AM223,'GSTR-2B IMS'!$AL$5:$AL$504),""))</f>
        <v/>
      </c>
      <c r="AX223" s="67" t="str">
        <f>IF(A223="","",IF(AO223&gt;1,"Duplicate",IF(COUNTIF('GSTR-2B IMS'!$AE$5:$AE$504,AM223)=0,"Only in Books",IF(COUNTIF('GSTR-2B IMS'!$AE$5:$AE$504,AM223)&gt;1,"Duplicate",IF(AND(C223=INDEX('GSTR-2B IMS'!$C$5:$C$504,AW223),F223=INDEX('GSTR-2B IMS'!$F$5:$F$504,AW223),ABS(H223-INDEX('GSTR-2B IMS'!$H$5:$H$504,AW223))&lt;=Setup!$B$21,ABS(L223-INDEX('GSTR-2B IMS'!$L$5:$L$504,AW223))&lt;=Setup!$B$18,ABS(AN223-INDEX('GSTR-2B IMS'!$AF$5:$AF$504,AW223))&lt;=Setup!$B$19,ABS(M223-INDEX('GSTR-2B IMS'!$M$5:$M$504,AW223))&lt;=Setup!$B$20,ABS(N223-INDEX('GSTR-2B IMS'!$N$5:$N$504,AW223))&lt;=Setup!$B$20,ABS(O223-INDEX('GSTR-2B IMS'!$O$5:$O$504,AW223))&lt;=Setup!$B$20,ABS(P223-INDEX('GSTR-2B IMS'!$P$5:$P$504,AW223))&lt;=Setup!$B$20),"Exact",IF(AND(C223=INDEX('GSTR-2B IMS'!$C$5:$C$504,AW223),F223=INDEX('GSTR-2B IMS'!$F$5:$F$504,AW223)),"Partial","Probable"))))))</f>
        <v/>
      </c>
      <c r="AY223" s="69" t="str">
        <f t="shared" si="49"/>
        <v/>
      </c>
      <c r="AZ223" s="190">
        <f t="shared" si="50"/>
        <v>219</v>
      </c>
      <c r="BA223" s="190" t="str">
        <f>IF(A223="","",IF(AW223="","N.A.",IF(INDEX('GSTR-2B IMS'!$T$5:$T$504,AW223)&lt;&gt;"Available","REVIEW",IF(OR(INDEX('GSTR-2B IMS'!$B$5:$B$504,AW223)="GSTR-1 B2B",INDEX('GSTR-2B IMS'!$B$5:$B$504,AW223)="GSTR-1A",INDEX('GSTR-2B IMS'!$B$5:$B$504,AW223)="IFF"),IF(OR(INDEX('GSTR-2B IMS'!$V$5:$V$504,AW223)="Accepted",INDEX('GSTR-2B IMS'!$V$5:$V$504,AW223)="No Action",INDEX('GSTR-2B IMS'!$V$5:$V$504,AW223)="Deemed Accepted"),"PASS","REVIEW"),IF(OR(INDEX('GSTR-2B IMS'!$V$5:$V$504,AW223)="Not in IMS",INDEX('GSTR-2B IMS'!$V$5:$V$504,AW223)="N.A.",INDEX('GSTR-2B IMS'!$V$5:$V$504,AW223)=""),"PASS","REVIEW")))))</f>
        <v/>
      </c>
      <c r="BB223" s="190" t="str">
        <f>IF(A223="","",IF(S223="Yes","RCM",IF(AW223="","Unmatched",IF(INDEX('GSTR-2B IMS'!$AC$5:$AC$504,AW223)="","4(A)(5)",INDEX('GSTR-2B IMS'!$AC$5:$AC$504,AW223)))))</f>
        <v/>
      </c>
      <c r="BC223" s="188" t="str">
        <f>IF(A223="","",IF(OR(S223="Yes",F223="Credit Note",Q223&lt;=0,AF223="",Setup!$B$24&lt;=AF223,AN223&lt;=0),0,MAX(0,M223*MIN(1,MAX(0,AI223/AN223))*MAX(0,1-IF(AND(AD223&lt;&gt;"",AD223&lt;=AF223),MIN(1,MAX(0,AE223/Q223)),0))-SUMIFS('Reversal Reclaim'!$K$5:$K$504,'Reversal Reclaim'!$B$5:$B$504,A223,'Reversal Reclaim'!$G$5:$G$504,"Temporary"))))</f>
        <v/>
      </c>
      <c r="BD223" s="188" t="str">
        <f>IF(A223="","",IF(OR(S223="Yes",F223="Credit Note",Q223&lt;=0,AF223="",Setup!$B$24&lt;=AF223,AN223&lt;=0),0,MAX(0,N223*MIN(1,MAX(0,AI223/AN223))*MAX(0,1-IF(AND(AD223&lt;&gt;"",AD223&lt;=AF223),MIN(1,MAX(0,AE223/Q223)),0))-SUMIFS('Reversal Reclaim'!$L$5:$L$504,'Reversal Reclaim'!$B$5:$B$504,A223,'Reversal Reclaim'!$G$5:$G$504,"Temporary"))))</f>
        <v/>
      </c>
      <c r="BE223" s="188" t="str">
        <f>IF(A223="","",IF(OR(S223="Yes",F223="Credit Note",Q223&lt;=0,AF223="",Setup!$B$24&lt;=AF223,AN223&lt;=0),0,MAX(0,O223*MIN(1,MAX(0,AI223/AN223))*MAX(0,1-IF(AND(AD223&lt;&gt;"",AD223&lt;=AF223),MIN(1,MAX(0,AE223/Q223)),0))-SUMIFS('Reversal Reclaim'!$M$5:$M$504,'Reversal Reclaim'!$B$5:$B$504,A223,'Reversal Reclaim'!$G$5:$G$504,"Temporary"))))</f>
        <v/>
      </c>
      <c r="BF223" s="188" t="str">
        <f>IF(A223="","",IF(OR(S223="Yes",F223="Credit Note",Q223&lt;=0,AF223="",Setup!$B$24&lt;=AF223,AN223&lt;=0),0,MAX(0,P223*MIN(1,MAX(0,AI223/AN223))*MAX(0,1-IF(AND(AD223&lt;&gt;"",AD223&lt;=AF223),MIN(1,MAX(0,AE223/Q223)),0))-SUMIFS('Reversal Reclaim'!$N$5:$N$504,'Reversal Reclaim'!$B$5:$B$504,A223,'Reversal Reclaim'!$G$5:$G$504,"Temporary"))))</f>
        <v/>
      </c>
      <c r="BG223" s="188" t="str">
        <f t="shared" si="51"/>
        <v/>
      </c>
    </row>
    <row r="224" spans="1:59" ht="37.950000000000003" customHeight="1" x14ac:dyDescent="0.25">
      <c r="A224" s="61"/>
      <c r="B224" s="62"/>
      <c r="C224" s="62"/>
      <c r="D224" s="62"/>
      <c r="E224" s="62"/>
      <c r="F224" s="62"/>
      <c r="G224" s="62"/>
      <c r="H224" s="63"/>
      <c r="I224" s="63"/>
      <c r="J224" s="63"/>
      <c r="K224" s="63"/>
      <c r="L224" s="64"/>
      <c r="M224" s="64"/>
      <c r="N224" s="64"/>
      <c r="O224" s="64"/>
      <c r="P224" s="64"/>
      <c r="Q224" s="64"/>
      <c r="R224" s="62"/>
      <c r="S224" s="62"/>
      <c r="T224" s="62"/>
      <c r="U224" s="62"/>
      <c r="V224" s="62"/>
      <c r="W224" s="63"/>
      <c r="X224" s="65"/>
      <c r="Y224" s="65"/>
      <c r="Z224" s="65"/>
      <c r="AA224" s="62"/>
      <c r="AB224" s="62"/>
      <c r="AC224" s="62"/>
      <c r="AD224" s="63"/>
      <c r="AE224" s="64"/>
      <c r="AF224" s="63" t="str">
        <f t="shared" si="39"/>
        <v/>
      </c>
      <c r="AG224" s="62"/>
      <c r="AH224" s="207"/>
      <c r="AI224" s="64"/>
      <c r="AJ224" s="64"/>
      <c r="AK224" s="64"/>
      <c r="AL224" s="66" t="str">
        <f t="shared" si="40"/>
        <v/>
      </c>
      <c r="AM224" s="67" t="str">
        <f t="shared" si="41"/>
        <v/>
      </c>
      <c r="AN224" s="68" t="str">
        <f t="shared" si="42"/>
        <v/>
      </c>
      <c r="AO224" s="67" t="str">
        <f t="shared" si="43"/>
        <v/>
      </c>
      <c r="AP224" s="67" t="str">
        <f t="shared" si="44"/>
        <v/>
      </c>
      <c r="AQ224" s="67" t="str">
        <f t="shared" si="45"/>
        <v/>
      </c>
      <c r="AR224" s="67" t="str">
        <f t="shared" si="46"/>
        <v/>
      </c>
      <c r="AS224" s="67" t="str">
        <f t="shared" si="47"/>
        <v/>
      </c>
      <c r="AT224" s="67" t="str">
        <f>IF(A224="","",IF(S224="Yes","N.A.",IF(AND(AD224&lt;&gt;"",AD224&lt;=AF224,AE224&gt;=Q224),"PASS",IF(Setup!$B$24&lt;=AF224,"WATCH",IF(BG224&gt;0,"PARTIAL REVERSE/REVIEW","REVERSE/REVIEW")))))</f>
        <v/>
      </c>
      <c r="AU224" s="67" t="str">
        <f>IF(A224="","",IF(H224="","REVIEW",IF(AI224&gt;0,IF(OR(AH224="",NOT(ISNUMBER(AH224))),"REVIEW CLAIM DATE",IF(AH224&lt;=SUMIF('FY Deadlines'!$A$5:$A$14,IF(MONTH(H224)&gt;=4,YEAR(H224),YEAR(H224)-1),'FY Deadlines'!$F$5:$F$14),"PASS","EXPIRED CLAIM")),IF(SUMIF('FY Deadlines'!$A$5:$A$14,IF(MONTH(H224)&gt;=4,YEAR(H224),YEAR(H224)-1),'FY Deadlines'!$F$5:$F$14)=0,"REVIEW FY",IF(Setup!$B$24&gt;SUMIF('FY Deadlines'!$A$5:$A$14,IF(MONTH(H224)&gt;=4,YEAR(H224),YEAR(H224)-1),'FY Deadlines'!$F$5:$F$14),"EXPIRED","PASS")))))</f>
        <v/>
      </c>
      <c r="AV224" s="67" t="str">
        <f t="shared" si="48"/>
        <v/>
      </c>
      <c r="AW224" s="67" t="str">
        <f>IF(AM224="","",IF(COUNTIF('GSTR-2B IMS'!$AE$5:$AE$504,AM224)=1,SUMIF('GSTR-2B IMS'!$AE$5:$AE$504,AM224,'GSTR-2B IMS'!$AL$5:$AL$504),""))</f>
        <v/>
      </c>
      <c r="AX224" s="67" t="str">
        <f>IF(A224="","",IF(AO224&gt;1,"Duplicate",IF(COUNTIF('GSTR-2B IMS'!$AE$5:$AE$504,AM224)=0,"Only in Books",IF(COUNTIF('GSTR-2B IMS'!$AE$5:$AE$504,AM224)&gt;1,"Duplicate",IF(AND(C224=INDEX('GSTR-2B IMS'!$C$5:$C$504,AW224),F224=INDEX('GSTR-2B IMS'!$F$5:$F$504,AW224),ABS(H224-INDEX('GSTR-2B IMS'!$H$5:$H$504,AW224))&lt;=Setup!$B$21,ABS(L224-INDEX('GSTR-2B IMS'!$L$5:$L$504,AW224))&lt;=Setup!$B$18,ABS(AN224-INDEX('GSTR-2B IMS'!$AF$5:$AF$504,AW224))&lt;=Setup!$B$19,ABS(M224-INDEX('GSTR-2B IMS'!$M$5:$M$504,AW224))&lt;=Setup!$B$20,ABS(N224-INDEX('GSTR-2B IMS'!$N$5:$N$504,AW224))&lt;=Setup!$B$20,ABS(O224-INDEX('GSTR-2B IMS'!$O$5:$O$504,AW224))&lt;=Setup!$B$20,ABS(P224-INDEX('GSTR-2B IMS'!$P$5:$P$504,AW224))&lt;=Setup!$B$20),"Exact",IF(AND(C224=INDEX('GSTR-2B IMS'!$C$5:$C$504,AW224),F224=INDEX('GSTR-2B IMS'!$F$5:$F$504,AW224)),"Partial","Probable"))))))</f>
        <v/>
      </c>
      <c r="AY224" s="69" t="str">
        <f t="shared" si="49"/>
        <v/>
      </c>
      <c r="AZ224" s="190">
        <f t="shared" si="50"/>
        <v>220</v>
      </c>
      <c r="BA224" s="190" t="str">
        <f>IF(A224="","",IF(AW224="","N.A.",IF(INDEX('GSTR-2B IMS'!$T$5:$T$504,AW224)&lt;&gt;"Available","REVIEW",IF(OR(INDEX('GSTR-2B IMS'!$B$5:$B$504,AW224)="GSTR-1 B2B",INDEX('GSTR-2B IMS'!$B$5:$B$504,AW224)="GSTR-1A",INDEX('GSTR-2B IMS'!$B$5:$B$504,AW224)="IFF"),IF(OR(INDEX('GSTR-2B IMS'!$V$5:$V$504,AW224)="Accepted",INDEX('GSTR-2B IMS'!$V$5:$V$504,AW224)="No Action",INDEX('GSTR-2B IMS'!$V$5:$V$504,AW224)="Deemed Accepted"),"PASS","REVIEW"),IF(OR(INDEX('GSTR-2B IMS'!$V$5:$V$504,AW224)="Not in IMS",INDEX('GSTR-2B IMS'!$V$5:$V$504,AW224)="N.A.",INDEX('GSTR-2B IMS'!$V$5:$V$504,AW224)=""),"PASS","REVIEW")))))</f>
        <v/>
      </c>
      <c r="BB224" s="190" t="str">
        <f>IF(A224="","",IF(S224="Yes","RCM",IF(AW224="","Unmatched",IF(INDEX('GSTR-2B IMS'!$AC$5:$AC$504,AW224)="","4(A)(5)",INDEX('GSTR-2B IMS'!$AC$5:$AC$504,AW224)))))</f>
        <v/>
      </c>
      <c r="BC224" s="188" t="str">
        <f>IF(A224="","",IF(OR(S224="Yes",F224="Credit Note",Q224&lt;=0,AF224="",Setup!$B$24&lt;=AF224,AN224&lt;=0),0,MAX(0,M224*MIN(1,MAX(0,AI224/AN224))*MAX(0,1-IF(AND(AD224&lt;&gt;"",AD224&lt;=AF224),MIN(1,MAX(0,AE224/Q224)),0))-SUMIFS('Reversal Reclaim'!$K$5:$K$504,'Reversal Reclaim'!$B$5:$B$504,A224,'Reversal Reclaim'!$G$5:$G$504,"Temporary"))))</f>
        <v/>
      </c>
      <c r="BD224" s="188" t="str">
        <f>IF(A224="","",IF(OR(S224="Yes",F224="Credit Note",Q224&lt;=0,AF224="",Setup!$B$24&lt;=AF224,AN224&lt;=0),0,MAX(0,N224*MIN(1,MAX(0,AI224/AN224))*MAX(0,1-IF(AND(AD224&lt;&gt;"",AD224&lt;=AF224),MIN(1,MAX(0,AE224/Q224)),0))-SUMIFS('Reversal Reclaim'!$L$5:$L$504,'Reversal Reclaim'!$B$5:$B$504,A224,'Reversal Reclaim'!$G$5:$G$504,"Temporary"))))</f>
        <v/>
      </c>
      <c r="BE224" s="188" t="str">
        <f>IF(A224="","",IF(OR(S224="Yes",F224="Credit Note",Q224&lt;=0,AF224="",Setup!$B$24&lt;=AF224,AN224&lt;=0),0,MAX(0,O224*MIN(1,MAX(0,AI224/AN224))*MAX(0,1-IF(AND(AD224&lt;&gt;"",AD224&lt;=AF224),MIN(1,MAX(0,AE224/Q224)),0))-SUMIFS('Reversal Reclaim'!$M$5:$M$504,'Reversal Reclaim'!$B$5:$B$504,A224,'Reversal Reclaim'!$G$5:$G$504,"Temporary"))))</f>
        <v/>
      </c>
      <c r="BF224" s="188" t="str">
        <f>IF(A224="","",IF(OR(S224="Yes",F224="Credit Note",Q224&lt;=0,AF224="",Setup!$B$24&lt;=AF224,AN224&lt;=0),0,MAX(0,P224*MIN(1,MAX(0,AI224/AN224))*MAX(0,1-IF(AND(AD224&lt;&gt;"",AD224&lt;=AF224),MIN(1,MAX(0,AE224/Q224)),0))-SUMIFS('Reversal Reclaim'!$N$5:$N$504,'Reversal Reclaim'!$B$5:$B$504,A224,'Reversal Reclaim'!$G$5:$G$504,"Temporary"))))</f>
        <v/>
      </c>
      <c r="BG224" s="188" t="str">
        <f t="shared" si="51"/>
        <v/>
      </c>
    </row>
    <row r="225" spans="1:59" ht="37.950000000000003" customHeight="1" x14ac:dyDescent="0.25">
      <c r="A225" s="61"/>
      <c r="B225" s="62"/>
      <c r="C225" s="62"/>
      <c r="D225" s="62"/>
      <c r="E225" s="62"/>
      <c r="F225" s="62"/>
      <c r="G225" s="62"/>
      <c r="H225" s="63"/>
      <c r="I225" s="63"/>
      <c r="J225" s="63"/>
      <c r="K225" s="63"/>
      <c r="L225" s="64"/>
      <c r="M225" s="64"/>
      <c r="N225" s="64"/>
      <c r="O225" s="64"/>
      <c r="P225" s="64"/>
      <c r="Q225" s="64"/>
      <c r="R225" s="62"/>
      <c r="S225" s="62"/>
      <c r="T225" s="62"/>
      <c r="U225" s="62"/>
      <c r="V225" s="62"/>
      <c r="W225" s="63"/>
      <c r="X225" s="65"/>
      <c r="Y225" s="65"/>
      <c r="Z225" s="65"/>
      <c r="AA225" s="62"/>
      <c r="AB225" s="62"/>
      <c r="AC225" s="62"/>
      <c r="AD225" s="63"/>
      <c r="AE225" s="64"/>
      <c r="AF225" s="63" t="str">
        <f t="shared" si="39"/>
        <v/>
      </c>
      <c r="AG225" s="62"/>
      <c r="AH225" s="207"/>
      <c r="AI225" s="64"/>
      <c r="AJ225" s="64"/>
      <c r="AK225" s="64"/>
      <c r="AL225" s="66" t="str">
        <f t="shared" si="40"/>
        <v/>
      </c>
      <c r="AM225" s="67" t="str">
        <f t="shared" si="41"/>
        <v/>
      </c>
      <c r="AN225" s="68" t="str">
        <f t="shared" si="42"/>
        <v/>
      </c>
      <c r="AO225" s="67" t="str">
        <f t="shared" si="43"/>
        <v/>
      </c>
      <c r="AP225" s="67" t="str">
        <f t="shared" si="44"/>
        <v/>
      </c>
      <c r="AQ225" s="67" t="str">
        <f t="shared" si="45"/>
        <v/>
      </c>
      <c r="AR225" s="67" t="str">
        <f t="shared" si="46"/>
        <v/>
      </c>
      <c r="AS225" s="67" t="str">
        <f t="shared" si="47"/>
        <v/>
      </c>
      <c r="AT225" s="67" t="str">
        <f>IF(A225="","",IF(S225="Yes","N.A.",IF(AND(AD225&lt;&gt;"",AD225&lt;=AF225,AE225&gt;=Q225),"PASS",IF(Setup!$B$24&lt;=AF225,"WATCH",IF(BG225&gt;0,"PARTIAL REVERSE/REVIEW","REVERSE/REVIEW")))))</f>
        <v/>
      </c>
      <c r="AU225" s="67" t="str">
        <f>IF(A225="","",IF(H225="","REVIEW",IF(AI225&gt;0,IF(OR(AH225="",NOT(ISNUMBER(AH225))),"REVIEW CLAIM DATE",IF(AH225&lt;=SUMIF('FY Deadlines'!$A$5:$A$14,IF(MONTH(H225)&gt;=4,YEAR(H225),YEAR(H225)-1),'FY Deadlines'!$F$5:$F$14),"PASS","EXPIRED CLAIM")),IF(SUMIF('FY Deadlines'!$A$5:$A$14,IF(MONTH(H225)&gt;=4,YEAR(H225),YEAR(H225)-1),'FY Deadlines'!$F$5:$F$14)=0,"REVIEW FY",IF(Setup!$B$24&gt;SUMIF('FY Deadlines'!$A$5:$A$14,IF(MONTH(H225)&gt;=4,YEAR(H225),YEAR(H225)-1),'FY Deadlines'!$F$5:$F$14),"EXPIRED","PASS")))))</f>
        <v/>
      </c>
      <c r="AV225" s="67" t="str">
        <f t="shared" si="48"/>
        <v/>
      </c>
      <c r="AW225" s="67" t="str">
        <f>IF(AM225="","",IF(COUNTIF('GSTR-2B IMS'!$AE$5:$AE$504,AM225)=1,SUMIF('GSTR-2B IMS'!$AE$5:$AE$504,AM225,'GSTR-2B IMS'!$AL$5:$AL$504),""))</f>
        <v/>
      </c>
      <c r="AX225" s="67" t="str">
        <f>IF(A225="","",IF(AO225&gt;1,"Duplicate",IF(COUNTIF('GSTR-2B IMS'!$AE$5:$AE$504,AM225)=0,"Only in Books",IF(COUNTIF('GSTR-2B IMS'!$AE$5:$AE$504,AM225)&gt;1,"Duplicate",IF(AND(C225=INDEX('GSTR-2B IMS'!$C$5:$C$504,AW225),F225=INDEX('GSTR-2B IMS'!$F$5:$F$504,AW225),ABS(H225-INDEX('GSTR-2B IMS'!$H$5:$H$504,AW225))&lt;=Setup!$B$21,ABS(L225-INDEX('GSTR-2B IMS'!$L$5:$L$504,AW225))&lt;=Setup!$B$18,ABS(AN225-INDEX('GSTR-2B IMS'!$AF$5:$AF$504,AW225))&lt;=Setup!$B$19,ABS(M225-INDEX('GSTR-2B IMS'!$M$5:$M$504,AW225))&lt;=Setup!$B$20,ABS(N225-INDEX('GSTR-2B IMS'!$N$5:$N$504,AW225))&lt;=Setup!$B$20,ABS(O225-INDEX('GSTR-2B IMS'!$O$5:$O$504,AW225))&lt;=Setup!$B$20,ABS(P225-INDEX('GSTR-2B IMS'!$P$5:$P$504,AW225))&lt;=Setup!$B$20),"Exact",IF(AND(C225=INDEX('GSTR-2B IMS'!$C$5:$C$504,AW225),F225=INDEX('GSTR-2B IMS'!$F$5:$F$504,AW225)),"Partial","Probable"))))))</f>
        <v/>
      </c>
      <c r="AY225" s="69" t="str">
        <f t="shared" si="49"/>
        <v/>
      </c>
      <c r="AZ225" s="190">
        <f t="shared" si="50"/>
        <v>221</v>
      </c>
      <c r="BA225" s="190" t="str">
        <f>IF(A225="","",IF(AW225="","N.A.",IF(INDEX('GSTR-2B IMS'!$T$5:$T$504,AW225)&lt;&gt;"Available","REVIEW",IF(OR(INDEX('GSTR-2B IMS'!$B$5:$B$504,AW225)="GSTR-1 B2B",INDEX('GSTR-2B IMS'!$B$5:$B$504,AW225)="GSTR-1A",INDEX('GSTR-2B IMS'!$B$5:$B$504,AW225)="IFF"),IF(OR(INDEX('GSTR-2B IMS'!$V$5:$V$504,AW225)="Accepted",INDEX('GSTR-2B IMS'!$V$5:$V$504,AW225)="No Action",INDEX('GSTR-2B IMS'!$V$5:$V$504,AW225)="Deemed Accepted"),"PASS","REVIEW"),IF(OR(INDEX('GSTR-2B IMS'!$V$5:$V$504,AW225)="Not in IMS",INDEX('GSTR-2B IMS'!$V$5:$V$504,AW225)="N.A.",INDEX('GSTR-2B IMS'!$V$5:$V$504,AW225)=""),"PASS","REVIEW")))))</f>
        <v/>
      </c>
      <c r="BB225" s="190" t="str">
        <f>IF(A225="","",IF(S225="Yes","RCM",IF(AW225="","Unmatched",IF(INDEX('GSTR-2B IMS'!$AC$5:$AC$504,AW225)="","4(A)(5)",INDEX('GSTR-2B IMS'!$AC$5:$AC$504,AW225)))))</f>
        <v/>
      </c>
      <c r="BC225" s="188" t="str">
        <f>IF(A225="","",IF(OR(S225="Yes",F225="Credit Note",Q225&lt;=0,AF225="",Setup!$B$24&lt;=AF225,AN225&lt;=0),0,MAX(0,M225*MIN(1,MAX(0,AI225/AN225))*MAX(0,1-IF(AND(AD225&lt;&gt;"",AD225&lt;=AF225),MIN(1,MAX(0,AE225/Q225)),0))-SUMIFS('Reversal Reclaim'!$K$5:$K$504,'Reversal Reclaim'!$B$5:$B$504,A225,'Reversal Reclaim'!$G$5:$G$504,"Temporary"))))</f>
        <v/>
      </c>
      <c r="BD225" s="188" t="str">
        <f>IF(A225="","",IF(OR(S225="Yes",F225="Credit Note",Q225&lt;=0,AF225="",Setup!$B$24&lt;=AF225,AN225&lt;=0),0,MAX(0,N225*MIN(1,MAX(0,AI225/AN225))*MAX(0,1-IF(AND(AD225&lt;&gt;"",AD225&lt;=AF225),MIN(1,MAX(0,AE225/Q225)),0))-SUMIFS('Reversal Reclaim'!$L$5:$L$504,'Reversal Reclaim'!$B$5:$B$504,A225,'Reversal Reclaim'!$G$5:$G$504,"Temporary"))))</f>
        <v/>
      </c>
      <c r="BE225" s="188" t="str">
        <f>IF(A225="","",IF(OR(S225="Yes",F225="Credit Note",Q225&lt;=0,AF225="",Setup!$B$24&lt;=AF225,AN225&lt;=0),0,MAX(0,O225*MIN(1,MAX(0,AI225/AN225))*MAX(0,1-IF(AND(AD225&lt;&gt;"",AD225&lt;=AF225),MIN(1,MAX(0,AE225/Q225)),0))-SUMIFS('Reversal Reclaim'!$M$5:$M$504,'Reversal Reclaim'!$B$5:$B$504,A225,'Reversal Reclaim'!$G$5:$G$504,"Temporary"))))</f>
        <v/>
      </c>
      <c r="BF225" s="188" t="str">
        <f>IF(A225="","",IF(OR(S225="Yes",F225="Credit Note",Q225&lt;=0,AF225="",Setup!$B$24&lt;=AF225,AN225&lt;=0),0,MAX(0,P225*MIN(1,MAX(0,AI225/AN225))*MAX(0,1-IF(AND(AD225&lt;&gt;"",AD225&lt;=AF225),MIN(1,MAX(0,AE225/Q225)),0))-SUMIFS('Reversal Reclaim'!$N$5:$N$504,'Reversal Reclaim'!$B$5:$B$504,A225,'Reversal Reclaim'!$G$5:$G$504,"Temporary"))))</f>
        <v/>
      </c>
      <c r="BG225" s="188" t="str">
        <f t="shared" si="51"/>
        <v/>
      </c>
    </row>
    <row r="226" spans="1:59" ht="37.950000000000003" customHeight="1" x14ac:dyDescent="0.25">
      <c r="A226" s="61"/>
      <c r="B226" s="62"/>
      <c r="C226" s="62"/>
      <c r="D226" s="62"/>
      <c r="E226" s="62"/>
      <c r="F226" s="62"/>
      <c r="G226" s="62"/>
      <c r="H226" s="63"/>
      <c r="I226" s="63"/>
      <c r="J226" s="63"/>
      <c r="K226" s="63"/>
      <c r="L226" s="64"/>
      <c r="M226" s="64"/>
      <c r="N226" s="64"/>
      <c r="O226" s="64"/>
      <c r="P226" s="64"/>
      <c r="Q226" s="64"/>
      <c r="R226" s="62"/>
      <c r="S226" s="62"/>
      <c r="T226" s="62"/>
      <c r="U226" s="62"/>
      <c r="V226" s="62"/>
      <c r="W226" s="63"/>
      <c r="X226" s="65"/>
      <c r="Y226" s="65"/>
      <c r="Z226" s="65"/>
      <c r="AA226" s="62"/>
      <c r="AB226" s="62"/>
      <c r="AC226" s="62"/>
      <c r="AD226" s="63"/>
      <c r="AE226" s="64"/>
      <c r="AF226" s="63" t="str">
        <f t="shared" si="39"/>
        <v/>
      </c>
      <c r="AG226" s="62"/>
      <c r="AH226" s="207"/>
      <c r="AI226" s="64"/>
      <c r="AJ226" s="64"/>
      <c r="AK226" s="64"/>
      <c r="AL226" s="66" t="str">
        <f t="shared" si="40"/>
        <v/>
      </c>
      <c r="AM226" s="67" t="str">
        <f t="shared" si="41"/>
        <v/>
      </c>
      <c r="AN226" s="68" t="str">
        <f t="shared" si="42"/>
        <v/>
      </c>
      <c r="AO226" s="67" t="str">
        <f t="shared" si="43"/>
        <v/>
      </c>
      <c r="AP226" s="67" t="str">
        <f t="shared" si="44"/>
        <v/>
      </c>
      <c r="AQ226" s="67" t="str">
        <f t="shared" si="45"/>
        <v/>
      </c>
      <c r="AR226" s="67" t="str">
        <f t="shared" si="46"/>
        <v/>
      </c>
      <c r="AS226" s="67" t="str">
        <f t="shared" si="47"/>
        <v/>
      </c>
      <c r="AT226" s="67" t="str">
        <f>IF(A226="","",IF(S226="Yes","N.A.",IF(AND(AD226&lt;&gt;"",AD226&lt;=AF226,AE226&gt;=Q226),"PASS",IF(Setup!$B$24&lt;=AF226,"WATCH",IF(BG226&gt;0,"PARTIAL REVERSE/REVIEW","REVERSE/REVIEW")))))</f>
        <v/>
      </c>
      <c r="AU226" s="67" t="str">
        <f>IF(A226="","",IF(H226="","REVIEW",IF(AI226&gt;0,IF(OR(AH226="",NOT(ISNUMBER(AH226))),"REVIEW CLAIM DATE",IF(AH226&lt;=SUMIF('FY Deadlines'!$A$5:$A$14,IF(MONTH(H226)&gt;=4,YEAR(H226),YEAR(H226)-1),'FY Deadlines'!$F$5:$F$14),"PASS","EXPIRED CLAIM")),IF(SUMIF('FY Deadlines'!$A$5:$A$14,IF(MONTH(H226)&gt;=4,YEAR(H226),YEAR(H226)-1),'FY Deadlines'!$F$5:$F$14)=0,"REVIEW FY",IF(Setup!$B$24&gt;SUMIF('FY Deadlines'!$A$5:$A$14,IF(MONTH(H226)&gt;=4,YEAR(H226),YEAR(H226)-1),'FY Deadlines'!$F$5:$F$14),"EXPIRED","PASS")))))</f>
        <v/>
      </c>
      <c r="AV226" s="67" t="str">
        <f t="shared" si="48"/>
        <v/>
      </c>
      <c r="AW226" s="67" t="str">
        <f>IF(AM226="","",IF(COUNTIF('GSTR-2B IMS'!$AE$5:$AE$504,AM226)=1,SUMIF('GSTR-2B IMS'!$AE$5:$AE$504,AM226,'GSTR-2B IMS'!$AL$5:$AL$504),""))</f>
        <v/>
      </c>
      <c r="AX226" s="67" t="str">
        <f>IF(A226="","",IF(AO226&gt;1,"Duplicate",IF(COUNTIF('GSTR-2B IMS'!$AE$5:$AE$504,AM226)=0,"Only in Books",IF(COUNTIF('GSTR-2B IMS'!$AE$5:$AE$504,AM226)&gt;1,"Duplicate",IF(AND(C226=INDEX('GSTR-2B IMS'!$C$5:$C$504,AW226),F226=INDEX('GSTR-2B IMS'!$F$5:$F$504,AW226),ABS(H226-INDEX('GSTR-2B IMS'!$H$5:$H$504,AW226))&lt;=Setup!$B$21,ABS(L226-INDEX('GSTR-2B IMS'!$L$5:$L$504,AW226))&lt;=Setup!$B$18,ABS(AN226-INDEX('GSTR-2B IMS'!$AF$5:$AF$504,AW226))&lt;=Setup!$B$19,ABS(M226-INDEX('GSTR-2B IMS'!$M$5:$M$504,AW226))&lt;=Setup!$B$20,ABS(N226-INDEX('GSTR-2B IMS'!$N$5:$N$504,AW226))&lt;=Setup!$B$20,ABS(O226-INDEX('GSTR-2B IMS'!$O$5:$O$504,AW226))&lt;=Setup!$B$20,ABS(P226-INDEX('GSTR-2B IMS'!$P$5:$P$504,AW226))&lt;=Setup!$B$20),"Exact",IF(AND(C226=INDEX('GSTR-2B IMS'!$C$5:$C$504,AW226),F226=INDEX('GSTR-2B IMS'!$F$5:$F$504,AW226)),"Partial","Probable"))))))</f>
        <v/>
      </c>
      <c r="AY226" s="69" t="str">
        <f t="shared" si="49"/>
        <v/>
      </c>
      <c r="AZ226" s="190">
        <f t="shared" si="50"/>
        <v>222</v>
      </c>
      <c r="BA226" s="190" t="str">
        <f>IF(A226="","",IF(AW226="","N.A.",IF(INDEX('GSTR-2B IMS'!$T$5:$T$504,AW226)&lt;&gt;"Available","REVIEW",IF(OR(INDEX('GSTR-2B IMS'!$B$5:$B$504,AW226)="GSTR-1 B2B",INDEX('GSTR-2B IMS'!$B$5:$B$504,AW226)="GSTR-1A",INDEX('GSTR-2B IMS'!$B$5:$B$504,AW226)="IFF"),IF(OR(INDEX('GSTR-2B IMS'!$V$5:$V$504,AW226)="Accepted",INDEX('GSTR-2B IMS'!$V$5:$V$504,AW226)="No Action",INDEX('GSTR-2B IMS'!$V$5:$V$504,AW226)="Deemed Accepted"),"PASS","REVIEW"),IF(OR(INDEX('GSTR-2B IMS'!$V$5:$V$504,AW226)="Not in IMS",INDEX('GSTR-2B IMS'!$V$5:$V$504,AW226)="N.A.",INDEX('GSTR-2B IMS'!$V$5:$V$504,AW226)=""),"PASS","REVIEW")))))</f>
        <v/>
      </c>
      <c r="BB226" s="190" t="str">
        <f>IF(A226="","",IF(S226="Yes","RCM",IF(AW226="","Unmatched",IF(INDEX('GSTR-2B IMS'!$AC$5:$AC$504,AW226)="","4(A)(5)",INDEX('GSTR-2B IMS'!$AC$5:$AC$504,AW226)))))</f>
        <v/>
      </c>
      <c r="BC226" s="188" t="str">
        <f>IF(A226="","",IF(OR(S226="Yes",F226="Credit Note",Q226&lt;=0,AF226="",Setup!$B$24&lt;=AF226,AN226&lt;=0),0,MAX(0,M226*MIN(1,MAX(0,AI226/AN226))*MAX(0,1-IF(AND(AD226&lt;&gt;"",AD226&lt;=AF226),MIN(1,MAX(0,AE226/Q226)),0))-SUMIFS('Reversal Reclaim'!$K$5:$K$504,'Reversal Reclaim'!$B$5:$B$504,A226,'Reversal Reclaim'!$G$5:$G$504,"Temporary"))))</f>
        <v/>
      </c>
      <c r="BD226" s="188" t="str">
        <f>IF(A226="","",IF(OR(S226="Yes",F226="Credit Note",Q226&lt;=0,AF226="",Setup!$B$24&lt;=AF226,AN226&lt;=0),0,MAX(0,N226*MIN(1,MAX(0,AI226/AN226))*MAX(0,1-IF(AND(AD226&lt;&gt;"",AD226&lt;=AF226),MIN(1,MAX(0,AE226/Q226)),0))-SUMIFS('Reversal Reclaim'!$L$5:$L$504,'Reversal Reclaim'!$B$5:$B$504,A226,'Reversal Reclaim'!$G$5:$G$504,"Temporary"))))</f>
        <v/>
      </c>
      <c r="BE226" s="188" t="str">
        <f>IF(A226="","",IF(OR(S226="Yes",F226="Credit Note",Q226&lt;=0,AF226="",Setup!$B$24&lt;=AF226,AN226&lt;=0),0,MAX(0,O226*MIN(1,MAX(0,AI226/AN226))*MAX(0,1-IF(AND(AD226&lt;&gt;"",AD226&lt;=AF226),MIN(1,MAX(0,AE226/Q226)),0))-SUMIFS('Reversal Reclaim'!$M$5:$M$504,'Reversal Reclaim'!$B$5:$B$504,A226,'Reversal Reclaim'!$G$5:$G$504,"Temporary"))))</f>
        <v/>
      </c>
      <c r="BF226" s="188" t="str">
        <f>IF(A226="","",IF(OR(S226="Yes",F226="Credit Note",Q226&lt;=0,AF226="",Setup!$B$24&lt;=AF226,AN226&lt;=0),0,MAX(0,P226*MIN(1,MAX(0,AI226/AN226))*MAX(0,1-IF(AND(AD226&lt;&gt;"",AD226&lt;=AF226),MIN(1,MAX(0,AE226/Q226)),0))-SUMIFS('Reversal Reclaim'!$N$5:$N$504,'Reversal Reclaim'!$B$5:$B$504,A226,'Reversal Reclaim'!$G$5:$G$504,"Temporary"))))</f>
        <v/>
      </c>
      <c r="BG226" s="188" t="str">
        <f t="shared" si="51"/>
        <v/>
      </c>
    </row>
    <row r="227" spans="1:59" ht="37.950000000000003" customHeight="1" x14ac:dyDescent="0.25">
      <c r="A227" s="61"/>
      <c r="B227" s="62"/>
      <c r="C227" s="62"/>
      <c r="D227" s="62"/>
      <c r="E227" s="62"/>
      <c r="F227" s="62"/>
      <c r="G227" s="62"/>
      <c r="H227" s="63"/>
      <c r="I227" s="63"/>
      <c r="J227" s="63"/>
      <c r="K227" s="63"/>
      <c r="L227" s="64"/>
      <c r="M227" s="64"/>
      <c r="N227" s="64"/>
      <c r="O227" s="64"/>
      <c r="P227" s="64"/>
      <c r="Q227" s="64"/>
      <c r="R227" s="62"/>
      <c r="S227" s="62"/>
      <c r="T227" s="62"/>
      <c r="U227" s="62"/>
      <c r="V227" s="62"/>
      <c r="W227" s="63"/>
      <c r="X227" s="65"/>
      <c r="Y227" s="65"/>
      <c r="Z227" s="65"/>
      <c r="AA227" s="62"/>
      <c r="AB227" s="62"/>
      <c r="AC227" s="62"/>
      <c r="AD227" s="63"/>
      <c r="AE227" s="64"/>
      <c r="AF227" s="63" t="str">
        <f t="shared" si="39"/>
        <v/>
      </c>
      <c r="AG227" s="62"/>
      <c r="AH227" s="207"/>
      <c r="AI227" s="64"/>
      <c r="AJ227" s="64"/>
      <c r="AK227" s="64"/>
      <c r="AL227" s="66" t="str">
        <f t="shared" si="40"/>
        <v/>
      </c>
      <c r="AM227" s="67" t="str">
        <f t="shared" si="41"/>
        <v/>
      </c>
      <c r="AN227" s="68" t="str">
        <f t="shared" si="42"/>
        <v/>
      </c>
      <c r="AO227" s="67" t="str">
        <f t="shared" si="43"/>
        <v/>
      </c>
      <c r="AP227" s="67" t="str">
        <f t="shared" si="44"/>
        <v/>
      </c>
      <c r="AQ227" s="67" t="str">
        <f t="shared" si="45"/>
        <v/>
      </c>
      <c r="AR227" s="67" t="str">
        <f t="shared" si="46"/>
        <v/>
      </c>
      <c r="AS227" s="67" t="str">
        <f t="shared" si="47"/>
        <v/>
      </c>
      <c r="AT227" s="67" t="str">
        <f>IF(A227="","",IF(S227="Yes","N.A.",IF(AND(AD227&lt;&gt;"",AD227&lt;=AF227,AE227&gt;=Q227),"PASS",IF(Setup!$B$24&lt;=AF227,"WATCH",IF(BG227&gt;0,"PARTIAL REVERSE/REVIEW","REVERSE/REVIEW")))))</f>
        <v/>
      </c>
      <c r="AU227" s="67" t="str">
        <f>IF(A227="","",IF(H227="","REVIEW",IF(AI227&gt;0,IF(OR(AH227="",NOT(ISNUMBER(AH227))),"REVIEW CLAIM DATE",IF(AH227&lt;=SUMIF('FY Deadlines'!$A$5:$A$14,IF(MONTH(H227)&gt;=4,YEAR(H227),YEAR(H227)-1),'FY Deadlines'!$F$5:$F$14),"PASS","EXPIRED CLAIM")),IF(SUMIF('FY Deadlines'!$A$5:$A$14,IF(MONTH(H227)&gt;=4,YEAR(H227),YEAR(H227)-1),'FY Deadlines'!$F$5:$F$14)=0,"REVIEW FY",IF(Setup!$B$24&gt;SUMIF('FY Deadlines'!$A$5:$A$14,IF(MONTH(H227)&gt;=4,YEAR(H227),YEAR(H227)-1),'FY Deadlines'!$F$5:$F$14),"EXPIRED","PASS")))))</f>
        <v/>
      </c>
      <c r="AV227" s="67" t="str">
        <f t="shared" si="48"/>
        <v/>
      </c>
      <c r="AW227" s="67" t="str">
        <f>IF(AM227="","",IF(COUNTIF('GSTR-2B IMS'!$AE$5:$AE$504,AM227)=1,SUMIF('GSTR-2B IMS'!$AE$5:$AE$504,AM227,'GSTR-2B IMS'!$AL$5:$AL$504),""))</f>
        <v/>
      </c>
      <c r="AX227" s="67" t="str">
        <f>IF(A227="","",IF(AO227&gt;1,"Duplicate",IF(COUNTIF('GSTR-2B IMS'!$AE$5:$AE$504,AM227)=0,"Only in Books",IF(COUNTIF('GSTR-2B IMS'!$AE$5:$AE$504,AM227)&gt;1,"Duplicate",IF(AND(C227=INDEX('GSTR-2B IMS'!$C$5:$C$504,AW227),F227=INDEX('GSTR-2B IMS'!$F$5:$F$504,AW227),ABS(H227-INDEX('GSTR-2B IMS'!$H$5:$H$504,AW227))&lt;=Setup!$B$21,ABS(L227-INDEX('GSTR-2B IMS'!$L$5:$L$504,AW227))&lt;=Setup!$B$18,ABS(AN227-INDEX('GSTR-2B IMS'!$AF$5:$AF$504,AW227))&lt;=Setup!$B$19,ABS(M227-INDEX('GSTR-2B IMS'!$M$5:$M$504,AW227))&lt;=Setup!$B$20,ABS(N227-INDEX('GSTR-2B IMS'!$N$5:$N$504,AW227))&lt;=Setup!$B$20,ABS(O227-INDEX('GSTR-2B IMS'!$O$5:$O$504,AW227))&lt;=Setup!$B$20,ABS(P227-INDEX('GSTR-2B IMS'!$P$5:$P$504,AW227))&lt;=Setup!$B$20),"Exact",IF(AND(C227=INDEX('GSTR-2B IMS'!$C$5:$C$504,AW227),F227=INDEX('GSTR-2B IMS'!$F$5:$F$504,AW227)),"Partial","Probable"))))))</f>
        <v/>
      </c>
      <c r="AY227" s="69" t="str">
        <f t="shared" si="49"/>
        <v/>
      </c>
      <c r="AZ227" s="190">
        <f t="shared" si="50"/>
        <v>223</v>
      </c>
      <c r="BA227" s="190" t="str">
        <f>IF(A227="","",IF(AW227="","N.A.",IF(INDEX('GSTR-2B IMS'!$T$5:$T$504,AW227)&lt;&gt;"Available","REVIEW",IF(OR(INDEX('GSTR-2B IMS'!$B$5:$B$504,AW227)="GSTR-1 B2B",INDEX('GSTR-2B IMS'!$B$5:$B$504,AW227)="GSTR-1A",INDEX('GSTR-2B IMS'!$B$5:$B$504,AW227)="IFF"),IF(OR(INDEX('GSTR-2B IMS'!$V$5:$V$504,AW227)="Accepted",INDEX('GSTR-2B IMS'!$V$5:$V$504,AW227)="No Action",INDEX('GSTR-2B IMS'!$V$5:$V$504,AW227)="Deemed Accepted"),"PASS","REVIEW"),IF(OR(INDEX('GSTR-2B IMS'!$V$5:$V$504,AW227)="Not in IMS",INDEX('GSTR-2B IMS'!$V$5:$V$504,AW227)="N.A.",INDEX('GSTR-2B IMS'!$V$5:$V$504,AW227)=""),"PASS","REVIEW")))))</f>
        <v/>
      </c>
      <c r="BB227" s="190" t="str">
        <f>IF(A227="","",IF(S227="Yes","RCM",IF(AW227="","Unmatched",IF(INDEX('GSTR-2B IMS'!$AC$5:$AC$504,AW227)="","4(A)(5)",INDEX('GSTR-2B IMS'!$AC$5:$AC$504,AW227)))))</f>
        <v/>
      </c>
      <c r="BC227" s="188" t="str">
        <f>IF(A227="","",IF(OR(S227="Yes",F227="Credit Note",Q227&lt;=0,AF227="",Setup!$B$24&lt;=AF227,AN227&lt;=0),0,MAX(0,M227*MIN(1,MAX(0,AI227/AN227))*MAX(0,1-IF(AND(AD227&lt;&gt;"",AD227&lt;=AF227),MIN(1,MAX(0,AE227/Q227)),0))-SUMIFS('Reversal Reclaim'!$K$5:$K$504,'Reversal Reclaim'!$B$5:$B$504,A227,'Reversal Reclaim'!$G$5:$G$504,"Temporary"))))</f>
        <v/>
      </c>
      <c r="BD227" s="188" t="str">
        <f>IF(A227="","",IF(OR(S227="Yes",F227="Credit Note",Q227&lt;=0,AF227="",Setup!$B$24&lt;=AF227,AN227&lt;=0),0,MAX(0,N227*MIN(1,MAX(0,AI227/AN227))*MAX(0,1-IF(AND(AD227&lt;&gt;"",AD227&lt;=AF227),MIN(1,MAX(0,AE227/Q227)),0))-SUMIFS('Reversal Reclaim'!$L$5:$L$504,'Reversal Reclaim'!$B$5:$B$504,A227,'Reversal Reclaim'!$G$5:$G$504,"Temporary"))))</f>
        <v/>
      </c>
      <c r="BE227" s="188" t="str">
        <f>IF(A227="","",IF(OR(S227="Yes",F227="Credit Note",Q227&lt;=0,AF227="",Setup!$B$24&lt;=AF227,AN227&lt;=0),0,MAX(0,O227*MIN(1,MAX(0,AI227/AN227))*MAX(0,1-IF(AND(AD227&lt;&gt;"",AD227&lt;=AF227),MIN(1,MAX(0,AE227/Q227)),0))-SUMIFS('Reversal Reclaim'!$M$5:$M$504,'Reversal Reclaim'!$B$5:$B$504,A227,'Reversal Reclaim'!$G$5:$G$504,"Temporary"))))</f>
        <v/>
      </c>
      <c r="BF227" s="188" t="str">
        <f>IF(A227="","",IF(OR(S227="Yes",F227="Credit Note",Q227&lt;=0,AF227="",Setup!$B$24&lt;=AF227,AN227&lt;=0),0,MAX(0,P227*MIN(1,MAX(0,AI227/AN227))*MAX(0,1-IF(AND(AD227&lt;&gt;"",AD227&lt;=AF227),MIN(1,MAX(0,AE227/Q227)),0))-SUMIFS('Reversal Reclaim'!$N$5:$N$504,'Reversal Reclaim'!$B$5:$B$504,A227,'Reversal Reclaim'!$G$5:$G$504,"Temporary"))))</f>
        <v/>
      </c>
      <c r="BG227" s="188" t="str">
        <f t="shared" si="51"/>
        <v/>
      </c>
    </row>
    <row r="228" spans="1:59" ht="37.950000000000003" customHeight="1" x14ac:dyDescent="0.25">
      <c r="A228" s="61"/>
      <c r="B228" s="62"/>
      <c r="C228" s="62"/>
      <c r="D228" s="62"/>
      <c r="E228" s="62"/>
      <c r="F228" s="62"/>
      <c r="G228" s="62"/>
      <c r="H228" s="63"/>
      <c r="I228" s="63"/>
      <c r="J228" s="63"/>
      <c r="K228" s="63"/>
      <c r="L228" s="64"/>
      <c r="M228" s="64"/>
      <c r="N228" s="64"/>
      <c r="O228" s="64"/>
      <c r="P228" s="64"/>
      <c r="Q228" s="64"/>
      <c r="R228" s="62"/>
      <c r="S228" s="62"/>
      <c r="T228" s="62"/>
      <c r="U228" s="62"/>
      <c r="V228" s="62"/>
      <c r="W228" s="63"/>
      <c r="X228" s="65"/>
      <c r="Y228" s="65"/>
      <c r="Z228" s="65"/>
      <c r="AA228" s="62"/>
      <c r="AB228" s="62"/>
      <c r="AC228" s="62"/>
      <c r="AD228" s="63"/>
      <c r="AE228" s="64"/>
      <c r="AF228" s="63" t="str">
        <f t="shared" si="39"/>
        <v/>
      </c>
      <c r="AG228" s="62"/>
      <c r="AH228" s="207"/>
      <c r="AI228" s="64"/>
      <c r="AJ228" s="64"/>
      <c r="AK228" s="64"/>
      <c r="AL228" s="66" t="str">
        <f t="shared" si="40"/>
        <v/>
      </c>
      <c r="AM228" s="67" t="str">
        <f t="shared" si="41"/>
        <v/>
      </c>
      <c r="AN228" s="68" t="str">
        <f t="shared" si="42"/>
        <v/>
      </c>
      <c r="AO228" s="67" t="str">
        <f t="shared" si="43"/>
        <v/>
      </c>
      <c r="AP228" s="67" t="str">
        <f t="shared" si="44"/>
        <v/>
      </c>
      <c r="AQ228" s="67" t="str">
        <f t="shared" si="45"/>
        <v/>
      </c>
      <c r="AR228" s="67" t="str">
        <f t="shared" si="46"/>
        <v/>
      </c>
      <c r="AS228" s="67" t="str">
        <f t="shared" si="47"/>
        <v/>
      </c>
      <c r="AT228" s="67" t="str">
        <f>IF(A228="","",IF(S228="Yes","N.A.",IF(AND(AD228&lt;&gt;"",AD228&lt;=AF228,AE228&gt;=Q228),"PASS",IF(Setup!$B$24&lt;=AF228,"WATCH",IF(BG228&gt;0,"PARTIAL REVERSE/REVIEW","REVERSE/REVIEW")))))</f>
        <v/>
      </c>
      <c r="AU228" s="67" t="str">
        <f>IF(A228="","",IF(H228="","REVIEW",IF(AI228&gt;0,IF(OR(AH228="",NOT(ISNUMBER(AH228))),"REVIEW CLAIM DATE",IF(AH228&lt;=SUMIF('FY Deadlines'!$A$5:$A$14,IF(MONTH(H228)&gt;=4,YEAR(H228),YEAR(H228)-1),'FY Deadlines'!$F$5:$F$14),"PASS","EXPIRED CLAIM")),IF(SUMIF('FY Deadlines'!$A$5:$A$14,IF(MONTH(H228)&gt;=4,YEAR(H228),YEAR(H228)-1),'FY Deadlines'!$F$5:$F$14)=0,"REVIEW FY",IF(Setup!$B$24&gt;SUMIF('FY Deadlines'!$A$5:$A$14,IF(MONTH(H228)&gt;=4,YEAR(H228),YEAR(H228)-1),'FY Deadlines'!$F$5:$F$14),"EXPIRED","PASS")))))</f>
        <v/>
      </c>
      <c r="AV228" s="67" t="str">
        <f t="shared" si="48"/>
        <v/>
      </c>
      <c r="AW228" s="67" t="str">
        <f>IF(AM228="","",IF(COUNTIF('GSTR-2B IMS'!$AE$5:$AE$504,AM228)=1,SUMIF('GSTR-2B IMS'!$AE$5:$AE$504,AM228,'GSTR-2B IMS'!$AL$5:$AL$504),""))</f>
        <v/>
      </c>
      <c r="AX228" s="67" t="str">
        <f>IF(A228="","",IF(AO228&gt;1,"Duplicate",IF(COUNTIF('GSTR-2B IMS'!$AE$5:$AE$504,AM228)=0,"Only in Books",IF(COUNTIF('GSTR-2B IMS'!$AE$5:$AE$504,AM228)&gt;1,"Duplicate",IF(AND(C228=INDEX('GSTR-2B IMS'!$C$5:$C$504,AW228),F228=INDEX('GSTR-2B IMS'!$F$5:$F$504,AW228),ABS(H228-INDEX('GSTR-2B IMS'!$H$5:$H$504,AW228))&lt;=Setup!$B$21,ABS(L228-INDEX('GSTR-2B IMS'!$L$5:$L$504,AW228))&lt;=Setup!$B$18,ABS(AN228-INDEX('GSTR-2B IMS'!$AF$5:$AF$504,AW228))&lt;=Setup!$B$19,ABS(M228-INDEX('GSTR-2B IMS'!$M$5:$M$504,AW228))&lt;=Setup!$B$20,ABS(N228-INDEX('GSTR-2B IMS'!$N$5:$N$504,AW228))&lt;=Setup!$B$20,ABS(O228-INDEX('GSTR-2B IMS'!$O$5:$O$504,AW228))&lt;=Setup!$B$20,ABS(P228-INDEX('GSTR-2B IMS'!$P$5:$P$504,AW228))&lt;=Setup!$B$20),"Exact",IF(AND(C228=INDEX('GSTR-2B IMS'!$C$5:$C$504,AW228),F228=INDEX('GSTR-2B IMS'!$F$5:$F$504,AW228)),"Partial","Probable"))))))</f>
        <v/>
      </c>
      <c r="AY228" s="69" t="str">
        <f t="shared" si="49"/>
        <v/>
      </c>
      <c r="AZ228" s="190">
        <f t="shared" si="50"/>
        <v>224</v>
      </c>
      <c r="BA228" s="190" t="str">
        <f>IF(A228="","",IF(AW228="","N.A.",IF(INDEX('GSTR-2B IMS'!$T$5:$T$504,AW228)&lt;&gt;"Available","REVIEW",IF(OR(INDEX('GSTR-2B IMS'!$B$5:$B$504,AW228)="GSTR-1 B2B",INDEX('GSTR-2B IMS'!$B$5:$B$504,AW228)="GSTR-1A",INDEX('GSTR-2B IMS'!$B$5:$B$504,AW228)="IFF"),IF(OR(INDEX('GSTR-2B IMS'!$V$5:$V$504,AW228)="Accepted",INDEX('GSTR-2B IMS'!$V$5:$V$504,AW228)="No Action",INDEX('GSTR-2B IMS'!$V$5:$V$504,AW228)="Deemed Accepted"),"PASS","REVIEW"),IF(OR(INDEX('GSTR-2B IMS'!$V$5:$V$504,AW228)="Not in IMS",INDEX('GSTR-2B IMS'!$V$5:$V$504,AW228)="N.A.",INDEX('GSTR-2B IMS'!$V$5:$V$504,AW228)=""),"PASS","REVIEW")))))</f>
        <v/>
      </c>
      <c r="BB228" s="190" t="str">
        <f>IF(A228="","",IF(S228="Yes","RCM",IF(AW228="","Unmatched",IF(INDEX('GSTR-2B IMS'!$AC$5:$AC$504,AW228)="","4(A)(5)",INDEX('GSTR-2B IMS'!$AC$5:$AC$504,AW228)))))</f>
        <v/>
      </c>
      <c r="BC228" s="188" t="str">
        <f>IF(A228="","",IF(OR(S228="Yes",F228="Credit Note",Q228&lt;=0,AF228="",Setup!$B$24&lt;=AF228,AN228&lt;=0),0,MAX(0,M228*MIN(1,MAX(0,AI228/AN228))*MAX(0,1-IF(AND(AD228&lt;&gt;"",AD228&lt;=AF228),MIN(1,MAX(0,AE228/Q228)),0))-SUMIFS('Reversal Reclaim'!$K$5:$K$504,'Reversal Reclaim'!$B$5:$B$504,A228,'Reversal Reclaim'!$G$5:$G$504,"Temporary"))))</f>
        <v/>
      </c>
      <c r="BD228" s="188" t="str">
        <f>IF(A228="","",IF(OR(S228="Yes",F228="Credit Note",Q228&lt;=0,AF228="",Setup!$B$24&lt;=AF228,AN228&lt;=0),0,MAX(0,N228*MIN(1,MAX(0,AI228/AN228))*MAX(0,1-IF(AND(AD228&lt;&gt;"",AD228&lt;=AF228),MIN(1,MAX(0,AE228/Q228)),0))-SUMIFS('Reversal Reclaim'!$L$5:$L$504,'Reversal Reclaim'!$B$5:$B$504,A228,'Reversal Reclaim'!$G$5:$G$504,"Temporary"))))</f>
        <v/>
      </c>
      <c r="BE228" s="188" t="str">
        <f>IF(A228="","",IF(OR(S228="Yes",F228="Credit Note",Q228&lt;=0,AF228="",Setup!$B$24&lt;=AF228,AN228&lt;=0),0,MAX(0,O228*MIN(1,MAX(0,AI228/AN228))*MAX(0,1-IF(AND(AD228&lt;&gt;"",AD228&lt;=AF228),MIN(1,MAX(0,AE228/Q228)),0))-SUMIFS('Reversal Reclaim'!$M$5:$M$504,'Reversal Reclaim'!$B$5:$B$504,A228,'Reversal Reclaim'!$G$5:$G$504,"Temporary"))))</f>
        <v/>
      </c>
      <c r="BF228" s="188" t="str">
        <f>IF(A228="","",IF(OR(S228="Yes",F228="Credit Note",Q228&lt;=0,AF228="",Setup!$B$24&lt;=AF228,AN228&lt;=0),0,MAX(0,P228*MIN(1,MAX(0,AI228/AN228))*MAX(0,1-IF(AND(AD228&lt;&gt;"",AD228&lt;=AF228),MIN(1,MAX(0,AE228/Q228)),0))-SUMIFS('Reversal Reclaim'!$N$5:$N$504,'Reversal Reclaim'!$B$5:$B$504,A228,'Reversal Reclaim'!$G$5:$G$504,"Temporary"))))</f>
        <v/>
      </c>
      <c r="BG228" s="188" t="str">
        <f t="shared" si="51"/>
        <v/>
      </c>
    </row>
    <row r="229" spans="1:59" ht="37.950000000000003" customHeight="1" x14ac:dyDescent="0.25">
      <c r="A229" s="61"/>
      <c r="B229" s="62"/>
      <c r="C229" s="62"/>
      <c r="D229" s="62"/>
      <c r="E229" s="62"/>
      <c r="F229" s="62"/>
      <c r="G229" s="62"/>
      <c r="H229" s="63"/>
      <c r="I229" s="63"/>
      <c r="J229" s="63"/>
      <c r="K229" s="63"/>
      <c r="L229" s="64"/>
      <c r="M229" s="64"/>
      <c r="N229" s="64"/>
      <c r="O229" s="64"/>
      <c r="P229" s="64"/>
      <c r="Q229" s="64"/>
      <c r="R229" s="62"/>
      <c r="S229" s="62"/>
      <c r="T229" s="62"/>
      <c r="U229" s="62"/>
      <c r="V229" s="62"/>
      <c r="W229" s="63"/>
      <c r="X229" s="65"/>
      <c r="Y229" s="65"/>
      <c r="Z229" s="65"/>
      <c r="AA229" s="62"/>
      <c r="AB229" s="62"/>
      <c r="AC229" s="62"/>
      <c r="AD229" s="63"/>
      <c r="AE229" s="64"/>
      <c r="AF229" s="63" t="str">
        <f t="shared" si="39"/>
        <v/>
      </c>
      <c r="AG229" s="62"/>
      <c r="AH229" s="207"/>
      <c r="AI229" s="64"/>
      <c r="AJ229" s="64"/>
      <c r="AK229" s="64"/>
      <c r="AL229" s="66" t="str">
        <f t="shared" si="40"/>
        <v/>
      </c>
      <c r="AM229" s="67" t="str">
        <f t="shared" si="41"/>
        <v/>
      </c>
      <c r="AN229" s="68" t="str">
        <f t="shared" si="42"/>
        <v/>
      </c>
      <c r="AO229" s="67" t="str">
        <f t="shared" si="43"/>
        <v/>
      </c>
      <c r="AP229" s="67" t="str">
        <f t="shared" si="44"/>
        <v/>
      </c>
      <c r="AQ229" s="67" t="str">
        <f t="shared" si="45"/>
        <v/>
      </c>
      <c r="AR229" s="67" t="str">
        <f t="shared" si="46"/>
        <v/>
      </c>
      <c r="AS229" s="67" t="str">
        <f t="shared" si="47"/>
        <v/>
      </c>
      <c r="AT229" s="67" t="str">
        <f>IF(A229="","",IF(S229="Yes","N.A.",IF(AND(AD229&lt;&gt;"",AD229&lt;=AF229,AE229&gt;=Q229),"PASS",IF(Setup!$B$24&lt;=AF229,"WATCH",IF(BG229&gt;0,"PARTIAL REVERSE/REVIEW","REVERSE/REVIEW")))))</f>
        <v/>
      </c>
      <c r="AU229" s="67" t="str">
        <f>IF(A229="","",IF(H229="","REVIEW",IF(AI229&gt;0,IF(OR(AH229="",NOT(ISNUMBER(AH229))),"REVIEW CLAIM DATE",IF(AH229&lt;=SUMIF('FY Deadlines'!$A$5:$A$14,IF(MONTH(H229)&gt;=4,YEAR(H229),YEAR(H229)-1),'FY Deadlines'!$F$5:$F$14),"PASS","EXPIRED CLAIM")),IF(SUMIF('FY Deadlines'!$A$5:$A$14,IF(MONTH(H229)&gt;=4,YEAR(H229),YEAR(H229)-1),'FY Deadlines'!$F$5:$F$14)=0,"REVIEW FY",IF(Setup!$B$24&gt;SUMIF('FY Deadlines'!$A$5:$A$14,IF(MONTH(H229)&gt;=4,YEAR(H229),YEAR(H229)-1),'FY Deadlines'!$F$5:$F$14),"EXPIRED","PASS")))))</f>
        <v/>
      </c>
      <c r="AV229" s="67" t="str">
        <f t="shared" si="48"/>
        <v/>
      </c>
      <c r="AW229" s="67" t="str">
        <f>IF(AM229="","",IF(COUNTIF('GSTR-2B IMS'!$AE$5:$AE$504,AM229)=1,SUMIF('GSTR-2B IMS'!$AE$5:$AE$504,AM229,'GSTR-2B IMS'!$AL$5:$AL$504),""))</f>
        <v/>
      </c>
      <c r="AX229" s="67" t="str">
        <f>IF(A229="","",IF(AO229&gt;1,"Duplicate",IF(COUNTIF('GSTR-2B IMS'!$AE$5:$AE$504,AM229)=0,"Only in Books",IF(COUNTIF('GSTR-2B IMS'!$AE$5:$AE$504,AM229)&gt;1,"Duplicate",IF(AND(C229=INDEX('GSTR-2B IMS'!$C$5:$C$504,AW229),F229=INDEX('GSTR-2B IMS'!$F$5:$F$504,AW229),ABS(H229-INDEX('GSTR-2B IMS'!$H$5:$H$504,AW229))&lt;=Setup!$B$21,ABS(L229-INDEX('GSTR-2B IMS'!$L$5:$L$504,AW229))&lt;=Setup!$B$18,ABS(AN229-INDEX('GSTR-2B IMS'!$AF$5:$AF$504,AW229))&lt;=Setup!$B$19,ABS(M229-INDEX('GSTR-2B IMS'!$M$5:$M$504,AW229))&lt;=Setup!$B$20,ABS(N229-INDEX('GSTR-2B IMS'!$N$5:$N$504,AW229))&lt;=Setup!$B$20,ABS(O229-INDEX('GSTR-2B IMS'!$O$5:$O$504,AW229))&lt;=Setup!$B$20,ABS(P229-INDEX('GSTR-2B IMS'!$P$5:$P$504,AW229))&lt;=Setup!$B$20),"Exact",IF(AND(C229=INDEX('GSTR-2B IMS'!$C$5:$C$504,AW229),F229=INDEX('GSTR-2B IMS'!$F$5:$F$504,AW229)),"Partial","Probable"))))))</f>
        <v/>
      </c>
      <c r="AY229" s="69" t="str">
        <f t="shared" si="49"/>
        <v/>
      </c>
      <c r="AZ229" s="190">
        <f t="shared" si="50"/>
        <v>225</v>
      </c>
      <c r="BA229" s="190" t="str">
        <f>IF(A229="","",IF(AW229="","N.A.",IF(INDEX('GSTR-2B IMS'!$T$5:$T$504,AW229)&lt;&gt;"Available","REVIEW",IF(OR(INDEX('GSTR-2B IMS'!$B$5:$B$504,AW229)="GSTR-1 B2B",INDEX('GSTR-2B IMS'!$B$5:$B$504,AW229)="GSTR-1A",INDEX('GSTR-2B IMS'!$B$5:$B$504,AW229)="IFF"),IF(OR(INDEX('GSTR-2B IMS'!$V$5:$V$504,AW229)="Accepted",INDEX('GSTR-2B IMS'!$V$5:$V$504,AW229)="No Action",INDEX('GSTR-2B IMS'!$V$5:$V$504,AW229)="Deemed Accepted"),"PASS","REVIEW"),IF(OR(INDEX('GSTR-2B IMS'!$V$5:$V$504,AW229)="Not in IMS",INDEX('GSTR-2B IMS'!$V$5:$V$504,AW229)="N.A.",INDEX('GSTR-2B IMS'!$V$5:$V$504,AW229)=""),"PASS","REVIEW")))))</f>
        <v/>
      </c>
      <c r="BB229" s="190" t="str">
        <f>IF(A229="","",IF(S229="Yes","RCM",IF(AW229="","Unmatched",IF(INDEX('GSTR-2B IMS'!$AC$5:$AC$504,AW229)="","4(A)(5)",INDEX('GSTR-2B IMS'!$AC$5:$AC$504,AW229)))))</f>
        <v/>
      </c>
      <c r="BC229" s="188" t="str">
        <f>IF(A229="","",IF(OR(S229="Yes",F229="Credit Note",Q229&lt;=0,AF229="",Setup!$B$24&lt;=AF229,AN229&lt;=0),0,MAX(0,M229*MIN(1,MAX(0,AI229/AN229))*MAX(0,1-IF(AND(AD229&lt;&gt;"",AD229&lt;=AF229),MIN(1,MAX(0,AE229/Q229)),0))-SUMIFS('Reversal Reclaim'!$K$5:$K$504,'Reversal Reclaim'!$B$5:$B$504,A229,'Reversal Reclaim'!$G$5:$G$504,"Temporary"))))</f>
        <v/>
      </c>
      <c r="BD229" s="188" t="str">
        <f>IF(A229="","",IF(OR(S229="Yes",F229="Credit Note",Q229&lt;=0,AF229="",Setup!$B$24&lt;=AF229,AN229&lt;=0),0,MAX(0,N229*MIN(1,MAX(0,AI229/AN229))*MAX(0,1-IF(AND(AD229&lt;&gt;"",AD229&lt;=AF229),MIN(1,MAX(0,AE229/Q229)),0))-SUMIFS('Reversal Reclaim'!$L$5:$L$504,'Reversal Reclaim'!$B$5:$B$504,A229,'Reversal Reclaim'!$G$5:$G$504,"Temporary"))))</f>
        <v/>
      </c>
      <c r="BE229" s="188" t="str">
        <f>IF(A229="","",IF(OR(S229="Yes",F229="Credit Note",Q229&lt;=0,AF229="",Setup!$B$24&lt;=AF229,AN229&lt;=0),0,MAX(0,O229*MIN(1,MAX(0,AI229/AN229))*MAX(0,1-IF(AND(AD229&lt;&gt;"",AD229&lt;=AF229),MIN(1,MAX(0,AE229/Q229)),0))-SUMIFS('Reversal Reclaim'!$M$5:$M$504,'Reversal Reclaim'!$B$5:$B$504,A229,'Reversal Reclaim'!$G$5:$G$504,"Temporary"))))</f>
        <v/>
      </c>
      <c r="BF229" s="188" t="str">
        <f>IF(A229="","",IF(OR(S229="Yes",F229="Credit Note",Q229&lt;=0,AF229="",Setup!$B$24&lt;=AF229,AN229&lt;=0),0,MAX(0,P229*MIN(1,MAX(0,AI229/AN229))*MAX(0,1-IF(AND(AD229&lt;&gt;"",AD229&lt;=AF229),MIN(1,MAX(0,AE229/Q229)),0))-SUMIFS('Reversal Reclaim'!$N$5:$N$504,'Reversal Reclaim'!$B$5:$B$504,A229,'Reversal Reclaim'!$G$5:$G$504,"Temporary"))))</f>
        <v/>
      </c>
      <c r="BG229" s="188" t="str">
        <f t="shared" si="51"/>
        <v/>
      </c>
    </row>
    <row r="230" spans="1:59" ht="37.950000000000003" customHeight="1" x14ac:dyDescent="0.25">
      <c r="A230" s="61"/>
      <c r="B230" s="62"/>
      <c r="C230" s="62"/>
      <c r="D230" s="62"/>
      <c r="E230" s="62"/>
      <c r="F230" s="62"/>
      <c r="G230" s="62"/>
      <c r="H230" s="63"/>
      <c r="I230" s="63"/>
      <c r="J230" s="63"/>
      <c r="K230" s="63"/>
      <c r="L230" s="64"/>
      <c r="M230" s="64"/>
      <c r="N230" s="64"/>
      <c r="O230" s="64"/>
      <c r="P230" s="64"/>
      <c r="Q230" s="64"/>
      <c r="R230" s="62"/>
      <c r="S230" s="62"/>
      <c r="T230" s="62"/>
      <c r="U230" s="62"/>
      <c r="V230" s="62"/>
      <c r="W230" s="63"/>
      <c r="X230" s="65"/>
      <c r="Y230" s="65"/>
      <c r="Z230" s="65"/>
      <c r="AA230" s="62"/>
      <c r="AB230" s="62"/>
      <c r="AC230" s="62"/>
      <c r="AD230" s="63"/>
      <c r="AE230" s="64"/>
      <c r="AF230" s="63" t="str">
        <f t="shared" si="39"/>
        <v/>
      </c>
      <c r="AG230" s="62"/>
      <c r="AH230" s="207"/>
      <c r="AI230" s="64"/>
      <c r="AJ230" s="64"/>
      <c r="AK230" s="64"/>
      <c r="AL230" s="66" t="str">
        <f t="shared" si="40"/>
        <v/>
      </c>
      <c r="AM230" s="67" t="str">
        <f t="shared" si="41"/>
        <v/>
      </c>
      <c r="AN230" s="68" t="str">
        <f t="shared" si="42"/>
        <v/>
      </c>
      <c r="AO230" s="67" t="str">
        <f t="shared" si="43"/>
        <v/>
      </c>
      <c r="AP230" s="67" t="str">
        <f t="shared" si="44"/>
        <v/>
      </c>
      <c r="AQ230" s="67" t="str">
        <f t="shared" si="45"/>
        <v/>
      </c>
      <c r="AR230" s="67" t="str">
        <f t="shared" si="46"/>
        <v/>
      </c>
      <c r="AS230" s="67" t="str">
        <f t="shared" si="47"/>
        <v/>
      </c>
      <c r="AT230" s="67" t="str">
        <f>IF(A230="","",IF(S230="Yes","N.A.",IF(AND(AD230&lt;&gt;"",AD230&lt;=AF230,AE230&gt;=Q230),"PASS",IF(Setup!$B$24&lt;=AF230,"WATCH",IF(BG230&gt;0,"PARTIAL REVERSE/REVIEW","REVERSE/REVIEW")))))</f>
        <v/>
      </c>
      <c r="AU230" s="67" t="str">
        <f>IF(A230="","",IF(H230="","REVIEW",IF(AI230&gt;0,IF(OR(AH230="",NOT(ISNUMBER(AH230))),"REVIEW CLAIM DATE",IF(AH230&lt;=SUMIF('FY Deadlines'!$A$5:$A$14,IF(MONTH(H230)&gt;=4,YEAR(H230),YEAR(H230)-1),'FY Deadlines'!$F$5:$F$14),"PASS","EXPIRED CLAIM")),IF(SUMIF('FY Deadlines'!$A$5:$A$14,IF(MONTH(H230)&gt;=4,YEAR(H230),YEAR(H230)-1),'FY Deadlines'!$F$5:$F$14)=0,"REVIEW FY",IF(Setup!$B$24&gt;SUMIF('FY Deadlines'!$A$5:$A$14,IF(MONTH(H230)&gt;=4,YEAR(H230),YEAR(H230)-1),'FY Deadlines'!$F$5:$F$14),"EXPIRED","PASS")))))</f>
        <v/>
      </c>
      <c r="AV230" s="67" t="str">
        <f t="shared" si="48"/>
        <v/>
      </c>
      <c r="AW230" s="67" t="str">
        <f>IF(AM230="","",IF(COUNTIF('GSTR-2B IMS'!$AE$5:$AE$504,AM230)=1,SUMIF('GSTR-2B IMS'!$AE$5:$AE$504,AM230,'GSTR-2B IMS'!$AL$5:$AL$504),""))</f>
        <v/>
      </c>
      <c r="AX230" s="67" t="str">
        <f>IF(A230="","",IF(AO230&gt;1,"Duplicate",IF(COUNTIF('GSTR-2B IMS'!$AE$5:$AE$504,AM230)=0,"Only in Books",IF(COUNTIF('GSTR-2B IMS'!$AE$5:$AE$504,AM230)&gt;1,"Duplicate",IF(AND(C230=INDEX('GSTR-2B IMS'!$C$5:$C$504,AW230),F230=INDEX('GSTR-2B IMS'!$F$5:$F$504,AW230),ABS(H230-INDEX('GSTR-2B IMS'!$H$5:$H$504,AW230))&lt;=Setup!$B$21,ABS(L230-INDEX('GSTR-2B IMS'!$L$5:$L$504,AW230))&lt;=Setup!$B$18,ABS(AN230-INDEX('GSTR-2B IMS'!$AF$5:$AF$504,AW230))&lt;=Setup!$B$19,ABS(M230-INDEX('GSTR-2B IMS'!$M$5:$M$504,AW230))&lt;=Setup!$B$20,ABS(N230-INDEX('GSTR-2B IMS'!$N$5:$N$504,AW230))&lt;=Setup!$B$20,ABS(O230-INDEX('GSTR-2B IMS'!$O$5:$O$504,AW230))&lt;=Setup!$B$20,ABS(P230-INDEX('GSTR-2B IMS'!$P$5:$P$504,AW230))&lt;=Setup!$B$20),"Exact",IF(AND(C230=INDEX('GSTR-2B IMS'!$C$5:$C$504,AW230),F230=INDEX('GSTR-2B IMS'!$F$5:$F$504,AW230)),"Partial","Probable"))))))</f>
        <v/>
      </c>
      <c r="AY230" s="69" t="str">
        <f t="shared" si="49"/>
        <v/>
      </c>
      <c r="AZ230" s="190">
        <f t="shared" si="50"/>
        <v>226</v>
      </c>
      <c r="BA230" s="190" t="str">
        <f>IF(A230="","",IF(AW230="","N.A.",IF(INDEX('GSTR-2B IMS'!$T$5:$T$504,AW230)&lt;&gt;"Available","REVIEW",IF(OR(INDEX('GSTR-2B IMS'!$B$5:$B$504,AW230)="GSTR-1 B2B",INDEX('GSTR-2B IMS'!$B$5:$B$504,AW230)="GSTR-1A",INDEX('GSTR-2B IMS'!$B$5:$B$504,AW230)="IFF"),IF(OR(INDEX('GSTR-2B IMS'!$V$5:$V$504,AW230)="Accepted",INDEX('GSTR-2B IMS'!$V$5:$V$504,AW230)="No Action",INDEX('GSTR-2B IMS'!$V$5:$V$504,AW230)="Deemed Accepted"),"PASS","REVIEW"),IF(OR(INDEX('GSTR-2B IMS'!$V$5:$V$504,AW230)="Not in IMS",INDEX('GSTR-2B IMS'!$V$5:$V$504,AW230)="N.A.",INDEX('GSTR-2B IMS'!$V$5:$V$504,AW230)=""),"PASS","REVIEW")))))</f>
        <v/>
      </c>
      <c r="BB230" s="190" t="str">
        <f>IF(A230="","",IF(S230="Yes","RCM",IF(AW230="","Unmatched",IF(INDEX('GSTR-2B IMS'!$AC$5:$AC$504,AW230)="","4(A)(5)",INDEX('GSTR-2B IMS'!$AC$5:$AC$504,AW230)))))</f>
        <v/>
      </c>
      <c r="BC230" s="188" t="str">
        <f>IF(A230="","",IF(OR(S230="Yes",F230="Credit Note",Q230&lt;=0,AF230="",Setup!$B$24&lt;=AF230,AN230&lt;=0),0,MAX(0,M230*MIN(1,MAX(0,AI230/AN230))*MAX(0,1-IF(AND(AD230&lt;&gt;"",AD230&lt;=AF230),MIN(1,MAX(0,AE230/Q230)),0))-SUMIFS('Reversal Reclaim'!$K$5:$K$504,'Reversal Reclaim'!$B$5:$B$504,A230,'Reversal Reclaim'!$G$5:$G$504,"Temporary"))))</f>
        <v/>
      </c>
      <c r="BD230" s="188" t="str">
        <f>IF(A230="","",IF(OR(S230="Yes",F230="Credit Note",Q230&lt;=0,AF230="",Setup!$B$24&lt;=AF230,AN230&lt;=0),0,MAX(0,N230*MIN(1,MAX(0,AI230/AN230))*MAX(0,1-IF(AND(AD230&lt;&gt;"",AD230&lt;=AF230),MIN(1,MAX(0,AE230/Q230)),0))-SUMIFS('Reversal Reclaim'!$L$5:$L$504,'Reversal Reclaim'!$B$5:$B$504,A230,'Reversal Reclaim'!$G$5:$G$504,"Temporary"))))</f>
        <v/>
      </c>
      <c r="BE230" s="188" t="str">
        <f>IF(A230="","",IF(OR(S230="Yes",F230="Credit Note",Q230&lt;=0,AF230="",Setup!$B$24&lt;=AF230,AN230&lt;=0),0,MAX(0,O230*MIN(1,MAX(0,AI230/AN230))*MAX(0,1-IF(AND(AD230&lt;&gt;"",AD230&lt;=AF230),MIN(1,MAX(0,AE230/Q230)),0))-SUMIFS('Reversal Reclaim'!$M$5:$M$504,'Reversal Reclaim'!$B$5:$B$504,A230,'Reversal Reclaim'!$G$5:$G$504,"Temporary"))))</f>
        <v/>
      </c>
      <c r="BF230" s="188" t="str">
        <f>IF(A230="","",IF(OR(S230="Yes",F230="Credit Note",Q230&lt;=0,AF230="",Setup!$B$24&lt;=AF230,AN230&lt;=0),0,MAX(0,P230*MIN(1,MAX(0,AI230/AN230))*MAX(0,1-IF(AND(AD230&lt;&gt;"",AD230&lt;=AF230),MIN(1,MAX(0,AE230/Q230)),0))-SUMIFS('Reversal Reclaim'!$N$5:$N$504,'Reversal Reclaim'!$B$5:$B$504,A230,'Reversal Reclaim'!$G$5:$G$504,"Temporary"))))</f>
        <v/>
      </c>
      <c r="BG230" s="188" t="str">
        <f t="shared" si="51"/>
        <v/>
      </c>
    </row>
    <row r="231" spans="1:59" ht="37.950000000000003" customHeight="1" x14ac:dyDescent="0.25">
      <c r="A231" s="61"/>
      <c r="B231" s="62"/>
      <c r="C231" s="62"/>
      <c r="D231" s="62"/>
      <c r="E231" s="62"/>
      <c r="F231" s="62"/>
      <c r="G231" s="62"/>
      <c r="H231" s="63"/>
      <c r="I231" s="63"/>
      <c r="J231" s="63"/>
      <c r="K231" s="63"/>
      <c r="L231" s="64"/>
      <c r="M231" s="64"/>
      <c r="N231" s="64"/>
      <c r="O231" s="64"/>
      <c r="P231" s="64"/>
      <c r="Q231" s="64"/>
      <c r="R231" s="62"/>
      <c r="S231" s="62"/>
      <c r="T231" s="62"/>
      <c r="U231" s="62"/>
      <c r="V231" s="62"/>
      <c r="W231" s="63"/>
      <c r="X231" s="65"/>
      <c r="Y231" s="65"/>
      <c r="Z231" s="65"/>
      <c r="AA231" s="62"/>
      <c r="AB231" s="62"/>
      <c r="AC231" s="62"/>
      <c r="AD231" s="63"/>
      <c r="AE231" s="64"/>
      <c r="AF231" s="63" t="str">
        <f t="shared" si="39"/>
        <v/>
      </c>
      <c r="AG231" s="62"/>
      <c r="AH231" s="207"/>
      <c r="AI231" s="64"/>
      <c r="AJ231" s="64"/>
      <c r="AK231" s="64"/>
      <c r="AL231" s="66" t="str">
        <f t="shared" si="40"/>
        <v/>
      </c>
      <c r="AM231" s="67" t="str">
        <f t="shared" si="41"/>
        <v/>
      </c>
      <c r="AN231" s="68" t="str">
        <f t="shared" si="42"/>
        <v/>
      </c>
      <c r="AO231" s="67" t="str">
        <f t="shared" si="43"/>
        <v/>
      </c>
      <c r="AP231" s="67" t="str">
        <f t="shared" si="44"/>
        <v/>
      </c>
      <c r="AQ231" s="67" t="str">
        <f t="shared" si="45"/>
        <v/>
      </c>
      <c r="AR231" s="67" t="str">
        <f t="shared" si="46"/>
        <v/>
      </c>
      <c r="AS231" s="67" t="str">
        <f t="shared" si="47"/>
        <v/>
      </c>
      <c r="AT231" s="67" t="str">
        <f>IF(A231="","",IF(S231="Yes","N.A.",IF(AND(AD231&lt;&gt;"",AD231&lt;=AF231,AE231&gt;=Q231),"PASS",IF(Setup!$B$24&lt;=AF231,"WATCH",IF(BG231&gt;0,"PARTIAL REVERSE/REVIEW","REVERSE/REVIEW")))))</f>
        <v/>
      </c>
      <c r="AU231" s="67" t="str">
        <f>IF(A231="","",IF(H231="","REVIEW",IF(AI231&gt;0,IF(OR(AH231="",NOT(ISNUMBER(AH231))),"REVIEW CLAIM DATE",IF(AH231&lt;=SUMIF('FY Deadlines'!$A$5:$A$14,IF(MONTH(H231)&gt;=4,YEAR(H231),YEAR(H231)-1),'FY Deadlines'!$F$5:$F$14),"PASS","EXPIRED CLAIM")),IF(SUMIF('FY Deadlines'!$A$5:$A$14,IF(MONTH(H231)&gt;=4,YEAR(H231),YEAR(H231)-1),'FY Deadlines'!$F$5:$F$14)=0,"REVIEW FY",IF(Setup!$B$24&gt;SUMIF('FY Deadlines'!$A$5:$A$14,IF(MONTH(H231)&gt;=4,YEAR(H231),YEAR(H231)-1),'FY Deadlines'!$F$5:$F$14),"EXPIRED","PASS")))))</f>
        <v/>
      </c>
      <c r="AV231" s="67" t="str">
        <f t="shared" si="48"/>
        <v/>
      </c>
      <c r="AW231" s="67" t="str">
        <f>IF(AM231="","",IF(COUNTIF('GSTR-2B IMS'!$AE$5:$AE$504,AM231)=1,SUMIF('GSTR-2B IMS'!$AE$5:$AE$504,AM231,'GSTR-2B IMS'!$AL$5:$AL$504),""))</f>
        <v/>
      </c>
      <c r="AX231" s="67" t="str">
        <f>IF(A231="","",IF(AO231&gt;1,"Duplicate",IF(COUNTIF('GSTR-2B IMS'!$AE$5:$AE$504,AM231)=0,"Only in Books",IF(COUNTIF('GSTR-2B IMS'!$AE$5:$AE$504,AM231)&gt;1,"Duplicate",IF(AND(C231=INDEX('GSTR-2B IMS'!$C$5:$C$504,AW231),F231=INDEX('GSTR-2B IMS'!$F$5:$F$504,AW231),ABS(H231-INDEX('GSTR-2B IMS'!$H$5:$H$504,AW231))&lt;=Setup!$B$21,ABS(L231-INDEX('GSTR-2B IMS'!$L$5:$L$504,AW231))&lt;=Setup!$B$18,ABS(AN231-INDEX('GSTR-2B IMS'!$AF$5:$AF$504,AW231))&lt;=Setup!$B$19,ABS(M231-INDEX('GSTR-2B IMS'!$M$5:$M$504,AW231))&lt;=Setup!$B$20,ABS(N231-INDEX('GSTR-2B IMS'!$N$5:$N$504,AW231))&lt;=Setup!$B$20,ABS(O231-INDEX('GSTR-2B IMS'!$O$5:$O$504,AW231))&lt;=Setup!$B$20,ABS(P231-INDEX('GSTR-2B IMS'!$P$5:$P$504,AW231))&lt;=Setup!$B$20),"Exact",IF(AND(C231=INDEX('GSTR-2B IMS'!$C$5:$C$504,AW231),F231=INDEX('GSTR-2B IMS'!$F$5:$F$504,AW231)),"Partial","Probable"))))))</f>
        <v/>
      </c>
      <c r="AY231" s="69" t="str">
        <f t="shared" si="49"/>
        <v/>
      </c>
      <c r="AZ231" s="190">
        <f t="shared" si="50"/>
        <v>227</v>
      </c>
      <c r="BA231" s="190" t="str">
        <f>IF(A231="","",IF(AW231="","N.A.",IF(INDEX('GSTR-2B IMS'!$T$5:$T$504,AW231)&lt;&gt;"Available","REVIEW",IF(OR(INDEX('GSTR-2B IMS'!$B$5:$B$504,AW231)="GSTR-1 B2B",INDEX('GSTR-2B IMS'!$B$5:$B$504,AW231)="GSTR-1A",INDEX('GSTR-2B IMS'!$B$5:$B$504,AW231)="IFF"),IF(OR(INDEX('GSTR-2B IMS'!$V$5:$V$504,AW231)="Accepted",INDEX('GSTR-2B IMS'!$V$5:$V$504,AW231)="No Action",INDEX('GSTR-2B IMS'!$V$5:$V$504,AW231)="Deemed Accepted"),"PASS","REVIEW"),IF(OR(INDEX('GSTR-2B IMS'!$V$5:$V$504,AW231)="Not in IMS",INDEX('GSTR-2B IMS'!$V$5:$V$504,AW231)="N.A.",INDEX('GSTR-2B IMS'!$V$5:$V$504,AW231)=""),"PASS","REVIEW")))))</f>
        <v/>
      </c>
      <c r="BB231" s="190" t="str">
        <f>IF(A231="","",IF(S231="Yes","RCM",IF(AW231="","Unmatched",IF(INDEX('GSTR-2B IMS'!$AC$5:$AC$504,AW231)="","4(A)(5)",INDEX('GSTR-2B IMS'!$AC$5:$AC$504,AW231)))))</f>
        <v/>
      </c>
      <c r="BC231" s="188" t="str">
        <f>IF(A231="","",IF(OR(S231="Yes",F231="Credit Note",Q231&lt;=0,AF231="",Setup!$B$24&lt;=AF231,AN231&lt;=0),0,MAX(0,M231*MIN(1,MAX(0,AI231/AN231))*MAX(0,1-IF(AND(AD231&lt;&gt;"",AD231&lt;=AF231),MIN(1,MAX(0,AE231/Q231)),0))-SUMIFS('Reversal Reclaim'!$K$5:$K$504,'Reversal Reclaim'!$B$5:$B$504,A231,'Reversal Reclaim'!$G$5:$G$504,"Temporary"))))</f>
        <v/>
      </c>
      <c r="BD231" s="188" t="str">
        <f>IF(A231="","",IF(OR(S231="Yes",F231="Credit Note",Q231&lt;=0,AF231="",Setup!$B$24&lt;=AF231,AN231&lt;=0),0,MAX(0,N231*MIN(1,MAX(0,AI231/AN231))*MAX(0,1-IF(AND(AD231&lt;&gt;"",AD231&lt;=AF231),MIN(1,MAX(0,AE231/Q231)),0))-SUMIFS('Reversal Reclaim'!$L$5:$L$504,'Reversal Reclaim'!$B$5:$B$504,A231,'Reversal Reclaim'!$G$5:$G$504,"Temporary"))))</f>
        <v/>
      </c>
      <c r="BE231" s="188" t="str">
        <f>IF(A231="","",IF(OR(S231="Yes",F231="Credit Note",Q231&lt;=0,AF231="",Setup!$B$24&lt;=AF231,AN231&lt;=0),0,MAX(0,O231*MIN(1,MAX(0,AI231/AN231))*MAX(0,1-IF(AND(AD231&lt;&gt;"",AD231&lt;=AF231),MIN(1,MAX(0,AE231/Q231)),0))-SUMIFS('Reversal Reclaim'!$M$5:$M$504,'Reversal Reclaim'!$B$5:$B$504,A231,'Reversal Reclaim'!$G$5:$G$504,"Temporary"))))</f>
        <v/>
      </c>
      <c r="BF231" s="188" t="str">
        <f>IF(A231="","",IF(OR(S231="Yes",F231="Credit Note",Q231&lt;=0,AF231="",Setup!$B$24&lt;=AF231,AN231&lt;=0),0,MAX(0,P231*MIN(1,MAX(0,AI231/AN231))*MAX(0,1-IF(AND(AD231&lt;&gt;"",AD231&lt;=AF231),MIN(1,MAX(0,AE231/Q231)),0))-SUMIFS('Reversal Reclaim'!$N$5:$N$504,'Reversal Reclaim'!$B$5:$B$504,A231,'Reversal Reclaim'!$G$5:$G$504,"Temporary"))))</f>
        <v/>
      </c>
      <c r="BG231" s="188" t="str">
        <f t="shared" si="51"/>
        <v/>
      </c>
    </row>
    <row r="232" spans="1:59" ht="37.950000000000003" customHeight="1" x14ac:dyDescent="0.25">
      <c r="A232" s="61"/>
      <c r="B232" s="62"/>
      <c r="C232" s="62"/>
      <c r="D232" s="62"/>
      <c r="E232" s="62"/>
      <c r="F232" s="62"/>
      <c r="G232" s="62"/>
      <c r="H232" s="63"/>
      <c r="I232" s="63"/>
      <c r="J232" s="63"/>
      <c r="K232" s="63"/>
      <c r="L232" s="64"/>
      <c r="M232" s="64"/>
      <c r="N232" s="64"/>
      <c r="O232" s="64"/>
      <c r="P232" s="64"/>
      <c r="Q232" s="64"/>
      <c r="R232" s="62"/>
      <c r="S232" s="62"/>
      <c r="T232" s="62"/>
      <c r="U232" s="62"/>
      <c r="V232" s="62"/>
      <c r="W232" s="63"/>
      <c r="X232" s="65"/>
      <c r="Y232" s="65"/>
      <c r="Z232" s="65"/>
      <c r="AA232" s="62"/>
      <c r="AB232" s="62"/>
      <c r="AC232" s="62"/>
      <c r="AD232" s="63"/>
      <c r="AE232" s="64"/>
      <c r="AF232" s="63" t="str">
        <f t="shared" si="39"/>
        <v/>
      </c>
      <c r="AG232" s="62"/>
      <c r="AH232" s="207"/>
      <c r="AI232" s="64"/>
      <c r="AJ232" s="64"/>
      <c r="AK232" s="64"/>
      <c r="AL232" s="66" t="str">
        <f t="shared" si="40"/>
        <v/>
      </c>
      <c r="AM232" s="67" t="str">
        <f t="shared" si="41"/>
        <v/>
      </c>
      <c r="AN232" s="68" t="str">
        <f t="shared" si="42"/>
        <v/>
      </c>
      <c r="AO232" s="67" t="str">
        <f t="shared" si="43"/>
        <v/>
      </c>
      <c r="AP232" s="67" t="str">
        <f t="shared" si="44"/>
        <v/>
      </c>
      <c r="AQ232" s="67" t="str">
        <f t="shared" si="45"/>
        <v/>
      </c>
      <c r="AR232" s="67" t="str">
        <f t="shared" si="46"/>
        <v/>
      </c>
      <c r="AS232" s="67" t="str">
        <f t="shared" si="47"/>
        <v/>
      </c>
      <c r="AT232" s="67" t="str">
        <f>IF(A232="","",IF(S232="Yes","N.A.",IF(AND(AD232&lt;&gt;"",AD232&lt;=AF232,AE232&gt;=Q232),"PASS",IF(Setup!$B$24&lt;=AF232,"WATCH",IF(BG232&gt;0,"PARTIAL REVERSE/REVIEW","REVERSE/REVIEW")))))</f>
        <v/>
      </c>
      <c r="AU232" s="67" t="str">
        <f>IF(A232="","",IF(H232="","REVIEW",IF(AI232&gt;0,IF(OR(AH232="",NOT(ISNUMBER(AH232))),"REVIEW CLAIM DATE",IF(AH232&lt;=SUMIF('FY Deadlines'!$A$5:$A$14,IF(MONTH(H232)&gt;=4,YEAR(H232),YEAR(H232)-1),'FY Deadlines'!$F$5:$F$14),"PASS","EXPIRED CLAIM")),IF(SUMIF('FY Deadlines'!$A$5:$A$14,IF(MONTH(H232)&gt;=4,YEAR(H232),YEAR(H232)-1),'FY Deadlines'!$F$5:$F$14)=0,"REVIEW FY",IF(Setup!$B$24&gt;SUMIF('FY Deadlines'!$A$5:$A$14,IF(MONTH(H232)&gt;=4,YEAR(H232),YEAR(H232)-1),'FY Deadlines'!$F$5:$F$14),"EXPIRED","PASS")))))</f>
        <v/>
      </c>
      <c r="AV232" s="67" t="str">
        <f t="shared" si="48"/>
        <v/>
      </c>
      <c r="AW232" s="67" t="str">
        <f>IF(AM232="","",IF(COUNTIF('GSTR-2B IMS'!$AE$5:$AE$504,AM232)=1,SUMIF('GSTR-2B IMS'!$AE$5:$AE$504,AM232,'GSTR-2B IMS'!$AL$5:$AL$504),""))</f>
        <v/>
      </c>
      <c r="AX232" s="67" t="str">
        <f>IF(A232="","",IF(AO232&gt;1,"Duplicate",IF(COUNTIF('GSTR-2B IMS'!$AE$5:$AE$504,AM232)=0,"Only in Books",IF(COUNTIF('GSTR-2B IMS'!$AE$5:$AE$504,AM232)&gt;1,"Duplicate",IF(AND(C232=INDEX('GSTR-2B IMS'!$C$5:$C$504,AW232),F232=INDEX('GSTR-2B IMS'!$F$5:$F$504,AW232),ABS(H232-INDEX('GSTR-2B IMS'!$H$5:$H$504,AW232))&lt;=Setup!$B$21,ABS(L232-INDEX('GSTR-2B IMS'!$L$5:$L$504,AW232))&lt;=Setup!$B$18,ABS(AN232-INDEX('GSTR-2B IMS'!$AF$5:$AF$504,AW232))&lt;=Setup!$B$19,ABS(M232-INDEX('GSTR-2B IMS'!$M$5:$M$504,AW232))&lt;=Setup!$B$20,ABS(N232-INDEX('GSTR-2B IMS'!$N$5:$N$504,AW232))&lt;=Setup!$B$20,ABS(O232-INDEX('GSTR-2B IMS'!$O$5:$O$504,AW232))&lt;=Setup!$B$20,ABS(P232-INDEX('GSTR-2B IMS'!$P$5:$P$504,AW232))&lt;=Setup!$B$20),"Exact",IF(AND(C232=INDEX('GSTR-2B IMS'!$C$5:$C$504,AW232),F232=INDEX('GSTR-2B IMS'!$F$5:$F$504,AW232)),"Partial","Probable"))))))</f>
        <v/>
      </c>
      <c r="AY232" s="69" t="str">
        <f t="shared" si="49"/>
        <v/>
      </c>
      <c r="AZ232" s="190">
        <f t="shared" si="50"/>
        <v>228</v>
      </c>
      <c r="BA232" s="190" t="str">
        <f>IF(A232="","",IF(AW232="","N.A.",IF(INDEX('GSTR-2B IMS'!$T$5:$T$504,AW232)&lt;&gt;"Available","REVIEW",IF(OR(INDEX('GSTR-2B IMS'!$B$5:$B$504,AW232)="GSTR-1 B2B",INDEX('GSTR-2B IMS'!$B$5:$B$504,AW232)="GSTR-1A",INDEX('GSTR-2B IMS'!$B$5:$B$504,AW232)="IFF"),IF(OR(INDEX('GSTR-2B IMS'!$V$5:$V$504,AW232)="Accepted",INDEX('GSTR-2B IMS'!$V$5:$V$504,AW232)="No Action",INDEX('GSTR-2B IMS'!$V$5:$V$504,AW232)="Deemed Accepted"),"PASS","REVIEW"),IF(OR(INDEX('GSTR-2B IMS'!$V$5:$V$504,AW232)="Not in IMS",INDEX('GSTR-2B IMS'!$V$5:$V$504,AW232)="N.A.",INDEX('GSTR-2B IMS'!$V$5:$V$504,AW232)=""),"PASS","REVIEW")))))</f>
        <v/>
      </c>
      <c r="BB232" s="190" t="str">
        <f>IF(A232="","",IF(S232="Yes","RCM",IF(AW232="","Unmatched",IF(INDEX('GSTR-2B IMS'!$AC$5:$AC$504,AW232)="","4(A)(5)",INDEX('GSTR-2B IMS'!$AC$5:$AC$504,AW232)))))</f>
        <v/>
      </c>
      <c r="BC232" s="188" t="str">
        <f>IF(A232="","",IF(OR(S232="Yes",F232="Credit Note",Q232&lt;=0,AF232="",Setup!$B$24&lt;=AF232,AN232&lt;=0),0,MAX(0,M232*MIN(1,MAX(0,AI232/AN232))*MAX(0,1-IF(AND(AD232&lt;&gt;"",AD232&lt;=AF232),MIN(1,MAX(0,AE232/Q232)),0))-SUMIFS('Reversal Reclaim'!$K$5:$K$504,'Reversal Reclaim'!$B$5:$B$504,A232,'Reversal Reclaim'!$G$5:$G$504,"Temporary"))))</f>
        <v/>
      </c>
      <c r="BD232" s="188" t="str">
        <f>IF(A232="","",IF(OR(S232="Yes",F232="Credit Note",Q232&lt;=0,AF232="",Setup!$B$24&lt;=AF232,AN232&lt;=0),0,MAX(0,N232*MIN(1,MAX(0,AI232/AN232))*MAX(0,1-IF(AND(AD232&lt;&gt;"",AD232&lt;=AF232),MIN(1,MAX(0,AE232/Q232)),0))-SUMIFS('Reversal Reclaim'!$L$5:$L$504,'Reversal Reclaim'!$B$5:$B$504,A232,'Reversal Reclaim'!$G$5:$G$504,"Temporary"))))</f>
        <v/>
      </c>
      <c r="BE232" s="188" t="str">
        <f>IF(A232="","",IF(OR(S232="Yes",F232="Credit Note",Q232&lt;=0,AF232="",Setup!$B$24&lt;=AF232,AN232&lt;=0),0,MAX(0,O232*MIN(1,MAX(0,AI232/AN232))*MAX(0,1-IF(AND(AD232&lt;&gt;"",AD232&lt;=AF232),MIN(1,MAX(0,AE232/Q232)),0))-SUMIFS('Reversal Reclaim'!$M$5:$M$504,'Reversal Reclaim'!$B$5:$B$504,A232,'Reversal Reclaim'!$G$5:$G$504,"Temporary"))))</f>
        <v/>
      </c>
      <c r="BF232" s="188" t="str">
        <f>IF(A232="","",IF(OR(S232="Yes",F232="Credit Note",Q232&lt;=0,AF232="",Setup!$B$24&lt;=AF232,AN232&lt;=0),0,MAX(0,P232*MIN(1,MAX(0,AI232/AN232))*MAX(0,1-IF(AND(AD232&lt;&gt;"",AD232&lt;=AF232),MIN(1,MAX(0,AE232/Q232)),0))-SUMIFS('Reversal Reclaim'!$N$5:$N$504,'Reversal Reclaim'!$B$5:$B$504,A232,'Reversal Reclaim'!$G$5:$G$504,"Temporary"))))</f>
        <v/>
      </c>
      <c r="BG232" s="188" t="str">
        <f t="shared" si="51"/>
        <v/>
      </c>
    </row>
    <row r="233" spans="1:59" ht="37.950000000000003" customHeight="1" x14ac:dyDescent="0.25">
      <c r="A233" s="61"/>
      <c r="B233" s="62"/>
      <c r="C233" s="62"/>
      <c r="D233" s="62"/>
      <c r="E233" s="62"/>
      <c r="F233" s="62"/>
      <c r="G233" s="62"/>
      <c r="H233" s="63"/>
      <c r="I233" s="63"/>
      <c r="J233" s="63"/>
      <c r="K233" s="63"/>
      <c r="L233" s="64"/>
      <c r="M233" s="64"/>
      <c r="N233" s="64"/>
      <c r="O233" s="64"/>
      <c r="P233" s="64"/>
      <c r="Q233" s="64"/>
      <c r="R233" s="62"/>
      <c r="S233" s="62"/>
      <c r="T233" s="62"/>
      <c r="U233" s="62"/>
      <c r="V233" s="62"/>
      <c r="W233" s="63"/>
      <c r="X233" s="65"/>
      <c r="Y233" s="65"/>
      <c r="Z233" s="65"/>
      <c r="AA233" s="62"/>
      <c r="AB233" s="62"/>
      <c r="AC233" s="62"/>
      <c r="AD233" s="63"/>
      <c r="AE233" s="64"/>
      <c r="AF233" s="63" t="str">
        <f t="shared" si="39"/>
        <v/>
      </c>
      <c r="AG233" s="62"/>
      <c r="AH233" s="207"/>
      <c r="AI233" s="64"/>
      <c r="AJ233" s="64"/>
      <c r="AK233" s="64"/>
      <c r="AL233" s="66" t="str">
        <f t="shared" si="40"/>
        <v/>
      </c>
      <c r="AM233" s="67" t="str">
        <f t="shared" si="41"/>
        <v/>
      </c>
      <c r="AN233" s="68" t="str">
        <f t="shared" si="42"/>
        <v/>
      </c>
      <c r="AO233" s="67" t="str">
        <f t="shared" si="43"/>
        <v/>
      </c>
      <c r="AP233" s="67" t="str">
        <f t="shared" si="44"/>
        <v/>
      </c>
      <c r="AQ233" s="67" t="str">
        <f t="shared" si="45"/>
        <v/>
      </c>
      <c r="AR233" s="67" t="str">
        <f t="shared" si="46"/>
        <v/>
      </c>
      <c r="AS233" s="67" t="str">
        <f t="shared" si="47"/>
        <v/>
      </c>
      <c r="AT233" s="67" t="str">
        <f>IF(A233="","",IF(S233="Yes","N.A.",IF(AND(AD233&lt;&gt;"",AD233&lt;=AF233,AE233&gt;=Q233),"PASS",IF(Setup!$B$24&lt;=AF233,"WATCH",IF(BG233&gt;0,"PARTIAL REVERSE/REVIEW","REVERSE/REVIEW")))))</f>
        <v/>
      </c>
      <c r="AU233" s="67" t="str">
        <f>IF(A233="","",IF(H233="","REVIEW",IF(AI233&gt;0,IF(OR(AH233="",NOT(ISNUMBER(AH233))),"REVIEW CLAIM DATE",IF(AH233&lt;=SUMIF('FY Deadlines'!$A$5:$A$14,IF(MONTH(H233)&gt;=4,YEAR(H233),YEAR(H233)-1),'FY Deadlines'!$F$5:$F$14),"PASS","EXPIRED CLAIM")),IF(SUMIF('FY Deadlines'!$A$5:$A$14,IF(MONTH(H233)&gt;=4,YEAR(H233),YEAR(H233)-1),'FY Deadlines'!$F$5:$F$14)=0,"REVIEW FY",IF(Setup!$B$24&gt;SUMIF('FY Deadlines'!$A$5:$A$14,IF(MONTH(H233)&gt;=4,YEAR(H233),YEAR(H233)-1),'FY Deadlines'!$F$5:$F$14),"EXPIRED","PASS")))))</f>
        <v/>
      </c>
      <c r="AV233" s="67" t="str">
        <f t="shared" si="48"/>
        <v/>
      </c>
      <c r="AW233" s="67" t="str">
        <f>IF(AM233="","",IF(COUNTIF('GSTR-2B IMS'!$AE$5:$AE$504,AM233)=1,SUMIF('GSTR-2B IMS'!$AE$5:$AE$504,AM233,'GSTR-2B IMS'!$AL$5:$AL$504),""))</f>
        <v/>
      </c>
      <c r="AX233" s="67" t="str">
        <f>IF(A233="","",IF(AO233&gt;1,"Duplicate",IF(COUNTIF('GSTR-2B IMS'!$AE$5:$AE$504,AM233)=0,"Only in Books",IF(COUNTIF('GSTR-2B IMS'!$AE$5:$AE$504,AM233)&gt;1,"Duplicate",IF(AND(C233=INDEX('GSTR-2B IMS'!$C$5:$C$504,AW233),F233=INDEX('GSTR-2B IMS'!$F$5:$F$504,AW233),ABS(H233-INDEX('GSTR-2B IMS'!$H$5:$H$504,AW233))&lt;=Setup!$B$21,ABS(L233-INDEX('GSTR-2B IMS'!$L$5:$L$504,AW233))&lt;=Setup!$B$18,ABS(AN233-INDEX('GSTR-2B IMS'!$AF$5:$AF$504,AW233))&lt;=Setup!$B$19,ABS(M233-INDEX('GSTR-2B IMS'!$M$5:$M$504,AW233))&lt;=Setup!$B$20,ABS(N233-INDEX('GSTR-2B IMS'!$N$5:$N$504,AW233))&lt;=Setup!$B$20,ABS(O233-INDEX('GSTR-2B IMS'!$O$5:$O$504,AW233))&lt;=Setup!$B$20,ABS(P233-INDEX('GSTR-2B IMS'!$P$5:$P$504,AW233))&lt;=Setup!$B$20),"Exact",IF(AND(C233=INDEX('GSTR-2B IMS'!$C$5:$C$504,AW233),F233=INDEX('GSTR-2B IMS'!$F$5:$F$504,AW233)),"Partial","Probable"))))))</f>
        <v/>
      </c>
      <c r="AY233" s="69" t="str">
        <f t="shared" si="49"/>
        <v/>
      </c>
      <c r="AZ233" s="190">
        <f t="shared" si="50"/>
        <v>229</v>
      </c>
      <c r="BA233" s="190" t="str">
        <f>IF(A233="","",IF(AW233="","N.A.",IF(INDEX('GSTR-2B IMS'!$T$5:$T$504,AW233)&lt;&gt;"Available","REVIEW",IF(OR(INDEX('GSTR-2B IMS'!$B$5:$B$504,AW233)="GSTR-1 B2B",INDEX('GSTR-2B IMS'!$B$5:$B$504,AW233)="GSTR-1A",INDEX('GSTR-2B IMS'!$B$5:$B$504,AW233)="IFF"),IF(OR(INDEX('GSTR-2B IMS'!$V$5:$V$504,AW233)="Accepted",INDEX('GSTR-2B IMS'!$V$5:$V$504,AW233)="No Action",INDEX('GSTR-2B IMS'!$V$5:$V$504,AW233)="Deemed Accepted"),"PASS","REVIEW"),IF(OR(INDEX('GSTR-2B IMS'!$V$5:$V$504,AW233)="Not in IMS",INDEX('GSTR-2B IMS'!$V$5:$V$504,AW233)="N.A.",INDEX('GSTR-2B IMS'!$V$5:$V$504,AW233)=""),"PASS","REVIEW")))))</f>
        <v/>
      </c>
      <c r="BB233" s="190" t="str">
        <f>IF(A233="","",IF(S233="Yes","RCM",IF(AW233="","Unmatched",IF(INDEX('GSTR-2B IMS'!$AC$5:$AC$504,AW233)="","4(A)(5)",INDEX('GSTR-2B IMS'!$AC$5:$AC$504,AW233)))))</f>
        <v/>
      </c>
      <c r="BC233" s="188" t="str">
        <f>IF(A233="","",IF(OR(S233="Yes",F233="Credit Note",Q233&lt;=0,AF233="",Setup!$B$24&lt;=AF233,AN233&lt;=0),0,MAX(0,M233*MIN(1,MAX(0,AI233/AN233))*MAX(0,1-IF(AND(AD233&lt;&gt;"",AD233&lt;=AF233),MIN(1,MAX(0,AE233/Q233)),0))-SUMIFS('Reversal Reclaim'!$K$5:$K$504,'Reversal Reclaim'!$B$5:$B$504,A233,'Reversal Reclaim'!$G$5:$G$504,"Temporary"))))</f>
        <v/>
      </c>
      <c r="BD233" s="188" t="str">
        <f>IF(A233="","",IF(OR(S233="Yes",F233="Credit Note",Q233&lt;=0,AF233="",Setup!$B$24&lt;=AF233,AN233&lt;=0),0,MAX(0,N233*MIN(1,MAX(0,AI233/AN233))*MAX(0,1-IF(AND(AD233&lt;&gt;"",AD233&lt;=AF233),MIN(1,MAX(0,AE233/Q233)),0))-SUMIFS('Reversal Reclaim'!$L$5:$L$504,'Reversal Reclaim'!$B$5:$B$504,A233,'Reversal Reclaim'!$G$5:$G$504,"Temporary"))))</f>
        <v/>
      </c>
      <c r="BE233" s="188" t="str">
        <f>IF(A233="","",IF(OR(S233="Yes",F233="Credit Note",Q233&lt;=0,AF233="",Setup!$B$24&lt;=AF233,AN233&lt;=0),0,MAX(0,O233*MIN(1,MAX(0,AI233/AN233))*MAX(0,1-IF(AND(AD233&lt;&gt;"",AD233&lt;=AF233),MIN(1,MAX(0,AE233/Q233)),0))-SUMIFS('Reversal Reclaim'!$M$5:$M$504,'Reversal Reclaim'!$B$5:$B$504,A233,'Reversal Reclaim'!$G$5:$G$504,"Temporary"))))</f>
        <v/>
      </c>
      <c r="BF233" s="188" t="str">
        <f>IF(A233="","",IF(OR(S233="Yes",F233="Credit Note",Q233&lt;=0,AF233="",Setup!$B$24&lt;=AF233,AN233&lt;=0),0,MAX(0,P233*MIN(1,MAX(0,AI233/AN233))*MAX(0,1-IF(AND(AD233&lt;&gt;"",AD233&lt;=AF233),MIN(1,MAX(0,AE233/Q233)),0))-SUMIFS('Reversal Reclaim'!$N$5:$N$504,'Reversal Reclaim'!$B$5:$B$504,A233,'Reversal Reclaim'!$G$5:$G$504,"Temporary"))))</f>
        <v/>
      </c>
      <c r="BG233" s="188" t="str">
        <f t="shared" si="51"/>
        <v/>
      </c>
    </row>
    <row r="234" spans="1:59" ht="37.950000000000003" customHeight="1" x14ac:dyDescent="0.25">
      <c r="A234" s="61"/>
      <c r="B234" s="62"/>
      <c r="C234" s="62"/>
      <c r="D234" s="62"/>
      <c r="E234" s="62"/>
      <c r="F234" s="62"/>
      <c r="G234" s="62"/>
      <c r="H234" s="63"/>
      <c r="I234" s="63"/>
      <c r="J234" s="63"/>
      <c r="K234" s="63"/>
      <c r="L234" s="64"/>
      <c r="M234" s="64"/>
      <c r="N234" s="64"/>
      <c r="O234" s="64"/>
      <c r="P234" s="64"/>
      <c r="Q234" s="64"/>
      <c r="R234" s="62"/>
      <c r="S234" s="62"/>
      <c r="T234" s="62"/>
      <c r="U234" s="62"/>
      <c r="V234" s="62"/>
      <c r="W234" s="63"/>
      <c r="X234" s="65"/>
      <c r="Y234" s="65"/>
      <c r="Z234" s="65"/>
      <c r="AA234" s="62"/>
      <c r="AB234" s="62"/>
      <c r="AC234" s="62"/>
      <c r="AD234" s="63"/>
      <c r="AE234" s="64"/>
      <c r="AF234" s="63" t="str">
        <f t="shared" si="39"/>
        <v/>
      </c>
      <c r="AG234" s="62"/>
      <c r="AH234" s="207"/>
      <c r="AI234" s="64"/>
      <c r="AJ234" s="64"/>
      <c r="AK234" s="64"/>
      <c r="AL234" s="66" t="str">
        <f t="shared" si="40"/>
        <v/>
      </c>
      <c r="AM234" s="67" t="str">
        <f t="shared" si="41"/>
        <v/>
      </c>
      <c r="AN234" s="68" t="str">
        <f t="shared" si="42"/>
        <v/>
      </c>
      <c r="AO234" s="67" t="str">
        <f t="shared" si="43"/>
        <v/>
      </c>
      <c r="AP234" s="67" t="str">
        <f t="shared" si="44"/>
        <v/>
      </c>
      <c r="AQ234" s="67" t="str">
        <f t="shared" si="45"/>
        <v/>
      </c>
      <c r="AR234" s="67" t="str">
        <f t="shared" si="46"/>
        <v/>
      </c>
      <c r="AS234" s="67" t="str">
        <f t="shared" si="47"/>
        <v/>
      </c>
      <c r="AT234" s="67" t="str">
        <f>IF(A234="","",IF(S234="Yes","N.A.",IF(AND(AD234&lt;&gt;"",AD234&lt;=AF234,AE234&gt;=Q234),"PASS",IF(Setup!$B$24&lt;=AF234,"WATCH",IF(BG234&gt;0,"PARTIAL REVERSE/REVIEW","REVERSE/REVIEW")))))</f>
        <v/>
      </c>
      <c r="AU234" s="67" t="str">
        <f>IF(A234="","",IF(H234="","REVIEW",IF(AI234&gt;0,IF(OR(AH234="",NOT(ISNUMBER(AH234))),"REVIEW CLAIM DATE",IF(AH234&lt;=SUMIF('FY Deadlines'!$A$5:$A$14,IF(MONTH(H234)&gt;=4,YEAR(H234),YEAR(H234)-1),'FY Deadlines'!$F$5:$F$14),"PASS","EXPIRED CLAIM")),IF(SUMIF('FY Deadlines'!$A$5:$A$14,IF(MONTH(H234)&gt;=4,YEAR(H234),YEAR(H234)-1),'FY Deadlines'!$F$5:$F$14)=0,"REVIEW FY",IF(Setup!$B$24&gt;SUMIF('FY Deadlines'!$A$5:$A$14,IF(MONTH(H234)&gt;=4,YEAR(H234),YEAR(H234)-1),'FY Deadlines'!$F$5:$F$14),"EXPIRED","PASS")))))</f>
        <v/>
      </c>
      <c r="AV234" s="67" t="str">
        <f t="shared" si="48"/>
        <v/>
      </c>
      <c r="AW234" s="67" t="str">
        <f>IF(AM234="","",IF(COUNTIF('GSTR-2B IMS'!$AE$5:$AE$504,AM234)=1,SUMIF('GSTR-2B IMS'!$AE$5:$AE$504,AM234,'GSTR-2B IMS'!$AL$5:$AL$504),""))</f>
        <v/>
      </c>
      <c r="AX234" s="67" t="str">
        <f>IF(A234="","",IF(AO234&gt;1,"Duplicate",IF(COUNTIF('GSTR-2B IMS'!$AE$5:$AE$504,AM234)=0,"Only in Books",IF(COUNTIF('GSTR-2B IMS'!$AE$5:$AE$504,AM234)&gt;1,"Duplicate",IF(AND(C234=INDEX('GSTR-2B IMS'!$C$5:$C$504,AW234),F234=INDEX('GSTR-2B IMS'!$F$5:$F$504,AW234),ABS(H234-INDEX('GSTR-2B IMS'!$H$5:$H$504,AW234))&lt;=Setup!$B$21,ABS(L234-INDEX('GSTR-2B IMS'!$L$5:$L$504,AW234))&lt;=Setup!$B$18,ABS(AN234-INDEX('GSTR-2B IMS'!$AF$5:$AF$504,AW234))&lt;=Setup!$B$19,ABS(M234-INDEX('GSTR-2B IMS'!$M$5:$M$504,AW234))&lt;=Setup!$B$20,ABS(N234-INDEX('GSTR-2B IMS'!$N$5:$N$504,AW234))&lt;=Setup!$B$20,ABS(O234-INDEX('GSTR-2B IMS'!$O$5:$O$504,AW234))&lt;=Setup!$B$20,ABS(P234-INDEX('GSTR-2B IMS'!$P$5:$P$504,AW234))&lt;=Setup!$B$20),"Exact",IF(AND(C234=INDEX('GSTR-2B IMS'!$C$5:$C$504,AW234),F234=INDEX('GSTR-2B IMS'!$F$5:$F$504,AW234)),"Partial","Probable"))))))</f>
        <v/>
      </c>
      <c r="AY234" s="69" t="str">
        <f t="shared" si="49"/>
        <v/>
      </c>
      <c r="AZ234" s="190">
        <f t="shared" si="50"/>
        <v>230</v>
      </c>
      <c r="BA234" s="190" t="str">
        <f>IF(A234="","",IF(AW234="","N.A.",IF(INDEX('GSTR-2B IMS'!$T$5:$T$504,AW234)&lt;&gt;"Available","REVIEW",IF(OR(INDEX('GSTR-2B IMS'!$B$5:$B$504,AW234)="GSTR-1 B2B",INDEX('GSTR-2B IMS'!$B$5:$B$504,AW234)="GSTR-1A",INDEX('GSTR-2B IMS'!$B$5:$B$504,AW234)="IFF"),IF(OR(INDEX('GSTR-2B IMS'!$V$5:$V$504,AW234)="Accepted",INDEX('GSTR-2B IMS'!$V$5:$V$504,AW234)="No Action",INDEX('GSTR-2B IMS'!$V$5:$V$504,AW234)="Deemed Accepted"),"PASS","REVIEW"),IF(OR(INDEX('GSTR-2B IMS'!$V$5:$V$504,AW234)="Not in IMS",INDEX('GSTR-2B IMS'!$V$5:$V$504,AW234)="N.A.",INDEX('GSTR-2B IMS'!$V$5:$V$504,AW234)=""),"PASS","REVIEW")))))</f>
        <v/>
      </c>
      <c r="BB234" s="190" t="str">
        <f>IF(A234="","",IF(S234="Yes","RCM",IF(AW234="","Unmatched",IF(INDEX('GSTR-2B IMS'!$AC$5:$AC$504,AW234)="","4(A)(5)",INDEX('GSTR-2B IMS'!$AC$5:$AC$504,AW234)))))</f>
        <v/>
      </c>
      <c r="BC234" s="188" t="str">
        <f>IF(A234="","",IF(OR(S234="Yes",F234="Credit Note",Q234&lt;=0,AF234="",Setup!$B$24&lt;=AF234,AN234&lt;=0),0,MAX(0,M234*MIN(1,MAX(0,AI234/AN234))*MAX(0,1-IF(AND(AD234&lt;&gt;"",AD234&lt;=AF234),MIN(1,MAX(0,AE234/Q234)),0))-SUMIFS('Reversal Reclaim'!$K$5:$K$504,'Reversal Reclaim'!$B$5:$B$504,A234,'Reversal Reclaim'!$G$5:$G$504,"Temporary"))))</f>
        <v/>
      </c>
      <c r="BD234" s="188" t="str">
        <f>IF(A234="","",IF(OR(S234="Yes",F234="Credit Note",Q234&lt;=0,AF234="",Setup!$B$24&lt;=AF234,AN234&lt;=0),0,MAX(0,N234*MIN(1,MAX(0,AI234/AN234))*MAX(0,1-IF(AND(AD234&lt;&gt;"",AD234&lt;=AF234),MIN(1,MAX(0,AE234/Q234)),0))-SUMIFS('Reversal Reclaim'!$L$5:$L$504,'Reversal Reclaim'!$B$5:$B$504,A234,'Reversal Reclaim'!$G$5:$G$504,"Temporary"))))</f>
        <v/>
      </c>
      <c r="BE234" s="188" t="str">
        <f>IF(A234="","",IF(OR(S234="Yes",F234="Credit Note",Q234&lt;=0,AF234="",Setup!$B$24&lt;=AF234,AN234&lt;=0),0,MAX(0,O234*MIN(1,MAX(0,AI234/AN234))*MAX(0,1-IF(AND(AD234&lt;&gt;"",AD234&lt;=AF234),MIN(1,MAX(0,AE234/Q234)),0))-SUMIFS('Reversal Reclaim'!$M$5:$M$504,'Reversal Reclaim'!$B$5:$B$504,A234,'Reversal Reclaim'!$G$5:$G$504,"Temporary"))))</f>
        <v/>
      </c>
      <c r="BF234" s="188" t="str">
        <f>IF(A234="","",IF(OR(S234="Yes",F234="Credit Note",Q234&lt;=0,AF234="",Setup!$B$24&lt;=AF234,AN234&lt;=0),0,MAX(0,P234*MIN(1,MAX(0,AI234/AN234))*MAX(0,1-IF(AND(AD234&lt;&gt;"",AD234&lt;=AF234),MIN(1,MAX(0,AE234/Q234)),0))-SUMIFS('Reversal Reclaim'!$N$5:$N$504,'Reversal Reclaim'!$B$5:$B$504,A234,'Reversal Reclaim'!$G$5:$G$504,"Temporary"))))</f>
        <v/>
      </c>
      <c r="BG234" s="188" t="str">
        <f t="shared" si="51"/>
        <v/>
      </c>
    </row>
    <row r="235" spans="1:59" ht="37.950000000000003" customHeight="1" x14ac:dyDescent="0.25">
      <c r="A235" s="61"/>
      <c r="B235" s="62"/>
      <c r="C235" s="62"/>
      <c r="D235" s="62"/>
      <c r="E235" s="62"/>
      <c r="F235" s="62"/>
      <c r="G235" s="62"/>
      <c r="H235" s="63"/>
      <c r="I235" s="63"/>
      <c r="J235" s="63"/>
      <c r="K235" s="63"/>
      <c r="L235" s="64"/>
      <c r="M235" s="64"/>
      <c r="N235" s="64"/>
      <c r="O235" s="64"/>
      <c r="P235" s="64"/>
      <c r="Q235" s="64"/>
      <c r="R235" s="62"/>
      <c r="S235" s="62"/>
      <c r="T235" s="62"/>
      <c r="U235" s="62"/>
      <c r="V235" s="62"/>
      <c r="W235" s="63"/>
      <c r="X235" s="65"/>
      <c r="Y235" s="65"/>
      <c r="Z235" s="65"/>
      <c r="AA235" s="62"/>
      <c r="AB235" s="62"/>
      <c r="AC235" s="62"/>
      <c r="AD235" s="63"/>
      <c r="AE235" s="64"/>
      <c r="AF235" s="63" t="str">
        <f t="shared" si="39"/>
        <v/>
      </c>
      <c r="AG235" s="62"/>
      <c r="AH235" s="207"/>
      <c r="AI235" s="64"/>
      <c r="AJ235" s="64"/>
      <c r="AK235" s="64"/>
      <c r="AL235" s="66" t="str">
        <f t="shared" si="40"/>
        <v/>
      </c>
      <c r="AM235" s="67" t="str">
        <f t="shared" si="41"/>
        <v/>
      </c>
      <c r="AN235" s="68" t="str">
        <f t="shared" si="42"/>
        <v/>
      </c>
      <c r="AO235" s="67" t="str">
        <f t="shared" si="43"/>
        <v/>
      </c>
      <c r="AP235" s="67" t="str">
        <f t="shared" si="44"/>
        <v/>
      </c>
      <c r="AQ235" s="67" t="str">
        <f t="shared" si="45"/>
        <v/>
      </c>
      <c r="AR235" s="67" t="str">
        <f t="shared" si="46"/>
        <v/>
      </c>
      <c r="AS235" s="67" t="str">
        <f t="shared" si="47"/>
        <v/>
      </c>
      <c r="AT235" s="67" t="str">
        <f>IF(A235="","",IF(S235="Yes","N.A.",IF(AND(AD235&lt;&gt;"",AD235&lt;=AF235,AE235&gt;=Q235),"PASS",IF(Setup!$B$24&lt;=AF235,"WATCH",IF(BG235&gt;0,"PARTIAL REVERSE/REVIEW","REVERSE/REVIEW")))))</f>
        <v/>
      </c>
      <c r="AU235" s="67" t="str">
        <f>IF(A235="","",IF(H235="","REVIEW",IF(AI235&gt;0,IF(OR(AH235="",NOT(ISNUMBER(AH235))),"REVIEW CLAIM DATE",IF(AH235&lt;=SUMIF('FY Deadlines'!$A$5:$A$14,IF(MONTH(H235)&gt;=4,YEAR(H235),YEAR(H235)-1),'FY Deadlines'!$F$5:$F$14),"PASS","EXPIRED CLAIM")),IF(SUMIF('FY Deadlines'!$A$5:$A$14,IF(MONTH(H235)&gt;=4,YEAR(H235),YEAR(H235)-1),'FY Deadlines'!$F$5:$F$14)=0,"REVIEW FY",IF(Setup!$B$24&gt;SUMIF('FY Deadlines'!$A$5:$A$14,IF(MONTH(H235)&gt;=4,YEAR(H235),YEAR(H235)-1),'FY Deadlines'!$F$5:$F$14),"EXPIRED","PASS")))))</f>
        <v/>
      </c>
      <c r="AV235" s="67" t="str">
        <f t="shared" si="48"/>
        <v/>
      </c>
      <c r="AW235" s="67" t="str">
        <f>IF(AM235="","",IF(COUNTIF('GSTR-2B IMS'!$AE$5:$AE$504,AM235)=1,SUMIF('GSTR-2B IMS'!$AE$5:$AE$504,AM235,'GSTR-2B IMS'!$AL$5:$AL$504),""))</f>
        <v/>
      </c>
      <c r="AX235" s="67" t="str">
        <f>IF(A235="","",IF(AO235&gt;1,"Duplicate",IF(COUNTIF('GSTR-2B IMS'!$AE$5:$AE$504,AM235)=0,"Only in Books",IF(COUNTIF('GSTR-2B IMS'!$AE$5:$AE$504,AM235)&gt;1,"Duplicate",IF(AND(C235=INDEX('GSTR-2B IMS'!$C$5:$C$504,AW235),F235=INDEX('GSTR-2B IMS'!$F$5:$F$504,AW235),ABS(H235-INDEX('GSTR-2B IMS'!$H$5:$H$504,AW235))&lt;=Setup!$B$21,ABS(L235-INDEX('GSTR-2B IMS'!$L$5:$L$504,AW235))&lt;=Setup!$B$18,ABS(AN235-INDEX('GSTR-2B IMS'!$AF$5:$AF$504,AW235))&lt;=Setup!$B$19,ABS(M235-INDEX('GSTR-2B IMS'!$M$5:$M$504,AW235))&lt;=Setup!$B$20,ABS(N235-INDEX('GSTR-2B IMS'!$N$5:$N$504,AW235))&lt;=Setup!$B$20,ABS(O235-INDEX('GSTR-2B IMS'!$O$5:$O$504,AW235))&lt;=Setup!$B$20,ABS(P235-INDEX('GSTR-2B IMS'!$P$5:$P$504,AW235))&lt;=Setup!$B$20),"Exact",IF(AND(C235=INDEX('GSTR-2B IMS'!$C$5:$C$504,AW235),F235=INDEX('GSTR-2B IMS'!$F$5:$F$504,AW235)),"Partial","Probable"))))))</f>
        <v/>
      </c>
      <c r="AY235" s="69" t="str">
        <f t="shared" si="49"/>
        <v/>
      </c>
      <c r="AZ235" s="190">
        <f t="shared" si="50"/>
        <v>231</v>
      </c>
      <c r="BA235" s="190" t="str">
        <f>IF(A235="","",IF(AW235="","N.A.",IF(INDEX('GSTR-2B IMS'!$T$5:$T$504,AW235)&lt;&gt;"Available","REVIEW",IF(OR(INDEX('GSTR-2B IMS'!$B$5:$B$504,AW235)="GSTR-1 B2B",INDEX('GSTR-2B IMS'!$B$5:$B$504,AW235)="GSTR-1A",INDEX('GSTR-2B IMS'!$B$5:$B$504,AW235)="IFF"),IF(OR(INDEX('GSTR-2B IMS'!$V$5:$V$504,AW235)="Accepted",INDEX('GSTR-2B IMS'!$V$5:$V$504,AW235)="No Action",INDEX('GSTR-2B IMS'!$V$5:$V$504,AW235)="Deemed Accepted"),"PASS","REVIEW"),IF(OR(INDEX('GSTR-2B IMS'!$V$5:$V$504,AW235)="Not in IMS",INDEX('GSTR-2B IMS'!$V$5:$V$504,AW235)="N.A.",INDEX('GSTR-2B IMS'!$V$5:$V$504,AW235)=""),"PASS","REVIEW")))))</f>
        <v/>
      </c>
      <c r="BB235" s="190" t="str">
        <f>IF(A235="","",IF(S235="Yes","RCM",IF(AW235="","Unmatched",IF(INDEX('GSTR-2B IMS'!$AC$5:$AC$504,AW235)="","4(A)(5)",INDEX('GSTR-2B IMS'!$AC$5:$AC$504,AW235)))))</f>
        <v/>
      </c>
      <c r="BC235" s="188" t="str">
        <f>IF(A235="","",IF(OR(S235="Yes",F235="Credit Note",Q235&lt;=0,AF235="",Setup!$B$24&lt;=AF235,AN235&lt;=0),0,MAX(0,M235*MIN(1,MAX(0,AI235/AN235))*MAX(0,1-IF(AND(AD235&lt;&gt;"",AD235&lt;=AF235),MIN(1,MAX(0,AE235/Q235)),0))-SUMIFS('Reversal Reclaim'!$K$5:$K$504,'Reversal Reclaim'!$B$5:$B$504,A235,'Reversal Reclaim'!$G$5:$G$504,"Temporary"))))</f>
        <v/>
      </c>
      <c r="BD235" s="188" t="str">
        <f>IF(A235="","",IF(OR(S235="Yes",F235="Credit Note",Q235&lt;=0,AF235="",Setup!$B$24&lt;=AF235,AN235&lt;=0),0,MAX(0,N235*MIN(1,MAX(0,AI235/AN235))*MAX(0,1-IF(AND(AD235&lt;&gt;"",AD235&lt;=AF235),MIN(1,MAX(0,AE235/Q235)),0))-SUMIFS('Reversal Reclaim'!$L$5:$L$504,'Reversal Reclaim'!$B$5:$B$504,A235,'Reversal Reclaim'!$G$5:$G$504,"Temporary"))))</f>
        <v/>
      </c>
      <c r="BE235" s="188" t="str">
        <f>IF(A235="","",IF(OR(S235="Yes",F235="Credit Note",Q235&lt;=0,AF235="",Setup!$B$24&lt;=AF235,AN235&lt;=0),0,MAX(0,O235*MIN(1,MAX(0,AI235/AN235))*MAX(0,1-IF(AND(AD235&lt;&gt;"",AD235&lt;=AF235),MIN(1,MAX(0,AE235/Q235)),0))-SUMIFS('Reversal Reclaim'!$M$5:$M$504,'Reversal Reclaim'!$B$5:$B$504,A235,'Reversal Reclaim'!$G$5:$G$504,"Temporary"))))</f>
        <v/>
      </c>
      <c r="BF235" s="188" t="str">
        <f>IF(A235="","",IF(OR(S235="Yes",F235="Credit Note",Q235&lt;=0,AF235="",Setup!$B$24&lt;=AF235,AN235&lt;=0),0,MAX(0,P235*MIN(1,MAX(0,AI235/AN235))*MAX(0,1-IF(AND(AD235&lt;&gt;"",AD235&lt;=AF235),MIN(1,MAX(0,AE235/Q235)),0))-SUMIFS('Reversal Reclaim'!$N$5:$N$504,'Reversal Reclaim'!$B$5:$B$504,A235,'Reversal Reclaim'!$G$5:$G$504,"Temporary"))))</f>
        <v/>
      </c>
      <c r="BG235" s="188" t="str">
        <f t="shared" si="51"/>
        <v/>
      </c>
    </row>
    <row r="236" spans="1:59" ht="37.950000000000003" customHeight="1" x14ac:dyDescent="0.25">
      <c r="A236" s="61"/>
      <c r="B236" s="62"/>
      <c r="C236" s="62"/>
      <c r="D236" s="62"/>
      <c r="E236" s="62"/>
      <c r="F236" s="62"/>
      <c r="G236" s="62"/>
      <c r="H236" s="63"/>
      <c r="I236" s="63"/>
      <c r="J236" s="63"/>
      <c r="K236" s="63"/>
      <c r="L236" s="64"/>
      <c r="M236" s="64"/>
      <c r="N236" s="64"/>
      <c r="O236" s="64"/>
      <c r="P236" s="64"/>
      <c r="Q236" s="64"/>
      <c r="R236" s="62"/>
      <c r="S236" s="62"/>
      <c r="T236" s="62"/>
      <c r="U236" s="62"/>
      <c r="V236" s="62"/>
      <c r="W236" s="63"/>
      <c r="X236" s="65"/>
      <c r="Y236" s="65"/>
      <c r="Z236" s="65"/>
      <c r="AA236" s="62"/>
      <c r="AB236" s="62"/>
      <c r="AC236" s="62"/>
      <c r="AD236" s="63"/>
      <c r="AE236" s="64"/>
      <c r="AF236" s="63" t="str">
        <f t="shared" si="39"/>
        <v/>
      </c>
      <c r="AG236" s="62"/>
      <c r="AH236" s="207"/>
      <c r="AI236" s="64"/>
      <c r="AJ236" s="64"/>
      <c r="AK236" s="64"/>
      <c r="AL236" s="66" t="str">
        <f t="shared" si="40"/>
        <v/>
      </c>
      <c r="AM236" s="67" t="str">
        <f t="shared" si="41"/>
        <v/>
      </c>
      <c r="AN236" s="68" t="str">
        <f t="shared" si="42"/>
        <v/>
      </c>
      <c r="AO236" s="67" t="str">
        <f t="shared" si="43"/>
        <v/>
      </c>
      <c r="AP236" s="67" t="str">
        <f t="shared" si="44"/>
        <v/>
      </c>
      <c r="AQ236" s="67" t="str">
        <f t="shared" si="45"/>
        <v/>
      </c>
      <c r="AR236" s="67" t="str">
        <f t="shared" si="46"/>
        <v/>
      </c>
      <c r="AS236" s="67" t="str">
        <f t="shared" si="47"/>
        <v/>
      </c>
      <c r="AT236" s="67" t="str">
        <f>IF(A236="","",IF(S236="Yes","N.A.",IF(AND(AD236&lt;&gt;"",AD236&lt;=AF236,AE236&gt;=Q236),"PASS",IF(Setup!$B$24&lt;=AF236,"WATCH",IF(BG236&gt;0,"PARTIAL REVERSE/REVIEW","REVERSE/REVIEW")))))</f>
        <v/>
      </c>
      <c r="AU236" s="67" t="str">
        <f>IF(A236="","",IF(H236="","REVIEW",IF(AI236&gt;0,IF(OR(AH236="",NOT(ISNUMBER(AH236))),"REVIEW CLAIM DATE",IF(AH236&lt;=SUMIF('FY Deadlines'!$A$5:$A$14,IF(MONTH(H236)&gt;=4,YEAR(H236),YEAR(H236)-1),'FY Deadlines'!$F$5:$F$14),"PASS","EXPIRED CLAIM")),IF(SUMIF('FY Deadlines'!$A$5:$A$14,IF(MONTH(H236)&gt;=4,YEAR(H236),YEAR(H236)-1),'FY Deadlines'!$F$5:$F$14)=0,"REVIEW FY",IF(Setup!$B$24&gt;SUMIF('FY Deadlines'!$A$5:$A$14,IF(MONTH(H236)&gt;=4,YEAR(H236),YEAR(H236)-1),'FY Deadlines'!$F$5:$F$14),"EXPIRED","PASS")))))</f>
        <v/>
      </c>
      <c r="AV236" s="67" t="str">
        <f t="shared" si="48"/>
        <v/>
      </c>
      <c r="AW236" s="67" t="str">
        <f>IF(AM236="","",IF(COUNTIF('GSTR-2B IMS'!$AE$5:$AE$504,AM236)=1,SUMIF('GSTR-2B IMS'!$AE$5:$AE$504,AM236,'GSTR-2B IMS'!$AL$5:$AL$504),""))</f>
        <v/>
      </c>
      <c r="AX236" s="67" t="str">
        <f>IF(A236="","",IF(AO236&gt;1,"Duplicate",IF(COUNTIF('GSTR-2B IMS'!$AE$5:$AE$504,AM236)=0,"Only in Books",IF(COUNTIF('GSTR-2B IMS'!$AE$5:$AE$504,AM236)&gt;1,"Duplicate",IF(AND(C236=INDEX('GSTR-2B IMS'!$C$5:$C$504,AW236),F236=INDEX('GSTR-2B IMS'!$F$5:$F$504,AW236),ABS(H236-INDEX('GSTR-2B IMS'!$H$5:$H$504,AW236))&lt;=Setup!$B$21,ABS(L236-INDEX('GSTR-2B IMS'!$L$5:$L$504,AW236))&lt;=Setup!$B$18,ABS(AN236-INDEX('GSTR-2B IMS'!$AF$5:$AF$504,AW236))&lt;=Setup!$B$19,ABS(M236-INDEX('GSTR-2B IMS'!$M$5:$M$504,AW236))&lt;=Setup!$B$20,ABS(N236-INDEX('GSTR-2B IMS'!$N$5:$N$504,AW236))&lt;=Setup!$B$20,ABS(O236-INDEX('GSTR-2B IMS'!$O$5:$O$504,AW236))&lt;=Setup!$B$20,ABS(P236-INDEX('GSTR-2B IMS'!$P$5:$P$504,AW236))&lt;=Setup!$B$20),"Exact",IF(AND(C236=INDEX('GSTR-2B IMS'!$C$5:$C$504,AW236),F236=INDEX('GSTR-2B IMS'!$F$5:$F$504,AW236)),"Partial","Probable"))))))</f>
        <v/>
      </c>
      <c r="AY236" s="69" t="str">
        <f t="shared" si="49"/>
        <v/>
      </c>
      <c r="AZ236" s="190">
        <f t="shared" si="50"/>
        <v>232</v>
      </c>
      <c r="BA236" s="190" t="str">
        <f>IF(A236="","",IF(AW236="","N.A.",IF(INDEX('GSTR-2B IMS'!$T$5:$T$504,AW236)&lt;&gt;"Available","REVIEW",IF(OR(INDEX('GSTR-2B IMS'!$B$5:$B$504,AW236)="GSTR-1 B2B",INDEX('GSTR-2B IMS'!$B$5:$B$504,AW236)="GSTR-1A",INDEX('GSTR-2B IMS'!$B$5:$B$504,AW236)="IFF"),IF(OR(INDEX('GSTR-2B IMS'!$V$5:$V$504,AW236)="Accepted",INDEX('GSTR-2B IMS'!$V$5:$V$504,AW236)="No Action",INDEX('GSTR-2B IMS'!$V$5:$V$504,AW236)="Deemed Accepted"),"PASS","REVIEW"),IF(OR(INDEX('GSTR-2B IMS'!$V$5:$V$504,AW236)="Not in IMS",INDEX('GSTR-2B IMS'!$V$5:$V$504,AW236)="N.A.",INDEX('GSTR-2B IMS'!$V$5:$V$504,AW236)=""),"PASS","REVIEW")))))</f>
        <v/>
      </c>
      <c r="BB236" s="190" t="str">
        <f>IF(A236="","",IF(S236="Yes","RCM",IF(AW236="","Unmatched",IF(INDEX('GSTR-2B IMS'!$AC$5:$AC$504,AW236)="","4(A)(5)",INDEX('GSTR-2B IMS'!$AC$5:$AC$504,AW236)))))</f>
        <v/>
      </c>
      <c r="BC236" s="188" t="str">
        <f>IF(A236="","",IF(OR(S236="Yes",F236="Credit Note",Q236&lt;=0,AF236="",Setup!$B$24&lt;=AF236,AN236&lt;=0),0,MAX(0,M236*MIN(1,MAX(0,AI236/AN236))*MAX(0,1-IF(AND(AD236&lt;&gt;"",AD236&lt;=AF236),MIN(1,MAX(0,AE236/Q236)),0))-SUMIFS('Reversal Reclaim'!$K$5:$K$504,'Reversal Reclaim'!$B$5:$B$504,A236,'Reversal Reclaim'!$G$5:$G$504,"Temporary"))))</f>
        <v/>
      </c>
      <c r="BD236" s="188" t="str">
        <f>IF(A236="","",IF(OR(S236="Yes",F236="Credit Note",Q236&lt;=0,AF236="",Setup!$B$24&lt;=AF236,AN236&lt;=0),0,MAX(0,N236*MIN(1,MAX(0,AI236/AN236))*MAX(0,1-IF(AND(AD236&lt;&gt;"",AD236&lt;=AF236),MIN(1,MAX(0,AE236/Q236)),0))-SUMIFS('Reversal Reclaim'!$L$5:$L$504,'Reversal Reclaim'!$B$5:$B$504,A236,'Reversal Reclaim'!$G$5:$G$504,"Temporary"))))</f>
        <v/>
      </c>
      <c r="BE236" s="188" t="str">
        <f>IF(A236="","",IF(OR(S236="Yes",F236="Credit Note",Q236&lt;=0,AF236="",Setup!$B$24&lt;=AF236,AN236&lt;=0),0,MAX(0,O236*MIN(1,MAX(0,AI236/AN236))*MAX(0,1-IF(AND(AD236&lt;&gt;"",AD236&lt;=AF236),MIN(1,MAX(0,AE236/Q236)),0))-SUMIFS('Reversal Reclaim'!$M$5:$M$504,'Reversal Reclaim'!$B$5:$B$504,A236,'Reversal Reclaim'!$G$5:$G$504,"Temporary"))))</f>
        <v/>
      </c>
      <c r="BF236" s="188" t="str">
        <f>IF(A236="","",IF(OR(S236="Yes",F236="Credit Note",Q236&lt;=0,AF236="",Setup!$B$24&lt;=AF236,AN236&lt;=0),0,MAX(0,P236*MIN(1,MAX(0,AI236/AN236))*MAX(0,1-IF(AND(AD236&lt;&gt;"",AD236&lt;=AF236),MIN(1,MAX(0,AE236/Q236)),0))-SUMIFS('Reversal Reclaim'!$N$5:$N$504,'Reversal Reclaim'!$B$5:$B$504,A236,'Reversal Reclaim'!$G$5:$G$504,"Temporary"))))</f>
        <v/>
      </c>
      <c r="BG236" s="188" t="str">
        <f t="shared" si="51"/>
        <v/>
      </c>
    </row>
    <row r="237" spans="1:59" ht="37.950000000000003" customHeight="1" x14ac:dyDescent="0.25">
      <c r="A237" s="61"/>
      <c r="B237" s="62"/>
      <c r="C237" s="62"/>
      <c r="D237" s="62"/>
      <c r="E237" s="62"/>
      <c r="F237" s="62"/>
      <c r="G237" s="62"/>
      <c r="H237" s="63"/>
      <c r="I237" s="63"/>
      <c r="J237" s="63"/>
      <c r="K237" s="63"/>
      <c r="L237" s="64"/>
      <c r="M237" s="64"/>
      <c r="N237" s="64"/>
      <c r="O237" s="64"/>
      <c r="P237" s="64"/>
      <c r="Q237" s="64"/>
      <c r="R237" s="62"/>
      <c r="S237" s="62"/>
      <c r="T237" s="62"/>
      <c r="U237" s="62"/>
      <c r="V237" s="62"/>
      <c r="W237" s="63"/>
      <c r="X237" s="65"/>
      <c r="Y237" s="65"/>
      <c r="Z237" s="65"/>
      <c r="AA237" s="62"/>
      <c r="AB237" s="62"/>
      <c r="AC237" s="62"/>
      <c r="AD237" s="63"/>
      <c r="AE237" s="64"/>
      <c r="AF237" s="63" t="str">
        <f t="shared" si="39"/>
        <v/>
      </c>
      <c r="AG237" s="62"/>
      <c r="AH237" s="207"/>
      <c r="AI237" s="64"/>
      <c r="AJ237" s="64"/>
      <c r="AK237" s="64"/>
      <c r="AL237" s="66" t="str">
        <f t="shared" si="40"/>
        <v/>
      </c>
      <c r="AM237" s="67" t="str">
        <f t="shared" si="41"/>
        <v/>
      </c>
      <c r="AN237" s="68" t="str">
        <f t="shared" si="42"/>
        <v/>
      </c>
      <c r="AO237" s="67" t="str">
        <f t="shared" si="43"/>
        <v/>
      </c>
      <c r="AP237" s="67" t="str">
        <f t="shared" si="44"/>
        <v/>
      </c>
      <c r="AQ237" s="67" t="str">
        <f t="shared" si="45"/>
        <v/>
      </c>
      <c r="AR237" s="67" t="str">
        <f t="shared" si="46"/>
        <v/>
      </c>
      <c r="AS237" s="67" t="str">
        <f t="shared" si="47"/>
        <v/>
      </c>
      <c r="AT237" s="67" t="str">
        <f>IF(A237="","",IF(S237="Yes","N.A.",IF(AND(AD237&lt;&gt;"",AD237&lt;=AF237,AE237&gt;=Q237),"PASS",IF(Setup!$B$24&lt;=AF237,"WATCH",IF(BG237&gt;0,"PARTIAL REVERSE/REVIEW","REVERSE/REVIEW")))))</f>
        <v/>
      </c>
      <c r="AU237" s="67" t="str">
        <f>IF(A237="","",IF(H237="","REVIEW",IF(AI237&gt;0,IF(OR(AH237="",NOT(ISNUMBER(AH237))),"REVIEW CLAIM DATE",IF(AH237&lt;=SUMIF('FY Deadlines'!$A$5:$A$14,IF(MONTH(H237)&gt;=4,YEAR(H237),YEAR(H237)-1),'FY Deadlines'!$F$5:$F$14),"PASS","EXPIRED CLAIM")),IF(SUMIF('FY Deadlines'!$A$5:$A$14,IF(MONTH(H237)&gt;=4,YEAR(H237),YEAR(H237)-1),'FY Deadlines'!$F$5:$F$14)=0,"REVIEW FY",IF(Setup!$B$24&gt;SUMIF('FY Deadlines'!$A$5:$A$14,IF(MONTH(H237)&gt;=4,YEAR(H237),YEAR(H237)-1),'FY Deadlines'!$F$5:$F$14),"EXPIRED","PASS")))))</f>
        <v/>
      </c>
      <c r="AV237" s="67" t="str">
        <f t="shared" si="48"/>
        <v/>
      </c>
      <c r="AW237" s="67" t="str">
        <f>IF(AM237="","",IF(COUNTIF('GSTR-2B IMS'!$AE$5:$AE$504,AM237)=1,SUMIF('GSTR-2B IMS'!$AE$5:$AE$504,AM237,'GSTR-2B IMS'!$AL$5:$AL$504),""))</f>
        <v/>
      </c>
      <c r="AX237" s="67" t="str">
        <f>IF(A237="","",IF(AO237&gt;1,"Duplicate",IF(COUNTIF('GSTR-2B IMS'!$AE$5:$AE$504,AM237)=0,"Only in Books",IF(COUNTIF('GSTR-2B IMS'!$AE$5:$AE$504,AM237)&gt;1,"Duplicate",IF(AND(C237=INDEX('GSTR-2B IMS'!$C$5:$C$504,AW237),F237=INDEX('GSTR-2B IMS'!$F$5:$F$504,AW237),ABS(H237-INDEX('GSTR-2B IMS'!$H$5:$H$504,AW237))&lt;=Setup!$B$21,ABS(L237-INDEX('GSTR-2B IMS'!$L$5:$L$504,AW237))&lt;=Setup!$B$18,ABS(AN237-INDEX('GSTR-2B IMS'!$AF$5:$AF$504,AW237))&lt;=Setup!$B$19,ABS(M237-INDEX('GSTR-2B IMS'!$M$5:$M$504,AW237))&lt;=Setup!$B$20,ABS(N237-INDEX('GSTR-2B IMS'!$N$5:$N$504,AW237))&lt;=Setup!$B$20,ABS(O237-INDEX('GSTR-2B IMS'!$O$5:$O$504,AW237))&lt;=Setup!$B$20,ABS(P237-INDEX('GSTR-2B IMS'!$P$5:$P$504,AW237))&lt;=Setup!$B$20),"Exact",IF(AND(C237=INDEX('GSTR-2B IMS'!$C$5:$C$504,AW237),F237=INDEX('GSTR-2B IMS'!$F$5:$F$504,AW237)),"Partial","Probable"))))))</f>
        <v/>
      </c>
      <c r="AY237" s="69" t="str">
        <f t="shared" si="49"/>
        <v/>
      </c>
      <c r="AZ237" s="190">
        <f t="shared" si="50"/>
        <v>233</v>
      </c>
      <c r="BA237" s="190" t="str">
        <f>IF(A237="","",IF(AW237="","N.A.",IF(INDEX('GSTR-2B IMS'!$T$5:$T$504,AW237)&lt;&gt;"Available","REVIEW",IF(OR(INDEX('GSTR-2B IMS'!$B$5:$B$504,AW237)="GSTR-1 B2B",INDEX('GSTR-2B IMS'!$B$5:$B$504,AW237)="GSTR-1A",INDEX('GSTR-2B IMS'!$B$5:$B$504,AW237)="IFF"),IF(OR(INDEX('GSTR-2B IMS'!$V$5:$V$504,AW237)="Accepted",INDEX('GSTR-2B IMS'!$V$5:$V$504,AW237)="No Action",INDEX('GSTR-2B IMS'!$V$5:$V$504,AW237)="Deemed Accepted"),"PASS","REVIEW"),IF(OR(INDEX('GSTR-2B IMS'!$V$5:$V$504,AW237)="Not in IMS",INDEX('GSTR-2B IMS'!$V$5:$V$504,AW237)="N.A.",INDEX('GSTR-2B IMS'!$V$5:$V$504,AW237)=""),"PASS","REVIEW")))))</f>
        <v/>
      </c>
      <c r="BB237" s="190" t="str">
        <f>IF(A237="","",IF(S237="Yes","RCM",IF(AW237="","Unmatched",IF(INDEX('GSTR-2B IMS'!$AC$5:$AC$504,AW237)="","4(A)(5)",INDEX('GSTR-2B IMS'!$AC$5:$AC$504,AW237)))))</f>
        <v/>
      </c>
      <c r="BC237" s="188" t="str">
        <f>IF(A237="","",IF(OR(S237="Yes",F237="Credit Note",Q237&lt;=0,AF237="",Setup!$B$24&lt;=AF237,AN237&lt;=0),0,MAX(0,M237*MIN(1,MAX(0,AI237/AN237))*MAX(0,1-IF(AND(AD237&lt;&gt;"",AD237&lt;=AF237),MIN(1,MAX(0,AE237/Q237)),0))-SUMIFS('Reversal Reclaim'!$K$5:$K$504,'Reversal Reclaim'!$B$5:$B$504,A237,'Reversal Reclaim'!$G$5:$G$504,"Temporary"))))</f>
        <v/>
      </c>
      <c r="BD237" s="188" t="str">
        <f>IF(A237="","",IF(OR(S237="Yes",F237="Credit Note",Q237&lt;=0,AF237="",Setup!$B$24&lt;=AF237,AN237&lt;=0),0,MAX(0,N237*MIN(1,MAX(0,AI237/AN237))*MAX(0,1-IF(AND(AD237&lt;&gt;"",AD237&lt;=AF237),MIN(1,MAX(0,AE237/Q237)),0))-SUMIFS('Reversal Reclaim'!$L$5:$L$504,'Reversal Reclaim'!$B$5:$B$504,A237,'Reversal Reclaim'!$G$5:$G$504,"Temporary"))))</f>
        <v/>
      </c>
      <c r="BE237" s="188" t="str">
        <f>IF(A237="","",IF(OR(S237="Yes",F237="Credit Note",Q237&lt;=0,AF237="",Setup!$B$24&lt;=AF237,AN237&lt;=0),0,MAX(0,O237*MIN(1,MAX(0,AI237/AN237))*MAX(0,1-IF(AND(AD237&lt;&gt;"",AD237&lt;=AF237),MIN(1,MAX(0,AE237/Q237)),0))-SUMIFS('Reversal Reclaim'!$M$5:$M$504,'Reversal Reclaim'!$B$5:$B$504,A237,'Reversal Reclaim'!$G$5:$G$504,"Temporary"))))</f>
        <v/>
      </c>
      <c r="BF237" s="188" t="str">
        <f>IF(A237="","",IF(OR(S237="Yes",F237="Credit Note",Q237&lt;=0,AF237="",Setup!$B$24&lt;=AF237,AN237&lt;=0),0,MAX(0,P237*MIN(1,MAX(0,AI237/AN237))*MAX(0,1-IF(AND(AD237&lt;&gt;"",AD237&lt;=AF237),MIN(1,MAX(0,AE237/Q237)),0))-SUMIFS('Reversal Reclaim'!$N$5:$N$504,'Reversal Reclaim'!$B$5:$B$504,A237,'Reversal Reclaim'!$G$5:$G$504,"Temporary"))))</f>
        <v/>
      </c>
      <c r="BG237" s="188" t="str">
        <f t="shared" si="51"/>
        <v/>
      </c>
    </row>
    <row r="238" spans="1:59" ht="37.950000000000003" customHeight="1" x14ac:dyDescent="0.25">
      <c r="A238" s="61"/>
      <c r="B238" s="62"/>
      <c r="C238" s="62"/>
      <c r="D238" s="62"/>
      <c r="E238" s="62"/>
      <c r="F238" s="62"/>
      <c r="G238" s="62"/>
      <c r="H238" s="63"/>
      <c r="I238" s="63"/>
      <c r="J238" s="63"/>
      <c r="K238" s="63"/>
      <c r="L238" s="64"/>
      <c r="M238" s="64"/>
      <c r="N238" s="64"/>
      <c r="O238" s="64"/>
      <c r="P238" s="64"/>
      <c r="Q238" s="64"/>
      <c r="R238" s="62"/>
      <c r="S238" s="62"/>
      <c r="T238" s="62"/>
      <c r="U238" s="62"/>
      <c r="V238" s="62"/>
      <c r="W238" s="63"/>
      <c r="X238" s="65"/>
      <c r="Y238" s="65"/>
      <c r="Z238" s="65"/>
      <c r="AA238" s="62"/>
      <c r="AB238" s="62"/>
      <c r="AC238" s="62"/>
      <c r="AD238" s="63"/>
      <c r="AE238" s="64"/>
      <c r="AF238" s="63" t="str">
        <f t="shared" si="39"/>
        <v/>
      </c>
      <c r="AG238" s="62"/>
      <c r="AH238" s="207"/>
      <c r="AI238" s="64"/>
      <c r="AJ238" s="64"/>
      <c r="AK238" s="64"/>
      <c r="AL238" s="66" t="str">
        <f t="shared" si="40"/>
        <v/>
      </c>
      <c r="AM238" s="67" t="str">
        <f t="shared" si="41"/>
        <v/>
      </c>
      <c r="AN238" s="68" t="str">
        <f t="shared" si="42"/>
        <v/>
      </c>
      <c r="AO238" s="67" t="str">
        <f t="shared" si="43"/>
        <v/>
      </c>
      <c r="AP238" s="67" t="str">
        <f t="shared" si="44"/>
        <v/>
      </c>
      <c r="AQ238" s="67" t="str">
        <f t="shared" si="45"/>
        <v/>
      </c>
      <c r="AR238" s="67" t="str">
        <f t="shared" si="46"/>
        <v/>
      </c>
      <c r="AS238" s="67" t="str">
        <f t="shared" si="47"/>
        <v/>
      </c>
      <c r="AT238" s="67" t="str">
        <f>IF(A238="","",IF(S238="Yes","N.A.",IF(AND(AD238&lt;&gt;"",AD238&lt;=AF238,AE238&gt;=Q238),"PASS",IF(Setup!$B$24&lt;=AF238,"WATCH",IF(BG238&gt;0,"PARTIAL REVERSE/REVIEW","REVERSE/REVIEW")))))</f>
        <v/>
      </c>
      <c r="AU238" s="67" t="str">
        <f>IF(A238="","",IF(H238="","REVIEW",IF(AI238&gt;0,IF(OR(AH238="",NOT(ISNUMBER(AH238))),"REVIEW CLAIM DATE",IF(AH238&lt;=SUMIF('FY Deadlines'!$A$5:$A$14,IF(MONTH(H238)&gt;=4,YEAR(H238),YEAR(H238)-1),'FY Deadlines'!$F$5:$F$14),"PASS","EXPIRED CLAIM")),IF(SUMIF('FY Deadlines'!$A$5:$A$14,IF(MONTH(H238)&gt;=4,YEAR(H238),YEAR(H238)-1),'FY Deadlines'!$F$5:$F$14)=0,"REVIEW FY",IF(Setup!$B$24&gt;SUMIF('FY Deadlines'!$A$5:$A$14,IF(MONTH(H238)&gt;=4,YEAR(H238),YEAR(H238)-1),'FY Deadlines'!$F$5:$F$14),"EXPIRED","PASS")))))</f>
        <v/>
      </c>
      <c r="AV238" s="67" t="str">
        <f t="shared" si="48"/>
        <v/>
      </c>
      <c r="AW238" s="67" t="str">
        <f>IF(AM238="","",IF(COUNTIF('GSTR-2B IMS'!$AE$5:$AE$504,AM238)=1,SUMIF('GSTR-2B IMS'!$AE$5:$AE$504,AM238,'GSTR-2B IMS'!$AL$5:$AL$504),""))</f>
        <v/>
      </c>
      <c r="AX238" s="67" t="str">
        <f>IF(A238="","",IF(AO238&gt;1,"Duplicate",IF(COUNTIF('GSTR-2B IMS'!$AE$5:$AE$504,AM238)=0,"Only in Books",IF(COUNTIF('GSTR-2B IMS'!$AE$5:$AE$504,AM238)&gt;1,"Duplicate",IF(AND(C238=INDEX('GSTR-2B IMS'!$C$5:$C$504,AW238),F238=INDEX('GSTR-2B IMS'!$F$5:$F$504,AW238),ABS(H238-INDEX('GSTR-2B IMS'!$H$5:$H$504,AW238))&lt;=Setup!$B$21,ABS(L238-INDEX('GSTR-2B IMS'!$L$5:$L$504,AW238))&lt;=Setup!$B$18,ABS(AN238-INDEX('GSTR-2B IMS'!$AF$5:$AF$504,AW238))&lt;=Setup!$B$19,ABS(M238-INDEX('GSTR-2B IMS'!$M$5:$M$504,AW238))&lt;=Setup!$B$20,ABS(N238-INDEX('GSTR-2B IMS'!$N$5:$N$504,AW238))&lt;=Setup!$B$20,ABS(O238-INDEX('GSTR-2B IMS'!$O$5:$O$504,AW238))&lt;=Setup!$B$20,ABS(P238-INDEX('GSTR-2B IMS'!$P$5:$P$504,AW238))&lt;=Setup!$B$20),"Exact",IF(AND(C238=INDEX('GSTR-2B IMS'!$C$5:$C$504,AW238),F238=INDEX('GSTR-2B IMS'!$F$5:$F$504,AW238)),"Partial","Probable"))))))</f>
        <v/>
      </c>
      <c r="AY238" s="69" t="str">
        <f t="shared" si="49"/>
        <v/>
      </c>
      <c r="AZ238" s="190">
        <f t="shared" si="50"/>
        <v>234</v>
      </c>
      <c r="BA238" s="190" t="str">
        <f>IF(A238="","",IF(AW238="","N.A.",IF(INDEX('GSTR-2B IMS'!$T$5:$T$504,AW238)&lt;&gt;"Available","REVIEW",IF(OR(INDEX('GSTR-2B IMS'!$B$5:$B$504,AW238)="GSTR-1 B2B",INDEX('GSTR-2B IMS'!$B$5:$B$504,AW238)="GSTR-1A",INDEX('GSTR-2B IMS'!$B$5:$B$504,AW238)="IFF"),IF(OR(INDEX('GSTR-2B IMS'!$V$5:$V$504,AW238)="Accepted",INDEX('GSTR-2B IMS'!$V$5:$V$504,AW238)="No Action",INDEX('GSTR-2B IMS'!$V$5:$V$504,AW238)="Deemed Accepted"),"PASS","REVIEW"),IF(OR(INDEX('GSTR-2B IMS'!$V$5:$V$504,AW238)="Not in IMS",INDEX('GSTR-2B IMS'!$V$5:$V$504,AW238)="N.A.",INDEX('GSTR-2B IMS'!$V$5:$V$504,AW238)=""),"PASS","REVIEW")))))</f>
        <v/>
      </c>
      <c r="BB238" s="190" t="str">
        <f>IF(A238="","",IF(S238="Yes","RCM",IF(AW238="","Unmatched",IF(INDEX('GSTR-2B IMS'!$AC$5:$AC$504,AW238)="","4(A)(5)",INDEX('GSTR-2B IMS'!$AC$5:$AC$504,AW238)))))</f>
        <v/>
      </c>
      <c r="BC238" s="188" t="str">
        <f>IF(A238="","",IF(OR(S238="Yes",F238="Credit Note",Q238&lt;=0,AF238="",Setup!$B$24&lt;=AF238,AN238&lt;=0),0,MAX(0,M238*MIN(1,MAX(0,AI238/AN238))*MAX(0,1-IF(AND(AD238&lt;&gt;"",AD238&lt;=AF238),MIN(1,MAX(0,AE238/Q238)),0))-SUMIFS('Reversal Reclaim'!$K$5:$K$504,'Reversal Reclaim'!$B$5:$B$504,A238,'Reversal Reclaim'!$G$5:$G$504,"Temporary"))))</f>
        <v/>
      </c>
      <c r="BD238" s="188" t="str">
        <f>IF(A238="","",IF(OR(S238="Yes",F238="Credit Note",Q238&lt;=0,AF238="",Setup!$B$24&lt;=AF238,AN238&lt;=0),0,MAX(0,N238*MIN(1,MAX(0,AI238/AN238))*MAX(0,1-IF(AND(AD238&lt;&gt;"",AD238&lt;=AF238),MIN(1,MAX(0,AE238/Q238)),0))-SUMIFS('Reversal Reclaim'!$L$5:$L$504,'Reversal Reclaim'!$B$5:$B$504,A238,'Reversal Reclaim'!$G$5:$G$504,"Temporary"))))</f>
        <v/>
      </c>
      <c r="BE238" s="188" t="str">
        <f>IF(A238="","",IF(OR(S238="Yes",F238="Credit Note",Q238&lt;=0,AF238="",Setup!$B$24&lt;=AF238,AN238&lt;=0),0,MAX(0,O238*MIN(1,MAX(0,AI238/AN238))*MAX(0,1-IF(AND(AD238&lt;&gt;"",AD238&lt;=AF238),MIN(1,MAX(0,AE238/Q238)),0))-SUMIFS('Reversal Reclaim'!$M$5:$M$504,'Reversal Reclaim'!$B$5:$B$504,A238,'Reversal Reclaim'!$G$5:$G$504,"Temporary"))))</f>
        <v/>
      </c>
      <c r="BF238" s="188" t="str">
        <f>IF(A238="","",IF(OR(S238="Yes",F238="Credit Note",Q238&lt;=0,AF238="",Setup!$B$24&lt;=AF238,AN238&lt;=0),0,MAX(0,P238*MIN(1,MAX(0,AI238/AN238))*MAX(0,1-IF(AND(AD238&lt;&gt;"",AD238&lt;=AF238),MIN(1,MAX(0,AE238/Q238)),0))-SUMIFS('Reversal Reclaim'!$N$5:$N$504,'Reversal Reclaim'!$B$5:$B$504,A238,'Reversal Reclaim'!$G$5:$G$504,"Temporary"))))</f>
        <v/>
      </c>
      <c r="BG238" s="188" t="str">
        <f t="shared" si="51"/>
        <v/>
      </c>
    </row>
    <row r="239" spans="1:59" ht="37.950000000000003" customHeight="1" x14ac:dyDescent="0.25">
      <c r="A239" s="61"/>
      <c r="B239" s="62"/>
      <c r="C239" s="62"/>
      <c r="D239" s="62"/>
      <c r="E239" s="62"/>
      <c r="F239" s="62"/>
      <c r="G239" s="62"/>
      <c r="H239" s="63"/>
      <c r="I239" s="63"/>
      <c r="J239" s="63"/>
      <c r="K239" s="63"/>
      <c r="L239" s="64"/>
      <c r="M239" s="64"/>
      <c r="N239" s="64"/>
      <c r="O239" s="64"/>
      <c r="P239" s="64"/>
      <c r="Q239" s="64"/>
      <c r="R239" s="62"/>
      <c r="S239" s="62"/>
      <c r="T239" s="62"/>
      <c r="U239" s="62"/>
      <c r="V239" s="62"/>
      <c r="W239" s="63"/>
      <c r="X239" s="65"/>
      <c r="Y239" s="65"/>
      <c r="Z239" s="65"/>
      <c r="AA239" s="62"/>
      <c r="AB239" s="62"/>
      <c r="AC239" s="62"/>
      <c r="AD239" s="63"/>
      <c r="AE239" s="64"/>
      <c r="AF239" s="63" t="str">
        <f t="shared" si="39"/>
        <v/>
      </c>
      <c r="AG239" s="62"/>
      <c r="AH239" s="207"/>
      <c r="AI239" s="64"/>
      <c r="AJ239" s="64"/>
      <c r="AK239" s="64"/>
      <c r="AL239" s="66" t="str">
        <f t="shared" si="40"/>
        <v/>
      </c>
      <c r="AM239" s="67" t="str">
        <f t="shared" si="41"/>
        <v/>
      </c>
      <c r="AN239" s="68" t="str">
        <f t="shared" si="42"/>
        <v/>
      </c>
      <c r="AO239" s="67" t="str">
        <f t="shared" si="43"/>
        <v/>
      </c>
      <c r="AP239" s="67" t="str">
        <f t="shared" si="44"/>
        <v/>
      </c>
      <c r="AQ239" s="67" t="str">
        <f t="shared" si="45"/>
        <v/>
      </c>
      <c r="AR239" s="67" t="str">
        <f t="shared" si="46"/>
        <v/>
      </c>
      <c r="AS239" s="67" t="str">
        <f t="shared" si="47"/>
        <v/>
      </c>
      <c r="AT239" s="67" t="str">
        <f>IF(A239="","",IF(S239="Yes","N.A.",IF(AND(AD239&lt;&gt;"",AD239&lt;=AF239,AE239&gt;=Q239),"PASS",IF(Setup!$B$24&lt;=AF239,"WATCH",IF(BG239&gt;0,"PARTIAL REVERSE/REVIEW","REVERSE/REVIEW")))))</f>
        <v/>
      </c>
      <c r="AU239" s="67" t="str">
        <f>IF(A239="","",IF(H239="","REVIEW",IF(AI239&gt;0,IF(OR(AH239="",NOT(ISNUMBER(AH239))),"REVIEW CLAIM DATE",IF(AH239&lt;=SUMIF('FY Deadlines'!$A$5:$A$14,IF(MONTH(H239)&gt;=4,YEAR(H239),YEAR(H239)-1),'FY Deadlines'!$F$5:$F$14),"PASS","EXPIRED CLAIM")),IF(SUMIF('FY Deadlines'!$A$5:$A$14,IF(MONTH(H239)&gt;=4,YEAR(H239),YEAR(H239)-1),'FY Deadlines'!$F$5:$F$14)=0,"REVIEW FY",IF(Setup!$B$24&gt;SUMIF('FY Deadlines'!$A$5:$A$14,IF(MONTH(H239)&gt;=4,YEAR(H239),YEAR(H239)-1),'FY Deadlines'!$F$5:$F$14),"EXPIRED","PASS")))))</f>
        <v/>
      </c>
      <c r="AV239" s="67" t="str">
        <f t="shared" si="48"/>
        <v/>
      </c>
      <c r="AW239" s="67" t="str">
        <f>IF(AM239="","",IF(COUNTIF('GSTR-2B IMS'!$AE$5:$AE$504,AM239)=1,SUMIF('GSTR-2B IMS'!$AE$5:$AE$504,AM239,'GSTR-2B IMS'!$AL$5:$AL$504),""))</f>
        <v/>
      </c>
      <c r="AX239" s="67" t="str">
        <f>IF(A239="","",IF(AO239&gt;1,"Duplicate",IF(COUNTIF('GSTR-2B IMS'!$AE$5:$AE$504,AM239)=0,"Only in Books",IF(COUNTIF('GSTR-2B IMS'!$AE$5:$AE$504,AM239)&gt;1,"Duplicate",IF(AND(C239=INDEX('GSTR-2B IMS'!$C$5:$C$504,AW239),F239=INDEX('GSTR-2B IMS'!$F$5:$F$504,AW239),ABS(H239-INDEX('GSTR-2B IMS'!$H$5:$H$504,AW239))&lt;=Setup!$B$21,ABS(L239-INDEX('GSTR-2B IMS'!$L$5:$L$504,AW239))&lt;=Setup!$B$18,ABS(AN239-INDEX('GSTR-2B IMS'!$AF$5:$AF$504,AW239))&lt;=Setup!$B$19,ABS(M239-INDEX('GSTR-2B IMS'!$M$5:$M$504,AW239))&lt;=Setup!$B$20,ABS(N239-INDEX('GSTR-2B IMS'!$N$5:$N$504,AW239))&lt;=Setup!$B$20,ABS(O239-INDEX('GSTR-2B IMS'!$O$5:$O$504,AW239))&lt;=Setup!$B$20,ABS(P239-INDEX('GSTR-2B IMS'!$P$5:$P$504,AW239))&lt;=Setup!$B$20),"Exact",IF(AND(C239=INDEX('GSTR-2B IMS'!$C$5:$C$504,AW239),F239=INDEX('GSTR-2B IMS'!$F$5:$F$504,AW239)),"Partial","Probable"))))))</f>
        <v/>
      </c>
      <c r="AY239" s="69" t="str">
        <f t="shared" si="49"/>
        <v/>
      </c>
      <c r="AZ239" s="190">
        <f t="shared" si="50"/>
        <v>235</v>
      </c>
      <c r="BA239" s="190" t="str">
        <f>IF(A239="","",IF(AW239="","N.A.",IF(INDEX('GSTR-2B IMS'!$T$5:$T$504,AW239)&lt;&gt;"Available","REVIEW",IF(OR(INDEX('GSTR-2B IMS'!$B$5:$B$504,AW239)="GSTR-1 B2B",INDEX('GSTR-2B IMS'!$B$5:$B$504,AW239)="GSTR-1A",INDEX('GSTR-2B IMS'!$B$5:$B$504,AW239)="IFF"),IF(OR(INDEX('GSTR-2B IMS'!$V$5:$V$504,AW239)="Accepted",INDEX('GSTR-2B IMS'!$V$5:$V$504,AW239)="No Action",INDEX('GSTR-2B IMS'!$V$5:$V$504,AW239)="Deemed Accepted"),"PASS","REVIEW"),IF(OR(INDEX('GSTR-2B IMS'!$V$5:$V$504,AW239)="Not in IMS",INDEX('GSTR-2B IMS'!$V$5:$V$504,AW239)="N.A.",INDEX('GSTR-2B IMS'!$V$5:$V$504,AW239)=""),"PASS","REVIEW")))))</f>
        <v/>
      </c>
      <c r="BB239" s="190" t="str">
        <f>IF(A239="","",IF(S239="Yes","RCM",IF(AW239="","Unmatched",IF(INDEX('GSTR-2B IMS'!$AC$5:$AC$504,AW239)="","4(A)(5)",INDEX('GSTR-2B IMS'!$AC$5:$AC$504,AW239)))))</f>
        <v/>
      </c>
      <c r="BC239" s="188" t="str">
        <f>IF(A239="","",IF(OR(S239="Yes",F239="Credit Note",Q239&lt;=0,AF239="",Setup!$B$24&lt;=AF239,AN239&lt;=0),0,MAX(0,M239*MIN(1,MAX(0,AI239/AN239))*MAX(0,1-IF(AND(AD239&lt;&gt;"",AD239&lt;=AF239),MIN(1,MAX(0,AE239/Q239)),0))-SUMIFS('Reversal Reclaim'!$K$5:$K$504,'Reversal Reclaim'!$B$5:$B$504,A239,'Reversal Reclaim'!$G$5:$G$504,"Temporary"))))</f>
        <v/>
      </c>
      <c r="BD239" s="188" t="str">
        <f>IF(A239="","",IF(OR(S239="Yes",F239="Credit Note",Q239&lt;=0,AF239="",Setup!$B$24&lt;=AF239,AN239&lt;=0),0,MAX(0,N239*MIN(1,MAX(0,AI239/AN239))*MAX(0,1-IF(AND(AD239&lt;&gt;"",AD239&lt;=AF239),MIN(1,MAX(0,AE239/Q239)),0))-SUMIFS('Reversal Reclaim'!$L$5:$L$504,'Reversal Reclaim'!$B$5:$B$504,A239,'Reversal Reclaim'!$G$5:$G$504,"Temporary"))))</f>
        <v/>
      </c>
      <c r="BE239" s="188" t="str">
        <f>IF(A239="","",IF(OR(S239="Yes",F239="Credit Note",Q239&lt;=0,AF239="",Setup!$B$24&lt;=AF239,AN239&lt;=0),0,MAX(0,O239*MIN(1,MAX(0,AI239/AN239))*MAX(0,1-IF(AND(AD239&lt;&gt;"",AD239&lt;=AF239),MIN(1,MAX(0,AE239/Q239)),0))-SUMIFS('Reversal Reclaim'!$M$5:$M$504,'Reversal Reclaim'!$B$5:$B$504,A239,'Reversal Reclaim'!$G$5:$G$504,"Temporary"))))</f>
        <v/>
      </c>
      <c r="BF239" s="188" t="str">
        <f>IF(A239="","",IF(OR(S239="Yes",F239="Credit Note",Q239&lt;=0,AF239="",Setup!$B$24&lt;=AF239,AN239&lt;=0),0,MAX(0,P239*MIN(1,MAX(0,AI239/AN239))*MAX(0,1-IF(AND(AD239&lt;&gt;"",AD239&lt;=AF239),MIN(1,MAX(0,AE239/Q239)),0))-SUMIFS('Reversal Reclaim'!$N$5:$N$504,'Reversal Reclaim'!$B$5:$B$504,A239,'Reversal Reclaim'!$G$5:$G$504,"Temporary"))))</f>
        <v/>
      </c>
      <c r="BG239" s="188" t="str">
        <f t="shared" si="51"/>
        <v/>
      </c>
    </row>
    <row r="240" spans="1:59" ht="37.950000000000003" customHeight="1" x14ac:dyDescent="0.25">
      <c r="A240" s="61"/>
      <c r="B240" s="62"/>
      <c r="C240" s="62"/>
      <c r="D240" s="62"/>
      <c r="E240" s="62"/>
      <c r="F240" s="62"/>
      <c r="G240" s="62"/>
      <c r="H240" s="63"/>
      <c r="I240" s="63"/>
      <c r="J240" s="63"/>
      <c r="K240" s="63"/>
      <c r="L240" s="64"/>
      <c r="M240" s="64"/>
      <c r="N240" s="64"/>
      <c r="O240" s="64"/>
      <c r="P240" s="64"/>
      <c r="Q240" s="64"/>
      <c r="R240" s="62"/>
      <c r="S240" s="62"/>
      <c r="T240" s="62"/>
      <c r="U240" s="62"/>
      <c r="V240" s="62"/>
      <c r="W240" s="63"/>
      <c r="X240" s="65"/>
      <c r="Y240" s="65"/>
      <c r="Z240" s="65"/>
      <c r="AA240" s="62"/>
      <c r="AB240" s="62"/>
      <c r="AC240" s="62"/>
      <c r="AD240" s="63"/>
      <c r="AE240" s="64"/>
      <c r="AF240" s="63" t="str">
        <f t="shared" si="39"/>
        <v/>
      </c>
      <c r="AG240" s="62"/>
      <c r="AH240" s="207"/>
      <c r="AI240" s="64"/>
      <c r="AJ240" s="64"/>
      <c r="AK240" s="64"/>
      <c r="AL240" s="66" t="str">
        <f t="shared" si="40"/>
        <v/>
      </c>
      <c r="AM240" s="67" t="str">
        <f t="shared" si="41"/>
        <v/>
      </c>
      <c r="AN240" s="68" t="str">
        <f t="shared" si="42"/>
        <v/>
      </c>
      <c r="AO240" s="67" t="str">
        <f t="shared" si="43"/>
        <v/>
      </c>
      <c r="AP240" s="67" t="str">
        <f t="shared" si="44"/>
        <v/>
      </c>
      <c r="AQ240" s="67" t="str">
        <f t="shared" si="45"/>
        <v/>
      </c>
      <c r="AR240" s="67" t="str">
        <f t="shared" si="46"/>
        <v/>
      </c>
      <c r="AS240" s="67" t="str">
        <f t="shared" si="47"/>
        <v/>
      </c>
      <c r="AT240" s="67" t="str">
        <f>IF(A240="","",IF(S240="Yes","N.A.",IF(AND(AD240&lt;&gt;"",AD240&lt;=AF240,AE240&gt;=Q240),"PASS",IF(Setup!$B$24&lt;=AF240,"WATCH",IF(BG240&gt;0,"PARTIAL REVERSE/REVIEW","REVERSE/REVIEW")))))</f>
        <v/>
      </c>
      <c r="AU240" s="67" t="str">
        <f>IF(A240="","",IF(H240="","REVIEW",IF(AI240&gt;0,IF(OR(AH240="",NOT(ISNUMBER(AH240))),"REVIEW CLAIM DATE",IF(AH240&lt;=SUMIF('FY Deadlines'!$A$5:$A$14,IF(MONTH(H240)&gt;=4,YEAR(H240),YEAR(H240)-1),'FY Deadlines'!$F$5:$F$14),"PASS","EXPIRED CLAIM")),IF(SUMIF('FY Deadlines'!$A$5:$A$14,IF(MONTH(H240)&gt;=4,YEAR(H240),YEAR(H240)-1),'FY Deadlines'!$F$5:$F$14)=0,"REVIEW FY",IF(Setup!$B$24&gt;SUMIF('FY Deadlines'!$A$5:$A$14,IF(MONTH(H240)&gt;=4,YEAR(H240),YEAR(H240)-1),'FY Deadlines'!$F$5:$F$14),"EXPIRED","PASS")))))</f>
        <v/>
      </c>
      <c r="AV240" s="67" t="str">
        <f t="shared" si="48"/>
        <v/>
      </c>
      <c r="AW240" s="67" t="str">
        <f>IF(AM240="","",IF(COUNTIF('GSTR-2B IMS'!$AE$5:$AE$504,AM240)=1,SUMIF('GSTR-2B IMS'!$AE$5:$AE$504,AM240,'GSTR-2B IMS'!$AL$5:$AL$504),""))</f>
        <v/>
      </c>
      <c r="AX240" s="67" t="str">
        <f>IF(A240="","",IF(AO240&gt;1,"Duplicate",IF(COUNTIF('GSTR-2B IMS'!$AE$5:$AE$504,AM240)=0,"Only in Books",IF(COUNTIF('GSTR-2B IMS'!$AE$5:$AE$504,AM240)&gt;1,"Duplicate",IF(AND(C240=INDEX('GSTR-2B IMS'!$C$5:$C$504,AW240),F240=INDEX('GSTR-2B IMS'!$F$5:$F$504,AW240),ABS(H240-INDEX('GSTR-2B IMS'!$H$5:$H$504,AW240))&lt;=Setup!$B$21,ABS(L240-INDEX('GSTR-2B IMS'!$L$5:$L$504,AW240))&lt;=Setup!$B$18,ABS(AN240-INDEX('GSTR-2B IMS'!$AF$5:$AF$504,AW240))&lt;=Setup!$B$19,ABS(M240-INDEX('GSTR-2B IMS'!$M$5:$M$504,AW240))&lt;=Setup!$B$20,ABS(N240-INDEX('GSTR-2B IMS'!$N$5:$N$504,AW240))&lt;=Setup!$B$20,ABS(O240-INDEX('GSTR-2B IMS'!$O$5:$O$504,AW240))&lt;=Setup!$B$20,ABS(P240-INDEX('GSTR-2B IMS'!$P$5:$P$504,AW240))&lt;=Setup!$B$20),"Exact",IF(AND(C240=INDEX('GSTR-2B IMS'!$C$5:$C$504,AW240),F240=INDEX('GSTR-2B IMS'!$F$5:$F$504,AW240)),"Partial","Probable"))))))</f>
        <v/>
      </c>
      <c r="AY240" s="69" t="str">
        <f t="shared" si="49"/>
        <v/>
      </c>
      <c r="AZ240" s="190">
        <f t="shared" si="50"/>
        <v>236</v>
      </c>
      <c r="BA240" s="190" t="str">
        <f>IF(A240="","",IF(AW240="","N.A.",IF(INDEX('GSTR-2B IMS'!$T$5:$T$504,AW240)&lt;&gt;"Available","REVIEW",IF(OR(INDEX('GSTR-2B IMS'!$B$5:$B$504,AW240)="GSTR-1 B2B",INDEX('GSTR-2B IMS'!$B$5:$B$504,AW240)="GSTR-1A",INDEX('GSTR-2B IMS'!$B$5:$B$504,AW240)="IFF"),IF(OR(INDEX('GSTR-2B IMS'!$V$5:$V$504,AW240)="Accepted",INDEX('GSTR-2B IMS'!$V$5:$V$504,AW240)="No Action",INDEX('GSTR-2B IMS'!$V$5:$V$504,AW240)="Deemed Accepted"),"PASS","REVIEW"),IF(OR(INDEX('GSTR-2B IMS'!$V$5:$V$504,AW240)="Not in IMS",INDEX('GSTR-2B IMS'!$V$5:$V$504,AW240)="N.A.",INDEX('GSTR-2B IMS'!$V$5:$V$504,AW240)=""),"PASS","REVIEW")))))</f>
        <v/>
      </c>
      <c r="BB240" s="190" t="str">
        <f>IF(A240="","",IF(S240="Yes","RCM",IF(AW240="","Unmatched",IF(INDEX('GSTR-2B IMS'!$AC$5:$AC$504,AW240)="","4(A)(5)",INDEX('GSTR-2B IMS'!$AC$5:$AC$504,AW240)))))</f>
        <v/>
      </c>
      <c r="BC240" s="188" t="str">
        <f>IF(A240="","",IF(OR(S240="Yes",F240="Credit Note",Q240&lt;=0,AF240="",Setup!$B$24&lt;=AF240,AN240&lt;=0),0,MAX(0,M240*MIN(1,MAX(0,AI240/AN240))*MAX(0,1-IF(AND(AD240&lt;&gt;"",AD240&lt;=AF240),MIN(1,MAX(0,AE240/Q240)),0))-SUMIFS('Reversal Reclaim'!$K$5:$K$504,'Reversal Reclaim'!$B$5:$B$504,A240,'Reversal Reclaim'!$G$5:$G$504,"Temporary"))))</f>
        <v/>
      </c>
      <c r="BD240" s="188" t="str">
        <f>IF(A240="","",IF(OR(S240="Yes",F240="Credit Note",Q240&lt;=0,AF240="",Setup!$B$24&lt;=AF240,AN240&lt;=0),0,MAX(0,N240*MIN(1,MAX(0,AI240/AN240))*MAX(0,1-IF(AND(AD240&lt;&gt;"",AD240&lt;=AF240),MIN(1,MAX(0,AE240/Q240)),0))-SUMIFS('Reversal Reclaim'!$L$5:$L$504,'Reversal Reclaim'!$B$5:$B$504,A240,'Reversal Reclaim'!$G$5:$G$504,"Temporary"))))</f>
        <v/>
      </c>
      <c r="BE240" s="188" t="str">
        <f>IF(A240="","",IF(OR(S240="Yes",F240="Credit Note",Q240&lt;=0,AF240="",Setup!$B$24&lt;=AF240,AN240&lt;=0),0,MAX(0,O240*MIN(1,MAX(0,AI240/AN240))*MAX(0,1-IF(AND(AD240&lt;&gt;"",AD240&lt;=AF240),MIN(1,MAX(0,AE240/Q240)),0))-SUMIFS('Reversal Reclaim'!$M$5:$M$504,'Reversal Reclaim'!$B$5:$B$504,A240,'Reversal Reclaim'!$G$5:$G$504,"Temporary"))))</f>
        <v/>
      </c>
      <c r="BF240" s="188" t="str">
        <f>IF(A240="","",IF(OR(S240="Yes",F240="Credit Note",Q240&lt;=0,AF240="",Setup!$B$24&lt;=AF240,AN240&lt;=0),0,MAX(0,P240*MIN(1,MAX(0,AI240/AN240))*MAX(0,1-IF(AND(AD240&lt;&gt;"",AD240&lt;=AF240),MIN(1,MAX(0,AE240/Q240)),0))-SUMIFS('Reversal Reclaim'!$N$5:$N$504,'Reversal Reclaim'!$B$5:$B$504,A240,'Reversal Reclaim'!$G$5:$G$504,"Temporary"))))</f>
        <v/>
      </c>
      <c r="BG240" s="188" t="str">
        <f t="shared" si="51"/>
        <v/>
      </c>
    </row>
    <row r="241" spans="1:59" ht="37.950000000000003" customHeight="1" x14ac:dyDescent="0.25">
      <c r="A241" s="61"/>
      <c r="B241" s="62"/>
      <c r="C241" s="62"/>
      <c r="D241" s="62"/>
      <c r="E241" s="62"/>
      <c r="F241" s="62"/>
      <c r="G241" s="62"/>
      <c r="H241" s="63"/>
      <c r="I241" s="63"/>
      <c r="J241" s="63"/>
      <c r="K241" s="63"/>
      <c r="L241" s="64"/>
      <c r="M241" s="64"/>
      <c r="N241" s="64"/>
      <c r="O241" s="64"/>
      <c r="P241" s="64"/>
      <c r="Q241" s="64"/>
      <c r="R241" s="62"/>
      <c r="S241" s="62"/>
      <c r="T241" s="62"/>
      <c r="U241" s="62"/>
      <c r="V241" s="62"/>
      <c r="W241" s="63"/>
      <c r="X241" s="65"/>
      <c r="Y241" s="65"/>
      <c r="Z241" s="65"/>
      <c r="AA241" s="62"/>
      <c r="AB241" s="62"/>
      <c r="AC241" s="62"/>
      <c r="AD241" s="63"/>
      <c r="AE241" s="64"/>
      <c r="AF241" s="63" t="str">
        <f t="shared" si="39"/>
        <v/>
      </c>
      <c r="AG241" s="62"/>
      <c r="AH241" s="207"/>
      <c r="AI241" s="64"/>
      <c r="AJ241" s="64"/>
      <c r="AK241" s="64"/>
      <c r="AL241" s="66" t="str">
        <f t="shared" si="40"/>
        <v/>
      </c>
      <c r="AM241" s="67" t="str">
        <f t="shared" si="41"/>
        <v/>
      </c>
      <c r="AN241" s="68" t="str">
        <f t="shared" si="42"/>
        <v/>
      </c>
      <c r="AO241" s="67" t="str">
        <f t="shared" si="43"/>
        <v/>
      </c>
      <c r="AP241" s="67" t="str">
        <f t="shared" si="44"/>
        <v/>
      </c>
      <c r="AQ241" s="67" t="str">
        <f t="shared" si="45"/>
        <v/>
      </c>
      <c r="AR241" s="67" t="str">
        <f t="shared" si="46"/>
        <v/>
      </c>
      <c r="AS241" s="67" t="str">
        <f t="shared" si="47"/>
        <v/>
      </c>
      <c r="AT241" s="67" t="str">
        <f>IF(A241="","",IF(S241="Yes","N.A.",IF(AND(AD241&lt;&gt;"",AD241&lt;=AF241,AE241&gt;=Q241),"PASS",IF(Setup!$B$24&lt;=AF241,"WATCH",IF(BG241&gt;0,"PARTIAL REVERSE/REVIEW","REVERSE/REVIEW")))))</f>
        <v/>
      </c>
      <c r="AU241" s="67" t="str">
        <f>IF(A241="","",IF(H241="","REVIEW",IF(AI241&gt;0,IF(OR(AH241="",NOT(ISNUMBER(AH241))),"REVIEW CLAIM DATE",IF(AH241&lt;=SUMIF('FY Deadlines'!$A$5:$A$14,IF(MONTH(H241)&gt;=4,YEAR(H241),YEAR(H241)-1),'FY Deadlines'!$F$5:$F$14),"PASS","EXPIRED CLAIM")),IF(SUMIF('FY Deadlines'!$A$5:$A$14,IF(MONTH(H241)&gt;=4,YEAR(H241),YEAR(H241)-1),'FY Deadlines'!$F$5:$F$14)=0,"REVIEW FY",IF(Setup!$B$24&gt;SUMIF('FY Deadlines'!$A$5:$A$14,IF(MONTH(H241)&gt;=4,YEAR(H241),YEAR(H241)-1),'FY Deadlines'!$F$5:$F$14),"EXPIRED","PASS")))))</f>
        <v/>
      </c>
      <c r="AV241" s="67" t="str">
        <f t="shared" si="48"/>
        <v/>
      </c>
      <c r="AW241" s="67" t="str">
        <f>IF(AM241="","",IF(COUNTIF('GSTR-2B IMS'!$AE$5:$AE$504,AM241)=1,SUMIF('GSTR-2B IMS'!$AE$5:$AE$504,AM241,'GSTR-2B IMS'!$AL$5:$AL$504),""))</f>
        <v/>
      </c>
      <c r="AX241" s="67" t="str">
        <f>IF(A241="","",IF(AO241&gt;1,"Duplicate",IF(COUNTIF('GSTR-2B IMS'!$AE$5:$AE$504,AM241)=0,"Only in Books",IF(COUNTIF('GSTR-2B IMS'!$AE$5:$AE$504,AM241)&gt;1,"Duplicate",IF(AND(C241=INDEX('GSTR-2B IMS'!$C$5:$C$504,AW241),F241=INDEX('GSTR-2B IMS'!$F$5:$F$504,AW241),ABS(H241-INDEX('GSTR-2B IMS'!$H$5:$H$504,AW241))&lt;=Setup!$B$21,ABS(L241-INDEX('GSTR-2B IMS'!$L$5:$L$504,AW241))&lt;=Setup!$B$18,ABS(AN241-INDEX('GSTR-2B IMS'!$AF$5:$AF$504,AW241))&lt;=Setup!$B$19,ABS(M241-INDEX('GSTR-2B IMS'!$M$5:$M$504,AW241))&lt;=Setup!$B$20,ABS(N241-INDEX('GSTR-2B IMS'!$N$5:$N$504,AW241))&lt;=Setup!$B$20,ABS(O241-INDEX('GSTR-2B IMS'!$O$5:$O$504,AW241))&lt;=Setup!$B$20,ABS(P241-INDEX('GSTR-2B IMS'!$P$5:$P$504,AW241))&lt;=Setup!$B$20),"Exact",IF(AND(C241=INDEX('GSTR-2B IMS'!$C$5:$C$504,AW241),F241=INDEX('GSTR-2B IMS'!$F$5:$F$504,AW241)),"Partial","Probable"))))))</f>
        <v/>
      </c>
      <c r="AY241" s="69" t="str">
        <f t="shared" si="49"/>
        <v/>
      </c>
      <c r="AZ241" s="190">
        <f t="shared" si="50"/>
        <v>237</v>
      </c>
      <c r="BA241" s="190" t="str">
        <f>IF(A241="","",IF(AW241="","N.A.",IF(INDEX('GSTR-2B IMS'!$T$5:$T$504,AW241)&lt;&gt;"Available","REVIEW",IF(OR(INDEX('GSTR-2B IMS'!$B$5:$B$504,AW241)="GSTR-1 B2B",INDEX('GSTR-2B IMS'!$B$5:$B$504,AW241)="GSTR-1A",INDEX('GSTR-2B IMS'!$B$5:$B$504,AW241)="IFF"),IF(OR(INDEX('GSTR-2B IMS'!$V$5:$V$504,AW241)="Accepted",INDEX('GSTR-2B IMS'!$V$5:$V$504,AW241)="No Action",INDEX('GSTR-2B IMS'!$V$5:$V$504,AW241)="Deemed Accepted"),"PASS","REVIEW"),IF(OR(INDEX('GSTR-2B IMS'!$V$5:$V$504,AW241)="Not in IMS",INDEX('GSTR-2B IMS'!$V$5:$V$504,AW241)="N.A.",INDEX('GSTR-2B IMS'!$V$5:$V$504,AW241)=""),"PASS","REVIEW")))))</f>
        <v/>
      </c>
      <c r="BB241" s="190" t="str">
        <f>IF(A241="","",IF(S241="Yes","RCM",IF(AW241="","Unmatched",IF(INDEX('GSTR-2B IMS'!$AC$5:$AC$504,AW241)="","4(A)(5)",INDEX('GSTR-2B IMS'!$AC$5:$AC$504,AW241)))))</f>
        <v/>
      </c>
      <c r="BC241" s="188" t="str">
        <f>IF(A241="","",IF(OR(S241="Yes",F241="Credit Note",Q241&lt;=0,AF241="",Setup!$B$24&lt;=AF241,AN241&lt;=0),0,MAX(0,M241*MIN(1,MAX(0,AI241/AN241))*MAX(0,1-IF(AND(AD241&lt;&gt;"",AD241&lt;=AF241),MIN(1,MAX(0,AE241/Q241)),0))-SUMIFS('Reversal Reclaim'!$K$5:$K$504,'Reversal Reclaim'!$B$5:$B$504,A241,'Reversal Reclaim'!$G$5:$G$504,"Temporary"))))</f>
        <v/>
      </c>
      <c r="BD241" s="188" t="str">
        <f>IF(A241="","",IF(OR(S241="Yes",F241="Credit Note",Q241&lt;=0,AF241="",Setup!$B$24&lt;=AF241,AN241&lt;=0),0,MAX(0,N241*MIN(1,MAX(0,AI241/AN241))*MAX(0,1-IF(AND(AD241&lt;&gt;"",AD241&lt;=AF241),MIN(1,MAX(0,AE241/Q241)),0))-SUMIFS('Reversal Reclaim'!$L$5:$L$504,'Reversal Reclaim'!$B$5:$B$504,A241,'Reversal Reclaim'!$G$5:$G$504,"Temporary"))))</f>
        <v/>
      </c>
      <c r="BE241" s="188" t="str">
        <f>IF(A241="","",IF(OR(S241="Yes",F241="Credit Note",Q241&lt;=0,AF241="",Setup!$B$24&lt;=AF241,AN241&lt;=0),0,MAX(0,O241*MIN(1,MAX(0,AI241/AN241))*MAX(0,1-IF(AND(AD241&lt;&gt;"",AD241&lt;=AF241),MIN(1,MAX(0,AE241/Q241)),0))-SUMIFS('Reversal Reclaim'!$M$5:$M$504,'Reversal Reclaim'!$B$5:$B$504,A241,'Reversal Reclaim'!$G$5:$G$504,"Temporary"))))</f>
        <v/>
      </c>
      <c r="BF241" s="188" t="str">
        <f>IF(A241="","",IF(OR(S241="Yes",F241="Credit Note",Q241&lt;=0,AF241="",Setup!$B$24&lt;=AF241,AN241&lt;=0),0,MAX(0,P241*MIN(1,MAX(0,AI241/AN241))*MAX(0,1-IF(AND(AD241&lt;&gt;"",AD241&lt;=AF241),MIN(1,MAX(0,AE241/Q241)),0))-SUMIFS('Reversal Reclaim'!$N$5:$N$504,'Reversal Reclaim'!$B$5:$B$504,A241,'Reversal Reclaim'!$G$5:$G$504,"Temporary"))))</f>
        <v/>
      </c>
      <c r="BG241" s="188" t="str">
        <f t="shared" si="51"/>
        <v/>
      </c>
    </row>
    <row r="242" spans="1:59" ht="37.950000000000003" customHeight="1" x14ac:dyDescent="0.25">
      <c r="A242" s="61"/>
      <c r="B242" s="62"/>
      <c r="C242" s="62"/>
      <c r="D242" s="62"/>
      <c r="E242" s="62"/>
      <c r="F242" s="62"/>
      <c r="G242" s="62"/>
      <c r="H242" s="63"/>
      <c r="I242" s="63"/>
      <c r="J242" s="63"/>
      <c r="K242" s="63"/>
      <c r="L242" s="64"/>
      <c r="M242" s="64"/>
      <c r="N242" s="64"/>
      <c r="O242" s="64"/>
      <c r="P242" s="64"/>
      <c r="Q242" s="64"/>
      <c r="R242" s="62"/>
      <c r="S242" s="62"/>
      <c r="T242" s="62"/>
      <c r="U242" s="62"/>
      <c r="V242" s="62"/>
      <c r="W242" s="63"/>
      <c r="X242" s="65"/>
      <c r="Y242" s="65"/>
      <c r="Z242" s="65"/>
      <c r="AA242" s="62"/>
      <c r="AB242" s="62"/>
      <c r="AC242" s="62"/>
      <c r="AD242" s="63"/>
      <c r="AE242" s="64"/>
      <c r="AF242" s="63" t="str">
        <f t="shared" si="39"/>
        <v/>
      </c>
      <c r="AG242" s="62"/>
      <c r="AH242" s="207"/>
      <c r="AI242" s="64"/>
      <c r="AJ242" s="64"/>
      <c r="AK242" s="64"/>
      <c r="AL242" s="66" t="str">
        <f t="shared" si="40"/>
        <v/>
      </c>
      <c r="AM242" s="67" t="str">
        <f t="shared" si="41"/>
        <v/>
      </c>
      <c r="AN242" s="68" t="str">
        <f t="shared" si="42"/>
        <v/>
      </c>
      <c r="AO242" s="67" t="str">
        <f t="shared" si="43"/>
        <v/>
      </c>
      <c r="AP242" s="67" t="str">
        <f t="shared" si="44"/>
        <v/>
      </c>
      <c r="AQ242" s="67" t="str">
        <f t="shared" si="45"/>
        <v/>
      </c>
      <c r="AR242" s="67" t="str">
        <f t="shared" si="46"/>
        <v/>
      </c>
      <c r="AS242" s="67" t="str">
        <f t="shared" si="47"/>
        <v/>
      </c>
      <c r="AT242" s="67" t="str">
        <f>IF(A242="","",IF(S242="Yes","N.A.",IF(AND(AD242&lt;&gt;"",AD242&lt;=AF242,AE242&gt;=Q242),"PASS",IF(Setup!$B$24&lt;=AF242,"WATCH",IF(BG242&gt;0,"PARTIAL REVERSE/REVIEW","REVERSE/REVIEW")))))</f>
        <v/>
      </c>
      <c r="AU242" s="67" t="str">
        <f>IF(A242="","",IF(H242="","REVIEW",IF(AI242&gt;0,IF(OR(AH242="",NOT(ISNUMBER(AH242))),"REVIEW CLAIM DATE",IF(AH242&lt;=SUMIF('FY Deadlines'!$A$5:$A$14,IF(MONTH(H242)&gt;=4,YEAR(H242),YEAR(H242)-1),'FY Deadlines'!$F$5:$F$14),"PASS","EXPIRED CLAIM")),IF(SUMIF('FY Deadlines'!$A$5:$A$14,IF(MONTH(H242)&gt;=4,YEAR(H242),YEAR(H242)-1),'FY Deadlines'!$F$5:$F$14)=0,"REVIEW FY",IF(Setup!$B$24&gt;SUMIF('FY Deadlines'!$A$5:$A$14,IF(MONTH(H242)&gt;=4,YEAR(H242),YEAR(H242)-1),'FY Deadlines'!$F$5:$F$14),"EXPIRED","PASS")))))</f>
        <v/>
      </c>
      <c r="AV242" s="67" t="str">
        <f t="shared" si="48"/>
        <v/>
      </c>
      <c r="AW242" s="67" t="str">
        <f>IF(AM242="","",IF(COUNTIF('GSTR-2B IMS'!$AE$5:$AE$504,AM242)=1,SUMIF('GSTR-2B IMS'!$AE$5:$AE$504,AM242,'GSTR-2B IMS'!$AL$5:$AL$504),""))</f>
        <v/>
      </c>
      <c r="AX242" s="67" t="str">
        <f>IF(A242="","",IF(AO242&gt;1,"Duplicate",IF(COUNTIF('GSTR-2B IMS'!$AE$5:$AE$504,AM242)=0,"Only in Books",IF(COUNTIF('GSTR-2B IMS'!$AE$5:$AE$504,AM242)&gt;1,"Duplicate",IF(AND(C242=INDEX('GSTR-2B IMS'!$C$5:$C$504,AW242),F242=INDEX('GSTR-2B IMS'!$F$5:$F$504,AW242),ABS(H242-INDEX('GSTR-2B IMS'!$H$5:$H$504,AW242))&lt;=Setup!$B$21,ABS(L242-INDEX('GSTR-2B IMS'!$L$5:$L$504,AW242))&lt;=Setup!$B$18,ABS(AN242-INDEX('GSTR-2B IMS'!$AF$5:$AF$504,AW242))&lt;=Setup!$B$19,ABS(M242-INDEX('GSTR-2B IMS'!$M$5:$M$504,AW242))&lt;=Setup!$B$20,ABS(N242-INDEX('GSTR-2B IMS'!$N$5:$N$504,AW242))&lt;=Setup!$B$20,ABS(O242-INDEX('GSTR-2B IMS'!$O$5:$O$504,AW242))&lt;=Setup!$B$20,ABS(P242-INDEX('GSTR-2B IMS'!$P$5:$P$504,AW242))&lt;=Setup!$B$20),"Exact",IF(AND(C242=INDEX('GSTR-2B IMS'!$C$5:$C$504,AW242),F242=INDEX('GSTR-2B IMS'!$F$5:$F$504,AW242)),"Partial","Probable"))))))</f>
        <v/>
      </c>
      <c r="AY242" s="69" t="str">
        <f t="shared" si="49"/>
        <v/>
      </c>
      <c r="AZ242" s="190">
        <f t="shared" si="50"/>
        <v>238</v>
      </c>
      <c r="BA242" s="190" t="str">
        <f>IF(A242="","",IF(AW242="","N.A.",IF(INDEX('GSTR-2B IMS'!$T$5:$T$504,AW242)&lt;&gt;"Available","REVIEW",IF(OR(INDEX('GSTR-2B IMS'!$B$5:$B$504,AW242)="GSTR-1 B2B",INDEX('GSTR-2B IMS'!$B$5:$B$504,AW242)="GSTR-1A",INDEX('GSTR-2B IMS'!$B$5:$B$504,AW242)="IFF"),IF(OR(INDEX('GSTR-2B IMS'!$V$5:$V$504,AW242)="Accepted",INDEX('GSTR-2B IMS'!$V$5:$V$504,AW242)="No Action",INDEX('GSTR-2B IMS'!$V$5:$V$504,AW242)="Deemed Accepted"),"PASS","REVIEW"),IF(OR(INDEX('GSTR-2B IMS'!$V$5:$V$504,AW242)="Not in IMS",INDEX('GSTR-2B IMS'!$V$5:$V$504,AW242)="N.A.",INDEX('GSTR-2B IMS'!$V$5:$V$504,AW242)=""),"PASS","REVIEW")))))</f>
        <v/>
      </c>
      <c r="BB242" s="190" t="str">
        <f>IF(A242="","",IF(S242="Yes","RCM",IF(AW242="","Unmatched",IF(INDEX('GSTR-2B IMS'!$AC$5:$AC$504,AW242)="","4(A)(5)",INDEX('GSTR-2B IMS'!$AC$5:$AC$504,AW242)))))</f>
        <v/>
      </c>
      <c r="BC242" s="188" t="str">
        <f>IF(A242="","",IF(OR(S242="Yes",F242="Credit Note",Q242&lt;=0,AF242="",Setup!$B$24&lt;=AF242,AN242&lt;=0),0,MAX(0,M242*MIN(1,MAX(0,AI242/AN242))*MAX(0,1-IF(AND(AD242&lt;&gt;"",AD242&lt;=AF242),MIN(1,MAX(0,AE242/Q242)),0))-SUMIFS('Reversal Reclaim'!$K$5:$K$504,'Reversal Reclaim'!$B$5:$B$504,A242,'Reversal Reclaim'!$G$5:$G$504,"Temporary"))))</f>
        <v/>
      </c>
      <c r="BD242" s="188" t="str">
        <f>IF(A242="","",IF(OR(S242="Yes",F242="Credit Note",Q242&lt;=0,AF242="",Setup!$B$24&lt;=AF242,AN242&lt;=0),0,MAX(0,N242*MIN(1,MAX(0,AI242/AN242))*MAX(0,1-IF(AND(AD242&lt;&gt;"",AD242&lt;=AF242),MIN(1,MAX(0,AE242/Q242)),0))-SUMIFS('Reversal Reclaim'!$L$5:$L$504,'Reversal Reclaim'!$B$5:$B$504,A242,'Reversal Reclaim'!$G$5:$G$504,"Temporary"))))</f>
        <v/>
      </c>
      <c r="BE242" s="188" t="str">
        <f>IF(A242="","",IF(OR(S242="Yes",F242="Credit Note",Q242&lt;=0,AF242="",Setup!$B$24&lt;=AF242,AN242&lt;=0),0,MAX(0,O242*MIN(1,MAX(0,AI242/AN242))*MAX(0,1-IF(AND(AD242&lt;&gt;"",AD242&lt;=AF242),MIN(1,MAX(0,AE242/Q242)),0))-SUMIFS('Reversal Reclaim'!$M$5:$M$504,'Reversal Reclaim'!$B$5:$B$504,A242,'Reversal Reclaim'!$G$5:$G$504,"Temporary"))))</f>
        <v/>
      </c>
      <c r="BF242" s="188" t="str">
        <f>IF(A242="","",IF(OR(S242="Yes",F242="Credit Note",Q242&lt;=0,AF242="",Setup!$B$24&lt;=AF242,AN242&lt;=0),0,MAX(0,P242*MIN(1,MAX(0,AI242/AN242))*MAX(0,1-IF(AND(AD242&lt;&gt;"",AD242&lt;=AF242),MIN(1,MAX(0,AE242/Q242)),0))-SUMIFS('Reversal Reclaim'!$N$5:$N$504,'Reversal Reclaim'!$B$5:$B$504,A242,'Reversal Reclaim'!$G$5:$G$504,"Temporary"))))</f>
        <v/>
      </c>
      <c r="BG242" s="188" t="str">
        <f t="shared" si="51"/>
        <v/>
      </c>
    </row>
    <row r="243" spans="1:59" ht="37.950000000000003" customHeight="1" x14ac:dyDescent="0.25">
      <c r="A243" s="61"/>
      <c r="B243" s="62"/>
      <c r="C243" s="62"/>
      <c r="D243" s="62"/>
      <c r="E243" s="62"/>
      <c r="F243" s="62"/>
      <c r="G243" s="62"/>
      <c r="H243" s="63"/>
      <c r="I243" s="63"/>
      <c r="J243" s="63"/>
      <c r="K243" s="63"/>
      <c r="L243" s="64"/>
      <c r="M243" s="64"/>
      <c r="N243" s="64"/>
      <c r="O243" s="64"/>
      <c r="P243" s="64"/>
      <c r="Q243" s="64"/>
      <c r="R243" s="62"/>
      <c r="S243" s="62"/>
      <c r="T243" s="62"/>
      <c r="U243" s="62"/>
      <c r="V243" s="62"/>
      <c r="W243" s="63"/>
      <c r="X243" s="65"/>
      <c r="Y243" s="65"/>
      <c r="Z243" s="65"/>
      <c r="AA243" s="62"/>
      <c r="AB243" s="62"/>
      <c r="AC243" s="62"/>
      <c r="AD243" s="63"/>
      <c r="AE243" s="64"/>
      <c r="AF243" s="63" t="str">
        <f t="shared" si="39"/>
        <v/>
      </c>
      <c r="AG243" s="62"/>
      <c r="AH243" s="207"/>
      <c r="AI243" s="64"/>
      <c r="AJ243" s="64"/>
      <c r="AK243" s="64"/>
      <c r="AL243" s="66" t="str">
        <f t="shared" si="40"/>
        <v/>
      </c>
      <c r="AM243" s="67" t="str">
        <f t="shared" si="41"/>
        <v/>
      </c>
      <c r="AN243" s="68" t="str">
        <f t="shared" si="42"/>
        <v/>
      </c>
      <c r="AO243" s="67" t="str">
        <f t="shared" si="43"/>
        <v/>
      </c>
      <c r="AP243" s="67" t="str">
        <f t="shared" si="44"/>
        <v/>
      </c>
      <c r="AQ243" s="67" t="str">
        <f t="shared" si="45"/>
        <v/>
      </c>
      <c r="AR243" s="67" t="str">
        <f t="shared" si="46"/>
        <v/>
      </c>
      <c r="AS243" s="67" t="str">
        <f t="shared" si="47"/>
        <v/>
      </c>
      <c r="AT243" s="67" t="str">
        <f>IF(A243="","",IF(S243="Yes","N.A.",IF(AND(AD243&lt;&gt;"",AD243&lt;=AF243,AE243&gt;=Q243),"PASS",IF(Setup!$B$24&lt;=AF243,"WATCH",IF(BG243&gt;0,"PARTIAL REVERSE/REVIEW","REVERSE/REVIEW")))))</f>
        <v/>
      </c>
      <c r="AU243" s="67" t="str">
        <f>IF(A243="","",IF(H243="","REVIEW",IF(AI243&gt;0,IF(OR(AH243="",NOT(ISNUMBER(AH243))),"REVIEW CLAIM DATE",IF(AH243&lt;=SUMIF('FY Deadlines'!$A$5:$A$14,IF(MONTH(H243)&gt;=4,YEAR(H243),YEAR(H243)-1),'FY Deadlines'!$F$5:$F$14),"PASS","EXPIRED CLAIM")),IF(SUMIF('FY Deadlines'!$A$5:$A$14,IF(MONTH(H243)&gt;=4,YEAR(H243),YEAR(H243)-1),'FY Deadlines'!$F$5:$F$14)=0,"REVIEW FY",IF(Setup!$B$24&gt;SUMIF('FY Deadlines'!$A$5:$A$14,IF(MONTH(H243)&gt;=4,YEAR(H243),YEAR(H243)-1),'FY Deadlines'!$F$5:$F$14),"EXPIRED","PASS")))))</f>
        <v/>
      </c>
      <c r="AV243" s="67" t="str">
        <f t="shared" si="48"/>
        <v/>
      </c>
      <c r="AW243" s="67" t="str">
        <f>IF(AM243="","",IF(COUNTIF('GSTR-2B IMS'!$AE$5:$AE$504,AM243)=1,SUMIF('GSTR-2B IMS'!$AE$5:$AE$504,AM243,'GSTR-2B IMS'!$AL$5:$AL$504),""))</f>
        <v/>
      </c>
      <c r="AX243" s="67" t="str">
        <f>IF(A243="","",IF(AO243&gt;1,"Duplicate",IF(COUNTIF('GSTR-2B IMS'!$AE$5:$AE$504,AM243)=0,"Only in Books",IF(COUNTIF('GSTR-2B IMS'!$AE$5:$AE$504,AM243)&gt;1,"Duplicate",IF(AND(C243=INDEX('GSTR-2B IMS'!$C$5:$C$504,AW243),F243=INDEX('GSTR-2B IMS'!$F$5:$F$504,AW243),ABS(H243-INDEX('GSTR-2B IMS'!$H$5:$H$504,AW243))&lt;=Setup!$B$21,ABS(L243-INDEX('GSTR-2B IMS'!$L$5:$L$504,AW243))&lt;=Setup!$B$18,ABS(AN243-INDEX('GSTR-2B IMS'!$AF$5:$AF$504,AW243))&lt;=Setup!$B$19,ABS(M243-INDEX('GSTR-2B IMS'!$M$5:$M$504,AW243))&lt;=Setup!$B$20,ABS(N243-INDEX('GSTR-2B IMS'!$N$5:$N$504,AW243))&lt;=Setup!$B$20,ABS(O243-INDEX('GSTR-2B IMS'!$O$5:$O$504,AW243))&lt;=Setup!$B$20,ABS(P243-INDEX('GSTR-2B IMS'!$P$5:$P$504,AW243))&lt;=Setup!$B$20),"Exact",IF(AND(C243=INDEX('GSTR-2B IMS'!$C$5:$C$504,AW243),F243=INDEX('GSTR-2B IMS'!$F$5:$F$504,AW243)),"Partial","Probable"))))))</f>
        <v/>
      </c>
      <c r="AY243" s="69" t="str">
        <f t="shared" si="49"/>
        <v/>
      </c>
      <c r="AZ243" s="190">
        <f t="shared" si="50"/>
        <v>239</v>
      </c>
      <c r="BA243" s="190" t="str">
        <f>IF(A243="","",IF(AW243="","N.A.",IF(INDEX('GSTR-2B IMS'!$T$5:$T$504,AW243)&lt;&gt;"Available","REVIEW",IF(OR(INDEX('GSTR-2B IMS'!$B$5:$B$504,AW243)="GSTR-1 B2B",INDEX('GSTR-2B IMS'!$B$5:$B$504,AW243)="GSTR-1A",INDEX('GSTR-2B IMS'!$B$5:$B$504,AW243)="IFF"),IF(OR(INDEX('GSTR-2B IMS'!$V$5:$V$504,AW243)="Accepted",INDEX('GSTR-2B IMS'!$V$5:$V$504,AW243)="No Action",INDEX('GSTR-2B IMS'!$V$5:$V$504,AW243)="Deemed Accepted"),"PASS","REVIEW"),IF(OR(INDEX('GSTR-2B IMS'!$V$5:$V$504,AW243)="Not in IMS",INDEX('GSTR-2B IMS'!$V$5:$V$504,AW243)="N.A.",INDEX('GSTR-2B IMS'!$V$5:$V$504,AW243)=""),"PASS","REVIEW")))))</f>
        <v/>
      </c>
      <c r="BB243" s="190" t="str">
        <f>IF(A243="","",IF(S243="Yes","RCM",IF(AW243="","Unmatched",IF(INDEX('GSTR-2B IMS'!$AC$5:$AC$504,AW243)="","4(A)(5)",INDEX('GSTR-2B IMS'!$AC$5:$AC$504,AW243)))))</f>
        <v/>
      </c>
      <c r="BC243" s="188" t="str">
        <f>IF(A243="","",IF(OR(S243="Yes",F243="Credit Note",Q243&lt;=0,AF243="",Setup!$B$24&lt;=AF243,AN243&lt;=0),0,MAX(0,M243*MIN(1,MAX(0,AI243/AN243))*MAX(0,1-IF(AND(AD243&lt;&gt;"",AD243&lt;=AF243),MIN(1,MAX(0,AE243/Q243)),0))-SUMIFS('Reversal Reclaim'!$K$5:$K$504,'Reversal Reclaim'!$B$5:$B$504,A243,'Reversal Reclaim'!$G$5:$G$504,"Temporary"))))</f>
        <v/>
      </c>
      <c r="BD243" s="188" t="str">
        <f>IF(A243="","",IF(OR(S243="Yes",F243="Credit Note",Q243&lt;=0,AF243="",Setup!$B$24&lt;=AF243,AN243&lt;=0),0,MAX(0,N243*MIN(1,MAX(0,AI243/AN243))*MAX(0,1-IF(AND(AD243&lt;&gt;"",AD243&lt;=AF243),MIN(1,MAX(0,AE243/Q243)),0))-SUMIFS('Reversal Reclaim'!$L$5:$L$504,'Reversal Reclaim'!$B$5:$B$504,A243,'Reversal Reclaim'!$G$5:$G$504,"Temporary"))))</f>
        <v/>
      </c>
      <c r="BE243" s="188" t="str">
        <f>IF(A243="","",IF(OR(S243="Yes",F243="Credit Note",Q243&lt;=0,AF243="",Setup!$B$24&lt;=AF243,AN243&lt;=0),0,MAX(0,O243*MIN(1,MAX(0,AI243/AN243))*MAX(0,1-IF(AND(AD243&lt;&gt;"",AD243&lt;=AF243),MIN(1,MAX(0,AE243/Q243)),0))-SUMIFS('Reversal Reclaim'!$M$5:$M$504,'Reversal Reclaim'!$B$5:$B$504,A243,'Reversal Reclaim'!$G$5:$G$504,"Temporary"))))</f>
        <v/>
      </c>
      <c r="BF243" s="188" t="str">
        <f>IF(A243="","",IF(OR(S243="Yes",F243="Credit Note",Q243&lt;=0,AF243="",Setup!$B$24&lt;=AF243,AN243&lt;=0),0,MAX(0,P243*MIN(1,MAX(0,AI243/AN243))*MAX(0,1-IF(AND(AD243&lt;&gt;"",AD243&lt;=AF243),MIN(1,MAX(0,AE243/Q243)),0))-SUMIFS('Reversal Reclaim'!$N$5:$N$504,'Reversal Reclaim'!$B$5:$B$504,A243,'Reversal Reclaim'!$G$5:$G$504,"Temporary"))))</f>
        <v/>
      </c>
      <c r="BG243" s="188" t="str">
        <f t="shared" si="51"/>
        <v/>
      </c>
    </row>
    <row r="244" spans="1:59" ht="37.950000000000003" customHeight="1" x14ac:dyDescent="0.25">
      <c r="A244" s="61"/>
      <c r="B244" s="62"/>
      <c r="C244" s="62"/>
      <c r="D244" s="62"/>
      <c r="E244" s="62"/>
      <c r="F244" s="62"/>
      <c r="G244" s="62"/>
      <c r="H244" s="63"/>
      <c r="I244" s="63"/>
      <c r="J244" s="63"/>
      <c r="K244" s="63"/>
      <c r="L244" s="64"/>
      <c r="M244" s="64"/>
      <c r="N244" s="64"/>
      <c r="O244" s="64"/>
      <c r="P244" s="64"/>
      <c r="Q244" s="64"/>
      <c r="R244" s="62"/>
      <c r="S244" s="62"/>
      <c r="T244" s="62"/>
      <c r="U244" s="62"/>
      <c r="V244" s="62"/>
      <c r="W244" s="63"/>
      <c r="X244" s="65"/>
      <c r="Y244" s="65"/>
      <c r="Z244" s="65"/>
      <c r="AA244" s="62"/>
      <c r="AB244" s="62"/>
      <c r="AC244" s="62"/>
      <c r="AD244" s="63"/>
      <c r="AE244" s="64"/>
      <c r="AF244" s="63" t="str">
        <f t="shared" si="39"/>
        <v/>
      </c>
      <c r="AG244" s="62"/>
      <c r="AH244" s="207"/>
      <c r="AI244" s="64"/>
      <c r="AJ244" s="64"/>
      <c r="AK244" s="64"/>
      <c r="AL244" s="66" t="str">
        <f t="shared" si="40"/>
        <v/>
      </c>
      <c r="AM244" s="67" t="str">
        <f t="shared" si="41"/>
        <v/>
      </c>
      <c r="AN244" s="68" t="str">
        <f t="shared" si="42"/>
        <v/>
      </c>
      <c r="AO244" s="67" t="str">
        <f t="shared" si="43"/>
        <v/>
      </c>
      <c r="AP244" s="67" t="str">
        <f t="shared" si="44"/>
        <v/>
      </c>
      <c r="AQ244" s="67" t="str">
        <f t="shared" si="45"/>
        <v/>
      </c>
      <c r="AR244" s="67" t="str">
        <f t="shared" si="46"/>
        <v/>
      </c>
      <c r="AS244" s="67" t="str">
        <f t="shared" si="47"/>
        <v/>
      </c>
      <c r="AT244" s="67" t="str">
        <f>IF(A244="","",IF(S244="Yes","N.A.",IF(AND(AD244&lt;&gt;"",AD244&lt;=AF244,AE244&gt;=Q244),"PASS",IF(Setup!$B$24&lt;=AF244,"WATCH",IF(BG244&gt;0,"PARTIAL REVERSE/REVIEW","REVERSE/REVIEW")))))</f>
        <v/>
      </c>
      <c r="AU244" s="67" t="str">
        <f>IF(A244="","",IF(H244="","REVIEW",IF(AI244&gt;0,IF(OR(AH244="",NOT(ISNUMBER(AH244))),"REVIEW CLAIM DATE",IF(AH244&lt;=SUMIF('FY Deadlines'!$A$5:$A$14,IF(MONTH(H244)&gt;=4,YEAR(H244),YEAR(H244)-1),'FY Deadlines'!$F$5:$F$14),"PASS","EXPIRED CLAIM")),IF(SUMIF('FY Deadlines'!$A$5:$A$14,IF(MONTH(H244)&gt;=4,YEAR(H244),YEAR(H244)-1),'FY Deadlines'!$F$5:$F$14)=0,"REVIEW FY",IF(Setup!$B$24&gt;SUMIF('FY Deadlines'!$A$5:$A$14,IF(MONTH(H244)&gt;=4,YEAR(H244),YEAR(H244)-1),'FY Deadlines'!$F$5:$F$14),"EXPIRED","PASS")))))</f>
        <v/>
      </c>
      <c r="AV244" s="67" t="str">
        <f t="shared" si="48"/>
        <v/>
      </c>
      <c r="AW244" s="67" t="str">
        <f>IF(AM244="","",IF(COUNTIF('GSTR-2B IMS'!$AE$5:$AE$504,AM244)=1,SUMIF('GSTR-2B IMS'!$AE$5:$AE$504,AM244,'GSTR-2B IMS'!$AL$5:$AL$504),""))</f>
        <v/>
      </c>
      <c r="AX244" s="67" t="str">
        <f>IF(A244="","",IF(AO244&gt;1,"Duplicate",IF(COUNTIF('GSTR-2B IMS'!$AE$5:$AE$504,AM244)=0,"Only in Books",IF(COUNTIF('GSTR-2B IMS'!$AE$5:$AE$504,AM244)&gt;1,"Duplicate",IF(AND(C244=INDEX('GSTR-2B IMS'!$C$5:$C$504,AW244),F244=INDEX('GSTR-2B IMS'!$F$5:$F$504,AW244),ABS(H244-INDEX('GSTR-2B IMS'!$H$5:$H$504,AW244))&lt;=Setup!$B$21,ABS(L244-INDEX('GSTR-2B IMS'!$L$5:$L$504,AW244))&lt;=Setup!$B$18,ABS(AN244-INDEX('GSTR-2B IMS'!$AF$5:$AF$504,AW244))&lt;=Setup!$B$19,ABS(M244-INDEX('GSTR-2B IMS'!$M$5:$M$504,AW244))&lt;=Setup!$B$20,ABS(N244-INDEX('GSTR-2B IMS'!$N$5:$N$504,AW244))&lt;=Setup!$B$20,ABS(O244-INDEX('GSTR-2B IMS'!$O$5:$O$504,AW244))&lt;=Setup!$B$20,ABS(P244-INDEX('GSTR-2B IMS'!$P$5:$P$504,AW244))&lt;=Setup!$B$20),"Exact",IF(AND(C244=INDEX('GSTR-2B IMS'!$C$5:$C$504,AW244),F244=INDEX('GSTR-2B IMS'!$F$5:$F$504,AW244)),"Partial","Probable"))))))</f>
        <v/>
      </c>
      <c r="AY244" s="69" t="str">
        <f t="shared" si="49"/>
        <v/>
      </c>
      <c r="AZ244" s="190">
        <f t="shared" si="50"/>
        <v>240</v>
      </c>
      <c r="BA244" s="190" t="str">
        <f>IF(A244="","",IF(AW244="","N.A.",IF(INDEX('GSTR-2B IMS'!$T$5:$T$504,AW244)&lt;&gt;"Available","REVIEW",IF(OR(INDEX('GSTR-2B IMS'!$B$5:$B$504,AW244)="GSTR-1 B2B",INDEX('GSTR-2B IMS'!$B$5:$B$504,AW244)="GSTR-1A",INDEX('GSTR-2B IMS'!$B$5:$B$504,AW244)="IFF"),IF(OR(INDEX('GSTR-2B IMS'!$V$5:$V$504,AW244)="Accepted",INDEX('GSTR-2B IMS'!$V$5:$V$504,AW244)="No Action",INDEX('GSTR-2B IMS'!$V$5:$V$504,AW244)="Deemed Accepted"),"PASS","REVIEW"),IF(OR(INDEX('GSTR-2B IMS'!$V$5:$V$504,AW244)="Not in IMS",INDEX('GSTR-2B IMS'!$V$5:$V$504,AW244)="N.A.",INDEX('GSTR-2B IMS'!$V$5:$V$504,AW244)=""),"PASS","REVIEW")))))</f>
        <v/>
      </c>
      <c r="BB244" s="190" t="str">
        <f>IF(A244="","",IF(S244="Yes","RCM",IF(AW244="","Unmatched",IF(INDEX('GSTR-2B IMS'!$AC$5:$AC$504,AW244)="","4(A)(5)",INDEX('GSTR-2B IMS'!$AC$5:$AC$504,AW244)))))</f>
        <v/>
      </c>
      <c r="BC244" s="188" t="str">
        <f>IF(A244="","",IF(OR(S244="Yes",F244="Credit Note",Q244&lt;=0,AF244="",Setup!$B$24&lt;=AF244,AN244&lt;=0),0,MAX(0,M244*MIN(1,MAX(0,AI244/AN244))*MAX(0,1-IF(AND(AD244&lt;&gt;"",AD244&lt;=AF244),MIN(1,MAX(0,AE244/Q244)),0))-SUMIFS('Reversal Reclaim'!$K$5:$K$504,'Reversal Reclaim'!$B$5:$B$504,A244,'Reversal Reclaim'!$G$5:$G$504,"Temporary"))))</f>
        <v/>
      </c>
      <c r="BD244" s="188" t="str">
        <f>IF(A244="","",IF(OR(S244="Yes",F244="Credit Note",Q244&lt;=0,AF244="",Setup!$B$24&lt;=AF244,AN244&lt;=0),0,MAX(0,N244*MIN(1,MAX(0,AI244/AN244))*MAX(0,1-IF(AND(AD244&lt;&gt;"",AD244&lt;=AF244),MIN(1,MAX(0,AE244/Q244)),0))-SUMIFS('Reversal Reclaim'!$L$5:$L$504,'Reversal Reclaim'!$B$5:$B$504,A244,'Reversal Reclaim'!$G$5:$G$504,"Temporary"))))</f>
        <v/>
      </c>
      <c r="BE244" s="188" t="str">
        <f>IF(A244="","",IF(OR(S244="Yes",F244="Credit Note",Q244&lt;=0,AF244="",Setup!$B$24&lt;=AF244,AN244&lt;=0),0,MAX(0,O244*MIN(1,MAX(0,AI244/AN244))*MAX(0,1-IF(AND(AD244&lt;&gt;"",AD244&lt;=AF244),MIN(1,MAX(0,AE244/Q244)),0))-SUMIFS('Reversal Reclaim'!$M$5:$M$504,'Reversal Reclaim'!$B$5:$B$504,A244,'Reversal Reclaim'!$G$5:$G$504,"Temporary"))))</f>
        <v/>
      </c>
      <c r="BF244" s="188" t="str">
        <f>IF(A244="","",IF(OR(S244="Yes",F244="Credit Note",Q244&lt;=0,AF244="",Setup!$B$24&lt;=AF244,AN244&lt;=0),0,MAX(0,P244*MIN(1,MAX(0,AI244/AN244))*MAX(0,1-IF(AND(AD244&lt;&gt;"",AD244&lt;=AF244),MIN(1,MAX(0,AE244/Q244)),0))-SUMIFS('Reversal Reclaim'!$N$5:$N$504,'Reversal Reclaim'!$B$5:$B$504,A244,'Reversal Reclaim'!$G$5:$G$504,"Temporary"))))</f>
        <v/>
      </c>
      <c r="BG244" s="188" t="str">
        <f t="shared" si="51"/>
        <v/>
      </c>
    </row>
    <row r="245" spans="1:59" ht="37.950000000000003" customHeight="1" x14ac:dyDescent="0.25">
      <c r="A245" s="61"/>
      <c r="B245" s="62"/>
      <c r="C245" s="62"/>
      <c r="D245" s="62"/>
      <c r="E245" s="62"/>
      <c r="F245" s="62"/>
      <c r="G245" s="62"/>
      <c r="H245" s="63"/>
      <c r="I245" s="63"/>
      <c r="J245" s="63"/>
      <c r="K245" s="63"/>
      <c r="L245" s="64"/>
      <c r="M245" s="64"/>
      <c r="N245" s="64"/>
      <c r="O245" s="64"/>
      <c r="P245" s="64"/>
      <c r="Q245" s="64"/>
      <c r="R245" s="62"/>
      <c r="S245" s="62"/>
      <c r="T245" s="62"/>
      <c r="U245" s="62"/>
      <c r="V245" s="62"/>
      <c r="W245" s="63"/>
      <c r="X245" s="65"/>
      <c r="Y245" s="65"/>
      <c r="Z245" s="65"/>
      <c r="AA245" s="62"/>
      <c r="AB245" s="62"/>
      <c r="AC245" s="62"/>
      <c r="AD245" s="63"/>
      <c r="AE245" s="64"/>
      <c r="AF245" s="63" t="str">
        <f t="shared" si="39"/>
        <v/>
      </c>
      <c r="AG245" s="62"/>
      <c r="AH245" s="207"/>
      <c r="AI245" s="64"/>
      <c r="AJ245" s="64"/>
      <c r="AK245" s="64"/>
      <c r="AL245" s="66" t="str">
        <f t="shared" si="40"/>
        <v/>
      </c>
      <c r="AM245" s="67" t="str">
        <f t="shared" si="41"/>
        <v/>
      </c>
      <c r="AN245" s="68" t="str">
        <f t="shared" si="42"/>
        <v/>
      </c>
      <c r="AO245" s="67" t="str">
        <f t="shared" si="43"/>
        <v/>
      </c>
      <c r="AP245" s="67" t="str">
        <f t="shared" si="44"/>
        <v/>
      </c>
      <c r="AQ245" s="67" t="str">
        <f t="shared" si="45"/>
        <v/>
      </c>
      <c r="AR245" s="67" t="str">
        <f t="shared" si="46"/>
        <v/>
      </c>
      <c r="AS245" s="67" t="str">
        <f t="shared" si="47"/>
        <v/>
      </c>
      <c r="AT245" s="67" t="str">
        <f>IF(A245="","",IF(S245="Yes","N.A.",IF(AND(AD245&lt;&gt;"",AD245&lt;=AF245,AE245&gt;=Q245),"PASS",IF(Setup!$B$24&lt;=AF245,"WATCH",IF(BG245&gt;0,"PARTIAL REVERSE/REVIEW","REVERSE/REVIEW")))))</f>
        <v/>
      </c>
      <c r="AU245" s="67" t="str">
        <f>IF(A245="","",IF(H245="","REVIEW",IF(AI245&gt;0,IF(OR(AH245="",NOT(ISNUMBER(AH245))),"REVIEW CLAIM DATE",IF(AH245&lt;=SUMIF('FY Deadlines'!$A$5:$A$14,IF(MONTH(H245)&gt;=4,YEAR(H245),YEAR(H245)-1),'FY Deadlines'!$F$5:$F$14),"PASS","EXPIRED CLAIM")),IF(SUMIF('FY Deadlines'!$A$5:$A$14,IF(MONTH(H245)&gt;=4,YEAR(H245),YEAR(H245)-1),'FY Deadlines'!$F$5:$F$14)=0,"REVIEW FY",IF(Setup!$B$24&gt;SUMIF('FY Deadlines'!$A$5:$A$14,IF(MONTH(H245)&gt;=4,YEAR(H245),YEAR(H245)-1),'FY Deadlines'!$F$5:$F$14),"EXPIRED","PASS")))))</f>
        <v/>
      </c>
      <c r="AV245" s="67" t="str">
        <f t="shared" si="48"/>
        <v/>
      </c>
      <c r="AW245" s="67" t="str">
        <f>IF(AM245="","",IF(COUNTIF('GSTR-2B IMS'!$AE$5:$AE$504,AM245)=1,SUMIF('GSTR-2B IMS'!$AE$5:$AE$504,AM245,'GSTR-2B IMS'!$AL$5:$AL$504),""))</f>
        <v/>
      </c>
      <c r="AX245" s="67" t="str">
        <f>IF(A245="","",IF(AO245&gt;1,"Duplicate",IF(COUNTIF('GSTR-2B IMS'!$AE$5:$AE$504,AM245)=0,"Only in Books",IF(COUNTIF('GSTR-2B IMS'!$AE$5:$AE$504,AM245)&gt;1,"Duplicate",IF(AND(C245=INDEX('GSTR-2B IMS'!$C$5:$C$504,AW245),F245=INDEX('GSTR-2B IMS'!$F$5:$F$504,AW245),ABS(H245-INDEX('GSTR-2B IMS'!$H$5:$H$504,AW245))&lt;=Setup!$B$21,ABS(L245-INDEX('GSTR-2B IMS'!$L$5:$L$504,AW245))&lt;=Setup!$B$18,ABS(AN245-INDEX('GSTR-2B IMS'!$AF$5:$AF$504,AW245))&lt;=Setup!$B$19,ABS(M245-INDEX('GSTR-2B IMS'!$M$5:$M$504,AW245))&lt;=Setup!$B$20,ABS(N245-INDEX('GSTR-2B IMS'!$N$5:$N$504,AW245))&lt;=Setup!$B$20,ABS(O245-INDEX('GSTR-2B IMS'!$O$5:$O$504,AW245))&lt;=Setup!$B$20,ABS(P245-INDEX('GSTR-2B IMS'!$P$5:$P$504,AW245))&lt;=Setup!$B$20),"Exact",IF(AND(C245=INDEX('GSTR-2B IMS'!$C$5:$C$504,AW245),F245=INDEX('GSTR-2B IMS'!$F$5:$F$504,AW245)),"Partial","Probable"))))))</f>
        <v/>
      </c>
      <c r="AY245" s="69" t="str">
        <f t="shared" si="49"/>
        <v/>
      </c>
      <c r="AZ245" s="190">
        <f t="shared" si="50"/>
        <v>241</v>
      </c>
      <c r="BA245" s="190" t="str">
        <f>IF(A245="","",IF(AW245="","N.A.",IF(INDEX('GSTR-2B IMS'!$T$5:$T$504,AW245)&lt;&gt;"Available","REVIEW",IF(OR(INDEX('GSTR-2B IMS'!$B$5:$B$504,AW245)="GSTR-1 B2B",INDEX('GSTR-2B IMS'!$B$5:$B$504,AW245)="GSTR-1A",INDEX('GSTR-2B IMS'!$B$5:$B$504,AW245)="IFF"),IF(OR(INDEX('GSTR-2B IMS'!$V$5:$V$504,AW245)="Accepted",INDEX('GSTR-2B IMS'!$V$5:$V$504,AW245)="No Action",INDEX('GSTR-2B IMS'!$V$5:$V$504,AW245)="Deemed Accepted"),"PASS","REVIEW"),IF(OR(INDEX('GSTR-2B IMS'!$V$5:$V$504,AW245)="Not in IMS",INDEX('GSTR-2B IMS'!$V$5:$V$504,AW245)="N.A.",INDEX('GSTR-2B IMS'!$V$5:$V$504,AW245)=""),"PASS","REVIEW")))))</f>
        <v/>
      </c>
      <c r="BB245" s="190" t="str">
        <f>IF(A245="","",IF(S245="Yes","RCM",IF(AW245="","Unmatched",IF(INDEX('GSTR-2B IMS'!$AC$5:$AC$504,AW245)="","4(A)(5)",INDEX('GSTR-2B IMS'!$AC$5:$AC$504,AW245)))))</f>
        <v/>
      </c>
      <c r="BC245" s="188" t="str">
        <f>IF(A245="","",IF(OR(S245="Yes",F245="Credit Note",Q245&lt;=0,AF245="",Setup!$B$24&lt;=AF245,AN245&lt;=0),0,MAX(0,M245*MIN(1,MAX(0,AI245/AN245))*MAX(0,1-IF(AND(AD245&lt;&gt;"",AD245&lt;=AF245),MIN(1,MAX(0,AE245/Q245)),0))-SUMIFS('Reversal Reclaim'!$K$5:$K$504,'Reversal Reclaim'!$B$5:$B$504,A245,'Reversal Reclaim'!$G$5:$G$504,"Temporary"))))</f>
        <v/>
      </c>
      <c r="BD245" s="188" t="str">
        <f>IF(A245="","",IF(OR(S245="Yes",F245="Credit Note",Q245&lt;=0,AF245="",Setup!$B$24&lt;=AF245,AN245&lt;=0),0,MAX(0,N245*MIN(1,MAX(0,AI245/AN245))*MAX(0,1-IF(AND(AD245&lt;&gt;"",AD245&lt;=AF245),MIN(1,MAX(0,AE245/Q245)),0))-SUMIFS('Reversal Reclaim'!$L$5:$L$504,'Reversal Reclaim'!$B$5:$B$504,A245,'Reversal Reclaim'!$G$5:$G$504,"Temporary"))))</f>
        <v/>
      </c>
      <c r="BE245" s="188" t="str">
        <f>IF(A245="","",IF(OR(S245="Yes",F245="Credit Note",Q245&lt;=0,AF245="",Setup!$B$24&lt;=AF245,AN245&lt;=0),0,MAX(0,O245*MIN(1,MAX(0,AI245/AN245))*MAX(0,1-IF(AND(AD245&lt;&gt;"",AD245&lt;=AF245),MIN(1,MAX(0,AE245/Q245)),0))-SUMIFS('Reversal Reclaim'!$M$5:$M$504,'Reversal Reclaim'!$B$5:$B$504,A245,'Reversal Reclaim'!$G$5:$G$504,"Temporary"))))</f>
        <v/>
      </c>
      <c r="BF245" s="188" t="str">
        <f>IF(A245="","",IF(OR(S245="Yes",F245="Credit Note",Q245&lt;=0,AF245="",Setup!$B$24&lt;=AF245,AN245&lt;=0),0,MAX(0,P245*MIN(1,MAX(0,AI245/AN245))*MAX(0,1-IF(AND(AD245&lt;&gt;"",AD245&lt;=AF245),MIN(1,MAX(0,AE245/Q245)),0))-SUMIFS('Reversal Reclaim'!$N$5:$N$504,'Reversal Reclaim'!$B$5:$B$504,A245,'Reversal Reclaim'!$G$5:$G$504,"Temporary"))))</f>
        <v/>
      </c>
      <c r="BG245" s="188" t="str">
        <f t="shared" si="51"/>
        <v/>
      </c>
    </row>
    <row r="246" spans="1:59" ht="37.950000000000003" customHeight="1" x14ac:dyDescent="0.25">
      <c r="A246" s="61"/>
      <c r="B246" s="62"/>
      <c r="C246" s="62"/>
      <c r="D246" s="62"/>
      <c r="E246" s="62"/>
      <c r="F246" s="62"/>
      <c r="G246" s="62"/>
      <c r="H246" s="63"/>
      <c r="I246" s="63"/>
      <c r="J246" s="63"/>
      <c r="K246" s="63"/>
      <c r="L246" s="64"/>
      <c r="M246" s="64"/>
      <c r="N246" s="64"/>
      <c r="O246" s="64"/>
      <c r="P246" s="64"/>
      <c r="Q246" s="64"/>
      <c r="R246" s="62"/>
      <c r="S246" s="62"/>
      <c r="T246" s="62"/>
      <c r="U246" s="62"/>
      <c r="V246" s="62"/>
      <c r="W246" s="63"/>
      <c r="X246" s="65"/>
      <c r="Y246" s="65"/>
      <c r="Z246" s="65"/>
      <c r="AA246" s="62"/>
      <c r="AB246" s="62"/>
      <c r="AC246" s="62"/>
      <c r="AD246" s="63"/>
      <c r="AE246" s="64"/>
      <c r="AF246" s="63" t="str">
        <f t="shared" si="39"/>
        <v/>
      </c>
      <c r="AG246" s="62"/>
      <c r="AH246" s="207"/>
      <c r="AI246" s="64"/>
      <c r="AJ246" s="64"/>
      <c r="AK246" s="64"/>
      <c r="AL246" s="66" t="str">
        <f t="shared" si="40"/>
        <v/>
      </c>
      <c r="AM246" s="67" t="str">
        <f t="shared" si="41"/>
        <v/>
      </c>
      <c r="AN246" s="68" t="str">
        <f t="shared" si="42"/>
        <v/>
      </c>
      <c r="AO246" s="67" t="str">
        <f t="shared" si="43"/>
        <v/>
      </c>
      <c r="AP246" s="67" t="str">
        <f t="shared" si="44"/>
        <v/>
      </c>
      <c r="AQ246" s="67" t="str">
        <f t="shared" si="45"/>
        <v/>
      </c>
      <c r="AR246" s="67" t="str">
        <f t="shared" si="46"/>
        <v/>
      </c>
      <c r="AS246" s="67" t="str">
        <f t="shared" si="47"/>
        <v/>
      </c>
      <c r="AT246" s="67" t="str">
        <f>IF(A246="","",IF(S246="Yes","N.A.",IF(AND(AD246&lt;&gt;"",AD246&lt;=AF246,AE246&gt;=Q246),"PASS",IF(Setup!$B$24&lt;=AF246,"WATCH",IF(BG246&gt;0,"PARTIAL REVERSE/REVIEW","REVERSE/REVIEW")))))</f>
        <v/>
      </c>
      <c r="AU246" s="67" t="str">
        <f>IF(A246="","",IF(H246="","REVIEW",IF(AI246&gt;0,IF(OR(AH246="",NOT(ISNUMBER(AH246))),"REVIEW CLAIM DATE",IF(AH246&lt;=SUMIF('FY Deadlines'!$A$5:$A$14,IF(MONTH(H246)&gt;=4,YEAR(H246),YEAR(H246)-1),'FY Deadlines'!$F$5:$F$14),"PASS","EXPIRED CLAIM")),IF(SUMIF('FY Deadlines'!$A$5:$A$14,IF(MONTH(H246)&gt;=4,YEAR(H246),YEAR(H246)-1),'FY Deadlines'!$F$5:$F$14)=0,"REVIEW FY",IF(Setup!$B$24&gt;SUMIF('FY Deadlines'!$A$5:$A$14,IF(MONTH(H246)&gt;=4,YEAR(H246),YEAR(H246)-1),'FY Deadlines'!$F$5:$F$14),"EXPIRED","PASS")))))</f>
        <v/>
      </c>
      <c r="AV246" s="67" t="str">
        <f t="shared" si="48"/>
        <v/>
      </c>
      <c r="AW246" s="67" t="str">
        <f>IF(AM246="","",IF(COUNTIF('GSTR-2B IMS'!$AE$5:$AE$504,AM246)=1,SUMIF('GSTR-2B IMS'!$AE$5:$AE$504,AM246,'GSTR-2B IMS'!$AL$5:$AL$504),""))</f>
        <v/>
      </c>
      <c r="AX246" s="67" t="str">
        <f>IF(A246="","",IF(AO246&gt;1,"Duplicate",IF(COUNTIF('GSTR-2B IMS'!$AE$5:$AE$504,AM246)=0,"Only in Books",IF(COUNTIF('GSTR-2B IMS'!$AE$5:$AE$504,AM246)&gt;1,"Duplicate",IF(AND(C246=INDEX('GSTR-2B IMS'!$C$5:$C$504,AW246),F246=INDEX('GSTR-2B IMS'!$F$5:$F$504,AW246),ABS(H246-INDEX('GSTR-2B IMS'!$H$5:$H$504,AW246))&lt;=Setup!$B$21,ABS(L246-INDEX('GSTR-2B IMS'!$L$5:$L$504,AW246))&lt;=Setup!$B$18,ABS(AN246-INDEX('GSTR-2B IMS'!$AF$5:$AF$504,AW246))&lt;=Setup!$B$19,ABS(M246-INDEX('GSTR-2B IMS'!$M$5:$M$504,AW246))&lt;=Setup!$B$20,ABS(N246-INDEX('GSTR-2B IMS'!$N$5:$N$504,AW246))&lt;=Setup!$B$20,ABS(O246-INDEX('GSTR-2B IMS'!$O$5:$O$504,AW246))&lt;=Setup!$B$20,ABS(P246-INDEX('GSTR-2B IMS'!$P$5:$P$504,AW246))&lt;=Setup!$B$20),"Exact",IF(AND(C246=INDEX('GSTR-2B IMS'!$C$5:$C$504,AW246),F246=INDEX('GSTR-2B IMS'!$F$5:$F$504,AW246)),"Partial","Probable"))))))</f>
        <v/>
      </c>
      <c r="AY246" s="69" t="str">
        <f t="shared" si="49"/>
        <v/>
      </c>
      <c r="AZ246" s="190">
        <f t="shared" si="50"/>
        <v>242</v>
      </c>
      <c r="BA246" s="190" t="str">
        <f>IF(A246="","",IF(AW246="","N.A.",IF(INDEX('GSTR-2B IMS'!$T$5:$T$504,AW246)&lt;&gt;"Available","REVIEW",IF(OR(INDEX('GSTR-2B IMS'!$B$5:$B$504,AW246)="GSTR-1 B2B",INDEX('GSTR-2B IMS'!$B$5:$B$504,AW246)="GSTR-1A",INDEX('GSTR-2B IMS'!$B$5:$B$504,AW246)="IFF"),IF(OR(INDEX('GSTR-2B IMS'!$V$5:$V$504,AW246)="Accepted",INDEX('GSTR-2B IMS'!$V$5:$V$504,AW246)="No Action",INDEX('GSTR-2B IMS'!$V$5:$V$504,AW246)="Deemed Accepted"),"PASS","REVIEW"),IF(OR(INDEX('GSTR-2B IMS'!$V$5:$V$504,AW246)="Not in IMS",INDEX('GSTR-2B IMS'!$V$5:$V$504,AW246)="N.A.",INDEX('GSTR-2B IMS'!$V$5:$V$504,AW246)=""),"PASS","REVIEW")))))</f>
        <v/>
      </c>
      <c r="BB246" s="190" t="str">
        <f>IF(A246="","",IF(S246="Yes","RCM",IF(AW246="","Unmatched",IF(INDEX('GSTR-2B IMS'!$AC$5:$AC$504,AW246)="","4(A)(5)",INDEX('GSTR-2B IMS'!$AC$5:$AC$504,AW246)))))</f>
        <v/>
      </c>
      <c r="BC246" s="188" t="str">
        <f>IF(A246="","",IF(OR(S246="Yes",F246="Credit Note",Q246&lt;=0,AF246="",Setup!$B$24&lt;=AF246,AN246&lt;=0),0,MAX(0,M246*MIN(1,MAX(0,AI246/AN246))*MAX(0,1-IF(AND(AD246&lt;&gt;"",AD246&lt;=AF246),MIN(1,MAX(0,AE246/Q246)),0))-SUMIFS('Reversal Reclaim'!$K$5:$K$504,'Reversal Reclaim'!$B$5:$B$504,A246,'Reversal Reclaim'!$G$5:$G$504,"Temporary"))))</f>
        <v/>
      </c>
      <c r="BD246" s="188" t="str">
        <f>IF(A246="","",IF(OR(S246="Yes",F246="Credit Note",Q246&lt;=0,AF246="",Setup!$B$24&lt;=AF246,AN246&lt;=0),0,MAX(0,N246*MIN(1,MAX(0,AI246/AN246))*MAX(0,1-IF(AND(AD246&lt;&gt;"",AD246&lt;=AF246),MIN(1,MAX(0,AE246/Q246)),0))-SUMIFS('Reversal Reclaim'!$L$5:$L$504,'Reversal Reclaim'!$B$5:$B$504,A246,'Reversal Reclaim'!$G$5:$G$504,"Temporary"))))</f>
        <v/>
      </c>
      <c r="BE246" s="188" t="str">
        <f>IF(A246="","",IF(OR(S246="Yes",F246="Credit Note",Q246&lt;=0,AF246="",Setup!$B$24&lt;=AF246,AN246&lt;=0),0,MAX(0,O246*MIN(1,MAX(0,AI246/AN246))*MAX(0,1-IF(AND(AD246&lt;&gt;"",AD246&lt;=AF246),MIN(1,MAX(0,AE246/Q246)),0))-SUMIFS('Reversal Reclaim'!$M$5:$M$504,'Reversal Reclaim'!$B$5:$B$504,A246,'Reversal Reclaim'!$G$5:$G$504,"Temporary"))))</f>
        <v/>
      </c>
      <c r="BF246" s="188" t="str">
        <f>IF(A246="","",IF(OR(S246="Yes",F246="Credit Note",Q246&lt;=0,AF246="",Setup!$B$24&lt;=AF246,AN246&lt;=0),0,MAX(0,P246*MIN(1,MAX(0,AI246/AN246))*MAX(0,1-IF(AND(AD246&lt;&gt;"",AD246&lt;=AF246),MIN(1,MAX(0,AE246/Q246)),0))-SUMIFS('Reversal Reclaim'!$N$5:$N$504,'Reversal Reclaim'!$B$5:$B$504,A246,'Reversal Reclaim'!$G$5:$G$504,"Temporary"))))</f>
        <v/>
      </c>
      <c r="BG246" s="188" t="str">
        <f t="shared" si="51"/>
        <v/>
      </c>
    </row>
    <row r="247" spans="1:59" ht="37.950000000000003" customHeight="1" x14ac:dyDescent="0.25">
      <c r="A247" s="61"/>
      <c r="B247" s="62"/>
      <c r="C247" s="62"/>
      <c r="D247" s="62"/>
      <c r="E247" s="62"/>
      <c r="F247" s="62"/>
      <c r="G247" s="62"/>
      <c r="H247" s="63"/>
      <c r="I247" s="63"/>
      <c r="J247" s="63"/>
      <c r="K247" s="63"/>
      <c r="L247" s="64"/>
      <c r="M247" s="64"/>
      <c r="N247" s="64"/>
      <c r="O247" s="64"/>
      <c r="P247" s="64"/>
      <c r="Q247" s="64"/>
      <c r="R247" s="62"/>
      <c r="S247" s="62"/>
      <c r="T247" s="62"/>
      <c r="U247" s="62"/>
      <c r="V247" s="62"/>
      <c r="W247" s="63"/>
      <c r="X247" s="65"/>
      <c r="Y247" s="65"/>
      <c r="Z247" s="65"/>
      <c r="AA247" s="62"/>
      <c r="AB247" s="62"/>
      <c r="AC247" s="62"/>
      <c r="AD247" s="63"/>
      <c r="AE247" s="64"/>
      <c r="AF247" s="63" t="str">
        <f t="shared" si="39"/>
        <v/>
      </c>
      <c r="AG247" s="62"/>
      <c r="AH247" s="207"/>
      <c r="AI247" s="64"/>
      <c r="AJ247" s="64"/>
      <c r="AK247" s="64"/>
      <c r="AL247" s="66" t="str">
        <f t="shared" si="40"/>
        <v/>
      </c>
      <c r="AM247" s="67" t="str">
        <f t="shared" si="41"/>
        <v/>
      </c>
      <c r="AN247" s="68" t="str">
        <f t="shared" si="42"/>
        <v/>
      </c>
      <c r="AO247" s="67" t="str">
        <f t="shared" si="43"/>
        <v/>
      </c>
      <c r="AP247" s="67" t="str">
        <f t="shared" si="44"/>
        <v/>
      </c>
      <c r="AQ247" s="67" t="str">
        <f t="shared" si="45"/>
        <v/>
      </c>
      <c r="AR247" s="67" t="str">
        <f t="shared" si="46"/>
        <v/>
      </c>
      <c r="AS247" s="67" t="str">
        <f t="shared" si="47"/>
        <v/>
      </c>
      <c r="AT247" s="67" t="str">
        <f>IF(A247="","",IF(S247="Yes","N.A.",IF(AND(AD247&lt;&gt;"",AD247&lt;=AF247,AE247&gt;=Q247),"PASS",IF(Setup!$B$24&lt;=AF247,"WATCH",IF(BG247&gt;0,"PARTIAL REVERSE/REVIEW","REVERSE/REVIEW")))))</f>
        <v/>
      </c>
      <c r="AU247" s="67" t="str">
        <f>IF(A247="","",IF(H247="","REVIEW",IF(AI247&gt;0,IF(OR(AH247="",NOT(ISNUMBER(AH247))),"REVIEW CLAIM DATE",IF(AH247&lt;=SUMIF('FY Deadlines'!$A$5:$A$14,IF(MONTH(H247)&gt;=4,YEAR(H247),YEAR(H247)-1),'FY Deadlines'!$F$5:$F$14),"PASS","EXPIRED CLAIM")),IF(SUMIF('FY Deadlines'!$A$5:$A$14,IF(MONTH(H247)&gt;=4,YEAR(H247),YEAR(H247)-1),'FY Deadlines'!$F$5:$F$14)=0,"REVIEW FY",IF(Setup!$B$24&gt;SUMIF('FY Deadlines'!$A$5:$A$14,IF(MONTH(H247)&gt;=4,YEAR(H247),YEAR(H247)-1),'FY Deadlines'!$F$5:$F$14),"EXPIRED","PASS")))))</f>
        <v/>
      </c>
      <c r="AV247" s="67" t="str">
        <f t="shared" si="48"/>
        <v/>
      </c>
      <c r="AW247" s="67" t="str">
        <f>IF(AM247="","",IF(COUNTIF('GSTR-2B IMS'!$AE$5:$AE$504,AM247)=1,SUMIF('GSTR-2B IMS'!$AE$5:$AE$504,AM247,'GSTR-2B IMS'!$AL$5:$AL$504),""))</f>
        <v/>
      </c>
      <c r="AX247" s="67" t="str">
        <f>IF(A247="","",IF(AO247&gt;1,"Duplicate",IF(COUNTIF('GSTR-2B IMS'!$AE$5:$AE$504,AM247)=0,"Only in Books",IF(COUNTIF('GSTR-2B IMS'!$AE$5:$AE$504,AM247)&gt;1,"Duplicate",IF(AND(C247=INDEX('GSTR-2B IMS'!$C$5:$C$504,AW247),F247=INDEX('GSTR-2B IMS'!$F$5:$F$504,AW247),ABS(H247-INDEX('GSTR-2B IMS'!$H$5:$H$504,AW247))&lt;=Setup!$B$21,ABS(L247-INDEX('GSTR-2B IMS'!$L$5:$L$504,AW247))&lt;=Setup!$B$18,ABS(AN247-INDEX('GSTR-2B IMS'!$AF$5:$AF$504,AW247))&lt;=Setup!$B$19,ABS(M247-INDEX('GSTR-2B IMS'!$M$5:$M$504,AW247))&lt;=Setup!$B$20,ABS(N247-INDEX('GSTR-2B IMS'!$N$5:$N$504,AW247))&lt;=Setup!$B$20,ABS(O247-INDEX('GSTR-2B IMS'!$O$5:$O$504,AW247))&lt;=Setup!$B$20,ABS(P247-INDEX('GSTR-2B IMS'!$P$5:$P$504,AW247))&lt;=Setup!$B$20),"Exact",IF(AND(C247=INDEX('GSTR-2B IMS'!$C$5:$C$504,AW247),F247=INDEX('GSTR-2B IMS'!$F$5:$F$504,AW247)),"Partial","Probable"))))))</f>
        <v/>
      </c>
      <c r="AY247" s="69" t="str">
        <f t="shared" si="49"/>
        <v/>
      </c>
      <c r="AZ247" s="190">
        <f t="shared" si="50"/>
        <v>243</v>
      </c>
      <c r="BA247" s="190" t="str">
        <f>IF(A247="","",IF(AW247="","N.A.",IF(INDEX('GSTR-2B IMS'!$T$5:$T$504,AW247)&lt;&gt;"Available","REVIEW",IF(OR(INDEX('GSTR-2B IMS'!$B$5:$B$504,AW247)="GSTR-1 B2B",INDEX('GSTR-2B IMS'!$B$5:$B$504,AW247)="GSTR-1A",INDEX('GSTR-2B IMS'!$B$5:$B$504,AW247)="IFF"),IF(OR(INDEX('GSTR-2B IMS'!$V$5:$V$504,AW247)="Accepted",INDEX('GSTR-2B IMS'!$V$5:$V$504,AW247)="No Action",INDEX('GSTR-2B IMS'!$V$5:$V$504,AW247)="Deemed Accepted"),"PASS","REVIEW"),IF(OR(INDEX('GSTR-2B IMS'!$V$5:$V$504,AW247)="Not in IMS",INDEX('GSTR-2B IMS'!$V$5:$V$504,AW247)="N.A.",INDEX('GSTR-2B IMS'!$V$5:$V$504,AW247)=""),"PASS","REVIEW")))))</f>
        <v/>
      </c>
      <c r="BB247" s="190" t="str">
        <f>IF(A247="","",IF(S247="Yes","RCM",IF(AW247="","Unmatched",IF(INDEX('GSTR-2B IMS'!$AC$5:$AC$504,AW247)="","4(A)(5)",INDEX('GSTR-2B IMS'!$AC$5:$AC$504,AW247)))))</f>
        <v/>
      </c>
      <c r="BC247" s="188" t="str">
        <f>IF(A247="","",IF(OR(S247="Yes",F247="Credit Note",Q247&lt;=0,AF247="",Setup!$B$24&lt;=AF247,AN247&lt;=0),0,MAX(0,M247*MIN(1,MAX(0,AI247/AN247))*MAX(0,1-IF(AND(AD247&lt;&gt;"",AD247&lt;=AF247),MIN(1,MAX(0,AE247/Q247)),0))-SUMIFS('Reversal Reclaim'!$K$5:$K$504,'Reversal Reclaim'!$B$5:$B$504,A247,'Reversal Reclaim'!$G$5:$G$504,"Temporary"))))</f>
        <v/>
      </c>
      <c r="BD247" s="188" t="str">
        <f>IF(A247="","",IF(OR(S247="Yes",F247="Credit Note",Q247&lt;=0,AF247="",Setup!$B$24&lt;=AF247,AN247&lt;=0),0,MAX(0,N247*MIN(1,MAX(0,AI247/AN247))*MAX(0,1-IF(AND(AD247&lt;&gt;"",AD247&lt;=AF247),MIN(1,MAX(0,AE247/Q247)),0))-SUMIFS('Reversal Reclaim'!$L$5:$L$504,'Reversal Reclaim'!$B$5:$B$504,A247,'Reversal Reclaim'!$G$5:$G$504,"Temporary"))))</f>
        <v/>
      </c>
      <c r="BE247" s="188" t="str">
        <f>IF(A247="","",IF(OR(S247="Yes",F247="Credit Note",Q247&lt;=0,AF247="",Setup!$B$24&lt;=AF247,AN247&lt;=0),0,MAX(0,O247*MIN(1,MAX(0,AI247/AN247))*MAX(0,1-IF(AND(AD247&lt;&gt;"",AD247&lt;=AF247),MIN(1,MAX(0,AE247/Q247)),0))-SUMIFS('Reversal Reclaim'!$M$5:$M$504,'Reversal Reclaim'!$B$5:$B$504,A247,'Reversal Reclaim'!$G$5:$G$504,"Temporary"))))</f>
        <v/>
      </c>
      <c r="BF247" s="188" t="str">
        <f>IF(A247="","",IF(OR(S247="Yes",F247="Credit Note",Q247&lt;=0,AF247="",Setup!$B$24&lt;=AF247,AN247&lt;=0),0,MAX(0,P247*MIN(1,MAX(0,AI247/AN247))*MAX(0,1-IF(AND(AD247&lt;&gt;"",AD247&lt;=AF247),MIN(1,MAX(0,AE247/Q247)),0))-SUMIFS('Reversal Reclaim'!$N$5:$N$504,'Reversal Reclaim'!$B$5:$B$504,A247,'Reversal Reclaim'!$G$5:$G$504,"Temporary"))))</f>
        <v/>
      </c>
      <c r="BG247" s="188" t="str">
        <f t="shared" si="51"/>
        <v/>
      </c>
    </row>
    <row r="248" spans="1:59" ht="37.950000000000003" customHeight="1" x14ac:dyDescent="0.25">
      <c r="A248" s="61"/>
      <c r="B248" s="62"/>
      <c r="C248" s="62"/>
      <c r="D248" s="62"/>
      <c r="E248" s="62"/>
      <c r="F248" s="62"/>
      <c r="G248" s="62"/>
      <c r="H248" s="63"/>
      <c r="I248" s="63"/>
      <c r="J248" s="63"/>
      <c r="K248" s="63"/>
      <c r="L248" s="64"/>
      <c r="M248" s="64"/>
      <c r="N248" s="64"/>
      <c r="O248" s="64"/>
      <c r="P248" s="64"/>
      <c r="Q248" s="64"/>
      <c r="R248" s="62"/>
      <c r="S248" s="62"/>
      <c r="T248" s="62"/>
      <c r="U248" s="62"/>
      <c r="V248" s="62"/>
      <c r="W248" s="63"/>
      <c r="X248" s="65"/>
      <c r="Y248" s="65"/>
      <c r="Z248" s="65"/>
      <c r="AA248" s="62"/>
      <c r="AB248" s="62"/>
      <c r="AC248" s="62"/>
      <c r="AD248" s="63"/>
      <c r="AE248" s="64"/>
      <c r="AF248" s="63" t="str">
        <f t="shared" si="39"/>
        <v/>
      </c>
      <c r="AG248" s="62"/>
      <c r="AH248" s="207"/>
      <c r="AI248" s="64"/>
      <c r="AJ248" s="64"/>
      <c r="AK248" s="64"/>
      <c r="AL248" s="66" t="str">
        <f t="shared" si="40"/>
        <v/>
      </c>
      <c r="AM248" s="67" t="str">
        <f t="shared" si="41"/>
        <v/>
      </c>
      <c r="AN248" s="68" t="str">
        <f t="shared" si="42"/>
        <v/>
      </c>
      <c r="AO248" s="67" t="str">
        <f t="shared" si="43"/>
        <v/>
      </c>
      <c r="AP248" s="67" t="str">
        <f t="shared" si="44"/>
        <v/>
      </c>
      <c r="AQ248" s="67" t="str">
        <f t="shared" si="45"/>
        <v/>
      </c>
      <c r="AR248" s="67" t="str">
        <f t="shared" si="46"/>
        <v/>
      </c>
      <c r="AS248" s="67" t="str">
        <f t="shared" si="47"/>
        <v/>
      </c>
      <c r="AT248" s="67" t="str">
        <f>IF(A248="","",IF(S248="Yes","N.A.",IF(AND(AD248&lt;&gt;"",AD248&lt;=AF248,AE248&gt;=Q248),"PASS",IF(Setup!$B$24&lt;=AF248,"WATCH",IF(BG248&gt;0,"PARTIAL REVERSE/REVIEW","REVERSE/REVIEW")))))</f>
        <v/>
      </c>
      <c r="AU248" s="67" t="str">
        <f>IF(A248="","",IF(H248="","REVIEW",IF(AI248&gt;0,IF(OR(AH248="",NOT(ISNUMBER(AH248))),"REVIEW CLAIM DATE",IF(AH248&lt;=SUMIF('FY Deadlines'!$A$5:$A$14,IF(MONTH(H248)&gt;=4,YEAR(H248),YEAR(H248)-1),'FY Deadlines'!$F$5:$F$14),"PASS","EXPIRED CLAIM")),IF(SUMIF('FY Deadlines'!$A$5:$A$14,IF(MONTH(H248)&gt;=4,YEAR(H248),YEAR(H248)-1),'FY Deadlines'!$F$5:$F$14)=0,"REVIEW FY",IF(Setup!$B$24&gt;SUMIF('FY Deadlines'!$A$5:$A$14,IF(MONTH(H248)&gt;=4,YEAR(H248),YEAR(H248)-1),'FY Deadlines'!$F$5:$F$14),"EXPIRED","PASS")))))</f>
        <v/>
      </c>
      <c r="AV248" s="67" t="str">
        <f t="shared" si="48"/>
        <v/>
      </c>
      <c r="AW248" s="67" t="str">
        <f>IF(AM248="","",IF(COUNTIF('GSTR-2B IMS'!$AE$5:$AE$504,AM248)=1,SUMIF('GSTR-2B IMS'!$AE$5:$AE$504,AM248,'GSTR-2B IMS'!$AL$5:$AL$504),""))</f>
        <v/>
      </c>
      <c r="AX248" s="67" t="str">
        <f>IF(A248="","",IF(AO248&gt;1,"Duplicate",IF(COUNTIF('GSTR-2B IMS'!$AE$5:$AE$504,AM248)=0,"Only in Books",IF(COUNTIF('GSTR-2B IMS'!$AE$5:$AE$504,AM248)&gt;1,"Duplicate",IF(AND(C248=INDEX('GSTR-2B IMS'!$C$5:$C$504,AW248),F248=INDEX('GSTR-2B IMS'!$F$5:$F$504,AW248),ABS(H248-INDEX('GSTR-2B IMS'!$H$5:$H$504,AW248))&lt;=Setup!$B$21,ABS(L248-INDEX('GSTR-2B IMS'!$L$5:$L$504,AW248))&lt;=Setup!$B$18,ABS(AN248-INDEX('GSTR-2B IMS'!$AF$5:$AF$504,AW248))&lt;=Setup!$B$19,ABS(M248-INDEX('GSTR-2B IMS'!$M$5:$M$504,AW248))&lt;=Setup!$B$20,ABS(N248-INDEX('GSTR-2B IMS'!$N$5:$N$504,AW248))&lt;=Setup!$B$20,ABS(O248-INDEX('GSTR-2B IMS'!$O$5:$O$504,AW248))&lt;=Setup!$B$20,ABS(P248-INDEX('GSTR-2B IMS'!$P$5:$P$504,AW248))&lt;=Setup!$B$20),"Exact",IF(AND(C248=INDEX('GSTR-2B IMS'!$C$5:$C$504,AW248),F248=INDEX('GSTR-2B IMS'!$F$5:$F$504,AW248)),"Partial","Probable"))))))</f>
        <v/>
      </c>
      <c r="AY248" s="69" t="str">
        <f t="shared" si="49"/>
        <v/>
      </c>
      <c r="AZ248" s="190">
        <f t="shared" si="50"/>
        <v>244</v>
      </c>
      <c r="BA248" s="190" t="str">
        <f>IF(A248="","",IF(AW248="","N.A.",IF(INDEX('GSTR-2B IMS'!$T$5:$T$504,AW248)&lt;&gt;"Available","REVIEW",IF(OR(INDEX('GSTR-2B IMS'!$B$5:$B$504,AW248)="GSTR-1 B2B",INDEX('GSTR-2B IMS'!$B$5:$B$504,AW248)="GSTR-1A",INDEX('GSTR-2B IMS'!$B$5:$B$504,AW248)="IFF"),IF(OR(INDEX('GSTR-2B IMS'!$V$5:$V$504,AW248)="Accepted",INDEX('GSTR-2B IMS'!$V$5:$V$504,AW248)="No Action",INDEX('GSTR-2B IMS'!$V$5:$V$504,AW248)="Deemed Accepted"),"PASS","REVIEW"),IF(OR(INDEX('GSTR-2B IMS'!$V$5:$V$504,AW248)="Not in IMS",INDEX('GSTR-2B IMS'!$V$5:$V$504,AW248)="N.A.",INDEX('GSTR-2B IMS'!$V$5:$V$504,AW248)=""),"PASS","REVIEW")))))</f>
        <v/>
      </c>
      <c r="BB248" s="190" t="str">
        <f>IF(A248="","",IF(S248="Yes","RCM",IF(AW248="","Unmatched",IF(INDEX('GSTR-2B IMS'!$AC$5:$AC$504,AW248)="","4(A)(5)",INDEX('GSTR-2B IMS'!$AC$5:$AC$504,AW248)))))</f>
        <v/>
      </c>
      <c r="BC248" s="188" t="str">
        <f>IF(A248="","",IF(OR(S248="Yes",F248="Credit Note",Q248&lt;=0,AF248="",Setup!$B$24&lt;=AF248,AN248&lt;=0),0,MAX(0,M248*MIN(1,MAX(0,AI248/AN248))*MAX(0,1-IF(AND(AD248&lt;&gt;"",AD248&lt;=AF248),MIN(1,MAX(0,AE248/Q248)),0))-SUMIFS('Reversal Reclaim'!$K$5:$K$504,'Reversal Reclaim'!$B$5:$B$504,A248,'Reversal Reclaim'!$G$5:$G$504,"Temporary"))))</f>
        <v/>
      </c>
      <c r="BD248" s="188" t="str">
        <f>IF(A248="","",IF(OR(S248="Yes",F248="Credit Note",Q248&lt;=0,AF248="",Setup!$B$24&lt;=AF248,AN248&lt;=0),0,MAX(0,N248*MIN(1,MAX(0,AI248/AN248))*MAX(0,1-IF(AND(AD248&lt;&gt;"",AD248&lt;=AF248),MIN(1,MAX(0,AE248/Q248)),0))-SUMIFS('Reversal Reclaim'!$L$5:$L$504,'Reversal Reclaim'!$B$5:$B$504,A248,'Reversal Reclaim'!$G$5:$G$504,"Temporary"))))</f>
        <v/>
      </c>
      <c r="BE248" s="188" t="str">
        <f>IF(A248="","",IF(OR(S248="Yes",F248="Credit Note",Q248&lt;=0,AF248="",Setup!$B$24&lt;=AF248,AN248&lt;=0),0,MAX(0,O248*MIN(1,MAX(0,AI248/AN248))*MAX(0,1-IF(AND(AD248&lt;&gt;"",AD248&lt;=AF248),MIN(1,MAX(0,AE248/Q248)),0))-SUMIFS('Reversal Reclaim'!$M$5:$M$504,'Reversal Reclaim'!$B$5:$B$504,A248,'Reversal Reclaim'!$G$5:$G$504,"Temporary"))))</f>
        <v/>
      </c>
      <c r="BF248" s="188" t="str">
        <f>IF(A248="","",IF(OR(S248="Yes",F248="Credit Note",Q248&lt;=0,AF248="",Setup!$B$24&lt;=AF248,AN248&lt;=0),0,MAX(0,P248*MIN(1,MAX(0,AI248/AN248))*MAX(0,1-IF(AND(AD248&lt;&gt;"",AD248&lt;=AF248),MIN(1,MAX(0,AE248/Q248)),0))-SUMIFS('Reversal Reclaim'!$N$5:$N$504,'Reversal Reclaim'!$B$5:$B$504,A248,'Reversal Reclaim'!$G$5:$G$504,"Temporary"))))</f>
        <v/>
      </c>
      <c r="BG248" s="188" t="str">
        <f t="shared" si="51"/>
        <v/>
      </c>
    </row>
    <row r="249" spans="1:59" ht="37.950000000000003" customHeight="1" x14ac:dyDescent="0.25">
      <c r="A249" s="61"/>
      <c r="B249" s="62"/>
      <c r="C249" s="62"/>
      <c r="D249" s="62"/>
      <c r="E249" s="62"/>
      <c r="F249" s="62"/>
      <c r="G249" s="62"/>
      <c r="H249" s="63"/>
      <c r="I249" s="63"/>
      <c r="J249" s="63"/>
      <c r="K249" s="63"/>
      <c r="L249" s="64"/>
      <c r="M249" s="64"/>
      <c r="N249" s="64"/>
      <c r="O249" s="64"/>
      <c r="P249" s="64"/>
      <c r="Q249" s="64"/>
      <c r="R249" s="62"/>
      <c r="S249" s="62"/>
      <c r="T249" s="62"/>
      <c r="U249" s="62"/>
      <c r="V249" s="62"/>
      <c r="W249" s="63"/>
      <c r="X249" s="65"/>
      <c r="Y249" s="65"/>
      <c r="Z249" s="65"/>
      <c r="AA249" s="62"/>
      <c r="AB249" s="62"/>
      <c r="AC249" s="62"/>
      <c r="AD249" s="63"/>
      <c r="AE249" s="64"/>
      <c r="AF249" s="63" t="str">
        <f t="shared" si="39"/>
        <v/>
      </c>
      <c r="AG249" s="62"/>
      <c r="AH249" s="207"/>
      <c r="AI249" s="64"/>
      <c r="AJ249" s="64"/>
      <c r="AK249" s="64"/>
      <c r="AL249" s="66" t="str">
        <f t="shared" si="40"/>
        <v/>
      </c>
      <c r="AM249" s="67" t="str">
        <f t="shared" si="41"/>
        <v/>
      </c>
      <c r="AN249" s="68" t="str">
        <f t="shared" si="42"/>
        <v/>
      </c>
      <c r="AO249" s="67" t="str">
        <f t="shared" si="43"/>
        <v/>
      </c>
      <c r="AP249" s="67" t="str">
        <f t="shared" si="44"/>
        <v/>
      </c>
      <c r="AQ249" s="67" t="str">
        <f t="shared" si="45"/>
        <v/>
      </c>
      <c r="AR249" s="67" t="str">
        <f t="shared" si="46"/>
        <v/>
      </c>
      <c r="AS249" s="67" t="str">
        <f t="shared" si="47"/>
        <v/>
      </c>
      <c r="AT249" s="67" t="str">
        <f>IF(A249="","",IF(S249="Yes","N.A.",IF(AND(AD249&lt;&gt;"",AD249&lt;=AF249,AE249&gt;=Q249),"PASS",IF(Setup!$B$24&lt;=AF249,"WATCH",IF(BG249&gt;0,"PARTIAL REVERSE/REVIEW","REVERSE/REVIEW")))))</f>
        <v/>
      </c>
      <c r="AU249" s="67" t="str">
        <f>IF(A249="","",IF(H249="","REVIEW",IF(AI249&gt;0,IF(OR(AH249="",NOT(ISNUMBER(AH249))),"REVIEW CLAIM DATE",IF(AH249&lt;=SUMIF('FY Deadlines'!$A$5:$A$14,IF(MONTH(H249)&gt;=4,YEAR(H249),YEAR(H249)-1),'FY Deadlines'!$F$5:$F$14),"PASS","EXPIRED CLAIM")),IF(SUMIF('FY Deadlines'!$A$5:$A$14,IF(MONTH(H249)&gt;=4,YEAR(H249),YEAR(H249)-1),'FY Deadlines'!$F$5:$F$14)=0,"REVIEW FY",IF(Setup!$B$24&gt;SUMIF('FY Deadlines'!$A$5:$A$14,IF(MONTH(H249)&gt;=4,YEAR(H249),YEAR(H249)-1),'FY Deadlines'!$F$5:$F$14),"EXPIRED","PASS")))))</f>
        <v/>
      </c>
      <c r="AV249" s="67" t="str">
        <f t="shared" si="48"/>
        <v/>
      </c>
      <c r="AW249" s="67" t="str">
        <f>IF(AM249="","",IF(COUNTIF('GSTR-2B IMS'!$AE$5:$AE$504,AM249)=1,SUMIF('GSTR-2B IMS'!$AE$5:$AE$504,AM249,'GSTR-2B IMS'!$AL$5:$AL$504),""))</f>
        <v/>
      </c>
      <c r="AX249" s="67" t="str">
        <f>IF(A249="","",IF(AO249&gt;1,"Duplicate",IF(COUNTIF('GSTR-2B IMS'!$AE$5:$AE$504,AM249)=0,"Only in Books",IF(COUNTIF('GSTR-2B IMS'!$AE$5:$AE$504,AM249)&gt;1,"Duplicate",IF(AND(C249=INDEX('GSTR-2B IMS'!$C$5:$C$504,AW249),F249=INDEX('GSTR-2B IMS'!$F$5:$F$504,AW249),ABS(H249-INDEX('GSTR-2B IMS'!$H$5:$H$504,AW249))&lt;=Setup!$B$21,ABS(L249-INDEX('GSTR-2B IMS'!$L$5:$L$504,AW249))&lt;=Setup!$B$18,ABS(AN249-INDEX('GSTR-2B IMS'!$AF$5:$AF$504,AW249))&lt;=Setup!$B$19,ABS(M249-INDEX('GSTR-2B IMS'!$M$5:$M$504,AW249))&lt;=Setup!$B$20,ABS(N249-INDEX('GSTR-2B IMS'!$N$5:$N$504,AW249))&lt;=Setup!$B$20,ABS(O249-INDEX('GSTR-2B IMS'!$O$5:$O$504,AW249))&lt;=Setup!$B$20,ABS(P249-INDEX('GSTR-2B IMS'!$P$5:$P$504,AW249))&lt;=Setup!$B$20),"Exact",IF(AND(C249=INDEX('GSTR-2B IMS'!$C$5:$C$504,AW249),F249=INDEX('GSTR-2B IMS'!$F$5:$F$504,AW249)),"Partial","Probable"))))))</f>
        <v/>
      </c>
      <c r="AY249" s="69" t="str">
        <f t="shared" si="49"/>
        <v/>
      </c>
      <c r="AZ249" s="190">
        <f t="shared" si="50"/>
        <v>245</v>
      </c>
      <c r="BA249" s="190" t="str">
        <f>IF(A249="","",IF(AW249="","N.A.",IF(INDEX('GSTR-2B IMS'!$T$5:$T$504,AW249)&lt;&gt;"Available","REVIEW",IF(OR(INDEX('GSTR-2B IMS'!$B$5:$B$504,AW249)="GSTR-1 B2B",INDEX('GSTR-2B IMS'!$B$5:$B$504,AW249)="GSTR-1A",INDEX('GSTR-2B IMS'!$B$5:$B$504,AW249)="IFF"),IF(OR(INDEX('GSTR-2B IMS'!$V$5:$V$504,AW249)="Accepted",INDEX('GSTR-2B IMS'!$V$5:$V$504,AW249)="No Action",INDEX('GSTR-2B IMS'!$V$5:$V$504,AW249)="Deemed Accepted"),"PASS","REVIEW"),IF(OR(INDEX('GSTR-2B IMS'!$V$5:$V$504,AW249)="Not in IMS",INDEX('GSTR-2B IMS'!$V$5:$V$504,AW249)="N.A.",INDEX('GSTR-2B IMS'!$V$5:$V$504,AW249)=""),"PASS","REVIEW")))))</f>
        <v/>
      </c>
      <c r="BB249" s="190" t="str">
        <f>IF(A249="","",IF(S249="Yes","RCM",IF(AW249="","Unmatched",IF(INDEX('GSTR-2B IMS'!$AC$5:$AC$504,AW249)="","4(A)(5)",INDEX('GSTR-2B IMS'!$AC$5:$AC$504,AW249)))))</f>
        <v/>
      </c>
      <c r="BC249" s="188" t="str">
        <f>IF(A249="","",IF(OR(S249="Yes",F249="Credit Note",Q249&lt;=0,AF249="",Setup!$B$24&lt;=AF249,AN249&lt;=0),0,MAX(0,M249*MIN(1,MAX(0,AI249/AN249))*MAX(0,1-IF(AND(AD249&lt;&gt;"",AD249&lt;=AF249),MIN(1,MAX(0,AE249/Q249)),0))-SUMIFS('Reversal Reclaim'!$K$5:$K$504,'Reversal Reclaim'!$B$5:$B$504,A249,'Reversal Reclaim'!$G$5:$G$504,"Temporary"))))</f>
        <v/>
      </c>
      <c r="BD249" s="188" t="str">
        <f>IF(A249="","",IF(OR(S249="Yes",F249="Credit Note",Q249&lt;=0,AF249="",Setup!$B$24&lt;=AF249,AN249&lt;=0),0,MAX(0,N249*MIN(1,MAX(0,AI249/AN249))*MAX(0,1-IF(AND(AD249&lt;&gt;"",AD249&lt;=AF249),MIN(1,MAX(0,AE249/Q249)),0))-SUMIFS('Reversal Reclaim'!$L$5:$L$504,'Reversal Reclaim'!$B$5:$B$504,A249,'Reversal Reclaim'!$G$5:$G$504,"Temporary"))))</f>
        <v/>
      </c>
      <c r="BE249" s="188" t="str">
        <f>IF(A249="","",IF(OR(S249="Yes",F249="Credit Note",Q249&lt;=0,AF249="",Setup!$B$24&lt;=AF249,AN249&lt;=0),0,MAX(0,O249*MIN(1,MAX(0,AI249/AN249))*MAX(0,1-IF(AND(AD249&lt;&gt;"",AD249&lt;=AF249),MIN(1,MAX(0,AE249/Q249)),0))-SUMIFS('Reversal Reclaim'!$M$5:$M$504,'Reversal Reclaim'!$B$5:$B$504,A249,'Reversal Reclaim'!$G$5:$G$504,"Temporary"))))</f>
        <v/>
      </c>
      <c r="BF249" s="188" t="str">
        <f>IF(A249="","",IF(OR(S249="Yes",F249="Credit Note",Q249&lt;=0,AF249="",Setup!$B$24&lt;=AF249,AN249&lt;=0),0,MAX(0,P249*MIN(1,MAX(0,AI249/AN249))*MAX(0,1-IF(AND(AD249&lt;&gt;"",AD249&lt;=AF249),MIN(1,MAX(0,AE249/Q249)),0))-SUMIFS('Reversal Reclaim'!$N$5:$N$504,'Reversal Reclaim'!$B$5:$B$504,A249,'Reversal Reclaim'!$G$5:$G$504,"Temporary"))))</f>
        <v/>
      </c>
      <c r="BG249" s="188" t="str">
        <f t="shared" si="51"/>
        <v/>
      </c>
    </row>
    <row r="250" spans="1:59" ht="37.950000000000003" customHeight="1" x14ac:dyDescent="0.25">
      <c r="A250" s="61"/>
      <c r="B250" s="62"/>
      <c r="C250" s="62"/>
      <c r="D250" s="62"/>
      <c r="E250" s="62"/>
      <c r="F250" s="62"/>
      <c r="G250" s="62"/>
      <c r="H250" s="63"/>
      <c r="I250" s="63"/>
      <c r="J250" s="63"/>
      <c r="K250" s="63"/>
      <c r="L250" s="64"/>
      <c r="M250" s="64"/>
      <c r="N250" s="64"/>
      <c r="O250" s="64"/>
      <c r="P250" s="64"/>
      <c r="Q250" s="64"/>
      <c r="R250" s="62"/>
      <c r="S250" s="62"/>
      <c r="T250" s="62"/>
      <c r="U250" s="62"/>
      <c r="V250" s="62"/>
      <c r="W250" s="63"/>
      <c r="X250" s="65"/>
      <c r="Y250" s="65"/>
      <c r="Z250" s="65"/>
      <c r="AA250" s="62"/>
      <c r="AB250" s="62"/>
      <c r="AC250" s="62"/>
      <c r="AD250" s="63"/>
      <c r="AE250" s="64"/>
      <c r="AF250" s="63" t="str">
        <f t="shared" si="39"/>
        <v/>
      </c>
      <c r="AG250" s="62"/>
      <c r="AH250" s="207"/>
      <c r="AI250" s="64"/>
      <c r="AJ250" s="64"/>
      <c r="AK250" s="64"/>
      <c r="AL250" s="66" t="str">
        <f t="shared" si="40"/>
        <v/>
      </c>
      <c r="AM250" s="67" t="str">
        <f t="shared" si="41"/>
        <v/>
      </c>
      <c r="AN250" s="68" t="str">
        <f t="shared" si="42"/>
        <v/>
      </c>
      <c r="AO250" s="67" t="str">
        <f t="shared" si="43"/>
        <v/>
      </c>
      <c r="AP250" s="67" t="str">
        <f t="shared" si="44"/>
        <v/>
      </c>
      <c r="AQ250" s="67" t="str">
        <f t="shared" si="45"/>
        <v/>
      </c>
      <c r="AR250" s="67" t="str">
        <f t="shared" si="46"/>
        <v/>
      </c>
      <c r="AS250" s="67" t="str">
        <f t="shared" si="47"/>
        <v/>
      </c>
      <c r="AT250" s="67" t="str">
        <f>IF(A250="","",IF(S250="Yes","N.A.",IF(AND(AD250&lt;&gt;"",AD250&lt;=AF250,AE250&gt;=Q250),"PASS",IF(Setup!$B$24&lt;=AF250,"WATCH",IF(BG250&gt;0,"PARTIAL REVERSE/REVIEW","REVERSE/REVIEW")))))</f>
        <v/>
      </c>
      <c r="AU250" s="67" t="str">
        <f>IF(A250="","",IF(H250="","REVIEW",IF(AI250&gt;0,IF(OR(AH250="",NOT(ISNUMBER(AH250))),"REVIEW CLAIM DATE",IF(AH250&lt;=SUMIF('FY Deadlines'!$A$5:$A$14,IF(MONTH(H250)&gt;=4,YEAR(H250),YEAR(H250)-1),'FY Deadlines'!$F$5:$F$14),"PASS","EXPIRED CLAIM")),IF(SUMIF('FY Deadlines'!$A$5:$A$14,IF(MONTH(H250)&gt;=4,YEAR(H250),YEAR(H250)-1),'FY Deadlines'!$F$5:$F$14)=0,"REVIEW FY",IF(Setup!$B$24&gt;SUMIF('FY Deadlines'!$A$5:$A$14,IF(MONTH(H250)&gt;=4,YEAR(H250),YEAR(H250)-1),'FY Deadlines'!$F$5:$F$14),"EXPIRED","PASS")))))</f>
        <v/>
      </c>
      <c r="AV250" s="67" t="str">
        <f t="shared" si="48"/>
        <v/>
      </c>
      <c r="AW250" s="67" t="str">
        <f>IF(AM250="","",IF(COUNTIF('GSTR-2B IMS'!$AE$5:$AE$504,AM250)=1,SUMIF('GSTR-2B IMS'!$AE$5:$AE$504,AM250,'GSTR-2B IMS'!$AL$5:$AL$504),""))</f>
        <v/>
      </c>
      <c r="AX250" s="67" t="str">
        <f>IF(A250="","",IF(AO250&gt;1,"Duplicate",IF(COUNTIF('GSTR-2B IMS'!$AE$5:$AE$504,AM250)=0,"Only in Books",IF(COUNTIF('GSTR-2B IMS'!$AE$5:$AE$504,AM250)&gt;1,"Duplicate",IF(AND(C250=INDEX('GSTR-2B IMS'!$C$5:$C$504,AW250),F250=INDEX('GSTR-2B IMS'!$F$5:$F$504,AW250),ABS(H250-INDEX('GSTR-2B IMS'!$H$5:$H$504,AW250))&lt;=Setup!$B$21,ABS(L250-INDEX('GSTR-2B IMS'!$L$5:$L$504,AW250))&lt;=Setup!$B$18,ABS(AN250-INDEX('GSTR-2B IMS'!$AF$5:$AF$504,AW250))&lt;=Setup!$B$19,ABS(M250-INDEX('GSTR-2B IMS'!$M$5:$M$504,AW250))&lt;=Setup!$B$20,ABS(N250-INDEX('GSTR-2B IMS'!$N$5:$N$504,AW250))&lt;=Setup!$B$20,ABS(O250-INDEX('GSTR-2B IMS'!$O$5:$O$504,AW250))&lt;=Setup!$B$20,ABS(P250-INDEX('GSTR-2B IMS'!$P$5:$P$504,AW250))&lt;=Setup!$B$20),"Exact",IF(AND(C250=INDEX('GSTR-2B IMS'!$C$5:$C$504,AW250),F250=INDEX('GSTR-2B IMS'!$F$5:$F$504,AW250)),"Partial","Probable"))))))</f>
        <v/>
      </c>
      <c r="AY250" s="69" t="str">
        <f t="shared" si="49"/>
        <v/>
      </c>
      <c r="AZ250" s="190">
        <f t="shared" si="50"/>
        <v>246</v>
      </c>
      <c r="BA250" s="190" t="str">
        <f>IF(A250="","",IF(AW250="","N.A.",IF(INDEX('GSTR-2B IMS'!$T$5:$T$504,AW250)&lt;&gt;"Available","REVIEW",IF(OR(INDEX('GSTR-2B IMS'!$B$5:$B$504,AW250)="GSTR-1 B2B",INDEX('GSTR-2B IMS'!$B$5:$B$504,AW250)="GSTR-1A",INDEX('GSTR-2B IMS'!$B$5:$B$504,AW250)="IFF"),IF(OR(INDEX('GSTR-2B IMS'!$V$5:$V$504,AW250)="Accepted",INDEX('GSTR-2B IMS'!$V$5:$V$504,AW250)="No Action",INDEX('GSTR-2B IMS'!$V$5:$V$504,AW250)="Deemed Accepted"),"PASS","REVIEW"),IF(OR(INDEX('GSTR-2B IMS'!$V$5:$V$504,AW250)="Not in IMS",INDEX('GSTR-2B IMS'!$V$5:$V$504,AW250)="N.A.",INDEX('GSTR-2B IMS'!$V$5:$V$504,AW250)=""),"PASS","REVIEW")))))</f>
        <v/>
      </c>
      <c r="BB250" s="190" t="str">
        <f>IF(A250="","",IF(S250="Yes","RCM",IF(AW250="","Unmatched",IF(INDEX('GSTR-2B IMS'!$AC$5:$AC$504,AW250)="","4(A)(5)",INDEX('GSTR-2B IMS'!$AC$5:$AC$504,AW250)))))</f>
        <v/>
      </c>
      <c r="BC250" s="188" t="str">
        <f>IF(A250="","",IF(OR(S250="Yes",F250="Credit Note",Q250&lt;=0,AF250="",Setup!$B$24&lt;=AF250,AN250&lt;=0),0,MAX(0,M250*MIN(1,MAX(0,AI250/AN250))*MAX(0,1-IF(AND(AD250&lt;&gt;"",AD250&lt;=AF250),MIN(1,MAX(0,AE250/Q250)),0))-SUMIFS('Reversal Reclaim'!$K$5:$K$504,'Reversal Reclaim'!$B$5:$B$504,A250,'Reversal Reclaim'!$G$5:$G$504,"Temporary"))))</f>
        <v/>
      </c>
      <c r="BD250" s="188" t="str">
        <f>IF(A250="","",IF(OR(S250="Yes",F250="Credit Note",Q250&lt;=0,AF250="",Setup!$B$24&lt;=AF250,AN250&lt;=0),0,MAX(0,N250*MIN(1,MAX(0,AI250/AN250))*MAX(0,1-IF(AND(AD250&lt;&gt;"",AD250&lt;=AF250),MIN(1,MAX(0,AE250/Q250)),0))-SUMIFS('Reversal Reclaim'!$L$5:$L$504,'Reversal Reclaim'!$B$5:$B$504,A250,'Reversal Reclaim'!$G$5:$G$504,"Temporary"))))</f>
        <v/>
      </c>
      <c r="BE250" s="188" t="str">
        <f>IF(A250="","",IF(OR(S250="Yes",F250="Credit Note",Q250&lt;=0,AF250="",Setup!$B$24&lt;=AF250,AN250&lt;=0),0,MAX(0,O250*MIN(1,MAX(0,AI250/AN250))*MAX(0,1-IF(AND(AD250&lt;&gt;"",AD250&lt;=AF250),MIN(1,MAX(0,AE250/Q250)),0))-SUMIFS('Reversal Reclaim'!$M$5:$M$504,'Reversal Reclaim'!$B$5:$B$504,A250,'Reversal Reclaim'!$G$5:$G$504,"Temporary"))))</f>
        <v/>
      </c>
      <c r="BF250" s="188" t="str">
        <f>IF(A250="","",IF(OR(S250="Yes",F250="Credit Note",Q250&lt;=0,AF250="",Setup!$B$24&lt;=AF250,AN250&lt;=0),0,MAX(0,P250*MIN(1,MAX(0,AI250/AN250))*MAX(0,1-IF(AND(AD250&lt;&gt;"",AD250&lt;=AF250),MIN(1,MAX(0,AE250/Q250)),0))-SUMIFS('Reversal Reclaim'!$N$5:$N$504,'Reversal Reclaim'!$B$5:$B$504,A250,'Reversal Reclaim'!$G$5:$G$504,"Temporary"))))</f>
        <v/>
      </c>
      <c r="BG250" s="188" t="str">
        <f t="shared" si="51"/>
        <v/>
      </c>
    </row>
    <row r="251" spans="1:59" ht="37.950000000000003" customHeight="1" x14ac:dyDescent="0.25">
      <c r="A251" s="61"/>
      <c r="B251" s="62"/>
      <c r="C251" s="62"/>
      <c r="D251" s="62"/>
      <c r="E251" s="62"/>
      <c r="F251" s="62"/>
      <c r="G251" s="62"/>
      <c r="H251" s="63"/>
      <c r="I251" s="63"/>
      <c r="J251" s="63"/>
      <c r="K251" s="63"/>
      <c r="L251" s="64"/>
      <c r="M251" s="64"/>
      <c r="N251" s="64"/>
      <c r="O251" s="64"/>
      <c r="P251" s="64"/>
      <c r="Q251" s="64"/>
      <c r="R251" s="62"/>
      <c r="S251" s="62"/>
      <c r="T251" s="62"/>
      <c r="U251" s="62"/>
      <c r="V251" s="62"/>
      <c r="W251" s="63"/>
      <c r="X251" s="65"/>
      <c r="Y251" s="65"/>
      <c r="Z251" s="65"/>
      <c r="AA251" s="62"/>
      <c r="AB251" s="62"/>
      <c r="AC251" s="62"/>
      <c r="AD251" s="63"/>
      <c r="AE251" s="64"/>
      <c r="AF251" s="63" t="str">
        <f t="shared" si="39"/>
        <v/>
      </c>
      <c r="AG251" s="62"/>
      <c r="AH251" s="207"/>
      <c r="AI251" s="64"/>
      <c r="AJ251" s="64"/>
      <c r="AK251" s="64"/>
      <c r="AL251" s="66" t="str">
        <f t="shared" si="40"/>
        <v/>
      </c>
      <c r="AM251" s="67" t="str">
        <f t="shared" si="41"/>
        <v/>
      </c>
      <c r="AN251" s="68" t="str">
        <f t="shared" si="42"/>
        <v/>
      </c>
      <c r="AO251" s="67" t="str">
        <f t="shared" si="43"/>
        <v/>
      </c>
      <c r="AP251" s="67" t="str">
        <f t="shared" si="44"/>
        <v/>
      </c>
      <c r="AQ251" s="67" t="str">
        <f t="shared" si="45"/>
        <v/>
      </c>
      <c r="AR251" s="67" t="str">
        <f t="shared" si="46"/>
        <v/>
      </c>
      <c r="AS251" s="67" t="str">
        <f t="shared" si="47"/>
        <v/>
      </c>
      <c r="AT251" s="67" t="str">
        <f>IF(A251="","",IF(S251="Yes","N.A.",IF(AND(AD251&lt;&gt;"",AD251&lt;=AF251,AE251&gt;=Q251),"PASS",IF(Setup!$B$24&lt;=AF251,"WATCH",IF(BG251&gt;0,"PARTIAL REVERSE/REVIEW","REVERSE/REVIEW")))))</f>
        <v/>
      </c>
      <c r="AU251" s="67" t="str">
        <f>IF(A251="","",IF(H251="","REVIEW",IF(AI251&gt;0,IF(OR(AH251="",NOT(ISNUMBER(AH251))),"REVIEW CLAIM DATE",IF(AH251&lt;=SUMIF('FY Deadlines'!$A$5:$A$14,IF(MONTH(H251)&gt;=4,YEAR(H251),YEAR(H251)-1),'FY Deadlines'!$F$5:$F$14),"PASS","EXPIRED CLAIM")),IF(SUMIF('FY Deadlines'!$A$5:$A$14,IF(MONTH(H251)&gt;=4,YEAR(H251),YEAR(H251)-1),'FY Deadlines'!$F$5:$F$14)=0,"REVIEW FY",IF(Setup!$B$24&gt;SUMIF('FY Deadlines'!$A$5:$A$14,IF(MONTH(H251)&gt;=4,YEAR(H251),YEAR(H251)-1),'FY Deadlines'!$F$5:$F$14),"EXPIRED","PASS")))))</f>
        <v/>
      </c>
      <c r="AV251" s="67" t="str">
        <f t="shared" si="48"/>
        <v/>
      </c>
      <c r="AW251" s="67" t="str">
        <f>IF(AM251="","",IF(COUNTIF('GSTR-2B IMS'!$AE$5:$AE$504,AM251)=1,SUMIF('GSTR-2B IMS'!$AE$5:$AE$504,AM251,'GSTR-2B IMS'!$AL$5:$AL$504),""))</f>
        <v/>
      </c>
      <c r="AX251" s="67" t="str">
        <f>IF(A251="","",IF(AO251&gt;1,"Duplicate",IF(COUNTIF('GSTR-2B IMS'!$AE$5:$AE$504,AM251)=0,"Only in Books",IF(COUNTIF('GSTR-2B IMS'!$AE$5:$AE$504,AM251)&gt;1,"Duplicate",IF(AND(C251=INDEX('GSTR-2B IMS'!$C$5:$C$504,AW251),F251=INDEX('GSTR-2B IMS'!$F$5:$F$504,AW251),ABS(H251-INDEX('GSTR-2B IMS'!$H$5:$H$504,AW251))&lt;=Setup!$B$21,ABS(L251-INDEX('GSTR-2B IMS'!$L$5:$L$504,AW251))&lt;=Setup!$B$18,ABS(AN251-INDEX('GSTR-2B IMS'!$AF$5:$AF$504,AW251))&lt;=Setup!$B$19,ABS(M251-INDEX('GSTR-2B IMS'!$M$5:$M$504,AW251))&lt;=Setup!$B$20,ABS(N251-INDEX('GSTR-2B IMS'!$N$5:$N$504,AW251))&lt;=Setup!$B$20,ABS(O251-INDEX('GSTR-2B IMS'!$O$5:$O$504,AW251))&lt;=Setup!$B$20,ABS(P251-INDEX('GSTR-2B IMS'!$P$5:$P$504,AW251))&lt;=Setup!$B$20),"Exact",IF(AND(C251=INDEX('GSTR-2B IMS'!$C$5:$C$504,AW251),F251=INDEX('GSTR-2B IMS'!$F$5:$F$504,AW251)),"Partial","Probable"))))))</f>
        <v/>
      </c>
      <c r="AY251" s="69" t="str">
        <f t="shared" si="49"/>
        <v/>
      </c>
      <c r="AZ251" s="190">
        <f t="shared" si="50"/>
        <v>247</v>
      </c>
      <c r="BA251" s="190" t="str">
        <f>IF(A251="","",IF(AW251="","N.A.",IF(INDEX('GSTR-2B IMS'!$T$5:$T$504,AW251)&lt;&gt;"Available","REVIEW",IF(OR(INDEX('GSTR-2B IMS'!$B$5:$B$504,AW251)="GSTR-1 B2B",INDEX('GSTR-2B IMS'!$B$5:$B$504,AW251)="GSTR-1A",INDEX('GSTR-2B IMS'!$B$5:$B$504,AW251)="IFF"),IF(OR(INDEX('GSTR-2B IMS'!$V$5:$V$504,AW251)="Accepted",INDEX('GSTR-2B IMS'!$V$5:$V$504,AW251)="No Action",INDEX('GSTR-2B IMS'!$V$5:$V$504,AW251)="Deemed Accepted"),"PASS","REVIEW"),IF(OR(INDEX('GSTR-2B IMS'!$V$5:$V$504,AW251)="Not in IMS",INDEX('GSTR-2B IMS'!$V$5:$V$504,AW251)="N.A.",INDEX('GSTR-2B IMS'!$V$5:$V$504,AW251)=""),"PASS","REVIEW")))))</f>
        <v/>
      </c>
      <c r="BB251" s="190" t="str">
        <f>IF(A251="","",IF(S251="Yes","RCM",IF(AW251="","Unmatched",IF(INDEX('GSTR-2B IMS'!$AC$5:$AC$504,AW251)="","4(A)(5)",INDEX('GSTR-2B IMS'!$AC$5:$AC$504,AW251)))))</f>
        <v/>
      </c>
      <c r="BC251" s="188" t="str">
        <f>IF(A251="","",IF(OR(S251="Yes",F251="Credit Note",Q251&lt;=0,AF251="",Setup!$B$24&lt;=AF251,AN251&lt;=0),0,MAX(0,M251*MIN(1,MAX(0,AI251/AN251))*MAX(0,1-IF(AND(AD251&lt;&gt;"",AD251&lt;=AF251),MIN(1,MAX(0,AE251/Q251)),0))-SUMIFS('Reversal Reclaim'!$K$5:$K$504,'Reversal Reclaim'!$B$5:$B$504,A251,'Reversal Reclaim'!$G$5:$G$504,"Temporary"))))</f>
        <v/>
      </c>
      <c r="BD251" s="188" t="str">
        <f>IF(A251="","",IF(OR(S251="Yes",F251="Credit Note",Q251&lt;=0,AF251="",Setup!$B$24&lt;=AF251,AN251&lt;=0),0,MAX(0,N251*MIN(1,MAX(0,AI251/AN251))*MAX(0,1-IF(AND(AD251&lt;&gt;"",AD251&lt;=AF251),MIN(1,MAX(0,AE251/Q251)),0))-SUMIFS('Reversal Reclaim'!$L$5:$L$504,'Reversal Reclaim'!$B$5:$B$504,A251,'Reversal Reclaim'!$G$5:$G$504,"Temporary"))))</f>
        <v/>
      </c>
      <c r="BE251" s="188" t="str">
        <f>IF(A251="","",IF(OR(S251="Yes",F251="Credit Note",Q251&lt;=0,AF251="",Setup!$B$24&lt;=AF251,AN251&lt;=0),0,MAX(0,O251*MIN(1,MAX(0,AI251/AN251))*MAX(0,1-IF(AND(AD251&lt;&gt;"",AD251&lt;=AF251),MIN(1,MAX(0,AE251/Q251)),0))-SUMIFS('Reversal Reclaim'!$M$5:$M$504,'Reversal Reclaim'!$B$5:$B$504,A251,'Reversal Reclaim'!$G$5:$G$504,"Temporary"))))</f>
        <v/>
      </c>
      <c r="BF251" s="188" t="str">
        <f>IF(A251="","",IF(OR(S251="Yes",F251="Credit Note",Q251&lt;=0,AF251="",Setup!$B$24&lt;=AF251,AN251&lt;=0),0,MAX(0,P251*MIN(1,MAX(0,AI251/AN251))*MAX(0,1-IF(AND(AD251&lt;&gt;"",AD251&lt;=AF251),MIN(1,MAX(0,AE251/Q251)),0))-SUMIFS('Reversal Reclaim'!$N$5:$N$504,'Reversal Reclaim'!$B$5:$B$504,A251,'Reversal Reclaim'!$G$5:$G$504,"Temporary"))))</f>
        <v/>
      </c>
      <c r="BG251" s="188" t="str">
        <f t="shared" si="51"/>
        <v/>
      </c>
    </row>
    <row r="252" spans="1:59" ht="37.950000000000003" customHeight="1" x14ac:dyDescent="0.25">
      <c r="A252" s="61"/>
      <c r="B252" s="62"/>
      <c r="C252" s="62"/>
      <c r="D252" s="62"/>
      <c r="E252" s="62"/>
      <c r="F252" s="62"/>
      <c r="G252" s="62"/>
      <c r="H252" s="63"/>
      <c r="I252" s="63"/>
      <c r="J252" s="63"/>
      <c r="K252" s="63"/>
      <c r="L252" s="64"/>
      <c r="M252" s="64"/>
      <c r="N252" s="64"/>
      <c r="O252" s="64"/>
      <c r="P252" s="64"/>
      <c r="Q252" s="64"/>
      <c r="R252" s="62"/>
      <c r="S252" s="62"/>
      <c r="T252" s="62"/>
      <c r="U252" s="62"/>
      <c r="V252" s="62"/>
      <c r="W252" s="63"/>
      <c r="X252" s="65"/>
      <c r="Y252" s="65"/>
      <c r="Z252" s="65"/>
      <c r="AA252" s="62"/>
      <c r="AB252" s="62"/>
      <c r="AC252" s="62"/>
      <c r="AD252" s="63"/>
      <c r="AE252" s="64"/>
      <c r="AF252" s="63" t="str">
        <f t="shared" si="39"/>
        <v/>
      </c>
      <c r="AG252" s="62"/>
      <c r="AH252" s="207"/>
      <c r="AI252" s="64"/>
      <c r="AJ252" s="64"/>
      <c r="AK252" s="64"/>
      <c r="AL252" s="66" t="str">
        <f t="shared" si="40"/>
        <v/>
      </c>
      <c r="AM252" s="67" t="str">
        <f t="shared" si="41"/>
        <v/>
      </c>
      <c r="AN252" s="68" t="str">
        <f t="shared" si="42"/>
        <v/>
      </c>
      <c r="AO252" s="67" t="str">
        <f t="shared" si="43"/>
        <v/>
      </c>
      <c r="AP252" s="67" t="str">
        <f t="shared" si="44"/>
        <v/>
      </c>
      <c r="AQ252" s="67" t="str">
        <f t="shared" si="45"/>
        <v/>
      </c>
      <c r="AR252" s="67" t="str">
        <f t="shared" si="46"/>
        <v/>
      </c>
      <c r="AS252" s="67" t="str">
        <f t="shared" si="47"/>
        <v/>
      </c>
      <c r="AT252" s="67" t="str">
        <f>IF(A252="","",IF(S252="Yes","N.A.",IF(AND(AD252&lt;&gt;"",AD252&lt;=AF252,AE252&gt;=Q252),"PASS",IF(Setup!$B$24&lt;=AF252,"WATCH",IF(BG252&gt;0,"PARTIAL REVERSE/REVIEW","REVERSE/REVIEW")))))</f>
        <v/>
      </c>
      <c r="AU252" s="67" t="str">
        <f>IF(A252="","",IF(H252="","REVIEW",IF(AI252&gt;0,IF(OR(AH252="",NOT(ISNUMBER(AH252))),"REVIEW CLAIM DATE",IF(AH252&lt;=SUMIF('FY Deadlines'!$A$5:$A$14,IF(MONTH(H252)&gt;=4,YEAR(H252),YEAR(H252)-1),'FY Deadlines'!$F$5:$F$14),"PASS","EXPIRED CLAIM")),IF(SUMIF('FY Deadlines'!$A$5:$A$14,IF(MONTH(H252)&gt;=4,YEAR(H252),YEAR(H252)-1),'FY Deadlines'!$F$5:$F$14)=0,"REVIEW FY",IF(Setup!$B$24&gt;SUMIF('FY Deadlines'!$A$5:$A$14,IF(MONTH(H252)&gt;=4,YEAR(H252),YEAR(H252)-1),'FY Deadlines'!$F$5:$F$14),"EXPIRED","PASS")))))</f>
        <v/>
      </c>
      <c r="AV252" s="67" t="str">
        <f t="shared" si="48"/>
        <v/>
      </c>
      <c r="AW252" s="67" t="str">
        <f>IF(AM252="","",IF(COUNTIF('GSTR-2B IMS'!$AE$5:$AE$504,AM252)=1,SUMIF('GSTR-2B IMS'!$AE$5:$AE$504,AM252,'GSTR-2B IMS'!$AL$5:$AL$504),""))</f>
        <v/>
      </c>
      <c r="AX252" s="67" t="str">
        <f>IF(A252="","",IF(AO252&gt;1,"Duplicate",IF(COUNTIF('GSTR-2B IMS'!$AE$5:$AE$504,AM252)=0,"Only in Books",IF(COUNTIF('GSTR-2B IMS'!$AE$5:$AE$504,AM252)&gt;1,"Duplicate",IF(AND(C252=INDEX('GSTR-2B IMS'!$C$5:$C$504,AW252),F252=INDEX('GSTR-2B IMS'!$F$5:$F$504,AW252),ABS(H252-INDEX('GSTR-2B IMS'!$H$5:$H$504,AW252))&lt;=Setup!$B$21,ABS(L252-INDEX('GSTR-2B IMS'!$L$5:$L$504,AW252))&lt;=Setup!$B$18,ABS(AN252-INDEX('GSTR-2B IMS'!$AF$5:$AF$504,AW252))&lt;=Setup!$B$19,ABS(M252-INDEX('GSTR-2B IMS'!$M$5:$M$504,AW252))&lt;=Setup!$B$20,ABS(N252-INDEX('GSTR-2B IMS'!$N$5:$N$504,AW252))&lt;=Setup!$B$20,ABS(O252-INDEX('GSTR-2B IMS'!$O$5:$O$504,AW252))&lt;=Setup!$B$20,ABS(P252-INDEX('GSTR-2B IMS'!$P$5:$P$504,AW252))&lt;=Setup!$B$20),"Exact",IF(AND(C252=INDEX('GSTR-2B IMS'!$C$5:$C$504,AW252),F252=INDEX('GSTR-2B IMS'!$F$5:$F$504,AW252)),"Partial","Probable"))))))</f>
        <v/>
      </c>
      <c r="AY252" s="69" t="str">
        <f t="shared" si="49"/>
        <v/>
      </c>
      <c r="AZ252" s="190">
        <f t="shared" si="50"/>
        <v>248</v>
      </c>
      <c r="BA252" s="190" t="str">
        <f>IF(A252="","",IF(AW252="","N.A.",IF(INDEX('GSTR-2B IMS'!$T$5:$T$504,AW252)&lt;&gt;"Available","REVIEW",IF(OR(INDEX('GSTR-2B IMS'!$B$5:$B$504,AW252)="GSTR-1 B2B",INDEX('GSTR-2B IMS'!$B$5:$B$504,AW252)="GSTR-1A",INDEX('GSTR-2B IMS'!$B$5:$B$504,AW252)="IFF"),IF(OR(INDEX('GSTR-2B IMS'!$V$5:$V$504,AW252)="Accepted",INDEX('GSTR-2B IMS'!$V$5:$V$504,AW252)="No Action",INDEX('GSTR-2B IMS'!$V$5:$V$504,AW252)="Deemed Accepted"),"PASS","REVIEW"),IF(OR(INDEX('GSTR-2B IMS'!$V$5:$V$504,AW252)="Not in IMS",INDEX('GSTR-2B IMS'!$V$5:$V$504,AW252)="N.A.",INDEX('GSTR-2B IMS'!$V$5:$V$504,AW252)=""),"PASS","REVIEW")))))</f>
        <v/>
      </c>
      <c r="BB252" s="190" t="str">
        <f>IF(A252="","",IF(S252="Yes","RCM",IF(AW252="","Unmatched",IF(INDEX('GSTR-2B IMS'!$AC$5:$AC$504,AW252)="","4(A)(5)",INDEX('GSTR-2B IMS'!$AC$5:$AC$504,AW252)))))</f>
        <v/>
      </c>
      <c r="BC252" s="188" t="str">
        <f>IF(A252="","",IF(OR(S252="Yes",F252="Credit Note",Q252&lt;=0,AF252="",Setup!$B$24&lt;=AF252,AN252&lt;=0),0,MAX(0,M252*MIN(1,MAX(0,AI252/AN252))*MAX(0,1-IF(AND(AD252&lt;&gt;"",AD252&lt;=AF252),MIN(1,MAX(0,AE252/Q252)),0))-SUMIFS('Reversal Reclaim'!$K$5:$K$504,'Reversal Reclaim'!$B$5:$B$504,A252,'Reversal Reclaim'!$G$5:$G$504,"Temporary"))))</f>
        <v/>
      </c>
      <c r="BD252" s="188" t="str">
        <f>IF(A252="","",IF(OR(S252="Yes",F252="Credit Note",Q252&lt;=0,AF252="",Setup!$B$24&lt;=AF252,AN252&lt;=0),0,MAX(0,N252*MIN(1,MAX(0,AI252/AN252))*MAX(0,1-IF(AND(AD252&lt;&gt;"",AD252&lt;=AF252),MIN(1,MAX(0,AE252/Q252)),0))-SUMIFS('Reversal Reclaim'!$L$5:$L$504,'Reversal Reclaim'!$B$5:$B$504,A252,'Reversal Reclaim'!$G$5:$G$504,"Temporary"))))</f>
        <v/>
      </c>
      <c r="BE252" s="188" t="str">
        <f>IF(A252="","",IF(OR(S252="Yes",F252="Credit Note",Q252&lt;=0,AF252="",Setup!$B$24&lt;=AF252,AN252&lt;=0),0,MAX(0,O252*MIN(1,MAX(0,AI252/AN252))*MAX(0,1-IF(AND(AD252&lt;&gt;"",AD252&lt;=AF252),MIN(1,MAX(0,AE252/Q252)),0))-SUMIFS('Reversal Reclaim'!$M$5:$M$504,'Reversal Reclaim'!$B$5:$B$504,A252,'Reversal Reclaim'!$G$5:$G$504,"Temporary"))))</f>
        <v/>
      </c>
      <c r="BF252" s="188" t="str">
        <f>IF(A252="","",IF(OR(S252="Yes",F252="Credit Note",Q252&lt;=0,AF252="",Setup!$B$24&lt;=AF252,AN252&lt;=0),0,MAX(0,P252*MIN(1,MAX(0,AI252/AN252))*MAX(0,1-IF(AND(AD252&lt;&gt;"",AD252&lt;=AF252),MIN(1,MAX(0,AE252/Q252)),0))-SUMIFS('Reversal Reclaim'!$N$5:$N$504,'Reversal Reclaim'!$B$5:$B$504,A252,'Reversal Reclaim'!$G$5:$G$504,"Temporary"))))</f>
        <v/>
      </c>
      <c r="BG252" s="188" t="str">
        <f t="shared" si="51"/>
        <v/>
      </c>
    </row>
    <row r="253" spans="1:59" ht="37.950000000000003" customHeight="1" x14ac:dyDescent="0.25">
      <c r="A253" s="61"/>
      <c r="B253" s="62"/>
      <c r="C253" s="62"/>
      <c r="D253" s="62"/>
      <c r="E253" s="62"/>
      <c r="F253" s="62"/>
      <c r="G253" s="62"/>
      <c r="H253" s="63"/>
      <c r="I253" s="63"/>
      <c r="J253" s="63"/>
      <c r="K253" s="63"/>
      <c r="L253" s="64"/>
      <c r="M253" s="64"/>
      <c r="N253" s="64"/>
      <c r="O253" s="64"/>
      <c r="P253" s="64"/>
      <c r="Q253" s="64"/>
      <c r="R253" s="62"/>
      <c r="S253" s="62"/>
      <c r="T253" s="62"/>
      <c r="U253" s="62"/>
      <c r="V253" s="62"/>
      <c r="W253" s="63"/>
      <c r="X253" s="65"/>
      <c r="Y253" s="65"/>
      <c r="Z253" s="65"/>
      <c r="AA253" s="62"/>
      <c r="AB253" s="62"/>
      <c r="AC253" s="62"/>
      <c r="AD253" s="63"/>
      <c r="AE253" s="64"/>
      <c r="AF253" s="63" t="str">
        <f t="shared" si="39"/>
        <v/>
      </c>
      <c r="AG253" s="62"/>
      <c r="AH253" s="207"/>
      <c r="AI253" s="64"/>
      <c r="AJ253" s="64"/>
      <c r="AK253" s="64"/>
      <c r="AL253" s="66" t="str">
        <f t="shared" si="40"/>
        <v/>
      </c>
      <c r="AM253" s="67" t="str">
        <f t="shared" si="41"/>
        <v/>
      </c>
      <c r="AN253" s="68" t="str">
        <f t="shared" si="42"/>
        <v/>
      </c>
      <c r="AO253" s="67" t="str">
        <f t="shared" si="43"/>
        <v/>
      </c>
      <c r="AP253" s="67" t="str">
        <f t="shared" si="44"/>
        <v/>
      </c>
      <c r="AQ253" s="67" t="str">
        <f t="shared" si="45"/>
        <v/>
      </c>
      <c r="AR253" s="67" t="str">
        <f t="shared" si="46"/>
        <v/>
      </c>
      <c r="AS253" s="67" t="str">
        <f t="shared" si="47"/>
        <v/>
      </c>
      <c r="AT253" s="67" t="str">
        <f>IF(A253="","",IF(S253="Yes","N.A.",IF(AND(AD253&lt;&gt;"",AD253&lt;=AF253,AE253&gt;=Q253),"PASS",IF(Setup!$B$24&lt;=AF253,"WATCH",IF(BG253&gt;0,"PARTIAL REVERSE/REVIEW","REVERSE/REVIEW")))))</f>
        <v/>
      </c>
      <c r="AU253" s="67" t="str">
        <f>IF(A253="","",IF(H253="","REVIEW",IF(AI253&gt;0,IF(OR(AH253="",NOT(ISNUMBER(AH253))),"REVIEW CLAIM DATE",IF(AH253&lt;=SUMIF('FY Deadlines'!$A$5:$A$14,IF(MONTH(H253)&gt;=4,YEAR(H253),YEAR(H253)-1),'FY Deadlines'!$F$5:$F$14),"PASS","EXPIRED CLAIM")),IF(SUMIF('FY Deadlines'!$A$5:$A$14,IF(MONTH(H253)&gt;=4,YEAR(H253),YEAR(H253)-1),'FY Deadlines'!$F$5:$F$14)=0,"REVIEW FY",IF(Setup!$B$24&gt;SUMIF('FY Deadlines'!$A$5:$A$14,IF(MONTH(H253)&gt;=4,YEAR(H253),YEAR(H253)-1),'FY Deadlines'!$F$5:$F$14),"EXPIRED","PASS")))))</f>
        <v/>
      </c>
      <c r="AV253" s="67" t="str">
        <f t="shared" si="48"/>
        <v/>
      </c>
      <c r="AW253" s="67" t="str">
        <f>IF(AM253="","",IF(COUNTIF('GSTR-2B IMS'!$AE$5:$AE$504,AM253)=1,SUMIF('GSTR-2B IMS'!$AE$5:$AE$504,AM253,'GSTR-2B IMS'!$AL$5:$AL$504),""))</f>
        <v/>
      </c>
      <c r="AX253" s="67" t="str">
        <f>IF(A253="","",IF(AO253&gt;1,"Duplicate",IF(COUNTIF('GSTR-2B IMS'!$AE$5:$AE$504,AM253)=0,"Only in Books",IF(COUNTIF('GSTR-2B IMS'!$AE$5:$AE$504,AM253)&gt;1,"Duplicate",IF(AND(C253=INDEX('GSTR-2B IMS'!$C$5:$C$504,AW253),F253=INDEX('GSTR-2B IMS'!$F$5:$F$504,AW253),ABS(H253-INDEX('GSTR-2B IMS'!$H$5:$H$504,AW253))&lt;=Setup!$B$21,ABS(L253-INDEX('GSTR-2B IMS'!$L$5:$L$504,AW253))&lt;=Setup!$B$18,ABS(AN253-INDEX('GSTR-2B IMS'!$AF$5:$AF$504,AW253))&lt;=Setup!$B$19,ABS(M253-INDEX('GSTR-2B IMS'!$M$5:$M$504,AW253))&lt;=Setup!$B$20,ABS(N253-INDEX('GSTR-2B IMS'!$N$5:$N$504,AW253))&lt;=Setup!$B$20,ABS(O253-INDEX('GSTR-2B IMS'!$O$5:$O$504,AW253))&lt;=Setup!$B$20,ABS(P253-INDEX('GSTR-2B IMS'!$P$5:$P$504,AW253))&lt;=Setup!$B$20),"Exact",IF(AND(C253=INDEX('GSTR-2B IMS'!$C$5:$C$504,AW253),F253=INDEX('GSTR-2B IMS'!$F$5:$F$504,AW253)),"Partial","Probable"))))))</f>
        <v/>
      </c>
      <c r="AY253" s="69" t="str">
        <f t="shared" si="49"/>
        <v/>
      </c>
      <c r="AZ253" s="190">
        <f t="shared" si="50"/>
        <v>249</v>
      </c>
      <c r="BA253" s="190" t="str">
        <f>IF(A253="","",IF(AW253="","N.A.",IF(INDEX('GSTR-2B IMS'!$T$5:$T$504,AW253)&lt;&gt;"Available","REVIEW",IF(OR(INDEX('GSTR-2B IMS'!$B$5:$B$504,AW253)="GSTR-1 B2B",INDEX('GSTR-2B IMS'!$B$5:$B$504,AW253)="GSTR-1A",INDEX('GSTR-2B IMS'!$B$5:$B$504,AW253)="IFF"),IF(OR(INDEX('GSTR-2B IMS'!$V$5:$V$504,AW253)="Accepted",INDEX('GSTR-2B IMS'!$V$5:$V$504,AW253)="No Action",INDEX('GSTR-2B IMS'!$V$5:$V$504,AW253)="Deemed Accepted"),"PASS","REVIEW"),IF(OR(INDEX('GSTR-2B IMS'!$V$5:$V$504,AW253)="Not in IMS",INDEX('GSTR-2B IMS'!$V$5:$V$504,AW253)="N.A.",INDEX('GSTR-2B IMS'!$V$5:$V$504,AW253)=""),"PASS","REVIEW")))))</f>
        <v/>
      </c>
      <c r="BB253" s="190" t="str">
        <f>IF(A253="","",IF(S253="Yes","RCM",IF(AW253="","Unmatched",IF(INDEX('GSTR-2B IMS'!$AC$5:$AC$504,AW253)="","4(A)(5)",INDEX('GSTR-2B IMS'!$AC$5:$AC$504,AW253)))))</f>
        <v/>
      </c>
      <c r="BC253" s="188" t="str">
        <f>IF(A253="","",IF(OR(S253="Yes",F253="Credit Note",Q253&lt;=0,AF253="",Setup!$B$24&lt;=AF253,AN253&lt;=0),0,MAX(0,M253*MIN(1,MAX(0,AI253/AN253))*MAX(0,1-IF(AND(AD253&lt;&gt;"",AD253&lt;=AF253),MIN(1,MAX(0,AE253/Q253)),0))-SUMIFS('Reversal Reclaim'!$K$5:$K$504,'Reversal Reclaim'!$B$5:$B$504,A253,'Reversal Reclaim'!$G$5:$G$504,"Temporary"))))</f>
        <v/>
      </c>
      <c r="BD253" s="188" t="str">
        <f>IF(A253="","",IF(OR(S253="Yes",F253="Credit Note",Q253&lt;=0,AF253="",Setup!$B$24&lt;=AF253,AN253&lt;=0),0,MAX(0,N253*MIN(1,MAX(0,AI253/AN253))*MAX(0,1-IF(AND(AD253&lt;&gt;"",AD253&lt;=AF253),MIN(1,MAX(0,AE253/Q253)),0))-SUMIFS('Reversal Reclaim'!$L$5:$L$504,'Reversal Reclaim'!$B$5:$B$504,A253,'Reversal Reclaim'!$G$5:$G$504,"Temporary"))))</f>
        <v/>
      </c>
      <c r="BE253" s="188" t="str">
        <f>IF(A253="","",IF(OR(S253="Yes",F253="Credit Note",Q253&lt;=0,AF253="",Setup!$B$24&lt;=AF253,AN253&lt;=0),0,MAX(0,O253*MIN(1,MAX(0,AI253/AN253))*MAX(0,1-IF(AND(AD253&lt;&gt;"",AD253&lt;=AF253),MIN(1,MAX(0,AE253/Q253)),0))-SUMIFS('Reversal Reclaim'!$M$5:$M$504,'Reversal Reclaim'!$B$5:$B$504,A253,'Reversal Reclaim'!$G$5:$G$504,"Temporary"))))</f>
        <v/>
      </c>
      <c r="BF253" s="188" t="str">
        <f>IF(A253="","",IF(OR(S253="Yes",F253="Credit Note",Q253&lt;=0,AF253="",Setup!$B$24&lt;=AF253,AN253&lt;=0),0,MAX(0,P253*MIN(1,MAX(0,AI253/AN253))*MAX(0,1-IF(AND(AD253&lt;&gt;"",AD253&lt;=AF253),MIN(1,MAX(0,AE253/Q253)),0))-SUMIFS('Reversal Reclaim'!$N$5:$N$504,'Reversal Reclaim'!$B$5:$B$504,A253,'Reversal Reclaim'!$G$5:$G$504,"Temporary"))))</f>
        <v/>
      </c>
      <c r="BG253" s="188" t="str">
        <f t="shared" si="51"/>
        <v/>
      </c>
    </row>
    <row r="254" spans="1:59" ht="37.950000000000003" customHeight="1" x14ac:dyDescent="0.25">
      <c r="A254" s="61"/>
      <c r="B254" s="62"/>
      <c r="C254" s="62"/>
      <c r="D254" s="62"/>
      <c r="E254" s="62"/>
      <c r="F254" s="62"/>
      <c r="G254" s="62"/>
      <c r="H254" s="63"/>
      <c r="I254" s="63"/>
      <c r="J254" s="63"/>
      <c r="K254" s="63"/>
      <c r="L254" s="64"/>
      <c r="M254" s="64"/>
      <c r="N254" s="64"/>
      <c r="O254" s="64"/>
      <c r="P254" s="64"/>
      <c r="Q254" s="64"/>
      <c r="R254" s="62"/>
      <c r="S254" s="62"/>
      <c r="T254" s="62"/>
      <c r="U254" s="62"/>
      <c r="V254" s="62"/>
      <c r="W254" s="63"/>
      <c r="X254" s="65"/>
      <c r="Y254" s="65"/>
      <c r="Z254" s="65"/>
      <c r="AA254" s="62"/>
      <c r="AB254" s="62"/>
      <c r="AC254" s="62"/>
      <c r="AD254" s="63"/>
      <c r="AE254" s="64"/>
      <c r="AF254" s="63" t="str">
        <f t="shared" si="39"/>
        <v/>
      </c>
      <c r="AG254" s="62"/>
      <c r="AH254" s="207"/>
      <c r="AI254" s="64"/>
      <c r="AJ254" s="64"/>
      <c r="AK254" s="64"/>
      <c r="AL254" s="66" t="str">
        <f t="shared" si="40"/>
        <v/>
      </c>
      <c r="AM254" s="67" t="str">
        <f t="shared" si="41"/>
        <v/>
      </c>
      <c r="AN254" s="68" t="str">
        <f t="shared" si="42"/>
        <v/>
      </c>
      <c r="AO254" s="67" t="str">
        <f t="shared" si="43"/>
        <v/>
      </c>
      <c r="AP254" s="67" t="str">
        <f t="shared" si="44"/>
        <v/>
      </c>
      <c r="AQ254" s="67" t="str">
        <f t="shared" si="45"/>
        <v/>
      </c>
      <c r="AR254" s="67" t="str">
        <f t="shared" si="46"/>
        <v/>
      </c>
      <c r="AS254" s="67" t="str">
        <f t="shared" si="47"/>
        <v/>
      </c>
      <c r="AT254" s="67" t="str">
        <f>IF(A254="","",IF(S254="Yes","N.A.",IF(AND(AD254&lt;&gt;"",AD254&lt;=AF254,AE254&gt;=Q254),"PASS",IF(Setup!$B$24&lt;=AF254,"WATCH",IF(BG254&gt;0,"PARTIAL REVERSE/REVIEW","REVERSE/REVIEW")))))</f>
        <v/>
      </c>
      <c r="AU254" s="67" t="str">
        <f>IF(A254="","",IF(H254="","REVIEW",IF(AI254&gt;0,IF(OR(AH254="",NOT(ISNUMBER(AH254))),"REVIEW CLAIM DATE",IF(AH254&lt;=SUMIF('FY Deadlines'!$A$5:$A$14,IF(MONTH(H254)&gt;=4,YEAR(H254),YEAR(H254)-1),'FY Deadlines'!$F$5:$F$14),"PASS","EXPIRED CLAIM")),IF(SUMIF('FY Deadlines'!$A$5:$A$14,IF(MONTH(H254)&gt;=4,YEAR(H254),YEAR(H254)-1),'FY Deadlines'!$F$5:$F$14)=0,"REVIEW FY",IF(Setup!$B$24&gt;SUMIF('FY Deadlines'!$A$5:$A$14,IF(MONTH(H254)&gt;=4,YEAR(H254),YEAR(H254)-1),'FY Deadlines'!$F$5:$F$14),"EXPIRED","PASS")))))</f>
        <v/>
      </c>
      <c r="AV254" s="67" t="str">
        <f t="shared" si="48"/>
        <v/>
      </c>
      <c r="AW254" s="67" t="str">
        <f>IF(AM254="","",IF(COUNTIF('GSTR-2B IMS'!$AE$5:$AE$504,AM254)=1,SUMIF('GSTR-2B IMS'!$AE$5:$AE$504,AM254,'GSTR-2B IMS'!$AL$5:$AL$504),""))</f>
        <v/>
      </c>
      <c r="AX254" s="67" t="str">
        <f>IF(A254="","",IF(AO254&gt;1,"Duplicate",IF(COUNTIF('GSTR-2B IMS'!$AE$5:$AE$504,AM254)=0,"Only in Books",IF(COUNTIF('GSTR-2B IMS'!$AE$5:$AE$504,AM254)&gt;1,"Duplicate",IF(AND(C254=INDEX('GSTR-2B IMS'!$C$5:$C$504,AW254),F254=INDEX('GSTR-2B IMS'!$F$5:$F$504,AW254),ABS(H254-INDEX('GSTR-2B IMS'!$H$5:$H$504,AW254))&lt;=Setup!$B$21,ABS(L254-INDEX('GSTR-2B IMS'!$L$5:$L$504,AW254))&lt;=Setup!$B$18,ABS(AN254-INDEX('GSTR-2B IMS'!$AF$5:$AF$504,AW254))&lt;=Setup!$B$19,ABS(M254-INDEX('GSTR-2B IMS'!$M$5:$M$504,AW254))&lt;=Setup!$B$20,ABS(N254-INDEX('GSTR-2B IMS'!$N$5:$N$504,AW254))&lt;=Setup!$B$20,ABS(O254-INDEX('GSTR-2B IMS'!$O$5:$O$504,AW254))&lt;=Setup!$B$20,ABS(P254-INDEX('GSTR-2B IMS'!$P$5:$P$504,AW254))&lt;=Setup!$B$20),"Exact",IF(AND(C254=INDEX('GSTR-2B IMS'!$C$5:$C$504,AW254),F254=INDEX('GSTR-2B IMS'!$F$5:$F$504,AW254)),"Partial","Probable"))))))</f>
        <v/>
      </c>
      <c r="AY254" s="69" t="str">
        <f t="shared" si="49"/>
        <v/>
      </c>
      <c r="AZ254" s="190">
        <f t="shared" si="50"/>
        <v>250</v>
      </c>
      <c r="BA254" s="190" t="str">
        <f>IF(A254="","",IF(AW254="","N.A.",IF(INDEX('GSTR-2B IMS'!$T$5:$T$504,AW254)&lt;&gt;"Available","REVIEW",IF(OR(INDEX('GSTR-2B IMS'!$B$5:$B$504,AW254)="GSTR-1 B2B",INDEX('GSTR-2B IMS'!$B$5:$B$504,AW254)="GSTR-1A",INDEX('GSTR-2B IMS'!$B$5:$B$504,AW254)="IFF"),IF(OR(INDEX('GSTR-2B IMS'!$V$5:$V$504,AW254)="Accepted",INDEX('GSTR-2B IMS'!$V$5:$V$504,AW254)="No Action",INDEX('GSTR-2B IMS'!$V$5:$V$504,AW254)="Deemed Accepted"),"PASS","REVIEW"),IF(OR(INDEX('GSTR-2B IMS'!$V$5:$V$504,AW254)="Not in IMS",INDEX('GSTR-2B IMS'!$V$5:$V$504,AW254)="N.A.",INDEX('GSTR-2B IMS'!$V$5:$V$504,AW254)=""),"PASS","REVIEW")))))</f>
        <v/>
      </c>
      <c r="BB254" s="190" t="str">
        <f>IF(A254="","",IF(S254="Yes","RCM",IF(AW254="","Unmatched",IF(INDEX('GSTR-2B IMS'!$AC$5:$AC$504,AW254)="","4(A)(5)",INDEX('GSTR-2B IMS'!$AC$5:$AC$504,AW254)))))</f>
        <v/>
      </c>
      <c r="BC254" s="188" t="str">
        <f>IF(A254="","",IF(OR(S254="Yes",F254="Credit Note",Q254&lt;=0,AF254="",Setup!$B$24&lt;=AF254,AN254&lt;=0),0,MAX(0,M254*MIN(1,MAX(0,AI254/AN254))*MAX(0,1-IF(AND(AD254&lt;&gt;"",AD254&lt;=AF254),MIN(1,MAX(0,AE254/Q254)),0))-SUMIFS('Reversal Reclaim'!$K$5:$K$504,'Reversal Reclaim'!$B$5:$B$504,A254,'Reversal Reclaim'!$G$5:$G$504,"Temporary"))))</f>
        <v/>
      </c>
      <c r="BD254" s="188" t="str">
        <f>IF(A254="","",IF(OR(S254="Yes",F254="Credit Note",Q254&lt;=0,AF254="",Setup!$B$24&lt;=AF254,AN254&lt;=0),0,MAX(0,N254*MIN(1,MAX(0,AI254/AN254))*MAX(0,1-IF(AND(AD254&lt;&gt;"",AD254&lt;=AF254),MIN(1,MAX(0,AE254/Q254)),0))-SUMIFS('Reversal Reclaim'!$L$5:$L$504,'Reversal Reclaim'!$B$5:$B$504,A254,'Reversal Reclaim'!$G$5:$G$504,"Temporary"))))</f>
        <v/>
      </c>
      <c r="BE254" s="188" t="str">
        <f>IF(A254="","",IF(OR(S254="Yes",F254="Credit Note",Q254&lt;=0,AF254="",Setup!$B$24&lt;=AF254,AN254&lt;=0),0,MAX(0,O254*MIN(1,MAX(0,AI254/AN254))*MAX(0,1-IF(AND(AD254&lt;&gt;"",AD254&lt;=AF254),MIN(1,MAX(0,AE254/Q254)),0))-SUMIFS('Reversal Reclaim'!$M$5:$M$504,'Reversal Reclaim'!$B$5:$B$504,A254,'Reversal Reclaim'!$G$5:$G$504,"Temporary"))))</f>
        <v/>
      </c>
      <c r="BF254" s="188" t="str">
        <f>IF(A254="","",IF(OR(S254="Yes",F254="Credit Note",Q254&lt;=0,AF254="",Setup!$B$24&lt;=AF254,AN254&lt;=0),0,MAX(0,P254*MIN(1,MAX(0,AI254/AN254))*MAX(0,1-IF(AND(AD254&lt;&gt;"",AD254&lt;=AF254),MIN(1,MAX(0,AE254/Q254)),0))-SUMIFS('Reversal Reclaim'!$N$5:$N$504,'Reversal Reclaim'!$B$5:$B$504,A254,'Reversal Reclaim'!$G$5:$G$504,"Temporary"))))</f>
        <v/>
      </c>
      <c r="BG254" s="188" t="str">
        <f t="shared" si="51"/>
        <v/>
      </c>
    </row>
    <row r="255" spans="1:59" ht="37.950000000000003" customHeight="1" x14ac:dyDescent="0.25">
      <c r="A255" s="61"/>
      <c r="B255" s="62"/>
      <c r="C255" s="62"/>
      <c r="D255" s="62"/>
      <c r="E255" s="62"/>
      <c r="F255" s="62"/>
      <c r="G255" s="62"/>
      <c r="H255" s="63"/>
      <c r="I255" s="63"/>
      <c r="J255" s="63"/>
      <c r="K255" s="63"/>
      <c r="L255" s="64"/>
      <c r="M255" s="64"/>
      <c r="N255" s="64"/>
      <c r="O255" s="64"/>
      <c r="P255" s="64"/>
      <c r="Q255" s="64"/>
      <c r="R255" s="62"/>
      <c r="S255" s="62"/>
      <c r="T255" s="62"/>
      <c r="U255" s="62"/>
      <c r="V255" s="62"/>
      <c r="W255" s="63"/>
      <c r="X255" s="65"/>
      <c r="Y255" s="65"/>
      <c r="Z255" s="65"/>
      <c r="AA255" s="62"/>
      <c r="AB255" s="62"/>
      <c r="AC255" s="62"/>
      <c r="AD255" s="63"/>
      <c r="AE255" s="64"/>
      <c r="AF255" s="63" t="str">
        <f t="shared" si="39"/>
        <v/>
      </c>
      <c r="AG255" s="62"/>
      <c r="AH255" s="207"/>
      <c r="AI255" s="64"/>
      <c r="AJ255" s="64"/>
      <c r="AK255" s="64"/>
      <c r="AL255" s="66" t="str">
        <f t="shared" si="40"/>
        <v/>
      </c>
      <c r="AM255" s="67" t="str">
        <f t="shared" si="41"/>
        <v/>
      </c>
      <c r="AN255" s="68" t="str">
        <f t="shared" si="42"/>
        <v/>
      </c>
      <c r="AO255" s="67" t="str">
        <f t="shared" si="43"/>
        <v/>
      </c>
      <c r="AP255" s="67" t="str">
        <f t="shared" si="44"/>
        <v/>
      </c>
      <c r="AQ255" s="67" t="str">
        <f t="shared" si="45"/>
        <v/>
      </c>
      <c r="AR255" s="67" t="str">
        <f t="shared" si="46"/>
        <v/>
      </c>
      <c r="AS255" s="67" t="str">
        <f t="shared" si="47"/>
        <v/>
      </c>
      <c r="AT255" s="67" t="str">
        <f>IF(A255="","",IF(S255="Yes","N.A.",IF(AND(AD255&lt;&gt;"",AD255&lt;=AF255,AE255&gt;=Q255),"PASS",IF(Setup!$B$24&lt;=AF255,"WATCH",IF(BG255&gt;0,"PARTIAL REVERSE/REVIEW","REVERSE/REVIEW")))))</f>
        <v/>
      </c>
      <c r="AU255" s="67" t="str">
        <f>IF(A255="","",IF(H255="","REVIEW",IF(AI255&gt;0,IF(OR(AH255="",NOT(ISNUMBER(AH255))),"REVIEW CLAIM DATE",IF(AH255&lt;=SUMIF('FY Deadlines'!$A$5:$A$14,IF(MONTH(H255)&gt;=4,YEAR(H255),YEAR(H255)-1),'FY Deadlines'!$F$5:$F$14),"PASS","EXPIRED CLAIM")),IF(SUMIF('FY Deadlines'!$A$5:$A$14,IF(MONTH(H255)&gt;=4,YEAR(H255),YEAR(H255)-1),'FY Deadlines'!$F$5:$F$14)=0,"REVIEW FY",IF(Setup!$B$24&gt;SUMIF('FY Deadlines'!$A$5:$A$14,IF(MONTH(H255)&gt;=4,YEAR(H255),YEAR(H255)-1),'FY Deadlines'!$F$5:$F$14),"EXPIRED","PASS")))))</f>
        <v/>
      </c>
      <c r="AV255" s="67" t="str">
        <f t="shared" si="48"/>
        <v/>
      </c>
      <c r="AW255" s="67" t="str">
        <f>IF(AM255="","",IF(COUNTIF('GSTR-2B IMS'!$AE$5:$AE$504,AM255)=1,SUMIF('GSTR-2B IMS'!$AE$5:$AE$504,AM255,'GSTR-2B IMS'!$AL$5:$AL$504),""))</f>
        <v/>
      </c>
      <c r="AX255" s="67" t="str">
        <f>IF(A255="","",IF(AO255&gt;1,"Duplicate",IF(COUNTIF('GSTR-2B IMS'!$AE$5:$AE$504,AM255)=0,"Only in Books",IF(COUNTIF('GSTR-2B IMS'!$AE$5:$AE$504,AM255)&gt;1,"Duplicate",IF(AND(C255=INDEX('GSTR-2B IMS'!$C$5:$C$504,AW255),F255=INDEX('GSTR-2B IMS'!$F$5:$F$504,AW255),ABS(H255-INDEX('GSTR-2B IMS'!$H$5:$H$504,AW255))&lt;=Setup!$B$21,ABS(L255-INDEX('GSTR-2B IMS'!$L$5:$L$504,AW255))&lt;=Setup!$B$18,ABS(AN255-INDEX('GSTR-2B IMS'!$AF$5:$AF$504,AW255))&lt;=Setup!$B$19,ABS(M255-INDEX('GSTR-2B IMS'!$M$5:$M$504,AW255))&lt;=Setup!$B$20,ABS(N255-INDEX('GSTR-2B IMS'!$N$5:$N$504,AW255))&lt;=Setup!$B$20,ABS(O255-INDEX('GSTR-2B IMS'!$O$5:$O$504,AW255))&lt;=Setup!$B$20,ABS(P255-INDEX('GSTR-2B IMS'!$P$5:$P$504,AW255))&lt;=Setup!$B$20),"Exact",IF(AND(C255=INDEX('GSTR-2B IMS'!$C$5:$C$504,AW255),F255=INDEX('GSTR-2B IMS'!$F$5:$F$504,AW255)),"Partial","Probable"))))))</f>
        <v/>
      </c>
      <c r="AY255" s="69" t="str">
        <f t="shared" si="49"/>
        <v/>
      </c>
      <c r="AZ255" s="190">
        <f t="shared" si="50"/>
        <v>251</v>
      </c>
      <c r="BA255" s="190" t="str">
        <f>IF(A255="","",IF(AW255="","N.A.",IF(INDEX('GSTR-2B IMS'!$T$5:$T$504,AW255)&lt;&gt;"Available","REVIEW",IF(OR(INDEX('GSTR-2B IMS'!$B$5:$B$504,AW255)="GSTR-1 B2B",INDEX('GSTR-2B IMS'!$B$5:$B$504,AW255)="GSTR-1A",INDEX('GSTR-2B IMS'!$B$5:$B$504,AW255)="IFF"),IF(OR(INDEX('GSTR-2B IMS'!$V$5:$V$504,AW255)="Accepted",INDEX('GSTR-2B IMS'!$V$5:$V$504,AW255)="No Action",INDEX('GSTR-2B IMS'!$V$5:$V$504,AW255)="Deemed Accepted"),"PASS","REVIEW"),IF(OR(INDEX('GSTR-2B IMS'!$V$5:$V$504,AW255)="Not in IMS",INDEX('GSTR-2B IMS'!$V$5:$V$504,AW255)="N.A.",INDEX('GSTR-2B IMS'!$V$5:$V$504,AW255)=""),"PASS","REVIEW")))))</f>
        <v/>
      </c>
      <c r="BB255" s="190" t="str">
        <f>IF(A255="","",IF(S255="Yes","RCM",IF(AW255="","Unmatched",IF(INDEX('GSTR-2B IMS'!$AC$5:$AC$504,AW255)="","4(A)(5)",INDEX('GSTR-2B IMS'!$AC$5:$AC$504,AW255)))))</f>
        <v/>
      </c>
      <c r="BC255" s="188" t="str">
        <f>IF(A255="","",IF(OR(S255="Yes",F255="Credit Note",Q255&lt;=0,AF255="",Setup!$B$24&lt;=AF255,AN255&lt;=0),0,MAX(0,M255*MIN(1,MAX(0,AI255/AN255))*MAX(0,1-IF(AND(AD255&lt;&gt;"",AD255&lt;=AF255),MIN(1,MAX(0,AE255/Q255)),0))-SUMIFS('Reversal Reclaim'!$K$5:$K$504,'Reversal Reclaim'!$B$5:$B$504,A255,'Reversal Reclaim'!$G$5:$G$504,"Temporary"))))</f>
        <v/>
      </c>
      <c r="BD255" s="188" t="str">
        <f>IF(A255="","",IF(OR(S255="Yes",F255="Credit Note",Q255&lt;=0,AF255="",Setup!$B$24&lt;=AF255,AN255&lt;=0),0,MAX(0,N255*MIN(1,MAX(0,AI255/AN255))*MAX(0,1-IF(AND(AD255&lt;&gt;"",AD255&lt;=AF255),MIN(1,MAX(0,AE255/Q255)),0))-SUMIFS('Reversal Reclaim'!$L$5:$L$504,'Reversal Reclaim'!$B$5:$B$504,A255,'Reversal Reclaim'!$G$5:$G$504,"Temporary"))))</f>
        <v/>
      </c>
      <c r="BE255" s="188" t="str">
        <f>IF(A255="","",IF(OR(S255="Yes",F255="Credit Note",Q255&lt;=0,AF255="",Setup!$B$24&lt;=AF255,AN255&lt;=0),0,MAX(0,O255*MIN(1,MAX(0,AI255/AN255))*MAX(0,1-IF(AND(AD255&lt;&gt;"",AD255&lt;=AF255),MIN(1,MAX(0,AE255/Q255)),0))-SUMIFS('Reversal Reclaim'!$M$5:$M$504,'Reversal Reclaim'!$B$5:$B$504,A255,'Reversal Reclaim'!$G$5:$G$504,"Temporary"))))</f>
        <v/>
      </c>
      <c r="BF255" s="188" t="str">
        <f>IF(A255="","",IF(OR(S255="Yes",F255="Credit Note",Q255&lt;=0,AF255="",Setup!$B$24&lt;=AF255,AN255&lt;=0),0,MAX(0,P255*MIN(1,MAX(0,AI255/AN255))*MAX(0,1-IF(AND(AD255&lt;&gt;"",AD255&lt;=AF255),MIN(1,MAX(0,AE255/Q255)),0))-SUMIFS('Reversal Reclaim'!$N$5:$N$504,'Reversal Reclaim'!$B$5:$B$504,A255,'Reversal Reclaim'!$G$5:$G$504,"Temporary"))))</f>
        <v/>
      </c>
      <c r="BG255" s="188" t="str">
        <f t="shared" si="51"/>
        <v/>
      </c>
    </row>
    <row r="256" spans="1:59" ht="37.950000000000003" customHeight="1" x14ac:dyDescent="0.25">
      <c r="A256" s="61"/>
      <c r="B256" s="62"/>
      <c r="C256" s="62"/>
      <c r="D256" s="62"/>
      <c r="E256" s="62"/>
      <c r="F256" s="62"/>
      <c r="G256" s="62"/>
      <c r="H256" s="63"/>
      <c r="I256" s="63"/>
      <c r="J256" s="63"/>
      <c r="K256" s="63"/>
      <c r="L256" s="64"/>
      <c r="M256" s="64"/>
      <c r="N256" s="64"/>
      <c r="O256" s="64"/>
      <c r="P256" s="64"/>
      <c r="Q256" s="64"/>
      <c r="R256" s="62"/>
      <c r="S256" s="62"/>
      <c r="T256" s="62"/>
      <c r="U256" s="62"/>
      <c r="V256" s="62"/>
      <c r="W256" s="63"/>
      <c r="X256" s="65"/>
      <c r="Y256" s="65"/>
      <c r="Z256" s="65"/>
      <c r="AA256" s="62"/>
      <c r="AB256" s="62"/>
      <c r="AC256" s="62"/>
      <c r="AD256" s="63"/>
      <c r="AE256" s="64"/>
      <c r="AF256" s="63" t="str">
        <f t="shared" si="39"/>
        <v/>
      </c>
      <c r="AG256" s="62"/>
      <c r="AH256" s="207"/>
      <c r="AI256" s="64"/>
      <c r="AJ256" s="64"/>
      <c r="AK256" s="64"/>
      <c r="AL256" s="66" t="str">
        <f t="shared" si="40"/>
        <v/>
      </c>
      <c r="AM256" s="67" t="str">
        <f t="shared" si="41"/>
        <v/>
      </c>
      <c r="AN256" s="68" t="str">
        <f t="shared" si="42"/>
        <v/>
      </c>
      <c r="AO256" s="67" t="str">
        <f t="shared" si="43"/>
        <v/>
      </c>
      <c r="AP256" s="67" t="str">
        <f t="shared" si="44"/>
        <v/>
      </c>
      <c r="AQ256" s="67" t="str">
        <f t="shared" si="45"/>
        <v/>
      </c>
      <c r="AR256" s="67" t="str">
        <f t="shared" si="46"/>
        <v/>
      </c>
      <c r="AS256" s="67" t="str">
        <f t="shared" si="47"/>
        <v/>
      </c>
      <c r="AT256" s="67" t="str">
        <f>IF(A256="","",IF(S256="Yes","N.A.",IF(AND(AD256&lt;&gt;"",AD256&lt;=AF256,AE256&gt;=Q256),"PASS",IF(Setup!$B$24&lt;=AF256,"WATCH",IF(BG256&gt;0,"PARTIAL REVERSE/REVIEW","REVERSE/REVIEW")))))</f>
        <v/>
      </c>
      <c r="AU256" s="67" t="str">
        <f>IF(A256="","",IF(H256="","REVIEW",IF(AI256&gt;0,IF(OR(AH256="",NOT(ISNUMBER(AH256))),"REVIEW CLAIM DATE",IF(AH256&lt;=SUMIF('FY Deadlines'!$A$5:$A$14,IF(MONTH(H256)&gt;=4,YEAR(H256),YEAR(H256)-1),'FY Deadlines'!$F$5:$F$14),"PASS","EXPIRED CLAIM")),IF(SUMIF('FY Deadlines'!$A$5:$A$14,IF(MONTH(H256)&gt;=4,YEAR(H256),YEAR(H256)-1),'FY Deadlines'!$F$5:$F$14)=0,"REVIEW FY",IF(Setup!$B$24&gt;SUMIF('FY Deadlines'!$A$5:$A$14,IF(MONTH(H256)&gt;=4,YEAR(H256),YEAR(H256)-1),'FY Deadlines'!$F$5:$F$14),"EXPIRED","PASS")))))</f>
        <v/>
      </c>
      <c r="AV256" s="67" t="str">
        <f t="shared" si="48"/>
        <v/>
      </c>
      <c r="AW256" s="67" t="str">
        <f>IF(AM256="","",IF(COUNTIF('GSTR-2B IMS'!$AE$5:$AE$504,AM256)=1,SUMIF('GSTR-2B IMS'!$AE$5:$AE$504,AM256,'GSTR-2B IMS'!$AL$5:$AL$504),""))</f>
        <v/>
      </c>
      <c r="AX256" s="67" t="str">
        <f>IF(A256="","",IF(AO256&gt;1,"Duplicate",IF(COUNTIF('GSTR-2B IMS'!$AE$5:$AE$504,AM256)=0,"Only in Books",IF(COUNTIF('GSTR-2B IMS'!$AE$5:$AE$504,AM256)&gt;1,"Duplicate",IF(AND(C256=INDEX('GSTR-2B IMS'!$C$5:$C$504,AW256),F256=INDEX('GSTR-2B IMS'!$F$5:$F$504,AW256),ABS(H256-INDEX('GSTR-2B IMS'!$H$5:$H$504,AW256))&lt;=Setup!$B$21,ABS(L256-INDEX('GSTR-2B IMS'!$L$5:$L$504,AW256))&lt;=Setup!$B$18,ABS(AN256-INDEX('GSTR-2B IMS'!$AF$5:$AF$504,AW256))&lt;=Setup!$B$19,ABS(M256-INDEX('GSTR-2B IMS'!$M$5:$M$504,AW256))&lt;=Setup!$B$20,ABS(N256-INDEX('GSTR-2B IMS'!$N$5:$N$504,AW256))&lt;=Setup!$B$20,ABS(O256-INDEX('GSTR-2B IMS'!$O$5:$O$504,AW256))&lt;=Setup!$B$20,ABS(P256-INDEX('GSTR-2B IMS'!$P$5:$P$504,AW256))&lt;=Setup!$B$20),"Exact",IF(AND(C256=INDEX('GSTR-2B IMS'!$C$5:$C$504,AW256),F256=INDEX('GSTR-2B IMS'!$F$5:$F$504,AW256)),"Partial","Probable"))))))</f>
        <v/>
      </c>
      <c r="AY256" s="69" t="str">
        <f t="shared" si="49"/>
        <v/>
      </c>
      <c r="AZ256" s="190">
        <f t="shared" si="50"/>
        <v>252</v>
      </c>
      <c r="BA256" s="190" t="str">
        <f>IF(A256="","",IF(AW256="","N.A.",IF(INDEX('GSTR-2B IMS'!$T$5:$T$504,AW256)&lt;&gt;"Available","REVIEW",IF(OR(INDEX('GSTR-2B IMS'!$B$5:$B$504,AW256)="GSTR-1 B2B",INDEX('GSTR-2B IMS'!$B$5:$B$504,AW256)="GSTR-1A",INDEX('GSTR-2B IMS'!$B$5:$B$504,AW256)="IFF"),IF(OR(INDEX('GSTR-2B IMS'!$V$5:$V$504,AW256)="Accepted",INDEX('GSTR-2B IMS'!$V$5:$V$504,AW256)="No Action",INDEX('GSTR-2B IMS'!$V$5:$V$504,AW256)="Deemed Accepted"),"PASS","REVIEW"),IF(OR(INDEX('GSTR-2B IMS'!$V$5:$V$504,AW256)="Not in IMS",INDEX('GSTR-2B IMS'!$V$5:$V$504,AW256)="N.A.",INDEX('GSTR-2B IMS'!$V$5:$V$504,AW256)=""),"PASS","REVIEW")))))</f>
        <v/>
      </c>
      <c r="BB256" s="190" t="str">
        <f>IF(A256="","",IF(S256="Yes","RCM",IF(AW256="","Unmatched",IF(INDEX('GSTR-2B IMS'!$AC$5:$AC$504,AW256)="","4(A)(5)",INDEX('GSTR-2B IMS'!$AC$5:$AC$504,AW256)))))</f>
        <v/>
      </c>
      <c r="BC256" s="188" t="str">
        <f>IF(A256="","",IF(OR(S256="Yes",F256="Credit Note",Q256&lt;=0,AF256="",Setup!$B$24&lt;=AF256,AN256&lt;=0),0,MAX(0,M256*MIN(1,MAX(0,AI256/AN256))*MAX(0,1-IF(AND(AD256&lt;&gt;"",AD256&lt;=AF256),MIN(1,MAX(0,AE256/Q256)),0))-SUMIFS('Reversal Reclaim'!$K$5:$K$504,'Reversal Reclaim'!$B$5:$B$504,A256,'Reversal Reclaim'!$G$5:$G$504,"Temporary"))))</f>
        <v/>
      </c>
      <c r="BD256" s="188" t="str">
        <f>IF(A256="","",IF(OR(S256="Yes",F256="Credit Note",Q256&lt;=0,AF256="",Setup!$B$24&lt;=AF256,AN256&lt;=0),0,MAX(0,N256*MIN(1,MAX(0,AI256/AN256))*MAX(0,1-IF(AND(AD256&lt;&gt;"",AD256&lt;=AF256),MIN(1,MAX(0,AE256/Q256)),0))-SUMIFS('Reversal Reclaim'!$L$5:$L$504,'Reversal Reclaim'!$B$5:$B$504,A256,'Reversal Reclaim'!$G$5:$G$504,"Temporary"))))</f>
        <v/>
      </c>
      <c r="BE256" s="188" t="str">
        <f>IF(A256="","",IF(OR(S256="Yes",F256="Credit Note",Q256&lt;=0,AF256="",Setup!$B$24&lt;=AF256,AN256&lt;=0),0,MAX(0,O256*MIN(1,MAX(0,AI256/AN256))*MAX(0,1-IF(AND(AD256&lt;&gt;"",AD256&lt;=AF256),MIN(1,MAX(0,AE256/Q256)),0))-SUMIFS('Reversal Reclaim'!$M$5:$M$504,'Reversal Reclaim'!$B$5:$B$504,A256,'Reversal Reclaim'!$G$5:$G$504,"Temporary"))))</f>
        <v/>
      </c>
      <c r="BF256" s="188" t="str">
        <f>IF(A256="","",IF(OR(S256="Yes",F256="Credit Note",Q256&lt;=0,AF256="",Setup!$B$24&lt;=AF256,AN256&lt;=0),0,MAX(0,P256*MIN(1,MAX(0,AI256/AN256))*MAX(0,1-IF(AND(AD256&lt;&gt;"",AD256&lt;=AF256),MIN(1,MAX(0,AE256/Q256)),0))-SUMIFS('Reversal Reclaim'!$N$5:$N$504,'Reversal Reclaim'!$B$5:$B$504,A256,'Reversal Reclaim'!$G$5:$G$504,"Temporary"))))</f>
        <v/>
      </c>
      <c r="BG256" s="188" t="str">
        <f t="shared" si="51"/>
        <v/>
      </c>
    </row>
    <row r="257" spans="1:59" ht="37.950000000000003" customHeight="1" x14ac:dyDescent="0.25">
      <c r="A257" s="61"/>
      <c r="B257" s="62"/>
      <c r="C257" s="62"/>
      <c r="D257" s="62"/>
      <c r="E257" s="62"/>
      <c r="F257" s="62"/>
      <c r="G257" s="62"/>
      <c r="H257" s="63"/>
      <c r="I257" s="63"/>
      <c r="J257" s="63"/>
      <c r="K257" s="63"/>
      <c r="L257" s="64"/>
      <c r="M257" s="64"/>
      <c r="N257" s="64"/>
      <c r="O257" s="64"/>
      <c r="P257" s="64"/>
      <c r="Q257" s="64"/>
      <c r="R257" s="62"/>
      <c r="S257" s="62"/>
      <c r="T257" s="62"/>
      <c r="U257" s="62"/>
      <c r="V257" s="62"/>
      <c r="W257" s="63"/>
      <c r="X257" s="65"/>
      <c r="Y257" s="65"/>
      <c r="Z257" s="65"/>
      <c r="AA257" s="62"/>
      <c r="AB257" s="62"/>
      <c r="AC257" s="62"/>
      <c r="AD257" s="63"/>
      <c r="AE257" s="64"/>
      <c r="AF257" s="63" t="str">
        <f t="shared" si="39"/>
        <v/>
      </c>
      <c r="AG257" s="62"/>
      <c r="AH257" s="207"/>
      <c r="AI257" s="64"/>
      <c r="AJ257" s="64"/>
      <c r="AK257" s="64"/>
      <c r="AL257" s="66" t="str">
        <f t="shared" si="40"/>
        <v/>
      </c>
      <c r="AM257" s="67" t="str">
        <f t="shared" si="41"/>
        <v/>
      </c>
      <c r="AN257" s="68" t="str">
        <f t="shared" si="42"/>
        <v/>
      </c>
      <c r="AO257" s="67" t="str">
        <f t="shared" si="43"/>
        <v/>
      </c>
      <c r="AP257" s="67" t="str">
        <f t="shared" si="44"/>
        <v/>
      </c>
      <c r="AQ257" s="67" t="str">
        <f t="shared" si="45"/>
        <v/>
      </c>
      <c r="AR257" s="67" t="str">
        <f t="shared" si="46"/>
        <v/>
      </c>
      <c r="AS257" s="67" t="str">
        <f t="shared" si="47"/>
        <v/>
      </c>
      <c r="AT257" s="67" t="str">
        <f>IF(A257="","",IF(S257="Yes","N.A.",IF(AND(AD257&lt;&gt;"",AD257&lt;=AF257,AE257&gt;=Q257),"PASS",IF(Setup!$B$24&lt;=AF257,"WATCH",IF(BG257&gt;0,"PARTIAL REVERSE/REVIEW","REVERSE/REVIEW")))))</f>
        <v/>
      </c>
      <c r="AU257" s="67" t="str">
        <f>IF(A257="","",IF(H257="","REVIEW",IF(AI257&gt;0,IF(OR(AH257="",NOT(ISNUMBER(AH257))),"REVIEW CLAIM DATE",IF(AH257&lt;=SUMIF('FY Deadlines'!$A$5:$A$14,IF(MONTH(H257)&gt;=4,YEAR(H257),YEAR(H257)-1),'FY Deadlines'!$F$5:$F$14),"PASS","EXPIRED CLAIM")),IF(SUMIF('FY Deadlines'!$A$5:$A$14,IF(MONTH(H257)&gt;=4,YEAR(H257),YEAR(H257)-1),'FY Deadlines'!$F$5:$F$14)=0,"REVIEW FY",IF(Setup!$B$24&gt;SUMIF('FY Deadlines'!$A$5:$A$14,IF(MONTH(H257)&gt;=4,YEAR(H257),YEAR(H257)-1),'FY Deadlines'!$F$5:$F$14),"EXPIRED","PASS")))))</f>
        <v/>
      </c>
      <c r="AV257" s="67" t="str">
        <f t="shared" si="48"/>
        <v/>
      </c>
      <c r="AW257" s="67" t="str">
        <f>IF(AM257="","",IF(COUNTIF('GSTR-2B IMS'!$AE$5:$AE$504,AM257)=1,SUMIF('GSTR-2B IMS'!$AE$5:$AE$504,AM257,'GSTR-2B IMS'!$AL$5:$AL$504),""))</f>
        <v/>
      </c>
      <c r="AX257" s="67" t="str">
        <f>IF(A257="","",IF(AO257&gt;1,"Duplicate",IF(COUNTIF('GSTR-2B IMS'!$AE$5:$AE$504,AM257)=0,"Only in Books",IF(COUNTIF('GSTR-2B IMS'!$AE$5:$AE$504,AM257)&gt;1,"Duplicate",IF(AND(C257=INDEX('GSTR-2B IMS'!$C$5:$C$504,AW257),F257=INDEX('GSTR-2B IMS'!$F$5:$F$504,AW257),ABS(H257-INDEX('GSTR-2B IMS'!$H$5:$H$504,AW257))&lt;=Setup!$B$21,ABS(L257-INDEX('GSTR-2B IMS'!$L$5:$L$504,AW257))&lt;=Setup!$B$18,ABS(AN257-INDEX('GSTR-2B IMS'!$AF$5:$AF$504,AW257))&lt;=Setup!$B$19,ABS(M257-INDEX('GSTR-2B IMS'!$M$5:$M$504,AW257))&lt;=Setup!$B$20,ABS(N257-INDEX('GSTR-2B IMS'!$N$5:$N$504,AW257))&lt;=Setup!$B$20,ABS(O257-INDEX('GSTR-2B IMS'!$O$5:$O$504,AW257))&lt;=Setup!$B$20,ABS(P257-INDEX('GSTR-2B IMS'!$P$5:$P$504,AW257))&lt;=Setup!$B$20),"Exact",IF(AND(C257=INDEX('GSTR-2B IMS'!$C$5:$C$504,AW257),F257=INDEX('GSTR-2B IMS'!$F$5:$F$504,AW257)),"Partial","Probable"))))))</f>
        <v/>
      </c>
      <c r="AY257" s="69" t="str">
        <f t="shared" si="49"/>
        <v/>
      </c>
      <c r="AZ257" s="190">
        <f t="shared" si="50"/>
        <v>253</v>
      </c>
      <c r="BA257" s="190" t="str">
        <f>IF(A257="","",IF(AW257="","N.A.",IF(INDEX('GSTR-2B IMS'!$T$5:$T$504,AW257)&lt;&gt;"Available","REVIEW",IF(OR(INDEX('GSTR-2B IMS'!$B$5:$B$504,AW257)="GSTR-1 B2B",INDEX('GSTR-2B IMS'!$B$5:$B$504,AW257)="GSTR-1A",INDEX('GSTR-2B IMS'!$B$5:$B$504,AW257)="IFF"),IF(OR(INDEX('GSTR-2B IMS'!$V$5:$V$504,AW257)="Accepted",INDEX('GSTR-2B IMS'!$V$5:$V$504,AW257)="No Action",INDEX('GSTR-2B IMS'!$V$5:$V$504,AW257)="Deemed Accepted"),"PASS","REVIEW"),IF(OR(INDEX('GSTR-2B IMS'!$V$5:$V$504,AW257)="Not in IMS",INDEX('GSTR-2B IMS'!$V$5:$V$504,AW257)="N.A.",INDEX('GSTR-2B IMS'!$V$5:$V$504,AW257)=""),"PASS","REVIEW")))))</f>
        <v/>
      </c>
      <c r="BB257" s="190" t="str">
        <f>IF(A257="","",IF(S257="Yes","RCM",IF(AW257="","Unmatched",IF(INDEX('GSTR-2B IMS'!$AC$5:$AC$504,AW257)="","4(A)(5)",INDEX('GSTR-2B IMS'!$AC$5:$AC$504,AW257)))))</f>
        <v/>
      </c>
      <c r="BC257" s="188" t="str">
        <f>IF(A257="","",IF(OR(S257="Yes",F257="Credit Note",Q257&lt;=0,AF257="",Setup!$B$24&lt;=AF257,AN257&lt;=0),0,MAX(0,M257*MIN(1,MAX(0,AI257/AN257))*MAX(0,1-IF(AND(AD257&lt;&gt;"",AD257&lt;=AF257),MIN(1,MAX(0,AE257/Q257)),0))-SUMIFS('Reversal Reclaim'!$K$5:$K$504,'Reversal Reclaim'!$B$5:$B$504,A257,'Reversal Reclaim'!$G$5:$G$504,"Temporary"))))</f>
        <v/>
      </c>
      <c r="BD257" s="188" t="str">
        <f>IF(A257="","",IF(OR(S257="Yes",F257="Credit Note",Q257&lt;=0,AF257="",Setup!$B$24&lt;=AF257,AN257&lt;=0),0,MAX(0,N257*MIN(1,MAX(0,AI257/AN257))*MAX(0,1-IF(AND(AD257&lt;&gt;"",AD257&lt;=AF257),MIN(1,MAX(0,AE257/Q257)),0))-SUMIFS('Reversal Reclaim'!$L$5:$L$504,'Reversal Reclaim'!$B$5:$B$504,A257,'Reversal Reclaim'!$G$5:$G$504,"Temporary"))))</f>
        <v/>
      </c>
      <c r="BE257" s="188" t="str">
        <f>IF(A257="","",IF(OR(S257="Yes",F257="Credit Note",Q257&lt;=0,AF257="",Setup!$B$24&lt;=AF257,AN257&lt;=0),0,MAX(0,O257*MIN(1,MAX(0,AI257/AN257))*MAX(0,1-IF(AND(AD257&lt;&gt;"",AD257&lt;=AF257),MIN(1,MAX(0,AE257/Q257)),0))-SUMIFS('Reversal Reclaim'!$M$5:$M$504,'Reversal Reclaim'!$B$5:$B$504,A257,'Reversal Reclaim'!$G$5:$G$504,"Temporary"))))</f>
        <v/>
      </c>
      <c r="BF257" s="188" t="str">
        <f>IF(A257="","",IF(OR(S257="Yes",F257="Credit Note",Q257&lt;=0,AF257="",Setup!$B$24&lt;=AF257,AN257&lt;=0),0,MAX(0,P257*MIN(1,MAX(0,AI257/AN257))*MAX(0,1-IF(AND(AD257&lt;&gt;"",AD257&lt;=AF257),MIN(1,MAX(0,AE257/Q257)),0))-SUMIFS('Reversal Reclaim'!$N$5:$N$504,'Reversal Reclaim'!$B$5:$B$504,A257,'Reversal Reclaim'!$G$5:$G$504,"Temporary"))))</f>
        <v/>
      </c>
      <c r="BG257" s="188" t="str">
        <f t="shared" si="51"/>
        <v/>
      </c>
    </row>
    <row r="258" spans="1:59" ht="37.950000000000003" customHeight="1" x14ac:dyDescent="0.25">
      <c r="A258" s="61"/>
      <c r="B258" s="62"/>
      <c r="C258" s="62"/>
      <c r="D258" s="62"/>
      <c r="E258" s="62"/>
      <c r="F258" s="62"/>
      <c r="G258" s="62"/>
      <c r="H258" s="63"/>
      <c r="I258" s="63"/>
      <c r="J258" s="63"/>
      <c r="K258" s="63"/>
      <c r="L258" s="64"/>
      <c r="M258" s="64"/>
      <c r="N258" s="64"/>
      <c r="O258" s="64"/>
      <c r="P258" s="64"/>
      <c r="Q258" s="64"/>
      <c r="R258" s="62"/>
      <c r="S258" s="62"/>
      <c r="T258" s="62"/>
      <c r="U258" s="62"/>
      <c r="V258" s="62"/>
      <c r="W258" s="63"/>
      <c r="X258" s="65"/>
      <c r="Y258" s="65"/>
      <c r="Z258" s="65"/>
      <c r="AA258" s="62"/>
      <c r="AB258" s="62"/>
      <c r="AC258" s="62"/>
      <c r="AD258" s="63"/>
      <c r="AE258" s="64"/>
      <c r="AF258" s="63" t="str">
        <f t="shared" si="39"/>
        <v/>
      </c>
      <c r="AG258" s="62"/>
      <c r="AH258" s="207"/>
      <c r="AI258" s="64"/>
      <c r="AJ258" s="64"/>
      <c r="AK258" s="64"/>
      <c r="AL258" s="66" t="str">
        <f t="shared" si="40"/>
        <v/>
      </c>
      <c r="AM258" s="67" t="str">
        <f t="shared" si="41"/>
        <v/>
      </c>
      <c r="AN258" s="68" t="str">
        <f t="shared" si="42"/>
        <v/>
      </c>
      <c r="AO258" s="67" t="str">
        <f t="shared" si="43"/>
        <v/>
      </c>
      <c r="AP258" s="67" t="str">
        <f t="shared" si="44"/>
        <v/>
      </c>
      <c r="AQ258" s="67" t="str">
        <f t="shared" si="45"/>
        <v/>
      </c>
      <c r="AR258" s="67" t="str">
        <f t="shared" si="46"/>
        <v/>
      </c>
      <c r="AS258" s="67" t="str">
        <f t="shared" si="47"/>
        <v/>
      </c>
      <c r="AT258" s="67" t="str">
        <f>IF(A258="","",IF(S258="Yes","N.A.",IF(AND(AD258&lt;&gt;"",AD258&lt;=AF258,AE258&gt;=Q258),"PASS",IF(Setup!$B$24&lt;=AF258,"WATCH",IF(BG258&gt;0,"PARTIAL REVERSE/REVIEW","REVERSE/REVIEW")))))</f>
        <v/>
      </c>
      <c r="AU258" s="67" t="str">
        <f>IF(A258="","",IF(H258="","REVIEW",IF(AI258&gt;0,IF(OR(AH258="",NOT(ISNUMBER(AH258))),"REVIEW CLAIM DATE",IF(AH258&lt;=SUMIF('FY Deadlines'!$A$5:$A$14,IF(MONTH(H258)&gt;=4,YEAR(H258),YEAR(H258)-1),'FY Deadlines'!$F$5:$F$14),"PASS","EXPIRED CLAIM")),IF(SUMIF('FY Deadlines'!$A$5:$A$14,IF(MONTH(H258)&gt;=4,YEAR(H258),YEAR(H258)-1),'FY Deadlines'!$F$5:$F$14)=0,"REVIEW FY",IF(Setup!$B$24&gt;SUMIF('FY Deadlines'!$A$5:$A$14,IF(MONTH(H258)&gt;=4,YEAR(H258),YEAR(H258)-1),'FY Deadlines'!$F$5:$F$14),"EXPIRED","PASS")))))</f>
        <v/>
      </c>
      <c r="AV258" s="67" t="str">
        <f t="shared" si="48"/>
        <v/>
      </c>
      <c r="AW258" s="67" t="str">
        <f>IF(AM258="","",IF(COUNTIF('GSTR-2B IMS'!$AE$5:$AE$504,AM258)=1,SUMIF('GSTR-2B IMS'!$AE$5:$AE$504,AM258,'GSTR-2B IMS'!$AL$5:$AL$504),""))</f>
        <v/>
      </c>
      <c r="AX258" s="67" t="str">
        <f>IF(A258="","",IF(AO258&gt;1,"Duplicate",IF(COUNTIF('GSTR-2B IMS'!$AE$5:$AE$504,AM258)=0,"Only in Books",IF(COUNTIF('GSTR-2B IMS'!$AE$5:$AE$504,AM258)&gt;1,"Duplicate",IF(AND(C258=INDEX('GSTR-2B IMS'!$C$5:$C$504,AW258),F258=INDEX('GSTR-2B IMS'!$F$5:$F$504,AW258),ABS(H258-INDEX('GSTR-2B IMS'!$H$5:$H$504,AW258))&lt;=Setup!$B$21,ABS(L258-INDEX('GSTR-2B IMS'!$L$5:$L$504,AW258))&lt;=Setup!$B$18,ABS(AN258-INDEX('GSTR-2B IMS'!$AF$5:$AF$504,AW258))&lt;=Setup!$B$19,ABS(M258-INDEX('GSTR-2B IMS'!$M$5:$M$504,AW258))&lt;=Setup!$B$20,ABS(N258-INDEX('GSTR-2B IMS'!$N$5:$N$504,AW258))&lt;=Setup!$B$20,ABS(O258-INDEX('GSTR-2B IMS'!$O$5:$O$504,AW258))&lt;=Setup!$B$20,ABS(P258-INDEX('GSTR-2B IMS'!$P$5:$P$504,AW258))&lt;=Setup!$B$20),"Exact",IF(AND(C258=INDEX('GSTR-2B IMS'!$C$5:$C$504,AW258),F258=INDEX('GSTR-2B IMS'!$F$5:$F$504,AW258)),"Partial","Probable"))))))</f>
        <v/>
      </c>
      <c r="AY258" s="69" t="str">
        <f t="shared" si="49"/>
        <v/>
      </c>
      <c r="AZ258" s="190">
        <f t="shared" si="50"/>
        <v>254</v>
      </c>
      <c r="BA258" s="190" t="str">
        <f>IF(A258="","",IF(AW258="","N.A.",IF(INDEX('GSTR-2B IMS'!$T$5:$T$504,AW258)&lt;&gt;"Available","REVIEW",IF(OR(INDEX('GSTR-2B IMS'!$B$5:$B$504,AW258)="GSTR-1 B2B",INDEX('GSTR-2B IMS'!$B$5:$B$504,AW258)="GSTR-1A",INDEX('GSTR-2B IMS'!$B$5:$B$504,AW258)="IFF"),IF(OR(INDEX('GSTR-2B IMS'!$V$5:$V$504,AW258)="Accepted",INDEX('GSTR-2B IMS'!$V$5:$V$504,AW258)="No Action",INDEX('GSTR-2B IMS'!$V$5:$V$504,AW258)="Deemed Accepted"),"PASS","REVIEW"),IF(OR(INDEX('GSTR-2B IMS'!$V$5:$V$504,AW258)="Not in IMS",INDEX('GSTR-2B IMS'!$V$5:$V$504,AW258)="N.A.",INDEX('GSTR-2B IMS'!$V$5:$V$504,AW258)=""),"PASS","REVIEW")))))</f>
        <v/>
      </c>
      <c r="BB258" s="190" t="str">
        <f>IF(A258="","",IF(S258="Yes","RCM",IF(AW258="","Unmatched",IF(INDEX('GSTR-2B IMS'!$AC$5:$AC$504,AW258)="","4(A)(5)",INDEX('GSTR-2B IMS'!$AC$5:$AC$504,AW258)))))</f>
        <v/>
      </c>
      <c r="BC258" s="188" t="str">
        <f>IF(A258="","",IF(OR(S258="Yes",F258="Credit Note",Q258&lt;=0,AF258="",Setup!$B$24&lt;=AF258,AN258&lt;=0),0,MAX(0,M258*MIN(1,MAX(0,AI258/AN258))*MAX(0,1-IF(AND(AD258&lt;&gt;"",AD258&lt;=AF258),MIN(1,MAX(0,AE258/Q258)),0))-SUMIFS('Reversal Reclaim'!$K$5:$K$504,'Reversal Reclaim'!$B$5:$B$504,A258,'Reversal Reclaim'!$G$5:$G$504,"Temporary"))))</f>
        <v/>
      </c>
      <c r="BD258" s="188" t="str">
        <f>IF(A258="","",IF(OR(S258="Yes",F258="Credit Note",Q258&lt;=0,AF258="",Setup!$B$24&lt;=AF258,AN258&lt;=0),0,MAX(0,N258*MIN(1,MAX(0,AI258/AN258))*MAX(0,1-IF(AND(AD258&lt;&gt;"",AD258&lt;=AF258),MIN(1,MAX(0,AE258/Q258)),0))-SUMIFS('Reversal Reclaim'!$L$5:$L$504,'Reversal Reclaim'!$B$5:$B$504,A258,'Reversal Reclaim'!$G$5:$G$504,"Temporary"))))</f>
        <v/>
      </c>
      <c r="BE258" s="188" t="str">
        <f>IF(A258="","",IF(OR(S258="Yes",F258="Credit Note",Q258&lt;=0,AF258="",Setup!$B$24&lt;=AF258,AN258&lt;=0),0,MAX(0,O258*MIN(1,MAX(0,AI258/AN258))*MAX(0,1-IF(AND(AD258&lt;&gt;"",AD258&lt;=AF258),MIN(1,MAX(0,AE258/Q258)),0))-SUMIFS('Reversal Reclaim'!$M$5:$M$504,'Reversal Reclaim'!$B$5:$B$504,A258,'Reversal Reclaim'!$G$5:$G$504,"Temporary"))))</f>
        <v/>
      </c>
      <c r="BF258" s="188" t="str">
        <f>IF(A258="","",IF(OR(S258="Yes",F258="Credit Note",Q258&lt;=0,AF258="",Setup!$B$24&lt;=AF258,AN258&lt;=0),0,MAX(0,P258*MIN(1,MAX(0,AI258/AN258))*MAX(0,1-IF(AND(AD258&lt;&gt;"",AD258&lt;=AF258),MIN(1,MAX(0,AE258/Q258)),0))-SUMIFS('Reversal Reclaim'!$N$5:$N$504,'Reversal Reclaim'!$B$5:$B$504,A258,'Reversal Reclaim'!$G$5:$G$504,"Temporary"))))</f>
        <v/>
      </c>
      <c r="BG258" s="188" t="str">
        <f t="shared" si="51"/>
        <v/>
      </c>
    </row>
    <row r="259" spans="1:59" ht="37.950000000000003" customHeight="1" x14ac:dyDescent="0.25">
      <c r="A259" s="61"/>
      <c r="B259" s="62"/>
      <c r="C259" s="62"/>
      <c r="D259" s="62"/>
      <c r="E259" s="62"/>
      <c r="F259" s="62"/>
      <c r="G259" s="62"/>
      <c r="H259" s="63"/>
      <c r="I259" s="63"/>
      <c r="J259" s="63"/>
      <c r="K259" s="63"/>
      <c r="L259" s="64"/>
      <c r="M259" s="64"/>
      <c r="N259" s="64"/>
      <c r="O259" s="64"/>
      <c r="P259" s="64"/>
      <c r="Q259" s="64"/>
      <c r="R259" s="62"/>
      <c r="S259" s="62"/>
      <c r="T259" s="62"/>
      <c r="U259" s="62"/>
      <c r="V259" s="62"/>
      <c r="W259" s="63"/>
      <c r="X259" s="65"/>
      <c r="Y259" s="65"/>
      <c r="Z259" s="65"/>
      <c r="AA259" s="62"/>
      <c r="AB259" s="62"/>
      <c r="AC259" s="62"/>
      <c r="AD259" s="63"/>
      <c r="AE259" s="64"/>
      <c r="AF259" s="63" t="str">
        <f t="shared" si="39"/>
        <v/>
      </c>
      <c r="AG259" s="62"/>
      <c r="AH259" s="207"/>
      <c r="AI259" s="64"/>
      <c r="AJ259" s="64"/>
      <c r="AK259" s="64"/>
      <c r="AL259" s="66" t="str">
        <f t="shared" si="40"/>
        <v/>
      </c>
      <c r="AM259" s="67" t="str">
        <f t="shared" si="41"/>
        <v/>
      </c>
      <c r="AN259" s="68" t="str">
        <f t="shared" si="42"/>
        <v/>
      </c>
      <c r="AO259" s="67" t="str">
        <f t="shared" si="43"/>
        <v/>
      </c>
      <c r="AP259" s="67" t="str">
        <f t="shared" si="44"/>
        <v/>
      </c>
      <c r="AQ259" s="67" t="str">
        <f t="shared" si="45"/>
        <v/>
      </c>
      <c r="AR259" s="67" t="str">
        <f t="shared" si="46"/>
        <v/>
      </c>
      <c r="AS259" s="67" t="str">
        <f t="shared" si="47"/>
        <v/>
      </c>
      <c r="AT259" s="67" t="str">
        <f>IF(A259="","",IF(S259="Yes","N.A.",IF(AND(AD259&lt;&gt;"",AD259&lt;=AF259,AE259&gt;=Q259),"PASS",IF(Setup!$B$24&lt;=AF259,"WATCH",IF(BG259&gt;0,"PARTIAL REVERSE/REVIEW","REVERSE/REVIEW")))))</f>
        <v/>
      </c>
      <c r="AU259" s="67" t="str">
        <f>IF(A259="","",IF(H259="","REVIEW",IF(AI259&gt;0,IF(OR(AH259="",NOT(ISNUMBER(AH259))),"REVIEW CLAIM DATE",IF(AH259&lt;=SUMIF('FY Deadlines'!$A$5:$A$14,IF(MONTH(H259)&gt;=4,YEAR(H259),YEAR(H259)-1),'FY Deadlines'!$F$5:$F$14),"PASS","EXPIRED CLAIM")),IF(SUMIF('FY Deadlines'!$A$5:$A$14,IF(MONTH(H259)&gt;=4,YEAR(H259),YEAR(H259)-1),'FY Deadlines'!$F$5:$F$14)=0,"REVIEW FY",IF(Setup!$B$24&gt;SUMIF('FY Deadlines'!$A$5:$A$14,IF(MONTH(H259)&gt;=4,YEAR(H259),YEAR(H259)-1),'FY Deadlines'!$F$5:$F$14),"EXPIRED","PASS")))))</f>
        <v/>
      </c>
      <c r="AV259" s="67" t="str">
        <f t="shared" si="48"/>
        <v/>
      </c>
      <c r="AW259" s="67" t="str">
        <f>IF(AM259="","",IF(COUNTIF('GSTR-2B IMS'!$AE$5:$AE$504,AM259)=1,SUMIF('GSTR-2B IMS'!$AE$5:$AE$504,AM259,'GSTR-2B IMS'!$AL$5:$AL$504),""))</f>
        <v/>
      </c>
      <c r="AX259" s="67" t="str">
        <f>IF(A259="","",IF(AO259&gt;1,"Duplicate",IF(COUNTIF('GSTR-2B IMS'!$AE$5:$AE$504,AM259)=0,"Only in Books",IF(COUNTIF('GSTR-2B IMS'!$AE$5:$AE$504,AM259)&gt;1,"Duplicate",IF(AND(C259=INDEX('GSTR-2B IMS'!$C$5:$C$504,AW259),F259=INDEX('GSTR-2B IMS'!$F$5:$F$504,AW259),ABS(H259-INDEX('GSTR-2B IMS'!$H$5:$H$504,AW259))&lt;=Setup!$B$21,ABS(L259-INDEX('GSTR-2B IMS'!$L$5:$L$504,AW259))&lt;=Setup!$B$18,ABS(AN259-INDEX('GSTR-2B IMS'!$AF$5:$AF$504,AW259))&lt;=Setup!$B$19,ABS(M259-INDEX('GSTR-2B IMS'!$M$5:$M$504,AW259))&lt;=Setup!$B$20,ABS(N259-INDEX('GSTR-2B IMS'!$N$5:$N$504,AW259))&lt;=Setup!$B$20,ABS(O259-INDEX('GSTR-2B IMS'!$O$5:$O$504,AW259))&lt;=Setup!$B$20,ABS(P259-INDEX('GSTR-2B IMS'!$P$5:$P$504,AW259))&lt;=Setup!$B$20),"Exact",IF(AND(C259=INDEX('GSTR-2B IMS'!$C$5:$C$504,AW259),F259=INDEX('GSTR-2B IMS'!$F$5:$F$504,AW259)),"Partial","Probable"))))))</f>
        <v/>
      </c>
      <c r="AY259" s="69" t="str">
        <f t="shared" si="49"/>
        <v/>
      </c>
      <c r="AZ259" s="190">
        <f t="shared" si="50"/>
        <v>255</v>
      </c>
      <c r="BA259" s="190" t="str">
        <f>IF(A259="","",IF(AW259="","N.A.",IF(INDEX('GSTR-2B IMS'!$T$5:$T$504,AW259)&lt;&gt;"Available","REVIEW",IF(OR(INDEX('GSTR-2B IMS'!$B$5:$B$504,AW259)="GSTR-1 B2B",INDEX('GSTR-2B IMS'!$B$5:$B$504,AW259)="GSTR-1A",INDEX('GSTR-2B IMS'!$B$5:$B$504,AW259)="IFF"),IF(OR(INDEX('GSTR-2B IMS'!$V$5:$V$504,AW259)="Accepted",INDEX('GSTR-2B IMS'!$V$5:$V$504,AW259)="No Action",INDEX('GSTR-2B IMS'!$V$5:$V$504,AW259)="Deemed Accepted"),"PASS","REVIEW"),IF(OR(INDEX('GSTR-2B IMS'!$V$5:$V$504,AW259)="Not in IMS",INDEX('GSTR-2B IMS'!$V$5:$V$504,AW259)="N.A.",INDEX('GSTR-2B IMS'!$V$5:$V$504,AW259)=""),"PASS","REVIEW")))))</f>
        <v/>
      </c>
      <c r="BB259" s="190" t="str">
        <f>IF(A259="","",IF(S259="Yes","RCM",IF(AW259="","Unmatched",IF(INDEX('GSTR-2B IMS'!$AC$5:$AC$504,AW259)="","4(A)(5)",INDEX('GSTR-2B IMS'!$AC$5:$AC$504,AW259)))))</f>
        <v/>
      </c>
      <c r="BC259" s="188" t="str">
        <f>IF(A259="","",IF(OR(S259="Yes",F259="Credit Note",Q259&lt;=0,AF259="",Setup!$B$24&lt;=AF259,AN259&lt;=0),0,MAX(0,M259*MIN(1,MAX(0,AI259/AN259))*MAX(0,1-IF(AND(AD259&lt;&gt;"",AD259&lt;=AF259),MIN(1,MAX(0,AE259/Q259)),0))-SUMIFS('Reversal Reclaim'!$K$5:$K$504,'Reversal Reclaim'!$B$5:$B$504,A259,'Reversal Reclaim'!$G$5:$G$504,"Temporary"))))</f>
        <v/>
      </c>
      <c r="BD259" s="188" t="str">
        <f>IF(A259="","",IF(OR(S259="Yes",F259="Credit Note",Q259&lt;=0,AF259="",Setup!$B$24&lt;=AF259,AN259&lt;=0),0,MAX(0,N259*MIN(1,MAX(0,AI259/AN259))*MAX(0,1-IF(AND(AD259&lt;&gt;"",AD259&lt;=AF259),MIN(1,MAX(0,AE259/Q259)),0))-SUMIFS('Reversal Reclaim'!$L$5:$L$504,'Reversal Reclaim'!$B$5:$B$504,A259,'Reversal Reclaim'!$G$5:$G$504,"Temporary"))))</f>
        <v/>
      </c>
      <c r="BE259" s="188" t="str">
        <f>IF(A259="","",IF(OR(S259="Yes",F259="Credit Note",Q259&lt;=0,AF259="",Setup!$B$24&lt;=AF259,AN259&lt;=0),0,MAX(0,O259*MIN(1,MAX(0,AI259/AN259))*MAX(0,1-IF(AND(AD259&lt;&gt;"",AD259&lt;=AF259),MIN(1,MAX(0,AE259/Q259)),0))-SUMIFS('Reversal Reclaim'!$M$5:$M$504,'Reversal Reclaim'!$B$5:$B$504,A259,'Reversal Reclaim'!$G$5:$G$504,"Temporary"))))</f>
        <v/>
      </c>
      <c r="BF259" s="188" t="str">
        <f>IF(A259="","",IF(OR(S259="Yes",F259="Credit Note",Q259&lt;=0,AF259="",Setup!$B$24&lt;=AF259,AN259&lt;=0),0,MAX(0,P259*MIN(1,MAX(0,AI259/AN259))*MAX(0,1-IF(AND(AD259&lt;&gt;"",AD259&lt;=AF259),MIN(1,MAX(0,AE259/Q259)),0))-SUMIFS('Reversal Reclaim'!$N$5:$N$504,'Reversal Reclaim'!$B$5:$B$504,A259,'Reversal Reclaim'!$G$5:$G$504,"Temporary"))))</f>
        <v/>
      </c>
      <c r="BG259" s="188" t="str">
        <f t="shared" si="51"/>
        <v/>
      </c>
    </row>
    <row r="260" spans="1:59" ht="37.950000000000003" customHeight="1" x14ac:dyDescent="0.25">
      <c r="A260" s="61"/>
      <c r="B260" s="62"/>
      <c r="C260" s="62"/>
      <c r="D260" s="62"/>
      <c r="E260" s="62"/>
      <c r="F260" s="62"/>
      <c r="G260" s="62"/>
      <c r="H260" s="63"/>
      <c r="I260" s="63"/>
      <c r="J260" s="63"/>
      <c r="K260" s="63"/>
      <c r="L260" s="64"/>
      <c r="M260" s="64"/>
      <c r="N260" s="64"/>
      <c r="O260" s="64"/>
      <c r="P260" s="64"/>
      <c r="Q260" s="64"/>
      <c r="R260" s="62"/>
      <c r="S260" s="62"/>
      <c r="T260" s="62"/>
      <c r="U260" s="62"/>
      <c r="V260" s="62"/>
      <c r="W260" s="63"/>
      <c r="X260" s="65"/>
      <c r="Y260" s="65"/>
      <c r="Z260" s="65"/>
      <c r="AA260" s="62"/>
      <c r="AB260" s="62"/>
      <c r="AC260" s="62"/>
      <c r="AD260" s="63"/>
      <c r="AE260" s="64"/>
      <c r="AF260" s="63" t="str">
        <f t="shared" si="39"/>
        <v/>
      </c>
      <c r="AG260" s="62"/>
      <c r="AH260" s="207"/>
      <c r="AI260" s="64"/>
      <c r="AJ260" s="64"/>
      <c r="AK260" s="64"/>
      <c r="AL260" s="66" t="str">
        <f t="shared" si="40"/>
        <v/>
      </c>
      <c r="AM260" s="67" t="str">
        <f t="shared" si="41"/>
        <v/>
      </c>
      <c r="AN260" s="68" t="str">
        <f t="shared" si="42"/>
        <v/>
      </c>
      <c r="AO260" s="67" t="str">
        <f t="shared" si="43"/>
        <v/>
      </c>
      <c r="AP260" s="67" t="str">
        <f t="shared" si="44"/>
        <v/>
      </c>
      <c r="AQ260" s="67" t="str">
        <f t="shared" si="45"/>
        <v/>
      </c>
      <c r="AR260" s="67" t="str">
        <f t="shared" si="46"/>
        <v/>
      </c>
      <c r="AS260" s="67" t="str">
        <f t="shared" si="47"/>
        <v/>
      </c>
      <c r="AT260" s="67" t="str">
        <f>IF(A260="","",IF(S260="Yes","N.A.",IF(AND(AD260&lt;&gt;"",AD260&lt;=AF260,AE260&gt;=Q260),"PASS",IF(Setup!$B$24&lt;=AF260,"WATCH",IF(BG260&gt;0,"PARTIAL REVERSE/REVIEW","REVERSE/REVIEW")))))</f>
        <v/>
      </c>
      <c r="AU260" s="67" t="str">
        <f>IF(A260="","",IF(H260="","REVIEW",IF(AI260&gt;0,IF(OR(AH260="",NOT(ISNUMBER(AH260))),"REVIEW CLAIM DATE",IF(AH260&lt;=SUMIF('FY Deadlines'!$A$5:$A$14,IF(MONTH(H260)&gt;=4,YEAR(H260),YEAR(H260)-1),'FY Deadlines'!$F$5:$F$14),"PASS","EXPIRED CLAIM")),IF(SUMIF('FY Deadlines'!$A$5:$A$14,IF(MONTH(H260)&gt;=4,YEAR(H260),YEAR(H260)-1),'FY Deadlines'!$F$5:$F$14)=0,"REVIEW FY",IF(Setup!$B$24&gt;SUMIF('FY Deadlines'!$A$5:$A$14,IF(MONTH(H260)&gt;=4,YEAR(H260),YEAR(H260)-1),'FY Deadlines'!$F$5:$F$14),"EXPIRED","PASS")))))</f>
        <v/>
      </c>
      <c r="AV260" s="67" t="str">
        <f t="shared" si="48"/>
        <v/>
      </c>
      <c r="AW260" s="67" t="str">
        <f>IF(AM260="","",IF(COUNTIF('GSTR-2B IMS'!$AE$5:$AE$504,AM260)=1,SUMIF('GSTR-2B IMS'!$AE$5:$AE$504,AM260,'GSTR-2B IMS'!$AL$5:$AL$504),""))</f>
        <v/>
      </c>
      <c r="AX260" s="67" t="str">
        <f>IF(A260="","",IF(AO260&gt;1,"Duplicate",IF(COUNTIF('GSTR-2B IMS'!$AE$5:$AE$504,AM260)=0,"Only in Books",IF(COUNTIF('GSTR-2B IMS'!$AE$5:$AE$504,AM260)&gt;1,"Duplicate",IF(AND(C260=INDEX('GSTR-2B IMS'!$C$5:$C$504,AW260),F260=INDEX('GSTR-2B IMS'!$F$5:$F$504,AW260),ABS(H260-INDEX('GSTR-2B IMS'!$H$5:$H$504,AW260))&lt;=Setup!$B$21,ABS(L260-INDEX('GSTR-2B IMS'!$L$5:$L$504,AW260))&lt;=Setup!$B$18,ABS(AN260-INDEX('GSTR-2B IMS'!$AF$5:$AF$504,AW260))&lt;=Setup!$B$19,ABS(M260-INDEX('GSTR-2B IMS'!$M$5:$M$504,AW260))&lt;=Setup!$B$20,ABS(N260-INDEX('GSTR-2B IMS'!$N$5:$N$504,AW260))&lt;=Setup!$B$20,ABS(O260-INDEX('GSTR-2B IMS'!$O$5:$O$504,AW260))&lt;=Setup!$B$20,ABS(P260-INDEX('GSTR-2B IMS'!$P$5:$P$504,AW260))&lt;=Setup!$B$20),"Exact",IF(AND(C260=INDEX('GSTR-2B IMS'!$C$5:$C$504,AW260),F260=INDEX('GSTR-2B IMS'!$F$5:$F$504,AW260)),"Partial","Probable"))))))</f>
        <v/>
      </c>
      <c r="AY260" s="69" t="str">
        <f t="shared" si="49"/>
        <v/>
      </c>
      <c r="AZ260" s="190">
        <f t="shared" si="50"/>
        <v>256</v>
      </c>
      <c r="BA260" s="190" t="str">
        <f>IF(A260="","",IF(AW260="","N.A.",IF(INDEX('GSTR-2B IMS'!$T$5:$T$504,AW260)&lt;&gt;"Available","REVIEW",IF(OR(INDEX('GSTR-2B IMS'!$B$5:$B$504,AW260)="GSTR-1 B2B",INDEX('GSTR-2B IMS'!$B$5:$B$504,AW260)="GSTR-1A",INDEX('GSTR-2B IMS'!$B$5:$B$504,AW260)="IFF"),IF(OR(INDEX('GSTR-2B IMS'!$V$5:$V$504,AW260)="Accepted",INDEX('GSTR-2B IMS'!$V$5:$V$504,AW260)="No Action",INDEX('GSTR-2B IMS'!$V$5:$V$504,AW260)="Deemed Accepted"),"PASS","REVIEW"),IF(OR(INDEX('GSTR-2B IMS'!$V$5:$V$504,AW260)="Not in IMS",INDEX('GSTR-2B IMS'!$V$5:$V$504,AW260)="N.A.",INDEX('GSTR-2B IMS'!$V$5:$V$504,AW260)=""),"PASS","REVIEW")))))</f>
        <v/>
      </c>
      <c r="BB260" s="190" t="str">
        <f>IF(A260="","",IF(S260="Yes","RCM",IF(AW260="","Unmatched",IF(INDEX('GSTR-2B IMS'!$AC$5:$AC$504,AW260)="","4(A)(5)",INDEX('GSTR-2B IMS'!$AC$5:$AC$504,AW260)))))</f>
        <v/>
      </c>
      <c r="BC260" s="188" t="str">
        <f>IF(A260="","",IF(OR(S260="Yes",F260="Credit Note",Q260&lt;=0,AF260="",Setup!$B$24&lt;=AF260,AN260&lt;=0),0,MAX(0,M260*MIN(1,MAX(0,AI260/AN260))*MAX(0,1-IF(AND(AD260&lt;&gt;"",AD260&lt;=AF260),MIN(1,MAX(0,AE260/Q260)),0))-SUMIFS('Reversal Reclaim'!$K$5:$K$504,'Reversal Reclaim'!$B$5:$B$504,A260,'Reversal Reclaim'!$G$5:$G$504,"Temporary"))))</f>
        <v/>
      </c>
      <c r="BD260" s="188" t="str">
        <f>IF(A260="","",IF(OR(S260="Yes",F260="Credit Note",Q260&lt;=0,AF260="",Setup!$B$24&lt;=AF260,AN260&lt;=0),0,MAX(0,N260*MIN(1,MAX(0,AI260/AN260))*MAX(0,1-IF(AND(AD260&lt;&gt;"",AD260&lt;=AF260),MIN(1,MAX(0,AE260/Q260)),0))-SUMIFS('Reversal Reclaim'!$L$5:$L$504,'Reversal Reclaim'!$B$5:$B$504,A260,'Reversal Reclaim'!$G$5:$G$504,"Temporary"))))</f>
        <v/>
      </c>
      <c r="BE260" s="188" t="str">
        <f>IF(A260="","",IF(OR(S260="Yes",F260="Credit Note",Q260&lt;=0,AF260="",Setup!$B$24&lt;=AF260,AN260&lt;=0),0,MAX(0,O260*MIN(1,MAX(0,AI260/AN260))*MAX(0,1-IF(AND(AD260&lt;&gt;"",AD260&lt;=AF260),MIN(1,MAX(0,AE260/Q260)),0))-SUMIFS('Reversal Reclaim'!$M$5:$M$504,'Reversal Reclaim'!$B$5:$B$504,A260,'Reversal Reclaim'!$G$5:$G$504,"Temporary"))))</f>
        <v/>
      </c>
      <c r="BF260" s="188" t="str">
        <f>IF(A260="","",IF(OR(S260="Yes",F260="Credit Note",Q260&lt;=0,AF260="",Setup!$B$24&lt;=AF260,AN260&lt;=0),0,MAX(0,P260*MIN(1,MAX(0,AI260/AN260))*MAX(0,1-IF(AND(AD260&lt;&gt;"",AD260&lt;=AF260),MIN(1,MAX(0,AE260/Q260)),0))-SUMIFS('Reversal Reclaim'!$N$5:$N$504,'Reversal Reclaim'!$B$5:$B$504,A260,'Reversal Reclaim'!$G$5:$G$504,"Temporary"))))</f>
        <v/>
      </c>
      <c r="BG260" s="188" t="str">
        <f t="shared" si="51"/>
        <v/>
      </c>
    </row>
    <row r="261" spans="1:59" ht="37.950000000000003" customHeight="1" x14ac:dyDescent="0.25">
      <c r="A261" s="61"/>
      <c r="B261" s="62"/>
      <c r="C261" s="62"/>
      <c r="D261" s="62"/>
      <c r="E261" s="62"/>
      <c r="F261" s="62"/>
      <c r="G261" s="62"/>
      <c r="H261" s="63"/>
      <c r="I261" s="63"/>
      <c r="J261" s="63"/>
      <c r="K261" s="63"/>
      <c r="L261" s="64"/>
      <c r="M261" s="64"/>
      <c r="N261" s="64"/>
      <c r="O261" s="64"/>
      <c r="P261" s="64"/>
      <c r="Q261" s="64"/>
      <c r="R261" s="62"/>
      <c r="S261" s="62"/>
      <c r="T261" s="62"/>
      <c r="U261" s="62"/>
      <c r="V261" s="62"/>
      <c r="W261" s="63"/>
      <c r="X261" s="65"/>
      <c r="Y261" s="65"/>
      <c r="Z261" s="65"/>
      <c r="AA261" s="62"/>
      <c r="AB261" s="62"/>
      <c r="AC261" s="62"/>
      <c r="AD261" s="63"/>
      <c r="AE261" s="64"/>
      <c r="AF261" s="63" t="str">
        <f t="shared" ref="AF261:AF324" si="52">IF(H261="","",H261+180)</f>
        <v/>
      </c>
      <c r="AG261" s="62"/>
      <c r="AH261" s="207"/>
      <c r="AI261" s="64"/>
      <c r="AJ261" s="64"/>
      <c r="AK261" s="64"/>
      <c r="AL261" s="66" t="str">
        <f t="shared" ref="AL261:AL324" si="53">IF(G261="","",UPPER(SUBSTITUTE(SUBSTITUTE(SUBSTITUTE(SUBSTITUTE(SUBSTITUTE(TRIM(G261),"-",""),"/","")," ",""),".",""),"\","")))</f>
        <v/>
      </c>
      <c r="AM261" s="67" t="str">
        <f t="shared" ref="AM261:AM324" si="54">IF(OR(C261="",F261="",AL261=""),"",UPPER(TRIM(C261))&amp;"|"&amp;UPPER(TRIM(F261))&amp;"|"&amp;AL261)</f>
        <v/>
      </c>
      <c r="AN261" s="68" t="str">
        <f t="shared" ref="AN261:AN324" si="55">IF(A261="","",SUM(M261:P261))</f>
        <v/>
      </c>
      <c r="AO261" s="67" t="str">
        <f t="shared" ref="AO261:AO324" si="56">IF(AM261="","",COUNTIF($AM$5:$AM$504,AM261))</f>
        <v/>
      </c>
      <c r="AP261" s="67" t="str">
        <f t="shared" ref="AP261:AP324" si="57">IF(A261="","",IF(W261="","REVIEW","PASS"))</f>
        <v/>
      </c>
      <c r="AQ261" s="67" t="str">
        <f t="shared" ref="AQ261:AQ324" si="58">IF(A261="","",IF(OR(X261&lt;1,Y261&gt;0,Z261&gt;0),"REVIEW","PASS"))</f>
        <v/>
      </c>
      <c r="AR261" s="67" t="str">
        <f t="shared" ref="AR261:AR324" si="59">IF(A261="","",IF(AA261="None","PASS","BLOCKED/REVIEW"))</f>
        <v/>
      </c>
      <c r="AS261" s="67" t="str">
        <f t="shared" ref="AS261:AS324" si="60">IF(A261="","",IF(AND(AB261="Yes",AC261="Yes"),"BLOCKED","PASS"))</f>
        <v/>
      </c>
      <c r="AT261" s="67" t="str">
        <f>IF(A261="","",IF(S261="Yes","N.A.",IF(AND(AD261&lt;&gt;"",AD261&lt;=AF261,AE261&gt;=Q261),"PASS",IF(Setup!$B$24&lt;=AF261,"WATCH",IF(BG261&gt;0,"PARTIAL REVERSE/REVIEW","REVERSE/REVIEW")))))</f>
        <v/>
      </c>
      <c r="AU261" s="67" t="str">
        <f>IF(A261="","",IF(H261="","REVIEW",IF(AI261&gt;0,IF(OR(AH261="",NOT(ISNUMBER(AH261))),"REVIEW CLAIM DATE",IF(AH261&lt;=SUMIF('FY Deadlines'!$A$5:$A$14,IF(MONTH(H261)&gt;=4,YEAR(H261),YEAR(H261)-1),'FY Deadlines'!$F$5:$F$14),"PASS","EXPIRED CLAIM")),IF(SUMIF('FY Deadlines'!$A$5:$A$14,IF(MONTH(H261)&gt;=4,YEAR(H261),YEAR(H261)-1),'FY Deadlines'!$F$5:$F$14)=0,"REVIEW FY",IF(Setup!$B$24&gt;SUMIF('FY Deadlines'!$A$5:$A$14,IF(MONTH(H261)&gt;=4,YEAR(H261),YEAR(H261)-1),'FY Deadlines'!$F$5:$F$14),"EXPIRED","PASS")))))</f>
        <v/>
      </c>
      <c r="AV261" s="67" t="str">
        <f t="shared" ref="AV261:AV324" si="61">IF(A261="","",IF(AO261&gt;1,"FAIL - DUPLICATE",IF(OR(AP261&lt;&gt;"PASS",AQ261&lt;&gt;"PASS",AR261&lt;&gt;"PASS",AS261&lt;&gt;"PASS",AND(AT261&lt;&gt;"PASS",AT261&lt;&gt;"N.A.",AT261&lt;&gt;"WATCH"),AU261&lt;&gt;"PASS",AND(BA261&lt;&gt;"PASS",BA261&lt;&gt;"N.A.")),"HOLD/REVIEW","PASS")))</f>
        <v/>
      </c>
      <c r="AW261" s="67" t="str">
        <f>IF(AM261="","",IF(COUNTIF('GSTR-2B IMS'!$AE$5:$AE$504,AM261)=1,SUMIF('GSTR-2B IMS'!$AE$5:$AE$504,AM261,'GSTR-2B IMS'!$AL$5:$AL$504),""))</f>
        <v/>
      </c>
      <c r="AX261" s="67" t="str">
        <f>IF(A261="","",IF(AO261&gt;1,"Duplicate",IF(COUNTIF('GSTR-2B IMS'!$AE$5:$AE$504,AM261)=0,"Only in Books",IF(COUNTIF('GSTR-2B IMS'!$AE$5:$AE$504,AM261)&gt;1,"Duplicate",IF(AND(C261=INDEX('GSTR-2B IMS'!$C$5:$C$504,AW261),F261=INDEX('GSTR-2B IMS'!$F$5:$F$504,AW261),ABS(H261-INDEX('GSTR-2B IMS'!$H$5:$H$504,AW261))&lt;=Setup!$B$21,ABS(L261-INDEX('GSTR-2B IMS'!$L$5:$L$504,AW261))&lt;=Setup!$B$18,ABS(AN261-INDEX('GSTR-2B IMS'!$AF$5:$AF$504,AW261))&lt;=Setup!$B$19,ABS(M261-INDEX('GSTR-2B IMS'!$M$5:$M$504,AW261))&lt;=Setup!$B$20,ABS(N261-INDEX('GSTR-2B IMS'!$N$5:$N$504,AW261))&lt;=Setup!$B$20,ABS(O261-INDEX('GSTR-2B IMS'!$O$5:$O$504,AW261))&lt;=Setup!$B$20,ABS(P261-INDEX('GSTR-2B IMS'!$P$5:$P$504,AW261))&lt;=Setup!$B$20),"Exact",IF(AND(C261=INDEX('GSTR-2B IMS'!$C$5:$C$504,AW261),F261=INDEX('GSTR-2B IMS'!$F$5:$F$504,AW261)),"Partial","Probable"))))))</f>
        <v/>
      </c>
      <c r="AY261" s="69" t="str">
        <f t="shared" ref="AY261:AY324" si="62">IF(A261="","",IF(AV261&lt;&gt;"PASS","Hold / review legal gates",IF(AX261="Exact",IF(AT261="WATCH","Claim if eligible; monitor 180-day payment","Claim subject to final evidence"),IF(AX261="Only in Books","Hold and follow up supplier",IF(AX261="Duplicate","Block duplicate","Manual review / amendment")))))</f>
        <v/>
      </c>
      <c r="AZ261" s="190">
        <f t="shared" ref="AZ261:AZ324" si="63">ROW()-4</f>
        <v>257</v>
      </c>
      <c r="BA261" s="190" t="str">
        <f>IF(A261="","",IF(AW261="","N.A.",IF(INDEX('GSTR-2B IMS'!$T$5:$T$504,AW261)&lt;&gt;"Available","REVIEW",IF(OR(INDEX('GSTR-2B IMS'!$B$5:$B$504,AW261)="GSTR-1 B2B",INDEX('GSTR-2B IMS'!$B$5:$B$504,AW261)="GSTR-1A",INDEX('GSTR-2B IMS'!$B$5:$B$504,AW261)="IFF"),IF(OR(INDEX('GSTR-2B IMS'!$V$5:$V$504,AW261)="Accepted",INDEX('GSTR-2B IMS'!$V$5:$V$504,AW261)="No Action",INDEX('GSTR-2B IMS'!$V$5:$V$504,AW261)="Deemed Accepted"),"PASS","REVIEW"),IF(OR(INDEX('GSTR-2B IMS'!$V$5:$V$504,AW261)="Not in IMS",INDEX('GSTR-2B IMS'!$V$5:$V$504,AW261)="N.A.",INDEX('GSTR-2B IMS'!$V$5:$V$504,AW261)=""),"PASS","REVIEW")))))</f>
        <v/>
      </c>
      <c r="BB261" s="190" t="str">
        <f>IF(A261="","",IF(S261="Yes","RCM",IF(AW261="","Unmatched",IF(INDEX('GSTR-2B IMS'!$AC$5:$AC$504,AW261)="","4(A)(5)",INDEX('GSTR-2B IMS'!$AC$5:$AC$504,AW261)))))</f>
        <v/>
      </c>
      <c r="BC261" s="188" t="str">
        <f>IF(A261="","",IF(OR(S261="Yes",F261="Credit Note",Q261&lt;=0,AF261="",Setup!$B$24&lt;=AF261,AN261&lt;=0),0,MAX(0,M261*MIN(1,MAX(0,AI261/AN261))*MAX(0,1-IF(AND(AD261&lt;&gt;"",AD261&lt;=AF261),MIN(1,MAX(0,AE261/Q261)),0))-SUMIFS('Reversal Reclaim'!$K$5:$K$504,'Reversal Reclaim'!$B$5:$B$504,A261,'Reversal Reclaim'!$G$5:$G$504,"Temporary"))))</f>
        <v/>
      </c>
      <c r="BD261" s="188" t="str">
        <f>IF(A261="","",IF(OR(S261="Yes",F261="Credit Note",Q261&lt;=0,AF261="",Setup!$B$24&lt;=AF261,AN261&lt;=0),0,MAX(0,N261*MIN(1,MAX(0,AI261/AN261))*MAX(0,1-IF(AND(AD261&lt;&gt;"",AD261&lt;=AF261),MIN(1,MAX(0,AE261/Q261)),0))-SUMIFS('Reversal Reclaim'!$L$5:$L$504,'Reversal Reclaim'!$B$5:$B$504,A261,'Reversal Reclaim'!$G$5:$G$504,"Temporary"))))</f>
        <v/>
      </c>
      <c r="BE261" s="188" t="str">
        <f>IF(A261="","",IF(OR(S261="Yes",F261="Credit Note",Q261&lt;=0,AF261="",Setup!$B$24&lt;=AF261,AN261&lt;=0),0,MAX(0,O261*MIN(1,MAX(0,AI261/AN261))*MAX(0,1-IF(AND(AD261&lt;&gt;"",AD261&lt;=AF261),MIN(1,MAX(0,AE261/Q261)),0))-SUMIFS('Reversal Reclaim'!$M$5:$M$504,'Reversal Reclaim'!$B$5:$B$504,A261,'Reversal Reclaim'!$G$5:$G$504,"Temporary"))))</f>
        <v/>
      </c>
      <c r="BF261" s="188" t="str">
        <f>IF(A261="","",IF(OR(S261="Yes",F261="Credit Note",Q261&lt;=0,AF261="",Setup!$B$24&lt;=AF261,AN261&lt;=0),0,MAX(0,P261*MIN(1,MAX(0,AI261/AN261))*MAX(0,1-IF(AND(AD261&lt;&gt;"",AD261&lt;=AF261),MIN(1,MAX(0,AE261/Q261)),0))-SUMIFS('Reversal Reclaim'!$N$5:$N$504,'Reversal Reclaim'!$B$5:$B$504,A261,'Reversal Reclaim'!$G$5:$G$504,"Temporary"))))</f>
        <v/>
      </c>
      <c r="BG261" s="188" t="str">
        <f t="shared" ref="BG261:BG324" si="64">IF(A261="","",SUM(BC261:BF261))</f>
        <v/>
      </c>
    </row>
    <row r="262" spans="1:59" ht="37.950000000000003" customHeight="1" x14ac:dyDescent="0.25">
      <c r="A262" s="61"/>
      <c r="B262" s="62"/>
      <c r="C262" s="62"/>
      <c r="D262" s="62"/>
      <c r="E262" s="62"/>
      <c r="F262" s="62"/>
      <c r="G262" s="62"/>
      <c r="H262" s="63"/>
      <c r="I262" s="63"/>
      <c r="J262" s="63"/>
      <c r="K262" s="63"/>
      <c r="L262" s="64"/>
      <c r="M262" s="64"/>
      <c r="N262" s="64"/>
      <c r="O262" s="64"/>
      <c r="P262" s="64"/>
      <c r="Q262" s="64"/>
      <c r="R262" s="62"/>
      <c r="S262" s="62"/>
      <c r="T262" s="62"/>
      <c r="U262" s="62"/>
      <c r="V262" s="62"/>
      <c r="W262" s="63"/>
      <c r="X262" s="65"/>
      <c r="Y262" s="65"/>
      <c r="Z262" s="65"/>
      <c r="AA262" s="62"/>
      <c r="AB262" s="62"/>
      <c r="AC262" s="62"/>
      <c r="AD262" s="63"/>
      <c r="AE262" s="64"/>
      <c r="AF262" s="63" t="str">
        <f t="shared" si="52"/>
        <v/>
      </c>
      <c r="AG262" s="62"/>
      <c r="AH262" s="207"/>
      <c r="AI262" s="64"/>
      <c r="AJ262" s="64"/>
      <c r="AK262" s="64"/>
      <c r="AL262" s="66" t="str">
        <f t="shared" si="53"/>
        <v/>
      </c>
      <c r="AM262" s="67" t="str">
        <f t="shared" si="54"/>
        <v/>
      </c>
      <c r="AN262" s="68" t="str">
        <f t="shared" si="55"/>
        <v/>
      </c>
      <c r="AO262" s="67" t="str">
        <f t="shared" si="56"/>
        <v/>
      </c>
      <c r="AP262" s="67" t="str">
        <f t="shared" si="57"/>
        <v/>
      </c>
      <c r="AQ262" s="67" t="str">
        <f t="shared" si="58"/>
        <v/>
      </c>
      <c r="AR262" s="67" t="str">
        <f t="shared" si="59"/>
        <v/>
      </c>
      <c r="AS262" s="67" t="str">
        <f t="shared" si="60"/>
        <v/>
      </c>
      <c r="AT262" s="67" t="str">
        <f>IF(A262="","",IF(S262="Yes","N.A.",IF(AND(AD262&lt;&gt;"",AD262&lt;=AF262,AE262&gt;=Q262),"PASS",IF(Setup!$B$24&lt;=AF262,"WATCH",IF(BG262&gt;0,"PARTIAL REVERSE/REVIEW","REVERSE/REVIEW")))))</f>
        <v/>
      </c>
      <c r="AU262" s="67" t="str">
        <f>IF(A262="","",IF(H262="","REVIEW",IF(AI262&gt;0,IF(OR(AH262="",NOT(ISNUMBER(AH262))),"REVIEW CLAIM DATE",IF(AH262&lt;=SUMIF('FY Deadlines'!$A$5:$A$14,IF(MONTH(H262)&gt;=4,YEAR(H262),YEAR(H262)-1),'FY Deadlines'!$F$5:$F$14),"PASS","EXPIRED CLAIM")),IF(SUMIF('FY Deadlines'!$A$5:$A$14,IF(MONTH(H262)&gt;=4,YEAR(H262),YEAR(H262)-1),'FY Deadlines'!$F$5:$F$14)=0,"REVIEW FY",IF(Setup!$B$24&gt;SUMIF('FY Deadlines'!$A$5:$A$14,IF(MONTH(H262)&gt;=4,YEAR(H262),YEAR(H262)-1),'FY Deadlines'!$F$5:$F$14),"EXPIRED","PASS")))))</f>
        <v/>
      </c>
      <c r="AV262" s="67" t="str">
        <f t="shared" si="61"/>
        <v/>
      </c>
      <c r="AW262" s="67" t="str">
        <f>IF(AM262="","",IF(COUNTIF('GSTR-2B IMS'!$AE$5:$AE$504,AM262)=1,SUMIF('GSTR-2B IMS'!$AE$5:$AE$504,AM262,'GSTR-2B IMS'!$AL$5:$AL$504),""))</f>
        <v/>
      </c>
      <c r="AX262" s="67" t="str">
        <f>IF(A262="","",IF(AO262&gt;1,"Duplicate",IF(COUNTIF('GSTR-2B IMS'!$AE$5:$AE$504,AM262)=0,"Only in Books",IF(COUNTIF('GSTR-2B IMS'!$AE$5:$AE$504,AM262)&gt;1,"Duplicate",IF(AND(C262=INDEX('GSTR-2B IMS'!$C$5:$C$504,AW262),F262=INDEX('GSTR-2B IMS'!$F$5:$F$504,AW262),ABS(H262-INDEX('GSTR-2B IMS'!$H$5:$H$504,AW262))&lt;=Setup!$B$21,ABS(L262-INDEX('GSTR-2B IMS'!$L$5:$L$504,AW262))&lt;=Setup!$B$18,ABS(AN262-INDEX('GSTR-2B IMS'!$AF$5:$AF$504,AW262))&lt;=Setup!$B$19,ABS(M262-INDEX('GSTR-2B IMS'!$M$5:$M$504,AW262))&lt;=Setup!$B$20,ABS(N262-INDEX('GSTR-2B IMS'!$N$5:$N$504,AW262))&lt;=Setup!$B$20,ABS(O262-INDEX('GSTR-2B IMS'!$O$5:$O$504,AW262))&lt;=Setup!$B$20,ABS(P262-INDEX('GSTR-2B IMS'!$P$5:$P$504,AW262))&lt;=Setup!$B$20),"Exact",IF(AND(C262=INDEX('GSTR-2B IMS'!$C$5:$C$504,AW262),F262=INDEX('GSTR-2B IMS'!$F$5:$F$504,AW262)),"Partial","Probable"))))))</f>
        <v/>
      </c>
      <c r="AY262" s="69" t="str">
        <f t="shared" si="62"/>
        <v/>
      </c>
      <c r="AZ262" s="190">
        <f t="shared" si="63"/>
        <v>258</v>
      </c>
      <c r="BA262" s="190" t="str">
        <f>IF(A262="","",IF(AW262="","N.A.",IF(INDEX('GSTR-2B IMS'!$T$5:$T$504,AW262)&lt;&gt;"Available","REVIEW",IF(OR(INDEX('GSTR-2B IMS'!$B$5:$B$504,AW262)="GSTR-1 B2B",INDEX('GSTR-2B IMS'!$B$5:$B$504,AW262)="GSTR-1A",INDEX('GSTR-2B IMS'!$B$5:$B$504,AW262)="IFF"),IF(OR(INDEX('GSTR-2B IMS'!$V$5:$V$504,AW262)="Accepted",INDEX('GSTR-2B IMS'!$V$5:$V$504,AW262)="No Action",INDEX('GSTR-2B IMS'!$V$5:$V$504,AW262)="Deemed Accepted"),"PASS","REVIEW"),IF(OR(INDEX('GSTR-2B IMS'!$V$5:$V$504,AW262)="Not in IMS",INDEX('GSTR-2B IMS'!$V$5:$V$504,AW262)="N.A.",INDEX('GSTR-2B IMS'!$V$5:$V$504,AW262)=""),"PASS","REVIEW")))))</f>
        <v/>
      </c>
      <c r="BB262" s="190" t="str">
        <f>IF(A262="","",IF(S262="Yes","RCM",IF(AW262="","Unmatched",IF(INDEX('GSTR-2B IMS'!$AC$5:$AC$504,AW262)="","4(A)(5)",INDEX('GSTR-2B IMS'!$AC$5:$AC$504,AW262)))))</f>
        <v/>
      </c>
      <c r="BC262" s="188" t="str">
        <f>IF(A262="","",IF(OR(S262="Yes",F262="Credit Note",Q262&lt;=0,AF262="",Setup!$B$24&lt;=AF262,AN262&lt;=0),0,MAX(0,M262*MIN(1,MAX(0,AI262/AN262))*MAX(0,1-IF(AND(AD262&lt;&gt;"",AD262&lt;=AF262),MIN(1,MAX(0,AE262/Q262)),0))-SUMIFS('Reversal Reclaim'!$K$5:$K$504,'Reversal Reclaim'!$B$5:$B$504,A262,'Reversal Reclaim'!$G$5:$G$504,"Temporary"))))</f>
        <v/>
      </c>
      <c r="BD262" s="188" t="str">
        <f>IF(A262="","",IF(OR(S262="Yes",F262="Credit Note",Q262&lt;=0,AF262="",Setup!$B$24&lt;=AF262,AN262&lt;=0),0,MAX(0,N262*MIN(1,MAX(0,AI262/AN262))*MAX(0,1-IF(AND(AD262&lt;&gt;"",AD262&lt;=AF262),MIN(1,MAX(0,AE262/Q262)),0))-SUMIFS('Reversal Reclaim'!$L$5:$L$504,'Reversal Reclaim'!$B$5:$B$504,A262,'Reversal Reclaim'!$G$5:$G$504,"Temporary"))))</f>
        <v/>
      </c>
      <c r="BE262" s="188" t="str">
        <f>IF(A262="","",IF(OR(S262="Yes",F262="Credit Note",Q262&lt;=0,AF262="",Setup!$B$24&lt;=AF262,AN262&lt;=0),0,MAX(0,O262*MIN(1,MAX(0,AI262/AN262))*MAX(0,1-IF(AND(AD262&lt;&gt;"",AD262&lt;=AF262),MIN(1,MAX(0,AE262/Q262)),0))-SUMIFS('Reversal Reclaim'!$M$5:$M$504,'Reversal Reclaim'!$B$5:$B$504,A262,'Reversal Reclaim'!$G$5:$G$504,"Temporary"))))</f>
        <v/>
      </c>
      <c r="BF262" s="188" t="str">
        <f>IF(A262="","",IF(OR(S262="Yes",F262="Credit Note",Q262&lt;=0,AF262="",Setup!$B$24&lt;=AF262,AN262&lt;=0),0,MAX(0,P262*MIN(1,MAX(0,AI262/AN262))*MAX(0,1-IF(AND(AD262&lt;&gt;"",AD262&lt;=AF262),MIN(1,MAX(0,AE262/Q262)),0))-SUMIFS('Reversal Reclaim'!$N$5:$N$504,'Reversal Reclaim'!$B$5:$B$504,A262,'Reversal Reclaim'!$G$5:$G$504,"Temporary"))))</f>
        <v/>
      </c>
      <c r="BG262" s="188" t="str">
        <f t="shared" si="64"/>
        <v/>
      </c>
    </row>
    <row r="263" spans="1:59" ht="37.950000000000003" customHeight="1" x14ac:dyDescent="0.25">
      <c r="A263" s="61"/>
      <c r="B263" s="62"/>
      <c r="C263" s="62"/>
      <c r="D263" s="62"/>
      <c r="E263" s="62"/>
      <c r="F263" s="62"/>
      <c r="G263" s="62"/>
      <c r="H263" s="63"/>
      <c r="I263" s="63"/>
      <c r="J263" s="63"/>
      <c r="K263" s="63"/>
      <c r="L263" s="64"/>
      <c r="M263" s="64"/>
      <c r="N263" s="64"/>
      <c r="O263" s="64"/>
      <c r="P263" s="64"/>
      <c r="Q263" s="64"/>
      <c r="R263" s="62"/>
      <c r="S263" s="62"/>
      <c r="T263" s="62"/>
      <c r="U263" s="62"/>
      <c r="V263" s="62"/>
      <c r="W263" s="63"/>
      <c r="X263" s="65"/>
      <c r="Y263" s="65"/>
      <c r="Z263" s="65"/>
      <c r="AA263" s="62"/>
      <c r="AB263" s="62"/>
      <c r="AC263" s="62"/>
      <c r="AD263" s="63"/>
      <c r="AE263" s="64"/>
      <c r="AF263" s="63" t="str">
        <f t="shared" si="52"/>
        <v/>
      </c>
      <c r="AG263" s="62"/>
      <c r="AH263" s="207"/>
      <c r="AI263" s="64"/>
      <c r="AJ263" s="64"/>
      <c r="AK263" s="64"/>
      <c r="AL263" s="66" t="str">
        <f t="shared" si="53"/>
        <v/>
      </c>
      <c r="AM263" s="67" t="str">
        <f t="shared" si="54"/>
        <v/>
      </c>
      <c r="AN263" s="68" t="str">
        <f t="shared" si="55"/>
        <v/>
      </c>
      <c r="AO263" s="67" t="str">
        <f t="shared" si="56"/>
        <v/>
      </c>
      <c r="AP263" s="67" t="str">
        <f t="shared" si="57"/>
        <v/>
      </c>
      <c r="AQ263" s="67" t="str">
        <f t="shared" si="58"/>
        <v/>
      </c>
      <c r="AR263" s="67" t="str">
        <f t="shared" si="59"/>
        <v/>
      </c>
      <c r="AS263" s="67" t="str">
        <f t="shared" si="60"/>
        <v/>
      </c>
      <c r="AT263" s="67" t="str">
        <f>IF(A263="","",IF(S263="Yes","N.A.",IF(AND(AD263&lt;&gt;"",AD263&lt;=AF263,AE263&gt;=Q263),"PASS",IF(Setup!$B$24&lt;=AF263,"WATCH",IF(BG263&gt;0,"PARTIAL REVERSE/REVIEW","REVERSE/REVIEW")))))</f>
        <v/>
      </c>
      <c r="AU263" s="67" t="str">
        <f>IF(A263="","",IF(H263="","REVIEW",IF(AI263&gt;0,IF(OR(AH263="",NOT(ISNUMBER(AH263))),"REVIEW CLAIM DATE",IF(AH263&lt;=SUMIF('FY Deadlines'!$A$5:$A$14,IF(MONTH(H263)&gt;=4,YEAR(H263),YEAR(H263)-1),'FY Deadlines'!$F$5:$F$14),"PASS","EXPIRED CLAIM")),IF(SUMIF('FY Deadlines'!$A$5:$A$14,IF(MONTH(H263)&gt;=4,YEAR(H263),YEAR(H263)-1),'FY Deadlines'!$F$5:$F$14)=0,"REVIEW FY",IF(Setup!$B$24&gt;SUMIF('FY Deadlines'!$A$5:$A$14,IF(MONTH(H263)&gt;=4,YEAR(H263),YEAR(H263)-1),'FY Deadlines'!$F$5:$F$14),"EXPIRED","PASS")))))</f>
        <v/>
      </c>
      <c r="AV263" s="67" t="str">
        <f t="shared" si="61"/>
        <v/>
      </c>
      <c r="AW263" s="67" t="str">
        <f>IF(AM263="","",IF(COUNTIF('GSTR-2B IMS'!$AE$5:$AE$504,AM263)=1,SUMIF('GSTR-2B IMS'!$AE$5:$AE$504,AM263,'GSTR-2B IMS'!$AL$5:$AL$504),""))</f>
        <v/>
      </c>
      <c r="AX263" s="67" t="str">
        <f>IF(A263="","",IF(AO263&gt;1,"Duplicate",IF(COUNTIF('GSTR-2B IMS'!$AE$5:$AE$504,AM263)=0,"Only in Books",IF(COUNTIF('GSTR-2B IMS'!$AE$5:$AE$504,AM263)&gt;1,"Duplicate",IF(AND(C263=INDEX('GSTR-2B IMS'!$C$5:$C$504,AW263),F263=INDEX('GSTR-2B IMS'!$F$5:$F$504,AW263),ABS(H263-INDEX('GSTR-2B IMS'!$H$5:$H$504,AW263))&lt;=Setup!$B$21,ABS(L263-INDEX('GSTR-2B IMS'!$L$5:$L$504,AW263))&lt;=Setup!$B$18,ABS(AN263-INDEX('GSTR-2B IMS'!$AF$5:$AF$504,AW263))&lt;=Setup!$B$19,ABS(M263-INDEX('GSTR-2B IMS'!$M$5:$M$504,AW263))&lt;=Setup!$B$20,ABS(N263-INDEX('GSTR-2B IMS'!$N$5:$N$504,AW263))&lt;=Setup!$B$20,ABS(O263-INDEX('GSTR-2B IMS'!$O$5:$O$504,AW263))&lt;=Setup!$B$20,ABS(P263-INDEX('GSTR-2B IMS'!$P$5:$P$504,AW263))&lt;=Setup!$B$20),"Exact",IF(AND(C263=INDEX('GSTR-2B IMS'!$C$5:$C$504,AW263),F263=INDEX('GSTR-2B IMS'!$F$5:$F$504,AW263)),"Partial","Probable"))))))</f>
        <v/>
      </c>
      <c r="AY263" s="69" t="str">
        <f t="shared" si="62"/>
        <v/>
      </c>
      <c r="AZ263" s="190">
        <f t="shared" si="63"/>
        <v>259</v>
      </c>
      <c r="BA263" s="190" t="str">
        <f>IF(A263="","",IF(AW263="","N.A.",IF(INDEX('GSTR-2B IMS'!$T$5:$T$504,AW263)&lt;&gt;"Available","REVIEW",IF(OR(INDEX('GSTR-2B IMS'!$B$5:$B$504,AW263)="GSTR-1 B2B",INDEX('GSTR-2B IMS'!$B$5:$B$504,AW263)="GSTR-1A",INDEX('GSTR-2B IMS'!$B$5:$B$504,AW263)="IFF"),IF(OR(INDEX('GSTR-2B IMS'!$V$5:$V$504,AW263)="Accepted",INDEX('GSTR-2B IMS'!$V$5:$V$504,AW263)="No Action",INDEX('GSTR-2B IMS'!$V$5:$V$504,AW263)="Deemed Accepted"),"PASS","REVIEW"),IF(OR(INDEX('GSTR-2B IMS'!$V$5:$V$504,AW263)="Not in IMS",INDEX('GSTR-2B IMS'!$V$5:$V$504,AW263)="N.A.",INDEX('GSTR-2B IMS'!$V$5:$V$504,AW263)=""),"PASS","REVIEW")))))</f>
        <v/>
      </c>
      <c r="BB263" s="190" t="str">
        <f>IF(A263="","",IF(S263="Yes","RCM",IF(AW263="","Unmatched",IF(INDEX('GSTR-2B IMS'!$AC$5:$AC$504,AW263)="","4(A)(5)",INDEX('GSTR-2B IMS'!$AC$5:$AC$504,AW263)))))</f>
        <v/>
      </c>
      <c r="BC263" s="188" t="str">
        <f>IF(A263="","",IF(OR(S263="Yes",F263="Credit Note",Q263&lt;=0,AF263="",Setup!$B$24&lt;=AF263,AN263&lt;=0),0,MAX(0,M263*MIN(1,MAX(0,AI263/AN263))*MAX(0,1-IF(AND(AD263&lt;&gt;"",AD263&lt;=AF263),MIN(1,MAX(0,AE263/Q263)),0))-SUMIFS('Reversal Reclaim'!$K$5:$K$504,'Reversal Reclaim'!$B$5:$B$504,A263,'Reversal Reclaim'!$G$5:$G$504,"Temporary"))))</f>
        <v/>
      </c>
      <c r="BD263" s="188" t="str">
        <f>IF(A263="","",IF(OR(S263="Yes",F263="Credit Note",Q263&lt;=0,AF263="",Setup!$B$24&lt;=AF263,AN263&lt;=0),0,MAX(0,N263*MIN(1,MAX(0,AI263/AN263))*MAX(0,1-IF(AND(AD263&lt;&gt;"",AD263&lt;=AF263),MIN(1,MAX(0,AE263/Q263)),0))-SUMIFS('Reversal Reclaim'!$L$5:$L$504,'Reversal Reclaim'!$B$5:$B$504,A263,'Reversal Reclaim'!$G$5:$G$504,"Temporary"))))</f>
        <v/>
      </c>
      <c r="BE263" s="188" t="str">
        <f>IF(A263="","",IF(OR(S263="Yes",F263="Credit Note",Q263&lt;=0,AF263="",Setup!$B$24&lt;=AF263,AN263&lt;=0),0,MAX(0,O263*MIN(1,MAX(0,AI263/AN263))*MAX(0,1-IF(AND(AD263&lt;&gt;"",AD263&lt;=AF263),MIN(1,MAX(0,AE263/Q263)),0))-SUMIFS('Reversal Reclaim'!$M$5:$M$504,'Reversal Reclaim'!$B$5:$B$504,A263,'Reversal Reclaim'!$G$5:$G$504,"Temporary"))))</f>
        <v/>
      </c>
      <c r="BF263" s="188" t="str">
        <f>IF(A263="","",IF(OR(S263="Yes",F263="Credit Note",Q263&lt;=0,AF263="",Setup!$B$24&lt;=AF263,AN263&lt;=0),0,MAX(0,P263*MIN(1,MAX(0,AI263/AN263))*MAX(0,1-IF(AND(AD263&lt;&gt;"",AD263&lt;=AF263),MIN(1,MAX(0,AE263/Q263)),0))-SUMIFS('Reversal Reclaim'!$N$5:$N$504,'Reversal Reclaim'!$B$5:$B$504,A263,'Reversal Reclaim'!$G$5:$G$504,"Temporary"))))</f>
        <v/>
      </c>
      <c r="BG263" s="188" t="str">
        <f t="shared" si="64"/>
        <v/>
      </c>
    </row>
    <row r="264" spans="1:59" ht="37.950000000000003" customHeight="1" x14ac:dyDescent="0.25">
      <c r="A264" s="61"/>
      <c r="B264" s="62"/>
      <c r="C264" s="62"/>
      <c r="D264" s="62"/>
      <c r="E264" s="62"/>
      <c r="F264" s="62"/>
      <c r="G264" s="62"/>
      <c r="H264" s="63"/>
      <c r="I264" s="63"/>
      <c r="J264" s="63"/>
      <c r="K264" s="63"/>
      <c r="L264" s="64"/>
      <c r="M264" s="64"/>
      <c r="N264" s="64"/>
      <c r="O264" s="64"/>
      <c r="P264" s="64"/>
      <c r="Q264" s="64"/>
      <c r="R264" s="62"/>
      <c r="S264" s="62"/>
      <c r="T264" s="62"/>
      <c r="U264" s="62"/>
      <c r="V264" s="62"/>
      <c r="W264" s="63"/>
      <c r="X264" s="65"/>
      <c r="Y264" s="65"/>
      <c r="Z264" s="65"/>
      <c r="AA264" s="62"/>
      <c r="AB264" s="62"/>
      <c r="AC264" s="62"/>
      <c r="AD264" s="63"/>
      <c r="AE264" s="64"/>
      <c r="AF264" s="63" t="str">
        <f t="shared" si="52"/>
        <v/>
      </c>
      <c r="AG264" s="62"/>
      <c r="AH264" s="207"/>
      <c r="AI264" s="64"/>
      <c r="AJ264" s="64"/>
      <c r="AK264" s="64"/>
      <c r="AL264" s="66" t="str">
        <f t="shared" si="53"/>
        <v/>
      </c>
      <c r="AM264" s="67" t="str">
        <f t="shared" si="54"/>
        <v/>
      </c>
      <c r="AN264" s="68" t="str">
        <f t="shared" si="55"/>
        <v/>
      </c>
      <c r="AO264" s="67" t="str">
        <f t="shared" si="56"/>
        <v/>
      </c>
      <c r="AP264" s="67" t="str">
        <f t="shared" si="57"/>
        <v/>
      </c>
      <c r="AQ264" s="67" t="str">
        <f t="shared" si="58"/>
        <v/>
      </c>
      <c r="AR264" s="67" t="str">
        <f t="shared" si="59"/>
        <v/>
      </c>
      <c r="AS264" s="67" t="str">
        <f t="shared" si="60"/>
        <v/>
      </c>
      <c r="AT264" s="67" t="str">
        <f>IF(A264="","",IF(S264="Yes","N.A.",IF(AND(AD264&lt;&gt;"",AD264&lt;=AF264,AE264&gt;=Q264),"PASS",IF(Setup!$B$24&lt;=AF264,"WATCH",IF(BG264&gt;0,"PARTIAL REVERSE/REVIEW","REVERSE/REVIEW")))))</f>
        <v/>
      </c>
      <c r="AU264" s="67" t="str">
        <f>IF(A264="","",IF(H264="","REVIEW",IF(AI264&gt;0,IF(OR(AH264="",NOT(ISNUMBER(AH264))),"REVIEW CLAIM DATE",IF(AH264&lt;=SUMIF('FY Deadlines'!$A$5:$A$14,IF(MONTH(H264)&gt;=4,YEAR(H264),YEAR(H264)-1),'FY Deadlines'!$F$5:$F$14),"PASS","EXPIRED CLAIM")),IF(SUMIF('FY Deadlines'!$A$5:$A$14,IF(MONTH(H264)&gt;=4,YEAR(H264),YEAR(H264)-1),'FY Deadlines'!$F$5:$F$14)=0,"REVIEW FY",IF(Setup!$B$24&gt;SUMIF('FY Deadlines'!$A$5:$A$14,IF(MONTH(H264)&gt;=4,YEAR(H264),YEAR(H264)-1),'FY Deadlines'!$F$5:$F$14),"EXPIRED","PASS")))))</f>
        <v/>
      </c>
      <c r="AV264" s="67" t="str">
        <f t="shared" si="61"/>
        <v/>
      </c>
      <c r="AW264" s="67" t="str">
        <f>IF(AM264="","",IF(COUNTIF('GSTR-2B IMS'!$AE$5:$AE$504,AM264)=1,SUMIF('GSTR-2B IMS'!$AE$5:$AE$504,AM264,'GSTR-2B IMS'!$AL$5:$AL$504),""))</f>
        <v/>
      </c>
      <c r="AX264" s="67" t="str">
        <f>IF(A264="","",IF(AO264&gt;1,"Duplicate",IF(COUNTIF('GSTR-2B IMS'!$AE$5:$AE$504,AM264)=0,"Only in Books",IF(COUNTIF('GSTR-2B IMS'!$AE$5:$AE$504,AM264)&gt;1,"Duplicate",IF(AND(C264=INDEX('GSTR-2B IMS'!$C$5:$C$504,AW264),F264=INDEX('GSTR-2B IMS'!$F$5:$F$504,AW264),ABS(H264-INDEX('GSTR-2B IMS'!$H$5:$H$504,AW264))&lt;=Setup!$B$21,ABS(L264-INDEX('GSTR-2B IMS'!$L$5:$L$504,AW264))&lt;=Setup!$B$18,ABS(AN264-INDEX('GSTR-2B IMS'!$AF$5:$AF$504,AW264))&lt;=Setup!$B$19,ABS(M264-INDEX('GSTR-2B IMS'!$M$5:$M$504,AW264))&lt;=Setup!$B$20,ABS(N264-INDEX('GSTR-2B IMS'!$N$5:$N$504,AW264))&lt;=Setup!$B$20,ABS(O264-INDEX('GSTR-2B IMS'!$O$5:$O$504,AW264))&lt;=Setup!$B$20,ABS(P264-INDEX('GSTR-2B IMS'!$P$5:$P$504,AW264))&lt;=Setup!$B$20),"Exact",IF(AND(C264=INDEX('GSTR-2B IMS'!$C$5:$C$504,AW264),F264=INDEX('GSTR-2B IMS'!$F$5:$F$504,AW264)),"Partial","Probable"))))))</f>
        <v/>
      </c>
      <c r="AY264" s="69" t="str">
        <f t="shared" si="62"/>
        <v/>
      </c>
      <c r="AZ264" s="190">
        <f t="shared" si="63"/>
        <v>260</v>
      </c>
      <c r="BA264" s="190" t="str">
        <f>IF(A264="","",IF(AW264="","N.A.",IF(INDEX('GSTR-2B IMS'!$T$5:$T$504,AW264)&lt;&gt;"Available","REVIEW",IF(OR(INDEX('GSTR-2B IMS'!$B$5:$B$504,AW264)="GSTR-1 B2B",INDEX('GSTR-2B IMS'!$B$5:$B$504,AW264)="GSTR-1A",INDEX('GSTR-2B IMS'!$B$5:$B$504,AW264)="IFF"),IF(OR(INDEX('GSTR-2B IMS'!$V$5:$V$504,AW264)="Accepted",INDEX('GSTR-2B IMS'!$V$5:$V$504,AW264)="No Action",INDEX('GSTR-2B IMS'!$V$5:$V$504,AW264)="Deemed Accepted"),"PASS","REVIEW"),IF(OR(INDEX('GSTR-2B IMS'!$V$5:$V$504,AW264)="Not in IMS",INDEX('GSTR-2B IMS'!$V$5:$V$504,AW264)="N.A.",INDEX('GSTR-2B IMS'!$V$5:$V$504,AW264)=""),"PASS","REVIEW")))))</f>
        <v/>
      </c>
      <c r="BB264" s="190" t="str">
        <f>IF(A264="","",IF(S264="Yes","RCM",IF(AW264="","Unmatched",IF(INDEX('GSTR-2B IMS'!$AC$5:$AC$504,AW264)="","4(A)(5)",INDEX('GSTR-2B IMS'!$AC$5:$AC$504,AW264)))))</f>
        <v/>
      </c>
      <c r="BC264" s="188" t="str">
        <f>IF(A264="","",IF(OR(S264="Yes",F264="Credit Note",Q264&lt;=0,AF264="",Setup!$B$24&lt;=AF264,AN264&lt;=0),0,MAX(0,M264*MIN(1,MAX(0,AI264/AN264))*MAX(0,1-IF(AND(AD264&lt;&gt;"",AD264&lt;=AF264),MIN(1,MAX(0,AE264/Q264)),0))-SUMIFS('Reversal Reclaim'!$K$5:$K$504,'Reversal Reclaim'!$B$5:$B$504,A264,'Reversal Reclaim'!$G$5:$G$504,"Temporary"))))</f>
        <v/>
      </c>
      <c r="BD264" s="188" t="str">
        <f>IF(A264="","",IF(OR(S264="Yes",F264="Credit Note",Q264&lt;=0,AF264="",Setup!$B$24&lt;=AF264,AN264&lt;=0),0,MAX(0,N264*MIN(1,MAX(0,AI264/AN264))*MAX(0,1-IF(AND(AD264&lt;&gt;"",AD264&lt;=AF264),MIN(1,MAX(0,AE264/Q264)),0))-SUMIFS('Reversal Reclaim'!$L$5:$L$504,'Reversal Reclaim'!$B$5:$B$504,A264,'Reversal Reclaim'!$G$5:$G$504,"Temporary"))))</f>
        <v/>
      </c>
      <c r="BE264" s="188" t="str">
        <f>IF(A264="","",IF(OR(S264="Yes",F264="Credit Note",Q264&lt;=0,AF264="",Setup!$B$24&lt;=AF264,AN264&lt;=0),0,MAX(0,O264*MIN(1,MAX(0,AI264/AN264))*MAX(0,1-IF(AND(AD264&lt;&gt;"",AD264&lt;=AF264),MIN(1,MAX(0,AE264/Q264)),0))-SUMIFS('Reversal Reclaim'!$M$5:$M$504,'Reversal Reclaim'!$B$5:$B$504,A264,'Reversal Reclaim'!$G$5:$G$504,"Temporary"))))</f>
        <v/>
      </c>
      <c r="BF264" s="188" t="str">
        <f>IF(A264="","",IF(OR(S264="Yes",F264="Credit Note",Q264&lt;=0,AF264="",Setup!$B$24&lt;=AF264,AN264&lt;=0),0,MAX(0,P264*MIN(1,MAX(0,AI264/AN264))*MAX(0,1-IF(AND(AD264&lt;&gt;"",AD264&lt;=AF264),MIN(1,MAX(0,AE264/Q264)),0))-SUMIFS('Reversal Reclaim'!$N$5:$N$504,'Reversal Reclaim'!$B$5:$B$504,A264,'Reversal Reclaim'!$G$5:$G$504,"Temporary"))))</f>
        <v/>
      </c>
      <c r="BG264" s="188" t="str">
        <f t="shared" si="64"/>
        <v/>
      </c>
    </row>
    <row r="265" spans="1:59" ht="37.950000000000003" customHeight="1" x14ac:dyDescent="0.25">
      <c r="A265" s="61"/>
      <c r="B265" s="62"/>
      <c r="C265" s="62"/>
      <c r="D265" s="62"/>
      <c r="E265" s="62"/>
      <c r="F265" s="62"/>
      <c r="G265" s="62"/>
      <c r="H265" s="63"/>
      <c r="I265" s="63"/>
      <c r="J265" s="63"/>
      <c r="K265" s="63"/>
      <c r="L265" s="64"/>
      <c r="M265" s="64"/>
      <c r="N265" s="64"/>
      <c r="O265" s="64"/>
      <c r="P265" s="64"/>
      <c r="Q265" s="64"/>
      <c r="R265" s="62"/>
      <c r="S265" s="62"/>
      <c r="T265" s="62"/>
      <c r="U265" s="62"/>
      <c r="V265" s="62"/>
      <c r="W265" s="63"/>
      <c r="X265" s="65"/>
      <c r="Y265" s="65"/>
      <c r="Z265" s="65"/>
      <c r="AA265" s="62"/>
      <c r="AB265" s="62"/>
      <c r="AC265" s="62"/>
      <c r="AD265" s="63"/>
      <c r="AE265" s="64"/>
      <c r="AF265" s="63" t="str">
        <f t="shared" si="52"/>
        <v/>
      </c>
      <c r="AG265" s="62"/>
      <c r="AH265" s="207"/>
      <c r="AI265" s="64"/>
      <c r="AJ265" s="64"/>
      <c r="AK265" s="64"/>
      <c r="AL265" s="66" t="str">
        <f t="shared" si="53"/>
        <v/>
      </c>
      <c r="AM265" s="67" t="str">
        <f t="shared" si="54"/>
        <v/>
      </c>
      <c r="AN265" s="68" t="str">
        <f t="shared" si="55"/>
        <v/>
      </c>
      <c r="AO265" s="67" t="str">
        <f t="shared" si="56"/>
        <v/>
      </c>
      <c r="AP265" s="67" t="str">
        <f t="shared" si="57"/>
        <v/>
      </c>
      <c r="AQ265" s="67" t="str">
        <f t="shared" si="58"/>
        <v/>
      </c>
      <c r="AR265" s="67" t="str">
        <f t="shared" si="59"/>
        <v/>
      </c>
      <c r="AS265" s="67" t="str">
        <f t="shared" si="60"/>
        <v/>
      </c>
      <c r="AT265" s="67" t="str">
        <f>IF(A265="","",IF(S265="Yes","N.A.",IF(AND(AD265&lt;&gt;"",AD265&lt;=AF265,AE265&gt;=Q265),"PASS",IF(Setup!$B$24&lt;=AF265,"WATCH",IF(BG265&gt;0,"PARTIAL REVERSE/REVIEW","REVERSE/REVIEW")))))</f>
        <v/>
      </c>
      <c r="AU265" s="67" t="str">
        <f>IF(A265="","",IF(H265="","REVIEW",IF(AI265&gt;0,IF(OR(AH265="",NOT(ISNUMBER(AH265))),"REVIEW CLAIM DATE",IF(AH265&lt;=SUMIF('FY Deadlines'!$A$5:$A$14,IF(MONTH(H265)&gt;=4,YEAR(H265),YEAR(H265)-1),'FY Deadlines'!$F$5:$F$14),"PASS","EXPIRED CLAIM")),IF(SUMIF('FY Deadlines'!$A$5:$A$14,IF(MONTH(H265)&gt;=4,YEAR(H265),YEAR(H265)-1),'FY Deadlines'!$F$5:$F$14)=0,"REVIEW FY",IF(Setup!$B$24&gt;SUMIF('FY Deadlines'!$A$5:$A$14,IF(MONTH(H265)&gt;=4,YEAR(H265),YEAR(H265)-1),'FY Deadlines'!$F$5:$F$14),"EXPIRED","PASS")))))</f>
        <v/>
      </c>
      <c r="AV265" s="67" t="str">
        <f t="shared" si="61"/>
        <v/>
      </c>
      <c r="AW265" s="67" t="str">
        <f>IF(AM265="","",IF(COUNTIF('GSTR-2B IMS'!$AE$5:$AE$504,AM265)=1,SUMIF('GSTR-2B IMS'!$AE$5:$AE$504,AM265,'GSTR-2B IMS'!$AL$5:$AL$504),""))</f>
        <v/>
      </c>
      <c r="AX265" s="67" t="str">
        <f>IF(A265="","",IF(AO265&gt;1,"Duplicate",IF(COUNTIF('GSTR-2B IMS'!$AE$5:$AE$504,AM265)=0,"Only in Books",IF(COUNTIF('GSTR-2B IMS'!$AE$5:$AE$504,AM265)&gt;1,"Duplicate",IF(AND(C265=INDEX('GSTR-2B IMS'!$C$5:$C$504,AW265),F265=INDEX('GSTR-2B IMS'!$F$5:$F$504,AW265),ABS(H265-INDEX('GSTR-2B IMS'!$H$5:$H$504,AW265))&lt;=Setup!$B$21,ABS(L265-INDEX('GSTR-2B IMS'!$L$5:$L$504,AW265))&lt;=Setup!$B$18,ABS(AN265-INDEX('GSTR-2B IMS'!$AF$5:$AF$504,AW265))&lt;=Setup!$B$19,ABS(M265-INDEX('GSTR-2B IMS'!$M$5:$M$504,AW265))&lt;=Setup!$B$20,ABS(N265-INDEX('GSTR-2B IMS'!$N$5:$N$504,AW265))&lt;=Setup!$B$20,ABS(O265-INDEX('GSTR-2B IMS'!$O$5:$O$504,AW265))&lt;=Setup!$B$20,ABS(P265-INDEX('GSTR-2B IMS'!$P$5:$P$504,AW265))&lt;=Setup!$B$20),"Exact",IF(AND(C265=INDEX('GSTR-2B IMS'!$C$5:$C$504,AW265),F265=INDEX('GSTR-2B IMS'!$F$5:$F$504,AW265)),"Partial","Probable"))))))</f>
        <v/>
      </c>
      <c r="AY265" s="69" t="str">
        <f t="shared" si="62"/>
        <v/>
      </c>
      <c r="AZ265" s="190">
        <f t="shared" si="63"/>
        <v>261</v>
      </c>
      <c r="BA265" s="190" t="str">
        <f>IF(A265="","",IF(AW265="","N.A.",IF(INDEX('GSTR-2B IMS'!$T$5:$T$504,AW265)&lt;&gt;"Available","REVIEW",IF(OR(INDEX('GSTR-2B IMS'!$B$5:$B$504,AW265)="GSTR-1 B2B",INDEX('GSTR-2B IMS'!$B$5:$B$504,AW265)="GSTR-1A",INDEX('GSTR-2B IMS'!$B$5:$B$504,AW265)="IFF"),IF(OR(INDEX('GSTR-2B IMS'!$V$5:$V$504,AW265)="Accepted",INDEX('GSTR-2B IMS'!$V$5:$V$504,AW265)="No Action",INDEX('GSTR-2B IMS'!$V$5:$V$504,AW265)="Deemed Accepted"),"PASS","REVIEW"),IF(OR(INDEX('GSTR-2B IMS'!$V$5:$V$504,AW265)="Not in IMS",INDEX('GSTR-2B IMS'!$V$5:$V$504,AW265)="N.A.",INDEX('GSTR-2B IMS'!$V$5:$V$504,AW265)=""),"PASS","REVIEW")))))</f>
        <v/>
      </c>
      <c r="BB265" s="190" t="str">
        <f>IF(A265="","",IF(S265="Yes","RCM",IF(AW265="","Unmatched",IF(INDEX('GSTR-2B IMS'!$AC$5:$AC$504,AW265)="","4(A)(5)",INDEX('GSTR-2B IMS'!$AC$5:$AC$504,AW265)))))</f>
        <v/>
      </c>
      <c r="BC265" s="188" t="str">
        <f>IF(A265="","",IF(OR(S265="Yes",F265="Credit Note",Q265&lt;=0,AF265="",Setup!$B$24&lt;=AF265,AN265&lt;=0),0,MAX(0,M265*MIN(1,MAX(0,AI265/AN265))*MAX(0,1-IF(AND(AD265&lt;&gt;"",AD265&lt;=AF265),MIN(1,MAX(0,AE265/Q265)),0))-SUMIFS('Reversal Reclaim'!$K$5:$K$504,'Reversal Reclaim'!$B$5:$B$504,A265,'Reversal Reclaim'!$G$5:$G$504,"Temporary"))))</f>
        <v/>
      </c>
      <c r="BD265" s="188" t="str">
        <f>IF(A265="","",IF(OR(S265="Yes",F265="Credit Note",Q265&lt;=0,AF265="",Setup!$B$24&lt;=AF265,AN265&lt;=0),0,MAX(0,N265*MIN(1,MAX(0,AI265/AN265))*MAX(0,1-IF(AND(AD265&lt;&gt;"",AD265&lt;=AF265),MIN(1,MAX(0,AE265/Q265)),0))-SUMIFS('Reversal Reclaim'!$L$5:$L$504,'Reversal Reclaim'!$B$5:$B$504,A265,'Reversal Reclaim'!$G$5:$G$504,"Temporary"))))</f>
        <v/>
      </c>
      <c r="BE265" s="188" t="str">
        <f>IF(A265="","",IF(OR(S265="Yes",F265="Credit Note",Q265&lt;=0,AF265="",Setup!$B$24&lt;=AF265,AN265&lt;=0),0,MAX(0,O265*MIN(1,MAX(0,AI265/AN265))*MAX(0,1-IF(AND(AD265&lt;&gt;"",AD265&lt;=AF265),MIN(1,MAX(0,AE265/Q265)),0))-SUMIFS('Reversal Reclaim'!$M$5:$M$504,'Reversal Reclaim'!$B$5:$B$504,A265,'Reversal Reclaim'!$G$5:$G$504,"Temporary"))))</f>
        <v/>
      </c>
      <c r="BF265" s="188" t="str">
        <f>IF(A265="","",IF(OR(S265="Yes",F265="Credit Note",Q265&lt;=0,AF265="",Setup!$B$24&lt;=AF265,AN265&lt;=0),0,MAX(0,P265*MIN(1,MAX(0,AI265/AN265))*MAX(0,1-IF(AND(AD265&lt;&gt;"",AD265&lt;=AF265),MIN(1,MAX(0,AE265/Q265)),0))-SUMIFS('Reversal Reclaim'!$N$5:$N$504,'Reversal Reclaim'!$B$5:$B$504,A265,'Reversal Reclaim'!$G$5:$G$504,"Temporary"))))</f>
        <v/>
      </c>
      <c r="BG265" s="188" t="str">
        <f t="shared" si="64"/>
        <v/>
      </c>
    </row>
    <row r="266" spans="1:59" ht="37.950000000000003" customHeight="1" x14ac:dyDescent="0.25">
      <c r="A266" s="61"/>
      <c r="B266" s="62"/>
      <c r="C266" s="62"/>
      <c r="D266" s="62"/>
      <c r="E266" s="62"/>
      <c r="F266" s="62"/>
      <c r="G266" s="62"/>
      <c r="H266" s="63"/>
      <c r="I266" s="63"/>
      <c r="J266" s="63"/>
      <c r="K266" s="63"/>
      <c r="L266" s="64"/>
      <c r="M266" s="64"/>
      <c r="N266" s="64"/>
      <c r="O266" s="64"/>
      <c r="P266" s="64"/>
      <c r="Q266" s="64"/>
      <c r="R266" s="62"/>
      <c r="S266" s="62"/>
      <c r="T266" s="62"/>
      <c r="U266" s="62"/>
      <c r="V266" s="62"/>
      <c r="W266" s="63"/>
      <c r="X266" s="65"/>
      <c r="Y266" s="65"/>
      <c r="Z266" s="65"/>
      <c r="AA266" s="62"/>
      <c r="AB266" s="62"/>
      <c r="AC266" s="62"/>
      <c r="AD266" s="63"/>
      <c r="AE266" s="64"/>
      <c r="AF266" s="63" t="str">
        <f t="shared" si="52"/>
        <v/>
      </c>
      <c r="AG266" s="62"/>
      <c r="AH266" s="207"/>
      <c r="AI266" s="64"/>
      <c r="AJ266" s="64"/>
      <c r="AK266" s="64"/>
      <c r="AL266" s="66" t="str">
        <f t="shared" si="53"/>
        <v/>
      </c>
      <c r="AM266" s="67" t="str">
        <f t="shared" si="54"/>
        <v/>
      </c>
      <c r="AN266" s="68" t="str">
        <f t="shared" si="55"/>
        <v/>
      </c>
      <c r="AO266" s="67" t="str">
        <f t="shared" si="56"/>
        <v/>
      </c>
      <c r="AP266" s="67" t="str">
        <f t="shared" si="57"/>
        <v/>
      </c>
      <c r="AQ266" s="67" t="str">
        <f t="shared" si="58"/>
        <v/>
      </c>
      <c r="AR266" s="67" t="str">
        <f t="shared" si="59"/>
        <v/>
      </c>
      <c r="AS266" s="67" t="str">
        <f t="shared" si="60"/>
        <v/>
      </c>
      <c r="AT266" s="67" t="str">
        <f>IF(A266="","",IF(S266="Yes","N.A.",IF(AND(AD266&lt;&gt;"",AD266&lt;=AF266,AE266&gt;=Q266),"PASS",IF(Setup!$B$24&lt;=AF266,"WATCH",IF(BG266&gt;0,"PARTIAL REVERSE/REVIEW","REVERSE/REVIEW")))))</f>
        <v/>
      </c>
      <c r="AU266" s="67" t="str">
        <f>IF(A266="","",IF(H266="","REVIEW",IF(AI266&gt;0,IF(OR(AH266="",NOT(ISNUMBER(AH266))),"REVIEW CLAIM DATE",IF(AH266&lt;=SUMIF('FY Deadlines'!$A$5:$A$14,IF(MONTH(H266)&gt;=4,YEAR(H266),YEAR(H266)-1),'FY Deadlines'!$F$5:$F$14),"PASS","EXPIRED CLAIM")),IF(SUMIF('FY Deadlines'!$A$5:$A$14,IF(MONTH(H266)&gt;=4,YEAR(H266),YEAR(H266)-1),'FY Deadlines'!$F$5:$F$14)=0,"REVIEW FY",IF(Setup!$B$24&gt;SUMIF('FY Deadlines'!$A$5:$A$14,IF(MONTH(H266)&gt;=4,YEAR(H266),YEAR(H266)-1),'FY Deadlines'!$F$5:$F$14),"EXPIRED","PASS")))))</f>
        <v/>
      </c>
      <c r="AV266" s="67" t="str">
        <f t="shared" si="61"/>
        <v/>
      </c>
      <c r="AW266" s="67" t="str">
        <f>IF(AM266="","",IF(COUNTIF('GSTR-2B IMS'!$AE$5:$AE$504,AM266)=1,SUMIF('GSTR-2B IMS'!$AE$5:$AE$504,AM266,'GSTR-2B IMS'!$AL$5:$AL$504),""))</f>
        <v/>
      </c>
      <c r="AX266" s="67" t="str">
        <f>IF(A266="","",IF(AO266&gt;1,"Duplicate",IF(COUNTIF('GSTR-2B IMS'!$AE$5:$AE$504,AM266)=0,"Only in Books",IF(COUNTIF('GSTR-2B IMS'!$AE$5:$AE$504,AM266)&gt;1,"Duplicate",IF(AND(C266=INDEX('GSTR-2B IMS'!$C$5:$C$504,AW266),F266=INDEX('GSTR-2B IMS'!$F$5:$F$504,AW266),ABS(H266-INDEX('GSTR-2B IMS'!$H$5:$H$504,AW266))&lt;=Setup!$B$21,ABS(L266-INDEX('GSTR-2B IMS'!$L$5:$L$504,AW266))&lt;=Setup!$B$18,ABS(AN266-INDEX('GSTR-2B IMS'!$AF$5:$AF$504,AW266))&lt;=Setup!$B$19,ABS(M266-INDEX('GSTR-2B IMS'!$M$5:$M$504,AW266))&lt;=Setup!$B$20,ABS(N266-INDEX('GSTR-2B IMS'!$N$5:$N$504,AW266))&lt;=Setup!$B$20,ABS(O266-INDEX('GSTR-2B IMS'!$O$5:$O$504,AW266))&lt;=Setup!$B$20,ABS(P266-INDEX('GSTR-2B IMS'!$P$5:$P$504,AW266))&lt;=Setup!$B$20),"Exact",IF(AND(C266=INDEX('GSTR-2B IMS'!$C$5:$C$504,AW266),F266=INDEX('GSTR-2B IMS'!$F$5:$F$504,AW266)),"Partial","Probable"))))))</f>
        <v/>
      </c>
      <c r="AY266" s="69" t="str">
        <f t="shared" si="62"/>
        <v/>
      </c>
      <c r="AZ266" s="190">
        <f t="shared" si="63"/>
        <v>262</v>
      </c>
      <c r="BA266" s="190" t="str">
        <f>IF(A266="","",IF(AW266="","N.A.",IF(INDEX('GSTR-2B IMS'!$T$5:$T$504,AW266)&lt;&gt;"Available","REVIEW",IF(OR(INDEX('GSTR-2B IMS'!$B$5:$B$504,AW266)="GSTR-1 B2B",INDEX('GSTR-2B IMS'!$B$5:$B$504,AW266)="GSTR-1A",INDEX('GSTR-2B IMS'!$B$5:$B$504,AW266)="IFF"),IF(OR(INDEX('GSTR-2B IMS'!$V$5:$V$504,AW266)="Accepted",INDEX('GSTR-2B IMS'!$V$5:$V$504,AW266)="No Action",INDEX('GSTR-2B IMS'!$V$5:$V$504,AW266)="Deemed Accepted"),"PASS","REVIEW"),IF(OR(INDEX('GSTR-2B IMS'!$V$5:$V$504,AW266)="Not in IMS",INDEX('GSTR-2B IMS'!$V$5:$V$504,AW266)="N.A.",INDEX('GSTR-2B IMS'!$V$5:$V$504,AW266)=""),"PASS","REVIEW")))))</f>
        <v/>
      </c>
      <c r="BB266" s="190" t="str">
        <f>IF(A266="","",IF(S266="Yes","RCM",IF(AW266="","Unmatched",IF(INDEX('GSTR-2B IMS'!$AC$5:$AC$504,AW266)="","4(A)(5)",INDEX('GSTR-2B IMS'!$AC$5:$AC$504,AW266)))))</f>
        <v/>
      </c>
      <c r="BC266" s="188" t="str">
        <f>IF(A266="","",IF(OR(S266="Yes",F266="Credit Note",Q266&lt;=0,AF266="",Setup!$B$24&lt;=AF266,AN266&lt;=0),0,MAX(0,M266*MIN(1,MAX(0,AI266/AN266))*MAX(0,1-IF(AND(AD266&lt;&gt;"",AD266&lt;=AF266),MIN(1,MAX(0,AE266/Q266)),0))-SUMIFS('Reversal Reclaim'!$K$5:$K$504,'Reversal Reclaim'!$B$5:$B$504,A266,'Reversal Reclaim'!$G$5:$G$504,"Temporary"))))</f>
        <v/>
      </c>
      <c r="BD266" s="188" t="str">
        <f>IF(A266="","",IF(OR(S266="Yes",F266="Credit Note",Q266&lt;=0,AF266="",Setup!$B$24&lt;=AF266,AN266&lt;=0),0,MAX(0,N266*MIN(1,MAX(0,AI266/AN266))*MAX(0,1-IF(AND(AD266&lt;&gt;"",AD266&lt;=AF266),MIN(1,MAX(0,AE266/Q266)),0))-SUMIFS('Reversal Reclaim'!$L$5:$L$504,'Reversal Reclaim'!$B$5:$B$504,A266,'Reversal Reclaim'!$G$5:$G$504,"Temporary"))))</f>
        <v/>
      </c>
      <c r="BE266" s="188" t="str">
        <f>IF(A266="","",IF(OR(S266="Yes",F266="Credit Note",Q266&lt;=0,AF266="",Setup!$B$24&lt;=AF266,AN266&lt;=0),0,MAX(0,O266*MIN(1,MAX(0,AI266/AN266))*MAX(0,1-IF(AND(AD266&lt;&gt;"",AD266&lt;=AF266),MIN(1,MAX(0,AE266/Q266)),0))-SUMIFS('Reversal Reclaim'!$M$5:$M$504,'Reversal Reclaim'!$B$5:$B$504,A266,'Reversal Reclaim'!$G$5:$G$504,"Temporary"))))</f>
        <v/>
      </c>
      <c r="BF266" s="188" t="str">
        <f>IF(A266="","",IF(OR(S266="Yes",F266="Credit Note",Q266&lt;=0,AF266="",Setup!$B$24&lt;=AF266,AN266&lt;=0),0,MAX(0,P266*MIN(1,MAX(0,AI266/AN266))*MAX(0,1-IF(AND(AD266&lt;&gt;"",AD266&lt;=AF266),MIN(1,MAX(0,AE266/Q266)),0))-SUMIFS('Reversal Reclaim'!$N$5:$N$504,'Reversal Reclaim'!$B$5:$B$504,A266,'Reversal Reclaim'!$G$5:$G$504,"Temporary"))))</f>
        <v/>
      </c>
      <c r="BG266" s="188" t="str">
        <f t="shared" si="64"/>
        <v/>
      </c>
    </row>
    <row r="267" spans="1:59" ht="37.950000000000003" customHeight="1" x14ac:dyDescent="0.25">
      <c r="A267" s="61"/>
      <c r="B267" s="62"/>
      <c r="C267" s="62"/>
      <c r="D267" s="62"/>
      <c r="E267" s="62"/>
      <c r="F267" s="62"/>
      <c r="G267" s="62"/>
      <c r="H267" s="63"/>
      <c r="I267" s="63"/>
      <c r="J267" s="63"/>
      <c r="K267" s="63"/>
      <c r="L267" s="64"/>
      <c r="M267" s="64"/>
      <c r="N267" s="64"/>
      <c r="O267" s="64"/>
      <c r="P267" s="64"/>
      <c r="Q267" s="64"/>
      <c r="R267" s="62"/>
      <c r="S267" s="62"/>
      <c r="T267" s="62"/>
      <c r="U267" s="62"/>
      <c r="V267" s="62"/>
      <c r="W267" s="63"/>
      <c r="X267" s="65"/>
      <c r="Y267" s="65"/>
      <c r="Z267" s="65"/>
      <c r="AA267" s="62"/>
      <c r="AB267" s="62"/>
      <c r="AC267" s="62"/>
      <c r="AD267" s="63"/>
      <c r="AE267" s="64"/>
      <c r="AF267" s="63" t="str">
        <f t="shared" si="52"/>
        <v/>
      </c>
      <c r="AG267" s="62"/>
      <c r="AH267" s="207"/>
      <c r="AI267" s="64"/>
      <c r="AJ267" s="64"/>
      <c r="AK267" s="64"/>
      <c r="AL267" s="66" t="str">
        <f t="shared" si="53"/>
        <v/>
      </c>
      <c r="AM267" s="67" t="str">
        <f t="shared" si="54"/>
        <v/>
      </c>
      <c r="AN267" s="68" t="str">
        <f t="shared" si="55"/>
        <v/>
      </c>
      <c r="AO267" s="67" t="str">
        <f t="shared" si="56"/>
        <v/>
      </c>
      <c r="AP267" s="67" t="str">
        <f t="shared" si="57"/>
        <v/>
      </c>
      <c r="AQ267" s="67" t="str">
        <f t="shared" si="58"/>
        <v/>
      </c>
      <c r="AR267" s="67" t="str">
        <f t="shared" si="59"/>
        <v/>
      </c>
      <c r="AS267" s="67" t="str">
        <f t="shared" si="60"/>
        <v/>
      </c>
      <c r="AT267" s="67" t="str">
        <f>IF(A267="","",IF(S267="Yes","N.A.",IF(AND(AD267&lt;&gt;"",AD267&lt;=AF267,AE267&gt;=Q267),"PASS",IF(Setup!$B$24&lt;=AF267,"WATCH",IF(BG267&gt;0,"PARTIAL REVERSE/REVIEW","REVERSE/REVIEW")))))</f>
        <v/>
      </c>
      <c r="AU267" s="67" t="str">
        <f>IF(A267="","",IF(H267="","REVIEW",IF(AI267&gt;0,IF(OR(AH267="",NOT(ISNUMBER(AH267))),"REVIEW CLAIM DATE",IF(AH267&lt;=SUMIF('FY Deadlines'!$A$5:$A$14,IF(MONTH(H267)&gt;=4,YEAR(H267),YEAR(H267)-1),'FY Deadlines'!$F$5:$F$14),"PASS","EXPIRED CLAIM")),IF(SUMIF('FY Deadlines'!$A$5:$A$14,IF(MONTH(H267)&gt;=4,YEAR(H267),YEAR(H267)-1),'FY Deadlines'!$F$5:$F$14)=0,"REVIEW FY",IF(Setup!$B$24&gt;SUMIF('FY Deadlines'!$A$5:$A$14,IF(MONTH(H267)&gt;=4,YEAR(H267),YEAR(H267)-1),'FY Deadlines'!$F$5:$F$14),"EXPIRED","PASS")))))</f>
        <v/>
      </c>
      <c r="AV267" s="67" t="str">
        <f t="shared" si="61"/>
        <v/>
      </c>
      <c r="AW267" s="67" t="str">
        <f>IF(AM267="","",IF(COUNTIF('GSTR-2B IMS'!$AE$5:$AE$504,AM267)=1,SUMIF('GSTR-2B IMS'!$AE$5:$AE$504,AM267,'GSTR-2B IMS'!$AL$5:$AL$504),""))</f>
        <v/>
      </c>
      <c r="AX267" s="67" t="str">
        <f>IF(A267="","",IF(AO267&gt;1,"Duplicate",IF(COUNTIF('GSTR-2B IMS'!$AE$5:$AE$504,AM267)=0,"Only in Books",IF(COUNTIF('GSTR-2B IMS'!$AE$5:$AE$504,AM267)&gt;1,"Duplicate",IF(AND(C267=INDEX('GSTR-2B IMS'!$C$5:$C$504,AW267),F267=INDEX('GSTR-2B IMS'!$F$5:$F$504,AW267),ABS(H267-INDEX('GSTR-2B IMS'!$H$5:$H$504,AW267))&lt;=Setup!$B$21,ABS(L267-INDEX('GSTR-2B IMS'!$L$5:$L$504,AW267))&lt;=Setup!$B$18,ABS(AN267-INDEX('GSTR-2B IMS'!$AF$5:$AF$504,AW267))&lt;=Setup!$B$19,ABS(M267-INDEX('GSTR-2B IMS'!$M$5:$M$504,AW267))&lt;=Setup!$B$20,ABS(N267-INDEX('GSTR-2B IMS'!$N$5:$N$504,AW267))&lt;=Setup!$B$20,ABS(O267-INDEX('GSTR-2B IMS'!$O$5:$O$504,AW267))&lt;=Setup!$B$20,ABS(P267-INDEX('GSTR-2B IMS'!$P$5:$P$504,AW267))&lt;=Setup!$B$20),"Exact",IF(AND(C267=INDEX('GSTR-2B IMS'!$C$5:$C$504,AW267),F267=INDEX('GSTR-2B IMS'!$F$5:$F$504,AW267)),"Partial","Probable"))))))</f>
        <v/>
      </c>
      <c r="AY267" s="69" t="str">
        <f t="shared" si="62"/>
        <v/>
      </c>
      <c r="AZ267" s="190">
        <f t="shared" si="63"/>
        <v>263</v>
      </c>
      <c r="BA267" s="190" t="str">
        <f>IF(A267="","",IF(AW267="","N.A.",IF(INDEX('GSTR-2B IMS'!$T$5:$T$504,AW267)&lt;&gt;"Available","REVIEW",IF(OR(INDEX('GSTR-2B IMS'!$B$5:$B$504,AW267)="GSTR-1 B2B",INDEX('GSTR-2B IMS'!$B$5:$B$504,AW267)="GSTR-1A",INDEX('GSTR-2B IMS'!$B$5:$B$504,AW267)="IFF"),IF(OR(INDEX('GSTR-2B IMS'!$V$5:$V$504,AW267)="Accepted",INDEX('GSTR-2B IMS'!$V$5:$V$504,AW267)="No Action",INDEX('GSTR-2B IMS'!$V$5:$V$504,AW267)="Deemed Accepted"),"PASS","REVIEW"),IF(OR(INDEX('GSTR-2B IMS'!$V$5:$V$504,AW267)="Not in IMS",INDEX('GSTR-2B IMS'!$V$5:$V$504,AW267)="N.A.",INDEX('GSTR-2B IMS'!$V$5:$V$504,AW267)=""),"PASS","REVIEW")))))</f>
        <v/>
      </c>
      <c r="BB267" s="190" t="str">
        <f>IF(A267="","",IF(S267="Yes","RCM",IF(AW267="","Unmatched",IF(INDEX('GSTR-2B IMS'!$AC$5:$AC$504,AW267)="","4(A)(5)",INDEX('GSTR-2B IMS'!$AC$5:$AC$504,AW267)))))</f>
        <v/>
      </c>
      <c r="BC267" s="188" t="str">
        <f>IF(A267="","",IF(OR(S267="Yes",F267="Credit Note",Q267&lt;=0,AF267="",Setup!$B$24&lt;=AF267,AN267&lt;=0),0,MAX(0,M267*MIN(1,MAX(0,AI267/AN267))*MAX(0,1-IF(AND(AD267&lt;&gt;"",AD267&lt;=AF267),MIN(1,MAX(0,AE267/Q267)),0))-SUMIFS('Reversal Reclaim'!$K$5:$K$504,'Reversal Reclaim'!$B$5:$B$504,A267,'Reversal Reclaim'!$G$5:$G$504,"Temporary"))))</f>
        <v/>
      </c>
      <c r="BD267" s="188" t="str">
        <f>IF(A267="","",IF(OR(S267="Yes",F267="Credit Note",Q267&lt;=0,AF267="",Setup!$B$24&lt;=AF267,AN267&lt;=0),0,MAX(0,N267*MIN(1,MAX(0,AI267/AN267))*MAX(0,1-IF(AND(AD267&lt;&gt;"",AD267&lt;=AF267),MIN(1,MAX(0,AE267/Q267)),0))-SUMIFS('Reversal Reclaim'!$L$5:$L$504,'Reversal Reclaim'!$B$5:$B$504,A267,'Reversal Reclaim'!$G$5:$G$504,"Temporary"))))</f>
        <v/>
      </c>
      <c r="BE267" s="188" t="str">
        <f>IF(A267="","",IF(OR(S267="Yes",F267="Credit Note",Q267&lt;=0,AF267="",Setup!$B$24&lt;=AF267,AN267&lt;=0),0,MAX(0,O267*MIN(1,MAX(0,AI267/AN267))*MAX(0,1-IF(AND(AD267&lt;&gt;"",AD267&lt;=AF267),MIN(1,MAX(0,AE267/Q267)),0))-SUMIFS('Reversal Reclaim'!$M$5:$M$504,'Reversal Reclaim'!$B$5:$B$504,A267,'Reversal Reclaim'!$G$5:$G$504,"Temporary"))))</f>
        <v/>
      </c>
      <c r="BF267" s="188" t="str">
        <f>IF(A267="","",IF(OR(S267="Yes",F267="Credit Note",Q267&lt;=0,AF267="",Setup!$B$24&lt;=AF267,AN267&lt;=0),0,MAX(0,P267*MIN(1,MAX(0,AI267/AN267))*MAX(0,1-IF(AND(AD267&lt;&gt;"",AD267&lt;=AF267),MIN(1,MAX(0,AE267/Q267)),0))-SUMIFS('Reversal Reclaim'!$N$5:$N$504,'Reversal Reclaim'!$B$5:$B$504,A267,'Reversal Reclaim'!$G$5:$G$504,"Temporary"))))</f>
        <v/>
      </c>
      <c r="BG267" s="188" t="str">
        <f t="shared" si="64"/>
        <v/>
      </c>
    </row>
    <row r="268" spans="1:59" ht="37.950000000000003" customHeight="1" x14ac:dyDescent="0.25">
      <c r="A268" s="61"/>
      <c r="B268" s="62"/>
      <c r="C268" s="62"/>
      <c r="D268" s="62"/>
      <c r="E268" s="62"/>
      <c r="F268" s="62"/>
      <c r="G268" s="62"/>
      <c r="H268" s="63"/>
      <c r="I268" s="63"/>
      <c r="J268" s="63"/>
      <c r="K268" s="63"/>
      <c r="L268" s="64"/>
      <c r="M268" s="64"/>
      <c r="N268" s="64"/>
      <c r="O268" s="64"/>
      <c r="P268" s="64"/>
      <c r="Q268" s="64"/>
      <c r="R268" s="62"/>
      <c r="S268" s="62"/>
      <c r="T268" s="62"/>
      <c r="U268" s="62"/>
      <c r="V268" s="62"/>
      <c r="W268" s="63"/>
      <c r="X268" s="65"/>
      <c r="Y268" s="65"/>
      <c r="Z268" s="65"/>
      <c r="AA268" s="62"/>
      <c r="AB268" s="62"/>
      <c r="AC268" s="62"/>
      <c r="AD268" s="63"/>
      <c r="AE268" s="64"/>
      <c r="AF268" s="63" t="str">
        <f t="shared" si="52"/>
        <v/>
      </c>
      <c r="AG268" s="62"/>
      <c r="AH268" s="207"/>
      <c r="AI268" s="64"/>
      <c r="AJ268" s="64"/>
      <c r="AK268" s="64"/>
      <c r="AL268" s="66" t="str">
        <f t="shared" si="53"/>
        <v/>
      </c>
      <c r="AM268" s="67" t="str">
        <f t="shared" si="54"/>
        <v/>
      </c>
      <c r="AN268" s="68" t="str">
        <f t="shared" si="55"/>
        <v/>
      </c>
      <c r="AO268" s="67" t="str">
        <f t="shared" si="56"/>
        <v/>
      </c>
      <c r="AP268" s="67" t="str">
        <f t="shared" si="57"/>
        <v/>
      </c>
      <c r="AQ268" s="67" t="str">
        <f t="shared" si="58"/>
        <v/>
      </c>
      <c r="AR268" s="67" t="str">
        <f t="shared" si="59"/>
        <v/>
      </c>
      <c r="AS268" s="67" t="str">
        <f t="shared" si="60"/>
        <v/>
      </c>
      <c r="AT268" s="67" t="str">
        <f>IF(A268="","",IF(S268="Yes","N.A.",IF(AND(AD268&lt;&gt;"",AD268&lt;=AF268,AE268&gt;=Q268),"PASS",IF(Setup!$B$24&lt;=AF268,"WATCH",IF(BG268&gt;0,"PARTIAL REVERSE/REVIEW","REVERSE/REVIEW")))))</f>
        <v/>
      </c>
      <c r="AU268" s="67" t="str">
        <f>IF(A268="","",IF(H268="","REVIEW",IF(AI268&gt;0,IF(OR(AH268="",NOT(ISNUMBER(AH268))),"REVIEW CLAIM DATE",IF(AH268&lt;=SUMIF('FY Deadlines'!$A$5:$A$14,IF(MONTH(H268)&gt;=4,YEAR(H268),YEAR(H268)-1),'FY Deadlines'!$F$5:$F$14),"PASS","EXPIRED CLAIM")),IF(SUMIF('FY Deadlines'!$A$5:$A$14,IF(MONTH(H268)&gt;=4,YEAR(H268),YEAR(H268)-1),'FY Deadlines'!$F$5:$F$14)=0,"REVIEW FY",IF(Setup!$B$24&gt;SUMIF('FY Deadlines'!$A$5:$A$14,IF(MONTH(H268)&gt;=4,YEAR(H268),YEAR(H268)-1),'FY Deadlines'!$F$5:$F$14),"EXPIRED","PASS")))))</f>
        <v/>
      </c>
      <c r="AV268" s="67" t="str">
        <f t="shared" si="61"/>
        <v/>
      </c>
      <c r="AW268" s="67" t="str">
        <f>IF(AM268="","",IF(COUNTIF('GSTR-2B IMS'!$AE$5:$AE$504,AM268)=1,SUMIF('GSTR-2B IMS'!$AE$5:$AE$504,AM268,'GSTR-2B IMS'!$AL$5:$AL$504),""))</f>
        <v/>
      </c>
      <c r="AX268" s="67" t="str">
        <f>IF(A268="","",IF(AO268&gt;1,"Duplicate",IF(COUNTIF('GSTR-2B IMS'!$AE$5:$AE$504,AM268)=0,"Only in Books",IF(COUNTIF('GSTR-2B IMS'!$AE$5:$AE$504,AM268)&gt;1,"Duplicate",IF(AND(C268=INDEX('GSTR-2B IMS'!$C$5:$C$504,AW268),F268=INDEX('GSTR-2B IMS'!$F$5:$F$504,AW268),ABS(H268-INDEX('GSTR-2B IMS'!$H$5:$H$504,AW268))&lt;=Setup!$B$21,ABS(L268-INDEX('GSTR-2B IMS'!$L$5:$L$504,AW268))&lt;=Setup!$B$18,ABS(AN268-INDEX('GSTR-2B IMS'!$AF$5:$AF$504,AW268))&lt;=Setup!$B$19,ABS(M268-INDEX('GSTR-2B IMS'!$M$5:$M$504,AW268))&lt;=Setup!$B$20,ABS(N268-INDEX('GSTR-2B IMS'!$N$5:$N$504,AW268))&lt;=Setup!$B$20,ABS(O268-INDEX('GSTR-2B IMS'!$O$5:$O$504,AW268))&lt;=Setup!$B$20,ABS(P268-INDEX('GSTR-2B IMS'!$P$5:$P$504,AW268))&lt;=Setup!$B$20),"Exact",IF(AND(C268=INDEX('GSTR-2B IMS'!$C$5:$C$504,AW268),F268=INDEX('GSTR-2B IMS'!$F$5:$F$504,AW268)),"Partial","Probable"))))))</f>
        <v/>
      </c>
      <c r="AY268" s="69" t="str">
        <f t="shared" si="62"/>
        <v/>
      </c>
      <c r="AZ268" s="190">
        <f t="shared" si="63"/>
        <v>264</v>
      </c>
      <c r="BA268" s="190" t="str">
        <f>IF(A268="","",IF(AW268="","N.A.",IF(INDEX('GSTR-2B IMS'!$T$5:$T$504,AW268)&lt;&gt;"Available","REVIEW",IF(OR(INDEX('GSTR-2B IMS'!$B$5:$B$504,AW268)="GSTR-1 B2B",INDEX('GSTR-2B IMS'!$B$5:$B$504,AW268)="GSTR-1A",INDEX('GSTR-2B IMS'!$B$5:$B$504,AW268)="IFF"),IF(OR(INDEX('GSTR-2B IMS'!$V$5:$V$504,AW268)="Accepted",INDEX('GSTR-2B IMS'!$V$5:$V$504,AW268)="No Action",INDEX('GSTR-2B IMS'!$V$5:$V$504,AW268)="Deemed Accepted"),"PASS","REVIEW"),IF(OR(INDEX('GSTR-2B IMS'!$V$5:$V$504,AW268)="Not in IMS",INDEX('GSTR-2B IMS'!$V$5:$V$504,AW268)="N.A.",INDEX('GSTR-2B IMS'!$V$5:$V$504,AW268)=""),"PASS","REVIEW")))))</f>
        <v/>
      </c>
      <c r="BB268" s="190" t="str">
        <f>IF(A268="","",IF(S268="Yes","RCM",IF(AW268="","Unmatched",IF(INDEX('GSTR-2B IMS'!$AC$5:$AC$504,AW268)="","4(A)(5)",INDEX('GSTR-2B IMS'!$AC$5:$AC$504,AW268)))))</f>
        <v/>
      </c>
      <c r="BC268" s="188" t="str">
        <f>IF(A268="","",IF(OR(S268="Yes",F268="Credit Note",Q268&lt;=0,AF268="",Setup!$B$24&lt;=AF268,AN268&lt;=0),0,MAX(0,M268*MIN(1,MAX(0,AI268/AN268))*MAX(0,1-IF(AND(AD268&lt;&gt;"",AD268&lt;=AF268),MIN(1,MAX(0,AE268/Q268)),0))-SUMIFS('Reversal Reclaim'!$K$5:$K$504,'Reversal Reclaim'!$B$5:$B$504,A268,'Reversal Reclaim'!$G$5:$G$504,"Temporary"))))</f>
        <v/>
      </c>
      <c r="BD268" s="188" t="str">
        <f>IF(A268="","",IF(OR(S268="Yes",F268="Credit Note",Q268&lt;=0,AF268="",Setup!$B$24&lt;=AF268,AN268&lt;=0),0,MAX(0,N268*MIN(1,MAX(0,AI268/AN268))*MAX(0,1-IF(AND(AD268&lt;&gt;"",AD268&lt;=AF268),MIN(1,MAX(0,AE268/Q268)),0))-SUMIFS('Reversal Reclaim'!$L$5:$L$504,'Reversal Reclaim'!$B$5:$B$504,A268,'Reversal Reclaim'!$G$5:$G$504,"Temporary"))))</f>
        <v/>
      </c>
      <c r="BE268" s="188" t="str">
        <f>IF(A268="","",IF(OR(S268="Yes",F268="Credit Note",Q268&lt;=0,AF268="",Setup!$B$24&lt;=AF268,AN268&lt;=0),0,MAX(0,O268*MIN(1,MAX(0,AI268/AN268))*MAX(0,1-IF(AND(AD268&lt;&gt;"",AD268&lt;=AF268),MIN(1,MAX(0,AE268/Q268)),0))-SUMIFS('Reversal Reclaim'!$M$5:$M$504,'Reversal Reclaim'!$B$5:$B$504,A268,'Reversal Reclaim'!$G$5:$G$504,"Temporary"))))</f>
        <v/>
      </c>
      <c r="BF268" s="188" t="str">
        <f>IF(A268="","",IF(OR(S268="Yes",F268="Credit Note",Q268&lt;=0,AF268="",Setup!$B$24&lt;=AF268,AN268&lt;=0),0,MAX(0,P268*MIN(1,MAX(0,AI268/AN268))*MAX(0,1-IF(AND(AD268&lt;&gt;"",AD268&lt;=AF268),MIN(1,MAX(0,AE268/Q268)),0))-SUMIFS('Reversal Reclaim'!$N$5:$N$504,'Reversal Reclaim'!$B$5:$B$504,A268,'Reversal Reclaim'!$G$5:$G$504,"Temporary"))))</f>
        <v/>
      </c>
      <c r="BG268" s="188" t="str">
        <f t="shared" si="64"/>
        <v/>
      </c>
    </row>
    <row r="269" spans="1:59" ht="37.950000000000003" customHeight="1" x14ac:dyDescent="0.25">
      <c r="A269" s="61"/>
      <c r="B269" s="62"/>
      <c r="C269" s="62"/>
      <c r="D269" s="62"/>
      <c r="E269" s="62"/>
      <c r="F269" s="62"/>
      <c r="G269" s="62"/>
      <c r="H269" s="63"/>
      <c r="I269" s="63"/>
      <c r="J269" s="63"/>
      <c r="K269" s="63"/>
      <c r="L269" s="64"/>
      <c r="M269" s="64"/>
      <c r="N269" s="64"/>
      <c r="O269" s="64"/>
      <c r="P269" s="64"/>
      <c r="Q269" s="64"/>
      <c r="R269" s="62"/>
      <c r="S269" s="62"/>
      <c r="T269" s="62"/>
      <c r="U269" s="62"/>
      <c r="V269" s="62"/>
      <c r="W269" s="63"/>
      <c r="X269" s="65"/>
      <c r="Y269" s="65"/>
      <c r="Z269" s="65"/>
      <c r="AA269" s="62"/>
      <c r="AB269" s="62"/>
      <c r="AC269" s="62"/>
      <c r="AD269" s="63"/>
      <c r="AE269" s="64"/>
      <c r="AF269" s="63" t="str">
        <f t="shared" si="52"/>
        <v/>
      </c>
      <c r="AG269" s="62"/>
      <c r="AH269" s="207"/>
      <c r="AI269" s="64"/>
      <c r="AJ269" s="64"/>
      <c r="AK269" s="64"/>
      <c r="AL269" s="66" t="str">
        <f t="shared" si="53"/>
        <v/>
      </c>
      <c r="AM269" s="67" t="str">
        <f t="shared" si="54"/>
        <v/>
      </c>
      <c r="AN269" s="68" t="str">
        <f t="shared" si="55"/>
        <v/>
      </c>
      <c r="AO269" s="67" t="str">
        <f t="shared" si="56"/>
        <v/>
      </c>
      <c r="AP269" s="67" t="str">
        <f t="shared" si="57"/>
        <v/>
      </c>
      <c r="AQ269" s="67" t="str">
        <f t="shared" si="58"/>
        <v/>
      </c>
      <c r="AR269" s="67" t="str">
        <f t="shared" si="59"/>
        <v/>
      </c>
      <c r="AS269" s="67" t="str">
        <f t="shared" si="60"/>
        <v/>
      </c>
      <c r="AT269" s="67" t="str">
        <f>IF(A269="","",IF(S269="Yes","N.A.",IF(AND(AD269&lt;&gt;"",AD269&lt;=AF269,AE269&gt;=Q269),"PASS",IF(Setup!$B$24&lt;=AF269,"WATCH",IF(BG269&gt;0,"PARTIAL REVERSE/REVIEW","REVERSE/REVIEW")))))</f>
        <v/>
      </c>
      <c r="AU269" s="67" t="str">
        <f>IF(A269="","",IF(H269="","REVIEW",IF(AI269&gt;0,IF(OR(AH269="",NOT(ISNUMBER(AH269))),"REVIEW CLAIM DATE",IF(AH269&lt;=SUMIF('FY Deadlines'!$A$5:$A$14,IF(MONTH(H269)&gt;=4,YEAR(H269),YEAR(H269)-1),'FY Deadlines'!$F$5:$F$14),"PASS","EXPIRED CLAIM")),IF(SUMIF('FY Deadlines'!$A$5:$A$14,IF(MONTH(H269)&gt;=4,YEAR(H269),YEAR(H269)-1),'FY Deadlines'!$F$5:$F$14)=0,"REVIEW FY",IF(Setup!$B$24&gt;SUMIF('FY Deadlines'!$A$5:$A$14,IF(MONTH(H269)&gt;=4,YEAR(H269),YEAR(H269)-1),'FY Deadlines'!$F$5:$F$14),"EXPIRED","PASS")))))</f>
        <v/>
      </c>
      <c r="AV269" s="67" t="str">
        <f t="shared" si="61"/>
        <v/>
      </c>
      <c r="AW269" s="67" t="str">
        <f>IF(AM269="","",IF(COUNTIF('GSTR-2B IMS'!$AE$5:$AE$504,AM269)=1,SUMIF('GSTR-2B IMS'!$AE$5:$AE$504,AM269,'GSTR-2B IMS'!$AL$5:$AL$504),""))</f>
        <v/>
      </c>
      <c r="AX269" s="67" t="str">
        <f>IF(A269="","",IF(AO269&gt;1,"Duplicate",IF(COUNTIF('GSTR-2B IMS'!$AE$5:$AE$504,AM269)=0,"Only in Books",IF(COUNTIF('GSTR-2B IMS'!$AE$5:$AE$504,AM269)&gt;1,"Duplicate",IF(AND(C269=INDEX('GSTR-2B IMS'!$C$5:$C$504,AW269),F269=INDEX('GSTR-2B IMS'!$F$5:$F$504,AW269),ABS(H269-INDEX('GSTR-2B IMS'!$H$5:$H$504,AW269))&lt;=Setup!$B$21,ABS(L269-INDEX('GSTR-2B IMS'!$L$5:$L$504,AW269))&lt;=Setup!$B$18,ABS(AN269-INDEX('GSTR-2B IMS'!$AF$5:$AF$504,AW269))&lt;=Setup!$B$19,ABS(M269-INDEX('GSTR-2B IMS'!$M$5:$M$504,AW269))&lt;=Setup!$B$20,ABS(N269-INDEX('GSTR-2B IMS'!$N$5:$N$504,AW269))&lt;=Setup!$B$20,ABS(O269-INDEX('GSTR-2B IMS'!$O$5:$O$504,AW269))&lt;=Setup!$B$20,ABS(P269-INDEX('GSTR-2B IMS'!$P$5:$P$504,AW269))&lt;=Setup!$B$20),"Exact",IF(AND(C269=INDEX('GSTR-2B IMS'!$C$5:$C$504,AW269),F269=INDEX('GSTR-2B IMS'!$F$5:$F$504,AW269)),"Partial","Probable"))))))</f>
        <v/>
      </c>
      <c r="AY269" s="69" t="str">
        <f t="shared" si="62"/>
        <v/>
      </c>
      <c r="AZ269" s="190">
        <f t="shared" si="63"/>
        <v>265</v>
      </c>
      <c r="BA269" s="190" t="str">
        <f>IF(A269="","",IF(AW269="","N.A.",IF(INDEX('GSTR-2B IMS'!$T$5:$T$504,AW269)&lt;&gt;"Available","REVIEW",IF(OR(INDEX('GSTR-2B IMS'!$B$5:$B$504,AW269)="GSTR-1 B2B",INDEX('GSTR-2B IMS'!$B$5:$B$504,AW269)="GSTR-1A",INDEX('GSTR-2B IMS'!$B$5:$B$504,AW269)="IFF"),IF(OR(INDEX('GSTR-2B IMS'!$V$5:$V$504,AW269)="Accepted",INDEX('GSTR-2B IMS'!$V$5:$V$504,AW269)="No Action",INDEX('GSTR-2B IMS'!$V$5:$V$504,AW269)="Deemed Accepted"),"PASS","REVIEW"),IF(OR(INDEX('GSTR-2B IMS'!$V$5:$V$504,AW269)="Not in IMS",INDEX('GSTR-2B IMS'!$V$5:$V$504,AW269)="N.A.",INDEX('GSTR-2B IMS'!$V$5:$V$504,AW269)=""),"PASS","REVIEW")))))</f>
        <v/>
      </c>
      <c r="BB269" s="190" t="str">
        <f>IF(A269="","",IF(S269="Yes","RCM",IF(AW269="","Unmatched",IF(INDEX('GSTR-2B IMS'!$AC$5:$AC$504,AW269)="","4(A)(5)",INDEX('GSTR-2B IMS'!$AC$5:$AC$504,AW269)))))</f>
        <v/>
      </c>
      <c r="BC269" s="188" t="str">
        <f>IF(A269="","",IF(OR(S269="Yes",F269="Credit Note",Q269&lt;=0,AF269="",Setup!$B$24&lt;=AF269,AN269&lt;=0),0,MAX(0,M269*MIN(1,MAX(0,AI269/AN269))*MAX(0,1-IF(AND(AD269&lt;&gt;"",AD269&lt;=AF269),MIN(1,MAX(0,AE269/Q269)),0))-SUMIFS('Reversal Reclaim'!$K$5:$K$504,'Reversal Reclaim'!$B$5:$B$504,A269,'Reversal Reclaim'!$G$5:$G$504,"Temporary"))))</f>
        <v/>
      </c>
      <c r="BD269" s="188" t="str">
        <f>IF(A269="","",IF(OR(S269="Yes",F269="Credit Note",Q269&lt;=0,AF269="",Setup!$B$24&lt;=AF269,AN269&lt;=0),0,MAX(0,N269*MIN(1,MAX(0,AI269/AN269))*MAX(0,1-IF(AND(AD269&lt;&gt;"",AD269&lt;=AF269),MIN(1,MAX(0,AE269/Q269)),0))-SUMIFS('Reversal Reclaim'!$L$5:$L$504,'Reversal Reclaim'!$B$5:$B$504,A269,'Reversal Reclaim'!$G$5:$G$504,"Temporary"))))</f>
        <v/>
      </c>
      <c r="BE269" s="188" t="str">
        <f>IF(A269="","",IF(OR(S269="Yes",F269="Credit Note",Q269&lt;=0,AF269="",Setup!$B$24&lt;=AF269,AN269&lt;=0),0,MAX(0,O269*MIN(1,MAX(0,AI269/AN269))*MAX(0,1-IF(AND(AD269&lt;&gt;"",AD269&lt;=AF269),MIN(1,MAX(0,AE269/Q269)),0))-SUMIFS('Reversal Reclaim'!$M$5:$M$504,'Reversal Reclaim'!$B$5:$B$504,A269,'Reversal Reclaim'!$G$5:$G$504,"Temporary"))))</f>
        <v/>
      </c>
      <c r="BF269" s="188" t="str">
        <f>IF(A269="","",IF(OR(S269="Yes",F269="Credit Note",Q269&lt;=0,AF269="",Setup!$B$24&lt;=AF269,AN269&lt;=0),0,MAX(0,P269*MIN(1,MAX(0,AI269/AN269))*MAX(0,1-IF(AND(AD269&lt;&gt;"",AD269&lt;=AF269),MIN(1,MAX(0,AE269/Q269)),0))-SUMIFS('Reversal Reclaim'!$N$5:$N$504,'Reversal Reclaim'!$B$5:$B$504,A269,'Reversal Reclaim'!$G$5:$G$504,"Temporary"))))</f>
        <v/>
      </c>
      <c r="BG269" s="188" t="str">
        <f t="shared" si="64"/>
        <v/>
      </c>
    </row>
    <row r="270" spans="1:59" ht="37.950000000000003" customHeight="1" x14ac:dyDescent="0.25">
      <c r="A270" s="61"/>
      <c r="B270" s="62"/>
      <c r="C270" s="62"/>
      <c r="D270" s="62"/>
      <c r="E270" s="62"/>
      <c r="F270" s="62"/>
      <c r="G270" s="62"/>
      <c r="H270" s="63"/>
      <c r="I270" s="63"/>
      <c r="J270" s="63"/>
      <c r="K270" s="63"/>
      <c r="L270" s="64"/>
      <c r="M270" s="64"/>
      <c r="N270" s="64"/>
      <c r="O270" s="64"/>
      <c r="P270" s="64"/>
      <c r="Q270" s="64"/>
      <c r="R270" s="62"/>
      <c r="S270" s="62"/>
      <c r="T270" s="62"/>
      <c r="U270" s="62"/>
      <c r="V270" s="62"/>
      <c r="W270" s="63"/>
      <c r="X270" s="65"/>
      <c r="Y270" s="65"/>
      <c r="Z270" s="65"/>
      <c r="AA270" s="62"/>
      <c r="AB270" s="62"/>
      <c r="AC270" s="62"/>
      <c r="AD270" s="63"/>
      <c r="AE270" s="64"/>
      <c r="AF270" s="63" t="str">
        <f t="shared" si="52"/>
        <v/>
      </c>
      <c r="AG270" s="62"/>
      <c r="AH270" s="207"/>
      <c r="AI270" s="64"/>
      <c r="AJ270" s="64"/>
      <c r="AK270" s="64"/>
      <c r="AL270" s="66" t="str">
        <f t="shared" si="53"/>
        <v/>
      </c>
      <c r="AM270" s="67" t="str">
        <f t="shared" si="54"/>
        <v/>
      </c>
      <c r="AN270" s="68" t="str">
        <f t="shared" si="55"/>
        <v/>
      </c>
      <c r="AO270" s="67" t="str">
        <f t="shared" si="56"/>
        <v/>
      </c>
      <c r="AP270" s="67" t="str">
        <f t="shared" si="57"/>
        <v/>
      </c>
      <c r="AQ270" s="67" t="str">
        <f t="shared" si="58"/>
        <v/>
      </c>
      <c r="AR270" s="67" t="str">
        <f t="shared" si="59"/>
        <v/>
      </c>
      <c r="AS270" s="67" t="str">
        <f t="shared" si="60"/>
        <v/>
      </c>
      <c r="AT270" s="67" t="str">
        <f>IF(A270="","",IF(S270="Yes","N.A.",IF(AND(AD270&lt;&gt;"",AD270&lt;=AF270,AE270&gt;=Q270),"PASS",IF(Setup!$B$24&lt;=AF270,"WATCH",IF(BG270&gt;0,"PARTIAL REVERSE/REVIEW","REVERSE/REVIEW")))))</f>
        <v/>
      </c>
      <c r="AU270" s="67" t="str">
        <f>IF(A270="","",IF(H270="","REVIEW",IF(AI270&gt;0,IF(OR(AH270="",NOT(ISNUMBER(AH270))),"REVIEW CLAIM DATE",IF(AH270&lt;=SUMIF('FY Deadlines'!$A$5:$A$14,IF(MONTH(H270)&gt;=4,YEAR(H270),YEAR(H270)-1),'FY Deadlines'!$F$5:$F$14),"PASS","EXPIRED CLAIM")),IF(SUMIF('FY Deadlines'!$A$5:$A$14,IF(MONTH(H270)&gt;=4,YEAR(H270),YEAR(H270)-1),'FY Deadlines'!$F$5:$F$14)=0,"REVIEW FY",IF(Setup!$B$24&gt;SUMIF('FY Deadlines'!$A$5:$A$14,IF(MONTH(H270)&gt;=4,YEAR(H270),YEAR(H270)-1),'FY Deadlines'!$F$5:$F$14),"EXPIRED","PASS")))))</f>
        <v/>
      </c>
      <c r="AV270" s="67" t="str">
        <f t="shared" si="61"/>
        <v/>
      </c>
      <c r="AW270" s="67" t="str">
        <f>IF(AM270="","",IF(COUNTIF('GSTR-2B IMS'!$AE$5:$AE$504,AM270)=1,SUMIF('GSTR-2B IMS'!$AE$5:$AE$504,AM270,'GSTR-2B IMS'!$AL$5:$AL$504),""))</f>
        <v/>
      </c>
      <c r="AX270" s="67" t="str">
        <f>IF(A270="","",IF(AO270&gt;1,"Duplicate",IF(COUNTIF('GSTR-2B IMS'!$AE$5:$AE$504,AM270)=0,"Only in Books",IF(COUNTIF('GSTR-2B IMS'!$AE$5:$AE$504,AM270)&gt;1,"Duplicate",IF(AND(C270=INDEX('GSTR-2B IMS'!$C$5:$C$504,AW270),F270=INDEX('GSTR-2B IMS'!$F$5:$F$504,AW270),ABS(H270-INDEX('GSTR-2B IMS'!$H$5:$H$504,AW270))&lt;=Setup!$B$21,ABS(L270-INDEX('GSTR-2B IMS'!$L$5:$L$504,AW270))&lt;=Setup!$B$18,ABS(AN270-INDEX('GSTR-2B IMS'!$AF$5:$AF$504,AW270))&lt;=Setup!$B$19,ABS(M270-INDEX('GSTR-2B IMS'!$M$5:$M$504,AW270))&lt;=Setup!$B$20,ABS(N270-INDEX('GSTR-2B IMS'!$N$5:$N$504,AW270))&lt;=Setup!$B$20,ABS(O270-INDEX('GSTR-2B IMS'!$O$5:$O$504,AW270))&lt;=Setup!$B$20,ABS(P270-INDEX('GSTR-2B IMS'!$P$5:$P$504,AW270))&lt;=Setup!$B$20),"Exact",IF(AND(C270=INDEX('GSTR-2B IMS'!$C$5:$C$504,AW270),F270=INDEX('GSTR-2B IMS'!$F$5:$F$504,AW270)),"Partial","Probable"))))))</f>
        <v/>
      </c>
      <c r="AY270" s="69" t="str">
        <f t="shared" si="62"/>
        <v/>
      </c>
      <c r="AZ270" s="190">
        <f t="shared" si="63"/>
        <v>266</v>
      </c>
      <c r="BA270" s="190" t="str">
        <f>IF(A270="","",IF(AW270="","N.A.",IF(INDEX('GSTR-2B IMS'!$T$5:$T$504,AW270)&lt;&gt;"Available","REVIEW",IF(OR(INDEX('GSTR-2B IMS'!$B$5:$B$504,AW270)="GSTR-1 B2B",INDEX('GSTR-2B IMS'!$B$5:$B$504,AW270)="GSTR-1A",INDEX('GSTR-2B IMS'!$B$5:$B$504,AW270)="IFF"),IF(OR(INDEX('GSTR-2B IMS'!$V$5:$V$504,AW270)="Accepted",INDEX('GSTR-2B IMS'!$V$5:$V$504,AW270)="No Action",INDEX('GSTR-2B IMS'!$V$5:$V$504,AW270)="Deemed Accepted"),"PASS","REVIEW"),IF(OR(INDEX('GSTR-2B IMS'!$V$5:$V$504,AW270)="Not in IMS",INDEX('GSTR-2B IMS'!$V$5:$V$504,AW270)="N.A.",INDEX('GSTR-2B IMS'!$V$5:$V$504,AW270)=""),"PASS","REVIEW")))))</f>
        <v/>
      </c>
      <c r="BB270" s="190" t="str">
        <f>IF(A270="","",IF(S270="Yes","RCM",IF(AW270="","Unmatched",IF(INDEX('GSTR-2B IMS'!$AC$5:$AC$504,AW270)="","4(A)(5)",INDEX('GSTR-2B IMS'!$AC$5:$AC$504,AW270)))))</f>
        <v/>
      </c>
      <c r="BC270" s="188" t="str">
        <f>IF(A270="","",IF(OR(S270="Yes",F270="Credit Note",Q270&lt;=0,AF270="",Setup!$B$24&lt;=AF270,AN270&lt;=0),0,MAX(0,M270*MIN(1,MAX(0,AI270/AN270))*MAX(0,1-IF(AND(AD270&lt;&gt;"",AD270&lt;=AF270),MIN(1,MAX(0,AE270/Q270)),0))-SUMIFS('Reversal Reclaim'!$K$5:$K$504,'Reversal Reclaim'!$B$5:$B$504,A270,'Reversal Reclaim'!$G$5:$G$504,"Temporary"))))</f>
        <v/>
      </c>
      <c r="BD270" s="188" t="str">
        <f>IF(A270="","",IF(OR(S270="Yes",F270="Credit Note",Q270&lt;=0,AF270="",Setup!$B$24&lt;=AF270,AN270&lt;=0),0,MAX(0,N270*MIN(1,MAX(0,AI270/AN270))*MAX(0,1-IF(AND(AD270&lt;&gt;"",AD270&lt;=AF270),MIN(1,MAX(0,AE270/Q270)),0))-SUMIFS('Reversal Reclaim'!$L$5:$L$504,'Reversal Reclaim'!$B$5:$B$504,A270,'Reversal Reclaim'!$G$5:$G$504,"Temporary"))))</f>
        <v/>
      </c>
      <c r="BE270" s="188" t="str">
        <f>IF(A270="","",IF(OR(S270="Yes",F270="Credit Note",Q270&lt;=0,AF270="",Setup!$B$24&lt;=AF270,AN270&lt;=0),0,MAX(0,O270*MIN(1,MAX(0,AI270/AN270))*MAX(0,1-IF(AND(AD270&lt;&gt;"",AD270&lt;=AF270),MIN(1,MAX(0,AE270/Q270)),0))-SUMIFS('Reversal Reclaim'!$M$5:$M$504,'Reversal Reclaim'!$B$5:$B$504,A270,'Reversal Reclaim'!$G$5:$G$504,"Temporary"))))</f>
        <v/>
      </c>
      <c r="BF270" s="188" t="str">
        <f>IF(A270="","",IF(OR(S270="Yes",F270="Credit Note",Q270&lt;=0,AF270="",Setup!$B$24&lt;=AF270,AN270&lt;=0),0,MAX(0,P270*MIN(1,MAX(0,AI270/AN270))*MAX(0,1-IF(AND(AD270&lt;&gt;"",AD270&lt;=AF270),MIN(1,MAX(0,AE270/Q270)),0))-SUMIFS('Reversal Reclaim'!$N$5:$N$504,'Reversal Reclaim'!$B$5:$B$504,A270,'Reversal Reclaim'!$G$5:$G$504,"Temporary"))))</f>
        <v/>
      </c>
      <c r="BG270" s="188" t="str">
        <f t="shared" si="64"/>
        <v/>
      </c>
    </row>
    <row r="271" spans="1:59" ht="37.950000000000003" customHeight="1" x14ac:dyDescent="0.25">
      <c r="A271" s="61"/>
      <c r="B271" s="62"/>
      <c r="C271" s="62"/>
      <c r="D271" s="62"/>
      <c r="E271" s="62"/>
      <c r="F271" s="62"/>
      <c r="G271" s="62"/>
      <c r="H271" s="63"/>
      <c r="I271" s="63"/>
      <c r="J271" s="63"/>
      <c r="K271" s="63"/>
      <c r="L271" s="64"/>
      <c r="M271" s="64"/>
      <c r="N271" s="64"/>
      <c r="O271" s="64"/>
      <c r="P271" s="64"/>
      <c r="Q271" s="64"/>
      <c r="R271" s="62"/>
      <c r="S271" s="62"/>
      <c r="T271" s="62"/>
      <c r="U271" s="62"/>
      <c r="V271" s="62"/>
      <c r="W271" s="63"/>
      <c r="X271" s="65"/>
      <c r="Y271" s="65"/>
      <c r="Z271" s="65"/>
      <c r="AA271" s="62"/>
      <c r="AB271" s="62"/>
      <c r="AC271" s="62"/>
      <c r="AD271" s="63"/>
      <c r="AE271" s="64"/>
      <c r="AF271" s="63" t="str">
        <f t="shared" si="52"/>
        <v/>
      </c>
      <c r="AG271" s="62"/>
      <c r="AH271" s="207"/>
      <c r="AI271" s="64"/>
      <c r="AJ271" s="64"/>
      <c r="AK271" s="64"/>
      <c r="AL271" s="66" t="str">
        <f t="shared" si="53"/>
        <v/>
      </c>
      <c r="AM271" s="67" t="str">
        <f t="shared" si="54"/>
        <v/>
      </c>
      <c r="AN271" s="68" t="str">
        <f t="shared" si="55"/>
        <v/>
      </c>
      <c r="AO271" s="67" t="str">
        <f t="shared" si="56"/>
        <v/>
      </c>
      <c r="AP271" s="67" t="str">
        <f t="shared" si="57"/>
        <v/>
      </c>
      <c r="AQ271" s="67" t="str">
        <f t="shared" si="58"/>
        <v/>
      </c>
      <c r="AR271" s="67" t="str">
        <f t="shared" si="59"/>
        <v/>
      </c>
      <c r="AS271" s="67" t="str">
        <f t="shared" si="60"/>
        <v/>
      </c>
      <c r="AT271" s="67" t="str">
        <f>IF(A271="","",IF(S271="Yes","N.A.",IF(AND(AD271&lt;&gt;"",AD271&lt;=AF271,AE271&gt;=Q271),"PASS",IF(Setup!$B$24&lt;=AF271,"WATCH",IF(BG271&gt;0,"PARTIAL REVERSE/REVIEW","REVERSE/REVIEW")))))</f>
        <v/>
      </c>
      <c r="AU271" s="67" t="str">
        <f>IF(A271="","",IF(H271="","REVIEW",IF(AI271&gt;0,IF(OR(AH271="",NOT(ISNUMBER(AH271))),"REVIEW CLAIM DATE",IF(AH271&lt;=SUMIF('FY Deadlines'!$A$5:$A$14,IF(MONTH(H271)&gt;=4,YEAR(H271),YEAR(H271)-1),'FY Deadlines'!$F$5:$F$14),"PASS","EXPIRED CLAIM")),IF(SUMIF('FY Deadlines'!$A$5:$A$14,IF(MONTH(H271)&gt;=4,YEAR(H271),YEAR(H271)-1),'FY Deadlines'!$F$5:$F$14)=0,"REVIEW FY",IF(Setup!$B$24&gt;SUMIF('FY Deadlines'!$A$5:$A$14,IF(MONTH(H271)&gt;=4,YEAR(H271),YEAR(H271)-1),'FY Deadlines'!$F$5:$F$14),"EXPIRED","PASS")))))</f>
        <v/>
      </c>
      <c r="AV271" s="67" t="str">
        <f t="shared" si="61"/>
        <v/>
      </c>
      <c r="AW271" s="67" t="str">
        <f>IF(AM271="","",IF(COUNTIF('GSTR-2B IMS'!$AE$5:$AE$504,AM271)=1,SUMIF('GSTR-2B IMS'!$AE$5:$AE$504,AM271,'GSTR-2B IMS'!$AL$5:$AL$504),""))</f>
        <v/>
      </c>
      <c r="AX271" s="67" t="str">
        <f>IF(A271="","",IF(AO271&gt;1,"Duplicate",IF(COUNTIF('GSTR-2B IMS'!$AE$5:$AE$504,AM271)=0,"Only in Books",IF(COUNTIF('GSTR-2B IMS'!$AE$5:$AE$504,AM271)&gt;1,"Duplicate",IF(AND(C271=INDEX('GSTR-2B IMS'!$C$5:$C$504,AW271),F271=INDEX('GSTR-2B IMS'!$F$5:$F$504,AW271),ABS(H271-INDEX('GSTR-2B IMS'!$H$5:$H$504,AW271))&lt;=Setup!$B$21,ABS(L271-INDEX('GSTR-2B IMS'!$L$5:$L$504,AW271))&lt;=Setup!$B$18,ABS(AN271-INDEX('GSTR-2B IMS'!$AF$5:$AF$504,AW271))&lt;=Setup!$B$19,ABS(M271-INDEX('GSTR-2B IMS'!$M$5:$M$504,AW271))&lt;=Setup!$B$20,ABS(N271-INDEX('GSTR-2B IMS'!$N$5:$N$504,AW271))&lt;=Setup!$B$20,ABS(O271-INDEX('GSTR-2B IMS'!$O$5:$O$504,AW271))&lt;=Setup!$B$20,ABS(P271-INDEX('GSTR-2B IMS'!$P$5:$P$504,AW271))&lt;=Setup!$B$20),"Exact",IF(AND(C271=INDEX('GSTR-2B IMS'!$C$5:$C$504,AW271),F271=INDEX('GSTR-2B IMS'!$F$5:$F$504,AW271)),"Partial","Probable"))))))</f>
        <v/>
      </c>
      <c r="AY271" s="69" t="str">
        <f t="shared" si="62"/>
        <v/>
      </c>
      <c r="AZ271" s="190">
        <f t="shared" si="63"/>
        <v>267</v>
      </c>
      <c r="BA271" s="190" t="str">
        <f>IF(A271="","",IF(AW271="","N.A.",IF(INDEX('GSTR-2B IMS'!$T$5:$T$504,AW271)&lt;&gt;"Available","REVIEW",IF(OR(INDEX('GSTR-2B IMS'!$B$5:$B$504,AW271)="GSTR-1 B2B",INDEX('GSTR-2B IMS'!$B$5:$B$504,AW271)="GSTR-1A",INDEX('GSTR-2B IMS'!$B$5:$B$504,AW271)="IFF"),IF(OR(INDEX('GSTR-2B IMS'!$V$5:$V$504,AW271)="Accepted",INDEX('GSTR-2B IMS'!$V$5:$V$504,AW271)="No Action",INDEX('GSTR-2B IMS'!$V$5:$V$504,AW271)="Deemed Accepted"),"PASS","REVIEW"),IF(OR(INDEX('GSTR-2B IMS'!$V$5:$V$504,AW271)="Not in IMS",INDEX('GSTR-2B IMS'!$V$5:$V$504,AW271)="N.A.",INDEX('GSTR-2B IMS'!$V$5:$V$504,AW271)=""),"PASS","REVIEW")))))</f>
        <v/>
      </c>
      <c r="BB271" s="190" t="str">
        <f>IF(A271="","",IF(S271="Yes","RCM",IF(AW271="","Unmatched",IF(INDEX('GSTR-2B IMS'!$AC$5:$AC$504,AW271)="","4(A)(5)",INDEX('GSTR-2B IMS'!$AC$5:$AC$504,AW271)))))</f>
        <v/>
      </c>
      <c r="BC271" s="188" t="str">
        <f>IF(A271="","",IF(OR(S271="Yes",F271="Credit Note",Q271&lt;=0,AF271="",Setup!$B$24&lt;=AF271,AN271&lt;=0),0,MAX(0,M271*MIN(1,MAX(0,AI271/AN271))*MAX(0,1-IF(AND(AD271&lt;&gt;"",AD271&lt;=AF271),MIN(1,MAX(0,AE271/Q271)),0))-SUMIFS('Reversal Reclaim'!$K$5:$K$504,'Reversal Reclaim'!$B$5:$B$504,A271,'Reversal Reclaim'!$G$5:$G$504,"Temporary"))))</f>
        <v/>
      </c>
      <c r="BD271" s="188" t="str">
        <f>IF(A271="","",IF(OR(S271="Yes",F271="Credit Note",Q271&lt;=0,AF271="",Setup!$B$24&lt;=AF271,AN271&lt;=0),0,MAX(0,N271*MIN(1,MAX(0,AI271/AN271))*MAX(0,1-IF(AND(AD271&lt;&gt;"",AD271&lt;=AF271),MIN(1,MAX(0,AE271/Q271)),0))-SUMIFS('Reversal Reclaim'!$L$5:$L$504,'Reversal Reclaim'!$B$5:$B$504,A271,'Reversal Reclaim'!$G$5:$G$504,"Temporary"))))</f>
        <v/>
      </c>
      <c r="BE271" s="188" t="str">
        <f>IF(A271="","",IF(OR(S271="Yes",F271="Credit Note",Q271&lt;=0,AF271="",Setup!$B$24&lt;=AF271,AN271&lt;=0),0,MAX(0,O271*MIN(1,MAX(0,AI271/AN271))*MAX(0,1-IF(AND(AD271&lt;&gt;"",AD271&lt;=AF271),MIN(1,MAX(0,AE271/Q271)),0))-SUMIFS('Reversal Reclaim'!$M$5:$M$504,'Reversal Reclaim'!$B$5:$B$504,A271,'Reversal Reclaim'!$G$5:$G$504,"Temporary"))))</f>
        <v/>
      </c>
      <c r="BF271" s="188" t="str">
        <f>IF(A271="","",IF(OR(S271="Yes",F271="Credit Note",Q271&lt;=0,AF271="",Setup!$B$24&lt;=AF271,AN271&lt;=0),0,MAX(0,P271*MIN(1,MAX(0,AI271/AN271))*MAX(0,1-IF(AND(AD271&lt;&gt;"",AD271&lt;=AF271),MIN(1,MAX(0,AE271/Q271)),0))-SUMIFS('Reversal Reclaim'!$N$5:$N$504,'Reversal Reclaim'!$B$5:$B$504,A271,'Reversal Reclaim'!$G$5:$G$504,"Temporary"))))</f>
        <v/>
      </c>
      <c r="BG271" s="188" t="str">
        <f t="shared" si="64"/>
        <v/>
      </c>
    </row>
    <row r="272" spans="1:59" ht="37.950000000000003" customHeight="1" x14ac:dyDescent="0.25">
      <c r="A272" s="61"/>
      <c r="B272" s="62"/>
      <c r="C272" s="62"/>
      <c r="D272" s="62"/>
      <c r="E272" s="62"/>
      <c r="F272" s="62"/>
      <c r="G272" s="62"/>
      <c r="H272" s="63"/>
      <c r="I272" s="63"/>
      <c r="J272" s="63"/>
      <c r="K272" s="63"/>
      <c r="L272" s="64"/>
      <c r="M272" s="64"/>
      <c r="N272" s="64"/>
      <c r="O272" s="64"/>
      <c r="P272" s="64"/>
      <c r="Q272" s="64"/>
      <c r="R272" s="62"/>
      <c r="S272" s="62"/>
      <c r="T272" s="62"/>
      <c r="U272" s="62"/>
      <c r="V272" s="62"/>
      <c r="W272" s="63"/>
      <c r="X272" s="65"/>
      <c r="Y272" s="65"/>
      <c r="Z272" s="65"/>
      <c r="AA272" s="62"/>
      <c r="AB272" s="62"/>
      <c r="AC272" s="62"/>
      <c r="AD272" s="63"/>
      <c r="AE272" s="64"/>
      <c r="AF272" s="63" t="str">
        <f t="shared" si="52"/>
        <v/>
      </c>
      <c r="AG272" s="62"/>
      <c r="AH272" s="207"/>
      <c r="AI272" s="64"/>
      <c r="AJ272" s="64"/>
      <c r="AK272" s="64"/>
      <c r="AL272" s="66" t="str">
        <f t="shared" si="53"/>
        <v/>
      </c>
      <c r="AM272" s="67" t="str">
        <f t="shared" si="54"/>
        <v/>
      </c>
      <c r="AN272" s="68" t="str">
        <f t="shared" si="55"/>
        <v/>
      </c>
      <c r="AO272" s="67" t="str">
        <f t="shared" si="56"/>
        <v/>
      </c>
      <c r="AP272" s="67" t="str">
        <f t="shared" si="57"/>
        <v/>
      </c>
      <c r="AQ272" s="67" t="str">
        <f t="shared" si="58"/>
        <v/>
      </c>
      <c r="AR272" s="67" t="str">
        <f t="shared" si="59"/>
        <v/>
      </c>
      <c r="AS272" s="67" t="str">
        <f t="shared" si="60"/>
        <v/>
      </c>
      <c r="AT272" s="67" t="str">
        <f>IF(A272="","",IF(S272="Yes","N.A.",IF(AND(AD272&lt;&gt;"",AD272&lt;=AF272,AE272&gt;=Q272),"PASS",IF(Setup!$B$24&lt;=AF272,"WATCH",IF(BG272&gt;0,"PARTIAL REVERSE/REVIEW","REVERSE/REVIEW")))))</f>
        <v/>
      </c>
      <c r="AU272" s="67" t="str">
        <f>IF(A272="","",IF(H272="","REVIEW",IF(AI272&gt;0,IF(OR(AH272="",NOT(ISNUMBER(AH272))),"REVIEW CLAIM DATE",IF(AH272&lt;=SUMIF('FY Deadlines'!$A$5:$A$14,IF(MONTH(H272)&gt;=4,YEAR(H272),YEAR(H272)-1),'FY Deadlines'!$F$5:$F$14),"PASS","EXPIRED CLAIM")),IF(SUMIF('FY Deadlines'!$A$5:$A$14,IF(MONTH(H272)&gt;=4,YEAR(H272),YEAR(H272)-1),'FY Deadlines'!$F$5:$F$14)=0,"REVIEW FY",IF(Setup!$B$24&gt;SUMIF('FY Deadlines'!$A$5:$A$14,IF(MONTH(H272)&gt;=4,YEAR(H272),YEAR(H272)-1),'FY Deadlines'!$F$5:$F$14),"EXPIRED","PASS")))))</f>
        <v/>
      </c>
      <c r="AV272" s="67" t="str">
        <f t="shared" si="61"/>
        <v/>
      </c>
      <c r="AW272" s="67" t="str">
        <f>IF(AM272="","",IF(COUNTIF('GSTR-2B IMS'!$AE$5:$AE$504,AM272)=1,SUMIF('GSTR-2B IMS'!$AE$5:$AE$504,AM272,'GSTR-2B IMS'!$AL$5:$AL$504),""))</f>
        <v/>
      </c>
      <c r="AX272" s="67" t="str">
        <f>IF(A272="","",IF(AO272&gt;1,"Duplicate",IF(COUNTIF('GSTR-2B IMS'!$AE$5:$AE$504,AM272)=0,"Only in Books",IF(COUNTIF('GSTR-2B IMS'!$AE$5:$AE$504,AM272)&gt;1,"Duplicate",IF(AND(C272=INDEX('GSTR-2B IMS'!$C$5:$C$504,AW272),F272=INDEX('GSTR-2B IMS'!$F$5:$F$504,AW272),ABS(H272-INDEX('GSTR-2B IMS'!$H$5:$H$504,AW272))&lt;=Setup!$B$21,ABS(L272-INDEX('GSTR-2B IMS'!$L$5:$L$504,AW272))&lt;=Setup!$B$18,ABS(AN272-INDEX('GSTR-2B IMS'!$AF$5:$AF$504,AW272))&lt;=Setup!$B$19,ABS(M272-INDEX('GSTR-2B IMS'!$M$5:$M$504,AW272))&lt;=Setup!$B$20,ABS(N272-INDEX('GSTR-2B IMS'!$N$5:$N$504,AW272))&lt;=Setup!$B$20,ABS(O272-INDEX('GSTR-2B IMS'!$O$5:$O$504,AW272))&lt;=Setup!$B$20,ABS(P272-INDEX('GSTR-2B IMS'!$P$5:$P$504,AW272))&lt;=Setup!$B$20),"Exact",IF(AND(C272=INDEX('GSTR-2B IMS'!$C$5:$C$504,AW272),F272=INDEX('GSTR-2B IMS'!$F$5:$F$504,AW272)),"Partial","Probable"))))))</f>
        <v/>
      </c>
      <c r="AY272" s="69" t="str">
        <f t="shared" si="62"/>
        <v/>
      </c>
      <c r="AZ272" s="190">
        <f t="shared" si="63"/>
        <v>268</v>
      </c>
      <c r="BA272" s="190" t="str">
        <f>IF(A272="","",IF(AW272="","N.A.",IF(INDEX('GSTR-2B IMS'!$T$5:$T$504,AW272)&lt;&gt;"Available","REVIEW",IF(OR(INDEX('GSTR-2B IMS'!$B$5:$B$504,AW272)="GSTR-1 B2B",INDEX('GSTR-2B IMS'!$B$5:$B$504,AW272)="GSTR-1A",INDEX('GSTR-2B IMS'!$B$5:$B$504,AW272)="IFF"),IF(OR(INDEX('GSTR-2B IMS'!$V$5:$V$504,AW272)="Accepted",INDEX('GSTR-2B IMS'!$V$5:$V$504,AW272)="No Action",INDEX('GSTR-2B IMS'!$V$5:$V$504,AW272)="Deemed Accepted"),"PASS","REVIEW"),IF(OR(INDEX('GSTR-2B IMS'!$V$5:$V$504,AW272)="Not in IMS",INDEX('GSTR-2B IMS'!$V$5:$V$504,AW272)="N.A.",INDEX('GSTR-2B IMS'!$V$5:$V$504,AW272)=""),"PASS","REVIEW")))))</f>
        <v/>
      </c>
      <c r="BB272" s="190" t="str">
        <f>IF(A272="","",IF(S272="Yes","RCM",IF(AW272="","Unmatched",IF(INDEX('GSTR-2B IMS'!$AC$5:$AC$504,AW272)="","4(A)(5)",INDEX('GSTR-2B IMS'!$AC$5:$AC$504,AW272)))))</f>
        <v/>
      </c>
      <c r="BC272" s="188" t="str">
        <f>IF(A272="","",IF(OR(S272="Yes",F272="Credit Note",Q272&lt;=0,AF272="",Setup!$B$24&lt;=AF272,AN272&lt;=0),0,MAX(0,M272*MIN(1,MAX(0,AI272/AN272))*MAX(0,1-IF(AND(AD272&lt;&gt;"",AD272&lt;=AF272),MIN(1,MAX(0,AE272/Q272)),0))-SUMIFS('Reversal Reclaim'!$K$5:$K$504,'Reversal Reclaim'!$B$5:$B$504,A272,'Reversal Reclaim'!$G$5:$G$504,"Temporary"))))</f>
        <v/>
      </c>
      <c r="BD272" s="188" t="str">
        <f>IF(A272="","",IF(OR(S272="Yes",F272="Credit Note",Q272&lt;=0,AF272="",Setup!$B$24&lt;=AF272,AN272&lt;=0),0,MAX(0,N272*MIN(1,MAX(0,AI272/AN272))*MAX(0,1-IF(AND(AD272&lt;&gt;"",AD272&lt;=AF272),MIN(1,MAX(0,AE272/Q272)),0))-SUMIFS('Reversal Reclaim'!$L$5:$L$504,'Reversal Reclaim'!$B$5:$B$504,A272,'Reversal Reclaim'!$G$5:$G$504,"Temporary"))))</f>
        <v/>
      </c>
      <c r="BE272" s="188" t="str">
        <f>IF(A272="","",IF(OR(S272="Yes",F272="Credit Note",Q272&lt;=0,AF272="",Setup!$B$24&lt;=AF272,AN272&lt;=0),0,MAX(0,O272*MIN(1,MAX(0,AI272/AN272))*MAX(0,1-IF(AND(AD272&lt;&gt;"",AD272&lt;=AF272),MIN(1,MAX(0,AE272/Q272)),0))-SUMIFS('Reversal Reclaim'!$M$5:$M$504,'Reversal Reclaim'!$B$5:$B$504,A272,'Reversal Reclaim'!$G$5:$G$504,"Temporary"))))</f>
        <v/>
      </c>
      <c r="BF272" s="188" t="str">
        <f>IF(A272="","",IF(OR(S272="Yes",F272="Credit Note",Q272&lt;=0,AF272="",Setup!$B$24&lt;=AF272,AN272&lt;=0),0,MAX(0,P272*MIN(1,MAX(0,AI272/AN272))*MAX(0,1-IF(AND(AD272&lt;&gt;"",AD272&lt;=AF272),MIN(1,MAX(0,AE272/Q272)),0))-SUMIFS('Reversal Reclaim'!$N$5:$N$504,'Reversal Reclaim'!$B$5:$B$504,A272,'Reversal Reclaim'!$G$5:$G$504,"Temporary"))))</f>
        <v/>
      </c>
      <c r="BG272" s="188" t="str">
        <f t="shared" si="64"/>
        <v/>
      </c>
    </row>
    <row r="273" spans="1:59" ht="37.950000000000003" customHeight="1" x14ac:dyDescent="0.25">
      <c r="A273" s="61"/>
      <c r="B273" s="62"/>
      <c r="C273" s="62"/>
      <c r="D273" s="62"/>
      <c r="E273" s="62"/>
      <c r="F273" s="62"/>
      <c r="G273" s="62"/>
      <c r="H273" s="63"/>
      <c r="I273" s="63"/>
      <c r="J273" s="63"/>
      <c r="K273" s="63"/>
      <c r="L273" s="64"/>
      <c r="M273" s="64"/>
      <c r="N273" s="64"/>
      <c r="O273" s="64"/>
      <c r="P273" s="64"/>
      <c r="Q273" s="64"/>
      <c r="R273" s="62"/>
      <c r="S273" s="62"/>
      <c r="T273" s="62"/>
      <c r="U273" s="62"/>
      <c r="V273" s="62"/>
      <c r="W273" s="63"/>
      <c r="X273" s="65"/>
      <c r="Y273" s="65"/>
      <c r="Z273" s="65"/>
      <c r="AA273" s="62"/>
      <c r="AB273" s="62"/>
      <c r="AC273" s="62"/>
      <c r="AD273" s="63"/>
      <c r="AE273" s="64"/>
      <c r="AF273" s="63" t="str">
        <f t="shared" si="52"/>
        <v/>
      </c>
      <c r="AG273" s="62"/>
      <c r="AH273" s="207"/>
      <c r="AI273" s="64"/>
      <c r="AJ273" s="64"/>
      <c r="AK273" s="64"/>
      <c r="AL273" s="66" t="str">
        <f t="shared" si="53"/>
        <v/>
      </c>
      <c r="AM273" s="67" t="str">
        <f t="shared" si="54"/>
        <v/>
      </c>
      <c r="AN273" s="68" t="str">
        <f t="shared" si="55"/>
        <v/>
      </c>
      <c r="AO273" s="67" t="str">
        <f t="shared" si="56"/>
        <v/>
      </c>
      <c r="AP273" s="67" t="str">
        <f t="shared" si="57"/>
        <v/>
      </c>
      <c r="AQ273" s="67" t="str">
        <f t="shared" si="58"/>
        <v/>
      </c>
      <c r="AR273" s="67" t="str">
        <f t="shared" si="59"/>
        <v/>
      </c>
      <c r="AS273" s="67" t="str">
        <f t="shared" si="60"/>
        <v/>
      </c>
      <c r="AT273" s="67" t="str">
        <f>IF(A273="","",IF(S273="Yes","N.A.",IF(AND(AD273&lt;&gt;"",AD273&lt;=AF273,AE273&gt;=Q273),"PASS",IF(Setup!$B$24&lt;=AF273,"WATCH",IF(BG273&gt;0,"PARTIAL REVERSE/REVIEW","REVERSE/REVIEW")))))</f>
        <v/>
      </c>
      <c r="AU273" s="67" t="str">
        <f>IF(A273="","",IF(H273="","REVIEW",IF(AI273&gt;0,IF(OR(AH273="",NOT(ISNUMBER(AH273))),"REVIEW CLAIM DATE",IF(AH273&lt;=SUMIF('FY Deadlines'!$A$5:$A$14,IF(MONTH(H273)&gt;=4,YEAR(H273),YEAR(H273)-1),'FY Deadlines'!$F$5:$F$14),"PASS","EXPIRED CLAIM")),IF(SUMIF('FY Deadlines'!$A$5:$A$14,IF(MONTH(H273)&gt;=4,YEAR(H273),YEAR(H273)-1),'FY Deadlines'!$F$5:$F$14)=0,"REVIEW FY",IF(Setup!$B$24&gt;SUMIF('FY Deadlines'!$A$5:$A$14,IF(MONTH(H273)&gt;=4,YEAR(H273),YEAR(H273)-1),'FY Deadlines'!$F$5:$F$14),"EXPIRED","PASS")))))</f>
        <v/>
      </c>
      <c r="AV273" s="67" t="str">
        <f t="shared" si="61"/>
        <v/>
      </c>
      <c r="AW273" s="67" t="str">
        <f>IF(AM273="","",IF(COUNTIF('GSTR-2B IMS'!$AE$5:$AE$504,AM273)=1,SUMIF('GSTR-2B IMS'!$AE$5:$AE$504,AM273,'GSTR-2B IMS'!$AL$5:$AL$504),""))</f>
        <v/>
      </c>
      <c r="AX273" s="67" t="str">
        <f>IF(A273="","",IF(AO273&gt;1,"Duplicate",IF(COUNTIF('GSTR-2B IMS'!$AE$5:$AE$504,AM273)=0,"Only in Books",IF(COUNTIF('GSTR-2B IMS'!$AE$5:$AE$504,AM273)&gt;1,"Duplicate",IF(AND(C273=INDEX('GSTR-2B IMS'!$C$5:$C$504,AW273),F273=INDEX('GSTR-2B IMS'!$F$5:$F$504,AW273),ABS(H273-INDEX('GSTR-2B IMS'!$H$5:$H$504,AW273))&lt;=Setup!$B$21,ABS(L273-INDEX('GSTR-2B IMS'!$L$5:$L$504,AW273))&lt;=Setup!$B$18,ABS(AN273-INDEX('GSTR-2B IMS'!$AF$5:$AF$504,AW273))&lt;=Setup!$B$19,ABS(M273-INDEX('GSTR-2B IMS'!$M$5:$M$504,AW273))&lt;=Setup!$B$20,ABS(N273-INDEX('GSTR-2B IMS'!$N$5:$N$504,AW273))&lt;=Setup!$B$20,ABS(O273-INDEX('GSTR-2B IMS'!$O$5:$O$504,AW273))&lt;=Setup!$B$20,ABS(P273-INDEX('GSTR-2B IMS'!$P$5:$P$504,AW273))&lt;=Setup!$B$20),"Exact",IF(AND(C273=INDEX('GSTR-2B IMS'!$C$5:$C$504,AW273),F273=INDEX('GSTR-2B IMS'!$F$5:$F$504,AW273)),"Partial","Probable"))))))</f>
        <v/>
      </c>
      <c r="AY273" s="69" t="str">
        <f t="shared" si="62"/>
        <v/>
      </c>
      <c r="AZ273" s="190">
        <f t="shared" si="63"/>
        <v>269</v>
      </c>
      <c r="BA273" s="190" t="str">
        <f>IF(A273="","",IF(AW273="","N.A.",IF(INDEX('GSTR-2B IMS'!$T$5:$T$504,AW273)&lt;&gt;"Available","REVIEW",IF(OR(INDEX('GSTR-2B IMS'!$B$5:$B$504,AW273)="GSTR-1 B2B",INDEX('GSTR-2B IMS'!$B$5:$B$504,AW273)="GSTR-1A",INDEX('GSTR-2B IMS'!$B$5:$B$504,AW273)="IFF"),IF(OR(INDEX('GSTR-2B IMS'!$V$5:$V$504,AW273)="Accepted",INDEX('GSTR-2B IMS'!$V$5:$V$504,AW273)="No Action",INDEX('GSTR-2B IMS'!$V$5:$V$504,AW273)="Deemed Accepted"),"PASS","REVIEW"),IF(OR(INDEX('GSTR-2B IMS'!$V$5:$V$504,AW273)="Not in IMS",INDEX('GSTR-2B IMS'!$V$5:$V$504,AW273)="N.A.",INDEX('GSTR-2B IMS'!$V$5:$V$504,AW273)=""),"PASS","REVIEW")))))</f>
        <v/>
      </c>
      <c r="BB273" s="190" t="str">
        <f>IF(A273="","",IF(S273="Yes","RCM",IF(AW273="","Unmatched",IF(INDEX('GSTR-2B IMS'!$AC$5:$AC$504,AW273)="","4(A)(5)",INDEX('GSTR-2B IMS'!$AC$5:$AC$504,AW273)))))</f>
        <v/>
      </c>
      <c r="BC273" s="188" t="str">
        <f>IF(A273="","",IF(OR(S273="Yes",F273="Credit Note",Q273&lt;=0,AF273="",Setup!$B$24&lt;=AF273,AN273&lt;=0),0,MAX(0,M273*MIN(1,MAX(0,AI273/AN273))*MAX(0,1-IF(AND(AD273&lt;&gt;"",AD273&lt;=AF273),MIN(1,MAX(0,AE273/Q273)),0))-SUMIFS('Reversal Reclaim'!$K$5:$K$504,'Reversal Reclaim'!$B$5:$B$504,A273,'Reversal Reclaim'!$G$5:$G$504,"Temporary"))))</f>
        <v/>
      </c>
      <c r="BD273" s="188" t="str">
        <f>IF(A273="","",IF(OR(S273="Yes",F273="Credit Note",Q273&lt;=0,AF273="",Setup!$B$24&lt;=AF273,AN273&lt;=0),0,MAX(0,N273*MIN(1,MAX(0,AI273/AN273))*MAX(0,1-IF(AND(AD273&lt;&gt;"",AD273&lt;=AF273),MIN(1,MAX(0,AE273/Q273)),0))-SUMIFS('Reversal Reclaim'!$L$5:$L$504,'Reversal Reclaim'!$B$5:$B$504,A273,'Reversal Reclaim'!$G$5:$G$504,"Temporary"))))</f>
        <v/>
      </c>
      <c r="BE273" s="188" t="str">
        <f>IF(A273="","",IF(OR(S273="Yes",F273="Credit Note",Q273&lt;=0,AF273="",Setup!$B$24&lt;=AF273,AN273&lt;=0),0,MAX(0,O273*MIN(1,MAX(0,AI273/AN273))*MAX(0,1-IF(AND(AD273&lt;&gt;"",AD273&lt;=AF273),MIN(1,MAX(0,AE273/Q273)),0))-SUMIFS('Reversal Reclaim'!$M$5:$M$504,'Reversal Reclaim'!$B$5:$B$504,A273,'Reversal Reclaim'!$G$5:$G$504,"Temporary"))))</f>
        <v/>
      </c>
      <c r="BF273" s="188" t="str">
        <f>IF(A273="","",IF(OR(S273="Yes",F273="Credit Note",Q273&lt;=0,AF273="",Setup!$B$24&lt;=AF273,AN273&lt;=0),0,MAX(0,P273*MIN(1,MAX(0,AI273/AN273))*MAX(0,1-IF(AND(AD273&lt;&gt;"",AD273&lt;=AF273),MIN(1,MAX(0,AE273/Q273)),0))-SUMIFS('Reversal Reclaim'!$N$5:$N$504,'Reversal Reclaim'!$B$5:$B$504,A273,'Reversal Reclaim'!$G$5:$G$504,"Temporary"))))</f>
        <v/>
      </c>
      <c r="BG273" s="188" t="str">
        <f t="shared" si="64"/>
        <v/>
      </c>
    </row>
    <row r="274" spans="1:59" ht="37.950000000000003" customHeight="1" x14ac:dyDescent="0.25">
      <c r="A274" s="61"/>
      <c r="B274" s="62"/>
      <c r="C274" s="62"/>
      <c r="D274" s="62"/>
      <c r="E274" s="62"/>
      <c r="F274" s="62"/>
      <c r="G274" s="62"/>
      <c r="H274" s="63"/>
      <c r="I274" s="63"/>
      <c r="J274" s="63"/>
      <c r="K274" s="63"/>
      <c r="L274" s="64"/>
      <c r="M274" s="64"/>
      <c r="N274" s="64"/>
      <c r="O274" s="64"/>
      <c r="P274" s="64"/>
      <c r="Q274" s="64"/>
      <c r="R274" s="62"/>
      <c r="S274" s="62"/>
      <c r="T274" s="62"/>
      <c r="U274" s="62"/>
      <c r="V274" s="62"/>
      <c r="W274" s="63"/>
      <c r="X274" s="65"/>
      <c r="Y274" s="65"/>
      <c r="Z274" s="65"/>
      <c r="AA274" s="62"/>
      <c r="AB274" s="62"/>
      <c r="AC274" s="62"/>
      <c r="AD274" s="63"/>
      <c r="AE274" s="64"/>
      <c r="AF274" s="63" t="str">
        <f t="shared" si="52"/>
        <v/>
      </c>
      <c r="AG274" s="62"/>
      <c r="AH274" s="207"/>
      <c r="AI274" s="64"/>
      <c r="AJ274" s="64"/>
      <c r="AK274" s="64"/>
      <c r="AL274" s="66" t="str">
        <f t="shared" si="53"/>
        <v/>
      </c>
      <c r="AM274" s="67" t="str">
        <f t="shared" si="54"/>
        <v/>
      </c>
      <c r="AN274" s="68" t="str">
        <f t="shared" si="55"/>
        <v/>
      </c>
      <c r="AO274" s="67" t="str">
        <f t="shared" si="56"/>
        <v/>
      </c>
      <c r="AP274" s="67" t="str">
        <f t="shared" si="57"/>
        <v/>
      </c>
      <c r="AQ274" s="67" t="str">
        <f t="shared" si="58"/>
        <v/>
      </c>
      <c r="AR274" s="67" t="str">
        <f t="shared" si="59"/>
        <v/>
      </c>
      <c r="AS274" s="67" t="str">
        <f t="shared" si="60"/>
        <v/>
      </c>
      <c r="AT274" s="67" t="str">
        <f>IF(A274="","",IF(S274="Yes","N.A.",IF(AND(AD274&lt;&gt;"",AD274&lt;=AF274,AE274&gt;=Q274),"PASS",IF(Setup!$B$24&lt;=AF274,"WATCH",IF(BG274&gt;0,"PARTIAL REVERSE/REVIEW","REVERSE/REVIEW")))))</f>
        <v/>
      </c>
      <c r="AU274" s="67" t="str">
        <f>IF(A274="","",IF(H274="","REVIEW",IF(AI274&gt;0,IF(OR(AH274="",NOT(ISNUMBER(AH274))),"REVIEW CLAIM DATE",IF(AH274&lt;=SUMIF('FY Deadlines'!$A$5:$A$14,IF(MONTH(H274)&gt;=4,YEAR(H274),YEAR(H274)-1),'FY Deadlines'!$F$5:$F$14),"PASS","EXPIRED CLAIM")),IF(SUMIF('FY Deadlines'!$A$5:$A$14,IF(MONTH(H274)&gt;=4,YEAR(H274),YEAR(H274)-1),'FY Deadlines'!$F$5:$F$14)=0,"REVIEW FY",IF(Setup!$B$24&gt;SUMIF('FY Deadlines'!$A$5:$A$14,IF(MONTH(H274)&gt;=4,YEAR(H274),YEAR(H274)-1),'FY Deadlines'!$F$5:$F$14),"EXPIRED","PASS")))))</f>
        <v/>
      </c>
      <c r="AV274" s="67" t="str">
        <f t="shared" si="61"/>
        <v/>
      </c>
      <c r="AW274" s="67" t="str">
        <f>IF(AM274="","",IF(COUNTIF('GSTR-2B IMS'!$AE$5:$AE$504,AM274)=1,SUMIF('GSTR-2B IMS'!$AE$5:$AE$504,AM274,'GSTR-2B IMS'!$AL$5:$AL$504),""))</f>
        <v/>
      </c>
      <c r="AX274" s="67" t="str">
        <f>IF(A274="","",IF(AO274&gt;1,"Duplicate",IF(COUNTIF('GSTR-2B IMS'!$AE$5:$AE$504,AM274)=0,"Only in Books",IF(COUNTIF('GSTR-2B IMS'!$AE$5:$AE$504,AM274)&gt;1,"Duplicate",IF(AND(C274=INDEX('GSTR-2B IMS'!$C$5:$C$504,AW274),F274=INDEX('GSTR-2B IMS'!$F$5:$F$504,AW274),ABS(H274-INDEX('GSTR-2B IMS'!$H$5:$H$504,AW274))&lt;=Setup!$B$21,ABS(L274-INDEX('GSTR-2B IMS'!$L$5:$L$504,AW274))&lt;=Setup!$B$18,ABS(AN274-INDEX('GSTR-2B IMS'!$AF$5:$AF$504,AW274))&lt;=Setup!$B$19,ABS(M274-INDEX('GSTR-2B IMS'!$M$5:$M$504,AW274))&lt;=Setup!$B$20,ABS(N274-INDEX('GSTR-2B IMS'!$N$5:$N$504,AW274))&lt;=Setup!$B$20,ABS(O274-INDEX('GSTR-2B IMS'!$O$5:$O$504,AW274))&lt;=Setup!$B$20,ABS(P274-INDEX('GSTR-2B IMS'!$P$5:$P$504,AW274))&lt;=Setup!$B$20),"Exact",IF(AND(C274=INDEX('GSTR-2B IMS'!$C$5:$C$504,AW274),F274=INDEX('GSTR-2B IMS'!$F$5:$F$504,AW274)),"Partial","Probable"))))))</f>
        <v/>
      </c>
      <c r="AY274" s="69" t="str">
        <f t="shared" si="62"/>
        <v/>
      </c>
      <c r="AZ274" s="190">
        <f t="shared" si="63"/>
        <v>270</v>
      </c>
      <c r="BA274" s="190" t="str">
        <f>IF(A274="","",IF(AW274="","N.A.",IF(INDEX('GSTR-2B IMS'!$T$5:$T$504,AW274)&lt;&gt;"Available","REVIEW",IF(OR(INDEX('GSTR-2B IMS'!$B$5:$B$504,AW274)="GSTR-1 B2B",INDEX('GSTR-2B IMS'!$B$5:$B$504,AW274)="GSTR-1A",INDEX('GSTR-2B IMS'!$B$5:$B$504,AW274)="IFF"),IF(OR(INDEX('GSTR-2B IMS'!$V$5:$V$504,AW274)="Accepted",INDEX('GSTR-2B IMS'!$V$5:$V$504,AW274)="No Action",INDEX('GSTR-2B IMS'!$V$5:$V$504,AW274)="Deemed Accepted"),"PASS","REVIEW"),IF(OR(INDEX('GSTR-2B IMS'!$V$5:$V$504,AW274)="Not in IMS",INDEX('GSTR-2B IMS'!$V$5:$V$504,AW274)="N.A.",INDEX('GSTR-2B IMS'!$V$5:$V$504,AW274)=""),"PASS","REVIEW")))))</f>
        <v/>
      </c>
      <c r="BB274" s="190" t="str">
        <f>IF(A274="","",IF(S274="Yes","RCM",IF(AW274="","Unmatched",IF(INDEX('GSTR-2B IMS'!$AC$5:$AC$504,AW274)="","4(A)(5)",INDEX('GSTR-2B IMS'!$AC$5:$AC$504,AW274)))))</f>
        <v/>
      </c>
      <c r="BC274" s="188" t="str">
        <f>IF(A274="","",IF(OR(S274="Yes",F274="Credit Note",Q274&lt;=0,AF274="",Setup!$B$24&lt;=AF274,AN274&lt;=0),0,MAX(0,M274*MIN(1,MAX(0,AI274/AN274))*MAX(0,1-IF(AND(AD274&lt;&gt;"",AD274&lt;=AF274),MIN(1,MAX(0,AE274/Q274)),0))-SUMIFS('Reversal Reclaim'!$K$5:$K$504,'Reversal Reclaim'!$B$5:$B$504,A274,'Reversal Reclaim'!$G$5:$G$504,"Temporary"))))</f>
        <v/>
      </c>
      <c r="BD274" s="188" t="str">
        <f>IF(A274="","",IF(OR(S274="Yes",F274="Credit Note",Q274&lt;=0,AF274="",Setup!$B$24&lt;=AF274,AN274&lt;=0),0,MAX(0,N274*MIN(1,MAX(0,AI274/AN274))*MAX(0,1-IF(AND(AD274&lt;&gt;"",AD274&lt;=AF274),MIN(1,MAX(0,AE274/Q274)),0))-SUMIFS('Reversal Reclaim'!$L$5:$L$504,'Reversal Reclaim'!$B$5:$B$504,A274,'Reversal Reclaim'!$G$5:$G$504,"Temporary"))))</f>
        <v/>
      </c>
      <c r="BE274" s="188" t="str">
        <f>IF(A274="","",IF(OR(S274="Yes",F274="Credit Note",Q274&lt;=0,AF274="",Setup!$B$24&lt;=AF274,AN274&lt;=0),0,MAX(0,O274*MIN(1,MAX(0,AI274/AN274))*MAX(0,1-IF(AND(AD274&lt;&gt;"",AD274&lt;=AF274),MIN(1,MAX(0,AE274/Q274)),0))-SUMIFS('Reversal Reclaim'!$M$5:$M$504,'Reversal Reclaim'!$B$5:$B$504,A274,'Reversal Reclaim'!$G$5:$G$504,"Temporary"))))</f>
        <v/>
      </c>
      <c r="BF274" s="188" t="str">
        <f>IF(A274="","",IF(OR(S274="Yes",F274="Credit Note",Q274&lt;=0,AF274="",Setup!$B$24&lt;=AF274,AN274&lt;=0),0,MAX(0,P274*MIN(1,MAX(0,AI274/AN274))*MAX(0,1-IF(AND(AD274&lt;&gt;"",AD274&lt;=AF274),MIN(1,MAX(0,AE274/Q274)),0))-SUMIFS('Reversal Reclaim'!$N$5:$N$504,'Reversal Reclaim'!$B$5:$B$504,A274,'Reversal Reclaim'!$G$5:$G$504,"Temporary"))))</f>
        <v/>
      </c>
      <c r="BG274" s="188" t="str">
        <f t="shared" si="64"/>
        <v/>
      </c>
    </row>
    <row r="275" spans="1:59" ht="37.950000000000003" customHeight="1" x14ac:dyDescent="0.25">
      <c r="A275" s="61"/>
      <c r="B275" s="62"/>
      <c r="C275" s="62"/>
      <c r="D275" s="62"/>
      <c r="E275" s="62"/>
      <c r="F275" s="62"/>
      <c r="G275" s="62"/>
      <c r="H275" s="63"/>
      <c r="I275" s="63"/>
      <c r="J275" s="63"/>
      <c r="K275" s="63"/>
      <c r="L275" s="64"/>
      <c r="M275" s="64"/>
      <c r="N275" s="64"/>
      <c r="O275" s="64"/>
      <c r="P275" s="64"/>
      <c r="Q275" s="64"/>
      <c r="R275" s="62"/>
      <c r="S275" s="62"/>
      <c r="T275" s="62"/>
      <c r="U275" s="62"/>
      <c r="V275" s="62"/>
      <c r="W275" s="63"/>
      <c r="X275" s="65"/>
      <c r="Y275" s="65"/>
      <c r="Z275" s="65"/>
      <c r="AA275" s="62"/>
      <c r="AB275" s="62"/>
      <c r="AC275" s="62"/>
      <c r="AD275" s="63"/>
      <c r="AE275" s="64"/>
      <c r="AF275" s="63" t="str">
        <f t="shared" si="52"/>
        <v/>
      </c>
      <c r="AG275" s="62"/>
      <c r="AH275" s="207"/>
      <c r="AI275" s="64"/>
      <c r="AJ275" s="64"/>
      <c r="AK275" s="64"/>
      <c r="AL275" s="66" t="str">
        <f t="shared" si="53"/>
        <v/>
      </c>
      <c r="AM275" s="67" t="str">
        <f t="shared" si="54"/>
        <v/>
      </c>
      <c r="AN275" s="68" t="str">
        <f t="shared" si="55"/>
        <v/>
      </c>
      <c r="AO275" s="67" t="str">
        <f t="shared" si="56"/>
        <v/>
      </c>
      <c r="AP275" s="67" t="str">
        <f t="shared" si="57"/>
        <v/>
      </c>
      <c r="AQ275" s="67" t="str">
        <f t="shared" si="58"/>
        <v/>
      </c>
      <c r="AR275" s="67" t="str">
        <f t="shared" si="59"/>
        <v/>
      </c>
      <c r="AS275" s="67" t="str">
        <f t="shared" si="60"/>
        <v/>
      </c>
      <c r="AT275" s="67" t="str">
        <f>IF(A275="","",IF(S275="Yes","N.A.",IF(AND(AD275&lt;&gt;"",AD275&lt;=AF275,AE275&gt;=Q275),"PASS",IF(Setup!$B$24&lt;=AF275,"WATCH",IF(BG275&gt;0,"PARTIAL REVERSE/REVIEW","REVERSE/REVIEW")))))</f>
        <v/>
      </c>
      <c r="AU275" s="67" t="str">
        <f>IF(A275="","",IF(H275="","REVIEW",IF(AI275&gt;0,IF(OR(AH275="",NOT(ISNUMBER(AH275))),"REVIEW CLAIM DATE",IF(AH275&lt;=SUMIF('FY Deadlines'!$A$5:$A$14,IF(MONTH(H275)&gt;=4,YEAR(H275),YEAR(H275)-1),'FY Deadlines'!$F$5:$F$14),"PASS","EXPIRED CLAIM")),IF(SUMIF('FY Deadlines'!$A$5:$A$14,IF(MONTH(H275)&gt;=4,YEAR(H275),YEAR(H275)-1),'FY Deadlines'!$F$5:$F$14)=0,"REVIEW FY",IF(Setup!$B$24&gt;SUMIF('FY Deadlines'!$A$5:$A$14,IF(MONTH(H275)&gt;=4,YEAR(H275),YEAR(H275)-1),'FY Deadlines'!$F$5:$F$14),"EXPIRED","PASS")))))</f>
        <v/>
      </c>
      <c r="AV275" s="67" t="str">
        <f t="shared" si="61"/>
        <v/>
      </c>
      <c r="AW275" s="67" t="str">
        <f>IF(AM275="","",IF(COUNTIF('GSTR-2B IMS'!$AE$5:$AE$504,AM275)=1,SUMIF('GSTR-2B IMS'!$AE$5:$AE$504,AM275,'GSTR-2B IMS'!$AL$5:$AL$504),""))</f>
        <v/>
      </c>
      <c r="AX275" s="67" t="str">
        <f>IF(A275="","",IF(AO275&gt;1,"Duplicate",IF(COUNTIF('GSTR-2B IMS'!$AE$5:$AE$504,AM275)=0,"Only in Books",IF(COUNTIF('GSTR-2B IMS'!$AE$5:$AE$504,AM275)&gt;1,"Duplicate",IF(AND(C275=INDEX('GSTR-2B IMS'!$C$5:$C$504,AW275),F275=INDEX('GSTR-2B IMS'!$F$5:$F$504,AW275),ABS(H275-INDEX('GSTR-2B IMS'!$H$5:$H$504,AW275))&lt;=Setup!$B$21,ABS(L275-INDEX('GSTR-2B IMS'!$L$5:$L$504,AW275))&lt;=Setup!$B$18,ABS(AN275-INDEX('GSTR-2B IMS'!$AF$5:$AF$504,AW275))&lt;=Setup!$B$19,ABS(M275-INDEX('GSTR-2B IMS'!$M$5:$M$504,AW275))&lt;=Setup!$B$20,ABS(N275-INDEX('GSTR-2B IMS'!$N$5:$N$504,AW275))&lt;=Setup!$B$20,ABS(O275-INDEX('GSTR-2B IMS'!$O$5:$O$504,AW275))&lt;=Setup!$B$20,ABS(P275-INDEX('GSTR-2B IMS'!$P$5:$P$504,AW275))&lt;=Setup!$B$20),"Exact",IF(AND(C275=INDEX('GSTR-2B IMS'!$C$5:$C$504,AW275),F275=INDEX('GSTR-2B IMS'!$F$5:$F$504,AW275)),"Partial","Probable"))))))</f>
        <v/>
      </c>
      <c r="AY275" s="69" t="str">
        <f t="shared" si="62"/>
        <v/>
      </c>
      <c r="AZ275" s="190">
        <f t="shared" si="63"/>
        <v>271</v>
      </c>
      <c r="BA275" s="190" t="str">
        <f>IF(A275="","",IF(AW275="","N.A.",IF(INDEX('GSTR-2B IMS'!$T$5:$T$504,AW275)&lt;&gt;"Available","REVIEW",IF(OR(INDEX('GSTR-2B IMS'!$B$5:$B$504,AW275)="GSTR-1 B2B",INDEX('GSTR-2B IMS'!$B$5:$B$504,AW275)="GSTR-1A",INDEX('GSTR-2B IMS'!$B$5:$B$504,AW275)="IFF"),IF(OR(INDEX('GSTR-2B IMS'!$V$5:$V$504,AW275)="Accepted",INDEX('GSTR-2B IMS'!$V$5:$V$504,AW275)="No Action",INDEX('GSTR-2B IMS'!$V$5:$V$504,AW275)="Deemed Accepted"),"PASS","REVIEW"),IF(OR(INDEX('GSTR-2B IMS'!$V$5:$V$504,AW275)="Not in IMS",INDEX('GSTR-2B IMS'!$V$5:$V$504,AW275)="N.A.",INDEX('GSTR-2B IMS'!$V$5:$V$504,AW275)=""),"PASS","REVIEW")))))</f>
        <v/>
      </c>
      <c r="BB275" s="190" t="str">
        <f>IF(A275="","",IF(S275="Yes","RCM",IF(AW275="","Unmatched",IF(INDEX('GSTR-2B IMS'!$AC$5:$AC$504,AW275)="","4(A)(5)",INDEX('GSTR-2B IMS'!$AC$5:$AC$504,AW275)))))</f>
        <v/>
      </c>
      <c r="BC275" s="188" t="str">
        <f>IF(A275="","",IF(OR(S275="Yes",F275="Credit Note",Q275&lt;=0,AF275="",Setup!$B$24&lt;=AF275,AN275&lt;=0),0,MAX(0,M275*MIN(1,MAX(0,AI275/AN275))*MAX(0,1-IF(AND(AD275&lt;&gt;"",AD275&lt;=AF275),MIN(1,MAX(0,AE275/Q275)),0))-SUMIFS('Reversal Reclaim'!$K$5:$K$504,'Reversal Reclaim'!$B$5:$B$504,A275,'Reversal Reclaim'!$G$5:$G$504,"Temporary"))))</f>
        <v/>
      </c>
      <c r="BD275" s="188" t="str">
        <f>IF(A275="","",IF(OR(S275="Yes",F275="Credit Note",Q275&lt;=0,AF275="",Setup!$B$24&lt;=AF275,AN275&lt;=0),0,MAX(0,N275*MIN(1,MAX(0,AI275/AN275))*MAX(0,1-IF(AND(AD275&lt;&gt;"",AD275&lt;=AF275),MIN(1,MAX(0,AE275/Q275)),0))-SUMIFS('Reversal Reclaim'!$L$5:$L$504,'Reversal Reclaim'!$B$5:$B$504,A275,'Reversal Reclaim'!$G$5:$G$504,"Temporary"))))</f>
        <v/>
      </c>
      <c r="BE275" s="188" t="str">
        <f>IF(A275="","",IF(OR(S275="Yes",F275="Credit Note",Q275&lt;=0,AF275="",Setup!$B$24&lt;=AF275,AN275&lt;=0),0,MAX(0,O275*MIN(1,MAX(0,AI275/AN275))*MAX(0,1-IF(AND(AD275&lt;&gt;"",AD275&lt;=AF275),MIN(1,MAX(0,AE275/Q275)),0))-SUMIFS('Reversal Reclaim'!$M$5:$M$504,'Reversal Reclaim'!$B$5:$B$504,A275,'Reversal Reclaim'!$G$5:$G$504,"Temporary"))))</f>
        <v/>
      </c>
      <c r="BF275" s="188" t="str">
        <f>IF(A275="","",IF(OR(S275="Yes",F275="Credit Note",Q275&lt;=0,AF275="",Setup!$B$24&lt;=AF275,AN275&lt;=0),0,MAX(0,P275*MIN(1,MAX(0,AI275/AN275))*MAX(0,1-IF(AND(AD275&lt;&gt;"",AD275&lt;=AF275),MIN(1,MAX(0,AE275/Q275)),0))-SUMIFS('Reversal Reclaim'!$N$5:$N$504,'Reversal Reclaim'!$B$5:$B$504,A275,'Reversal Reclaim'!$G$5:$G$504,"Temporary"))))</f>
        <v/>
      </c>
      <c r="BG275" s="188" t="str">
        <f t="shared" si="64"/>
        <v/>
      </c>
    </row>
    <row r="276" spans="1:59" ht="37.950000000000003" customHeight="1" x14ac:dyDescent="0.25">
      <c r="A276" s="61"/>
      <c r="B276" s="62"/>
      <c r="C276" s="62"/>
      <c r="D276" s="62"/>
      <c r="E276" s="62"/>
      <c r="F276" s="62"/>
      <c r="G276" s="62"/>
      <c r="H276" s="63"/>
      <c r="I276" s="63"/>
      <c r="J276" s="63"/>
      <c r="K276" s="63"/>
      <c r="L276" s="64"/>
      <c r="M276" s="64"/>
      <c r="N276" s="64"/>
      <c r="O276" s="64"/>
      <c r="P276" s="64"/>
      <c r="Q276" s="64"/>
      <c r="R276" s="62"/>
      <c r="S276" s="62"/>
      <c r="T276" s="62"/>
      <c r="U276" s="62"/>
      <c r="V276" s="62"/>
      <c r="W276" s="63"/>
      <c r="X276" s="65"/>
      <c r="Y276" s="65"/>
      <c r="Z276" s="65"/>
      <c r="AA276" s="62"/>
      <c r="AB276" s="62"/>
      <c r="AC276" s="62"/>
      <c r="AD276" s="63"/>
      <c r="AE276" s="64"/>
      <c r="AF276" s="63" t="str">
        <f t="shared" si="52"/>
        <v/>
      </c>
      <c r="AG276" s="62"/>
      <c r="AH276" s="207"/>
      <c r="AI276" s="64"/>
      <c r="AJ276" s="64"/>
      <c r="AK276" s="64"/>
      <c r="AL276" s="66" t="str">
        <f t="shared" si="53"/>
        <v/>
      </c>
      <c r="AM276" s="67" t="str">
        <f t="shared" si="54"/>
        <v/>
      </c>
      <c r="AN276" s="68" t="str">
        <f t="shared" si="55"/>
        <v/>
      </c>
      <c r="AO276" s="67" t="str">
        <f t="shared" si="56"/>
        <v/>
      </c>
      <c r="AP276" s="67" t="str">
        <f t="shared" si="57"/>
        <v/>
      </c>
      <c r="AQ276" s="67" t="str">
        <f t="shared" si="58"/>
        <v/>
      </c>
      <c r="AR276" s="67" t="str">
        <f t="shared" si="59"/>
        <v/>
      </c>
      <c r="AS276" s="67" t="str">
        <f t="shared" si="60"/>
        <v/>
      </c>
      <c r="AT276" s="67" t="str">
        <f>IF(A276="","",IF(S276="Yes","N.A.",IF(AND(AD276&lt;&gt;"",AD276&lt;=AF276,AE276&gt;=Q276),"PASS",IF(Setup!$B$24&lt;=AF276,"WATCH",IF(BG276&gt;0,"PARTIAL REVERSE/REVIEW","REVERSE/REVIEW")))))</f>
        <v/>
      </c>
      <c r="AU276" s="67" t="str">
        <f>IF(A276="","",IF(H276="","REVIEW",IF(AI276&gt;0,IF(OR(AH276="",NOT(ISNUMBER(AH276))),"REVIEW CLAIM DATE",IF(AH276&lt;=SUMIF('FY Deadlines'!$A$5:$A$14,IF(MONTH(H276)&gt;=4,YEAR(H276),YEAR(H276)-1),'FY Deadlines'!$F$5:$F$14),"PASS","EXPIRED CLAIM")),IF(SUMIF('FY Deadlines'!$A$5:$A$14,IF(MONTH(H276)&gt;=4,YEAR(H276),YEAR(H276)-1),'FY Deadlines'!$F$5:$F$14)=0,"REVIEW FY",IF(Setup!$B$24&gt;SUMIF('FY Deadlines'!$A$5:$A$14,IF(MONTH(H276)&gt;=4,YEAR(H276),YEAR(H276)-1),'FY Deadlines'!$F$5:$F$14),"EXPIRED","PASS")))))</f>
        <v/>
      </c>
      <c r="AV276" s="67" t="str">
        <f t="shared" si="61"/>
        <v/>
      </c>
      <c r="AW276" s="67" t="str">
        <f>IF(AM276="","",IF(COUNTIF('GSTR-2B IMS'!$AE$5:$AE$504,AM276)=1,SUMIF('GSTR-2B IMS'!$AE$5:$AE$504,AM276,'GSTR-2B IMS'!$AL$5:$AL$504),""))</f>
        <v/>
      </c>
      <c r="AX276" s="67" t="str">
        <f>IF(A276="","",IF(AO276&gt;1,"Duplicate",IF(COUNTIF('GSTR-2B IMS'!$AE$5:$AE$504,AM276)=0,"Only in Books",IF(COUNTIF('GSTR-2B IMS'!$AE$5:$AE$504,AM276)&gt;1,"Duplicate",IF(AND(C276=INDEX('GSTR-2B IMS'!$C$5:$C$504,AW276),F276=INDEX('GSTR-2B IMS'!$F$5:$F$504,AW276),ABS(H276-INDEX('GSTR-2B IMS'!$H$5:$H$504,AW276))&lt;=Setup!$B$21,ABS(L276-INDEX('GSTR-2B IMS'!$L$5:$L$504,AW276))&lt;=Setup!$B$18,ABS(AN276-INDEX('GSTR-2B IMS'!$AF$5:$AF$504,AW276))&lt;=Setup!$B$19,ABS(M276-INDEX('GSTR-2B IMS'!$M$5:$M$504,AW276))&lt;=Setup!$B$20,ABS(N276-INDEX('GSTR-2B IMS'!$N$5:$N$504,AW276))&lt;=Setup!$B$20,ABS(O276-INDEX('GSTR-2B IMS'!$O$5:$O$504,AW276))&lt;=Setup!$B$20,ABS(P276-INDEX('GSTR-2B IMS'!$P$5:$P$504,AW276))&lt;=Setup!$B$20),"Exact",IF(AND(C276=INDEX('GSTR-2B IMS'!$C$5:$C$504,AW276),F276=INDEX('GSTR-2B IMS'!$F$5:$F$504,AW276)),"Partial","Probable"))))))</f>
        <v/>
      </c>
      <c r="AY276" s="69" t="str">
        <f t="shared" si="62"/>
        <v/>
      </c>
      <c r="AZ276" s="190">
        <f t="shared" si="63"/>
        <v>272</v>
      </c>
      <c r="BA276" s="190" t="str">
        <f>IF(A276="","",IF(AW276="","N.A.",IF(INDEX('GSTR-2B IMS'!$T$5:$T$504,AW276)&lt;&gt;"Available","REVIEW",IF(OR(INDEX('GSTR-2B IMS'!$B$5:$B$504,AW276)="GSTR-1 B2B",INDEX('GSTR-2B IMS'!$B$5:$B$504,AW276)="GSTR-1A",INDEX('GSTR-2B IMS'!$B$5:$B$504,AW276)="IFF"),IF(OR(INDEX('GSTR-2B IMS'!$V$5:$V$504,AW276)="Accepted",INDEX('GSTR-2B IMS'!$V$5:$V$504,AW276)="No Action",INDEX('GSTR-2B IMS'!$V$5:$V$504,AW276)="Deemed Accepted"),"PASS","REVIEW"),IF(OR(INDEX('GSTR-2B IMS'!$V$5:$V$504,AW276)="Not in IMS",INDEX('GSTR-2B IMS'!$V$5:$V$504,AW276)="N.A.",INDEX('GSTR-2B IMS'!$V$5:$V$504,AW276)=""),"PASS","REVIEW")))))</f>
        <v/>
      </c>
      <c r="BB276" s="190" t="str">
        <f>IF(A276="","",IF(S276="Yes","RCM",IF(AW276="","Unmatched",IF(INDEX('GSTR-2B IMS'!$AC$5:$AC$504,AW276)="","4(A)(5)",INDEX('GSTR-2B IMS'!$AC$5:$AC$504,AW276)))))</f>
        <v/>
      </c>
      <c r="BC276" s="188" t="str">
        <f>IF(A276="","",IF(OR(S276="Yes",F276="Credit Note",Q276&lt;=0,AF276="",Setup!$B$24&lt;=AF276,AN276&lt;=0),0,MAX(0,M276*MIN(1,MAX(0,AI276/AN276))*MAX(0,1-IF(AND(AD276&lt;&gt;"",AD276&lt;=AF276),MIN(1,MAX(0,AE276/Q276)),0))-SUMIFS('Reversal Reclaim'!$K$5:$K$504,'Reversal Reclaim'!$B$5:$B$504,A276,'Reversal Reclaim'!$G$5:$G$504,"Temporary"))))</f>
        <v/>
      </c>
      <c r="BD276" s="188" t="str">
        <f>IF(A276="","",IF(OR(S276="Yes",F276="Credit Note",Q276&lt;=0,AF276="",Setup!$B$24&lt;=AF276,AN276&lt;=0),0,MAX(0,N276*MIN(1,MAX(0,AI276/AN276))*MAX(0,1-IF(AND(AD276&lt;&gt;"",AD276&lt;=AF276),MIN(1,MAX(0,AE276/Q276)),0))-SUMIFS('Reversal Reclaim'!$L$5:$L$504,'Reversal Reclaim'!$B$5:$B$504,A276,'Reversal Reclaim'!$G$5:$G$504,"Temporary"))))</f>
        <v/>
      </c>
      <c r="BE276" s="188" t="str">
        <f>IF(A276="","",IF(OR(S276="Yes",F276="Credit Note",Q276&lt;=0,AF276="",Setup!$B$24&lt;=AF276,AN276&lt;=0),0,MAX(0,O276*MIN(1,MAX(0,AI276/AN276))*MAX(0,1-IF(AND(AD276&lt;&gt;"",AD276&lt;=AF276),MIN(1,MAX(0,AE276/Q276)),0))-SUMIFS('Reversal Reclaim'!$M$5:$M$504,'Reversal Reclaim'!$B$5:$B$504,A276,'Reversal Reclaim'!$G$5:$G$504,"Temporary"))))</f>
        <v/>
      </c>
      <c r="BF276" s="188" t="str">
        <f>IF(A276="","",IF(OR(S276="Yes",F276="Credit Note",Q276&lt;=0,AF276="",Setup!$B$24&lt;=AF276,AN276&lt;=0),0,MAX(0,P276*MIN(1,MAX(0,AI276/AN276))*MAX(0,1-IF(AND(AD276&lt;&gt;"",AD276&lt;=AF276),MIN(1,MAX(0,AE276/Q276)),0))-SUMIFS('Reversal Reclaim'!$N$5:$N$504,'Reversal Reclaim'!$B$5:$B$504,A276,'Reversal Reclaim'!$G$5:$G$504,"Temporary"))))</f>
        <v/>
      </c>
      <c r="BG276" s="188" t="str">
        <f t="shared" si="64"/>
        <v/>
      </c>
    </row>
    <row r="277" spans="1:59" ht="37.950000000000003" customHeight="1" x14ac:dyDescent="0.25">
      <c r="A277" s="61"/>
      <c r="B277" s="62"/>
      <c r="C277" s="62"/>
      <c r="D277" s="62"/>
      <c r="E277" s="62"/>
      <c r="F277" s="62"/>
      <c r="G277" s="62"/>
      <c r="H277" s="63"/>
      <c r="I277" s="63"/>
      <c r="J277" s="63"/>
      <c r="K277" s="63"/>
      <c r="L277" s="64"/>
      <c r="M277" s="64"/>
      <c r="N277" s="64"/>
      <c r="O277" s="64"/>
      <c r="P277" s="64"/>
      <c r="Q277" s="64"/>
      <c r="R277" s="62"/>
      <c r="S277" s="62"/>
      <c r="T277" s="62"/>
      <c r="U277" s="62"/>
      <c r="V277" s="62"/>
      <c r="W277" s="63"/>
      <c r="X277" s="65"/>
      <c r="Y277" s="65"/>
      <c r="Z277" s="65"/>
      <c r="AA277" s="62"/>
      <c r="AB277" s="62"/>
      <c r="AC277" s="62"/>
      <c r="AD277" s="63"/>
      <c r="AE277" s="64"/>
      <c r="AF277" s="63" t="str">
        <f t="shared" si="52"/>
        <v/>
      </c>
      <c r="AG277" s="62"/>
      <c r="AH277" s="207"/>
      <c r="AI277" s="64"/>
      <c r="AJ277" s="64"/>
      <c r="AK277" s="64"/>
      <c r="AL277" s="66" t="str">
        <f t="shared" si="53"/>
        <v/>
      </c>
      <c r="AM277" s="67" t="str">
        <f t="shared" si="54"/>
        <v/>
      </c>
      <c r="AN277" s="68" t="str">
        <f t="shared" si="55"/>
        <v/>
      </c>
      <c r="AO277" s="67" t="str">
        <f t="shared" si="56"/>
        <v/>
      </c>
      <c r="AP277" s="67" t="str">
        <f t="shared" si="57"/>
        <v/>
      </c>
      <c r="AQ277" s="67" t="str">
        <f t="shared" si="58"/>
        <v/>
      </c>
      <c r="AR277" s="67" t="str">
        <f t="shared" si="59"/>
        <v/>
      </c>
      <c r="AS277" s="67" t="str">
        <f t="shared" si="60"/>
        <v/>
      </c>
      <c r="AT277" s="67" t="str">
        <f>IF(A277="","",IF(S277="Yes","N.A.",IF(AND(AD277&lt;&gt;"",AD277&lt;=AF277,AE277&gt;=Q277),"PASS",IF(Setup!$B$24&lt;=AF277,"WATCH",IF(BG277&gt;0,"PARTIAL REVERSE/REVIEW","REVERSE/REVIEW")))))</f>
        <v/>
      </c>
      <c r="AU277" s="67" t="str">
        <f>IF(A277="","",IF(H277="","REVIEW",IF(AI277&gt;0,IF(OR(AH277="",NOT(ISNUMBER(AH277))),"REVIEW CLAIM DATE",IF(AH277&lt;=SUMIF('FY Deadlines'!$A$5:$A$14,IF(MONTH(H277)&gt;=4,YEAR(H277),YEAR(H277)-1),'FY Deadlines'!$F$5:$F$14),"PASS","EXPIRED CLAIM")),IF(SUMIF('FY Deadlines'!$A$5:$A$14,IF(MONTH(H277)&gt;=4,YEAR(H277),YEAR(H277)-1),'FY Deadlines'!$F$5:$F$14)=0,"REVIEW FY",IF(Setup!$B$24&gt;SUMIF('FY Deadlines'!$A$5:$A$14,IF(MONTH(H277)&gt;=4,YEAR(H277),YEAR(H277)-1),'FY Deadlines'!$F$5:$F$14),"EXPIRED","PASS")))))</f>
        <v/>
      </c>
      <c r="AV277" s="67" t="str">
        <f t="shared" si="61"/>
        <v/>
      </c>
      <c r="AW277" s="67" t="str">
        <f>IF(AM277="","",IF(COUNTIF('GSTR-2B IMS'!$AE$5:$AE$504,AM277)=1,SUMIF('GSTR-2B IMS'!$AE$5:$AE$504,AM277,'GSTR-2B IMS'!$AL$5:$AL$504),""))</f>
        <v/>
      </c>
      <c r="AX277" s="67" t="str">
        <f>IF(A277="","",IF(AO277&gt;1,"Duplicate",IF(COUNTIF('GSTR-2B IMS'!$AE$5:$AE$504,AM277)=0,"Only in Books",IF(COUNTIF('GSTR-2B IMS'!$AE$5:$AE$504,AM277)&gt;1,"Duplicate",IF(AND(C277=INDEX('GSTR-2B IMS'!$C$5:$C$504,AW277),F277=INDEX('GSTR-2B IMS'!$F$5:$F$504,AW277),ABS(H277-INDEX('GSTR-2B IMS'!$H$5:$H$504,AW277))&lt;=Setup!$B$21,ABS(L277-INDEX('GSTR-2B IMS'!$L$5:$L$504,AW277))&lt;=Setup!$B$18,ABS(AN277-INDEX('GSTR-2B IMS'!$AF$5:$AF$504,AW277))&lt;=Setup!$B$19,ABS(M277-INDEX('GSTR-2B IMS'!$M$5:$M$504,AW277))&lt;=Setup!$B$20,ABS(N277-INDEX('GSTR-2B IMS'!$N$5:$N$504,AW277))&lt;=Setup!$B$20,ABS(O277-INDEX('GSTR-2B IMS'!$O$5:$O$504,AW277))&lt;=Setup!$B$20,ABS(P277-INDEX('GSTR-2B IMS'!$P$5:$P$504,AW277))&lt;=Setup!$B$20),"Exact",IF(AND(C277=INDEX('GSTR-2B IMS'!$C$5:$C$504,AW277),F277=INDEX('GSTR-2B IMS'!$F$5:$F$504,AW277)),"Partial","Probable"))))))</f>
        <v/>
      </c>
      <c r="AY277" s="69" t="str">
        <f t="shared" si="62"/>
        <v/>
      </c>
      <c r="AZ277" s="190">
        <f t="shared" si="63"/>
        <v>273</v>
      </c>
      <c r="BA277" s="190" t="str">
        <f>IF(A277="","",IF(AW277="","N.A.",IF(INDEX('GSTR-2B IMS'!$T$5:$T$504,AW277)&lt;&gt;"Available","REVIEW",IF(OR(INDEX('GSTR-2B IMS'!$B$5:$B$504,AW277)="GSTR-1 B2B",INDEX('GSTR-2B IMS'!$B$5:$B$504,AW277)="GSTR-1A",INDEX('GSTR-2B IMS'!$B$5:$B$504,AW277)="IFF"),IF(OR(INDEX('GSTR-2B IMS'!$V$5:$V$504,AW277)="Accepted",INDEX('GSTR-2B IMS'!$V$5:$V$504,AW277)="No Action",INDEX('GSTR-2B IMS'!$V$5:$V$504,AW277)="Deemed Accepted"),"PASS","REVIEW"),IF(OR(INDEX('GSTR-2B IMS'!$V$5:$V$504,AW277)="Not in IMS",INDEX('GSTR-2B IMS'!$V$5:$V$504,AW277)="N.A.",INDEX('GSTR-2B IMS'!$V$5:$V$504,AW277)=""),"PASS","REVIEW")))))</f>
        <v/>
      </c>
      <c r="BB277" s="190" t="str">
        <f>IF(A277="","",IF(S277="Yes","RCM",IF(AW277="","Unmatched",IF(INDEX('GSTR-2B IMS'!$AC$5:$AC$504,AW277)="","4(A)(5)",INDEX('GSTR-2B IMS'!$AC$5:$AC$504,AW277)))))</f>
        <v/>
      </c>
      <c r="BC277" s="188" t="str">
        <f>IF(A277="","",IF(OR(S277="Yes",F277="Credit Note",Q277&lt;=0,AF277="",Setup!$B$24&lt;=AF277,AN277&lt;=0),0,MAX(0,M277*MIN(1,MAX(0,AI277/AN277))*MAX(0,1-IF(AND(AD277&lt;&gt;"",AD277&lt;=AF277),MIN(1,MAX(0,AE277/Q277)),0))-SUMIFS('Reversal Reclaim'!$K$5:$K$504,'Reversal Reclaim'!$B$5:$B$504,A277,'Reversal Reclaim'!$G$5:$G$504,"Temporary"))))</f>
        <v/>
      </c>
      <c r="BD277" s="188" t="str">
        <f>IF(A277="","",IF(OR(S277="Yes",F277="Credit Note",Q277&lt;=0,AF277="",Setup!$B$24&lt;=AF277,AN277&lt;=0),0,MAX(0,N277*MIN(1,MAX(0,AI277/AN277))*MAX(0,1-IF(AND(AD277&lt;&gt;"",AD277&lt;=AF277),MIN(1,MAX(0,AE277/Q277)),0))-SUMIFS('Reversal Reclaim'!$L$5:$L$504,'Reversal Reclaim'!$B$5:$B$504,A277,'Reversal Reclaim'!$G$5:$G$504,"Temporary"))))</f>
        <v/>
      </c>
      <c r="BE277" s="188" t="str">
        <f>IF(A277="","",IF(OR(S277="Yes",F277="Credit Note",Q277&lt;=0,AF277="",Setup!$B$24&lt;=AF277,AN277&lt;=0),0,MAX(0,O277*MIN(1,MAX(0,AI277/AN277))*MAX(0,1-IF(AND(AD277&lt;&gt;"",AD277&lt;=AF277),MIN(1,MAX(0,AE277/Q277)),0))-SUMIFS('Reversal Reclaim'!$M$5:$M$504,'Reversal Reclaim'!$B$5:$B$504,A277,'Reversal Reclaim'!$G$5:$G$504,"Temporary"))))</f>
        <v/>
      </c>
      <c r="BF277" s="188" t="str">
        <f>IF(A277="","",IF(OR(S277="Yes",F277="Credit Note",Q277&lt;=0,AF277="",Setup!$B$24&lt;=AF277,AN277&lt;=0),0,MAX(0,P277*MIN(1,MAX(0,AI277/AN277))*MAX(0,1-IF(AND(AD277&lt;&gt;"",AD277&lt;=AF277),MIN(1,MAX(0,AE277/Q277)),0))-SUMIFS('Reversal Reclaim'!$N$5:$N$504,'Reversal Reclaim'!$B$5:$B$504,A277,'Reversal Reclaim'!$G$5:$G$504,"Temporary"))))</f>
        <v/>
      </c>
      <c r="BG277" s="188" t="str">
        <f t="shared" si="64"/>
        <v/>
      </c>
    </row>
    <row r="278" spans="1:59" ht="37.950000000000003" customHeight="1" x14ac:dyDescent="0.25">
      <c r="A278" s="61"/>
      <c r="B278" s="62"/>
      <c r="C278" s="62"/>
      <c r="D278" s="62"/>
      <c r="E278" s="62"/>
      <c r="F278" s="62"/>
      <c r="G278" s="62"/>
      <c r="H278" s="63"/>
      <c r="I278" s="63"/>
      <c r="J278" s="63"/>
      <c r="K278" s="63"/>
      <c r="L278" s="64"/>
      <c r="M278" s="64"/>
      <c r="N278" s="64"/>
      <c r="O278" s="64"/>
      <c r="P278" s="64"/>
      <c r="Q278" s="64"/>
      <c r="R278" s="62"/>
      <c r="S278" s="62"/>
      <c r="T278" s="62"/>
      <c r="U278" s="62"/>
      <c r="V278" s="62"/>
      <c r="W278" s="63"/>
      <c r="X278" s="65"/>
      <c r="Y278" s="65"/>
      <c r="Z278" s="65"/>
      <c r="AA278" s="62"/>
      <c r="AB278" s="62"/>
      <c r="AC278" s="62"/>
      <c r="AD278" s="63"/>
      <c r="AE278" s="64"/>
      <c r="AF278" s="63" t="str">
        <f t="shared" si="52"/>
        <v/>
      </c>
      <c r="AG278" s="62"/>
      <c r="AH278" s="207"/>
      <c r="AI278" s="64"/>
      <c r="AJ278" s="64"/>
      <c r="AK278" s="64"/>
      <c r="AL278" s="66" t="str">
        <f t="shared" si="53"/>
        <v/>
      </c>
      <c r="AM278" s="67" t="str">
        <f t="shared" si="54"/>
        <v/>
      </c>
      <c r="AN278" s="68" t="str">
        <f t="shared" si="55"/>
        <v/>
      </c>
      <c r="AO278" s="67" t="str">
        <f t="shared" si="56"/>
        <v/>
      </c>
      <c r="AP278" s="67" t="str">
        <f t="shared" si="57"/>
        <v/>
      </c>
      <c r="AQ278" s="67" t="str">
        <f t="shared" si="58"/>
        <v/>
      </c>
      <c r="AR278" s="67" t="str">
        <f t="shared" si="59"/>
        <v/>
      </c>
      <c r="AS278" s="67" t="str">
        <f t="shared" si="60"/>
        <v/>
      </c>
      <c r="AT278" s="67" t="str">
        <f>IF(A278="","",IF(S278="Yes","N.A.",IF(AND(AD278&lt;&gt;"",AD278&lt;=AF278,AE278&gt;=Q278),"PASS",IF(Setup!$B$24&lt;=AF278,"WATCH",IF(BG278&gt;0,"PARTIAL REVERSE/REVIEW","REVERSE/REVIEW")))))</f>
        <v/>
      </c>
      <c r="AU278" s="67" t="str">
        <f>IF(A278="","",IF(H278="","REVIEW",IF(AI278&gt;0,IF(OR(AH278="",NOT(ISNUMBER(AH278))),"REVIEW CLAIM DATE",IF(AH278&lt;=SUMIF('FY Deadlines'!$A$5:$A$14,IF(MONTH(H278)&gt;=4,YEAR(H278),YEAR(H278)-1),'FY Deadlines'!$F$5:$F$14),"PASS","EXPIRED CLAIM")),IF(SUMIF('FY Deadlines'!$A$5:$A$14,IF(MONTH(H278)&gt;=4,YEAR(H278),YEAR(H278)-1),'FY Deadlines'!$F$5:$F$14)=0,"REVIEW FY",IF(Setup!$B$24&gt;SUMIF('FY Deadlines'!$A$5:$A$14,IF(MONTH(H278)&gt;=4,YEAR(H278),YEAR(H278)-1),'FY Deadlines'!$F$5:$F$14),"EXPIRED","PASS")))))</f>
        <v/>
      </c>
      <c r="AV278" s="67" t="str">
        <f t="shared" si="61"/>
        <v/>
      </c>
      <c r="AW278" s="67" t="str">
        <f>IF(AM278="","",IF(COUNTIF('GSTR-2B IMS'!$AE$5:$AE$504,AM278)=1,SUMIF('GSTR-2B IMS'!$AE$5:$AE$504,AM278,'GSTR-2B IMS'!$AL$5:$AL$504),""))</f>
        <v/>
      </c>
      <c r="AX278" s="67" t="str">
        <f>IF(A278="","",IF(AO278&gt;1,"Duplicate",IF(COUNTIF('GSTR-2B IMS'!$AE$5:$AE$504,AM278)=0,"Only in Books",IF(COUNTIF('GSTR-2B IMS'!$AE$5:$AE$504,AM278)&gt;1,"Duplicate",IF(AND(C278=INDEX('GSTR-2B IMS'!$C$5:$C$504,AW278),F278=INDEX('GSTR-2B IMS'!$F$5:$F$504,AW278),ABS(H278-INDEX('GSTR-2B IMS'!$H$5:$H$504,AW278))&lt;=Setup!$B$21,ABS(L278-INDEX('GSTR-2B IMS'!$L$5:$L$504,AW278))&lt;=Setup!$B$18,ABS(AN278-INDEX('GSTR-2B IMS'!$AF$5:$AF$504,AW278))&lt;=Setup!$B$19,ABS(M278-INDEX('GSTR-2B IMS'!$M$5:$M$504,AW278))&lt;=Setup!$B$20,ABS(N278-INDEX('GSTR-2B IMS'!$N$5:$N$504,AW278))&lt;=Setup!$B$20,ABS(O278-INDEX('GSTR-2B IMS'!$O$5:$O$504,AW278))&lt;=Setup!$B$20,ABS(P278-INDEX('GSTR-2B IMS'!$P$5:$P$504,AW278))&lt;=Setup!$B$20),"Exact",IF(AND(C278=INDEX('GSTR-2B IMS'!$C$5:$C$504,AW278),F278=INDEX('GSTR-2B IMS'!$F$5:$F$504,AW278)),"Partial","Probable"))))))</f>
        <v/>
      </c>
      <c r="AY278" s="69" t="str">
        <f t="shared" si="62"/>
        <v/>
      </c>
      <c r="AZ278" s="190">
        <f t="shared" si="63"/>
        <v>274</v>
      </c>
      <c r="BA278" s="190" t="str">
        <f>IF(A278="","",IF(AW278="","N.A.",IF(INDEX('GSTR-2B IMS'!$T$5:$T$504,AW278)&lt;&gt;"Available","REVIEW",IF(OR(INDEX('GSTR-2B IMS'!$B$5:$B$504,AW278)="GSTR-1 B2B",INDEX('GSTR-2B IMS'!$B$5:$B$504,AW278)="GSTR-1A",INDEX('GSTR-2B IMS'!$B$5:$B$504,AW278)="IFF"),IF(OR(INDEX('GSTR-2B IMS'!$V$5:$V$504,AW278)="Accepted",INDEX('GSTR-2B IMS'!$V$5:$V$504,AW278)="No Action",INDEX('GSTR-2B IMS'!$V$5:$V$504,AW278)="Deemed Accepted"),"PASS","REVIEW"),IF(OR(INDEX('GSTR-2B IMS'!$V$5:$V$504,AW278)="Not in IMS",INDEX('GSTR-2B IMS'!$V$5:$V$504,AW278)="N.A.",INDEX('GSTR-2B IMS'!$V$5:$V$504,AW278)=""),"PASS","REVIEW")))))</f>
        <v/>
      </c>
      <c r="BB278" s="190" t="str">
        <f>IF(A278="","",IF(S278="Yes","RCM",IF(AW278="","Unmatched",IF(INDEX('GSTR-2B IMS'!$AC$5:$AC$504,AW278)="","4(A)(5)",INDEX('GSTR-2B IMS'!$AC$5:$AC$504,AW278)))))</f>
        <v/>
      </c>
      <c r="BC278" s="188" t="str">
        <f>IF(A278="","",IF(OR(S278="Yes",F278="Credit Note",Q278&lt;=0,AF278="",Setup!$B$24&lt;=AF278,AN278&lt;=0),0,MAX(0,M278*MIN(1,MAX(0,AI278/AN278))*MAX(0,1-IF(AND(AD278&lt;&gt;"",AD278&lt;=AF278),MIN(1,MAX(0,AE278/Q278)),0))-SUMIFS('Reversal Reclaim'!$K$5:$K$504,'Reversal Reclaim'!$B$5:$B$504,A278,'Reversal Reclaim'!$G$5:$G$504,"Temporary"))))</f>
        <v/>
      </c>
      <c r="BD278" s="188" t="str">
        <f>IF(A278="","",IF(OR(S278="Yes",F278="Credit Note",Q278&lt;=0,AF278="",Setup!$B$24&lt;=AF278,AN278&lt;=0),0,MAX(0,N278*MIN(1,MAX(0,AI278/AN278))*MAX(0,1-IF(AND(AD278&lt;&gt;"",AD278&lt;=AF278),MIN(1,MAX(0,AE278/Q278)),0))-SUMIFS('Reversal Reclaim'!$L$5:$L$504,'Reversal Reclaim'!$B$5:$B$504,A278,'Reversal Reclaim'!$G$5:$G$504,"Temporary"))))</f>
        <v/>
      </c>
      <c r="BE278" s="188" t="str">
        <f>IF(A278="","",IF(OR(S278="Yes",F278="Credit Note",Q278&lt;=0,AF278="",Setup!$B$24&lt;=AF278,AN278&lt;=0),0,MAX(0,O278*MIN(1,MAX(0,AI278/AN278))*MAX(0,1-IF(AND(AD278&lt;&gt;"",AD278&lt;=AF278),MIN(1,MAX(0,AE278/Q278)),0))-SUMIFS('Reversal Reclaim'!$M$5:$M$504,'Reversal Reclaim'!$B$5:$B$504,A278,'Reversal Reclaim'!$G$5:$G$504,"Temporary"))))</f>
        <v/>
      </c>
      <c r="BF278" s="188" t="str">
        <f>IF(A278="","",IF(OR(S278="Yes",F278="Credit Note",Q278&lt;=0,AF278="",Setup!$B$24&lt;=AF278,AN278&lt;=0),0,MAX(0,P278*MIN(1,MAX(0,AI278/AN278))*MAX(0,1-IF(AND(AD278&lt;&gt;"",AD278&lt;=AF278),MIN(1,MAX(0,AE278/Q278)),0))-SUMIFS('Reversal Reclaim'!$N$5:$N$504,'Reversal Reclaim'!$B$5:$B$504,A278,'Reversal Reclaim'!$G$5:$G$504,"Temporary"))))</f>
        <v/>
      </c>
      <c r="BG278" s="188" t="str">
        <f t="shared" si="64"/>
        <v/>
      </c>
    </row>
    <row r="279" spans="1:59" ht="37.950000000000003" customHeight="1" x14ac:dyDescent="0.25">
      <c r="A279" s="61"/>
      <c r="B279" s="62"/>
      <c r="C279" s="62"/>
      <c r="D279" s="62"/>
      <c r="E279" s="62"/>
      <c r="F279" s="62"/>
      <c r="G279" s="62"/>
      <c r="H279" s="63"/>
      <c r="I279" s="63"/>
      <c r="J279" s="63"/>
      <c r="K279" s="63"/>
      <c r="L279" s="64"/>
      <c r="M279" s="64"/>
      <c r="N279" s="64"/>
      <c r="O279" s="64"/>
      <c r="P279" s="64"/>
      <c r="Q279" s="64"/>
      <c r="R279" s="62"/>
      <c r="S279" s="62"/>
      <c r="T279" s="62"/>
      <c r="U279" s="62"/>
      <c r="V279" s="62"/>
      <c r="W279" s="63"/>
      <c r="X279" s="65"/>
      <c r="Y279" s="65"/>
      <c r="Z279" s="65"/>
      <c r="AA279" s="62"/>
      <c r="AB279" s="62"/>
      <c r="AC279" s="62"/>
      <c r="AD279" s="63"/>
      <c r="AE279" s="64"/>
      <c r="AF279" s="63" t="str">
        <f t="shared" si="52"/>
        <v/>
      </c>
      <c r="AG279" s="62"/>
      <c r="AH279" s="207"/>
      <c r="AI279" s="64"/>
      <c r="AJ279" s="64"/>
      <c r="AK279" s="64"/>
      <c r="AL279" s="66" t="str">
        <f t="shared" si="53"/>
        <v/>
      </c>
      <c r="AM279" s="67" t="str">
        <f t="shared" si="54"/>
        <v/>
      </c>
      <c r="AN279" s="68" t="str">
        <f t="shared" si="55"/>
        <v/>
      </c>
      <c r="AO279" s="67" t="str">
        <f t="shared" si="56"/>
        <v/>
      </c>
      <c r="AP279" s="67" t="str">
        <f t="shared" si="57"/>
        <v/>
      </c>
      <c r="AQ279" s="67" t="str">
        <f t="shared" si="58"/>
        <v/>
      </c>
      <c r="AR279" s="67" t="str">
        <f t="shared" si="59"/>
        <v/>
      </c>
      <c r="AS279" s="67" t="str">
        <f t="shared" si="60"/>
        <v/>
      </c>
      <c r="AT279" s="67" t="str">
        <f>IF(A279="","",IF(S279="Yes","N.A.",IF(AND(AD279&lt;&gt;"",AD279&lt;=AF279,AE279&gt;=Q279),"PASS",IF(Setup!$B$24&lt;=AF279,"WATCH",IF(BG279&gt;0,"PARTIAL REVERSE/REVIEW","REVERSE/REVIEW")))))</f>
        <v/>
      </c>
      <c r="AU279" s="67" t="str">
        <f>IF(A279="","",IF(H279="","REVIEW",IF(AI279&gt;0,IF(OR(AH279="",NOT(ISNUMBER(AH279))),"REVIEW CLAIM DATE",IF(AH279&lt;=SUMIF('FY Deadlines'!$A$5:$A$14,IF(MONTH(H279)&gt;=4,YEAR(H279),YEAR(H279)-1),'FY Deadlines'!$F$5:$F$14),"PASS","EXPIRED CLAIM")),IF(SUMIF('FY Deadlines'!$A$5:$A$14,IF(MONTH(H279)&gt;=4,YEAR(H279),YEAR(H279)-1),'FY Deadlines'!$F$5:$F$14)=0,"REVIEW FY",IF(Setup!$B$24&gt;SUMIF('FY Deadlines'!$A$5:$A$14,IF(MONTH(H279)&gt;=4,YEAR(H279),YEAR(H279)-1),'FY Deadlines'!$F$5:$F$14),"EXPIRED","PASS")))))</f>
        <v/>
      </c>
      <c r="AV279" s="67" t="str">
        <f t="shared" si="61"/>
        <v/>
      </c>
      <c r="AW279" s="67" t="str">
        <f>IF(AM279="","",IF(COUNTIF('GSTR-2B IMS'!$AE$5:$AE$504,AM279)=1,SUMIF('GSTR-2B IMS'!$AE$5:$AE$504,AM279,'GSTR-2B IMS'!$AL$5:$AL$504),""))</f>
        <v/>
      </c>
      <c r="AX279" s="67" t="str">
        <f>IF(A279="","",IF(AO279&gt;1,"Duplicate",IF(COUNTIF('GSTR-2B IMS'!$AE$5:$AE$504,AM279)=0,"Only in Books",IF(COUNTIF('GSTR-2B IMS'!$AE$5:$AE$504,AM279)&gt;1,"Duplicate",IF(AND(C279=INDEX('GSTR-2B IMS'!$C$5:$C$504,AW279),F279=INDEX('GSTR-2B IMS'!$F$5:$F$504,AW279),ABS(H279-INDEX('GSTR-2B IMS'!$H$5:$H$504,AW279))&lt;=Setup!$B$21,ABS(L279-INDEX('GSTR-2B IMS'!$L$5:$L$504,AW279))&lt;=Setup!$B$18,ABS(AN279-INDEX('GSTR-2B IMS'!$AF$5:$AF$504,AW279))&lt;=Setup!$B$19,ABS(M279-INDEX('GSTR-2B IMS'!$M$5:$M$504,AW279))&lt;=Setup!$B$20,ABS(N279-INDEX('GSTR-2B IMS'!$N$5:$N$504,AW279))&lt;=Setup!$B$20,ABS(O279-INDEX('GSTR-2B IMS'!$O$5:$O$504,AW279))&lt;=Setup!$B$20,ABS(P279-INDEX('GSTR-2B IMS'!$P$5:$P$504,AW279))&lt;=Setup!$B$20),"Exact",IF(AND(C279=INDEX('GSTR-2B IMS'!$C$5:$C$504,AW279),F279=INDEX('GSTR-2B IMS'!$F$5:$F$504,AW279)),"Partial","Probable"))))))</f>
        <v/>
      </c>
      <c r="AY279" s="69" t="str">
        <f t="shared" si="62"/>
        <v/>
      </c>
      <c r="AZ279" s="190">
        <f t="shared" si="63"/>
        <v>275</v>
      </c>
      <c r="BA279" s="190" t="str">
        <f>IF(A279="","",IF(AW279="","N.A.",IF(INDEX('GSTR-2B IMS'!$T$5:$T$504,AW279)&lt;&gt;"Available","REVIEW",IF(OR(INDEX('GSTR-2B IMS'!$B$5:$B$504,AW279)="GSTR-1 B2B",INDEX('GSTR-2B IMS'!$B$5:$B$504,AW279)="GSTR-1A",INDEX('GSTR-2B IMS'!$B$5:$B$504,AW279)="IFF"),IF(OR(INDEX('GSTR-2B IMS'!$V$5:$V$504,AW279)="Accepted",INDEX('GSTR-2B IMS'!$V$5:$V$504,AW279)="No Action",INDEX('GSTR-2B IMS'!$V$5:$V$504,AW279)="Deemed Accepted"),"PASS","REVIEW"),IF(OR(INDEX('GSTR-2B IMS'!$V$5:$V$504,AW279)="Not in IMS",INDEX('GSTR-2B IMS'!$V$5:$V$504,AW279)="N.A.",INDEX('GSTR-2B IMS'!$V$5:$V$504,AW279)=""),"PASS","REVIEW")))))</f>
        <v/>
      </c>
      <c r="BB279" s="190" t="str">
        <f>IF(A279="","",IF(S279="Yes","RCM",IF(AW279="","Unmatched",IF(INDEX('GSTR-2B IMS'!$AC$5:$AC$504,AW279)="","4(A)(5)",INDEX('GSTR-2B IMS'!$AC$5:$AC$504,AW279)))))</f>
        <v/>
      </c>
      <c r="BC279" s="188" t="str">
        <f>IF(A279="","",IF(OR(S279="Yes",F279="Credit Note",Q279&lt;=0,AF279="",Setup!$B$24&lt;=AF279,AN279&lt;=0),0,MAX(0,M279*MIN(1,MAX(0,AI279/AN279))*MAX(0,1-IF(AND(AD279&lt;&gt;"",AD279&lt;=AF279),MIN(1,MAX(0,AE279/Q279)),0))-SUMIFS('Reversal Reclaim'!$K$5:$K$504,'Reversal Reclaim'!$B$5:$B$504,A279,'Reversal Reclaim'!$G$5:$G$504,"Temporary"))))</f>
        <v/>
      </c>
      <c r="BD279" s="188" t="str">
        <f>IF(A279="","",IF(OR(S279="Yes",F279="Credit Note",Q279&lt;=0,AF279="",Setup!$B$24&lt;=AF279,AN279&lt;=0),0,MAX(0,N279*MIN(1,MAX(0,AI279/AN279))*MAX(0,1-IF(AND(AD279&lt;&gt;"",AD279&lt;=AF279),MIN(1,MAX(0,AE279/Q279)),0))-SUMIFS('Reversal Reclaim'!$L$5:$L$504,'Reversal Reclaim'!$B$5:$B$504,A279,'Reversal Reclaim'!$G$5:$G$504,"Temporary"))))</f>
        <v/>
      </c>
      <c r="BE279" s="188" t="str">
        <f>IF(A279="","",IF(OR(S279="Yes",F279="Credit Note",Q279&lt;=0,AF279="",Setup!$B$24&lt;=AF279,AN279&lt;=0),0,MAX(0,O279*MIN(1,MAX(0,AI279/AN279))*MAX(0,1-IF(AND(AD279&lt;&gt;"",AD279&lt;=AF279),MIN(1,MAX(0,AE279/Q279)),0))-SUMIFS('Reversal Reclaim'!$M$5:$M$504,'Reversal Reclaim'!$B$5:$B$504,A279,'Reversal Reclaim'!$G$5:$G$504,"Temporary"))))</f>
        <v/>
      </c>
      <c r="BF279" s="188" t="str">
        <f>IF(A279="","",IF(OR(S279="Yes",F279="Credit Note",Q279&lt;=0,AF279="",Setup!$B$24&lt;=AF279,AN279&lt;=0),0,MAX(0,P279*MIN(1,MAX(0,AI279/AN279))*MAX(0,1-IF(AND(AD279&lt;&gt;"",AD279&lt;=AF279),MIN(1,MAX(0,AE279/Q279)),0))-SUMIFS('Reversal Reclaim'!$N$5:$N$504,'Reversal Reclaim'!$B$5:$B$504,A279,'Reversal Reclaim'!$G$5:$G$504,"Temporary"))))</f>
        <v/>
      </c>
      <c r="BG279" s="188" t="str">
        <f t="shared" si="64"/>
        <v/>
      </c>
    </row>
    <row r="280" spans="1:59" ht="37.950000000000003" customHeight="1" x14ac:dyDescent="0.25">
      <c r="A280" s="61"/>
      <c r="B280" s="62"/>
      <c r="C280" s="62"/>
      <c r="D280" s="62"/>
      <c r="E280" s="62"/>
      <c r="F280" s="62"/>
      <c r="G280" s="62"/>
      <c r="H280" s="63"/>
      <c r="I280" s="63"/>
      <c r="J280" s="63"/>
      <c r="K280" s="63"/>
      <c r="L280" s="64"/>
      <c r="M280" s="64"/>
      <c r="N280" s="64"/>
      <c r="O280" s="64"/>
      <c r="P280" s="64"/>
      <c r="Q280" s="64"/>
      <c r="R280" s="62"/>
      <c r="S280" s="62"/>
      <c r="T280" s="62"/>
      <c r="U280" s="62"/>
      <c r="V280" s="62"/>
      <c r="W280" s="63"/>
      <c r="X280" s="65"/>
      <c r="Y280" s="65"/>
      <c r="Z280" s="65"/>
      <c r="AA280" s="62"/>
      <c r="AB280" s="62"/>
      <c r="AC280" s="62"/>
      <c r="AD280" s="63"/>
      <c r="AE280" s="64"/>
      <c r="AF280" s="63" t="str">
        <f t="shared" si="52"/>
        <v/>
      </c>
      <c r="AG280" s="62"/>
      <c r="AH280" s="207"/>
      <c r="AI280" s="64"/>
      <c r="AJ280" s="64"/>
      <c r="AK280" s="64"/>
      <c r="AL280" s="66" t="str">
        <f t="shared" si="53"/>
        <v/>
      </c>
      <c r="AM280" s="67" t="str">
        <f t="shared" si="54"/>
        <v/>
      </c>
      <c r="AN280" s="68" t="str">
        <f t="shared" si="55"/>
        <v/>
      </c>
      <c r="AO280" s="67" t="str">
        <f t="shared" si="56"/>
        <v/>
      </c>
      <c r="AP280" s="67" t="str">
        <f t="shared" si="57"/>
        <v/>
      </c>
      <c r="AQ280" s="67" t="str">
        <f t="shared" si="58"/>
        <v/>
      </c>
      <c r="AR280" s="67" t="str">
        <f t="shared" si="59"/>
        <v/>
      </c>
      <c r="AS280" s="67" t="str">
        <f t="shared" si="60"/>
        <v/>
      </c>
      <c r="AT280" s="67" t="str">
        <f>IF(A280="","",IF(S280="Yes","N.A.",IF(AND(AD280&lt;&gt;"",AD280&lt;=AF280,AE280&gt;=Q280),"PASS",IF(Setup!$B$24&lt;=AF280,"WATCH",IF(BG280&gt;0,"PARTIAL REVERSE/REVIEW","REVERSE/REVIEW")))))</f>
        <v/>
      </c>
      <c r="AU280" s="67" t="str">
        <f>IF(A280="","",IF(H280="","REVIEW",IF(AI280&gt;0,IF(OR(AH280="",NOT(ISNUMBER(AH280))),"REVIEW CLAIM DATE",IF(AH280&lt;=SUMIF('FY Deadlines'!$A$5:$A$14,IF(MONTH(H280)&gt;=4,YEAR(H280),YEAR(H280)-1),'FY Deadlines'!$F$5:$F$14),"PASS","EXPIRED CLAIM")),IF(SUMIF('FY Deadlines'!$A$5:$A$14,IF(MONTH(H280)&gt;=4,YEAR(H280),YEAR(H280)-1),'FY Deadlines'!$F$5:$F$14)=0,"REVIEW FY",IF(Setup!$B$24&gt;SUMIF('FY Deadlines'!$A$5:$A$14,IF(MONTH(H280)&gt;=4,YEAR(H280),YEAR(H280)-1),'FY Deadlines'!$F$5:$F$14),"EXPIRED","PASS")))))</f>
        <v/>
      </c>
      <c r="AV280" s="67" t="str">
        <f t="shared" si="61"/>
        <v/>
      </c>
      <c r="AW280" s="67" t="str">
        <f>IF(AM280="","",IF(COUNTIF('GSTR-2B IMS'!$AE$5:$AE$504,AM280)=1,SUMIF('GSTR-2B IMS'!$AE$5:$AE$504,AM280,'GSTR-2B IMS'!$AL$5:$AL$504),""))</f>
        <v/>
      </c>
      <c r="AX280" s="67" t="str">
        <f>IF(A280="","",IF(AO280&gt;1,"Duplicate",IF(COUNTIF('GSTR-2B IMS'!$AE$5:$AE$504,AM280)=0,"Only in Books",IF(COUNTIF('GSTR-2B IMS'!$AE$5:$AE$504,AM280)&gt;1,"Duplicate",IF(AND(C280=INDEX('GSTR-2B IMS'!$C$5:$C$504,AW280),F280=INDEX('GSTR-2B IMS'!$F$5:$F$504,AW280),ABS(H280-INDEX('GSTR-2B IMS'!$H$5:$H$504,AW280))&lt;=Setup!$B$21,ABS(L280-INDEX('GSTR-2B IMS'!$L$5:$L$504,AW280))&lt;=Setup!$B$18,ABS(AN280-INDEX('GSTR-2B IMS'!$AF$5:$AF$504,AW280))&lt;=Setup!$B$19,ABS(M280-INDEX('GSTR-2B IMS'!$M$5:$M$504,AW280))&lt;=Setup!$B$20,ABS(N280-INDEX('GSTR-2B IMS'!$N$5:$N$504,AW280))&lt;=Setup!$B$20,ABS(O280-INDEX('GSTR-2B IMS'!$O$5:$O$504,AW280))&lt;=Setup!$B$20,ABS(P280-INDEX('GSTR-2B IMS'!$P$5:$P$504,AW280))&lt;=Setup!$B$20),"Exact",IF(AND(C280=INDEX('GSTR-2B IMS'!$C$5:$C$504,AW280),F280=INDEX('GSTR-2B IMS'!$F$5:$F$504,AW280)),"Partial","Probable"))))))</f>
        <v/>
      </c>
      <c r="AY280" s="69" t="str">
        <f t="shared" si="62"/>
        <v/>
      </c>
      <c r="AZ280" s="190">
        <f t="shared" si="63"/>
        <v>276</v>
      </c>
      <c r="BA280" s="190" t="str">
        <f>IF(A280="","",IF(AW280="","N.A.",IF(INDEX('GSTR-2B IMS'!$T$5:$T$504,AW280)&lt;&gt;"Available","REVIEW",IF(OR(INDEX('GSTR-2B IMS'!$B$5:$B$504,AW280)="GSTR-1 B2B",INDEX('GSTR-2B IMS'!$B$5:$B$504,AW280)="GSTR-1A",INDEX('GSTR-2B IMS'!$B$5:$B$504,AW280)="IFF"),IF(OR(INDEX('GSTR-2B IMS'!$V$5:$V$504,AW280)="Accepted",INDEX('GSTR-2B IMS'!$V$5:$V$504,AW280)="No Action",INDEX('GSTR-2B IMS'!$V$5:$V$504,AW280)="Deemed Accepted"),"PASS","REVIEW"),IF(OR(INDEX('GSTR-2B IMS'!$V$5:$V$504,AW280)="Not in IMS",INDEX('GSTR-2B IMS'!$V$5:$V$504,AW280)="N.A.",INDEX('GSTR-2B IMS'!$V$5:$V$504,AW280)=""),"PASS","REVIEW")))))</f>
        <v/>
      </c>
      <c r="BB280" s="190" t="str">
        <f>IF(A280="","",IF(S280="Yes","RCM",IF(AW280="","Unmatched",IF(INDEX('GSTR-2B IMS'!$AC$5:$AC$504,AW280)="","4(A)(5)",INDEX('GSTR-2B IMS'!$AC$5:$AC$504,AW280)))))</f>
        <v/>
      </c>
      <c r="BC280" s="188" t="str">
        <f>IF(A280="","",IF(OR(S280="Yes",F280="Credit Note",Q280&lt;=0,AF280="",Setup!$B$24&lt;=AF280,AN280&lt;=0),0,MAX(0,M280*MIN(1,MAX(0,AI280/AN280))*MAX(0,1-IF(AND(AD280&lt;&gt;"",AD280&lt;=AF280),MIN(1,MAX(0,AE280/Q280)),0))-SUMIFS('Reversal Reclaim'!$K$5:$K$504,'Reversal Reclaim'!$B$5:$B$504,A280,'Reversal Reclaim'!$G$5:$G$504,"Temporary"))))</f>
        <v/>
      </c>
      <c r="BD280" s="188" t="str">
        <f>IF(A280="","",IF(OR(S280="Yes",F280="Credit Note",Q280&lt;=0,AF280="",Setup!$B$24&lt;=AF280,AN280&lt;=0),0,MAX(0,N280*MIN(1,MAX(0,AI280/AN280))*MAX(0,1-IF(AND(AD280&lt;&gt;"",AD280&lt;=AF280),MIN(1,MAX(0,AE280/Q280)),0))-SUMIFS('Reversal Reclaim'!$L$5:$L$504,'Reversal Reclaim'!$B$5:$B$504,A280,'Reversal Reclaim'!$G$5:$G$504,"Temporary"))))</f>
        <v/>
      </c>
      <c r="BE280" s="188" t="str">
        <f>IF(A280="","",IF(OR(S280="Yes",F280="Credit Note",Q280&lt;=0,AF280="",Setup!$B$24&lt;=AF280,AN280&lt;=0),0,MAX(0,O280*MIN(1,MAX(0,AI280/AN280))*MAX(0,1-IF(AND(AD280&lt;&gt;"",AD280&lt;=AF280),MIN(1,MAX(0,AE280/Q280)),0))-SUMIFS('Reversal Reclaim'!$M$5:$M$504,'Reversal Reclaim'!$B$5:$B$504,A280,'Reversal Reclaim'!$G$5:$G$504,"Temporary"))))</f>
        <v/>
      </c>
      <c r="BF280" s="188" t="str">
        <f>IF(A280="","",IF(OR(S280="Yes",F280="Credit Note",Q280&lt;=0,AF280="",Setup!$B$24&lt;=AF280,AN280&lt;=0),0,MAX(0,P280*MIN(1,MAX(0,AI280/AN280))*MAX(0,1-IF(AND(AD280&lt;&gt;"",AD280&lt;=AF280),MIN(1,MAX(0,AE280/Q280)),0))-SUMIFS('Reversal Reclaim'!$N$5:$N$504,'Reversal Reclaim'!$B$5:$B$504,A280,'Reversal Reclaim'!$G$5:$G$504,"Temporary"))))</f>
        <v/>
      </c>
      <c r="BG280" s="188" t="str">
        <f t="shared" si="64"/>
        <v/>
      </c>
    </row>
    <row r="281" spans="1:59" ht="37.950000000000003" customHeight="1" x14ac:dyDescent="0.25">
      <c r="A281" s="61"/>
      <c r="B281" s="62"/>
      <c r="C281" s="62"/>
      <c r="D281" s="62"/>
      <c r="E281" s="62"/>
      <c r="F281" s="62"/>
      <c r="G281" s="62"/>
      <c r="H281" s="63"/>
      <c r="I281" s="63"/>
      <c r="J281" s="63"/>
      <c r="K281" s="63"/>
      <c r="L281" s="64"/>
      <c r="M281" s="64"/>
      <c r="N281" s="64"/>
      <c r="O281" s="64"/>
      <c r="P281" s="64"/>
      <c r="Q281" s="64"/>
      <c r="R281" s="62"/>
      <c r="S281" s="62"/>
      <c r="T281" s="62"/>
      <c r="U281" s="62"/>
      <c r="V281" s="62"/>
      <c r="W281" s="63"/>
      <c r="X281" s="65"/>
      <c r="Y281" s="65"/>
      <c r="Z281" s="65"/>
      <c r="AA281" s="62"/>
      <c r="AB281" s="62"/>
      <c r="AC281" s="62"/>
      <c r="AD281" s="63"/>
      <c r="AE281" s="64"/>
      <c r="AF281" s="63" t="str">
        <f t="shared" si="52"/>
        <v/>
      </c>
      <c r="AG281" s="62"/>
      <c r="AH281" s="207"/>
      <c r="AI281" s="64"/>
      <c r="AJ281" s="64"/>
      <c r="AK281" s="64"/>
      <c r="AL281" s="66" t="str">
        <f t="shared" si="53"/>
        <v/>
      </c>
      <c r="AM281" s="67" t="str">
        <f t="shared" si="54"/>
        <v/>
      </c>
      <c r="AN281" s="68" t="str">
        <f t="shared" si="55"/>
        <v/>
      </c>
      <c r="AO281" s="67" t="str">
        <f t="shared" si="56"/>
        <v/>
      </c>
      <c r="AP281" s="67" t="str">
        <f t="shared" si="57"/>
        <v/>
      </c>
      <c r="AQ281" s="67" t="str">
        <f t="shared" si="58"/>
        <v/>
      </c>
      <c r="AR281" s="67" t="str">
        <f t="shared" si="59"/>
        <v/>
      </c>
      <c r="AS281" s="67" t="str">
        <f t="shared" si="60"/>
        <v/>
      </c>
      <c r="AT281" s="67" t="str">
        <f>IF(A281="","",IF(S281="Yes","N.A.",IF(AND(AD281&lt;&gt;"",AD281&lt;=AF281,AE281&gt;=Q281),"PASS",IF(Setup!$B$24&lt;=AF281,"WATCH",IF(BG281&gt;0,"PARTIAL REVERSE/REVIEW","REVERSE/REVIEW")))))</f>
        <v/>
      </c>
      <c r="AU281" s="67" t="str">
        <f>IF(A281="","",IF(H281="","REVIEW",IF(AI281&gt;0,IF(OR(AH281="",NOT(ISNUMBER(AH281))),"REVIEW CLAIM DATE",IF(AH281&lt;=SUMIF('FY Deadlines'!$A$5:$A$14,IF(MONTH(H281)&gt;=4,YEAR(H281),YEAR(H281)-1),'FY Deadlines'!$F$5:$F$14),"PASS","EXPIRED CLAIM")),IF(SUMIF('FY Deadlines'!$A$5:$A$14,IF(MONTH(H281)&gt;=4,YEAR(H281),YEAR(H281)-1),'FY Deadlines'!$F$5:$F$14)=0,"REVIEW FY",IF(Setup!$B$24&gt;SUMIF('FY Deadlines'!$A$5:$A$14,IF(MONTH(H281)&gt;=4,YEAR(H281),YEAR(H281)-1),'FY Deadlines'!$F$5:$F$14),"EXPIRED","PASS")))))</f>
        <v/>
      </c>
      <c r="AV281" s="67" t="str">
        <f t="shared" si="61"/>
        <v/>
      </c>
      <c r="AW281" s="67" t="str">
        <f>IF(AM281="","",IF(COUNTIF('GSTR-2B IMS'!$AE$5:$AE$504,AM281)=1,SUMIF('GSTR-2B IMS'!$AE$5:$AE$504,AM281,'GSTR-2B IMS'!$AL$5:$AL$504),""))</f>
        <v/>
      </c>
      <c r="AX281" s="67" t="str">
        <f>IF(A281="","",IF(AO281&gt;1,"Duplicate",IF(COUNTIF('GSTR-2B IMS'!$AE$5:$AE$504,AM281)=0,"Only in Books",IF(COUNTIF('GSTR-2B IMS'!$AE$5:$AE$504,AM281)&gt;1,"Duplicate",IF(AND(C281=INDEX('GSTR-2B IMS'!$C$5:$C$504,AW281),F281=INDEX('GSTR-2B IMS'!$F$5:$F$504,AW281),ABS(H281-INDEX('GSTR-2B IMS'!$H$5:$H$504,AW281))&lt;=Setup!$B$21,ABS(L281-INDEX('GSTR-2B IMS'!$L$5:$L$504,AW281))&lt;=Setup!$B$18,ABS(AN281-INDEX('GSTR-2B IMS'!$AF$5:$AF$504,AW281))&lt;=Setup!$B$19,ABS(M281-INDEX('GSTR-2B IMS'!$M$5:$M$504,AW281))&lt;=Setup!$B$20,ABS(N281-INDEX('GSTR-2B IMS'!$N$5:$N$504,AW281))&lt;=Setup!$B$20,ABS(O281-INDEX('GSTR-2B IMS'!$O$5:$O$504,AW281))&lt;=Setup!$B$20,ABS(P281-INDEX('GSTR-2B IMS'!$P$5:$P$504,AW281))&lt;=Setup!$B$20),"Exact",IF(AND(C281=INDEX('GSTR-2B IMS'!$C$5:$C$504,AW281),F281=INDEX('GSTR-2B IMS'!$F$5:$F$504,AW281)),"Partial","Probable"))))))</f>
        <v/>
      </c>
      <c r="AY281" s="69" t="str">
        <f t="shared" si="62"/>
        <v/>
      </c>
      <c r="AZ281" s="190">
        <f t="shared" si="63"/>
        <v>277</v>
      </c>
      <c r="BA281" s="190" t="str">
        <f>IF(A281="","",IF(AW281="","N.A.",IF(INDEX('GSTR-2B IMS'!$T$5:$T$504,AW281)&lt;&gt;"Available","REVIEW",IF(OR(INDEX('GSTR-2B IMS'!$B$5:$B$504,AW281)="GSTR-1 B2B",INDEX('GSTR-2B IMS'!$B$5:$B$504,AW281)="GSTR-1A",INDEX('GSTR-2B IMS'!$B$5:$B$504,AW281)="IFF"),IF(OR(INDEX('GSTR-2B IMS'!$V$5:$V$504,AW281)="Accepted",INDEX('GSTR-2B IMS'!$V$5:$V$504,AW281)="No Action",INDEX('GSTR-2B IMS'!$V$5:$V$504,AW281)="Deemed Accepted"),"PASS","REVIEW"),IF(OR(INDEX('GSTR-2B IMS'!$V$5:$V$504,AW281)="Not in IMS",INDEX('GSTR-2B IMS'!$V$5:$V$504,AW281)="N.A.",INDEX('GSTR-2B IMS'!$V$5:$V$504,AW281)=""),"PASS","REVIEW")))))</f>
        <v/>
      </c>
      <c r="BB281" s="190" t="str">
        <f>IF(A281="","",IF(S281="Yes","RCM",IF(AW281="","Unmatched",IF(INDEX('GSTR-2B IMS'!$AC$5:$AC$504,AW281)="","4(A)(5)",INDEX('GSTR-2B IMS'!$AC$5:$AC$504,AW281)))))</f>
        <v/>
      </c>
      <c r="BC281" s="188" t="str">
        <f>IF(A281="","",IF(OR(S281="Yes",F281="Credit Note",Q281&lt;=0,AF281="",Setup!$B$24&lt;=AF281,AN281&lt;=0),0,MAX(0,M281*MIN(1,MAX(0,AI281/AN281))*MAX(0,1-IF(AND(AD281&lt;&gt;"",AD281&lt;=AF281),MIN(1,MAX(0,AE281/Q281)),0))-SUMIFS('Reversal Reclaim'!$K$5:$K$504,'Reversal Reclaim'!$B$5:$B$504,A281,'Reversal Reclaim'!$G$5:$G$504,"Temporary"))))</f>
        <v/>
      </c>
      <c r="BD281" s="188" t="str">
        <f>IF(A281="","",IF(OR(S281="Yes",F281="Credit Note",Q281&lt;=0,AF281="",Setup!$B$24&lt;=AF281,AN281&lt;=0),0,MAX(0,N281*MIN(1,MAX(0,AI281/AN281))*MAX(0,1-IF(AND(AD281&lt;&gt;"",AD281&lt;=AF281),MIN(1,MAX(0,AE281/Q281)),0))-SUMIFS('Reversal Reclaim'!$L$5:$L$504,'Reversal Reclaim'!$B$5:$B$504,A281,'Reversal Reclaim'!$G$5:$G$504,"Temporary"))))</f>
        <v/>
      </c>
      <c r="BE281" s="188" t="str">
        <f>IF(A281="","",IF(OR(S281="Yes",F281="Credit Note",Q281&lt;=0,AF281="",Setup!$B$24&lt;=AF281,AN281&lt;=0),0,MAX(0,O281*MIN(1,MAX(0,AI281/AN281))*MAX(0,1-IF(AND(AD281&lt;&gt;"",AD281&lt;=AF281),MIN(1,MAX(0,AE281/Q281)),0))-SUMIFS('Reversal Reclaim'!$M$5:$M$504,'Reversal Reclaim'!$B$5:$B$504,A281,'Reversal Reclaim'!$G$5:$G$504,"Temporary"))))</f>
        <v/>
      </c>
      <c r="BF281" s="188" t="str">
        <f>IF(A281="","",IF(OR(S281="Yes",F281="Credit Note",Q281&lt;=0,AF281="",Setup!$B$24&lt;=AF281,AN281&lt;=0),0,MAX(0,P281*MIN(1,MAX(0,AI281/AN281))*MAX(0,1-IF(AND(AD281&lt;&gt;"",AD281&lt;=AF281),MIN(1,MAX(0,AE281/Q281)),0))-SUMIFS('Reversal Reclaim'!$N$5:$N$504,'Reversal Reclaim'!$B$5:$B$504,A281,'Reversal Reclaim'!$G$5:$G$504,"Temporary"))))</f>
        <v/>
      </c>
      <c r="BG281" s="188" t="str">
        <f t="shared" si="64"/>
        <v/>
      </c>
    </row>
    <row r="282" spans="1:59" ht="37.950000000000003" customHeight="1" x14ac:dyDescent="0.25">
      <c r="A282" s="61"/>
      <c r="B282" s="62"/>
      <c r="C282" s="62"/>
      <c r="D282" s="62"/>
      <c r="E282" s="62"/>
      <c r="F282" s="62"/>
      <c r="G282" s="62"/>
      <c r="H282" s="63"/>
      <c r="I282" s="63"/>
      <c r="J282" s="63"/>
      <c r="K282" s="63"/>
      <c r="L282" s="64"/>
      <c r="M282" s="64"/>
      <c r="N282" s="64"/>
      <c r="O282" s="64"/>
      <c r="P282" s="64"/>
      <c r="Q282" s="64"/>
      <c r="R282" s="62"/>
      <c r="S282" s="62"/>
      <c r="T282" s="62"/>
      <c r="U282" s="62"/>
      <c r="V282" s="62"/>
      <c r="W282" s="63"/>
      <c r="X282" s="65"/>
      <c r="Y282" s="65"/>
      <c r="Z282" s="65"/>
      <c r="AA282" s="62"/>
      <c r="AB282" s="62"/>
      <c r="AC282" s="62"/>
      <c r="AD282" s="63"/>
      <c r="AE282" s="64"/>
      <c r="AF282" s="63" t="str">
        <f t="shared" si="52"/>
        <v/>
      </c>
      <c r="AG282" s="62"/>
      <c r="AH282" s="207"/>
      <c r="AI282" s="64"/>
      <c r="AJ282" s="64"/>
      <c r="AK282" s="64"/>
      <c r="AL282" s="66" t="str">
        <f t="shared" si="53"/>
        <v/>
      </c>
      <c r="AM282" s="67" t="str">
        <f t="shared" si="54"/>
        <v/>
      </c>
      <c r="AN282" s="68" t="str">
        <f t="shared" si="55"/>
        <v/>
      </c>
      <c r="AO282" s="67" t="str">
        <f t="shared" si="56"/>
        <v/>
      </c>
      <c r="AP282" s="67" t="str">
        <f t="shared" si="57"/>
        <v/>
      </c>
      <c r="AQ282" s="67" t="str">
        <f t="shared" si="58"/>
        <v/>
      </c>
      <c r="AR282" s="67" t="str">
        <f t="shared" si="59"/>
        <v/>
      </c>
      <c r="AS282" s="67" t="str">
        <f t="shared" si="60"/>
        <v/>
      </c>
      <c r="AT282" s="67" t="str">
        <f>IF(A282="","",IF(S282="Yes","N.A.",IF(AND(AD282&lt;&gt;"",AD282&lt;=AF282,AE282&gt;=Q282),"PASS",IF(Setup!$B$24&lt;=AF282,"WATCH",IF(BG282&gt;0,"PARTIAL REVERSE/REVIEW","REVERSE/REVIEW")))))</f>
        <v/>
      </c>
      <c r="AU282" s="67" t="str">
        <f>IF(A282="","",IF(H282="","REVIEW",IF(AI282&gt;0,IF(OR(AH282="",NOT(ISNUMBER(AH282))),"REVIEW CLAIM DATE",IF(AH282&lt;=SUMIF('FY Deadlines'!$A$5:$A$14,IF(MONTH(H282)&gt;=4,YEAR(H282),YEAR(H282)-1),'FY Deadlines'!$F$5:$F$14),"PASS","EXPIRED CLAIM")),IF(SUMIF('FY Deadlines'!$A$5:$A$14,IF(MONTH(H282)&gt;=4,YEAR(H282),YEAR(H282)-1),'FY Deadlines'!$F$5:$F$14)=0,"REVIEW FY",IF(Setup!$B$24&gt;SUMIF('FY Deadlines'!$A$5:$A$14,IF(MONTH(H282)&gt;=4,YEAR(H282),YEAR(H282)-1),'FY Deadlines'!$F$5:$F$14),"EXPIRED","PASS")))))</f>
        <v/>
      </c>
      <c r="AV282" s="67" t="str">
        <f t="shared" si="61"/>
        <v/>
      </c>
      <c r="AW282" s="67" t="str">
        <f>IF(AM282="","",IF(COUNTIF('GSTR-2B IMS'!$AE$5:$AE$504,AM282)=1,SUMIF('GSTR-2B IMS'!$AE$5:$AE$504,AM282,'GSTR-2B IMS'!$AL$5:$AL$504),""))</f>
        <v/>
      </c>
      <c r="AX282" s="67" t="str">
        <f>IF(A282="","",IF(AO282&gt;1,"Duplicate",IF(COUNTIF('GSTR-2B IMS'!$AE$5:$AE$504,AM282)=0,"Only in Books",IF(COUNTIF('GSTR-2B IMS'!$AE$5:$AE$504,AM282)&gt;1,"Duplicate",IF(AND(C282=INDEX('GSTR-2B IMS'!$C$5:$C$504,AW282),F282=INDEX('GSTR-2B IMS'!$F$5:$F$504,AW282),ABS(H282-INDEX('GSTR-2B IMS'!$H$5:$H$504,AW282))&lt;=Setup!$B$21,ABS(L282-INDEX('GSTR-2B IMS'!$L$5:$L$504,AW282))&lt;=Setup!$B$18,ABS(AN282-INDEX('GSTR-2B IMS'!$AF$5:$AF$504,AW282))&lt;=Setup!$B$19,ABS(M282-INDEX('GSTR-2B IMS'!$M$5:$M$504,AW282))&lt;=Setup!$B$20,ABS(N282-INDEX('GSTR-2B IMS'!$N$5:$N$504,AW282))&lt;=Setup!$B$20,ABS(O282-INDEX('GSTR-2B IMS'!$O$5:$O$504,AW282))&lt;=Setup!$B$20,ABS(P282-INDEX('GSTR-2B IMS'!$P$5:$P$504,AW282))&lt;=Setup!$B$20),"Exact",IF(AND(C282=INDEX('GSTR-2B IMS'!$C$5:$C$504,AW282),F282=INDEX('GSTR-2B IMS'!$F$5:$F$504,AW282)),"Partial","Probable"))))))</f>
        <v/>
      </c>
      <c r="AY282" s="69" t="str">
        <f t="shared" si="62"/>
        <v/>
      </c>
      <c r="AZ282" s="190">
        <f t="shared" si="63"/>
        <v>278</v>
      </c>
      <c r="BA282" s="190" t="str">
        <f>IF(A282="","",IF(AW282="","N.A.",IF(INDEX('GSTR-2B IMS'!$T$5:$T$504,AW282)&lt;&gt;"Available","REVIEW",IF(OR(INDEX('GSTR-2B IMS'!$B$5:$B$504,AW282)="GSTR-1 B2B",INDEX('GSTR-2B IMS'!$B$5:$B$504,AW282)="GSTR-1A",INDEX('GSTR-2B IMS'!$B$5:$B$504,AW282)="IFF"),IF(OR(INDEX('GSTR-2B IMS'!$V$5:$V$504,AW282)="Accepted",INDEX('GSTR-2B IMS'!$V$5:$V$504,AW282)="No Action",INDEX('GSTR-2B IMS'!$V$5:$V$504,AW282)="Deemed Accepted"),"PASS","REVIEW"),IF(OR(INDEX('GSTR-2B IMS'!$V$5:$V$504,AW282)="Not in IMS",INDEX('GSTR-2B IMS'!$V$5:$V$504,AW282)="N.A.",INDEX('GSTR-2B IMS'!$V$5:$V$504,AW282)=""),"PASS","REVIEW")))))</f>
        <v/>
      </c>
      <c r="BB282" s="190" t="str">
        <f>IF(A282="","",IF(S282="Yes","RCM",IF(AW282="","Unmatched",IF(INDEX('GSTR-2B IMS'!$AC$5:$AC$504,AW282)="","4(A)(5)",INDEX('GSTR-2B IMS'!$AC$5:$AC$504,AW282)))))</f>
        <v/>
      </c>
      <c r="BC282" s="188" t="str">
        <f>IF(A282="","",IF(OR(S282="Yes",F282="Credit Note",Q282&lt;=0,AF282="",Setup!$B$24&lt;=AF282,AN282&lt;=0),0,MAX(0,M282*MIN(1,MAX(0,AI282/AN282))*MAX(0,1-IF(AND(AD282&lt;&gt;"",AD282&lt;=AF282),MIN(1,MAX(0,AE282/Q282)),0))-SUMIFS('Reversal Reclaim'!$K$5:$K$504,'Reversal Reclaim'!$B$5:$B$504,A282,'Reversal Reclaim'!$G$5:$G$504,"Temporary"))))</f>
        <v/>
      </c>
      <c r="BD282" s="188" t="str">
        <f>IF(A282="","",IF(OR(S282="Yes",F282="Credit Note",Q282&lt;=0,AF282="",Setup!$B$24&lt;=AF282,AN282&lt;=0),0,MAX(0,N282*MIN(1,MAX(0,AI282/AN282))*MAX(0,1-IF(AND(AD282&lt;&gt;"",AD282&lt;=AF282),MIN(1,MAX(0,AE282/Q282)),0))-SUMIFS('Reversal Reclaim'!$L$5:$L$504,'Reversal Reclaim'!$B$5:$B$504,A282,'Reversal Reclaim'!$G$5:$G$504,"Temporary"))))</f>
        <v/>
      </c>
      <c r="BE282" s="188" t="str">
        <f>IF(A282="","",IF(OR(S282="Yes",F282="Credit Note",Q282&lt;=0,AF282="",Setup!$B$24&lt;=AF282,AN282&lt;=0),0,MAX(0,O282*MIN(1,MAX(0,AI282/AN282))*MAX(0,1-IF(AND(AD282&lt;&gt;"",AD282&lt;=AF282),MIN(1,MAX(0,AE282/Q282)),0))-SUMIFS('Reversal Reclaim'!$M$5:$M$504,'Reversal Reclaim'!$B$5:$B$504,A282,'Reversal Reclaim'!$G$5:$G$504,"Temporary"))))</f>
        <v/>
      </c>
      <c r="BF282" s="188" t="str">
        <f>IF(A282="","",IF(OR(S282="Yes",F282="Credit Note",Q282&lt;=0,AF282="",Setup!$B$24&lt;=AF282,AN282&lt;=0),0,MAX(0,P282*MIN(1,MAX(0,AI282/AN282))*MAX(0,1-IF(AND(AD282&lt;&gt;"",AD282&lt;=AF282),MIN(1,MAX(0,AE282/Q282)),0))-SUMIFS('Reversal Reclaim'!$N$5:$N$504,'Reversal Reclaim'!$B$5:$B$504,A282,'Reversal Reclaim'!$G$5:$G$504,"Temporary"))))</f>
        <v/>
      </c>
      <c r="BG282" s="188" t="str">
        <f t="shared" si="64"/>
        <v/>
      </c>
    </row>
    <row r="283" spans="1:59" ht="37.950000000000003" customHeight="1" x14ac:dyDescent="0.25">
      <c r="A283" s="61"/>
      <c r="B283" s="62"/>
      <c r="C283" s="62"/>
      <c r="D283" s="62"/>
      <c r="E283" s="62"/>
      <c r="F283" s="62"/>
      <c r="G283" s="62"/>
      <c r="H283" s="63"/>
      <c r="I283" s="63"/>
      <c r="J283" s="63"/>
      <c r="K283" s="63"/>
      <c r="L283" s="64"/>
      <c r="M283" s="64"/>
      <c r="N283" s="64"/>
      <c r="O283" s="64"/>
      <c r="P283" s="64"/>
      <c r="Q283" s="64"/>
      <c r="R283" s="62"/>
      <c r="S283" s="62"/>
      <c r="T283" s="62"/>
      <c r="U283" s="62"/>
      <c r="V283" s="62"/>
      <c r="W283" s="63"/>
      <c r="X283" s="65"/>
      <c r="Y283" s="65"/>
      <c r="Z283" s="65"/>
      <c r="AA283" s="62"/>
      <c r="AB283" s="62"/>
      <c r="AC283" s="62"/>
      <c r="AD283" s="63"/>
      <c r="AE283" s="64"/>
      <c r="AF283" s="63" t="str">
        <f t="shared" si="52"/>
        <v/>
      </c>
      <c r="AG283" s="62"/>
      <c r="AH283" s="207"/>
      <c r="AI283" s="64"/>
      <c r="AJ283" s="64"/>
      <c r="AK283" s="64"/>
      <c r="AL283" s="66" t="str">
        <f t="shared" si="53"/>
        <v/>
      </c>
      <c r="AM283" s="67" t="str">
        <f t="shared" si="54"/>
        <v/>
      </c>
      <c r="AN283" s="68" t="str">
        <f t="shared" si="55"/>
        <v/>
      </c>
      <c r="AO283" s="67" t="str">
        <f t="shared" si="56"/>
        <v/>
      </c>
      <c r="AP283" s="67" t="str">
        <f t="shared" si="57"/>
        <v/>
      </c>
      <c r="AQ283" s="67" t="str">
        <f t="shared" si="58"/>
        <v/>
      </c>
      <c r="AR283" s="67" t="str">
        <f t="shared" si="59"/>
        <v/>
      </c>
      <c r="AS283" s="67" t="str">
        <f t="shared" si="60"/>
        <v/>
      </c>
      <c r="AT283" s="67" t="str">
        <f>IF(A283="","",IF(S283="Yes","N.A.",IF(AND(AD283&lt;&gt;"",AD283&lt;=AF283,AE283&gt;=Q283),"PASS",IF(Setup!$B$24&lt;=AF283,"WATCH",IF(BG283&gt;0,"PARTIAL REVERSE/REVIEW","REVERSE/REVIEW")))))</f>
        <v/>
      </c>
      <c r="AU283" s="67" t="str">
        <f>IF(A283="","",IF(H283="","REVIEW",IF(AI283&gt;0,IF(OR(AH283="",NOT(ISNUMBER(AH283))),"REVIEW CLAIM DATE",IF(AH283&lt;=SUMIF('FY Deadlines'!$A$5:$A$14,IF(MONTH(H283)&gt;=4,YEAR(H283),YEAR(H283)-1),'FY Deadlines'!$F$5:$F$14),"PASS","EXPIRED CLAIM")),IF(SUMIF('FY Deadlines'!$A$5:$A$14,IF(MONTH(H283)&gt;=4,YEAR(H283),YEAR(H283)-1),'FY Deadlines'!$F$5:$F$14)=0,"REVIEW FY",IF(Setup!$B$24&gt;SUMIF('FY Deadlines'!$A$5:$A$14,IF(MONTH(H283)&gt;=4,YEAR(H283),YEAR(H283)-1),'FY Deadlines'!$F$5:$F$14),"EXPIRED","PASS")))))</f>
        <v/>
      </c>
      <c r="AV283" s="67" t="str">
        <f t="shared" si="61"/>
        <v/>
      </c>
      <c r="AW283" s="67" t="str">
        <f>IF(AM283="","",IF(COUNTIF('GSTR-2B IMS'!$AE$5:$AE$504,AM283)=1,SUMIF('GSTR-2B IMS'!$AE$5:$AE$504,AM283,'GSTR-2B IMS'!$AL$5:$AL$504),""))</f>
        <v/>
      </c>
      <c r="AX283" s="67" t="str">
        <f>IF(A283="","",IF(AO283&gt;1,"Duplicate",IF(COUNTIF('GSTR-2B IMS'!$AE$5:$AE$504,AM283)=0,"Only in Books",IF(COUNTIF('GSTR-2B IMS'!$AE$5:$AE$504,AM283)&gt;1,"Duplicate",IF(AND(C283=INDEX('GSTR-2B IMS'!$C$5:$C$504,AW283),F283=INDEX('GSTR-2B IMS'!$F$5:$F$504,AW283),ABS(H283-INDEX('GSTR-2B IMS'!$H$5:$H$504,AW283))&lt;=Setup!$B$21,ABS(L283-INDEX('GSTR-2B IMS'!$L$5:$L$504,AW283))&lt;=Setup!$B$18,ABS(AN283-INDEX('GSTR-2B IMS'!$AF$5:$AF$504,AW283))&lt;=Setup!$B$19,ABS(M283-INDEX('GSTR-2B IMS'!$M$5:$M$504,AW283))&lt;=Setup!$B$20,ABS(N283-INDEX('GSTR-2B IMS'!$N$5:$N$504,AW283))&lt;=Setup!$B$20,ABS(O283-INDEX('GSTR-2B IMS'!$O$5:$O$504,AW283))&lt;=Setup!$B$20,ABS(P283-INDEX('GSTR-2B IMS'!$P$5:$P$504,AW283))&lt;=Setup!$B$20),"Exact",IF(AND(C283=INDEX('GSTR-2B IMS'!$C$5:$C$504,AW283),F283=INDEX('GSTR-2B IMS'!$F$5:$F$504,AW283)),"Partial","Probable"))))))</f>
        <v/>
      </c>
      <c r="AY283" s="69" t="str">
        <f t="shared" si="62"/>
        <v/>
      </c>
      <c r="AZ283" s="190">
        <f t="shared" si="63"/>
        <v>279</v>
      </c>
      <c r="BA283" s="190" t="str">
        <f>IF(A283="","",IF(AW283="","N.A.",IF(INDEX('GSTR-2B IMS'!$T$5:$T$504,AW283)&lt;&gt;"Available","REVIEW",IF(OR(INDEX('GSTR-2B IMS'!$B$5:$B$504,AW283)="GSTR-1 B2B",INDEX('GSTR-2B IMS'!$B$5:$B$504,AW283)="GSTR-1A",INDEX('GSTR-2B IMS'!$B$5:$B$504,AW283)="IFF"),IF(OR(INDEX('GSTR-2B IMS'!$V$5:$V$504,AW283)="Accepted",INDEX('GSTR-2B IMS'!$V$5:$V$504,AW283)="No Action",INDEX('GSTR-2B IMS'!$V$5:$V$504,AW283)="Deemed Accepted"),"PASS","REVIEW"),IF(OR(INDEX('GSTR-2B IMS'!$V$5:$V$504,AW283)="Not in IMS",INDEX('GSTR-2B IMS'!$V$5:$V$504,AW283)="N.A.",INDEX('GSTR-2B IMS'!$V$5:$V$504,AW283)=""),"PASS","REVIEW")))))</f>
        <v/>
      </c>
      <c r="BB283" s="190" t="str">
        <f>IF(A283="","",IF(S283="Yes","RCM",IF(AW283="","Unmatched",IF(INDEX('GSTR-2B IMS'!$AC$5:$AC$504,AW283)="","4(A)(5)",INDEX('GSTR-2B IMS'!$AC$5:$AC$504,AW283)))))</f>
        <v/>
      </c>
      <c r="BC283" s="188" t="str">
        <f>IF(A283="","",IF(OR(S283="Yes",F283="Credit Note",Q283&lt;=0,AF283="",Setup!$B$24&lt;=AF283,AN283&lt;=0),0,MAX(0,M283*MIN(1,MAX(0,AI283/AN283))*MAX(0,1-IF(AND(AD283&lt;&gt;"",AD283&lt;=AF283),MIN(1,MAX(0,AE283/Q283)),0))-SUMIFS('Reversal Reclaim'!$K$5:$K$504,'Reversal Reclaim'!$B$5:$B$504,A283,'Reversal Reclaim'!$G$5:$G$504,"Temporary"))))</f>
        <v/>
      </c>
      <c r="BD283" s="188" t="str">
        <f>IF(A283="","",IF(OR(S283="Yes",F283="Credit Note",Q283&lt;=0,AF283="",Setup!$B$24&lt;=AF283,AN283&lt;=0),0,MAX(0,N283*MIN(1,MAX(0,AI283/AN283))*MAX(0,1-IF(AND(AD283&lt;&gt;"",AD283&lt;=AF283),MIN(1,MAX(0,AE283/Q283)),0))-SUMIFS('Reversal Reclaim'!$L$5:$L$504,'Reversal Reclaim'!$B$5:$B$504,A283,'Reversal Reclaim'!$G$5:$G$504,"Temporary"))))</f>
        <v/>
      </c>
      <c r="BE283" s="188" t="str">
        <f>IF(A283="","",IF(OR(S283="Yes",F283="Credit Note",Q283&lt;=0,AF283="",Setup!$B$24&lt;=AF283,AN283&lt;=0),0,MAX(0,O283*MIN(1,MAX(0,AI283/AN283))*MAX(0,1-IF(AND(AD283&lt;&gt;"",AD283&lt;=AF283),MIN(1,MAX(0,AE283/Q283)),0))-SUMIFS('Reversal Reclaim'!$M$5:$M$504,'Reversal Reclaim'!$B$5:$B$504,A283,'Reversal Reclaim'!$G$5:$G$504,"Temporary"))))</f>
        <v/>
      </c>
      <c r="BF283" s="188" t="str">
        <f>IF(A283="","",IF(OR(S283="Yes",F283="Credit Note",Q283&lt;=0,AF283="",Setup!$B$24&lt;=AF283,AN283&lt;=0),0,MAX(0,P283*MIN(1,MAX(0,AI283/AN283))*MAX(0,1-IF(AND(AD283&lt;&gt;"",AD283&lt;=AF283),MIN(1,MAX(0,AE283/Q283)),0))-SUMIFS('Reversal Reclaim'!$N$5:$N$504,'Reversal Reclaim'!$B$5:$B$504,A283,'Reversal Reclaim'!$G$5:$G$504,"Temporary"))))</f>
        <v/>
      </c>
      <c r="BG283" s="188" t="str">
        <f t="shared" si="64"/>
        <v/>
      </c>
    </row>
    <row r="284" spans="1:59" ht="37.950000000000003" customHeight="1" x14ac:dyDescent="0.25">
      <c r="A284" s="61"/>
      <c r="B284" s="62"/>
      <c r="C284" s="62"/>
      <c r="D284" s="62"/>
      <c r="E284" s="62"/>
      <c r="F284" s="62"/>
      <c r="G284" s="62"/>
      <c r="H284" s="63"/>
      <c r="I284" s="63"/>
      <c r="J284" s="63"/>
      <c r="K284" s="63"/>
      <c r="L284" s="64"/>
      <c r="M284" s="64"/>
      <c r="N284" s="64"/>
      <c r="O284" s="64"/>
      <c r="P284" s="64"/>
      <c r="Q284" s="64"/>
      <c r="R284" s="62"/>
      <c r="S284" s="62"/>
      <c r="T284" s="62"/>
      <c r="U284" s="62"/>
      <c r="V284" s="62"/>
      <c r="W284" s="63"/>
      <c r="X284" s="65"/>
      <c r="Y284" s="65"/>
      <c r="Z284" s="65"/>
      <c r="AA284" s="62"/>
      <c r="AB284" s="62"/>
      <c r="AC284" s="62"/>
      <c r="AD284" s="63"/>
      <c r="AE284" s="64"/>
      <c r="AF284" s="63" t="str">
        <f t="shared" si="52"/>
        <v/>
      </c>
      <c r="AG284" s="62"/>
      <c r="AH284" s="207"/>
      <c r="AI284" s="64"/>
      <c r="AJ284" s="64"/>
      <c r="AK284" s="64"/>
      <c r="AL284" s="66" t="str">
        <f t="shared" si="53"/>
        <v/>
      </c>
      <c r="AM284" s="67" t="str">
        <f t="shared" si="54"/>
        <v/>
      </c>
      <c r="AN284" s="68" t="str">
        <f t="shared" si="55"/>
        <v/>
      </c>
      <c r="AO284" s="67" t="str">
        <f t="shared" si="56"/>
        <v/>
      </c>
      <c r="AP284" s="67" t="str">
        <f t="shared" si="57"/>
        <v/>
      </c>
      <c r="AQ284" s="67" t="str">
        <f t="shared" si="58"/>
        <v/>
      </c>
      <c r="AR284" s="67" t="str">
        <f t="shared" si="59"/>
        <v/>
      </c>
      <c r="AS284" s="67" t="str">
        <f t="shared" si="60"/>
        <v/>
      </c>
      <c r="AT284" s="67" t="str">
        <f>IF(A284="","",IF(S284="Yes","N.A.",IF(AND(AD284&lt;&gt;"",AD284&lt;=AF284,AE284&gt;=Q284),"PASS",IF(Setup!$B$24&lt;=AF284,"WATCH",IF(BG284&gt;0,"PARTIAL REVERSE/REVIEW","REVERSE/REVIEW")))))</f>
        <v/>
      </c>
      <c r="AU284" s="67" t="str">
        <f>IF(A284="","",IF(H284="","REVIEW",IF(AI284&gt;0,IF(OR(AH284="",NOT(ISNUMBER(AH284))),"REVIEW CLAIM DATE",IF(AH284&lt;=SUMIF('FY Deadlines'!$A$5:$A$14,IF(MONTH(H284)&gt;=4,YEAR(H284),YEAR(H284)-1),'FY Deadlines'!$F$5:$F$14),"PASS","EXPIRED CLAIM")),IF(SUMIF('FY Deadlines'!$A$5:$A$14,IF(MONTH(H284)&gt;=4,YEAR(H284),YEAR(H284)-1),'FY Deadlines'!$F$5:$F$14)=0,"REVIEW FY",IF(Setup!$B$24&gt;SUMIF('FY Deadlines'!$A$5:$A$14,IF(MONTH(H284)&gt;=4,YEAR(H284),YEAR(H284)-1),'FY Deadlines'!$F$5:$F$14),"EXPIRED","PASS")))))</f>
        <v/>
      </c>
      <c r="AV284" s="67" t="str">
        <f t="shared" si="61"/>
        <v/>
      </c>
      <c r="AW284" s="67" t="str">
        <f>IF(AM284="","",IF(COUNTIF('GSTR-2B IMS'!$AE$5:$AE$504,AM284)=1,SUMIF('GSTR-2B IMS'!$AE$5:$AE$504,AM284,'GSTR-2B IMS'!$AL$5:$AL$504),""))</f>
        <v/>
      </c>
      <c r="AX284" s="67" t="str">
        <f>IF(A284="","",IF(AO284&gt;1,"Duplicate",IF(COUNTIF('GSTR-2B IMS'!$AE$5:$AE$504,AM284)=0,"Only in Books",IF(COUNTIF('GSTR-2B IMS'!$AE$5:$AE$504,AM284)&gt;1,"Duplicate",IF(AND(C284=INDEX('GSTR-2B IMS'!$C$5:$C$504,AW284),F284=INDEX('GSTR-2B IMS'!$F$5:$F$504,AW284),ABS(H284-INDEX('GSTR-2B IMS'!$H$5:$H$504,AW284))&lt;=Setup!$B$21,ABS(L284-INDEX('GSTR-2B IMS'!$L$5:$L$504,AW284))&lt;=Setup!$B$18,ABS(AN284-INDEX('GSTR-2B IMS'!$AF$5:$AF$504,AW284))&lt;=Setup!$B$19,ABS(M284-INDEX('GSTR-2B IMS'!$M$5:$M$504,AW284))&lt;=Setup!$B$20,ABS(N284-INDEX('GSTR-2B IMS'!$N$5:$N$504,AW284))&lt;=Setup!$B$20,ABS(O284-INDEX('GSTR-2B IMS'!$O$5:$O$504,AW284))&lt;=Setup!$B$20,ABS(P284-INDEX('GSTR-2B IMS'!$P$5:$P$504,AW284))&lt;=Setup!$B$20),"Exact",IF(AND(C284=INDEX('GSTR-2B IMS'!$C$5:$C$504,AW284),F284=INDEX('GSTR-2B IMS'!$F$5:$F$504,AW284)),"Partial","Probable"))))))</f>
        <v/>
      </c>
      <c r="AY284" s="69" t="str">
        <f t="shared" si="62"/>
        <v/>
      </c>
      <c r="AZ284" s="190">
        <f t="shared" si="63"/>
        <v>280</v>
      </c>
      <c r="BA284" s="190" t="str">
        <f>IF(A284="","",IF(AW284="","N.A.",IF(INDEX('GSTR-2B IMS'!$T$5:$T$504,AW284)&lt;&gt;"Available","REVIEW",IF(OR(INDEX('GSTR-2B IMS'!$B$5:$B$504,AW284)="GSTR-1 B2B",INDEX('GSTR-2B IMS'!$B$5:$B$504,AW284)="GSTR-1A",INDEX('GSTR-2B IMS'!$B$5:$B$504,AW284)="IFF"),IF(OR(INDEX('GSTR-2B IMS'!$V$5:$V$504,AW284)="Accepted",INDEX('GSTR-2B IMS'!$V$5:$V$504,AW284)="No Action",INDEX('GSTR-2B IMS'!$V$5:$V$504,AW284)="Deemed Accepted"),"PASS","REVIEW"),IF(OR(INDEX('GSTR-2B IMS'!$V$5:$V$504,AW284)="Not in IMS",INDEX('GSTR-2B IMS'!$V$5:$V$504,AW284)="N.A.",INDEX('GSTR-2B IMS'!$V$5:$V$504,AW284)=""),"PASS","REVIEW")))))</f>
        <v/>
      </c>
      <c r="BB284" s="190" t="str">
        <f>IF(A284="","",IF(S284="Yes","RCM",IF(AW284="","Unmatched",IF(INDEX('GSTR-2B IMS'!$AC$5:$AC$504,AW284)="","4(A)(5)",INDEX('GSTR-2B IMS'!$AC$5:$AC$504,AW284)))))</f>
        <v/>
      </c>
      <c r="BC284" s="188" t="str">
        <f>IF(A284="","",IF(OR(S284="Yes",F284="Credit Note",Q284&lt;=0,AF284="",Setup!$B$24&lt;=AF284,AN284&lt;=0),0,MAX(0,M284*MIN(1,MAX(0,AI284/AN284))*MAX(0,1-IF(AND(AD284&lt;&gt;"",AD284&lt;=AF284),MIN(1,MAX(0,AE284/Q284)),0))-SUMIFS('Reversal Reclaim'!$K$5:$K$504,'Reversal Reclaim'!$B$5:$B$504,A284,'Reversal Reclaim'!$G$5:$G$504,"Temporary"))))</f>
        <v/>
      </c>
      <c r="BD284" s="188" t="str">
        <f>IF(A284="","",IF(OR(S284="Yes",F284="Credit Note",Q284&lt;=0,AF284="",Setup!$B$24&lt;=AF284,AN284&lt;=0),0,MAX(0,N284*MIN(1,MAX(0,AI284/AN284))*MAX(0,1-IF(AND(AD284&lt;&gt;"",AD284&lt;=AF284),MIN(1,MAX(0,AE284/Q284)),0))-SUMIFS('Reversal Reclaim'!$L$5:$L$504,'Reversal Reclaim'!$B$5:$B$504,A284,'Reversal Reclaim'!$G$5:$G$504,"Temporary"))))</f>
        <v/>
      </c>
      <c r="BE284" s="188" t="str">
        <f>IF(A284="","",IF(OR(S284="Yes",F284="Credit Note",Q284&lt;=0,AF284="",Setup!$B$24&lt;=AF284,AN284&lt;=0),0,MAX(0,O284*MIN(1,MAX(0,AI284/AN284))*MAX(0,1-IF(AND(AD284&lt;&gt;"",AD284&lt;=AF284),MIN(1,MAX(0,AE284/Q284)),0))-SUMIFS('Reversal Reclaim'!$M$5:$M$504,'Reversal Reclaim'!$B$5:$B$504,A284,'Reversal Reclaim'!$G$5:$G$504,"Temporary"))))</f>
        <v/>
      </c>
      <c r="BF284" s="188" t="str">
        <f>IF(A284="","",IF(OR(S284="Yes",F284="Credit Note",Q284&lt;=0,AF284="",Setup!$B$24&lt;=AF284,AN284&lt;=0),0,MAX(0,P284*MIN(1,MAX(0,AI284/AN284))*MAX(0,1-IF(AND(AD284&lt;&gt;"",AD284&lt;=AF284),MIN(1,MAX(0,AE284/Q284)),0))-SUMIFS('Reversal Reclaim'!$N$5:$N$504,'Reversal Reclaim'!$B$5:$B$504,A284,'Reversal Reclaim'!$G$5:$G$504,"Temporary"))))</f>
        <v/>
      </c>
      <c r="BG284" s="188" t="str">
        <f t="shared" si="64"/>
        <v/>
      </c>
    </row>
    <row r="285" spans="1:59" ht="37.950000000000003" customHeight="1" x14ac:dyDescent="0.25">
      <c r="A285" s="61"/>
      <c r="B285" s="62"/>
      <c r="C285" s="62"/>
      <c r="D285" s="62"/>
      <c r="E285" s="62"/>
      <c r="F285" s="62"/>
      <c r="G285" s="62"/>
      <c r="H285" s="63"/>
      <c r="I285" s="63"/>
      <c r="J285" s="63"/>
      <c r="K285" s="63"/>
      <c r="L285" s="64"/>
      <c r="M285" s="64"/>
      <c r="N285" s="64"/>
      <c r="O285" s="64"/>
      <c r="P285" s="64"/>
      <c r="Q285" s="64"/>
      <c r="R285" s="62"/>
      <c r="S285" s="62"/>
      <c r="T285" s="62"/>
      <c r="U285" s="62"/>
      <c r="V285" s="62"/>
      <c r="W285" s="63"/>
      <c r="X285" s="65"/>
      <c r="Y285" s="65"/>
      <c r="Z285" s="65"/>
      <c r="AA285" s="62"/>
      <c r="AB285" s="62"/>
      <c r="AC285" s="62"/>
      <c r="AD285" s="63"/>
      <c r="AE285" s="64"/>
      <c r="AF285" s="63" t="str">
        <f t="shared" si="52"/>
        <v/>
      </c>
      <c r="AG285" s="62"/>
      <c r="AH285" s="207"/>
      <c r="AI285" s="64"/>
      <c r="AJ285" s="64"/>
      <c r="AK285" s="64"/>
      <c r="AL285" s="66" t="str">
        <f t="shared" si="53"/>
        <v/>
      </c>
      <c r="AM285" s="67" t="str">
        <f t="shared" si="54"/>
        <v/>
      </c>
      <c r="AN285" s="68" t="str">
        <f t="shared" si="55"/>
        <v/>
      </c>
      <c r="AO285" s="67" t="str">
        <f t="shared" si="56"/>
        <v/>
      </c>
      <c r="AP285" s="67" t="str">
        <f t="shared" si="57"/>
        <v/>
      </c>
      <c r="AQ285" s="67" t="str">
        <f t="shared" si="58"/>
        <v/>
      </c>
      <c r="AR285" s="67" t="str">
        <f t="shared" si="59"/>
        <v/>
      </c>
      <c r="AS285" s="67" t="str">
        <f t="shared" si="60"/>
        <v/>
      </c>
      <c r="AT285" s="67" t="str">
        <f>IF(A285="","",IF(S285="Yes","N.A.",IF(AND(AD285&lt;&gt;"",AD285&lt;=AF285,AE285&gt;=Q285),"PASS",IF(Setup!$B$24&lt;=AF285,"WATCH",IF(BG285&gt;0,"PARTIAL REVERSE/REVIEW","REVERSE/REVIEW")))))</f>
        <v/>
      </c>
      <c r="AU285" s="67" t="str">
        <f>IF(A285="","",IF(H285="","REVIEW",IF(AI285&gt;0,IF(OR(AH285="",NOT(ISNUMBER(AH285))),"REVIEW CLAIM DATE",IF(AH285&lt;=SUMIF('FY Deadlines'!$A$5:$A$14,IF(MONTH(H285)&gt;=4,YEAR(H285),YEAR(H285)-1),'FY Deadlines'!$F$5:$F$14),"PASS","EXPIRED CLAIM")),IF(SUMIF('FY Deadlines'!$A$5:$A$14,IF(MONTH(H285)&gt;=4,YEAR(H285),YEAR(H285)-1),'FY Deadlines'!$F$5:$F$14)=0,"REVIEW FY",IF(Setup!$B$24&gt;SUMIF('FY Deadlines'!$A$5:$A$14,IF(MONTH(H285)&gt;=4,YEAR(H285),YEAR(H285)-1),'FY Deadlines'!$F$5:$F$14),"EXPIRED","PASS")))))</f>
        <v/>
      </c>
      <c r="AV285" s="67" t="str">
        <f t="shared" si="61"/>
        <v/>
      </c>
      <c r="AW285" s="67" t="str">
        <f>IF(AM285="","",IF(COUNTIF('GSTR-2B IMS'!$AE$5:$AE$504,AM285)=1,SUMIF('GSTR-2B IMS'!$AE$5:$AE$504,AM285,'GSTR-2B IMS'!$AL$5:$AL$504),""))</f>
        <v/>
      </c>
      <c r="AX285" s="67" t="str">
        <f>IF(A285="","",IF(AO285&gt;1,"Duplicate",IF(COUNTIF('GSTR-2B IMS'!$AE$5:$AE$504,AM285)=0,"Only in Books",IF(COUNTIF('GSTR-2B IMS'!$AE$5:$AE$504,AM285)&gt;1,"Duplicate",IF(AND(C285=INDEX('GSTR-2B IMS'!$C$5:$C$504,AW285),F285=INDEX('GSTR-2B IMS'!$F$5:$F$504,AW285),ABS(H285-INDEX('GSTR-2B IMS'!$H$5:$H$504,AW285))&lt;=Setup!$B$21,ABS(L285-INDEX('GSTR-2B IMS'!$L$5:$L$504,AW285))&lt;=Setup!$B$18,ABS(AN285-INDEX('GSTR-2B IMS'!$AF$5:$AF$504,AW285))&lt;=Setup!$B$19,ABS(M285-INDEX('GSTR-2B IMS'!$M$5:$M$504,AW285))&lt;=Setup!$B$20,ABS(N285-INDEX('GSTR-2B IMS'!$N$5:$N$504,AW285))&lt;=Setup!$B$20,ABS(O285-INDEX('GSTR-2B IMS'!$O$5:$O$504,AW285))&lt;=Setup!$B$20,ABS(P285-INDEX('GSTR-2B IMS'!$P$5:$P$504,AW285))&lt;=Setup!$B$20),"Exact",IF(AND(C285=INDEX('GSTR-2B IMS'!$C$5:$C$504,AW285),F285=INDEX('GSTR-2B IMS'!$F$5:$F$504,AW285)),"Partial","Probable"))))))</f>
        <v/>
      </c>
      <c r="AY285" s="69" t="str">
        <f t="shared" si="62"/>
        <v/>
      </c>
      <c r="AZ285" s="190">
        <f t="shared" si="63"/>
        <v>281</v>
      </c>
      <c r="BA285" s="190" t="str">
        <f>IF(A285="","",IF(AW285="","N.A.",IF(INDEX('GSTR-2B IMS'!$T$5:$T$504,AW285)&lt;&gt;"Available","REVIEW",IF(OR(INDEX('GSTR-2B IMS'!$B$5:$B$504,AW285)="GSTR-1 B2B",INDEX('GSTR-2B IMS'!$B$5:$B$504,AW285)="GSTR-1A",INDEX('GSTR-2B IMS'!$B$5:$B$504,AW285)="IFF"),IF(OR(INDEX('GSTR-2B IMS'!$V$5:$V$504,AW285)="Accepted",INDEX('GSTR-2B IMS'!$V$5:$V$504,AW285)="No Action",INDEX('GSTR-2B IMS'!$V$5:$V$504,AW285)="Deemed Accepted"),"PASS","REVIEW"),IF(OR(INDEX('GSTR-2B IMS'!$V$5:$V$504,AW285)="Not in IMS",INDEX('GSTR-2B IMS'!$V$5:$V$504,AW285)="N.A.",INDEX('GSTR-2B IMS'!$V$5:$V$504,AW285)=""),"PASS","REVIEW")))))</f>
        <v/>
      </c>
      <c r="BB285" s="190" t="str">
        <f>IF(A285="","",IF(S285="Yes","RCM",IF(AW285="","Unmatched",IF(INDEX('GSTR-2B IMS'!$AC$5:$AC$504,AW285)="","4(A)(5)",INDEX('GSTR-2B IMS'!$AC$5:$AC$504,AW285)))))</f>
        <v/>
      </c>
      <c r="BC285" s="188" t="str">
        <f>IF(A285="","",IF(OR(S285="Yes",F285="Credit Note",Q285&lt;=0,AF285="",Setup!$B$24&lt;=AF285,AN285&lt;=0),0,MAX(0,M285*MIN(1,MAX(0,AI285/AN285))*MAX(0,1-IF(AND(AD285&lt;&gt;"",AD285&lt;=AF285),MIN(1,MAX(0,AE285/Q285)),0))-SUMIFS('Reversal Reclaim'!$K$5:$K$504,'Reversal Reclaim'!$B$5:$B$504,A285,'Reversal Reclaim'!$G$5:$G$504,"Temporary"))))</f>
        <v/>
      </c>
      <c r="BD285" s="188" t="str">
        <f>IF(A285="","",IF(OR(S285="Yes",F285="Credit Note",Q285&lt;=0,AF285="",Setup!$B$24&lt;=AF285,AN285&lt;=0),0,MAX(0,N285*MIN(1,MAX(0,AI285/AN285))*MAX(0,1-IF(AND(AD285&lt;&gt;"",AD285&lt;=AF285),MIN(1,MAX(0,AE285/Q285)),0))-SUMIFS('Reversal Reclaim'!$L$5:$L$504,'Reversal Reclaim'!$B$5:$B$504,A285,'Reversal Reclaim'!$G$5:$G$504,"Temporary"))))</f>
        <v/>
      </c>
      <c r="BE285" s="188" t="str">
        <f>IF(A285="","",IF(OR(S285="Yes",F285="Credit Note",Q285&lt;=0,AF285="",Setup!$B$24&lt;=AF285,AN285&lt;=0),0,MAX(0,O285*MIN(1,MAX(0,AI285/AN285))*MAX(0,1-IF(AND(AD285&lt;&gt;"",AD285&lt;=AF285),MIN(1,MAX(0,AE285/Q285)),0))-SUMIFS('Reversal Reclaim'!$M$5:$M$504,'Reversal Reclaim'!$B$5:$B$504,A285,'Reversal Reclaim'!$G$5:$G$504,"Temporary"))))</f>
        <v/>
      </c>
      <c r="BF285" s="188" t="str">
        <f>IF(A285="","",IF(OR(S285="Yes",F285="Credit Note",Q285&lt;=0,AF285="",Setup!$B$24&lt;=AF285,AN285&lt;=0),0,MAX(0,P285*MIN(1,MAX(0,AI285/AN285))*MAX(0,1-IF(AND(AD285&lt;&gt;"",AD285&lt;=AF285),MIN(1,MAX(0,AE285/Q285)),0))-SUMIFS('Reversal Reclaim'!$N$5:$N$504,'Reversal Reclaim'!$B$5:$B$504,A285,'Reversal Reclaim'!$G$5:$G$504,"Temporary"))))</f>
        <v/>
      </c>
      <c r="BG285" s="188" t="str">
        <f t="shared" si="64"/>
        <v/>
      </c>
    </row>
    <row r="286" spans="1:59" ht="37.950000000000003" customHeight="1" x14ac:dyDescent="0.25">
      <c r="A286" s="61"/>
      <c r="B286" s="62"/>
      <c r="C286" s="62"/>
      <c r="D286" s="62"/>
      <c r="E286" s="62"/>
      <c r="F286" s="62"/>
      <c r="G286" s="62"/>
      <c r="H286" s="63"/>
      <c r="I286" s="63"/>
      <c r="J286" s="63"/>
      <c r="K286" s="63"/>
      <c r="L286" s="64"/>
      <c r="M286" s="64"/>
      <c r="N286" s="64"/>
      <c r="O286" s="64"/>
      <c r="P286" s="64"/>
      <c r="Q286" s="64"/>
      <c r="R286" s="62"/>
      <c r="S286" s="62"/>
      <c r="T286" s="62"/>
      <c r="U286" s="62"/>
      <c r="V286" s="62"/>
      <c r="W286" s="63"/>
      <c r="X286" s="65"/>
      <c r="Y286" s="65"/>
      <c r="Z286" s="65"/>
      <c r="AA286" s="62"/>
      <c r="AB286" s="62"/>
      <c r="AC286" s="62"/>
      <c r="AD286" s="63"/>
      <c r="AE286" s="64"/>
      <c r="AF286" s="63" t="str">
        <f t="shared" si="52"/>
        <v/>
      </c>
      <c r="AG286" s="62"/>
      <c r="AH286" s="207"/>
      <c r="AI286" s="64"/>
      <c r="AJ286" s="64"/>
      <c r="AK286" s="64"/>
      <c r="AL286" s="66" t="str">
        <f t="shared" si="53"/>
        <v/>
      </c>
      <c r="AM286" s="67" t="str">
        <f t="shared" si="54"/>
        <v/>
      </c>
      <c r="AN286" s="68" t="str">
        <f t="shared" si="55"/>
        <v/>
      </c>
      <c r="AO286" s="67" t="str">
        <f t="shared" si="56"/>
        <v/>
      </c>
      <c r="AP286" s="67" t="str">
        <f t="shared" si="57"/>
        <v/>
      </c>
      <c r="AQ286" s="67" t="str">
        <f t="shared" si="58"/>
        <v/>
      </c>
      <c r="AR286" s="67" t="str">
        <f t="shared" si="59"/>
        <v/>
      </c>
      <c r="AS286" s="67" t="str">
        <f t="shared" si="60"/>
        <v/>
      </c>
      <c r="AT286" s="67" t="str">
        <f>IF(A286="","",IF(S286="Yes","N.A.",IF(AND(AD286&lt;&gt;"",AD286&lt;=AF286,AE286&gt;=Q286),"PASS",IF(Setup!$B$24&lt;=AF286,"WATCH",IF(BG286&gt;0,"PARTIAL REVERSE/REVIEW","REVERSE/REVIEW")))))</f>
        <v/>
      </c>
      <c r="AU286" s="67" t="str">
        <f>IF(A286="","",IF(H286="","REVIEW",IF(AI286&gt;0,IF(OR(AH286="",NOT(ISNUMBER(AH286))),"REVIEW CLAIM DATE",IF(AH286&lt;=SUMIF('FY Deadlines'!$A$5:$A$14,IF(MONTH(H286)&gt;=4,YEAR(H286),YEAR(H286)-1),'FY Deadlines'!$F$5:$F$14),"PASS","EXPIRED CLAIM")),IF(SUMIF('FY Deadlines'!$A$5:$A$14,IF(MONTH(H286)&gt;=4,YEAR(H286),YEAR(H286)-1),'FY Deadlines'!$F$5:$F$14)=0,"REVIEW FY",IF(Setup!$B$24&gt;SUMIF('FY Deadlines'!$A$5:$A$14,IF(MONTH(H286)&gt;=4,YEAR(H286),YEAR(H286)-1),'FY Deadlines'!$F$5:$F$14),"EXPIRED","PASS")))))</f>
        <v/>
      </c>
      <c r="AV286" s="67" t="str">
        <f t="shared" si="61"/>
        <v/>
      </c>
      <c r="AW286" s="67" t="str">
        <f>IF(AM286="","",IF(COUNTIF('GSTR-2B IMS'!$AE$5:$AE$504,AM286)=1,SUMIF('GSTR-2B IMS'!$AE$5:$AE$504,AM286,'GSTR-2B IMS'!$AL$5:$AL$504),""))</f>
        <v/>
      </c>
      <c r="AX286" s="67" t="str">
        <f>IF(A286="","",IF(AO286&gt;1,"Duplicate",IF(COUNTIF('GSTR-2B IMS'!$AE$5:$AE$504,AM286)=0,"Only in Books",IF(COUNTIF('GSTR-2B IMS'!$AE$5:$AE$504,AM286)&gt;1,"Duplicate",IF(AND(C286=INDEX('GSTR-2B IMS'!$C$5:$C$504,AW286),F286=INDEX('GSTR-2B IMS'!$F$5:$F$504,AW286),ABS(H286-INDEX('GSTR-2B IMS'!$H$5:$H$504,AW286))&lt;=Setup!$B$21,ABS(L286-INDEX('GSTR-2B IMS'!$L$5:$L$504,AW286))&lt;=Setup!$B$18,ABS(AN286-INDEX('GSTR-2B IMS'!$AF$5:$AF$504,AW286))&lt;=Setup!$B$19,ABS(M286-INDEX('GSTR-2B IMS'!$M$5:$M$504,AW286))&lt;=Setup!$B$20,ABS(N286-INDEX('GSTR-2B IMS'!$N$5:$N$504,AW286))&lt;=Setup!$B$20,ABS(O286-INDEX('GSTR-2B IMS'!$O$5:$O$504,AW286))&lt;=Setup!$B$20,ABS(P286-INDEX('GSTR-2B IMS'!$P$5:$P$504,AW286))&lt;=Setup!$B$20),"Exact",IF(AND(C286=INDEX('GSTR-2B IMS'!$C$5:$C$504,AW286),F286=INDEX('GSTR-2B IMS'!$F$5:$F$504,AW286)),"Partial","Probable"))))))</f>
        <v/>
      </c>
      <c r="AY286" s="69" t="str">
        <f t="shared" si="62"/>
        <v/>
      </c>
      <c r="AZ286" s="190">
        <f t="shared" si="63"/>
        <v>282</v>
      </c>
      <c r="BA286" s="190" t="str">
        <f>IF(A286="","",IF(AW286="","N.A.",IF(INDEX('GSTR-2B IMS'!$T$5:$T$504,AW286)&lt;&gt;"Available","REVIEW",IF(OR(INDEX('GSTR-2B IMS'!$B$5:$B$504,AW286)="GSTR-1 B2B",INDEX('GSTR-2B IMS'!$B$5:$B$504,AW286)="GSTR-1A",INDEX('GSTR-2B IMS'!$B$5:$B$504,AW286)="IFF"),IF(OR(INDEX('GSTR-2B IMS'!$V$5:$V$504,AW286)="Accepted",INDEX('GSTR-2B IMS'!$V$5:$V$504,AW286)="No Action",INDEX('GSTR-2B IMS'!$V$5:$V$504,AW286)="Deemed Accepted"),"PASS","REVIEW"),IF(OR(INDEX('GSTR-2B IMS'!$V$5:$V$504,AW286)="Not in IMS",INDEX('GSTR-2B IMS'!$V$5:$V$504,AW286)="N.A.",INDEX('GSTR-2B IMS'!$V$5:$V$504,AW286)=""),"PASS","REVIEW")))))</f>
        <v/>
      </c>
      <c r="BB286" s="190" t="str">
        <f>IF(A286="","",IF(S286="Yes","RCM",IF(AW286="","Unmatched",IF(INDEX('GSTR-2B IMS'!$AC$5:$AC$504,AW286)="","4(A)(5)",INDEX('GSTR-2B IMS'!$AC$5:$AC$504,AW286)))))</f>
        <v/>
      </c>
      <c r="BC286" s="188" t="str">
        <f>IF(A286="","",IF(OR(S286="Yes",F286="Credit Note",Q286&lt;=0,AF286="",Setup!$B$24&lt;=AF286,AN286&lt;=0),0,MAX(0,M286*MIN(1,MAX(0,AI286/AN286))*MAX(0,1-IF(AND(AD286&lt;&gt;"",AD286&lt;=AF286),MIN(1,MAX(0,AE286/Q286)),0))-SUMIFS('Reversal Reclaim'!$K$5:$K$504,'Reversal Reclaim'!$B$5:$B$504,A286,'Reversal Reclaim'!$G$5:$G$504,"Temporary"))))</f>
        <v/>
      </c>
      <c r="BD286" s="188" t="str">
        <f>IF(A286="","",IF(OR(S286="Yes",F286="Credit Note",Q286&lt;=0,AF286="",Setup!$B$24&lt;=AF286,AN286&lt;=0),0,MAX(0,N286*MIN(1,MAX(0,AI286/AN286))*MAX(0,1-IF(AND(AD286&lt;&gt;"",AD286&lt;=AF286),MIN(1,MAX(0,AE286/Q286)),0))-SUMIFS('Reversal Reclaim'!$L$5:$L$504,'Reversal Reclaim'!$B$5:$B$504,A286,'Reversal Reclaim'!$G$5:$G$504,"Temporary"))))</f>
        <v/>
      </c>
      <c r="BE286" s="188" t="str">
        <f>IF(A286="","",IF(OR(S286="Yes",F286="Credit Note",Q286&lt;=0,AF286="",Setup!$B$24&lt;=AF286,AN286&lt;=0),0,MAX(0,O286*MIN(1,MAX(0,AI286/AN286))*MAX(0,1-IF(AND(AD286&lt;&gt;"",AD286&lt;=AF286),MIN(1,MAX(0,AE286/Q286)),0))-SUMIFS('Reversal Reclaim'!$M$5:$M$504,'Reversal Reclaim'!$B$5:$B$504,A286,'Reversal Reclaim'!$G$5:$G$504,"Temporary"))))</f>
        <v/>
      </c>
      <c r="BF286" s="188" t="str">
        <f>IF(A286="","",IF(OR(S286="Yes",F286="Credit Note",Q286&lt;=0,AF286="",Setup!$B$24&lt;=AF286,AN286&lt;=0),0,MAX(0,P286*MIN(1,MAX(0,AI286/AN286))*MAX(0,1-IF(AND(AD286&lt;&gt;"",AD286&lt;=AF286),MIN(1,MAX(0,AE286/Q286)),0))-SUMIFS('Reversal Reclaim'!$N$5:$N$504,'Reversal Reclaim'!$B$5:$B$504,A286,'Reversal Reclaim'!$G$5:$G$504,"Temporary"))))</f>
        <v/>
      </c>
      <c r="BG286" s="188" t="str">
        <f t="shared" si="64"/>
        <v/>
      </c>
    </row>
    <row r="287" spans="1:59" ht="37.950000000000003" customHeight="1" x14ac:dyDescent="0.25">
      <c r="A287" s="61"/>
      <c r="B287" s="62"/>
      <c r="C287" s="62"/>
      <c r="D287" s="62"/>
      <c r="E287" s="62"/>
      <c r="F287" s="62"/>
      <c r="G287" s="62"/>
      <c r="H287" s="63"/>
      <c r="I287" s="63"/>
      <c r="J287" s="63"/>
      <c r="K287" s="63"/>
      <c r="L287" s="64"/>
      <c r="M287" s="64"/>
      <c r="N287" s="64"/>
      <c r="O287" s="64"/>
      <c r="P287" s="64"/>
      <c r="Q287" s="64"/>
      <c r="R287" s="62"/>
      <c r="S287" s="62"/>
      <c r="T287" s="62"/>
      <c r="U287" s="62"/>
      <c r="V287" s="62"/>
      <c r="W287" s="63"/>
      <c r="X287" s="65"/>
      <c r="Y287" s="65"/>
      <c r="Z287" s="65"/>
      <c r="AA287" s="62"/>
      <c r="AB287" s="62"/>
      <c r="AC287" s="62"/>
      <c r="AD287" s="63"/>
      <c r="AE287" s="64"/>
      <c r="AF287" s="63" t="str">
        <f t="shared" si="52"/>
        <v/>
      </c>
      <c r="AG287" s="62"/>
      <c r="AH287" s="207"/>
      <c r="AI287" s="64"/>
      <c r="AJ287" s="64"/>
      <c r="AK287" s="64"/>
      <c r="AL287" s="66" t="str">
        <f t="shared" si="53"/>
        <v/>
      </c>
      <c r="AM287" s="67" t="str">
        <f t="shared" si="54"/>
        <v/>
      </c>
      <c r="AN287" s="68" t="str">
        <f t="shared" si="55"/>
        <v/>
      </c>
      <c r="AO287" s="67" t="str">
        <f t="shared" si="56"/>
        <v/>
      </c>
      <c r="AP287" s="67" t="str">
        <f t="shared" si="57"/>
        <v/>
      </c>
      <c r="AQ287" s="67" t="str">
        <f t="shared" si="58"/>
        <v/>
      </c>
      <c r="AR287" s="67" t="str">
        <f t="shared" si="59"/>
        <v/>
      </c>
      <c r="AS287" s="67" t="str">
        <f t="shared" si="60"/>
        <v/>
      </c>
      <c r="AT287" s="67" t="str">
        <f>IF(A287="","",IF(S287="Yes","N.A.",IF(AND(AD287&lt;&gt;"",AD287&lt;=AF287,AE287&gt;=Q287),"PASS",IF(Setup!$B$24&lt;=AF287,"WATCH",IF(BG287&gt;0,"PARTIAL REVERSE/REVIEW","REVERSE/REVIEW")))))</f>
        <v/>
      </c>
      <c r="AU287" s="67" t="str">
        <f>IF(A287="","",IF(H287="","REVIEW",IF(AI287&gt;0,IF(OR(AH287="",NOT(ISNUMBER(AH287))),"REVIEW CLAIM DATE",IF(AH287&lt;=SUMIF('FY Deadlines'!$A$5:$A$14,IF(MONTH(H287)&gt;=4,YEAR(H287),YEAR(H287)-1),'FY Deadlines'!$F$5:$F$14),"PASS","EXPIRED CLAIM")),IF(SUMIF('FY Deadlines'!$A$5:$A$14,IF(MONTH(H287)&gt;=4,YEAR(H287),YEAR(H287)-1),'FY Deadlines'!$F$5:$F$14)=0,"REVIEW FY",IF(Setup!$B$24&gt;SUMIF('FY Deadlines'!$A$5:$A$14,IF(MONTH(H287)&gt;=4,YEAR(H287),YEAR(H287)-1),'FY Deadlines'!$F$5:$F$14),"EXPIRED","PASS")))))</f>
        <v/>
      </c>
      <c r="AV287" s="67" t="str">
        <f t="shared" si="61"/>
        <v/>
      </c>
      <c r="AW287" s="67" t="str">
        <f>IF(AM287="","",IF(COUNTIF('GSTR-2B IMS'!$AE$5:$AE$504,AM287)=1,SUMIF('GSTR-2B IMS'!$AE$5:$AE$504,AM287,'GSTR-2B IMS'!$AL$5:$AL$504),""))</f>
        <v/>
      </c>
      <c r="AX287" s="67" t="str">
        <f>IF(A287="","",IF(AO287&gt;1,"Duplicate",IF(COUNTIF('GSTR-2B IMS'!$AE$5:$AE$504,AM287)=0,"Only in Books",IF(COUNTIF('GSTR-2B IMS'!$AE$5:$AE$504,AM287)&gt;1,"Duplicate",IF(AND(C287=INDEX('GSTR-2B IMS'!$C$5:$C$504,AW287),F287=INDEX('GSTR-2B IMS'!$F$5:$F$504,AW287),ABS(H287-INDEX('GSTR-2B IMS'!$H$5:$H$504,AW287))&lt;=Setup!$B$21,ABS(L287-INDEX('GSTR-2B IMS'!$L$5:$L$504,AW287))&lt;=Setup!$B$18,ABS(AN287-INDEX('GSTR-2B IMS'!$AF$5:$AF$504,AW287))&lt;=Setup!$B$19,ABS(M287-INDEX('GSTR-2B IMS'!$M$5:$M$504,AW287))&lt;=Setup!$B$20,ABS(N287-INDEX('GSTR-2B IMS'!$N$5:$N$504,AW287))&lt;=Setup!$B$20,ABS(O287-INDEX('GSTR-2B IMS'!$O$5:$O$504,AW287))&lt;=Setup!$B$20,ABS(P287-INDEX('GSTR-2B IMS'!$P$5:$P$504,AW287))&lt;=Setup!$B$20),"Exact",IF(AND(C287=INDEX('GSTR-2B IMS'!$C$5:$C$504,AW287),F287=INDEX('GSTR-2B IMS'!$F$5:$F$504,AW287)),"Partial","Probable"))))))</f>
        <v/>
      </c>
      <c r="AY287" s="69" t="str">
        <f t="shared" si="62"/>
        <v/>
      </c>
      <c r="AZ287" s="190">
        <f t="shared" si="63"/>
        <v>283</v>
      </c>
      <c r="BA287" s="190" t="str">
        <f>IF(A287="","",IF(AW287="","N.A.",IF(INDEX('GSTR-2B IMS'!$T$5:$T$504,AW287)&lt;&gt;"Available","REVIEW",IF(OR(INDEX('GSTR-2B IMS'!$B$5:$B$504,AW287)="GSTR-1 B2B",INDEX('GSTR-2B IMS'!$B$5:$B$504,AW287)="GSTR-1A",INDEX('GSTR-2B IMS'!$B$5:$B$504,AW287)="IFF"),IF(OR(INDEX('GSTR-2B IMS'!$V$5:$V$504,AW287)="Accepted",INDEX('GSTR-2B IMS'!$V$5:$V$504,AW287)="No Action",INDEX('GSTR-2B IMS'!$V$5:$V$504,AW287)="Deemed Accepted"),"PASS","REVIEW"),IF(OR(INDEX('GSTR-2B IMS'!$V$5:$V$504,AW287)="Not in IMS",INDEX('GSTR-2B IMS'!$V$5:$V$504,AW287)="N.A.",INDEX('GSTR-2B IMS'!$V$5:$V$504,AW287)=""),"PASS","REVIEW")))))</f>
        <v/>
      </c>
      <c r="BB287" s="190" t="str">
        <f>IF(A287="","",IF(S287="Yes","RCM",IF(AW287="","Unmatched",IF(INDEX('GSTR-2B IMS'!$AC$5:$AC$504,AW287)="","4(A)(5)",INDEX('GSTR-2B IMS'!$AC$5:$AC$504,AW287)))))</f>
        <v/>
      </c>
      <c r="BC287" s="188" t="str">
        <f>IF(A287="","",IF(OR(S287="Yes",F287="Credit Note",Q287&lt;=0,AF287="",Setup!$B$24&lt;=AF287,AN287&lt;=0),0,MAX(0,M287*MIN(1,MAX(0,AI287/AN287))*MAX(0,1-IF(AND(AD287&lt;&gt;"",AD287&lt;=AF287),MIN(1,MAX(0,AE287/Q287)),0))-SUMIFS('Reversal Reclaim'!$K$5:$K$504,'Reversal Reclaim'!$B$5:$B$504,A287,'Reversal Reclaim'!$G$5:$G$504,"Temporary"))))</f>
        <v/>
      </c>
      <c r="BD287" s="188" t="str">
        <f>IF(A287="","",IF(OR(S287="Yes",F287="Credit Note",Q287&lt;=0,AF287="",Setup!$B$24&lt;=AF287,AN287&lt;=0),0,MAX(0,N287*MIN(1,MAX(0,AI287/AN287))*MAX(0,1-IF(AND(AD287&lt;&gt;"",AD287&lt;=AF287),MIN(1,MAX(0,AE287/Q287)),0))-SUMIFS('Reversal Reclaim'!$L$5:$L$504,'Reversal Reclaim'!$B$5:$B$504,A287,'Reversal Reclaim'!$G$5:$G$504,"Temporary"))))</f>
        <v/>
      </c>
      <c r="BE287" s="188" t="str">
        <f>IF(A287="","",IF(OR(S287="Yes",F287="Credit Note",Q287&lt;=0,AF287="",Setup!$B$24&lt;=AF287,AN287&lt;=0),0,MAX(0,O287*MIN(1,MAX(0,AI287/AN287))*MAX(0,1-IF(AND(AD287&lt;&gt;"",AD287&lt;=AF287),MIN(1,MAX(0,AE287/Q287)),0))-SUMIFS('Reversal Reclaim'!$M$5:$M$504,'Reversal Reclaim'!$B$5:$B$504,A287,'Reversal Reclaim'!$G$5:$G$504,"Temporary"))))</f>
        <v/>
      </c>
      <c r="BF287" s="188" t="str">
        <f>IF(A287="","",IF(OR(S287="Yes",F287="Credit Note",Q287&lt;=0,AF287="",Setup!$B$24&lt;=AF287,AN287&lt;=0),0,MAX(0,P287*MIN(1,MAX(0,AI287/AN287))*MAX(0,1-IF(AND(AD287&lt;&gt;"",AD287&lt;=AF287),MIN(1,MAX(0,AE287/Q287)),0))-SUMIFS('Reversal Reclaim'!$N$5:$N$504,'Reversal Reclaim'!$B$5:$B$504,A287,'Reversal Reclaim'!$G$5:$G$504,"Temporary"))))</f>
        <v/>
      </c>
      <c r="BG287" s="188" t="str">
        <f t="shared" si="64"/>
        <v/>
      </c>
    </row>
    <row r="288" spans="1:59" ht="37.950000000000003" customHeight="1" x14ac:dyDescent="0.25">
      <c r="A288" s="61"/>
      <c r="B288" s="62"/>
      <c r="C288" s="62"/>
      <c r="D288" s="62"/>
      <c r="E288" s="62"/>
      <c r="F288" s="62"/>
      <c r="G288" s="62"/>
      <c r="H288" s="63"/>
      <c r="I288" s="63"/>
      <c r="J288" s="63"/>
      <c r="K288" s="63"/>
      <c r="L288" s="64"/>
      <c r="M288" s="64"/>
      <c r="N288" s="64"/>
      <c r="O288" s="64"/>
      <c r="P288" s="64"/>
      <c r="Q288" s="64"/>
      <c r="R288" s="62"/>
      <c r="S288" s="62"/>
      <c r="T288" s="62"/>
      <c r="U288" s="62"/>
      <c r="V288" s="62"/>
      <c r="W288" s="63"/>
      <c r="X288" s="65"/>
      <c r="Y288" s="65"/>
      <c r="Z288" s="65"/>
      <c r="AA288" s="62"/>
      <c r="AB288" s="62"/>
      <c r="AC288" s="62"/>
      <c r="AD288" s="63"/>
      <c r="AE288" s="64"/>
      <c r="AF288" s="63" t="str">
        <f t="shared" si="52"/>
        <v/>
      </c>
      <c r="AG288" s="62"/>
      <c r="AH288" s="207"/>
      <c r="AI288" s="64"/>
      <c r="AJ288" s="64"/>
      <c r="AK288" s="64"/>
      <c r="AL288" s="66" t="str">
        <f t="shared" si="53"/>
        <v/>
      </c>
      <c r="AM288" s="67" t="str">
        <f t="shared" si="54"/>
        <v/>
      </c>
      <c r="AN288" s="68" t="str">
        <f t="shared" si="55"/>
        <v/>
      </c>
      <c r="AO288" s="67" t="str">
        <f t="shared" si="56"/>
        <v/>
      </c>
      <c r="AP288" s="67" t="str">
        <f t="shared" si="57"/>
        <v/>
      </c>
      <c r="AQ288" s="67" t="str">
        <f t="shared" si="58"/>
        <v/>
      </c>
      <c r="AR288" s="67" t="str">
        <f t="shared" si="59"/>
        <v/>
      </c>
      <c r="AS288" s="67" t="str">
        <f t="shared" si="60"/>
        <v/>
      </c>
      <c r="AT288" s="67" t="str">
        <f>IF(A288="","",IF(S288="Yes","N.A.",IF(AND(AD288&lt;&gt;"",AD288&lt;=AF288,AE288&gt;=Q288),"PASS",IF(Setup!$B$24&lt;=AF288,"WATCH",IF(BG288&gt;0,"PARTIAL REVERSE/REVIEW","REVERSE/REVIEW")))))</f>
        <v/>
      </c>
      <c r="AU288" s="67" t="str">
        <f>IF(A288="","",IF(H288="","REVIEW",IF(AI288&gt;0,IF(OR(AH288="",NOT(ISNUMBER(AH288))),"REVIEW CLAIM DATE",IF(AH288&lt;=SUMIF('FY Deadlines'!$A$5:$A$14,IF(MONTH(H288)&gt;=4,YEAR(H288),YEAR(H288)-1),'FY Deadlines'!$F$5:$F$14),"PASS","EXPIRED CLAIM")),IF(SUMIF('FY Deadlines'!$A$5:$A$14,IF(MONTH(H288)&gt;=4,YEAR(H288),YEAR(H288)-1),'FY Deadlines'!$F$5:$F$14)=0,"REVIEW FY",IF(Setup!$B$24&gt;SUMIF('FY Deadlines'!$A$5:$A$14,IF(MONTH(H288)&gt;=4,YEAR(H288),YEAR(H288)-1),'FY Deadlines'!$F$5:$F$14),"EXPIRED","PASS")))))</f>
        <v/>
      </c>
      <c r="AV288" s="67" t="str">
        <f t="shared" si="61"/>
        <v/>
      </c>
      <c r="AW288" s="67" t="str">
        <f>IF(AM288="","",IF(COUNTIF('GSTR-2B IMS'!$AE$5:$AE$504,AM288)=1,SUMIF('GSTR-2B IMS'!$AE$5:$AE$504,AM288,'GSTR-2B IMS'!$AL$5:$AL$504),""))</f>
        <v/>
      </c>
      <c r="AX288" s="67" t="str">
        <f>IF(A288="","",IF(AO288&gt;1,"Duplicate",IF(COUNTIF('GSTR-2B IMS'!$AE$5:$AE$504,AM288)=0,"Only in Books",IF(COUNTIF('GSTR-2B IMS'!$AE$5:$AE$504,AM288)&gt;1,"Duplicate",IF(AND(C288=INDEX('GSTR-2B IMS'!$C$5:$C$504,AW288),F288=INDEX('GSTR-2B IMS'!$F$5:$F$504,AW288),ABS(H288-INDEX('GSTR-2B IMS'!$H$5:$H$504,AW288))&lt;=Setup!$B$21,ABS(L288-INDEX('GSTR-2B IMS'!$L$5:$L$504,AW288))&lt;=Setup!$B$18,ABS(AN288-INDEX('GSTR-2B IMS'!$AF$5:$AF$504,AW288))&lt;=Setup!$B$19,ABS(M288-INDEX('GSTR-2B IMS'!$M$5:$M$504,AW288))&lt;=Setup!$B$20,ABS(N288-INDEX('GSTR-2B IMS'!$N$5:$N$504,AW288))&lt;=Setup!$B$20,ABS(O288-INDEX('GSTR-2B IMS'!$O$5:$O$504,AW288))&lt;=Setup!$B$20,ABS(P288-INDEX('GSTR-2B IMS'!$P$5:$P$504,AW288))&lt;=Setup!$B$20),"Exact",IF(AND(C288=INDEX('GSTR-2B IMS'!$C$5:$C$504,AW288),F288=INDEX('GSTR-2B IMS'!$F$5:$F$504,AW288)),"Partial","Probable"))))))</f>
        <v/>
      </c>
      <c r="AY288" s="69" t="str">
        <f t="shared" si="62"/>
        <v/>
      </c>
      <c r="AZ288" s="190">
        <f t="shared" si="63"/>
        <v>284</v>
      </c>
      <c r="BA288" s="190" t="str">
        <f>IF(A288="","",IF(AW288="","N.A.",IF(INDEX('GSTR-2B IMS'!$T$5:$T$504,AW288)&lt;&gt;"Available","REVIEW",IF(OR(INDEX('GSTR-2B IMS'!$B$5:$B$504,AW288)="GSTR-1 B2B",INDEX('GSTR-2B IMS'!$B$5:$B$504,AW288)="GSTR-1A",INDEX('GSTR-2B IMS'!$B$5:$B$504,AW288)="IFF"),IF(OR(INDEX('GSTR-2B IMS'!$V$5:$V$504,AW288)="Accepted",INDEX('GSTR-2B IMS'!$V$5:$V$504,AW288)="No Action",INDEX('GSTR-2B IMS'!$V$5:$V$504,AW288)="Deemed Accepted"),"PASS","REVIEW"),IF(OR(INDEX('GSTR-2B IMS'!$V$5:$V$504,AW288)="Not in IMS",INDEX('GSTR-2B IMS'!$V$5:$V$504,AW288)="N.A.",INDEX('GSTR-2B IMS'!$V$5:$V$504,AW288)=""),"PASS","REVIEW")))))</f>
        <v/>
      </c>
      <c r="BB288" s="190" t="str">
        <f>IF(A288="","",IF(S288="Yes","RCM",IF(AW288="","Unmatched",IF(INDEX('GSTR-2B IMS'!$AC$5:$AC$504,AW288)="","4(A)(5)",INDEX('GSTR-2B IMS'!$AC$5:$AC$504,AW288)))))</f>
        <v/>
      </c>
      <c r="BC288" s="188" t="str">
        <f>IF(A288="","",IF(OR(S288="Yes",F288="Credit Note",Q288&lt;=0,AF288="",Setup!$B$24&lt;=AF288,AN288&lt;=0),0,MAX(0,M288*MIN(1,MAX(0,AI288/AN288))*MAX(0,1-IF(AND(AD288&lt;&gt;"",AD288&lt;=AF288),MIN(1,MAX(0,AE288/Q288)),0))-SUMIFS('Reversal Reclaim'!$K$5:$K$504,'Reversal Reclaim'!$B$5:$B$504,A288,'Reversal Reclaim'!$G$5:$G$504,"Temporary"))))</f>
        <v/>
      </c>
      <c r="BD288" s="188" t="str">
        <f>IF(A288="","",IF(OR(S288="Yes",F288="Credit Note",Q288&lt;=0,AF288="",Setup!$B$24&lt;=AF288,AN288&lt;=0),0,MAX(0,N288*MIN(1,MAX(0,AI288/AN288))*MAX(0,1-IF(AND(AD288&lt;&gt;"",AD288&lt;=AF288),MIN(1,MAX(0,AE288/Q288)),0))-SUMIFS('Reversal Reclaim'!$L$5:$L$504,'Reversal Reclaim'!$B$5:$B$504,A288,'Reversal Reclaim'!$G$5:$G$504,"Temporary"))))</f>
        <v/>
      </c>
      <c r="BE288" s="188" t="str">
        <f>IF(A288="","",IF(OR(S288="Yes",F288="Credit Note",Q288&lt;=0,AF288="",Setup!$B$24&lt;=AF288,AN288&lt;=0),0,MAX(0,O288*MIN(1,MAX(0,AI288/AN288))*MAX(0,1-IF(AND(AD288&lt;&gt;"",AD288&lt;=AF288),MIN(1,MAX(0,AE288/Q288)),0))-SUMIFS('Reversal Reclaim'!$M$5:$M$504,'Reversal Reclaim'!$B$5:$B$504,A288,'Reversal Reclaim'!$G$5:$G$504,"Temporary"))))</f>
        <v/>
      </c>
      <c r="BF288" s="188" t="str">
        <f>IF(A288="","",IF(OR(S288="Yes",F288="Credit Note",Q288&lt;=0,AF288="",Setup!$B$24&lt;=AF288,AN288&lt;=0),0,MAX(0,P288*MIN(1,MAX(0,AI288/AN288))*MAX(0,1-IF(AND(AD288&lt;&gt;"",AD288&lt;=AF288),MIN(1,MAX(0,AE288/Q288)),0))-SUMIFS('Reversal Reclaim'!$N$5:$N$504,'Reversal Reclaim'!$B$5:$B$504,A288,'Reversal Reclaim'!$G$5:$G$504,"Temporary"))))</f>
        <v/>
      </c>
      <c r="BG288" s="188" t="str">
        <f t="shared" si="64"/>
        <v/>
      </c>
    </row>
    <row r="289" spans="1:59" ht="37.950000000000003" customHeight="1" x14ac:dyDescent="0.25">
      <c r="A289" s="61"/>
      <c r="B289" s="62"/>
      <c r="C289" s="62"/>
      <c r="D289" s="62"/>
      <c r="E289" s="62"/>
      <c r="F289" s="62"/>
      <c r="G289" s="62"/>
      <c r="H289" s="63"/>
      <c r="I289" s="63"/>
      <c r="J289" s="63"/>
      <c r="K289" s="63"/>
      <c r="L289" s="64"/>
      <c r="M289" s="64"/>
      <c r="N289" s="64"/>
      <c r="O289" s="64"/>
      <c r="P289" s="64"/>
      <c r="Q289" s="64"/>
      <c r="R289" s="62"/>
      <c r="S289" s="62"/>
      <c r="T289" s="62"/>
      <c r="U289" s="62"/>
      <c r="V289" s="62"/>
      <c r="W289" s="63"/>
      <c r="X289" s="65"/>
      <c r="Y289" s="65"/>
      <c r="Z289" s="65"/>
      <c r="AA289" s="62"/>
      <c r="AB289" s="62"/>
      <c r="AC289" s="62"/>
      <c r="AD289" s="63"/>
      <c r="AE289" s="64"/>
      <c r="AF289" s="63" t="str">
        <f t="shared" si="52"/>
        <v/>
      </c>
      <c r="AG289" s="62"/>
      <c r="AH289" s="207"/>
      <c r="AI289" s="64"/>
      <c r="AJ289" s="64"/>
      <c r="AK289" s="64"/>
      <c r="AL289" s="66" t="str">
        <f t="shared" si="53"/>
        <v/>
      </c>
      <c r="AM289" s="67" t="str">
        <f t="shared" si="54"/>
        <v/>
      </c>
      <c r="AN289" s="68" t="str">
        <f t="shared" si="55"/>
        <v/>
      </c>
      <c r="AO289" s="67" t="str">
        <f t="shared" si="56"/>
        <v/>
      </c>
      <c r="AP289" s="67" t="str">
        <f t="shared" si="57"/>
        <v/>
      </c>
      <c r="AQ289" s="67" t="str">
        <f t="shared" si="58"/>
        <v/>
      </c>
      <c r="AR289" s="67" t="str">
        <f t="shared" si="59"/>
        <v/>
      </c>
      <c r="AS289" s="67" t="str">
        <f t="shared" si="60"/>
        <v/>
      </c>
      <c r="AT289" s="67" t="str">
        <f>IF(A289="","",IF(S289="Yes","N.A.",IF(AND(AD289&lt;&gt;"",AD289&lt;=AF289,AE289&gt;=Q289),"PASS",IF(Setup!$B$24&lt;=AF289,"WATCH",IF(BG289&gt;0,"PARTIAL REVERSE/REVIEW","REVERSE/REVIEW")))))</f>
        <v/>
      </c>
      <c r="AU289" s="67" t="str">
        <f>IF(A289="","",IF(H289="","REVIEW",IF(AI289&gt;0,IF(OR(AH289="",NOT(ISNUMBER(AH289))),"REVIEW CLAIM DATE",IF(AH289&lt;=SUMIF('FY Deadlines'!$A$5:$A$14,IF(MONTH(H289)&gt;=4,YEAR(H289),YEAR(H289)-1),'FY Deadlines'!$F$5:$F$14),"PASS","EXPIRED CLAIM")),IF(SUMIF('FY Deadlines'!$A$5:$A$14,IF(MONTH(H289)&gt;=4,YEAR(H289),YEAR(H289)-1),'FY Deadlines'!$F$5:$F$14)=0,"REVIEW FY",IF(Setup!$B$24&gt;SUMIF('FY Deadlines'!$A$5:$A$14,IF(MONTH(H289)&gt;=4,YEAR(H289),YEAR(H289)-1),'FY Deadlines'!$F$5:$F$14),"EXPIRED","PASS")))))</f>
        <v/>
      </c>
      <c r="AV289" s="67" t="str">
        <f t="shared" si="61"/>
        <v/>
      </c>
      <c r="AW289" s="67" t="str">
        <f>IF(AM289="","",IF(COUNTIF('GSTR-2B IMS'!$AE$5:$AE$504,AM289)=1,SUMIF('GSTR-2B IMS'!$AE$5:$AE$504,AM289,'GSTR-2B IMS'!$AL$5:$AL$504),""))</f>
        <v/>
      </c>
      <c r="AX289" s="67" t="str">
        <f>IF(A289="","",IF(AO289&gt;1,"Duplicate",IF(COUNTIF('GSTR-2B IMS'!$AE$5:$AE$504,AM289)=0,"Only in Books",IF(COUNTIF('GSTR-2B IMS'!$AE$5:$AE$504,AM289)&gt;1,"Duplicate",IF(AND(C289=INDEX('GSTR-2B IMS'!$C$5:$C$504,AW289),F289=INDEX('GSTR-2B IMS'!$F$5:$F$504,AW289),ABS(H289-INDEX('GSTR-2B IMS'!$H$5:$H$504,AW289))&lt;=Setup!$B$21,ABS(L289-INDEX('GSTR-2B IMS'!$L$5:$L$504,AW289))&lt;=Setup!$B$18,ABS(AN289-INDEX('GSTR-2B IMS'!$AF$5:$AF$504,AW289))&lt;=Setup!$B$19,ABS(M289-INDEX('GSTR-2B IMS'!$M$5:$M$504,AW289))&lt;=Setup!$B$20,ABS(N289-INDEX('GSTR-2B IMS'!$N$5:$N$504,AW289))&lt;=Setup!$B$20,ABS(O289-INDEX('GSTR-2B IMS'!$O$5:$O$504,AW289))&lt;=Setup!$B$20,ABS(P289-INDEX('GSTR-2B IMS'!$P$5:$P$504,AW289))&lt;=Setup!$B$20),"Exact",IF(AND(C289=INDEX('GSTR-2B IMS'!$C$5:$C$504,AW289),F289=INDEX('GSTR-2B IMS'!$F$5:$F$504,AW289)),"Partial","Probable"))))))</f>
        <v/>
      </c>
      <c r="AY289" s="69" t="str">
        <f t="shared" si="62"/>
        <v/>
      </c>
      <c r="AZ289" s="190">
        <f t="shared" si="63"/>
        <v>285</v>
      </c>
      <c r="BA289" s="190" t="str">
        <f>IF(A289="","",IF(AW289="","N.A.",IF(INDEX('GSTR-2B IMS'!$T$5:$T$504,AW289)&lt;&gt;"Available","REVIEW",IF(OR(INDEX('GSTR-2B IMS'!$B$5:$B$504,AW289)="GSTR-1 B2B",INDEX('GSTR-2B IMS'!$B$5:$B$504,AW289)="GSTR-1A",INDEX('GSTR-2B IMS'!$B$5:$B$504,AW289)="IFF"),IF(OR(INDEX('GSTR-2B IMS'!$V$5:$V$504,AW289)="Accepted",INDEX('GSTR-2B IMS'!$V$5:$V$504,AW289)="No Action",INDEX('GSTR-2B IMS'!$V$5:$V$504,AW289)="Deemed Accepted"),"PASS","REVIEW"),IF(OR(INDEX('GSTR-2B IMS'!$V$5:$V$504,AW289)="Not in IMS",INDEX('GSTR-2B IMS'!$V$5:$V$504,AW289)="N.A.",INDEX('GSTR-2B IMS'!$V$5:$V$504,AW289)=""),"PASS","REVIEW")))))</f>
        <v/>
      </c>
      <c r="BB289" s="190" t="str">
        <f>IF(A289="","",IF(S289="Yes","RCM",IF(AW289="","Unmatched",IF(INDEX('GSTR-2B IMS'!$AC$5:$AC$504,AW289)="","4(A)(5)",INDEX('GSTR-2B IMS'!$AC$5:$AC$504,AW289)))))</f>
        <v/>
      </c>
      <c r="BC289" s="188" t="str">
        <f>IF(A289="","",IF(OR(S289="Yes",F289="Credit Note",Q289&lt;=0,AF289="",Setup!$B$24&lt;=AF289,AN289&lt;=0),0,MAX(0,M289*MIN(1,MAX(0,AI289/AN289))*MAX(0,1-IF(AND(AD289&lt;&gt;"",AD289&lt;=AF289),MIN(1,MAX(0,AE289/Q289)),0))-SUMIFS('Reversal Reclaim'!$K$5:$K$504,'Reversal Reclaim'!$B$5:$B$504,A289,'Reversal Reclaim'!$G$5:$G$504,"Temporary"))))</f>
        <v/>
      </c>
      <c r="BD289" s="188" t="str">
        <f>IF(A289="","",IF(OR(S289="Yes",F289="Credit Note",Q289&lt;=0,AF289="",Setup!$B$24&lt;=AF289,AN289&lt;=0),0,MAX(0,N289*MIN(1,MAX(0,AI289/AN289))*MAX(0,1-IF(AND(AD289&lt;&gt;"",AD289&lt;=AF289),MIN(1,MAX(0,AE289/Q289)),0))-SUMIFS('Reversal Reclaim'!$L$5:$L$504,'Reversal Reclaim'!$B$5:$B$504,A289,'Reversal Reclaim'!$G$5:$G$504,"Temporary"))))</f>
        <v/>
      </c>
      <c r="BE289" s="188" t="str">
        <f>IF(A289="","",IF(OR(S289="Yes",F289="Credit Note",Q289&lt;=0,AF289="",Setup!$B$24&lt;=AF289,AN289&lt;=0),0,MAX(0,O289*MIN(1,MAX(0,AI289/AN289))*MAX(0,1-IF(AND(AD289&lt;&gt;"",AD289&lt;=AF289),MIN(1,MAX(0,AE289/Q289)),0))-SUMIFS('Reversal Reclaim'!$M$5:$M$504,'Reversal Reclaim'!$B$5:$B$504,A289,'Reversal Reclaim'!$G$5:$G$504,"Temporary"))))</f>
        <v/>
      </c>
      <c r="BF289" s="188" t="str">
        <f>IF(A289="","",IF(OR(S289="Yes",F289="Credit Note",Q289&lt;=0,AF289="",Setup!$B$24&lt;=AF289,AN289&lt;=0),0,MAX(0,P289*MIN(1,MAX(0,AI289/AN289))*MAX(0,1-IF(AND(AD289&lt;&gt;"",AD289&lt;=AF289),MIN(1,MAX(0,AE289/Q289)),0))-SUMIFS('Reversal Reclaim'!$N$5:$N$504,'Reversal Reclaim'!$B$5:$B$504,A289,'Reversal Reclaim'!$G$5:$G$504,"Temporary"))))</f>
        <v/>
      </c>
      <c r="BG289" s="188" t="str">
        <f t="shared" si="64"/>
        <v/>
      </c>
    </row>
    <row r="290" spans="1:59" ht="37.950000000000003" customHeight="1" x14ac:dyDescent="0.25">
      <c r="A290" s="61"/>
      <c r="B290" s="62"/>
      <c r="C290" s="62"/>
      <c r="D290" s="62"/>
      <c r="E290" s="62"/>
      <c r="F290" s="62"/>
      <c r="G290" s="62"/>
      <c r="H290" s="63"/>
      <c r="I290" s="63"/>
      <c r="J290" s="63"/>
      <c r="K290" s="63"/>
      <c r="L290" s="64"/>
      <c r="M290" s="64"/>
      <c r="N290" s="64"/>
      <c r="O290" s="64"/>
      <c r="P290" s="64"/>
      <c r="Q290" s="64"/>
      <c r="R290" s="62"/>
      <c r="S290" s="62"/>
      <c r="T290" s="62"/>
      <c r="U290" s="62"/>
      <c r="V290" s="62"/>
      <c r="W290" s="63"/>
      <c r="X290" s="65"/>
      <c r="Y290" s="65"/>
      <c r="Z290" s="65"/>
      <c r="AA290" s="62"/>
      <c r="AB290" s="62"/>
      <c r="AC290" s="62"/>
      <c r="AD290" s="63"/>
      <c r="AE290" s="64"/>
      <c r="AF290" s="63" t="str">
        <f t="shared" si="52"/>
        <v/>
      </c>
      <c r="AG290" s="62"/>
      <c r="AH290" s="207"/>
      <c r="AI290" s="64"/>
      <c r="AJ290" s="64"/>
      <c r="AK290" s="64"/>
      <c r="AL290" s="66" t="str">
        <f t="shared" si="53"/>
        <v/>
      </c>
      <c r="AM290" s="67" t="str">
        <f t="shared" si="54"/>
        <v/>
      </c>
      <c r="AN290" s="68" t="str">
        <f t="shared" si="55"/>
        <v/>
      </c>
      <c r="AO290" s="67" t="str">
        <f t="shared" si="56"/>
        <v/>
      </c>
      <c r="AP290" s="67" t="str">
        <f t="shared" si="57"/>
        <v/>
      </c>
      <c r="AQ290" s="67" t="str">
        <f t="shared" si="58"/>
        <v/>
      </c>
      <c r="AR290" s="67" t="str">
        <f t="shared" si="59"/>
        <v/>
      </c>
      <c r="AS290" s="67" t="str">
        <f t="shared" si="60"/>
        <v/>
      </c>
      <c r="AT290" s="67" t="str">
        <f>IF(A290="","",IF(S290="Yes","N.A.",IF(AND(AD290&lt;&gt;"",AD290&lt;=AF290,AE290&gt;=Q290),"PASS",IF(Setup!$B$24&lt;=AF290,"WATCH",IF(BG290&gt;0,"PARTIAL REVERSE/REVIEW","REVERSE/REVIEW")))))</f>
        <v/>
      </c>
      <c r="AU290" s="67" t="str">
        <f>IF(A290="","",IF(H290="","REVIEW",IF(AI290&gt;0,IF(OR(AH290="",NOT(ISNUMBER(AH290))),"REVIEW CLAIM DATE",IF(AH290&lt;=SUMIF('FY Deadlines'!$A$5:$A$14,IF(MONTH(H290)&gt;=4,YEAR(H290),YEAR(H290)-1),'FY Deadlines'!$F$5:$F$14),"PASS","EXPIRED CLAIM")),IF(SUMIF('FY Deadlines'!$A$5:$A$14,IF(MONTH(H290)&gt;=4,YEAR(H290),YEAR(H290)-1),'FY Deadlines'!$F$5:$F$14)=0,"REVIEW FY",IF(Setup!$B$24&gt;SUMIF('FY Deadlines'!$A$5:$A$14,IF(MONTH(H290)&gt;=4,YEAR(H290),YEAR(H290)-1),'FY Deadlines'!$F$5:$F$14),"EXPIRED","PASS")))))</f>
        <v/>
      </c>
      <c r="AV290" s="67" t="str">
        <f t="shared" si="61"/>
        <v/>
      </c>
      <c r="AW290" s="67" t="str">
        <f>IF(AM290="","",IF(COUNTIF('GSTR-2B IMS'!$AE$5:$AE$504,AM290)=1,SUMIF('GSTR-2B IMS'!$AE$5:$AE$504,AM290,'GSTR-2B IMS'!$AL$5:$AL$504),""))</f>
        <v/>
      </c>
      <c r="AX290" s="67" t="str">
        <f>IF(A290="","",IF(AO290&gt;1,"Duplicate",IF(COUNTIF('GSTR-2B IMS'!$AE$5:$AE$504,AM290)=0,"Only in Books",IF(COUNTIF('GSTR-2B IMS'!$AE$5:$AE$504,AM290)&gt;1,"Duplicate",IF(AND(C290=INDEX('GSTR-2B IMS'!$C$5:$C$504,AW290),F290=INDEX('GSTR-2B IMS'!$F$5:$F$504,AW290),ABS(H290-INDEX('GSTR-2B IMS'!$H$5:$H$504,AW290))&lt;=Setup!$B$21,ABS(L290-INDEX('GSTR-2B IMS'!$L$5:$L$504,AW290))&lt;=Setup!$B$18,ABS(AN290-INDEX('GSTR-2B IMS'!$AF$5:$AF$504,AW290))&lt;=Setup!$B$19,ABS(M290-INDEX('GSTR-2B IMS'!$M$5:$M$504,AW290))&lt;=Setup!$B$20,ABS(N290-INDEX('GSTR-2B IMS'!$N$5:$N$504,AW290))&lt;=Setup!$B$20,ABS(O290-INDEX('GSTR-2B IMS'!$O$5:$O$504,AW290))&lt;=Setup!$B$20,ABS(P290-INDEX('GSTR-2B IMS'!$P$5:$P$504,AW290))&lt;=Setup!$B$20),"Exact",IF(AND(C290=INDEX('GSTR-2B IMS'!$C$5:$C$504,AW290),F290=INDEX('GSTR-2B IMS'!$F$5:$F$504,AW290)),"Partial","Probable"))))))</f>
        <v/>
      </c>
      <c r="AY290" s="69" t="str">
        <f t="shared" si="62"/>
        <v/>
      </c>
      <c r="AZ290" s="190">
        <f t="shared" si="63"/>
        <v>286</v>
      </c>
      <c r="BA290" s="190" t="str">
        <f>IF(A290="","",IF(AW290="","N.A.",IF(INDEX('GSTR-2B IMS'!$T$5:$T$504,AW290)&lt;&gt;"Available","REVIEW",IF(OR(INDEX('GSTR-2B IMS'!$B$5:$B$504,AW290)="GSTR-1 B2B",INDEX('GSTR-2B IMS'!$B$5:$B$504,AW290)="GSTR-1A",INDEX('GSTR-2B IMS'!$B$5:$B$504,AW290)="IFF"),IF(OR(INDEX('GSTR-2B IMS'!$V$5:$V$504,AW290)="Accepted",INDEX('GSTR-2B IMS'!$V$5:$V$504,AW290)="No Action",INDEX('GSTR-2B IMS'!$V$5:$V$504,AW290)="Deemed Accepted"),"PASS","REVIEW"),IF(OR(INDEX('GSTR-2B IMS'!$V$5:$V$504,AW290)="Not in IMS",INDEX('GSTR-2B IMS'!$V$5:$V$504,AW290)="N.A.",INDEX('GSTR-2B IMS'!$V$5:$V$504,AW290)=""),"PASS","REVIEW")))))</f>
        <v/>
      </c>
      <c r="BB290" s="190" t="str">
        <f>IF(A290="","",IF(S290="Yes","RCM",IF(AW290="","Unmatched",IF(INDEX('GSTR-2B IMS'!$AC$5:$AC$504,AW290)="","4(A)(5)",INDEX('GSTR-2B IMS'!$AC$5:$AC$504,AW290)))))</f>
        <v/>
      </c>
      <c r="BC290" s="188" t="str">
        <f>IF(A290="","",IF(OR(S290="Yes",F290="Credit Note",Q290&lt;=0,AF290="",Setup!$B$24&lt;=AF290,AN290&lt;=0),0,MAX(0,M290*MIN(1,MAX(0,AI290/AN290))*MAX(0,1-IF(AND(AD290&lt;&gt;"",AD290&lt;=AF290),MIN(1,MAX(0,AE290/Q290)),0))-SUMIFS('Reversal Reclaim'!$K$5:$K$504,'Reversal Reclaim'!$B$5:$B$504,A290,'Reversal Reclaim'!$G$5:$G$504,"Temporary"))))</f>
        <v/>
      </c>
      <c r="BD290" s="188" t="str">
        <f>IF(A290="","",IF(OR(S290="Yes",F290="Credit Note",Q290&lt;=0,AF290="",Setup!$B$24&lt;=AF290,AN290&lt;=0),0,MAX(0,N290*MIN(1,MAX(0,AI290/AN290))*MAX(0,1-IF(AND(AD290&lt;&gt;"",AD290&lt;=AF290),MIN(1,MAX(0,AE290/Q290)),0))-SUMIFS('Reversal Reclaim'!$L$5:$L$504,'Reversal Reclaim'!$B$5:$B$504,A290,'Reversal Reclaim'!$G$5:$G$504,"Temporary"))))</f>
        <v/>
      </c>
      <c r="BE290" s="188" t="str">
        <f>IF(A290="","",IF(OR(S290="Yes",F290="Credit Note",Q290&lt;=0,AF290="",Setup!$B$24&lt;=AF290,AN290&lt;=0),0,MAX(0,O290*MIN(1,MAX(0,AI290/AN290))*MAX(0,1-IF(AND(AD290&lt;&gt;"",AD290&lt;=AF290),MIN(1,MAX(0,AE290/Q290)),0))-SUMIFS('Reversal Reclaim'!$M$5:$M$504,'Reversal Reclaim'!$B$5:$B$504,A290,'Reversal Reclaim'!$G$5:$G$504,"Temporary"))))</f>
        <v/>
      </c>
      <c r="BF290" s="188" t="str">
        <f>IF(A290="","",IF(OR(S290="Yes",F290="Credit Note",Q290&lt;=0,AF290="",Setup!$B$24&lt;=AF290,AN290&lt;=0),0,MAX(0,P290*MIN(1,MAX(0,AI290/AN290))*MAX(0,1-IF(AND(AD290&lt;&gt;"",AD290&lt;=AF290),MIN(1,MAX(0,AE290/Q290)),0))-SUMIFS('Reversal Reclaim'!$N$5:$N$504,'Reversal Reclaim'!$B$5:$B$504,A290,'Reversal Reclaim'!$G$5:$G$504,"Temporary"))))</f>
        <v/>
      </c>
      <c r="BG290" s="188" t="str">
        <f t="shared" si="64"/>
        <v/>
      </c>
    </row>
    <row r="291" spans="1:59" ht="37.950000000000003" customHeight="1" x14ac:dyDescent="0.25">
      <c r="A291" s="61"/>
      <c r="B291" s="62"/>
      <c r="C291" s="62"/>
      <c r="D291" s="62"/>
      <c r="E291" s="62"/>
      <c r="F291" s="62"/>
      <c r="G291" s="62"/>
      <c r="H291" s="63"/>
      <c r="I291" s="63"/>
      <c r="J291" s="63"/>
      <c r="K291" s="63"/>
      <c r="L291" s="64"/>
      <c r="M291" s="64"/>
      <c r="N291" s="64"/>
      <c r="O291" s="64"/>
      <c r="P291" s="64"/>
      <c r="Q291" s="64"/>
      <c r="R291" s="62"/>
      <c r="S291" s="62"/>
      <c r="T291" s="62"/>
      <c r="U291" s="62"/>
      <c r="V291" s="62"/>
      <c r="W291" s="63"/>
      <c r="X291" s="65"/>
      <c r="Y291" s="65"/>
      <c r="Z291" s="65"/>
      <c r="AA291" s="62"/>
      <c r="AB291" s="62"/>
      <c r="AC291" s="62"/>
      <c r="AD291" s="63"/>
      <c r="AE291" s="64"/>
      <c r="AF291" s="63" t="str">
        <f t="shared" si="52"/>
        <v/>
      </c>
      <c r="AG291" s="62"/>
      <c r="AH291" s="207"/>
      <c r="AI291" s="64"/>
      <c r="AJ291" s="64"/>
      <c r="AK291" s="64"/>
      <c r="AL291" s="66" t="str">
        <f t="shared" si="53"/>
        <v/>
      </c>
      <c r="AM291" s="67" t="str">
        <f t="shared" si="54"/>
        <v/>
      </c>
      <c r="AN291" s="68" t="str">
        <f t="shared" si="55"/>
        <v/>
      </c>
      <c r="AO291" s="67" t="str">
        <f t="shared" si="56"/>
        <v/>
      </c>
      <c r="AP291" s="67" t="str">
        <f t="shared" si="57"/>
        <v/>
      </c>
      <c r="AQ291" s="67" t="str">
        <f t="shared" si="58"/>
        <v/>
      </c>
      <c r="AR291" s="67" t="str">
        <f t="shared" si="59"/>
        <v/>
      </c>
      <c r="AS291" s="67" t="str">
        <f t="shared" si="60"/>
        <v/>
      </c>
      <c r="AT291" s="67" t="str">
        <f>IF(A291="","",IF(S291="Yes","N.A.",IF(AND(AD291&lt;&gt;"",AD291&lt;=AF291,AE291&gt;=Q291),"PASS",IF(Setup!$B$24&lt;=AF291,"WATCH",IF(BG291&gt;0,"PARTIAL REVERSE/REVIEW","REVERSE/REVIEW")))))</f>
        <v/>
      </c>
      <c r="AU291" s="67" t="str">
        <f>IF(A291="","",IF(H291="","REVIEW",IF(AI291&gt;0,IF(OR(AH291="",NOT(ISNUMBER(AH291))),"REVIEW CLAIM DATE",IF(AH291&lt;=SUMIF('FY Deadlines'!$A$5:$A$14,IF(MONTH(H291)&gt;=4,YEAR(H291),YEAR(H291)-1),'FY Deadlines'!$F$5:$F$14),"PASS","EXPIRED CLAIM")),IF(SUMIF('FY Deadlines'!$A$5:$A$14,IF(MONTH(H291)&gt;=4,YEAR(H291),YEAR(H291)-1),'FY Deadlines'!$F$5:$F$14)=0,"REVIEW FY",IF(Setup!$B$24&gt;SUMIF('FY Deadlines'!$A$5:$A$14,IF(MONTH(H291)&gt;=4,YEAR(H291),YEAR(H291)-1),'FY Deadlines'!$F$5:$F$14),"EXPIRED","PASS")))))</f>
        <v/>
      </c>
      <c r="AV291" s="67" t="str">
        <f t="shared" si="61"/>
        <v/>
      </c>
      <c r="AW291" s="67" t="str">
        <f>IF(AM291="","",IF(COUNTIF('GSTR-2B IMS'!$AE$5:$AE$504,AM291)=1,SUMIF('GSTR-2B IMS'!$AE$5:$AE$504,AM291,'GSTR-2B IMS'!$AL$5:$AL$504),""))</f>
        <v/>
      </c>
      <c r="AX291" s="67" t="str">
        <f>IF(A291="","",IF(AO291&gt;1,"Duplicate",IF(COUNTIF('GSTR-2B IMS'!$AE$5:$AE$504,AM291)=0,"Only in Books",IF(COUNTIF('GSTR-2B IMS'!$AE$5:$AE$504,AM291)&gt;1,"Duplicate",IF(AND(C291=INDEX('GSTR-2B IMS'!$C$5:$C$504,AW291),F291=INDEX('GSTR-2B IMS'!$F$5:$F$504,AW291),ABS(H291-INDEX('GSTR-2B IMS'!$H$5:$H$504,AW291))&lt;=Setup!$B$21,ABS(L291-INDEX('GSTR-2B IMS'!$L$5:$L$504,AW291))&lt;=Setup!$B$18,ABS(AN291-INDEX('GSTR-2B IMS'!$AF$5:$AF$504,AW291))&lt;=Setup!$B$19,ABS(M291-INDEX('GSTR-2B IMS'!$M$5:$M$504,AW291))&lt;=Setup!$B$20,ABS(N291-INDEX('GSTR-2B IMS'!$N$5:$N$504,AW291))&lt;=Setup!$B$20,ABS(O291-INDEX('GSTR-2B IMS'!$O$5:$O$504,AW291))&lt;=Setup!$B$20,ABS(P291-INDEX('GSTR-2B IMS'!$P$5:$P$504,AW291))&lt;=Setup!$B$20),"Exact",IF(AND(C291=INDEX('GSTR-2B IMS'!$C$5:$C$504,AW291),F291=INDEX('GSTR-2B IMS'!$F$5:$F$504,AW291)),"Partial","Probable"))))))</f>
        <v/>
      </c>
      <c r="AY291" s="69" t="str">
        <f t="shared" si="62"/>
        <v/>
      </c>
      <c r="AZ291" s="190">
        <f t="shared" si="63"/>
        <v>287</v>
      </c>
      <c r="BA291" s="190" t="str">
        <f>IF(A291="","",IF(AW291="","N.A.",IF(INDEX('GSTR-2B IMS'!$T$5:$T$504,AW291)&lt;&gt;"Available","REVIEW",IF(OR(INDEX('GSTR-2B IMS'!$B$5:$B$504,AW291)="GSTR-1 B2B",INDEX('GSTR-2B IMS'!$B$5:$B$504,AW291)="GSTR-1A",INDEX('GSTR-2B IMS'!$B$5:$B$504,AW291)="IFF"),IF(OR(INDEX('GSTR-2B IMS'!$V$5:$V$504,AW291)="Accepted",INDEX('GSTR-2B IMS'!$V$5:$V$504,AW291)="No Action",INDEX('GSTR-2B IMS'!$V$5:$V$504,AW291)="Deemed Accepted"),"PASS","REVIEW"),IF(OR(INDEX('GSTR-2B IMS'!$V$5:$V$504,AW291)="Not in IMS",INDEX('GSTR-2B IMS'!$V$5:$V$504,AW291)="N.A.",INDEX('GSTR-2B IMS'!$V$5:$V$504,AW291)=""),"PASS","REVIEW")))))</f>
        <v/>
      </c>
      <c r="BB291" s="190" t="str">
        <f>IF(A291="","",IF(S291="Yes","RCM",IF(AW291="","Unmatched",IF(INDEX('GSTR-2B IMS'!$AC$5:$AC$504,AW291)="","4(A)(5)",INDEX('GSTR-2B IMS'!$AC$5:$AC$504,AW291)))))</f>
        <v/>
      </c>
      <c r="BC291" s="188" t="str">
        <f>IF(A291="","",IF(OR(S291="Yes",F291="Credit Note",Q291&lt;=0,AF291="",Setup!$B$24&lt;=AF291,AN291&lt;=0),0,MAX(0,M291*MIN(1,MAX(0,AI291/AN291))*MAX(0,1-IF(AND(AD291&lt;&gt;"",AD291&lt;=AF291),MIN(1,MAX(0,AE291/Q291)),0))-SUMIFS('Reversal Reclaim'!$K$5:$K$504,'Reversal Reclaim'!$B$5:$B$504,A291,'Reversal Reclaim'!$G$5:$G$504,"Temporary"))))</f>
        <v/>
      </c>
      <c r="BD291" s="188" t="str">
        <f>IF(A291="","",IF(OR(S291="Yes",F291="Credit Note",Q291&lt;=0,AF291="",Setup!$B$24&lt;=AF291,AN291&lt;=0),0,MAX(0,N291*MIN(1,MAX(0,AI291/AN291))*MAX(0,1-IF(AND(AD291&lt;&gt;"",AD291&lt;=AF291),MIN(1,MAX(0,AE291/Q291)),0))-SUMIFS('Reversal Reclaim'!$L$5:$L$504,'Reversal Reclaim'!$B$5:$B$504,A291,'Reversal Reclaim'!$G$5:$G$504,"Temporary"))))</f>
        <v/>
      </c>
      <c r="BE291" s="188" t="str">
        <f>IF(A291="","",IF(OR(S291="Yes",F291="Credit Note",Q291&lt;=0,AF291="",Setup!$B$24&lt;=AF291,AN291&lt;=0),0,MAX(0,O291*MIN(1,MAX(0,AI291/AN291))*MAX(0,1-IF(AND(AD291&lt;&gt;"",AD291&lt;=AF291),MIN(1,MAX(0,AE291/Q291)),0))-SUMIFS('Reversal Reclaim'!$M$5:$M$504,'Reversal Reclaim'!$B$5:$B$504,A291,'Reversal Reclaim'!$G$5:$G$504,"Temporary"))))</f>
        <v/>
      </c>
      <c r="BF291" s="188" t="str">
        <f>IF(A291="","",IF(OR(S291="Yes",F291="Credit Note",Q291&lt;=0,AF291="",Setup!$B$24&lt;=AF291,AN291&lt;=0),0,MAX(0,P291*MIN(1,MAX(0,AI291/AN291))*MAX(0,1-IF(AND(AD291&lt;&gt;"",AD291&lt;=AF291),MIN(1,MAX(0,AE291/Q291)),0))-SUMIFS('Reversal Reclaim'!$N$5:$N$504,'Reversal Reclaim'!$B$5:$B$504,A291,'Reversal Reclaim'!$G$5:$G$504,"Temporary"))))</f>
        <v/>
      </c>
      <c r="BG291" s="188" t="str">
        <f t="shared" si="64"/>
        <v/>
      </c>
    </row>
    <row r="292" spans="1:59" ht="37.950000000000003" customHeight="1" x14ac:dyDescent="0.25">
      <c r="A292" s="61"/>
      <c r="B292" s="62"/>
      <c r="C292" s="62"/>
      <c r="D292" s="62"/>
      <c r="E292" s="62"/>
      <c r="F292" s="62"/>
      <c r="G292" s="62"/>
      <c r="H292" s="63"/>
      <c r="I292" s="63"/>
      <c r="J292" s="63"/>
      <c r="K292" s="63"/>
      <c r="L292" s="64"/>
      <c r="M292" s="64"/>
      <c r="N292" s="64"/>
      <c r="O292" s="64"/>
      <c r="P292" s="64"/>
      <c r="Q292" s="64"/>
      <c r="R292" s="62"/>
      <c r="S292" s="62"/>
      <c r="T292" s="62"/>
      <c r="U292" s="62"/>
      <c r="V292" s="62"/>
      <c r="W292" s="63"/>
      <c r="X292" s="65"/>
      <c r="Y292" s="65"/>
      <c r="Z292" s="65"/>
      <c r="AA292" s="62"/>
      <c r="AB292" s="62"/>
      <c r="AC292" s="62"/>
      <c r="AD292" s="63"/>
      <c r="AE292" s="64"/>
      <c r="AF292" s="63" t="str">
        <f t="shared" si="52"/>
        <v/>
      </c>
      <c r="AG292" s="62"/>
      <c r="AH292" s="207"/>
      <c r="AI292" s="64"/>
      <c r="AJ292" s="64"/>
      <c r="AK292" s="64"/>
      <c r="AL292" s="66" t="str">
        <f t="shared" si="53"/>
        <v/>
      </c>
      <c r="AM292" s="67" t="str">
        <f t="shared" si="54"/>
        <v/>
      </c>
      <c r="AN292" s="68" t="str">
        <f t="shared" si="55"/>
        <v/>
      </c>
      <c r="AO292" s="67" t="str">
        <f t="shared" si="56"/>
        <v/>
      </c>
      <c r="AP292" s="67" t="str">
        <f t="shared" si="57"/>
        <v/>
      </c>
      <c r="AQ292" s="67" t="str">
        <f t="shared" si="58"/>
        <v/>
      </c>
      <c r="AR292" s="67" t="str">
        <f t="shared" si="59"/>
        <v/>
      </c>
      <c r="AS292" s="67" t="str">
        <f t="shared" si="60"/>
        <v/>
      </c>
      <c r="AT292" s="67" t="str">
        <f>IF(A292="","",IF(S292="Yes","N.A.",IF(AND(AD292&lt;&gt;"",AD292&lt;=AF292,AE292&gt;=Q292),"PASS",IF(Setup!$B$24&lt;=AF292,"WATCH",IF(BG292&gt;0,"PARTIAL REVERSE/REVIEW","REVERSE/REVIEW")))))</f>
        <v/>
      </c>
      <c r="AU292" s="67" t="str">
        <f>IF(A292="","",IF(H292="","REVIEW",IF(AI292&gt;0,IF(OR(AH292="",NOT(ISNUMBER(AH292))),"REVIEW CLAIM DATE",IF(AH292&lt;=SUMIF('FY Deadlines'!$A$5:$A$14,IF(MONTH(H292)&gt;=4,YEAR(H292),YEAR(H292)-1),'FY Deadlines'!$F$5:$F$14),"PASS","EXPIRED CLAIM")),IF(SUMIF('FY Deadlines'!$A$5:$A$14,IF(MONTH(H292)&gt;=4,YEAR(H292),YEAR(H292)-1),'FY Deadlines'!$F$5:$F$14)=0,"REVIEW FY",IF(Setup!$B$24&gt;SUMIF('FY Deadlines'!$A$5:$A$14,IF(MONTH(H292)&gt;=4,YEAR(H292),YEAR(H292)-1),'FY Deadlines'!$F$5:$F$14),"EXPIRED","PASS")))))</f>
        <v/>
      </c>
      <c r="AV292" s="67" t="str">
        <f t="shared" si="61"/>
        <v/>
      </c>
      <c r="AW292" s="67" t="str">
        <f>IF(AM292="","",IF(COUNTIF('GSTR-2B IMS'!$AE$5:$AE$504,AM292)=1,SUMIF('GSTR-2B IMS'!$AE$5:$AE$504,AM292,'GSTR-2B IMS'!$AL$5:$AL$504),""))</f>
        <v/>
      </c>
      <c r="AX292" s="67" t="str">
        <f>IF(A292="","",IF(AO292&gt;1,"Duplicate",IF(COUNTIF('GSTR-2B IMS'!$AE$5:$AE$504,AM292)=0,"Only in Books",IF(COUNTIF('GSTR-2B IMS'!$AE$5:$AE$504,AM292)&gt;1,"Duplicate",IF(AND(C292=INDEX('GSTR-2B IMS'!$C$5:$C$504,AW292),F292=INDEX('GSTR-2B IMS'!$F$5:$F$504,AW292),ABS(H292-INDEX('GSTR-2B IMS'!$H$5:$H$504,AW292))&lt;=Setup!$B$21,ABS(L292-INDEX('GSTR-2B IMS'!$L$5:$L$504,AW292))&lt;=Setup!$B$18,ABS(AN292-INDEX('GSTR-2B IMS'!$AF$5:$AF$504,AW292))&lt;=Setup!$B$19,ABS(M292-INDEX('GSTR-2B IMS'!$M$5:$M$504,AW292))&lt;=Setup!$B$20,ABS(N292-INDEX('GSTR-2B IMS'!$N$5:$N$504,AW292))&lt;=Setup!$B$20,ABS(O292-INDEX('GSTR-2B IMS'!$O$5:$O$504,AW292))&lt;=Setup!$B$20,ABS(P292-INDEX('GSTR-2B IMS'!$P$5:$P$504,AW292))&lt;=Setup!$B$20),"Exact",IF(AND(C292=INDEX('GSTR-2B IMS'!$C$5:$C$504,AW292),F292=INDEX('GSTR-2B IMS'!$F$5:$F$504,AW292)),"Partial","Probable"))))))</f>
        <v/>
      </c>
      <c r="AY292" s="69" t="str">
        <f t="shared" si="62"/>
        <v/>
      </c>
      <c r="AZ292" s="190">
        <f t="shared" si="63"/>
        <v>288</v>
      </c>
      <c r="BA292" s="190" t="str">
        <f>IF(A292="","",IF(AW292="","N.A.",IF(INDEX('GSTR-2B IMS'!$T$5:$T$504,AW292)&lt;&gt;"Available","REVIEW",IF(OR(INDEX('GSTR-2B IMS'!$B$5:$B$504,AW292)="GSTR-1 B2B",INDEX('GSTR-2B IMS'!$B$5:$B$504,AW292)="GSTR-1A",INDEX('GSTR-2B IMS'!$B$5:$B$504,AW292)="IFF"),IF(OR(INDEX('GSTR-2B IMS'!$V$5:$V$504,AW292)="Accepted",INDEX('GSTR-2B IMS'!$V$5:$V$504,AW292)="No Action",INDEX('GSTR-2B IMS'!$V$5:$V$504,AW292)="Deemed Accepted"),"PASS","REVIEW"),IF(OR(INDEX('GSTR-2B IMS'!$V$5:$V$504,AW292)="Not in IMS",INDEX('GSTR-2B IMS'!$V$5:$V$504,AW292)="N.A.",INDEX('GSTR-2B IMS'!$V$5:$V$504,AW292)=""),"PASS","REVIEW")))))</f>
        <v/>
      </c>
      <c r="BB292" s="190" t="str">
        <f>IF(A292="","",IF(S292="Yes","RCM",IF(AW292="","Unmatched",IF(INDEX('GSTR-2B IMS'!$AC$5:$AC$504,AW292)="","4(A)(5)",INDEX('GSTR-2B IMS'!$AC$5:$AC$504,AW292)))))</f>
        <v/>
      </c>
      <c r="BC292" s="188" t="str">
        <f>IF(A292="","",IF(OR(S292="Yes",F292="Credit Note",Q292&lt;=0,AF292="",Setup!$B$24&lt;=AF292,AN292&lt;=0),0,MAX(0,M292*MIN(1,MAX(0,AI292/AN292))*MAX(0,1-IF(AND(AD292&lt;&gt;"",AD292&lt;=AF292),MIN(1,MAX(0,AE292/Q292)),0))-SUMIFS('Reversal Reclaim'!$K$5:$K$504,'Reversal Reclaim'!$B$5:$B$504,A292,'Reversal Reclaim'!$G$5:$G$504,"Temporary"))))</f>
        <v/>
      </c>
      <c r="BD292" s="188" t="str">
        <f>IF(A292="","",IF(OR(S292="Yes",F292="Credit Note",Q292&lt;=0,AF292="",Setup!$B$24&lt;=AF292,AN292&lt;=0),0,MAX(0,N292*MIN(1,MAX(0,AI292/AN292))*MAX(0,1-IF(AND(AD292&lt;&gt;"",AD292&lt;=AF292),MIN(1,MAX(0,AE292/Q292)),0))-SUMIFS('Reversal Reclaim'!$L$5:$L$504,'Reversal Reclaim'!$B$5:$B$504,A292,'Reversal Reclaim'!$G$5:$G$504,"Temporary"))))</f>
        <v/>
      </c>
      <c r="BE292" s="188" t="str">
        <f>IF(A292="","",IF(OR(S292="Yes",F292="Credit Note",Q292&lt;=0,AF292="",Setup!$B$24&lt;=AF292,AN292&lt;=0),0,MAX(0,O292*MIN(1,MAX(0,AI292/AN292))*MAX(0,1-IF(AND(AD292&lt;&gt;"",AD292&lt;=AF292),MIN(1,MAX(0,AE292/Q292)),0))-SUMIFS('Reversal Reclaim'!$M$5:$M$504,'Reversal Reclaim'!$B$5:$B$504,A292,'Reversal Reclaim'!$G$5:$G$504,"Temporary"))))</f>
        <v/>
      </c>
      <c r="BF292" s="188" t="str">
        <f>IF(A292="","",IF(OR(S292="Yes",F292="Credit Note",Q292&lt;=0,AF292="",Setup!$B$24&lt;=AF292,AN292&lt;=0),0,MAX(0,P292*MIN(1,MAX(0,AI292/AN292))*MAX(0,1-IF(AND(AD292&lt;&gt;"",AD292&lt;=AF292),MIN(1,MAX(0,AE292/Q292)),0))-SUMIFS('Reversal Reclaim'!$N$5:$N$504,'Reversal Reclaim'!$B$5:$B$504,A292,'Reversal Reclaim'!$G$5:$G$504,"Temporary"))))</f>
        <v/>
      </c>
      <c r="BG292" s="188" t="str">
        <f t="shared" si="64"/>
        <v/>
      </c>
    </row>
    <row r="293" spans="1:59" ht="37.950000000000003" customHeight="1" x14ac:dyDescent="0.25">
      <c r="A293" s="61"/>
      <c r="B293" s="62"/>
      <c r="C293" s="62"/>
      <c r="D293" s="62"/>
      <c r="E293" s="62"/>
      <c r="F293" s="62"/>
      <c r="G293" s="62"/>
      <c r="H293" s="63"/>
      <c r="I293" s="63"/>
      <c r="J293" s="63"/>
      <c r="K293" s="63"/>
      <c r="L293" s="64"/>
      <c r="M293" s="64"/>
      <c r="N293" s="64"/>
      <c r="O293" s="64"/>
      <c r="P293" s="64"/>
      <c r="Q293" s="64"/>
      <c r="R293" s="62"/>
      <c r="S293" s="62"/>
      <c r="T293" s="62"/>
      <c r="U293" s="62"/>
      <c r="V293" s="62"/>
      <c r="W293" s="63"/>
      <c r="X293" s="65"/>
      <c r="Y293" s="65"/>
      <c r="Z293" s="65"/>
      <c r="AA293" s="62"/>
      <c r="AB293" s="62"/>
      <c r="AC293" s="62"/>
      <c r="AD293" s="63"/>
      <c r="AE293" s="64"/>
      <c r="AF293" s="63" t="str">
        <f t="shared" si="52"/>
        <v/>
      </c>
      <c r="AG293" s="62"/>
      <c r="AH293" s="207"/>
      <c r="AI293" s="64"/>
      <c r="AJ293" s="64"/>
      <c r="AK293" s="64"/>
      <c r="AL293" s="66" t="str">
        <f t="shared" si="53"/>
        <v/>
      </c>
      <c r="AM293" s="67" t="str">
        <f t="shared" si="54"/>
        <v/>
      </c>
      <c r="AN293" s="68" t="str">
        <f t="shared" si="55"/>
        <v/>
      </c>
      <c r="AO293" s="67" t="str">
        <f t="shared" si="56"/>
        <v/>
      </c>
      <c r="AP293" s="67" t="str">
        <f t="shared" si="57"/>
        <v/>
      </c>
      <c r="AQ293" s="67" t="str">
        <f t="shared" si="58"/>
        <v/>
      </c>
      <c r="AR293" s="67" t="str">
        <f t="shared" si="59"/>
        <v/>
      </c>
      <c r="AS293" s="67" t="str">
        <f t="shared" si="60"/>
        <v/>
      </c>
      <c r="AT293" s="67" t="str">
        <f>IF(A293="","",IF(S293="Yes","N.A.",IF(AND(AD293&lt;&gt;"",AD293&lt;=AF293,AE293&gt;=Q293),"PASS",IF(Setup!$B$24&lt;=AF293,"WATCH",IF(BG293&gt;0,"PARTIAL REVERSE/REVIEW","REVERSE/REVIEW")))))</f>
        <v/>
      </c>
      <c r="AU293" s="67" t="str">
        <f>IF(A293="","",IF(H293="","REVIEW",IF(AI293&gt;0,IF(OR(AH293="",NOT(ISNUMBER(AH293))),"REVIEW CLAIM DATE",IF(AH293&lt;=SUMIF('FY Deadlines'!$A$5:$A$14,IF(MONTH(H293)&gt;=4,YEAR(H293),YEAR(H293)-1),'FY Deadlines'!$F$5:$F$14),"PASS","EXPIRED CLAIM")),IF(SUMIF('FY Deadlines'!$A$5:$A$14,IF(MONTH(H293)&gt;=4,YEAR(H293),YEAR(H293)-1),'FY Deadlines'!$F$5:$F$14)=0,"REVIEW FY",IF(Setup!$B$24&gt;SUMIF('FY Deadlines'!$A$5:$A$14,IF(MONTH(H293)&gt;=4,YEAR(H293),YEAR(H293)-1),'FY Deadlines'!$F$5:$F$14),"EXPIRED","PASS")))))</f>
        <v/>
      </c>
      <c r="AV293" s="67" t="str">
        <f t="shared" si="61"/>
        <v/>
      </c>
      <c r="AW293" s="67" t="str">
        <f>IF(AM293="","",IF(COUNTIF('GSTR-2B IMS'!$AE$5:$AE$504,AM293)=1,SUMIF('GSTR-2B IMS'!$AE$5:$AE$504,AM293,'GSTR-2B IMS'!$AL$5:$AL$504),""))</f>
        <v/>
      </c>
      <c r="AX293" s="67" t="str">
        <f>IF(A293="","",IF(AO293&gt;1,"Duplicate",IF(COUNTIF('GSTR-2B IMS'!$AE$5:$AE$504,AM293)=0,"Only in Books",IF(COUNTIF('GSTR-2B IMS'!$AE$5:$AE$504,AM293)&gt;1,"Duplicate",IF(AND(C293=INDEX('GSTR-2B IMS'!$C$5:$C$504,AW293),F293=INDEX('GSTR-2B IMS'!$F$5:$F$504,AW293),ABS(H293-INDEX('GSTR-2B IMS'!$H$5:$H$504,AW293))&lt;=Setup!$B$21,ABS(L293-INDEX('GSTR-2B IMS'!$L$5:$L$504,AW293))&lt;=Setup!$B$18,ABS(AN293-INDEX('GSTR-2B IMS'!$AF$5:$AF$504,AW293))&lt;=Setup!$B$19,ABS(M293-INDEX('GSTR-2B IMS'!$M$5:$M$504,AW293))&lt;=Setup!$B$20,ABS(N293-INDEX('GSTR-2B IMS'!$N$5:$N$504,AW293))&lt;=Setup!$B$20,ABS(O293-INDEX('GSTR-2B IMS'!$O$5:$O$504,AW293))&lt;=Setup!$B$20,ABS(P293-INDEX('GSTR-2B IMS'!$P$5:$P$504,AW293))&lt;=Setup!$B$20),"Exact",IF(AND(C293=INDEX('GSTR-2B IMS'!$C$5:$C$504,AW293),F293=INDEX('GSTR-2B IMS'!$F$5:$F$504,AW293)),"Partial","Probable"))))))</f>
        <v/>
      </c>
      <c r="AY293" s="69" t="str">
        <f t="shared" si="62"/>
        <v/>
      </c>
      <c r="AZ293" s="190">
        <f t="shared" si="63"/>
        <v>289</v>
      </c>
      <c r="BA293" s="190" t="str">
        <f>IF(A293="","",IF(AW293="","N.A.",IF(INDEX('GSTR-2B IMS'!$T$5:$T$504,AW293)&lt;&gt;"Available","REVIEW",IF(OR(INDEX('GSTR-2B IMS'!$B$5:$B$504,AW293)="GSTR-1 B2B",INDEX('GSTR-2B IMS'!$B$5:$B$504,AW293)="GSTR-1A",INDEX('GSTR-2B IMS'!$B$5:$B$504,AW293)="IFF"),IF(OR(INDEX('GSTR-2B IMS'!$V$5:$V$504,AW293)="Accepted",INDEX('GSTR-2B IMS'!$V$5:$V$504,AW293)="No Action",INDEX('GSTR-2B IMS'!$V$5:$V$504,AW293)="Deemed Accepted"),"PASS","REVIEW"),IF(OR(INDEX('GSTR-2B IMS'!$V$5:$V$504,AW293)="Not in IMS",INDEX('GSTR-2B IMS'!$V$5:$V$504,AW293)="N.A.",INDEX('GSTR-2B IMS'!$V$5:$V$504,AW293)=""),"PASS","REVIEW")))))</f>
        <v/>
      </c>
      <c r="BB293" s="190" t="str">
        <f>IF(A293="","",IF(S293="Yes","RCM",IF(AW293="","Unmatched",IF(INDEX('GSTR-2B IMS'!$AC$5:$AC$504,AW293)="","4(A)(5)",INDEX('GSTR-2B IMS'!$AC$5:$AC$504,AW293)))))</f>
        <v/>
      </c>
      <c r="BC293" s="188" t="str">
        <f>IF(A293="","",IF(OR(S293="Yes",F293="Credit Note",Q293&lt;=0,AF293="",Setup!$B$24&lt;=AF293,AN293&lt;=0),0,MAX(0,M293*MIN(1,MAX(0,AI293/AN293))*MAX(0,1-IF(AND(AD293&lt;&gt;"",AD293&lt;=AF293),MIN(1,MAX(0,AE293/Q293)),0))-SUMIFS('Reversal Reclaim'!$K$5:$K$504,'Reversal Reclaim'!$B$5:$B$504,A293,'Reversal Reclaim'!$G$5:$G$504,"Temporary"))))</f>
        <v/>
      </c>
      <c r="BD293" s="188" t="str">
        <f>IF(A293="","",IF(OR(S293="Yes",F293="Credit Note",Q293&lt;=0,AF293="",Setup!$B$24&lt;=AF293,AN293&lt;=0),0,MAX(0,N293*MIN(1,MAX(0,AI293/AN293))*MAX(0,1-IF(AND(AD293&lt;&gt;"",AD293&lt;=AF293),MIN(1,MAX(0,AE293/Q293)),0))-SUMIFS('Reversal Reclaim'!$L$5:$L$504,'Reversal Reclaim'!$B$5:$B$504,A293,'Reversal Reclaim'!$G$5:$G$504,"Temporary"))))</f>
        <v/>
      </c>
      <c r="BE293" s="188" t="str">
        <f>IF(A293="","",IF(OR(S293="Yes",F293="Credit Note",Q293&lt;=0,AF293="",Setup!$B$24&lt;=AF293,AN293&lt;=0),0,MAX(0,O293*MIN(1,MAX(0,AI293/AN293))*MAX(0,1-IF(AND(AD293&lt;&gt;"",AD293&lt;=AF293),MIN(1,MAX(0,AE293/Q293)),0))-SUMIFS('Reversal Reclaim'!$M$5:$M$504,'Reversal Reclaim'!$B$5:$B$504,A293,'Reversal Reclaim'!$G$5:$G$504,"Temporary"))))</f>
        <v/>
      </c>
      <c r="BF293" s="188" t="str">
        <f>IF(A293="","",IF(OR(S293="Yes",F293="Credit Note",Q293&lt;=0,AF293="",Setup!$B$24&lt;=AF293,AN293&lt;=0),0,MAX(0,P293*MIN(1,MAX(0,AI293/AN293))*MAX(0,1-IF(AND(AD293&lt;&gt;"",AD293&lt;=AF293),MIN(1,MAX(0,AE293/Q293)),0))-SUMIFS('Reversal Reclaim'!$N$5:$N$504,'Reversal Reclaim'!$B$5:$B$504,A293,'Reversal Reclaim'!$G$5:$G$504,"Temporary"))))</f>
        <v/>
      </c>
      <c r="BG293" s="188" t="str">
        <f t="shared" si="64"/>
        <v/>
      </c>
    </row>
    <row r="294" spans="1:59" ht="37.950000000000003" customHeight="1" x14ac:dyDescent="0.25">
      <c r="A294" s="61"/>
      <c r="B294" s="62"/>
      <c r="C294" s="62"/>
      <c r="D294" s="62"/>
      <c r="E294" s="62"/>
      <c r="F294" s="62"/>
      <c r="G294" s="62"/>
      <c r="H294" s="63"/>
      <c r="I294" s="63"/>
      <c r="J294" s="63"/>
      <c r="K294" s="63"/>
      <c r="L294" s="64"/>
      <c r="M294" s="64"/>
      <c r="N294" s="64"/>
      <c r="O294" s="64"/>
      <c r="P294" s="64"/>
      <c r="Q294" s="64"/>
      <c r="R294" s="62"/>
      <c r="S294" s="62"/>
      <c r="T294" s="62"/>
      <c r="U294" s="62"/>
      <c r="V294" s="62"/>
      <c r="W294" s="63"/>
      <c r="X294" s="65"/>
      <c r="Y294" s="65"/>
      <c r="Z294" s="65"/>
      <c r="AA294" s="62"/>
      <c r="AB294" s="62"/>
      <c r="AC294" s="62"/>
      <c r="AD294" s="63"/>
      <c r="AE294" s="64"/>
      <c r="AF294" s="63" t="str">
        <f t="shared" si="52"/>
        <v/>
      </c>
      <c r="AG294" s="62"/>
      <c r="AH294" s="207"/>
      <c r="AI294" s="64"/>
      <c r="AJ294" s="64"/>
      <c r="AK294" s="64"/>
      <c r="AL294" s="66" t="str">
        <f t="shared" si="53"/>
        <v/>
      </c>
      <c r="AM294" s="67" t="str">
        <f t="shared" si="54"/>
        <v/>
      </c>
      <c r="AN294" s="68" t="str">
        <f t="shared" si="55"/>
        <v/>
      </c>
      <c r="AO294" s="67" t="str">
        <f t="shared" si="56"/>
        <v/>
      </c>
      <c r="AP294" s="67" t="str">
        <f t="shared" si="57"/>
        <v/>
      </c>
      <c r="AQ294" s="67" t="str">
        <f t="shared" si="58"/>
        <v/>
      </c>
      <c r="AR294" s="67" t="str">
        <f t="shared" si="59"/>
        <v/>
      </c>
      <c r="AS294" s="67" t="str">
        <f t="shared" si="60"/>
        <v/>
      </c>
      <c r="AT294" s="67" t="str">
        <f>IF(A294="","",IF(S294="Yes","N.A.",IF(AND(AD294&lt;&gt;"",AD294&lt;=AF294,AE294&gt;=Q294),"PASS",IF(Setup!$B$24&lt;=AF294,"WATCH",IF(BG294&gt;0,"PARTIAL REVERSE/REVIEW","REVERSE/REVIEW")))))</f>
        <v/>
      </c>
      <c r="AU294" s="67" t="str">
        <f>IF(A294="","",IF(H294="","REVIEW",IF(AI294&gt;0,IF(OR(AH294="",NOT(ISNUMBER(AH294))),"REVIEW CLAIM DATE",IF(AH294&lt;=SUMIF('FY Deadlines'!$A$5:$A$14,IF(MONTH(H294)&gt;=4,YEAR(H294),YEAR(H294)-1),'FY Deadlines'!$F$5:$F$14),"PASS","EXPIRED CLAIM")),IF(SUMIF('FY Deadlines'!$A$5:$A$14,IF(MONTH(H294)&gt;=4,YEAR(H294),YEAR(H294)-1),'FY Deadlines'!$F$5:$F$14)=0,"REVIEW FY",IF(Setup!$B$24&gt;SUMIF('FY Deadlines'!$A$5:$A$14,IF(MONTH(H294)&gt;=4,YEAR(H294),YEAR(H294)-1),'FY Deadlines'!$F$5:$F$14),"EXPIRED","PASS")))))</f>
        <v/>
      </c>
      <c r="AV294" s="67" t="str">
        <f t="shared" si="61"/>
        <v/>
      </c>
      <c r="AW294" s="67" t="str">
        <f>IF(AM294="","",IF(COUNTIF('GSTR-2B IMS'!$AE$5:$AE$504,AM294)=1,SUMIF('GSTR-2B IMS'!$AE$5:$AE$504,AM294,'GSTR-2B IMS'!$AL$5:$AL$504),""))</f>
        <v/>
      </c>
      <c r="AX294" s="67" t="str">
        <f>IF(A294="","",IF(AO294&gt;1,"Duplicate",IF(COUNTIF('GSTR-2B IMS'!$AE$5:$AE$504,AM294)=0,"Only in Books",IF(COUNTIF('GSTR-2B IMS'!$AE$5:$AE$504,AM294)&gt;1,"Duplicate",IF(AND(C294=INDEX('GSTR-2B IMS'!$C$5:$C$504,AW294),F294=INDEX('GSTR-2B IMS'!$F$5:$F$504,AW294),ABS(H294-INDEX('GSTR-2B IMS'!$H$5:$H$504,AW294))&lt;=Setup!$B$21,ABS(L294-INDEX('GSTR-2B IMS'!$L$5:$L$504,AW294))&lt;=Setup!$B$18,ABS(AN294-INDEX('GSTR-2B IMS'!$AF$5:$AF$504,AW294))&lt;=Setup!$B$19,ABS(M294-INDEX('GSTR-2B IMS'!$M$5:$M$504,AW294))&lt;=Setup!$B$20,ABS(N294-INDEX('GSTR-2B IMS'!$N$5:$N$504,AW294))&lt;=Setup!$B$20,ABS(O294-INDEX('GSTR-2B IMS'!$O$5:$O$504,AW294))&lt;=Setup!$B$20,ABS(P294-INDEX('GSTR-2B IMS'!$P$5:$P$504,AW294))&lt;=Setup!$B$20),"Exact",IF(AND(C294=INDEX('GSTR-2B IMS'!$C$5:$C$504,AW294),F294=INDEX('GSTR-2B IMS'!$F$5:$F$504,AW294)),"Partial","Probable"))))))</f>
        <v/>
      </c>
      <c r="AY294" s="69" t="str">
        <f t="shared" si="62"/>
        <v/>
      </c>
      <c r="AZ294" s="190">
        <f t="shared" si="63"/>
        <v>290</v>
      </c>
      <c r="BA294" s="190" t="str">
        <f>IF(A294="","",IF(AW294="","N.A.",IF(INDEX('GSTR-2B IMS'!$T$5:$T$504,AW294)&lt;&gt;"Available","REVIEW",IF(OR(INDEX('GSTR-2B IMS'!$B$5:$B$504,AW294)="GSTR-1 B2B",INDEX('GSTR-2B IMS'!$B$5:$B$504,AW294)="GSTR-1A",INDEX('GSTR-2B IMS'!$B$5:$B$504,AW294)="IFF"),IF(OR(INDEX('GSTR-2B IMS'!$V$5:$V$504,AW294)="Accepted",INDEX('GSTR-2B IMS'!$V$5:$V$504,AW294)="No Action",INDEX('GSTR-2B IMS'!$V$5:$V$504,AW294)="Deemed Accepted"),"PASS","REVIEW"),IF(OR(INDEX('GSTR-2B IMS'!$V$5:$V$504,AW294)="Not in IMS",INDEX('GSTR-2B IMS'!$V$5:$V$504,AW294)="N.A.",INDEX('GSTR-2B IMS'!$V$5:$V$504,AW294)=""),"PASS","REVIEW")))))</f>
        <v/>
      </c>
      <c r="BB294" s="190" t="str">
        <f>IF(A294="","",IF(S294="Yes","RCM",IF(AW294="","Unmatched",IF(INDEX('GSTR-2B IMS'!$AC$5:$AC$504,AW294)="","4(A)(5)",INDEX('GSTR-2B IMS'!$AC$5:$AC$504,AW294)))))</f>
        <v/>
      </c>
      <c r="BC294" s="188" t="str">
        <f>IF(A294="","",IF(OR(S294="Yes",F294="Credit Note",Q294&lt;=0,AF294="",Setup!$B$24&lt;=AF294,AN294&lt;=0),0,MAX(0,M294*MIN(1,MAX(0,AI294/AN294))*MAX(0,1-IF(AND(AD294&lt;&gt;"",AD294&lt;=AF294),MIN(1,MAX(0,AE294/Q294)),0))-SUMIFS('Reversal Reclaim'!$K$5:$K$504,'Reversal Reclaim'!$B$5:$B$504,A294,'Reversal Reclaim'!$G$5:$G$504,"Temporary"))))</f>
        <v/>
      </c>
      <c r="BD294" s="188" t="str">
        <f>IF(A294="","",IF(OR(S294="Yes",F294="Credit Note",Q294&lt;=0,AF294="",Setup!$B$24&lt;=AF294,AN294&lt;=0),0,MAX(0,N294*MIN(1,MAX(0,AI294/AN294))*MAX(0,1-IF(AND(AD294&lt;&gt;"",AD294&lt;=AF294),MIN(1,MAX(0,AE294/Q294)),0))-SUMIFS('Reversal Reclaim'!$L$5:$L$504,'Reversal Reclaim'!$B$5:$B$504,A294,'Reversal Reclaim'!$G$5:$G$504,"Temporary"))))</f>
        <v/>
      </c>
      <c r="BE294" s="188" t="str">
        <f>IF(A294="","",IF(OR(S294="Yes",F294="Credit Note",Q294&lt;=0,AF294="",Setup!$B$24&lt;=AF294,AN294&lt;=0),0,MAX(0,O294*MIN(1,MAX(0,AI294/AN294))*MAX(0,1-IF(AND(AD294&lt;&gt;"",AD294&lt;=AF294),MIN(1,MAX(0,AE294/Q294)),0))-SUMIFS('Reversal Reclaim'!$M$5:$M$504,'Reversal Reclaim'!$B$5:$B$504,A294,'Reversal Reclaim'!$G$5:$G$504,"Temporary"))))</f>
        <v/>
      </c>
      <c r="BF294" s="188" t="str">
        <f>IF(A294="","",IF(OR(S294="Yes",F294="Credit Note",Q294&lt;=0,AF294="",Setup!$B$24&lt;=AF294,AN294&lt;=0),0,MAX(0,P294*MIN(1,MAX(0,AI294/AN294))*MAX(0,1-IF(AND(AD294&lt;&gt;"",AD294&lt;=AF294),MIN(1,MAX(0,AE294/Q294)),0))-SUMIFS('Reversal Reclaim'!$N$5:$N$504,'Reversal Reclaim'!$B$5:$B$504,A294,'Reversal Reclaim'!$G$5:$G$504,"Temporary"))))</f>
        <v/>
      </c>
      <c r="BG294" s="188" t="str">
        <f t="shared" si="64"/>
        <v/>
      </c>
    </row>
    <row r="295" spans="1:59" ht="37.950000000000003" customHeight="1" x14ac:dyDescent="0.25">
      <c r="A295" s="61"/>
      <c r="B295" s="62"/>
      <c r="C295" s="62"/>
      <c r="D295" s="62"/>
      <c r="E295" s="62"/>
      <c r="F295" s="62"/>
      <c r="G295" s="62"/>
      <c r="H295" s="63"/>
      <c r="I295" s="63"/>
      <c r="J295" s="63"/>
      <c r="K295" s="63"/>
      <c r="L295" s="64"/>
      <c r="M295" s="64"/>
      <c r="N295" s="64"/>
      <c r="O295" s="64"/>
      <c r="P295" s="64"/>
      <c r="Q295" s="64"/>
      <c r="R295" s="62"/>
      <c r="S295" s="62"/>
      <c r="T295" s="62"/>
      <c r="U295" s="62"/>
      <c r="V295" s="62"/>
      <c r="W295" s="63"/>
      <c r="X295" s="65"/>
      <c r="Y295" s="65"/>
      <c r="Z295" s="65"/>
      <c r="AA295" s="62"/>
      <c r="AB295" s="62"/>
      <c r="AC295" s="62"/>
      <c r="AD295" s="63"/>
      <c r="AE295" s="64"/>
      <c r="AF295" s="63" t="str">
        <f t="shared" si="52"/>
        <v/>
      </c>
      <c r="AG295" s="62"/>
      <c r="AH295" s="207"/>
      <c r="AI295" s="64"/>
      <c r="AJ295" s="64"/>
      <c r="AK295" s="64"/>
      <c r="AL295" s="66" t="str">
        <f t="shared" si="53"/>
        <v/>
      </c>
      <c r="AM295" s="67" t="str">
        <f t="shared" si="54"/>
        <v/>
      </c>
      <c r="AN295" s="68" t="str">
        <f t="shared" si="55"/>
        <v/>
      </c>
      <c r="AO295" s="67" t="str">
        <f t="shared" si="56"/>
        <v/>
      </c>
      <c r="AP295" s="67" t="str">
        <f t="shared" si="57"/>
        <v/>
      </c>
      <c r="AQ295" s="67" t="str">
        <f t="shared" si="58"/>
        <v/>
      </c>
      <c r="AR295" s="67" t="str">
        <f t="shared" si="59"/>
        <v/>
      </c>
      <c r="AS295" s="67" t="str">
        <f t="shared" si="60"/>
        <v/>
      </c>
      <c r="AT295" s="67" t="str">
        <f>IF(A295="","",IF(S295="Yes","N.A.",IF(AND(AD295&lt;&gt;"",AD295&lt;=AF295,AE295&gt;=Q295),"PASS",IF(Setup!$B$24&lt;=AF295,"WATCH",IF(BG295&gt;0,"PARTIAL REVERSE/REVIEW","REVERSE/REVIEW")))))</f>
        <v/>
      </c>
      <c r="AU295" s="67" t="str">
        <f>IF(A295="","",IF(H295="","REVIEW",IF(AI295&gt;0,IF(OR(AH295="",NOT(ISNUMBER(AH295))),"REVIEW CLAIM DATE",IF(AH295&lt;=SUMIF('FY Deadlines'!$A$5:$A$14,IF(MONTH(H295)&gt;=4,YEAR(H295),YEAR(H295)-1),'FY Deadlines'!$F$5:$F$14),"PASS","EXPIRED CLAIM")),IF(SUMIF('FY Deadlines'!$A$5:$A$14,IF(MONTH(H295)&gt;=4,YEAR(H295),YEAR(H295)-1),'FY Deadlines'!$F$5:$F$14)=0,"REVIEW FY",IF(Setup!$B$24&gt;SUMIF('FY Deadlines'!$A$5:$A$14,IF(MONTH(H295)&gt;=4,YEAR(H295),YEAR(H295)-1),'FY Deadlines'!$F$5:$F$14),"EXPIRED","PASS")))))</f>
        <v/>
      </c>
      <c r="AV295" s="67" t="str">
        <f t="shared" si="61"/>
        <v/>
      </c>
      <c r="AW295" s="67" t="str">
        <f>IF(AM295="","",IF(COUNTIF('GSTR-2B IMS'!$AE$5:$AE$504,AM295)=1,SUMIF('GSTR-2B IMS'!$AE$5:$AE$504,AM295,'GSTR-2B IMS'!$AL$5:$AL$504),""))</f>
        <v/>
      </c>
      <c r="AX295" s="67" t="str">
        <f>IF(A295="","",IF(AO295&gt;1,"Duplicate",IF(COUNTIF('GSTR-2B IMS'!$AE$5:$AE$504,AM295)=0,"Only in Books",IF(COUNTIF('GSTR-2B IMS'!$AE$5:$AE$504,AM295)&gt;1,"Duplicate",IF(AND(C295=INDEX('GSTR-2B IMS'!$C$5:$C$504,AW295),F295=INDEX('GSTR-2B IMS'!$F$5:$F$504,AW295),ABS(H295-INDEX('GSTR-2B IMS'!$H$5:$H$504,AW295))&lt;=Setup!$B$21,ABS(L295-INDEX('GSTR-2B IMS'!$L$5:$L$504,AW295))&lt;=Setup!$B$18,ABS(AN295-INDEX('GSTR-2B IMS'!$AF$5:$AF$504,AW295))&lt;=Setup!$B$19,ABS(M295-INDEX('GSTR-2B IMS'!$M$5:$M$504,AW295))&lt;=Setup!$B$20,ABS(N295-INDEX('GSTR-2B IMS'!$N$5:$N$504,AW295))&lt;=Setup!$B$20,ABS(O295-INDEX('GSTR-2B IMS'!$O$5:$O$504,AW295))&lt;=Setup!$B$20,ABS(P295-INDEX('GSTR-2B IMS'!$P$5:$P$504,AW295))&lt;=Setup!$B$20),"Exact",IF(AND(C295=INDEX('GSTR-2B IMS'!$C$5:$C$504,AW295),F295=INDEX('GSTR-2B IMS'!$F$5:$F$504,AW295)),"Partial","Probable"))))))</f>
        <v/>
      </c>
      <c r="AY295" s="69" t="str">
        <f t="shared" si="62"/>
        <v/>
      </c>
      <c r="AZ295" s="190">
        <f t="shared" si="63"/>
        <v>291</v>
      </c>
      <c r="BA295" s="190" t="str">
        <f>IF(A295="","",IF(AW295="","N.A.",IF(INDEX('GSTR-2B IMS'!$T$5:$T$504,AW295)&lt;&gt;"Available","REVIEW",IF(OR(INDEX('GSTR-2B IMS'!$B$5:$B$504,AW295)="GSTR-1 B2B",INDEX('GSTR-2B IMS'!$B$5:$B$504,AW295)="GSTR-1A",INDEX('GSTR-2B IMS'!$B$5:$B$504,AW295)="IFF"),IF(OR(INDEX('GSTR-2B IMS'!$V$5:$V$504,AW295)="Accepted",INDEX('GSTR-2B IMS'!$V$5:$V$504,AW295)="No Action",INDEX('GSTR-2B IMS'!$V$5:$V$504,AW295)="Deemed Accepted"),"PASS","REVIEW"),IF(OR(INDEX('GSTR-2B IMS'!$V$5:$V$504,AW295)="Not in IMS",INDEX('GSTR-2B IMS'!$V$5:$V$504,AW295)="N.A.",INDEX('GSTR-2B IMS'!$V$5:$V$504,AW295)=""),"PASS","REVIEW")))))</f>
        <v/>
      </c>
      <c r="BB295" s="190" t="str">
        <f>IF(A295="","",IF(S295="Yes","RCM",IF(AW295="","Unmatched",IF(INDEX('GSTR-2B IMS'!$AC$5:$AC$504,AW295)="","4(A)(5)",INDEX('GSTR-2B IMS'!$AC$5:$AC$504,AW295)))))</f>
        <v/>
      </c>
      <c r="BC295" s="188" t="str">
        <f>IF(A295="","",IF(OR(S295="Yes",F295="Credit Note",Q295&lt;=0,AF295="",Setup!$B$24&lt;=AF295,AN295&lt;=0),0,MAX(0,M295*MIN(1,MAX(0,AI295/AN295))*MAX(0,1-IF(AND(AD295&lt;&gt;"",AD295&lt;=AF295),MIN(1,MAX(0,AE295/Q295)),0))-SUMIFS('Reversal Reclaim'!$K$5:$K$504,'Reversal Reclaim'!$B$5:$B$504,A295,'Reversal Reclaim'!$G$5:$G$504,"Temporary"))))</f>
        <v/>
      </c>
      <c r="BD295" s="188" t="str">
        <f>IF(A295="","",IF(OR(S295="Yes",F295="Credit Note",Q295&lt;=0,AF295="",Setup!$B$24&lt;=AF295,AN295&lt;=0),0,MAX(0,N295*MIN(1,MAX(0,AI295/AN295))*MAX(0,1-IF(AND(AD295&lt;&gt;"",AD295&lt;=AF295),MIN(1,MAX(0,AE295/Q295)),0))-SUMIFS('Reversal Reclaim'!$L$5:$L$504,'Reversal Reclaim'!$B$5:$B$504,A295,'Reversal Reclaim'!$G$5:$G$504,"Temporary"))))</f>
        <v/>
      </c>
      <c r="BE295" s="188" t="str">
        <f>IF(A295="","",IF(OR(S295="Yes",F295="Credit Note",Q295&lt;=0,AF295="",Setup!$B$24&lt;=AF295,AN295&lt;=0),0,MAX(0,O295*MIN(1,MAX(0,AI295/AN295))*MAX(0,1-IF(AND(AD295&lt;&gt;"",AD295&lt;=AF295),MIN(1,MAX(0,AE295/Q295)),0))-SUMIFS('Reversal Reclaim'!$M$5:$M$504,'Reversal Reclaim'!$B$5:$B$504,A295,'Reversal Reclaim'!$G$5:$G$504,"Temporary"))))</f>
        <v/>
      </c>
      <c r="BF295" s="188" t="str">
        <f>IF(A295="","",IF(OR(S295="Yes",F295="Credit Note",Q295&lt;=0,AF295="",Setup!$B$24&lt;=AF295,AN295&lt;=0),0,MAX(0,P295*MIN(1,MAX(0,AI295/AN295))*MAX(0,1-IF(AND(AD295&lt;&gt;"",AD295&lt;=AF295),MIN(1,MAX(0,AE295/Q295)),0))-SUMIFS('Reversal Reclaim'!$N$5:$N$504,'Reversal Reclaim'!$B$5:$B$504,A295,'Reversal Reclaim'!$G$5:$G$504,"Temporary"))))</f>
        <v/>
      </c>
      <c r="BG295" s="188" t="str">
        <f t="shared" si="64"/>
        <v/>
      </c>
    </row>
    <row r="296" spans="1:59" ht="37.950000000000003" customHeight="1" x14ac:dyDescent="0.25">
      <c r="A296" s="61"/>
      <c r="B296" s="62"/>
      <c r="C296" s="62"/>
      <c r="D296" s="62"/>
      <c r="E296" s="62"/>
      <c r="F296" s="62"/>
      <c r="G296" s="62"/>
      <c r="H296" s="63"/>
      <c r="I296" s="63"/>
      <c r="J296" s="63"/>
      <c r="K296" s="63"/>
      <c r="L296" s="64"/>
      <c r="M296" s="64"/>
      <c r="N296" s="64"/>
      <c r="O296" s="64"/>
      <c r="P296" s="64"/>
      <c r="Q296" s="64"/>
      <c r="R296" s="62"/>
      <c r="S296" s="62"/>
      <c r="T296" s="62"/>
      <c r="U296" s="62"/>
      <c r="V296" s="62"/>
      <c r="W296" s="63"/>
      <c r="X296" s="65"/>
      <c r="Y296" s="65"/>
      <c r="Z296" s="65"/>
      <c r="AA296" s="62"/>
      <c r="AB296" s="62"/>
      <c r="AC296" s="62"/>
      <c r="AD296" s="63"/>
      <c r="AE296" s="64"/>
      <c r="AF296" s="63" t="str">
        <f t="shared" si="52"/>
        <v/>
      </c>
      <c r="AG296" s="62"/>
      <c r="AH296" s="207"/>
      <c r="AI296" s="64"/>
      <c r="AJ296" s="64"/>
      <c r="AK296" s="64"/>
      <c r="AL296" s="66" t="str">
        <f t="shared" si="53"/>
        <v/>
      </c>
      <c r="AM296" s="67" t="str">
        <f t="shared" si="54"/>
        <v/>
      </c>
      <c r="AN296" s="68" t="str">
        <f t="shared" si="55"/>
        <v/>
      </c>
      <c r="AO296" s="67" t="str">
        <f t="shared" si="56"/>
        <v/>
      </c>
      <c r="AP296" s="67" t="str">
        <f t="shared" si="57"/>
        <v/>
      </c>
      <c r="AQ296" s="67" t="str">
        <f t="shared" si="58"/>
        <v/>
      </c>
      <c r="AR296" s="67" t="str">
        <f t="shared" si="59"/>
        <v/>
      </c>
      <c r="AS296" s="67" t="str">
        <f t="shared" si="60"/>
        <v/>
      </c>
      <c r="AT296" s="67" t="str">
        <f>IF(A296="","",IF(S296="Yes","N.A.",IF(AND(AD296&lt;&gt;"",AD296&lt;=AF296,AE296&gt;=Q296),"PASS",IF(Setup!$B$24&lt;=AF296,"WATCH",IF(BG296&gt;0,"PARTIAL REVERSE/REVIEW","REVERSE/REVIEW")))))</f>
        <v/>
      </c>
      <c r="AU296" s="67" t="str">
        <f>IF(A296="","",IF(H296="","REVIEW",IF(AI296&gt;0,IF(OR(AH296="",NOT(ISNUMBER(AH296))),"REVIEW CLAIM DATE",IF(AH296&lt;=SUMIF('FY Deadlines'!$A$5:$A$14,IF(MONTH(H296)&gt;=4,YEAR(H296),YEAR(H296)-1),'FY Deadlines'!$F$5:$F$14),"PASS","EXPIRED CLAIM")),IF(SUMIF('FY Deadlines'!$A$5:$A$14,IF(MONTH(H296)&gt;=4,YEAR(H296),YEAR(H296)-1),'FY Deadlines'!$F$5:$F$14)=0,"REVIEW FY",IF(Setup!$B$24&gt;SUMIF('FY Deadlines'!$A$5:$A$14,IF(MONTH(H296)&gt;=4,YEAR(H296),YEAR(H296)-1),'FY Deadlines'!$F$5:$F$14),"EXPIRED","PASS")))))</f>
        <v/>
      </c>
      <c r="AV296" s="67" t="str">
        <f t="shared" si="61"/>
        <v/>
      </c>
      <c r="AW296" s="67" t="str">
        <f>IF(AM296="","",IF(COUNTIF('GSTR-2B IMS'!$AE$5:$AE$504,AM296)=1,SUMIF('GSTR-2B IMS'!$AE$5:$AE$504,AM296,'GSTR-2B IMS'!$AL$5:$AL$504),""))</f>
        <v/>
      </c>
      <c r="AX296" s="67" t="str">
        <f>IF(A296="","",IF(AO296&gt;1,"Duplicate",IF(COUNTIF('GSTR-2B IMS'!$AE$5:$AE$504,AM296)=0,"Only in Books",IF(COUNTIF('GSTR-2B IMS'!$AE$5:$AE$504,AM296)&gt;1,"Duplicate",IF(AND(C296=INDEX('GSTR-2B IMS'!$C$5:$C$504,AW296),F296=INDEX('GSTR-2B IMS'!$F$5:$F$504,AW296),ABS(H296-INDEX('GSTR-2B IMS'!$H$5:$H$504,AW296))&lt;=Setup!$B$21,ABS(L296-INDEX('GSTR-2B IMS'!$L$5:$L$504,AW296))&lt;=Setup!$B$18,ABS(AN296-INDEX('GSTR-2B IMS'!$AF$5:$AF$504,AW296))&lt;=Setup!$B$19,ABS(M296-INDEX('GSTR-2B IMS'!$M$5:$M$504,AW296))&lt;=Setup!$B$20,ABS(N296-INDEX('GSTR-2B IMS'!$N$5:$N$504,AW296))&lt;=Setup!$B$20,ABS(O296-INDEX('GSTR-2B IMS'!$O$5:$O$504,AW296))&lt;=Setup!$B$20,ABS(P296-INDEX('GSTR-2B IMS'!$P$5:$P$504,AW296))&lt;=Setup!$B$20),"Exact",IF(AND(C296=INDEX('GSTR-2B IMS'!$C$5:$C$504,AW296),F296=INDEX('GSTR-2B IMS'!$F$5:$F$504,AW296)),"Partial","Probable"))))))</f>
        <v/>
      </c>
      <c r="AY296" s="69" t="str">
        <f t="shared" si="62"/>
        <v/>
      </c>
      <c r="AZ296" s="190">
        <f t="shared" si="63"/>
        <v>292</v>
      </c>
      <c r="BA296" s="190" t="str">
        <f>IF(A296="","",IF(AW296="","N.A.",IF(INDEX('GSTR-2B IMS'!$T$5:$T$504,AW296)&lt;&gt;"Available","REVIEW",IF(OR(INDEX('GSTR-2B IMS'!$B$5:$B$504,AW296)="GSTR-1 B2B",INDEX('GSTR-2B IMS'!$B$5:$B$504,AW296)="GSTR-1A",INDEX('GSTR-2B IMS'!$B$5:$B$504,AW296)="IFF"),IF(OR(INDEX('GSTR-2B IMS'!$V$5:$V$504,AW296)="Accepted",INDEX('GSTR-2B IMS'!$V$5:$V$504,AW296)="No Action",INDEX('GSTR-2B IMS'!$V$5:$V$504,AW296)="Deemed Accepted"),"PASS","REVIEW"),IF(OR(INDEX('GSTR-2B IMS'!$V$5:$V$504,AW296)="Not in IMS",INDEX('GSTR-2B IMS'!$V$5:$V$504,AW296)="N.A.",INDEX('GSTR-2B IMS'!$V$5:$V$504,AW296)=""),"PASS","REVIEW")))))</f>
        <v/>
      </c>
      <c r="BB296" s="190" t="str">
        <f>IF(A296="","",IF(S296="Yes","RCM",IF(AW296="","Unmatched",IF(INDEX('GSTR-2B IMS'!$AC$5:$AC$504,AW296)="","4(A)(5)",INDEX('GSTR-2B IMS'!$AC$5:$AC$504,AW296)))))</f>
        <v/>
      </c>
      <c r="BC296" s="188" t="str">
        <f>IF(A296="","",IF(OR(S296="Yes",F296="Credit Note",Q296&lt;=0,AF296="",Setup!$B$24&lt;=AF296,AN296&lt;=0),0,MAX(0,M296*MIN(1,MAX(0,AI296/AN296))*MAX(0,1-IF(AND(AD296&lt;&gt;"",AD296&lt;=AF296),MIN(1,MAX(0,AE296/Q296)),0))-SUMIFS('Reversal Reclaim'!$K$5:$K$504,'Reversal Reclaim'!$B$5:$B$504,A296,'Reversal Reclaim'!$G$5:$G$504,"Temporary"))))</f>
        <v/>
      </c>
      <c r="BD296" s="188" t="str">
        <f>IF(A296="","",IF(OR(S296="Yes",F296="Credit Note",Q296&lt;=0,AF296="",Setup!$B$24&lt;=AF296,AN296&lt;=0),0,MAX(0,N296*MIN(1,MAX(0,AI296/AN296))*MAX(0,1-IF(AND(AD296&lt;&gt;"",AD296&lt;=AF296),MIN(1,MAX(0,AE296/Q296)),0))-SUMIFS('Reversal Reclaim'!$L$5:$L$504,'Reversal Reclaim'!$B$5:$B$504,A296,'Reversal Reclaim'!$G$5:$G$504,"Temporary"))))</f>
        <v/>
      </c>
      <c r="BE296" s="188" t="str">
        <f>IF(A296="","",IF(OR(S296="Yes",F296="Credit Note",Q296&lt;=0,AF296="",Setup!$B$24&lt;=AF296,AN296&lt;=0),0,MAX(0,O296*MIN(1,MAX(0,AI296/AN296))*MAX(0,1-IF(AND(AD296&lt;&gt;"",AD296&lt;=AF296),MIN(1,MAX(0,AE296/Q296)),0))-SUMIFS('Reversal Reclaim'!$M$5:$M$504,'Reversal Reclaim'!$B$5:$B$504,A296,'Reversal Reclaim'!$G$5:$G$504,"Temporary"))))</f>
        <v/>
      </c>
      <c r="BF296" s="188" t="str">
        <f>IF(A296="","",IF(OR(S296="Yes",F296="Credit Note",Q296&lt;=0,AF296="",Setup!$B$24&lt;=AF296,AN296&lt;=0),0,MAX(0,P296*MIN(1,MAX(0,AI296/AN296))*MAX(0,1-IF(AND(AD296&lt;&gt;"",AD296&lt;=AF296),MIN(1,MAX(0,AE296/Q296)),0))-SUMIFS('Reversal Reclaim'!$N$5:$N$504,'Reversal Reclaim'!$B$5:$B$504,A296,'Reversal Reclaim'!$G$5:$G$504,"Temporary"))))</f>
        <v/>
      </c>
      <c r="BG296" s="188" t="str">
        <f t="shared" si="64"/>
        <v/>
      </c>
    </row>
    <row r="297" spans="1:59" ht="37.950000000000003" customHeight="1" x14ac:dyDescent="0.25">
      <c r="A297" s="61"/>
      <c r="B297" s="62"/>
      <c r="C297" s="62"/>
      <c r="D297" s="62"/>
      <c r="E297" s="62"/>
      <c r="F297" s="62"/>
      <c r="G297" s="62"/>
      <c r="H297" s="63"/>
      <c r="I297" s="63"/>
      <c r="J297" s="63"/>
      <c r="K297" s="63"/>
      <c r="L297" s="64"/>
      <c r="M297" s="64"/>
      <c r="N297" s="64"/>
      <c r="O297" s="64"/>
      <c r="P297" s="64"/>
      <c r="Q297" s="64"/>
      <c r="R297" s="62"/>
      <c r="S297" s="62"/>
      <c r="T297" s="62"/>
      <c r="U297" s="62"/>
      <c r="V297" s="62"/>
      <c r="W297" s="63"/>
      <c r="X297" s="65"/>
      <c r="Y297" s="65"/>
      <c r="Z297" s="65"/>
      <c r="AA297" s="62"/>
      <c r="AB297" s="62"/>
      <c r="AC297" s="62"/>
      <c r="AD297" s="63"/>
      <c r="AE297" s="64"/>
      <c r="AF297" s="63" t="str">
        <f t="shared" si="52"/>
        <v/>
      </c>
      <c r="AG297" s="62"/>
      <c r="AH297" s="207"/>
      <c r="AI297" s="64"/>
      <c r="AJ297" s="64"/>
      <c r="AK297" s="64"/>
      <c r="AL297" s="66" t="str">
        <f t="shared" si="53"/>
        <v/>
      </c>
      <c r="AM297" s="67" t="str">
        <f t="shared" si="54"/>
        <v/>
      </c>
      <c r="AN297" s="68" t="str">
        <f t="shared" si="55"/>
        <v/>
      </c>
      <c r="AO297" s="67" t="str">
        <f t="shared" si="56"/>
        <v/>
      </c>
      <c r="AP297" s="67" t="str">
        <f t="shared" si="57"/>
        <v/>
      </c>
      <c r="AQ297" s="67" t="str">
        <f t="shared" si="58"/>
        <v/>
      </c>
      <c r="AR297" s="67" t="str">
        <f t="shared" si="59"/>
        <v/>
      </c>
      <c r="AS297" s="67" t="str">
        <f t="shared" si="60"/>
        <v/>
      </c>
      <c r="AT297" s="67" t="str">
        <f>IF(A297="","",IF(S297="Yes","N.A.",IF(AND(AD297&lt;&gt;"",AD297&lt;=AF297,AE297&gt;=Q297),"PASS",IF(Setup!$B$24&lt;=AF297,"WATCH",IF(BG297&gt;0,"PARTIAL REVERSE/REVIEW","REVERSE/REVIEW")))))</f>
        <v/>
      </c>
      <c r="AU297" s="67" t="str">
        <f>IF(A297="","",IF(H297="","REVIEW",IF(AI297&gt;0,IF(OR(AH297="",NOT(ISNUMBER(AH297))),"REVIEW CLAIM DATE",IF(AH297&lt;=SUMIF('FY Deadlines'!$A$5:$A$14,IF(MONTH(H297)&gt;=4,YEAR(H297),YEAR(H297)-1),'FY Deadlines'!$F$5:$F$14),"PASS","EXPIRED CLAIM")),IF(SUMIF('FY Deadlines'!$A$5:$A$14,IF(MONTH(H297)&gt;=4,YEAR(H297),YEAR(H297)-1),'FY Deadlines'!$F$5:$F$14)=0,"REVIEW FY",IF(Setup!$B$24&gt;SUMIF('FY Deadlines'!$A$5:$A$14,IF(MONTH(H297)&gt;=4,YEAR(H297),YEAR(H297)-1),'FY Deadlines'!$F$5:$F$14),"EXPIRED","PASS")))))</f>
        <v/>
      </c>
      <c r="AV297" s="67" t="str">
        <f t="shared" si="61"/>
        <v/>
      </c>
      <c r="AW297" s="67" t="str">
        <f>IF(AM297="","",IF(COUNTIF('GSTR-2B IMS'!$AE$5:$AE$504,AM297)=1,SUMIF('GSTR-2B IMS'!$AE$5:$AE$504,AM297,'GSTR-2B IMS'!$AL$5:$AL$504),""))</f>
        <v/>
      </c>
      <c r="AX297" s="67" t="str">
        <f>IF(A297="","",IF(AO297&gt;1,"Duplicate",IF(COUNTIF('GSTR-2B IMS'!$AE$5:$AE$504,AM297)=0,"Only in Books",IF(COUNTIF('GSTR-2B IMS'!$AE$5:$AE$504,AM297)&gt;1,"Duplicate",IF(AND(C297=INDEX('GSTR-2B IMS'!$C$5:$C$504,AW297),F297=INDEX('GSTR-2B IMS'!$F$5:$F$504,AW297),ABS(H297-INDEX('GSTR-2B IMS'!$H$5:$H$504,AW297))&lt;=Setup!$B$21,ABS(L297-INDEX('GSTR-2B IMS'!$L$5:$L$504,AW297))&lt;=Setup!$B$18,ABS(AN297-INDEX('GSTR-2B IMS'!$AF$5:$AF$504,AW297))&lt;=Setup!$B$19,ABS(M297-INDEX('GSTR-2B IMS'!$M$5:$M$504,AW297))&lt;=Setup!$B$20,ABS(N297-INDEX('GSTR-2B IMS'!$N$5:$N$504,AW297))&lt;=Setup!$B$20,ABS(O297-INDEX('GSTR-2B IMS'!$O$5:$O$504,AW297))&lt;=Setup!$B$20,ABS(P297-INDEX('GSTR-2B IMS'!$P$5:$P$504,AW297))&lt;=Setup!$B$20),"Exact",IF(AND(C297=INDEX('GSTR-2B IMS'!$C$5:$C$504,AW297),F297=INDEX('GSTR-2B IMS'!$F$5:$F$504,AW297)),"Partial","Probable"))))))</f>
        <v/>
      </c>
      <c r="AY297" s="69" t="str">
        <f t="shared" si="62"/>
        <v/>
      </c>
      <c r="AZ297" s="190">
        <f t="shared" si="63"/>
        <v>293</v>
      </c>
      <c r="BA297" s="190" t="str">
        <f>IF(A297="","",IF(AW297="","N.A.",IF(INDEX('GSTR-2B IMS'!$T$5:$T$504,AW297)&lt;&gt;"Available","REVIEW",IF(OR(INDEX('GSTR-2B IMS'!$B$5:$B$504,AW297)="GSTR-1 B2B",INDEX('GSTR-2B IMS'!$B$5:$B$504,AW297)="GSTR-1A",INDEX('GSTR-2B IMS'!$B$5:$B$504,AW297)="IFF"),IF(OR(INDEX('GSTR-2B IMS'!$V$5:$V$504,AW297)="Accepted",INDEX('GSTR-2B IMS'!$V$5:$V$504,AW297)="No Action",INDEX('GSTR-2B IMS'!$V$5:$V$504,AW297)="Deemed Accepted"),"PASS","REVIEW"),IF(OR(INDEX('GSTR-2B IMS'!$V$5:$V$504,AW297)="Not in IMS",INDEX('GSTR-2B IMS'!$V$5:$V$504,AW297)="N.A.",INDEX('GSTR-2B IMS'!$V$5:$V$504,AW297)=""),"PASS","REVIEW")))))</f>
        <v/>
      </c>
      <c r="BB297" s="190" t="str">
        <f>IF(A297="","",IF(S297="Yes","RCM",IF(AW297="","Unmatched",IF(INDEX('GSTR-2B IMS'!$AC$5:$AC$504,AW297)="","4(A)(5)",INDEX('GSTR-2B IMS'!$AC$5:$AC$504,AW297)))))</f>
        <v/>
      </c>
      <c r="BC297" s="188" t="str">
        <f>IF(A297="","",IF(OR(S297="Yes",F297="Credit Note",Q297&lt;=0,AF297="",Setup!$B$24&lt;=AF297,AN297&lt;=0),0,MAX(0,M297*MIN(1,MAX(0,AI297/AN297))*MAX(0,1-IF(AND(AD297&lt;&gt;"",AD297&lt;=AF297),MIN(1,MAX(0,AE297/Q297)),0))-SUMIFS('Reversal Reclaim'!$K$5:$K$504,'Reversal Reclaim'!$B$5:$B$504,A297,'Reversal Reclaim'!$G$5:$G$504,"Temporary"))))</f>
        <v/>
      </c>
      <c r="BD297" s="188" t="str">
        <f>IF(A297="","",IF(OR(S297="Yes",F297="Credit Note",Q297&lt;=0,AF297="",Setup!$B$24&lt;=AF297,AN297&lt;=0),0,MAX(0,N297*MIN(1,MAX(0,AI297/AN297))*MAX(0,1-IF(AND(AD297&lt;&gt;"",AD297&lt;=AF297),MIN(1,MAX(0,AE297/Q297)),0))-SUMIFS('Reversal Reclaim'!$L$5:$L$504,'Reversal Reclaim'!$B$5:$B$504,A297,'Reversal Reclaim'!$G$5:$G$504,"Temporary"))))</f>
        <v/>
      </c>
      <c r="BE297" s="188" t="str">
        <f>IF(A297="","",IF(OR(S297="Yes",F297="Credit Note",Q297&lt;=0,AF297="",Setup!$B$24&lt;=AF297,AN297&lt;=0),0,MAX(0,O297*MIN(1,MAX(0,AI297/AN297))*MAX(0,1-IF(AND(AD297&lt;&gt;"",AD297&lt;=AF297),MIN(1,MAX(0,AE297/Q297)),0))-SUMIFS('Reversal Reclaim'!$M$5:$M$504,'Reversal Reclaim'!$B$5:$B$504,A297,'Reversal Reclaim'!$G$5:$G$504,"Temporary"))))</f>
        <v/>
      </c>
      <c r="BF297" s="188" t="str">
        <f>IF(A297="","",IF(OR(S297="Yes",F297="Credit Note",Q297&lt;=0,AF297="",Setup!$B$24&lt;=AF297,AN297&lt;=0),0,MAX(0,P297*MIN(1,MAX(0,AI297/AN297))*MAX(0,1-IF(AND(AD297&lt;&gt;"",AD297&lt;=AF297),MIN(1,MAX(0,AE297/Q297)),0))-SUMIFS('Reversal Reclaim'!$N$5:$N$504,'Reversal Reclaim'!$B$5:$B$504,A297,'Reversal Reclaim'!$G$5:$G$504,"Temporary"))))</f>
        <v/>
      </c>
      <c r="BG297" s="188" t="str">
        <f t="shared" si="64"/>
        <v/>
      </c>
    </row>
    <row r="298" spans="1:59" ht="37.950000000000003" customHeight="1" x14ac:dyDescent="0.25">
      <c r="A298" s="61"/>
      <c r="B298" s="62"/>
      <c r="C298" s="62"/>
      <c r="D298" s="62"/>
      <c r="E298" s="62"/>
      <c r="F298" s="62"/>
      <c r="G298" s="62"/>
      <c r="H298" s="63"/>
      <c r="I298" s="63"/>
      <c r="J298" s="63"/>
      <c r="K298" s="63"/>
      <c r="L298" s="64"/>
      <c r="M298" s="64"/>
      <c r="N298" s="64"/>
      <c r="O298" s="64"/>
      <c r="P298" s="64"/>
      <c r="Q298" s="64"/>
      <c r="R298" s="62"/>
      <c r="S298" s="62"/>
      <c r="T298" s="62"/>
      <c r="U298" s="62"/>
      <c r="V298" s="62"/>
      <c r="W298" s="63"/>
      <c r="X298" s="65"/>
      <c r="Y298" s="65"/>
      <c r="Z298" s="65"/>
      <c r="AA298" s="62"/>
      <c r="AB298" s="62"/>
      <c r="AC298" s="62"/>
      <c r="AD298" s="63"/>
      <c r="AE298" s="64"/>
      <c r="AF298" s="63" t="str">
        <f t="shared" si="52"/>
        <v/>
      </c>
      <c r="AG298" s="62"/>
      <c r="AH298" s="207"/>
      <c r="AI298" s="64"/>
      <c r="AJ298" s="64"/>
      <c r="AK298" s="64"/>
      <c r="AL298" s="66" t="str">
        <f t="shared" si="53"/>
        <v/>
      </c>
      <c r="AM298" s="67" t="str">
        <f t="shared" si="54"/>
        <v/>
      </c>
      <c r="AN298" s="68" t="str">
        <f t="shared" si="55"/>
        <v/>
      </c>
      <c r="AO298" s="67" t="str">
        <f t="shared" si="56"/>
        <v/>
      </c>
      <c r="AP298" s="67" t="str">
        <f t="shared" si="57"/>
        <v/>
      </c>
      <c r="AQ298" s="67" t="str">
        <f t="shared" si="58"/>
        <v/>
      </c>
      <c r="AR298" s="67" t="str">
        <f t="shared" si="59"/>
        <v/>
      </c>
      <c r="AS298" s="67" t="str">
        <f t="shared" si="60"/>
        <v/>
      </c>
      <c r="AT298" s="67" t="str">
        <f>IF(A298="","",IF(S298="Yes","N.A.",IF(AND(AD298&lt;&gt;"",AD298&lt;=AF298,AE298&gt;=Q298),"PASS",IF(Setup!$B$24&lt;=AF298,"WATCH",IF(BG298&gt;0,"PARTIAL REVERSE/REVIEW","REVERSE/REVIEW")))))</f>
        <v/>
      </c>
      <c r="AU298" s="67" t="str">
        <f>IF(A298="","",IF(H298="","REVIEW",IF(AI298&gt;0,IF(OR(AH298="",NOT(ISNUMBER(AH298))),"REVIEW CLAIM DATE",IF(AH298&lt;=SUMIF('FY Deadlines'!$A$5:$A$14,IF(MONTH(H298)&gt;=4,YEAR(H298),YEAR(H298)-1),'FY Deadlines'!$F$5:$F$14),"PASS","EXPIRED CLAIM")),IF(SUMIF('FY Deadlines'!$A$5:$A$14,IF(MONTH(H298)&gt;=4,YEAR(H298),YEAR(H298)-1),'FY Deadlines'!$F$5:$F$14)=0,"REVIEW FY",IF(Setup!$B$24&gt;SUMIF('FY Deadlines'!$A$5:$A$14,IF(MONTH(H298)&gt;=4,YEAR(H298),YEAR(H298)-1),'FY Deadlines'!$F$5:$F$14),"EXPIRED","PASS")))))</f>
        <v/>
      </c>
      <c r="AV298" s="67" t="str">
        <f t="shared" si="61"/>
        <v/>
      </c>
      <c r="AW298" s="67" t="str">
        <f>IF(AM298="","",IF(COUNTIF('GSTR-2B IMS'!$AE$5:$AE$504,AM298)=1,SUMIF('GSTR-2B IMS'!$AE$5:$AE$504,AM298,'GSTR-2B IMS'!$AL$5:$AL$504),""))</f>
        <v/>
      </c>
      <c r="AX298" s="67" t="str">
        <f>IF(A298="","",IF(AO298&gt;1,"Duplicate",IF(COUNTIF('GSTR-2B IMS'!$AE$5:$AE$504,AM298)=0,"Only in Books",IF(COUNTIF('GSTR-2B IMS'!$AE$5:$AE$504,AM298)&gt;1,"Duplicate",IF(AND(C298=INDEX('GSTR-2B IMS'!$C$5:$C$504,AW298),F298=INDEX('GSTR-2B IMS'!$F$5:$F$504,AW298),ABS(H298-INDEX('GSTR-2B IMS'!$H$5:$H$504,AW298))&lt;=Setup!$B$21,ABS(L298-INDEX('GSTR-2B IMS'!$L$5:$L$504,AW298))&lt;=Setup!$B$18,ABS(AN298-INDEX('GSTR-2B IMS'!$AF$5:$AF$504,AW298))&lt;=Setup!$B$19,ABS(M298-INDEX('GSTR-2B IMS'!$M$5:$M$504,AW298))&lt;=Setup!$B$20,ABS(N298-INDEX('GSTR-2B IMS'!$N$5:$N$504,AW298))&lt;=Setup!$B$20,ABS(O298-INDEX('GSTR-2B IMS'!$O$5:$O$504,AW298))&lt;=Setup!$B$20,ABS(P298-INDEX('GSTR-2B IMS'!$P$5:$P$504,AW298))&lt;=Setup!$B$20),"Exact",IF(AND(C298=INDEX('GSTR-2B IMS'!$C$5:$C$504,AW298),F298=INDEX('GSTR-2B IMS'!$F$5:$F$504,AW298)),"Partial","Probable"))))))</f>
        <v/>
      </c>
      <c r="AY298" s="69" t="str">
        <f t="shared" si="62"/>
        <v/>
      </c>
      <c r="AZ298" s="190">
        <f t="shared" si="63"/>
        <v>294</v>
      </c>
      <c r="BA298" s="190" t="str">
        <f>IF(A298="","",IF(AW298="","N.A.",IF(INDEX('GSTR-2B IMS'!$T$5:$T$504,AW298)&lt;&gt;"Available","REVIEW",IF(OR(INDEX('GSTR-2B IMS'!$B$5:$B$504,AW298)="GSTR-1 B2B",INDEX('GSTR-2B IMS'!$B$5:$B$504,AW298)="GSTR-1A",INDEX('GSTR-2B IMS'!$B$5:$B$504,AW298)="IFF"),IF(OR(INDEX('GSTR-2B IMS'!$V$5:$V$504,AW298)="Accepted",INDEX('GSTR-2B IMS'!$V$5:$V$504,AW298)="No Action",INDEX('GSTR-2B IMS'!$V$5:$V$504,AW298)="Deemed Accepted"),"PASS","REVIEW"),IF(OR(INDEX('GSTR-2B IMS'!$V$5:$V$504,AW298)="Not in IMS",INDEX('GSTR-2B IMS'!$V$5:$V$504,AW298)="N.A.",INDEX('GSTR-2B IMS'!$V$5:$V$504,AW298)=""),"PASS","REVIEW")))))</f>
        <v/>
      </c>
      <c r="BB298" s="190" t="str">
        <f>IF(A298="","",IF(S298="Yes","RCM",IF(AW298="","Unmatched",IF(INDEX('GSTR-2B IMS'!$AC$5:$AC$504,AW298)="","4(A)(5)",INDEX('GSTR-2B IMS'!$AC$5:$AC$504,AW298)))))</f>
        <v/>
      </c>
      <c r="BC298" s="188" t="str">
        <f>IF(A298="","",IF(OR(S298="Yes",F298="Credit Note",Q298&lt;=0,AF298="",Setup!$B$24&lt;=AF298,AN298&lt;=0),0,MAX(0,M298*MIN(1,MAX(0,AI298/AN298))*MAX(0,1-IF(AND(AD298&lt;&gt;"",AD298&lt;=AF298),MIN(1,MAX(0,AE298/Q298)),0))-SUMIFS('Reversal Reclaim'!$K$5:$K$504,'Reversal Reclaim'!$B$5:$B$504,A298,'Reversal Reclaim'!$G$5:$G$504,"Temporary"))))</f>
        <v/>
      </c>
      <c r="BD298" s="188" t="str">
        <f>IF(A298="","",IF(OR(S298="Yes",F298="Credit Note",Q298&lt;=0,AF298="",Setup!$B$24&lt;=AF298,AN298&lt;=0),0,MAX(0,N298*MIN(1,MAX(0,AI298/AN298))*MAX(0,1-IF(AND(AD298&lt;&gt;"",AD298&lt;=AF298),MIN(1,MAX(0,AE298/Q298)),0))-SUMIFS('Reversal Reclaim'!$L$5:$L$504,'Reversal Reclaim'!$B$5:$B$504,A298,'Reversal Reclaim'!$G$5:$G$504,"Temporary"))))</f>
        <v/>
      </c>
      <c r="BE298" s="188" t="str">
        <f>IF(A298="","",IF(OR(S298="Yes",F298="Credit Note",Q298&lt;=0,AF298="",Setup!$B$24&lt;=AF298,AN298&lt;=0),0,MAX(0,O298*MIN(1,MAX(0,AI298/AN298))*MAX(0,1-IF(AND(AD298&lt;&gt;"",AD298&lt;=AF298),MIN(1,MAX(0,AE298/Q298)),0))-SUMIFS('Reversal Reclaim'!$M$5:$M$504,'Reversal Reclaim'!$B$5:$B$504,A298,'Reversal Reclaim'!$G$5:$G$504,"Temporary"))))</f>
        <v/>
      </c>
      <c r="BF298" s="188" t="str">
        <f>IF(A298="","",IF(OR(S298="Yes",F298="Credit Note",Q298&lt;=0,AF298="",Setup!$B$24&lt;=AF298,AN298&lt;=0),0,MAX(0,P298*MIN(1,MAX(0,AI298/AN298))*MAX(0,1-IF(AND(AD298&lt;&gt;"",AD298&lt;=AF298),MIN(1,MAX(0,AE298/Q298)),0))-SUMIFS('Reversal Reclaim'!$N$5:$N$504,'Reversal Reclaim'!$B$5:$B$504,A298,'Reversal Reclaim'!$G$5:$G$504,"Temporary"))))</f>
        <v/>
      </c>
      <c r="BG298" s="188" t="str">
        <f t="shared" si="64"/>
        <v/>
      </c>
    </row>
    <row r="299" spans="1:59" ht="37.950000000000003" customHeight="1" x14ac:dyDescent="0.25">
      <c r="A299" s="61"/>
      <c r="B299" s="62"/>
      <c r="C299" s="62"/>
      <c r="D299" s="62"/>
      <c r="E299" s="62"/>
      <c r="F299" s="62"/>
      <c r="G299" s="62"/>
      <c r="H299" s="63"/>
      <c r="I299" s="63"/>
      <c r="J299" s="63"/>
      <c r="K299" s="63"/>
      <c r="L299" s="64"/>
      <c r="M299" s="64"/>
      <c r="N299" s="64"/>
      <c r="O299" s="64"/>
      <c r="P299" s="64"/>
      <c r="Q299" s="64"/>
      <c r="R299" s="62"/>
      <c r="S299" s="62"/>
      <c r="T299" s="62"/>
      <c r="U299" s="62"/>
      <c r="V299" s="62"/>
      <c r="W299" s="63"/>
      <c r="X299" s="65"/>
      <c r="Y299" s="65"/>
      <c r="Z299" s="65"/>
      <c r="AA299" s="62"/>
      <c r="AB299" s="62"/>
      <c r="AC299" s="62"/>
      <c r="AD299" s="63"/>
      <c r="AE299" s="64"/>
      <c r="AF299" s="63" t="str">
        <f t="shared" si="52"/>
        <v/>
      </c>
      <c r="AG299" s="62"/>
      <c r="AH299" s="207"/>
      <c r="AI299" s="64"/>
      <c r="AJ299" s="64"/>
      <c r="AK299" s="64"/>
      <c r="AL299" s="66" t="str">
        <f t="shared" si="53"/>
        <v/>
      </c>
      <c r="AM299" s="67" t="str">
        <f t="shared" si="54"/>
        <v/>
      </c>
      <c r="AN299" s="68" t="str">
        <f t="shared" si="55"/>
        <v/>
      </c>
      <c r="AO299" s="67" t="str">
        <f t="shared" si="56"/>
        <v/>
      </c>
      <c r="AP299" s="67" t="str">
        <f t="shared" si="57"/>
        <v/>
      </c>
      <c r="AQ299" s="67" t="str">
        <f t="shared" si="58"/>
        <v/>
      </c>
      <c r="AR299" s="67" t="str">
        <f t="shared" si="59"/>
        <v/>
      </c>
      <c r="AS299" s="67" t="str">
        <f t="shared" si="60"/>
        <v/>
      </c>
      <c r="AT299" s="67" t="str">
        <f>IF(A299="","",IF(S299="Yes","N.A.",IF(AND(AD299&lt;&gt;"",AD299&lt;=AF299,AE299&gt;=Q299),"PASS",IF(Setup!$B$24&lt;=AF299,"WATCH",IF(BG299&gt;0,"PARTIAL REVERSE/REVIEW","REVERSE/REVIEW")))))</f>
        <v/>
      </c>
      <c r="AU299" s="67" t="str">
        <f>IF(A299="","",IF(H299="","REVIEW",IF(AI299&gt;0,IF(OR(AH299="",NOT(ISNUMBER(AH299))),"REVIEW CLAIM DATE",IF(AH299&lt;=SUMIF('FY Deadlines'!$A$5:$A$14,IF(MONTH(H299)&gt;=4,YEAR(H299),YEAR(H299)-1),'FY Deadlines'!$F$5:$F$14),"PASS","EXPIRED CLAIM")),IF(SUMIF('FY Deadlines'!$A$5:$A$14,IF(MONTH(H299)&gt;=4,YEAR(H299),YEAR(H299)-1),'FY Deadlines'!$F$5:$F$14)=0,"REVIEW FY",IF(Setup!$B$24&gt;SUMIF('FY Deadlines'!$A$5:$A$14,IF(MONTH(H299)&gt;=4,YEAR(H299),YEAR(H299)-1),'FY Deadlines'!$F$5:$F$14),"EXPIRED","PASS")))))</f>
        <v/>
      </c>
      <c r="AV299" s="67" t="str">
        <f t="shared" si="61"/>
        <v/>
      </c>
      <c r="AW299" s="67" t="str">
        <f>IF(AM299="","",IF(COUNTIF('GSTR-2B IMS'!$AE$5:$AE$504,AM299)=1,SUMIF('GSTR-2B IMS'!$AE$5:$AE$504,AM299,'GSTR-2B IMS'!$AL$5:$AL$504),""))</f>
        <v/>
      </c>
      <c r="AX299" s="67" t="str">
        <f>IF(A299="","",IF(AO299&gt;1,"Duplicate",IF(COUNTIF('GSTR-2B IMS'!$AE$5:$AE$504,AM299)=0,"Only in Books",IF(COUNTIF('GSTR-2B IMS'!$AE$5:$AE$504,AM299)&gt;1,"Duplicate",IF(AND(C299=INDEX('GSTR-2B IMS'!$C$5:$C$504,AW299),F299=INDEX('GSTR-2B IMS'!$F$5:$F$504,AW299),ABS(H299-INDEX('GSTR-2B IMS'!$H$5:$H$504,AW299))&lt;=Setup!$B$21,ABS(L299-INDEX('GSTR-2B IMS'!$L$5:$L$504,AW299))&lt;=Setup!$B$18,ABS(AN299-INDEX('GSTR-2B IMS'!$AF$5:$AF$504,AW299))&lt;=Setup!$B$19,ABS(M299-INDEX('GSTR-2B IMS'!$M$5:$M$504,AW299))&lt;=Setup!$B$20,ABS(N299-INDEX('GSTR-2B IMS'!$N$5:$N$504,AW299))&lt;=Setup!$B$20,ABS(O299-INDEX('GSTR-2B IMS'!$O$5:$O$504,AW299))&lt;=Setup!$B$20,ABS(P299-INDEX('GSTR-2B IMS'!$P$5:$P$504,AW299))&lt;=Setup!$B$20),"Exact",IF(AND(C299=INDEX('GSTR-2B IMS'!$C$5:$C$504,AW299),F299=INDEX('GSTR-2B IMS'!$F$5:$F$504,AW299)),"Partial","Probable"))))))</f>
        <v/>
      </c>
      <c r="AY299" s="69" t="str">
        <f t="shared" si="62"/>
        <v/>
      </c>
      <c r="AZ299" s="190">
        <f t="shared" si="63"/>
        <v>295</v>
      </c>
      <c r="BA299" s="190" t="str">
        <f>IF(A299="","",IF(AW299="","N.A.",IF(INDEX('GSTR-2B IMS'!$T$5:$T$504,AW299)&lt;&gt;"Available","REVIEW",IF(OR(INDEX('GSTR-2B IMS'!$B$5:$B$504,AW299)="GSTR-1 B2B",INDEX('GSTR-2B IMS'!$B$5:$B$504,AW299)="GSTR-1A",INDEX('GSTR-2B IMS'!$B$5:$B$504,AW299)="IFF"),IF(OR(INDEX('GSTR-2B IMS'!$V$5:$V$504,AW299)="Accepted",INDEX('GSTR-2B IMS'!$V$5:$V$504,AW299)="No Action",INDEX('GSTR-2B IMS'!$V$5:$V$504,AW299)="Deemed Accepted"),"PASS","REVIEW"),IF(OR(INDEX('GSTR-2B IMS'!$V$5:$V$504,AW299)="Not in IMS",INDEX('GSTR-2B IMS'!$V$5:$V$504,AW299)="N.A.",INDEX('GSTR-2B IMS'!$V$5:$V$504,AW299)=""),"PASS","REVIEW")))))</f>
        <v/>
      </c>
      <c r="BB299" s="190" t="str">
        <f>IF(A299="","",IF(S299="Yes","RCM",IF(AW299="","Unmatched",IF(INDEX('GSTR-2B IMS'!$AC$5:$AC$504,AW299)="","4(A)(5)",INDEX('GSTR-2B IMS'!$AC$5:$AC$504,AW299)))))</f>
        <v/>
      </c>
      <c r="BC299" s="188" t="str">
        <f>IF(A299="","",IF(OR(S299="Yes",F299="Credit Note",Q299&lt;=0,AF299="",Setup!$B$24&lt;=AF299,AN299&lt;=0),0,MAX(0,M299*MIN(1,MAX(0,AI299/AN299))*MAX(0,1-IF(AND(AD299&lt;&gt;"",AD299&lt;=AF299),MIN(1,MAX(0,AE299/Q299)),0))-SUMIFS('Reversal Reclaim'!$K$5:$K$504,'Reversal Reclaim'!$B$5:$B$504,A299,'Reversal Reclaim'!$G$5:$G$504,"Temporary"))))</f>
        <v/>
      </c>
      <c r="BD299" s="188" t="str">
        <f>IF(A299="","",IF(OR(S299="Yes",F299="Credit Note",Q299&lt;=0,AF299="",Setup!$B$24&lt;=AF299,AN299&lt;=0),0,MAX(0,N299*MIN(1,MAX(0,AI299/AN299))*MAX(0,1-IF(AND(AD299&lt;&gt;"",AD299&lt;=AF299),MIN(1,MAX(0,AE299/Q299)),0))-SUMIFS('Reversal Reclaim'!$L$5:$L$504,'Reversal Reclaim'!$B$5:$B$504,A299,'Reversal Reclaim'!$G$5:$G$504,"Temporary"))))</f>
        <v/>
      </c>
      <c r="BE299" s="188" t="str">
        <f>IF(A299="","",IF(OR(S299="Yes",F299="Credit Note",Q299&lt;=0,AF299="",Setup!$B$24&lt;=AF299,AN299&lt;=0),0,MAX(0,O299*MIN(1,MAX(0,AI299/AN299))*MAX(0,1-IF(AND(AD299&lt;&gt;"",AD299&lt;=AF299),MIN(1,MAX(0,AE299/Q299)),0))-SUMIFS('Reversal Reclaim'!$M$5:$M$504,'Reversal Reclaim'!$B$5:$B$504,A299,'Reversal Reclaim'!$G$5:$G$504,"Temporary"))))</f>
        <v/>
      </c>
      <c r="BF299" s="188" t="str">
        <f>IF(A299="","",IF(OR(S299="Yes",F299="Credit Note",Q299&lt;=0,AF299="",Setup!$B$24&lt;=AF299,AN299&lt;=0),0,MAX(0,P299*MIN(1,MAX(0,AI299/AN299))*MAX(0,1-IF(AND(AD299&lt;&gt;"",AD299&lt;=AF299),MIN(1,MAX(0,AE299/Q299)),0))-SUMIFS('Reversal Reclaim'!$N$5:$N$504,'Reversal Reclaim'!$B$5:$B$504,A299,'Reversal Reclaim'!$G$5:$G$504,"Temporary"))))</f>
        <v/>
      </c>
      <c r="BG299" s="188" t="str">
        <f t="shared" si="64"/>
        <v/>
      </c>
    </row>
    <row r="300" spans="1:59" ht="37.950000000000003" customHeight="1" x14ac:dyDescent="0.25">
      <c r="A300" s="61"/>
      <c r="B300" s="62"/>
      <c r="C300" s="62"/>
      <c r="D300" s="62"/>
      <c r="E300" s="62"/>
      <c r="F300" s="62"/>
      <c r="G300" s="62"/>
      <c r="H300" s="63"/>
      <c r="I300" s="63"/>
      <c r="J300" s="63"/>
      <c r="K300" s="63"/>
      <c r="L300" s="64"/>
      <c r="M300" s="64"/>
      <c r="N300" s="64"/>
      <c r="O300" s="64"/>
      <c r="P300" s="64"/>
      <c r="Q300" s="64"/>
      <c r="R300" s="62"/>
      <c r="S300" s="62"/>
      <c r="T300" s="62"/>
      <c r="U300" s="62"/>
      <c r="V300" s="62"/>
      <c r="W300" s="63"/>
      <c r="X300" s="65"/>
      <c r="Y300" s="65"/>
      <c r="Z300" s="65"/>
      <c r="AA300" s="62"/>
      <c r="AB300" s="62"/>
      <c r="AC300" s="62"/>
      <c r="AD300" s="63"/>
      <c r="AE300" s="64"/>
      <c r="AF300" s="63" t="str">
        <f t="shared" si="52"/>
        <v/>
      </c>
      <c r="AG300" s="62"/>
      <c r="AH300" s="207"/>
      <c r="AI300" s="64"/>
      <c r="AJ300" s="64"/>
      <c r="AK300" s="64"/>
      <c r="AL300" s="66" t="str">
        <f t="shared" si="53"/>
        <v/>
      </c>
      <c r="AM300" s="67" t="str">
        <f t="shared" si="54"/>
        <v/>
      </c>
      <c r="AN300" s="68" t="str">
        <f t="shared" si="55"/>
        <v/>
      </c>
      <c r="AO300" s="67" t="str">
        <f t="shared" si="56"/>
        <v/>
      </c>
      <c r="AP300" s="67" t="str">
        <f t="shared" si="57"/>
        <v/>
      </c>
      <c r="AQ300" s="67" t="str">
        <f t="shared" si="58"/>
        <v/>
      </c>
      <c r="AR300" s="67" t="str">
        <f t="shared" si="59"/>
        <v/>
      </c>
      <c r="AS300" s="67" t="str">
        <f t="shared" si="60"/>
        <v/>
      </c>
      <c r="AT300" s="67" t="str">
        <f>IF(A300="","",IF(S300="Yes","N.A.",IF(AND(AD300&lt;&gt;"",AD300&lt;=AF300,AE300&gt;=Q300),"PASS",IF(Setup!$B$24&lt;=AF300,"WATCH",IF(BG300&gt;0,"PARTIAL REVERSE/REVIEW","REVERSE/REVIEW")))))</f>
        <v/>
      </c>
      <c r="AU300" s="67" t="str">
        <f>IF(A300="","",IF(H300="","REVIEW",IF(AI300&gt;0,IF(OR(AH300="",NOT(ISNUMBER(AH300))),"REVIEW CLAIM DATE",IF(AH300&lt;=SUMIF('FY Deadlines'!$A$5:$A$14,IF(MONTH(H300)&gt;=4,YEAR(H300),YEAR(H300)-1),'FY Deadlines'!$F$5:$F$14),"PASS","EXPIRED CLAIM")),IF(SUMIF('FY Deadlines'!$A$5:$A$14,IF(MONTH(H300)&gt;=4,YEAR(H300),YEAR(H300)-1),'FY Deadlines'!$F$5:$F$14)=0,"REVIEW FY",IF(Setup!$B$24&gt;SUMIF('FY Deadlines'!$A$5:$A$14,IF(MONTH(H300)&gt;=4,YEAR(H300),YEAR(H300)-1),'FY Deadlines'!$F$5:$F$14),"EXPIRED","PASS")))))</f>
        <v/>
      </c>
      <c r="AV300" s="67" t="str">
        <f t="shared" si="61"/>
        <v/>
      </c>
      <c r="AW300" s="67" t="str">
        <f>IF(AM300="","",IF(COUNTIF('GSTR-2B IMS'!$AE$5:$AE$504,AM300)=1,SUMIF('GSTR-2B IMS'!$AE$5:$AE$504,AM300,'GSTR-2B IMS'!$AL$5:$AL$504),""))</f>
        <v/>
      </c>
      <c r="AX300" s="67" t="str">
        <f>IF(A300="","",IF(AO300&gt;1,"Duplicate",IF(COUNTIF('GSTR-2B IMS'!$AE$5:$AE$504,AM300)=0,"Only in Books",IF(COUNTIF('GSTR-2B IMS'!$AE$5:$AE$504,AM300)&gt;1,"Duplicate",IF(AND(C300=INDEX('GSTR-2B IMS'!$C$5:$C$504,AW300),F300=INDEX('GSTR-2B IMS'!$F$5:$F$504,AW300),ABS(H300-INDEX('GSTR-2B IMS'!$H$5:$H$504,AW300))&lt;=Setup!$B$21,ABS(L300-INDEX('GSTR-2B IMS'!$L$5:$L$504,AW300))&lt;=Setup!$B$18,ABS(AN300-INDEX('GSTR-2B IMS'!$AF$5:$AF$504,AW300))&lt;=Setup!$B$19,ABS(M300-INDEX('GSTR-2B IMS'!$M$5:$M$504,AW300))&lt;=Setup!$B$20,ABS(N300-INDEX('GSTR-2B IMS'!$N$5:$N$504,AW300))&lt;=Setup!$B$20,ABS(O300-INDEX('GSTR-2B IMS'!$O$5:$O$504,AW300))&lt;=Setup!$B$20,ABS(P300-INDEX('GSTR-2B IMS'!$P$5:$P$504,AW300))&lt;=Setup!$B$20),"Exact",IF(AND(C300=INDEX('GSTR-2B IMS'!$C$5:$C$504,AW300),F300=INDEX('GSTR-2B IMS'!$F$5:$F$504,AW300)),"Partial","Probable"))))))</f>
        <v/>
      </c>
      <c r="AY300" s="69" t="str">
        <f t="shared" si="62"/>
        <v/>
      </c>
      <c r="AZ300" s="190">
        <f t="shared" si="63"/>
        <v>296</v>
      </c>
      <c r="BA300" s="190" t="str">
        <f>IF(A300="","",IF(AW300="","N.A.",IF(INDEX('GSTR-2B IMS'!$T$5:$T$504,AW300)&lt;&gt;"Available","REVIEW",IF(OR(INDEX('GSTR-2B IMS'!$B$5:$B$504,AW300)="GSTR-1 B2B",INDEX('GSTR-2B IMS'!$B$5:$B$504,AW300)="GSTR-1A",INDEX('GSTR-2B IMS'!$B$5:$B$504,AW300)="IFF"),IF(OR(INDEX('GSTR-2B IMS'!$V$5:$V$504,AW300)="Accepted",INDEX('GSTR-2B IMS'!$V$5:$V$504,AW300)="No Action",INDEX('GSTR-2B IMS'!$V$5:$V$504,AW300)="Deemed Accepted"),"PASS","REVIEW"),IF(OR(INDEX('GSTR-2B IMS'!$V$5:$V$504,AW300)="Not in IMS",INDEX('GSTR-2B IMS'!$V$5:$V$504,AW300)="N.A.",INDEX('GSTR-2B IMS'!$V$5:$V$504,AW300)=""),"PASS","REVIEW")))))</f>
        <v/>
      </c>
      <c r="BB300" s="190" t="str">
        <f>IF(A300="","",IF(S300="Yes","RCM",IF(AW300="","Unmatched",IF(INDEX('GSTR-2B IMS'!$AC$5:$AC$504,AW300)="","4(A)(5)",INDEX('GSTR-2B IMS'!$AC$5:$AC$504,AW300)))))</f>
        <v/>
      </c>
      <c r="BC300" s="188" t="str">
        <f>IF(A300="","",IF(OR(S300="Yes",F300="Credit Note",Q300&lt;=0,AF300="",Setup!$B$24&lt;=AF300,AN300&lt;=0),0,MAX(0,M300*MIN(1,MAX(0,AI300/AN300))*MAX(0,1-IF(AND(AD300&lt;&gt;"",AD300&lt;=AF300),MIN(1,MAX(0,AE300/Q300)),0))-SUMIFS('Reversal Reclaim'!$K$5:$K$504,'Reversal Reclaim'!$B$5:$B$504,A300,'Reversal Reclaim'!$G$5:$G$504,"Temporary"))))</f>
        <v/>
      </c>
      <c r="BD300" s="188" t="str">
        <f>IF(A300="","",IF(OR(S300="Yes",F300="Credit Note",Q300&lt;=0,AF300="",Setup!$B$24&lt;=AF300,AN300&lt;=0),0,MAX(0,N300*MIN(1,MAX(0,AI300/AN300))*MAX(0,1-IF(AND(AD300&lt;&gt;"",AD300&lt;=AF300),MIN(1,MAX(0,AE300/Q300)),0))-SUMIFS('Reversal Reclaim'!$L$5:$L$504,'Reversal Reclaim'!$B$5:$B$504,A300,'Reversal Reclaim'!$G$5:$G$504,"Temporary"))))</f>
        <v/>
      </c>
      <c r="BE300" s="188" t="str">
        <f>IF(A300="","",IF(OR(S300="Yes",F300="Credit Note",Q300&lt;=0,AF300="",Setup!$B$24&lt;=AF300,AN300&lt;=0),0,MAX(0,O300*MIN(1,MAX(0,AI300/AN300))*MAX(0,1-IF(AND(AD300&lt;&gt;"",AD300&lt;=AF300),MIN(1,MAX(0,AE300/Q300)),0))-SUMIFS('Reversal Reclaim'!$M$5:$M$504,'Reversal Reclaim'!$B$5:$B$504,A300,'Reversal Reclaim'!$G$5:$G$504,"Temporary"))))</f>
        <v/>
      </c>
      <c r="BF300" s="188" t="str">
        <f>IF(A300="","",IF(OR(S300="Yes",F300="Credit Note",Q300&lt;=0,AF300="",Setup!$B$24&lt;=AF300,AN300&lt;=0),0,MAX(0,P300*MIN(1,MAX(0,AI300/AN300))*MAX(0,1-IF(AND(AD300&lt;&gt;"",AD300&lt;=AF300),MIN(1,MAX(0,AE300/Q300)),0))-SUMIFS('Reversal Reclaim'!$N$5:$N$504,'Reversal Reclaim'!$B$5:$B$504,A300,'Reversal Reclaim'!$G$5:$G$504,"Temporary"))))</f>
        <v/>
      </c>
      <c r="BG300" s="188" t="str">
        <f t="shared" si="64"/>
        <v/>
      </c>
    </row>
    <row r="301" spans="1:59" ht="37.950000000000003" customHeight="1" x14ac:dyDescent="0.25">
      <c r="A301" s="61"/>
      <c r="B301" s="62"/>
      <c r="C301" s="62"/>
      <c r="D301" s="62"/>
      <c r="E301" s="62"/>
      <c r="F301" s="62"/>
      <c r="G301" s="62"/>
      <c r="H301" s="63"/>
      <c r="I301" s="63"/>
      <c r="J301" s="63"/>
      <c r="K301" s="63"/>
      <c r="L301" s="64"/>
      <c r="M301" s="64"/>
      <c r="N301" s="64"/>
      <c r="O301" s="64"/>
      <c r="P301" s="64"/>
      <c r="Q301" s="64"/>
      <c r="R301" s="62"/>
      <c r="S301" s="62"/>
      <c r="T301" s="62"/>
      <c r="U301" s="62"/>
      <c r="V301" s="62"/>
      <c r="W301" s="63"/>
      <c r="X301" s="65"/>
      <c r="Y301" s="65"/>
      <c r="Z301" s="65"/>
      <c r="AA301" s="62"/>
      <c r="AB301" s="62"/>
      <c r="AC301" s="62"/>
      <c r="AD301" s="63"/>
      <c r="AE301" s="64"/>
      <c r="AF301" s="63" t="str">
        <f t="shared" si="52"/>
        <v/>
      </c>
      <c r="AG301" s="62"/>
      <c r="AH301" s="207"/>
      <c r="AI301" s="64"/>
      <c r="AJ301" s="64"/>
      <c r="AK301" s="64"/>
      <c r="AL301" s="66" t="str">
        <f t="shared" si="53"/>
        <v/>
      </c>
      <c r="AM301" s="67" t="str">
        <f t="shared" si="54"/>
        <v/>
      </c>
      <c r="AN301" s="68" t="str">
        <f t="shared" si="55"/>
        <v/>
      </c>
      <c r="AO301" s="67" t="str">
        <f t="shared" si="56"/>
        <v/>
      </c>
      <c r="AP301" s="67" t="str">
        <f t="shared" si="57"/>
        <v/>
      </c>
      <c r="AQ301" s="67" t="str">
        <f t="shared" si="58"/>
        <v/>
      </c>
      <c r="AR301" s="67" t="str">
        <f t="shared" si="59"/>
        <v/>
      </c>
      <c r="AS301" s="67" t="str">
        <f t="shared" si="60"/>
        <v/>
      </c>
      <c r="AT301" s="67" t="str">
        <f>IF(A301="","",IF(S301="Yes","N.A.",IF(AND(AD301&lt;&gt;"",AD301&lt;=AF301,AE301&gt;=Q301),"PASS",IF(Setup!$B$24&lt;=AF301,"WATCH",IF(BG301&gt;0,"PARTIAL REVERSE/REVIEW","REVERSE/REVIEW")))))</f>
        <v/>
      </c>
      <c r="AU301" s="67" t="str">
        <f>IF(A301="","",IF(H301="","REVIEW",IF(AI301&gt;0,IF(OR(AH301="",NOT(ISNUMBER(AH301))),"REVIEW CLAIM DATE",IF(AH301&lt;=SUMIF('FY Deadlines'!$A$5:$A$14,IF(MONTH(H301)&gt;=4,YEAR(H301),YEAR(H301)-1),'FY Deadlines'!$F$5:$F$14),"PASS","EXPIRED CLAIM")),IF(SUMIF('FY Deadlines'!$A$5:$A$14,IF(MONTH(H301)&gt;=4,YEAR(H301),YEAR(H301)-1),'FY Deadlines'!$F$5:$F$14)=0,"REVIEW FY",IF(Setup!$B$24&gt;SUMIF('FY Deadlines'!$A$5:$A$14,IF(MONTH(H301)&gt;=4,YEAR(H301),YEAR(H301)-1),'FY Deadlines'!$F$5:$F$14),"EXPIRED","PASS")))))</f>
        <v/>
      </c>
      <c r="AV301" s="67" t="str">
        <f t="shared" si="61"/>
        <v/>
      </c>
      <c r="AW301" s="67" t="str">
        <f>IF(AM301="","",IF(COUNTIF('GSTR-2B IMS'!$AE$5:$AE$504,AM301)=1,SUMIF('GSTR-2B IMS'!$AE$5:$AE$504,AM301,'GSTR-2B IMS'!$AL$5:$AL$504),""))</f>
        <v/>
      </c>
      <c r="AX301" s="67" t="str">
        <f>IF(A301="","",IF(AO301&gt;1,"Duplicate",IF(COUNTIF('GSTR-2B IMS'!$AE$5:$AE$504,AM301)=0,"Only in Books",IF(COUNTIF('GSTR-2B IMS'!$AE$5:$AE$504,AM301)&gt;1,"Duplicate",IF(AND(C301=INDEX('GSTR-2B IMS'!$C$5:$C$504,AW301),F301=INDEX('GSTR-2B IMS'!$F$5:$F$504,AW301),ABS(H301-INDEX('GSTR-2B IMS'!$H$5:$H$504,AW301))&lt;=Setup!$B$21,ABS(L301-INDEX('GSTR-2B IMS'!$L$5:$L$504,AW301))&lt;=Setup!$B$18,ABS(AN301-INDEX('GSTR-2B IMS'!$AF$5:$AF$504,AW301))&lt;=Setup!$B$19,ABS(M301-INDEX('GSTR-2B IMS'!$M$5:$M$504,AW301))&lt;=Setup!$B$20,ABS(N301-INDEX('GSTR-2B IMS'!$N$5:$N$504,AW301))&lt;=Setup!$B$20,ABS(O301-INDEX('GSTR-2B IMS'!$O$5:$O$504,AW301))&lt;=Setup!$B$20,ABS(P301-INDEX('GSTR-2B IMS'!$P$5:$P$504,AW301))&lt;=Setup!$B$20),"Exact",IF(AND(C301=INDEX('GSTR-2B IMS'!$C$5:$C$504,AW301),F301=INDEX('GSTR-2B IMS'!$F$5:$F$504,AW301)),"Partial","Probable"))))))</f>
        <v/>
      </c>
      <c r="AY301" s="69" t="str">
        <f t="shared" si="62"/>
        <v/>
      </c>
      <c r="AZ301" s="190">
        <f t="shared" si="63"/>
        <v>297</v>
      </c>
      <c r="BA301" s="190" t="str">
        <f>IF(A301="","",IF(AW301="","N.A.",IF(INDEX('GSTR-2B IMS'!$T$5:$T$504,AW301)&lt;&gt;"Available","REVIEW",IF(OR(INDEX('GSTR-2B IMS'!$B$5:$B$504,AW301)="GSTR-1 B2B",INDEX('GSTR-2B IMS'!$B$5:$B$504,AW301)="GSTR-1A",INDEX('GSTR-2B IMS'!$B$5:$B$504,AW301)="IFF"),IF(OR(INDEX('GSTR-2B IMS'!$V$5:$V$504,AW301)="Accepted",INDEX('GSTR-2B IMS'!$V$5:$V$504,AW301)="No Action",INDEX('GSTR-2B IMS'!$V$5:$V$504,AW301)="Deemed Accepted"),"PASS","REVIEW"),IF(OR(INDEX('GSTR-2B IMS'!$V$5:$V$504,AW301)="Not in IMS",INDEX('GSTR-2B IMS'!$V$5:$V$504,AW301)="N.A.",INDEX('GSTR-2B IMS'!$V$5:$V$504,AW301)=""),"PASS","REVIEW")))))</f>
        <v/>
      </c>
      <c r="BB301" s="190" t="str">
        <f>IF(A301="","",IF(S301="Yes","RCM",IF(AW301="","Unmatched",IF(INDEX('GSTR-2B IMS'!$AC$5:$AC$504,AW301)="","4(A)(5)",INDEX('GSTR-2B IMS'!$AC$5:$AC$504,AW301)))))</f>
        <v/>
      </c>
      <c r="BC301" s="188" t="str">
        <f>IF(A301="","",IF(OR(S301="Yes",F301="Credit Note",Q301&lt;=0,AF301="",Setup!$B$24&lt;=AF301,AN301&lt;=0),0,MAX(0,M301*MIN(1,MAX(0,AI301/AN301))*MAX(0,1-IF(AND(AD301&lt;&gt;"",AD301&lt;=AF301),MIN(1,MAX(0,AE301/Q301)),0))-SUMIFS('Reversal Reclaim'!$K$5:$K$504,'Reversal Reclaim'!$B$5:$B$504,A301,'Reversal Reclaim'!$G$5:$G$504,"Temporary"))))</f>
        <v/>
      </c>
      <c r="BD301" s="188" t="str">
        <f>IF(A301="","",IF(OR(S301="Yes",F301="Credit Note",Q301&lt;=0,AF301="",Setup!$B$24&lt;=AF301,AN301&lt;=0),0,MAX(0,N301*MIN(1,MAX(0,AI301/AN301))*MAX(0,1-IF(AND(AD301&lt;&gt;"",AD301&lt;=AF301),MIN(1,MAX(0,AE301/Q301)),0))-SUMIFS('Reversal Reclaim'!$L$5:$L$504,'Reversal Reclaim'!$B$5:$B$504,A301,'Reversal Reclaim'!$G$5:$G$504,"Temporary"))))</f>
        <v/>
      </c>
      <c r="BE301" s="188" t="str">
        <f>IF(A301="","",IF(OR(S301="Yes",F301="Credit Note",Q301&lt;=0,AF301="",Setup!$B$24&lt;=AF301,AN301&lt;=0),0,MAX(0,O301*MIN(1,MAX(0,AI301/AN301))*MAX(0,1-IF(AND(AD301&lt;&gt;"",AD301&lt;=AF301),MIN(1,MAX(0,AE301/Q301)),0))-SUMIFS('Reversal Reclaim'!$M$5:$M$504,'Reversal Reclaim'!$B$5:$B$504,A301,'Reversal Reclaim'!$G$5:$G$504,"Temporary"))))</f>
        <v/>
      </c>
      <c r="BF301" s="188" t="str">
        <f>IF(A301="","",IF(OR(S301="Yes",F301="Credit Note",Q301&lt;=0,AF301="",Setup!$B$24&lt;=AF301,AN301&lt;=0),0,MAX(0,P301*MIN(1,MAX(0,AI301/AN301))*MAX(0,1-IF(AND(AD301&lt;&gt;"",AD301&lt;=AF301),MIN(1,MAX(0,AE301/Q301)),0))-SUMIFS('Reversal Reclaim'!$N$5:$N$504,'Reversal Reclaim'!$B$5:$B$504,A301,'Reversal Reclaim'!$G$5:$G$504,"Temporary"))))</f>
        <v/>
      </c>
      <c r="BG301" s="188" t="str">
        <f t="shared" si="64"/>
        <v/>
      </c>
    </row>
    <row r="302" spans="1:59" ht="37.950000000000003" customHeight="1" x14ac:dyDescent="0.25">
      <c r="A302" s="61"/>
      <c r="B302" s="62"/>
      <c r="C302" s="62"/>
      <c r="D302" s="62"/>
      <c r="E302" s="62"/>
      <c r="F302" s="62"/>
      <c r="G302" s="62"/>
      <c r="H302" s="63"/>
      <c r="I302" s="63"/>
      <c r="J302" s="63"/>
      <c r="K302" s="63"/>
      <c r="L302" s="64"/>
      <c r="M302" s="64"/>
      <c r="N302" s="64"/>
      <c r="O302" s="64"/>
      <c r="P302" s="64"/>
      <c r="Q302" s="64"/>
      <c r="R302" s="62"/>
      <c r="S302" s="62"/>
      <c r="T302" s="62"/>
      <c r="U302" s="62"/>
      <c r="V302" s="62"/>
      <c r="W302" s="63"/>
      <c r="X302" s="65"/>
      <c r="Y302" s="65"/>
      <c r="Z302" s="65"/>
      <c r="AA302" s="62"/>
      <c r="AB302" s="62"/>
      <c r="AC302" s="62"/>
      <c r="AD302" s="63"/>
      <c r="AE302" s="64"/>
      <c r="AF302" s="63" t="str">
        <f t="shared" si="52"/>
        <v/>
      </c>
      <c r="AG302" s="62"/>
      <c r="AH302" s="207"/>
      <c r="AI302" s="64"/>
      <c r="AJ302" s="64"/>
      <c r="AK302" s="64"/>
      <c r="AL302" s="66" t="str">
        <f t="shared" si="53"/>
        <v/>
      </c>
      <c r="AM302" s="67" t="str">
        <f t="shared" si="54"/>
        <v/>
      </c>
      <c r="AN302" s="68" t="str">
        <f t="shared" si="55"/>
        <v/>
      </c>
      <c r="AO302" s="67" t="str">
        <f t="shared" si="56"/>
        <v/>
      </c>
      <c r="AP302" s="67" t="str">
        <f t="shared" si="57"/>
        <v/>
      </c>
      <c r="AQ302" s="67" t="str">
        <f t="shared" si="58"/>
        <v/>
      </c>
      <c r="AR302" s="67" t="str">
        <f t="shared" si="59"/>
        <v/>
      </c>
      <c r="AS302" s="67" t="str">
        <f t="shared" si="60"/>
        <v/>
      </c>
      <c r="AT302" s="67" t="str">
        <f>IF(A302="","",IF(S302="Yes","N.A.",IF(AND(AD302&lt;&gt;"",AD302&lt;=AF302,AE302&gt;=Q302),"PASS",IF(Setup!$B$24&lt;=AF302,"WATCH",IF(BG302&gt;0,"PARTIAL REVERSE/REVIEW","REVERSE/REVIEW")))))</f>
        <v/>
      </c>
      <c r="AU302" s="67" t="str">
        <f>IF(A302="","",IF(H302="","REVIEW",IF(AI302&gt;0,IF(OR(AH302="",NOT(ISNUMBER(AH302))),"REVIEW CLAIM DATE",IF(AH302&lt;=SUMIF('FY Deadlines'!$A$5:$A$14,IF(MONTH(H302)&gt;=4,YEAR(H302),YEAR(H302)-1),'FY Deadlines'!$F$5:$F$14),"PASS","EXPIRED CLAIM")),IF(SUMIF('FY Deadlines'!$A$5:$A$14,IF(MONTH(H302)&gt;=4,YEAR(H302),YEAR(H302)-1),'FY Deadlines'!$F$5:$F$14)=0,"REVIEW FY",IF(Setup!$B$24&gt;SUMIF('FY Deadlines'!$A$5:$A$14,IF(MONTH(H302)&gt;=4,YEAR(H302),YEAR(H302)-1),'FY Deadlines'!$F$5:$F$14),"EXPIRED","PASS")))))</f>
        <v/>
      </c>
      <c r="AV302" s="67" t="str">
        <f t="shared" si="61"/>
        <v/>
      </c>
      <c r="AW302" s="67" t="str">
        <f>IF(AM302="","",IF(COUNTIF('GSTR-2B IMS'!$AE$5:$AE$504,AM302)=1,SUMIF('GSTR-2B IMS'!$AE$5:$AE$504,AM302,'GSTR-2B IMS'!$AL$5:$AL$504),""))</f>
        <v/>
      </c>
      <c r="AX302" s="67" t="str">
        <f>IF(A302="","",IF(AO302&gt;1,"Duplicate",IF(COUNTIF('GSTR-2B IMS'!$AE$5:$AE$504,AM302)=0,"Only in Books",IF(COUNTIF('GSTR-2B IMS'!$AE$5:$AE$504,AM302)&gt;1,"Duplicate",IF(AND(C302=INDEX('GSTR-2B IMS'!$C$5:$C$504,AW302),F302=INDEX('GSTR-2B IMS'!$F$5:$F$504,AW302),ABS(H302-INDEX('GSTR-2B IMS'!$H$5:$H$504,AW302))&lt;=Setup!$B$21,ABS(L302-INDEX('GSTR-2B IMS'!$L$5:$L$504,AW302))&lt;=Setup!$B$18,ABS(AN302-INDEX('GSTR-2B IMS'!$AF$5:$AF$504,AW302))&lt;=Setup!$B$19,ABS(M302-INDEX('GSTR-2B IMS'!$M$5:$M$504,AW302))&lt;=Setup!$B$20,ABS(N302-INDEX('GSTR-2B IMS'!$N$5:$N$504,AW302))&lt;=Setup!$B$20,ABS(O302-INDEX('GSTR-2B IMS'!$O$5:$O$504,AW302))&lt;=Setup!$B$20,ABS(P302-INDEX('GSTR-2B IMS'!$P$5:$P$504,AW302))&lt;=Setup!$B$20),"Exact",IF(AND(C302=INDEX('GSTR-2B IMS'!$C$5:$C$504,AW302),F302=INDEX('GSTR-2B IMS'!$F$5:$F$504,AW302)),"Partial","Probable"))))))</f>
        <v/>
      </c>
      <c r="AY302" s="69" t="str">
        <f t="shared" si="62"/>
        <v/>
      </c>
      <c r="AZ302" s="190">
        <f t="shared" si="63"/>
        <v>298</v>
      </c>
      <c r="BA302" s="190" t="str">
        <f>IF(A302="","",IF(AW302="","N.A.",IF(INDEX('GSTR-2B IMS'!$T$5:$T$504,AW302)&lt;&gt;"Available","REVIEW",IF(OR(INDEX('GSTR-2B IMS'!$B$5:$B$504,AW302)="GSTR-1 B2B",INDEX('GSTR-2B IMS'!$B$5:$B$504,AW302)="GSTR-1A",INDEX('GSTR-2B IMS'!$B$5:$B$504,AW302)="IFF"),IF(OR(INDEX('GSTR-2B IMS'!$V$5:$V$504,AW302)="Accepted",INDEX('GSTR-2B IMS'!$V$5:$V$504,AW302)="No Action",INDEX('GSTR-2B IMS'!$V$5:$V$504,AW302)="Deemed Accepted"),"PASS","REVIEW"),IF(OR(INDEX('GSTR-2B IMS'!$V$5:$V$504,AW302)="Not in IMS",INDEX('GSTR-2B IMS'!$V$5:$V$504,AW302)="N.A.",INDEX('GSTR-2B IMS'!$V$5:$V$504,AW302)=""),"PASS","REVIEW")))))</f>
        <v/>
      </c>
      <c r="BB302" s="190" t="str">
        <f>IF(A302="","",IF(S302="Yes","RCM",IF(AW302="","Unmatched",IF(INDEX('GSTR-2B IMS'!$AC$5:$AC$504,AW302)="","4(A)(5)",INDEX('GSTR-2B IMS'!$AC$5:$AC$504,AW302)))))</f>
        <v/>
      </c>
      <c r="BC302" s="188" t="str">
        <f>IF(A302="","",IF(OR(S302="Yes",F302="Credit Note",Q302&lt;=0,AF302="",Setup!$B$24&lt;=AF302,AN302&lt;=0),0,MAX(0,M302*MIN(1,MAX(0,AI302/AN302))*MAX(0,1-IF(AND(AD302&lt;&gt;"",AD302&lt;=AF302),MIN(1,MAX(0,AE302/Q302)),0))-SUMIFS('Reversal Reclaim'!$K$5:$K$504,'Reversal Reclaim'!$B$5:$B$504,A302,'Reversal Reclaim'!$G$5:$G$504,"Temporary"))))</f>
        <v/>
      </c>
      <c r="BD302" s="188" t="str">
        <f>IF(A302="","",IF(OR(S302="Yes",F302="Credit Note",Q302&lt;=0,AF302="",Setup!$B$24&lt;=AF302,AN302&lt;=0),0,MAX(0,N302*MIN(1,MAX(0,AI302/AN302))*MAX(0,1-IF(AND(AD302&lt;&gt;"",AD302&lt;=AF302),MIN(1,MAX(0,AE302/Q302)),0))-SUMIFS('Reversal Reclaim'!$L$5:$L$504,'Reversal Reclaim'!$B$5:$B$504,A302,'Reversal Reclaim'!$G$5:$G$504,"Temporary"))))</f>
        <v/>
      </c>
      <c r="BE302" s="188" t="str">
        <f>IF(A302="","",IF(OR(S302="Yes",F302="Credit Note",Q302&lt;=0,AF302="",Setup!$B$24&lt;=AF302,AN302&lt;=0),0,MAX(0,O302*MIN(1,MAX(0,AI302/AN302))*MAX(0,1-IF(AND(AD302&lt;&gt;"",AD302&lt;=AF302),MIN(1,MAX(0,AE302/Q302)),0))-SUMIFS('Reversal Reclaim'!$M$5:$M$504,'Reversal Reclaim'!$B$5:$B$504,A302,'Reversal Reclaim'!$G$5:$G$504,"Temporary"))))</f>
        <v/>
      </c>
      <c r="BF302" s="188" t="str">
        <f>IF(A302="","",IF(OR(S302="Yes",F302="Credit Note",Q302&lt;=0,AF302="",Setup!$B$24&lt;=AF302,AN302&lt;=0),0,MAX(0,P302*MIN(1,MAX(0,AI302/AN302))*MAX(0,1-IF(AND(AD302&lt;&gt;"",AD302&lt;=AF302),MIN(1,MAX(0,AE302/Q302)),0))-SUMIFS('Reversal Reclaim'!$N$5:$N$504,'Reversal Reclaim'!$B$5:$B$504,A302,'Reversal Reclaim'!$G$5:$G$504,"Temporary"))))</f>
        <v/>
      </c>
      <c r="BG302" s="188" t="str">
        <f t="shared" si="64"/>
        <v/>
      </c>
    </row>
    <row r="303" spans="1:59" ht="37.950000000000003" customHeight="1" x14ac:dyDescent="0.25">
      <c r="A303" s="61"/>
      <c r="B303" s="62"/>
      <c r="C303" s="62"/>
      <c r="D303" s="62"/>
      <c r="E303" s="62"/>
      <c r="F303" s="62"/>
      <c r="G303" s="62"/>
      <c r="H303" s="63"/>
      <c r="I303" s="63"/>
      <c r="J303" s="63"/>
      <c r="K303" s="63"/>
      <c r="L303" s="64"/>
      <c r="M303" s="64"/>
      <c r="N303" s="64"/>
      <c r="O303" s="64"/>
      <c r="P303" s="64"/>
      <c r="Q303" s="64"/>
      <c r="R303" s="62"/>
      <c r="S303" s="62"/>
      <c r="T303" s="62"/>
      <c r="U303" s="62"/>
      <c r="V303" s="62"/>
      <c r="W303" s="63"/>
      <c r="X303" s="65"/>
      <c r="Y303" s="65"/>
      <c r="Z303" s="65"/>
      <c r="AA303" s="62"/>
      <c r="AB303" s="62"/>
      <c r="AC303" s="62"/>
      <c r="AD303" s="63"/>
      <c r="AE303" s="64"/>
      <c r="AF303" s="63" t="str">
        <f t="shared" si="52"/>
        <v/>
      </c>
      <c r="AG303" s="62"/>
      <c r="AH303" s="207"/>
      <c r="AI303" s="64"/>
      <c r="AJ303" s="64"/>
      <c r="AK303" s="64"/>
      <c r="AL303" s="66" t="str">
        <f t="shared" si="53"/>
        <v/>
      </c>
      <c r="AM303" s="67" t="str">
        <f t="shared" si="54"/>
        <v/>
      </c>
      <c r="AN303" s="68" t="str">
        <f t="shared" si="55"/>
        <v/>
      </c>
      <c r="AO303" s="67" t="str">
        <f t="shared" si="56"/>
        <v/>
      </c>
      <c r="AP303" s="67" t="str">
        <f t="shared" si="57"/>
        <v/>
      </c>
      <c r="AQ303" s="67" t="str">
        <f t="shared" si="58"/>
        <v/>
      </c>
      <c r="AR303" s="67" t="str">
        <f t="shared" si="59"/>
        <v/>
      </c>
      <c r="AS303" s="67" t="str">
        <f t="shared" si="60"/>
        <v/>
      </c>
      <c r="AT303" s="67" t="str">
        <f>IF(A303="","",IF(S303="Yes","N.A.",IF(AND(AD303&lt;&gt;"",AD303&lt;=AF303,AE303&gt;=Q303),"PASS",IF(Setup!$B$24&lt;=AF303,"WATCH",IF(BG303&gt;0,"PARTIAL REVERSE/REVIEW","REVERSE/REVIEW")))))</f>
        <v/>
      </c>
      <c r="AU303" s="67" t="str">
        <f>IF(A303="","",IF(H303="","REVIEW",IF(AI303&gt;0,IF(OR(AH303="",NOT(ISNUMBER(AH303))),"REVIEW CLAIM DATE",IF(AH303&lt;=SUMIF('FY Deadlines'!$A$5:$A$14,IF(MONTH(H303)&gt;=4,YEAR(H303),YEAR(H303)-1),'FY Deadlines'!$F$5:$F$14),"PASS","EXPIRED CLAIM")),IF(SUMIF('FY Deadlines'!$A$5:$A$14,IF(MONTH(H303)&gt;=4,YEAR(H303),YEAR(H303)-1),'FY Deadlines'!$F$5:$F$14)=0,"REVIEW FY",IF(Setup!$B$24&gt;SUMIF('FY Deadlines'!$A$5:$A$14,IF(MONTH(H303)&gt;=4,YEAR(H303),YEAR(H303)-1),'FY Deadlines'!$F$5:$F$14),"EXPIRED","PASS")))))</f>
        <v/>
      </c>
      <c r="AV303" s="67" t="str">
        <f t="shared" si="61"/>
        <v/>
      </c>
      <c r="AW303" s="67" t="str">
        <f>IF(AM303="","",IF(COUNTIF('GSTR-2B IMS'!$AE$5:$AE$504,AM303)=1,SUMIF('GSTR-2B IMS'!$AE$5:$AE$504,AM303,'GSTR-2B IMS'!$AL$5:$AL$504),""))</f>
        <v/>
      </c>
      <c r="AX303" s="67" t="str">
        <f>IF(A303="","",IF(AO303&gt;1,"Duplicate",IF(COUNTIF('GSTR-2B IMS'!$AE$5:$AE$504,AM303)=0,"Only in Books",IF(COUNTIF('GSTR-2B IMS'!$AE$5:$AE$504,AM303)&gt;1,"Duplicate",IF(AND(C303=INDEX('GSTR-2B IMS'!$C$5:$C$504,AW303),F303=INDEX('GSTR-2B IMS'!$F$5:$F$504,AW303),ABS(H303-INDEX('GSTR-2B IMS'!$H$5:$H$504,AW303))&lt;=Setup!$B$21,ABS(L303-INDEX('GSTR-2B IMS'!$L$5:$L$504,AW303))&lt;=Setup!$B$18,ABS(AN303-INDEX('GSTR-2B IMS'!$AF$5:$AF$504,AW303))&lt;=Setup!$B$19,ABS(M303-INDEX('GSTR-2B IMS'!$M$5:$M$504,AW303))&lt;=Setup!$B$20,ABS(N303-INDEX('GSTR-2B IMS'!$N$5:$N$504,AW303))&lt;=Setup!$B$20,ABS(O303-INDEX('GSTR-2B IMS'!$O$5:$O$504,AW303))&lt;=Setup!$B$20,ABS(P303-INDEX('GSTR-2B IMS'!$P$5:$P$504,AW303))&lt;=Setup!$B$20),"Exact",IF(AND(C303=INDEX('GSTR-2B IMS'!$C$5:$C$504,AW303),F303=INDEX('GSTR-2B IMS'!$F$5:$F$504,AW303)),"Partial","Probable"))))))</f>
        <v/>
      </c>
      <c r="AY303" s="69" t="str">
        <f t="shared" si="62"/>
        <v/>
      </c>
      <c r="AZ303" s="190">
        <f t="shared" si="63"/>
        <v>299</v>
      </c>
      <c r="BA303" s="190" t="str">
        <f>IF(A303="","",IF(AW303="","N.A.",IF(INDEX('GSTR-2B IMS'!$T$5:$T$504,AW303)&lt;&gt;"Available","REVIEW",IF(OR(INDEX('GSTR-2B IMS'!$B$5:$B$504,AW303)="GSTR-1 B2B",INDEX('GSTR-2B IMS'!$B$5:$B$504,AW303)="GSTR-1A",INDEX('GSTR-2B IMS'!$B$5:$B$504,AW303)="IFF"),IF(OR(INDEX('GSTR-2B IMS'!$V$5:$V$504,AW303)="Accepted",INDEX('GSTR-2B IMS'!$V$5:$V$504,AW303)="No Action",INDEX('GSTR-2B IMS'!$V$5:$V$504,AW303)="Deemed Accepted"),"PASS","REVIEW"),IF(OR(INDEX('GSTR-2B IMS'!$V$5:$V$504,AW303)="Not in IMS",INDEX('GSTR-2B IMS'!$V$5:$V$504,AW303)="N.A.",INDEX('GSTR-2B IMS'!$V$5:$V$504,AW303)=""),"PASS","REVIEW")))))</f>
        <v/>
      </c>
      <c r="BB303" s="190" t="str">
        <f>IF(A303="","",IF(S303="Yes","RCM",IF(AW303="","Unmatched",IF(INDEX('GSTR-2B IMS'!$AC$5:$AC$504,AW303)="","4(A)(5)",INDEX('GSTR-2B IMS'!$AC$5:$AC$504,AW303)))))</f>
        <v/>
      </c>
      <c r="BC303" s="188" t="str">
        <f>IF(A303="","",IF(OR(S303="Yes",F303="Credit Note",Q303&lt;=0,AF303="",Setup!$B$24&lt;=AF303,AN303&lt;=0),0,MAX(0,M303*MIN(1,MAX(0,AI303/AN303))*MAX(0,1-IF(AND(AD303&lt;&gt;"",AD303&lt;=AF303),MIN(1,MAX(0,AE303/Q303)),0))-SUMIFS('Reversal Reclaim'!$K$5:$K$504,'Reversal Reclaim'!$B$5:$B$504,A303,'Reversal Reclaim'!$G$5:$G$504,"Temporary"))))</f>
        <v/>
      </c>
      <c r="BD303" s="188" t="str">
        <f>IF(A303="","",IF(OR(S303="Yes",F303="Credit Note",Q303&lt;=0,AF303="",Setup!$B$24&lt;=AF303,AN303&lt;=0),0,MAX(0,N303*MIN(1,MAX(0,AI303/AN303))*MAX(0,1-IF(AND(AD303&lt;&gt;"",AD303&lt;=AF303),MIN(1,MAX(0,AE303/Q303)),0))-SUMIFS('Reversal Reclaim'!$L$5:$L$504,'Reversal Reclaim'!$B$5:$B$504,A303,'Reversal Reclaim'!$G$5:$G$504,"Temporary"))))</f>
        <v/>
      </c>
      <c r="BE303" s="188" t="str">
        <f>IF(A303="","",IF(OR(S303="Yes",F303="Credit Note",Q303&lt;=0,AF303="",Setup!$B$24&lt;=AF303,AN303&lt;=0),0,MAX(0,O303*MIN(1,MAX(0,AI303/AN303))*MAX(0,1-IF(AND(AD303&lt;&gt;"",AD303&lt;=AF303),MIN(1,MAX(0,AE303/Q303)),0))-SUMIFS('Reversal Reclaim'!$M$5:$M$504,'Reversal Reclaim'!$B$5:$B$504,A303,'Reversal Reclaim'!$G$5:$G$504,"Temporary"))))</f>
        <v/>
      </c>
      <c r="BF303" s="188" t="str">
        <f>IF(A303="","",IF(OR(S303="Yes",F303="Credit Note",Q303&lt;=0,AF303="",Setup!$B$24&lt;=AF303,AN303&lt;=0),0,MAX(0,P303*MIN(1,MAX(0,AI303/AN303))*MAX(0,1-IF(AND(AD303&lt;&gt;"",AD303&lt;=AF303),MIN(1,MAX(0,AE303/Q303)),0))-SUMIFS('Reversal Reclaim'!$N$5:$N$504,'Reversal Reclaim'!$B$5:$B$504,A303,'Reversal Reclaim'!$G$5:$G$504,"Temporary"))))</f>
        <v/>
      </c>
      <c r="BG303" s="188" t="str">
        <f t="shared" si="64"/>
        <v/>
      </c>
    </row>
    <row r="304" spans="1:59" ht="37.950000000000003" customHeight="1" x14ac:dyDescent="0.25">
      <c r="A304" s="61"/>
      <c r="B304" s="62"/>
      <c r="C304" s="62"/>
      <c r="D304" s="62"/>
      <c r="E304" s="62"/>
      <c r="F304" s="62"/>
      <c r="G304" s="62"/>
      <c r="H304" s="63"/>
      <c r="I304" s="63"/>
      <c r="J304" s="63"/>
      <c r="K304" s="63"/>
      <c r="L304" s="64"/>
      <c r="M304" s="64"/>
      <c r="N304" s="64"/>
      <c r="O304" s="64"/>
      <c r="P304" s="64"/>
      <c r="Q304" s="64"/>
      <c r="R304" s="62"/>
      <c r="S304" s="62"/>
      <c r="T304" s="62"/>
      <c r="U304" s="62"/>
      <c r="V304" s="62"/>
      <c r="W304" s="63"/>
      <c r="X304" s="65"/>
      <c r="Y304" s="65"/>
      <c r="Z304" s="65"/>
      <c r="AA304" s="62"/>
      <c r="AB304" s="62"/>
      <c r="AC304" s="62"/>
      <c r="AD304" s="63"/>
      <c r="AE304" s="64"/>
      <c r="AF304" s="63" t="str">
        <f t="shared" si="52"/>
        <v/>
      </c>
      <c r="AG304" s="62"/>
      <c r="AH304" s="207"/>
      <c r="AI304" s="64"/>
      <c r="AJ304" s="64"/>
      <c r="AK304" s="64"/>
      <c r="AL304" s="66" t="str">
        <f t="shared" si="53"/>
        <v/>
      </c>
      <c r="AM304" s="67" t="str">
        <f t="shared" si="54"/>
        <v/>
      </c>
      <c r="AN304" s="68" t="str">
        <f t="shared" si="55"/>
        <v/>
      </c>
      <c r="AO304" s="67" t="str">
        <f t="shared" si="56"/>
        <v/>
      </c>
      <c r="AP304" s="67" t="str">
        <f t="shared" si="57"/>
        <v/>
      </c>
      <c r="AQ304" s="67" t="str">
        <f t="shared" si="58"/>
        <v/>
      </c>
      <c r="AR304" s="67" t="str">
        <f t="shared" si="59"/>
        <v/>
      </c>
      <c r="AS304" s="67" t="str">
        <f t="shared" si="60"/>
        <v/>
      </c>
      <c r="AT304" s="67" t="str">
        <f>IF(A304="","",IF(S304="Yes","N.A.",IF(AND(AD304&lt;&gt;"",AD304&lt;=AF304,AE304&gt;=Q304),"PASS",IF(Setup!$B$24&lt;=AF304,"WATCH",IF(BG304&gt;0,"PARTIAL REVERSE/REVIEW","REVERSE/REVIEW")))))</f>
        <v/>
      </c>
      <c r="AU304" s="67" t="str">
        <f>IF(A304="","",IF(H304="","REVIEW",IF(AI304&gt;0,IF(OR(AH304="",NOT(ISNUMBER(AH304))),"REVIEW CLAIM DATE",IF(AH304&lt;=SUMIF('FY Deadlines'!$A$5:$A$14,IF(MONTH(H304)&gt;=4,YEAR(H304),YEAR(H304)-1),'FY Deadlines'!$F$5:$F$14),"PASS","EXPIRED CLAIM")),IF(SUMIF('FY Deadlines'!$A$5:$A$14,IF(MONTH(H304)&gt;=4,YEAR(H304),YEAR(H304)-1),'FY Deadlines'!$F$5:$F$14)=0,"REVIEW FY",IF(Setup!$B$24&gt;SUMIF('FY Deadlines'!$A$5:$A$14,IF(MONTH(H304)&gt;=4,YEAR(H304),YEAR(H304)-1),'FY Deadlines'!$F$5:$F$14),"EXPIRED","PASS")))))</f>
        <v/>
      </c>
      <c r="AV304" s="67" t="str">
        <f t="shared" si="61"/>
        <v/>
      </c>
      <c r="AW304" s="67" t="str">
        <f>IF(AM304="","",IF(COUNTIF('GSTR-2B IMS'!$AE$5:$AE$504,AM304)=1,SUMIF('GSTR-2B IMS'!$AE$5:$AE$504,AM304,'GSTR-2B IMS'!$AL$5:$AL$504),""))</f>
        <v/>
      </c>
      <c r="AX304" s="67" t="str">
        <f>IF(A304="","",IF(AO304&gt;1,"Duplicate",IF(COUNTIF('GSTR-2B IMS'!$AE$5:$AE$504,AM304)=0,"Only in Books",IF(COUNTIF('GSTR-2B IMS'!$AE$5:$AE$504,AM304)&gt;1,"Duplicate",IF(AND(C304=INDEX('GSTR-2B IMS'!$C$5:$C$504,AW304),F304=INDEX('GSTR-2B IMS'!$F$5:$F$504,AW304),ABS(H304-INDEX('GSTR-2B IMS'!$H$5:$H$504,AW304))&lt;=Setup!$B$21,ABS(L304-INDEX('GSTR-2B IMS'!$L$5:$L$504,AW304))&lt;=Setup!$B$18,ABS(AN304-INDEX('GSTR-2B IMS'!$AF$5:$AF$504,AW304))&lt;=Setup!$B$19,ABS(M304-INDEX('GSTR-2B IMS'!$M$5:$M$504,AW304))&lt;=Setup!$B$20,ABS(N304-INDEX('GSTR-2B IMS'!$N$5:$N$504,AW304))&lt;=Setup!$B$20,ABS(O304-INDEX('GSTR-2B IMS'!$O$5:$O$504,AW304))&lt;=Setup!$B$20,ABS(P304-INDEX('GSTR-2B IMS'!$P$5:$P$504,AW304))&lt;=Setup!$B$20),"Exact",IF(AND(C304=INDEX('GSTR-2B IMS'!$C$5:$C$504,AW304),F304=INDEX('GSTR-2B IMS'!$F$5:$F$504,AW304)),"Partial","Probable"))))))</f>
        <v/>
      </c>
      <c r="AY304" s="69" t="str">
        <f t="shared" si="62"/>
        <v/>
      </c>
      <c r="AZ304" s="190">
        <f t="shared" si="63"/>
        <v>300</v>
      </c>
      <c r="BA304" s="190" t="str">
        <f>IF(A304="","",IF(AW304="","N.A.",IF(INDEX('GSTR-2B IMS'!$T$5:$T$504,AW304)&lt;&gt;"Available","REVIEW",IF(OR(INDEX('GSTR-2B IMS'!$B$5:$B$504,AW304)="GSTR-1 B2B",INDEX('GSTR-2B IMS'!$B$5:$B$504,AW304)="GSTR-1A",INDEX('GSTR-2B IMS'!$B$5:$B$504,AW304)="IFF"),IF(OR(INDEX('GSTR-2B IMS'!$V$5:$V$504,AW304)="Accepted",INDEX('GSTR-2B IMS'!$V$5:$V$504,AW304)="No Action",INDEX('GSTR-2B IMS'!$V$5:$V$504,AW304)="Deemed Accepted"),"PASS","REVIEW"),IF(OR(INDEX('GSTR-2B IMS'!$V$5:$V$504,AW304)="Not in IMS",INDEX('GSTR-2B IMS'!$V$5:$V$504,AW304)="N.A.",INDEX('GSTR-2B IMS'!$V$5:$V$504,AW304)=""),"PASS","REVIEW")))))</f>
        <v/>
      </c>
      <c r="BB304" s="190" t="str">
        <f>IF(A304="","",IF(S304="Yes","RCM",IF(AW304="","Unmatched",IF(INDEX('GSTR-2B IMS'!$AC$5:$AC$504,AW304)="","4(A)(5)",INDEX('GSTR-2B IMS'!$AC$5:$AC$504,AW304)))))</f>
        <v/>
      </c>
      <c r="BC304" s="188" t="str">
        <f>IF(A304="","",IF(OR(S304="Yes",F304="Credit Note",Q304&lt;=0,AF304="",Setup!$B$24&lt;=AF304,AN304&lt;=0),0,MAX(0,M304*MIN(1,MAX(0,AI304/AN304))*MAX(0,1-IF(AND(AD304&lt;&gt;"",AD304&lt;=AF304),MIN(1,MAX(0,AE304/Q304)),0))-SUMIFS('Reversal Reclaim'!$K$5:$K$504,'Reversal Reclaim'!$B$5:$B$504,A304,'Reversal Reclaim'!$G$5:$G$504,"Temporary"))))</f>
        <v/>
      </c>
      <c r="BD304" s="188" t="str">
        <f>IF(A304="","",IF(OR(S304="Yes",F304="Credit Note",Q304&lt;=0,AF304="",Setup!$B$24&lt;=AF304,AN304&lt;=0),0,MAX(0,N304*MIN(1,MAX(0,AI304/AN304))*MAX(0,1-IF(AND(AD304&lt;&gt;"",AD304&lt;=AF304),MIN(1,MAX(0,AE304/Q304)),0))-SUMIFS('Reversal Reclaim'!$L$5:$L$504,'Reversal Reclaim'!$B$5:$B$504,A304,'Reversal Reclaim'!$G$5:$G$504,"Temporary"))))</f>
        <v/>
      </c>
      <c r="BE304" s="188" t="str">
        <f>IF(A304="","",IF(OR(S304="Yes",F304="Credit Note",Q304&lt;=0,AF304="",Setup!$B$24&lt;=AF304,AN304&lt;=0),0,MAX(0,O304*MIN(1,MAX(0,AI304/AN304))*MAX(0,1-IF(AND(AD304&lt;&gt;"",AD304&lt;=AF304),MIN(1,MAX(0,AE304/Q304)),0))-SUMIFS('Reversal Reclaim'!$M$5:$M$504,'Reversal Reclaim'!$B$5:$B$504,A304,'Reversal Reclaim'!$G$5:$G$504,"Temporary"))))</f>
        <v/>
      </c>
      <c r="BF304" s="188" t="str">
        <f>IF(A304="","",IF(OR(S304="Yes",F304="Credit Note",Q304&lt;=0,AF304="",Setup!$B$24&lt;=AF304,AN304&lt;=0),0,MAX(0,P304*MIN(1,MAX(0,AI304/AN304))*MAX(0,1-IF(AND(AD304&lt;&gt;"",AD304&lt;=AF304),MIN(1,MAX(0,AE304/Q304)),0))-SUMIFS('Reversal Reclaim'!$N$5:$N$504,'Reversal Reclaim'!$B$5:$B$504,A304,'Reversal Reclaim'!$G$5:$G$504,"Temporary"))))</f>
        <v/>
      </c>
      <c r="BG304" s="188" t="str">
        <f t="shared" si="64"/>
        <v/>
      </c>
    </row>
    <row r="305" spans="1:59" ht="37.950000000000003" customHeight="1" x14ac:dyDescent="0.25">
      <c r="A305" s="61"/>
      <c r="B305" s="62"/>
      <c r="C305" s="62"/>
      <c r="D305" s="62"/>
      <c r="E305" s="62"/>
      <c r="F305" s="62"/>
      <c r="G305" s="62"/>
      <c r="H305" s="63"/>
      <c r="I305" s="63"/>
      <c r="J305" s="63"/>
      <c r="K305" s="63"/>
      <c r="L305" s="64"/>
      <c r="M305" s="64"/>
      <c r="N305" s="64"/>
      <c r="O305" s="64"/>
      <c r="P305" s="64"/>
      <c r="Q305" s="64"/>
      <c r="R305" s="62"/>
      <c r="S305" s="62"/>
      <c r="T305" s="62"/>
      <c r="U305" s="62"/>
      <c r="V305" s="62"/>
      <c r="W305" s="63"/>
      <c r="X305" s="65"/>
      <c r="Y305" s="65"/>
      <c r="Z305" s="65"/>
      <c r="AA305" s="62"/>
      <c r="AB305" s="62"/>
      <c r="AC305" s="62"/>
      <c r="AD305" s="63"/>
      <c r="AE305" s="64"/>
      <c r="AF305" s="63" t="str">
        <f t="shared" si="52"/>
        <v/>
      </c>
      <c r="AG305" s="62"/>
      <c r="AH305" s="207"/>
      <c r="AI305" s="64"/>
      <c r="AJ305" s="64"/>
      <c r="AK305" s="64"/>
      <c r="AL305" s="66" t="str">
        <f t="shared" si="53"/>
        <v/>
      </c>
      <c r="AM305" s="67" t="str">
        <f t="shared" si="54"/>
        <v/>
      </c>
      <c r="AN305" s="68" t="str">
        <f t="shared" si="55"/>
        <v/>
      </c>
      <c r="AO305" s="67" t="str">
        <f t="shared" si="56"/>
        <v/>
      </c>
      <c r="AP305" s="67" t="str">
        <f t="shared" si="57"/>
        <v/>
      </c>
      <c r="AQ305" s="67" t="str">
        <f t="shared" si="58"/>
        <v/>
      </c>
      <c r="AR305" s="67" t="str">
        <f t="shared" si="59"/>
        <v/>
      </c>
      <c r="AS305" s="67" t="str">
        <f t="shared" si="60"/>
        <v/>
      </c>
      <c r="AT305" s="67" t="str">
        <f>IF(A305="","",IF(S305="Yes","N.A.",IF(AND(AD305&lt;&gt;"",AD305&lt;=AF305,AE305&gt;=Q305),"PASS",IF(Setup!$B$24&lt;=AF305,"WATCH",IF(BG305&gt;0,"PARTIAL REVERSE/REVIEW","REVERSE/REVIEW")))))</f>
        <v/>
      </c>
      <c r="AU305" s="67" t="str">
        <f>IF(A305="","",IF(H305="","REVIEW",IF(AI305&gt;0,IF(OR(AH305="",NOT(ISNUMBER(AH305))),"REVIEW CLAIM DATE",IF(AH305&lt;=SUMIF('FY Deadlines'!$A$5:$A$14,IF(MONTH(H305)&gt;=4,YEAR(H305),YEAR(H305)-1),'FY Deadlines'!$F$5:$F$14),"PASS","EXPIRED CLAIM")),IF(SUMIF('FY Deadlines'!$A$5:$A$14,IF(MONTH(H305)&gt;=4,YEAR(H305),YEAR(H305)-1),'FY Deadlines'!$F$5:$F$14)=0,"REVIEW FY",IF(Setup!$B$24&gt;SUMIF('FY Deadlines'!$A$5:$A$14,IF(MONTH(H305)&gt;=4,YEAR(H305),YEAR(H305)-1),'FY Deadlines'!$F$5:$F$14),"EXPIRED","PASS")))))</f>
        <v/>
      </c>
      <c r="AV305" s="67" t="str">
        <f t="shared" si="61"/>
        <v/>
      </c>
      <c r="AW305" s="67" t="str">
        <f>IF(AM305="","",IF(COUNTIF('GSTR-2B IMS'!$AE$5:$AE$504,AM305)=1,SUMIF('GSTR-2B IMS'!$AE$5:$AE$504,AM305,'GSTR-2B IMS'!$AL$5:$AL$504),""))</f>
        <v/>
      </c>
      <c r="AX305" s="67" t="str">
        <f>IF(A305="","",IF(AO305&gt;1,"Duplicate",IF(COUNTIF('GSTR-2B IMS'!$AE$5:$AE$504,AM305)=0,"Only in Books",IF(COUNTIF('GSTR-2B IMS'!$AE$5:$AE$504,AM305)&gt;1,"Duplicate",IF(AND(C305=INDEX('GSTR-2B IMS'!$C$5:$C$504,AW305),F305=INDEX('GSTR-2B IMS'!$F$5:$F$504,AW305),ABS(H305-INDEX('GSTR-2B IMS'!$H$5:$H$504,AW305))&lt;=Setup!$B$21,ABS(L305-INDEX('GSTR-2B IMS'!$L$5:$L$504,AW305))&lt;=Setup!$B$18,ABS(AN305-INDEX('GSTR-2B IMS'!$AF$5:$AF$504,AW305))&lt;=Setup!$B$19,ABS(M305-INDEX('GSTR-2B IMS'!$M$5:$M$504,AW305))&lt;=Setup!$B$20,ABS(N305-INDEX('GSTR-2B IMS'!$N$5:$N$504,AW305))&lt;=Setup!$B$20,ABS(O305-INDEX('GSTR-2B IMS'!$O$5:$O$504,AW305))&lt;=Setup!$B$20,ABS(P305-INDEX('GSTR-2B IMS'!$P$5:$P$504,AW305))&lt;=Setup!$B$20),"Exact",IF(AND(C305=INDEX('GSTR-2B IMS'!$C$5:$C$504,AW305),F305=INDEX('GSTR-2B IMS'!$F$5:$F$504,AW305)),"Partial","Probable"))))))</f>
        <v/>
      </c>
      <c r="AY305" s="69" t="str">
        <f t="shared" si="62"/>
        <v/>
      </c>
      <c r="AZ305" s="190">
        <f t="shared" si="63"/>
        <v>301</v>
      </c>
      <c r="BA305" s="190" t="str">
        <f>IF(A305="","",IF(AW305="","N.A.",IF(INDEX('GSTR-2B IMS'!$T$5:$T$504,AW305)&lt;&gt;"Available","REVIEW",IF(OR(INDEX('GSTR-2B IMS'!$B$5:$B$504,AW305)="GSTR-1 B2B",INDEX('GSTR-2B IMS'!$B$5:$B$504,AW305)="GSTR-1A",INDEX('GSTR-2B IMS'!$B$5:$B$504,AW305)="IFF"),IF(OR(INDEX('GSTR-2B IMS'!$V$5:$V$504,AW305)="Accepted",INDEX('GSTR-2B IMS'!$V$5:$V$504,AW305)="No Action",INDEX('GSTR-2B IMS'!$V$5:$V$504,AW305)="Deemed Accepted"),"PASS","REVIEW"),IF(OR(INDEX('GSTR-2B IMS'!$V$5:$V$504,AW305)="Not in IMS",INDEX('GSTR-2B IMS'!$V$5:$V$504,AW305)="N.A.",INDEX('GSTR-2B IMS'!$V$5:$V$504,AW305)=""),"PASS","REVIEW")))))</f>
        <v/>
      </c>
      <c r="BB305" s="190" t="str">
        <f>IF(A305="","",IF(S305="Yes","RCM",IF(AW305="","Unmatched",IF(INDEX('GSTR-2B IMS'!$AC$5:$AC$504,AW305)="","4(A)(5)",INDEX('GSTR-2B IMS'!$AC$5:$AC$504,AW305)))))</f>
        <v/>
      </c>
      <c r="BC305" s="188" t="str">
        <f>IF(A305="","",IF(OR(S305="Yes",F305="Credit Note",Q305&lt;=0,AF305="",Setup!$B$24&lt;=AF305,AN305&lt;=0),0,MAX(0,M305*MIN(1,MAX(0,AI305/AN305))*MAX(0,1-IF(AND(AD305&lt;&gt;"",AD305&lt;=AF305),MIN(1,MAX(0,AE305/Q305)),0))-SUMIFS('Reversal Reclaim'!$K$5:$K$504,'Reversal Reclaim'!$B$5:$B$504,A305,'Reversal Reclaim'!$G$5:$G$504,"Temporary"))))</f>
        <v/>
      </c>
      <c r="BD305" s="188" t="str">
        <f>IF(A305="","",IF(OR(S305="Yes",F305="Credit Note",Q305&lt;=0,AF305="",Setup!$B$24&lt;=AF305,AN305&lt;=0),0,MAX(0,N305*MIN(1,MAX(0,AI305/AN305))*MAX(0,1-IF(AND(AD305&lt;&gt;"",AD305&lt;=AF305),MIN(1,MAX(0,AE305/Q305)),0))-SUMIFS('Reversal Reclaim'!$L$5:$L$504,'Reversal Reclaim'!$B$5:$B$504,A305,'Reversal Reclaim'!$G$5:$G$504,"Temporary"))))</f>
        <v/>
      </c>
      <c r="BE305" s="188" t="str">
        <f>IF(A305="","",IF(OR(S305="Yes",F305="Credit Note",Q305&lt;=0,AF305="",Setup!$B$24&lt;=AF305,AN305&lt;=0),0,MAX(0,O305*MIN(1,MAX(0,AI305/AN305))*MAX(0,1-IF(AND(AD305&lt;&gt;"",AD305&lt;=AF305),MIN(1,MAX(0,AE305/Q305)),0))-SUMIFS('Reversal Reclaim'!$M$5:$M$504,'Reversal Reclaim'!$B$5:$B$504,A305,'Reversal Reclaim'!$G$5:$G$504,"Temporary"))))</f>
        <v/>
      </c>
      <c r="BF305" s="188" t="str">
        <f>IF(A305="","",IF(OR(S305="Yes",F305="Credit Note",Q305&lt;=0,AF305="",Setup!$B$24&lt;=AF305,AN305&lt;=0),0,MAX(0,P305*MIN(1,MAX(0,AI305/AN305))*MAX(0,1-IF(AND(AD305&lt;&gt;"",AD305&lt;=AF305),MIN(1,MAX(0,AE305/Q305)),0))-SUMIFS('Reversal Reclaim'!$N$5:$N$504,'Reversal Reclaim'!$B$5:$B$504,A305,'Reversal Reclaim'!$G$5:$G$504,"Temporary"))))</f>
        <v/>
      </c>
      <c r="BG305" s="188" t="str">
        <f t="shared" si="64"/>
        <v/>
      </c>
    </row>
    <row r="306" spans="1:59" ht="37.950000000000003" customHeight="1" x14ac:dyDescent="0.25">
      <c r="A306" s="61"/>
      <c r="B306" s="62"/>
      <c r="C306" s="62"/>
      <c r="D306" s="62"/>
      <c r="E306" s="62"/>
      <c r="F306" s="62"/>
      <c r="G306" s="62"/>
      <c r="H306" s="63"/>
      <c r="I306" s="63"/>
      <c r="J306" s="63"/>
      <c r="K306" s="63"/>
      <c r="L306" s="64"/>
      <c r="M306" s="64"/>
      <c r="N306" s="64"/>
      <c r="O306" s="64"/>
      <c r="P306" s="64"/>
      <c r="Q306" s="64"/>
      <c r="R306" s="62"/>
      <c r="S306" s="62"/>
      <c r="T306" s="62"/>
      <c r="U306" s="62"/>
      <c r="V306" s="62"/>
      <c r="W306" s="63"/>
      <c r="X306" s="65"/>
      <c r="Y306" s="65"/>
      <c r="Z306" s="65"/>
      <c r="AA306" s="62"/>
      <c r="AB306" s="62"/>
      <c r="AC306" s="62"/>
      <c r="AD306" s="63"/>
      <c r="AE306" s="64"/>
      <c r="AF306" s="63" t="str">
        <f t="shared" si="52"/>
        <v/>
      </c>
      <c r="AG306" s="62"/>
      <c r="AH306" s="207"/>
      <c r="AI306" s="64"/>
      <c r="AJ306" s="64"/>
      <c r="AK306" s="64"/>
      <c r="AL306" s="66" t="str">
        <f t="shared" si="53"/>
        <v/>
      </c>
      <c r="AM306" s="67" t="str">
        <f t="shared" si="54"/>
        <v/>
      </c>
      <c r="AN306" s="68" t="str">
        <f t="shared" si="55"/>
        <v/>
      </c>
      <c r="AO306" s="67" t="str">
        <f t="shared" si="56"/>
        <v/>
      </c>
      <c r="AP306" s="67" t="str">
        <f t="shared" si="57"/>
        <v/>
      </c>
      <c r="AQ306" s="67" t="str">
        <f t="shared" si="58"/>
        <v/>
      </c>
      <c r="AR306" s="67" t="str">
        <f t="shared" si="59"/>
        <v/>
      </c>
      <c r="AS306" s="67" t="str">
        <f t="shared" si="60"/>
        <v/>
      </c>
      <c r="AT306" s="67" t="str">
        <f>IF(A306="","",IF(S306="Yes","N.A.",IF(AND(AD306&lt;&gt;"",AD306&lt;=AF306,AE306&gt;=Q306),"PASS",IF(Setup!$B$24&lt;=AF306,"WATCH",IF(BG306&gt;0,"PARTIAL REVERSE/REVIEW","REVERSE/REVIEW")))))</f>
        <v/>
      </c>
      <c r="AU306" s="67" t="str">
        <f>IF(A306="","",IF(H306="","REVIEW",IF(AI306&gt;0,IF(OR(AH306="",NOT(ISNUMBER(AH306))),"REVIEW CLAIM DATE",IF(AH306&lt;=SUMIF('FY Deadlines'!$A$5:$A$14,IF(MONTH(H306)&gt;=4,YEAR(H306),YEAR(H306)-1),'FY Deadlines'!$F$5:$F$14),"PASS","EXPIRED CLAIM")),IF(SUMIF('FY Deadlines'!$A$5:$A$14,IF(MONTH(H306)&gt;=4,YEAR(H306),YEAR(H306)-1),'FY Deadlines'!$F$5:$F$14)=0,"REVIEW FY",IF(Setup!$B$24&gt;SUMIF('FY Deadlines'!$A$5:$A$14,IF(MONTH(H306)&gt;=4,YEAR(H306),YEAR(H306)-1),'FY Deadlines'!$F$5:$F$14),"EXPIRED","PASS")))))</f>
        <v/>
      </c>
      <c r="AV306" s="67" t="str">
        <f t="shared" si="61"/>
        <v/>
      </c>
      <c r="AW306" s="67" t="str">
        <f>IF(AM306="","",IF(COUNTIF('GSTR-2B IMS'!$AE$5:$AE$504,AM306)=1,SUMIF('GSTR-2B IMS'!$AE$5:$AE$504,AM306,'GSTR-2B IMS'!$AL$5:$AL$504),""))</f>
        <v/>
      </c>
      <c r="AX306" s="67" t="str">
        <f>IF(A306="","",IF(AO306&gt;1,"Duplicate",IF(COUNTIF('GSTR-2B IMS'!$AE$5:$AE$504,AM306)=0,"Only in Books",IF(COUNTIF('GSTR-2B IMS'!$AE$5:$AE$504,AM306)&gt;1,"Duplicate",IF(AND(C306=INDEX('GSTR-2B IMS'!$C$5:$C$504,AW306),F306=INDEX('GSTR-2B IMS'!$F$5:$F$504,AW306),ABS(H306-INDEX('GSTR-2B IMS'!$H$5:$H$504,AW306))&lt;=Setup!$B$21,ABS(L306-INDEX('GSTR-2B IMS'!$L$5:$L$504,AW306))&lt;=Setup!$B$18,ABS(AN306-INDEX('GSTR-2B IMS'!$AF$5:$AF$504,AW306))&lt;=Setup!$B$19,ABS(M306-INDEX('GSTR-2B IMS'!$M$5:$M$504,AW306))&lt;=Setup!$B$20,ABS(N306-INDEX('GSTR-2B IMS'!$N$5:$N$504,AW306))&lt;=Setup!$B$20,ABS(O306-INDEX('GSTR-2B IMS'!$O$5:$O$504,AW306))&lt;=Setup!$B$20,ABS(P306-INDEX('GSTR-2B IMS'!$P$5:$P$504,AW306))&lt;=Setup!$B$20),"Exact",IF(AND(C306=INDEX('GSTR-2B IMS'!$C$5:$C$504,AW306),F306=INDEX('GSTR-2B IMS'!$F$5:$F$504,AW306)),"Partial","Probable"))))))</f>
        <v/>
      </c>
      <c r="AY306" s="69" t="str">
        <f t="shared" si="62"/>
        <v/>
      </c>
      <c r="AZ306" s="190">
        <f t="shared" si="63"/>
        <v>302</v>
      </c>
      <c r="BA306" s="190" t="str">
        <f>IF(A306="","",IF(AW306="","N.A.",IF(INDEX('GSTR-2B IMS'!$T$5:$T$504,AW306)&lt;&gt;"Available","REVIEW",IF(OR(INDEX('GSTR-2B IMS'!$B$5:$B$504,AW306)="GSTR-1 B2B",INDEX('GSTR-2B IMS'!$B$5:$B$504,AW306)="GSTR-1A",INDEX('GSTR-2B IMS'!$B$5:$B$504,AW306)="IFF"),IF(OR(INDEX('GSTR-2B IMS'!$V$5:$V$504,AW306)="Accepted",INDEX('GSTR-2B IMS'!$V$5:$V$504,AW306)="No Action",INDEX('GSTR-2B IMS'!$V$5:$V$504,AW306)="Deemed Accepted"),"PASS","REVIEW"),IF(OR(INDEX('GSTR-2B IMS'!$V$5:$V$504,AW306)="Not in IMS",INDEX('GSTR-2B IMS'!$V$5:$V$504,AW306)="N.A.",INDEX('GSTR-2B IMS'!$V$5:$V$504,AW306)=""),"PASS","REVIEW")))))</f>
        <v/>
      </c>
      <c r="BB306" s="190" t="str">
        <f>IF(A306="","",IF(S306="Yes","RCM",IF(AW306="","Unmatched",IF(INDEX('GSTR-2B IMS'!$AC$5:$AC$504,AW306)="","4(A)(5)",INDEX('GSTR-2B IMS'!$AC$5:$AC$504,AW306)))))</f>
        <v/>
      </c>
      <c r="BC306" s="188" t="str">
        <f>IF(A306="","",IF(OR(S306="Yes",F306="Credit Note",Q306&lt;=0,AF306="",Setup!$B$24&lt;=AF306,AN306&lt;=0),0,MAX(0,M306*MIN(1,MAX(0,AI306/AN306))*MAX(0,1-IF(AND(AD306&lt;&gt;"",AD306&lt;=AF306),MIN(1,MAX(0,AE306/Q306)),0))-SUMIFS('Reversal Reclaim'!$K$5:$K$504,'Reversal Reclaim'!$B$5:$B$504,A306,'Reversal Reclaim'!$G$5:$G$504,"Temporary"))))</f>
        <v/>
      </c>
      <c r="BD306" s="188" t="str">
        <f>IF(A306="","",IF(OR(S306="Yes",F306="Credit Note",Q306&lt;=0,AF306="",Setup!$B$24&lt;=AF306,AN306&lt;=0),0,MAX(0,N306*MIN(1,MAX(0,AI306/AN306))*MAX(0,1-IF(AND(AD306&lt;&gt;"",AD306&lt;=AF306),MIN(1,MAX(0,AE306/Q306)),0))-SUMIFS('Reversal Reclaim'!$L$5:$L$504,'Reversal Reclaim'!$B$5:$B$504,A306,'Reversal Reclaim'!$G$5:$G$504,"Temporary"))))</f>
        <v/>
      </c>
      <c r="BE306" s="188" t="str">
        <f>IF(A306="","",IF(OR(S306="Yes",F306="Credit Note",Q306&lt;=0,AF306="",Setup!$B$24&lt;=AF306,AN306&lt;=0),0,MAX(0,O306*MIN(1,MAX(0,AI306/AN306))*MAX(0,1-IF(AND(AD306&lt;&gt;"",AD306&lt;=AF306),MIN(1,MAX(0,AE306/Q306)),0))-SUMIFS('Reversal Reclaim'!$M$5:$M$504,'Reversal Reclaim'!$B$5:$B$504,A306,'Reversal Reclaim'!$G$5:$G$504,"Temporary"))))</f>
        <v/>
      </c>
      <c r="BF306" s="188" t="str">
        <f>IF(A306="","",IF(OR(S306="Yes",F306="Credit Note",Q306&lt;=0,AF306="",Setup!$B$24&lt;=AF306,AN306&lt;=0),0,MAX(0,P306*MIN(1,MAX(0,AI306/AN306))*MAX(0,1-IF(AND(AD306&lt;&gt;"",AD306&lt;=AF306),MIN(1,MAX(0,AE306/Q306)),0))-SUMIFS('Reversal Reclaim'!$N$5:$N$504,'Reversal Reclaim'!$B$5:$B$504,A306,'Reversal Reclaim'!$G$5:$G$504,"Temporary"))))</f>
        <v/>
      </c>
      <c r="BG306" s="188" t="str">
        <f t="shared" si="64"/>
        <v/>
      </c>
    </row>
    <row r="307" spans="1:59" ht="37.950000000000003" customHeight="1" x14ac:dyDescent="0.25">
      <c r="A307" s="61"/>
      <c r="B307" s="62"/>
      <c r="C307" s="62"/>
      <c r="D307" s="62"/>
      <c r="E307" s="62"/>
      <c r="F307" s="62"/>
      <c r="G307" s="62"/>
      <c r="H307" s="63"/>
      <c r="I307" s="63"/>
      <c r="J307" s="63"/>
      <c r="K307" s="63"/>
      <c r="L307" s="64"/>
      <c r="M307" s="64"/>
      <c r="N307" s="64"/>
      <c r="O307" s="64"/>
      <c r="P307" s="64"/>
      <c r="Q307" s="64"/>
      <c r="R307" s="62"/>
      <c r="S307" s="62"/>
      <c r="T307" s="62"/>
      <c r="U307" s="62"/>
      <c r="V307" s="62"/>
      <c r="W307" s="63"/>
      <c r="X307" s="65"/>
      <c r="Y307" s="65"/>
      <c r="Z307" s="65"/>
      <c r="AA307" s="62"/>
      <c r="AB307" s="62"/>
      <c r="AC307" s="62"/>
      <c r="AD307" s="63"/>
      <c r="AE307" s="64"/>
      <c r="AF307" s="63" t="str">
        <f t="shared" si="52"/>
        <v/>
      </c>
      <c r="AG307" s="62"/>
      <c r="AH307" s="207"/>
      <c r="AI307" s="64"/>
      <c r="AJ307" s="64"/>
      <c r="AK307" s="64"/>
      <c r="AL307" s="66" t="str">
        <f t="shared" si="53"/>
        <v/>
      </c>
      <c r="AM307" s="67" t="str">
        <f t="shared" si="54"/>
        <v/>
      </c>
      <c r="AN307" s="68" t="str">
        <f t="shared" si="55"/>
        <v/>
      </c>
      <c r="AO307" s="67" t="str">
        <f t="shared" si="56"/>
        <v/>
      </c>
      <c r="AP307" s="67" t="str">
        <f t="shared" si="57"/>
        <v/>
      </c>
      <c r="AQ307" s="67" t="str">
        <f t="shared" si="58"/>
        <v/>
      </c>
      <c r="AR307" s="67" t="str">
        <f t="shared" si="59"/>
        <v/>
      </c>
      <c r="AS307" s="67" t="str">
        <f t="shared" si="60"/>
        <v/>
      </c>
      <c r="AT307" s="67" t="str">
        <f>IF(A307="","",IF(S307="Yes","N.A.",IF(AND(AD307&lt;&gt;"",AD307&lt;=AF307,AE307&gt;=Q307),"PASS",IF(Setup!$B$24&lt;=AF307,"WATCH",IF(BG307&gt;0,"PARTIAL REVERSE/REVIEW","REVERSE/REVIEW")))))</f>
        <v/>
      </c>
      <c r="AU307" s="67" t="str">
        <f>IF(A307="","",IF(H307="","REVIEW",IF(AI307&gt;0,IF(OR(AH307="",NOT(ISNUMBER(AH307))),"REVIEW CLAIM DATE",IF(AH307&lt;=SUMIF('FY Deadlines'!$A$5:$A$14,IF(MONTH(H307)&gt;=4,YEAR(H307),YEAR(H307)-1),'FY Deadlines'!$F$5:$F$14),"PASS","EXPIRED CLAIM")),IF(SUMIF('FY Deadlines'!$A$5:$A$14,IF(MONTH(H307)&gt;=4,YEAR(H307),YEAR(H307)-1),'FY Deadlines'!$F$5:$F$14)=0,"REVIEW FY",IF(Setup!$B$24&gt;SUMIF('FY Deadlines'!$A$5:$A$14,IF(MONTH(H307)&gt;=4,YEAR(H307),YEAR(H307)-1),'FY Deadlines'!$F$5:$F$14),"EXPIRED","PASS")))))</f>
        <v/>
      </c>
      <c r="AV307" s="67" t="str">
        <f t="shared" si="61"/>
        <v/>
      </c>
      <c r="AW307" s="67" t="str">
        <f>IF(AM307="","",IF(COUNTIF('GSTR-2B IMS'!$AE$5:$AE$504,AM307)=1,SUMIF('GSTR-2B IMS'!$AE$5:$AE$504,AM307,'GSTR-2B IMS'!$AL$5:$AL$504),""))</f>
        <v/>
      </c>
      <c r="AX307" s="67" t="str">
        <f>IF(A307="","",IF(AO307&gt;1,"Duplicate",IF(COUNTIF('GSTR-2B IMS'!$AE$5:$AE$504,AM307)=0,"Only in Books",IF(COUNTIF('GSTR-2B IMS'!$AE$5:$AE$504,AM307)&gt;1,"Duplicate",IF(AND(C307=INDEX('GSTR-2B IMS'!$C$5:$C$504,AW307),F307=INDEX('GSTR-2B IMS'!$F$5:$F$504,AW307),ABS(H307-INDEX('GSTR-2B IMS'!$H$5:$H$504,AW307))&lt;=Setup!$B$21,ABS(L307-INDEX('GSTR-2B IMS'!$L$5:$L$504,AW307))&lt;=Setup!$B$18,ABS(AN307-INDEX('GSTR-2B IMS'!$AF$5:$AF$504,AW307))&lt;=Setup!$B$19,ABS(M307-INDEX('GSTR-2B IMS'!$M$5:$M$504,AW307))&lt;=Setup!$B$20,ABS(N307-INDEX('GSTR-2B IMS'!$N$5:$N$504,AW307))&lt;=Setup!$B$20,ABS(O307-INDEX('GSTR-2B IMS'!$O$5:$O$504,AW307))&lt;=Setup!$B$20,ABS(P307-INDEX('GSTR-2B IMS'!$P$5:$P$504,AW307))&lt;=Setup!$B$20),"Exact",IF(AND(C307=INDEX('GSTR-2B IMS'!$C$5:$C$504,AW307),F307=INDEX('GSTR-2B IMS'!$F$5:$F$504,AW307)),"Partial","Probable"))))))</f>
        <v/>
      </c>
      <c r="AY307" s="69" t="str">
        <f t="shared" si="62"/>
        <v/>
      </c>
      <c r="AZ307" s="190">
        <f t="shared" si="63"/>
        <v>303</v>
      </c>
      <c r="BA307" s="190" t="str">
        <f>IF(A307="","",IF(AW307="","N.A.",IF(INDEX('GSTR-2B IMS'!$T$5:$T$504,AW307)&lt;&gt;"Available","REVIEW",IF(OR(INDEX('GSTR-2B IMS'!$B$5:$B$504,AW307)="GSTR-1 B2B",INDEX('GSTR-2B IMS'!$B$5:$B$504,AW307)="GSTR-1A",INDEX('GSTR-2B IMS'!$B$5:$B$504,AW307)="IFF"),IF(OR(INDEX('GSTR-2B IMS'!$V$5:$V$504,AW307)="Accepted",INDEX('GSTR-2B IMS'!$V$5:$V$504,AW307)="No Action",INDEX('GSTR-2B IMS'!$V$5:$V$504,AW307)="Deemed Accepted"),"PASS","REVIEW"),IF(OR(INDEX('GSTR-2B IMS'!$V$5:$V$504,AW307)="Not in IMS",INDEX('GSTR-2B IMS'!$V$5:$V$504,AW307)="N.A.",INDEX('GSTR-2B IMS'!$V$5:$V$504,AW307)=""),"PASS","REVIEW")))))</f>
        <v/>
      </c>
      <c r="BB307" s="190" t="str">
        <f>IF(A307="","",IF(S307="Yes","RCM",IF(AW307="","Unmatched",IF(INDEX('GSTR-2B IMS'!$AC$5:$AC$504,AW307)="","4(A)(5)",INDEX('GSTR-2B IMS'!$AC$5:$AC$504,AW307)))))</f>
        <v/>
      </c>
      <c r="BC307" s="188" t="str">
        <f>IF(A307="","",IF(OR(S307="Yes",F307="Credit Note",Q307&lt;=0,AF307="",Setup!$B$24&lt;=AF307,AN307&lt;=0),0,MAX(0,M307*MIN(1,MAX(0,AI307/AN307))*MAX(0,1-IF(AND(AD307&lt;&gt;"",AD307&lt;=AF307),MIN(1,MAX(0,AE307/Q307)),0))-SUMIFS('Reversal Reclaim'!$K$5:$K$504,'Reversal Reclaim'!$B$5:$B$504,A307,'Reversal Reclaim'!$G$5:$G$504,"Temporary"))))</f>
        <v/>
      </c>
      <c r="BD307" s="188" t="str">
        <f>IF(A307="","",IF(OR(S307="Yes",F307="Credit Note",Q307&lt;=0,AF307="",Setup!$B$24&lt;=AF307,AN307&lt;=0),0,MAX(0,N307*MIN(1,MAX(0,AI307/AN307))*MAX(0,1-IF(AND(AD307&lt;&gt;"",AD307&lt;=AF307),MIN(1,MAX(0,AE307/Q307)),0))-SUMIFS('Reversal Reclaim'!$L$5:$L$504,'Reversal Reclaim'!$B$5:$B$504,A307,'Reversal Reclaim'!$G$5:$G$504,"Temporary"))))</f>
        <v/>
      </c>
      <c r="BE307" s="188" t="str">
        <f>IF(A307="","",IF(OR(S307="Yes",F307="Credit Note",Q307&lt;=0,AF307="",Setup!$B$24&lt;=AF307,AN307&lt;=0),0,MAX(0,O307*MIN(1,MAX(0,AI307/AN307))*MAX(0,1-IF(AND(AD307&lt;&gt;"",AD307&lt;=AF307),MIN(1,MAX(0,AE307/Q307)),0))-SUMIFS('Reversal Reclaim'!$M$5:$M$504,'Reversal Reclaim'!$B$5:$B$504,A307,'Reversal Reclaim'!$G$5:$G$504,"Temporary"))))</f>
        <v/>
      </c>
      <c r="BF307" s="188" t="str">
        <f>IF(A307="","",IF(OR(S307="Yes",F307="Credit Note",Q307&lt;=0,AF307="",Setup!$B$24&lt;=AF307,AN307&lt;=0),0,MAX(0,P307*MIN(1,MAX(0,AI307/AN307))*MAX(0,1-IF(AND(AD307&lt;&gt;"",AD307&lt;=AF307),MIN(1,MAX(0,AE307/Q307)),0))-SUMIFS('Reversal Reclaim'!$N$5:$N$504,'Reversal Reclaim'!$B$5:$B$504,A307,'Reversal Reclaim'!$G$5:$G$504,"Temporary"))))</f>
        <v/>
      </c>
      <c r="BG307" s="188" t="str">
        <f t="shared" si="64"/>
        <v/>
      </c>
    </row>
    <row r="308" spans="1:59" ht="37.950000000000003" customHeight="1" x14ac:dyDescent="0.25">
      <c r="A308" s="61"/>
      <c r="B308" s="62"/>
      <c r="C308" s="62"/>
      <c r="D308" s="62"/>
      <c r="E308" s="62"/>
      <c r="F308" s="62"/>
      <c r="G308" s="62"/>
      <c r="H308" s="63"/>
      <c r="I308" s="63"/>
      <c r="J308" s="63"/>
      <c r="K308" s="63"/>
      <c r="L308" s="64"/>
      <c r="M308" s="64"/>
      <c r="N308" s="64"/>
      <c r="O308" s="64"/>
      <c r="P308" s="64"/>
      <c r="Q308" s="64"/>
      <c r="R308" s="62"/>
      <c r="S308" s="62"/>
      <c r="T308" s="62"/>
      <c r="U308" s="62"/>
      <c r="V308" s="62"/>
      <c r="W308" s="63"/>
      <c r="X308" s="65"/>
      <c r="Y308" s="65"/>
      <c r="Z308" s="65"/>
      <c r="AA308" s="62"/>
      <c r="AB308" s="62"/>
      <c r="AC308" s="62"/>
      <c r="AD308" s="63"/>
      <c r="AE308" s="64"/>
      <c r="AF308" s="63" t="str">
        <f t="shared" si="52"/>
        <v/>
      </c>
      <c r="AG308" s="62"/>
      <c r="AH308" s="207"/>
      <c r="AI308" s="64"/>
      <c r="AJ308" s="64"/>
      <c r="AK308" s="64"/>
      <c r="AL308" s="66" t="str">
        <f t="shared" si="53"/>
        <v/>
      </c>
      <c r="AM308" s="67" t="str">
        <f t="shared" si="54"/>
        <v/>
      </c>
      <c r="AN308" s="68" t="str">
        <f t="shared" si="55"/>
        <v/>
      </c>
      <c r="AO308" s="67" t="str">
        <f t="shared" si="56"/>
        <v/>
      </c>
      <c r="AP308" s="67" t="str">
        <f t="shared" si="57"/>
        <v/>
      </c>
      <c r="AQ308" s="67" t="str">
        <f t="shared" si="58"/>
        <v/>
      </c>
      <c r="AR308" s="67" t="str">
        <f t="shared" si="59"/>
        <v/>
      </c>
      <c r="AS308" s="67" t="str">
        <f t="shared" si="60"/>
        <v/>
      </c>
      <c r="AT308" s="67" t="str">
        <f>IF(A308="","",IF(S308="Yes","N.A.",IF(AND(AD308&lt;&gt;"",AD308&lt;=AF308,AE308&gt;=Q308),"PASS",IF(Setup!$B$24&lt;=AF308,"WATCH",IF(BG308&gt;0,"PARTIAL REVERSE/REVIEW","REVERSE/REVIEW")))))</f>
        <v/>
      </c>
      <c r="AU308" s="67" t="str">
        <f>IF(A308="","",IF(H308="","REVIEW",IF(AI308&gt;0,IF(OR(AH308="",NOT(ISNUMBER(AH308))),"REVIEW CLAIM DATE",IF(AH308&lt;=SUMIF('FY Deadlines'!$A$5:$A$14,IF(MONTH(H308)&gt;=4,YEAR(H308),YEAR(H308)-1),'FY Deadlines'!$F$5:$F$14),"PASS","EXPIRED CLAIM")),IF(SUMIF('FY Deadlines'!$A$5:$A$14,IF(MONTH(H308)&gt;=4,YEAR(H308),YEAR(H308)-1),'FY Deadlines'!$F$5:$F$14)=0,"REVIEW FY",IF(Setup!$B$24&gt;SUMIF('FY Deadlines'!$A$5:$A$14,IF(MONTH(H308)&gt;=4,YEAR(H308),YEAR(H308)-1),'FY Deadlines'!$F$5:$F$14),"EXPIRED","PASS")))))</f>
        <v/>
      </c>
      <c r="AV308" s="67" t="str">
        <f t="shared" si="61"/>
        <v/>
      </c>
      <c r="AW308" s="67" t="str">
        <f>IF(AM308="","",IF(COUNTIF('GSTR-2B IMS'!$AE$5:$AE$504,AM308)=1,SUMIF('GSTR-2B IMS'!$AE$5:$AE$504,AM308,'GSTR-2B IMS'!$AL$5:$AL$504),""))</f>
        <v/>
      </c>
      <c r="AX308" s="67" t="str">
        <f>IF(A308="","",IF(AO308&gt;1,"Duplicate",IF(COUNTIF('GSTR-2B IMS'!$AE$5:$AE$504,AM308)=0,"Only in Books",IF(COUNTIF('GSTR-2B IMS'!$AE$5:$AE$504,AM308)&gt;1,"Duplicate",IF(AND(C308=INDEX('GSTR-2B IMS'!$C$5:$C$504,AW308),F308=INDEX('GSTR-2B IMS'!$F$5:$F$504,AW308),ABS(H308-INDEX('GSTR-2B IMS'!$H$5:$H$504,AW308))&lt;=Setup!$B$21,ABS(L308-INDEX('GSTR-2B IMS'!$L$5:$L$504,AW308))&lt;=Setup!$B$18,ABS(AN308-INDEX('GSTR-2B IMS'!$AF$5:$AF$504,AW308))&lt;=Setup!$B$19,ABS(M308-INDEX('GSTR-2B IMS'!$M$5:$M$504,AW308))&lt;=Setup!$B$20,ABS(N308-INDEX('GSTR-2B IMS'!$N$5:$N$504,AW308))&lt;=Setup!$B$20,ABS(O308-INDEX('GSTR-2B IMS'!$O$5:$O$504,AW308))&lt;=Setup!$B$20,ABS(P308-INDEX('GSTR-2B IMS'!$P$5:$P$504,AW308))&lt;=Setup!$B$20),"Exact",IF(AND(C308=INDEX('GSTR-2B IMS'!$C$5:$C$504,AW308),F308=INDEX('GSTR-2B IMS'!$F$5:$F$504,AW308)),"Partial","Probable"))))))</f>
        <v/>
      </c>
      <c r="AY308" s="69" t="str">
        <f t="shared" si="62"/>
        <v/>
      </c>
      <c r="AZ308" s="190">
        <f t="shared" si="63"/>
        <v>304</v>
      </c>
      <c r="BA308" s="190" t="str">
        <f>IF(A308="","",IF(AW308="","N.A.",IF(INDEX('GSTR-2B IMS'!$T$5:$T$504,AW308)&lt;&gt;"Available","REVIEW",IF(OR(INDEX('GSTR-2B IMS'!$B$5:$B$504,AW308)="GSTR-1 B2B",INDEX('GSTR-2B IMS'!$B$5:$B$504,AW308)="GSTR-1A",INDEX('GSTR-2B IMS'!$B$5:$B$504,AW308)="IFF"),IF(OR(INDEX('GSTR-2B IMS'!$V$5:$V$504,AW308)="Accepted",INDEX('GSTR-2B IMS'!$V$5:$V$504,AW308)="No Action",INDEX('GSTR-2B IMS'!$V$5:$V$504,AW308)="Deemed Accepted"),"PASS","REVIEW"),IF(OR(INDEX('GSTR-2B IMS'!$V$5:$V$504,AW308)="Not in IMS",INDEX('GSTR-2B IMS'!$V$5:$V$504,AW308)="N.A.",INDEX('GSTR-2B IMS'!$V$5:$V$504,AW308)=""),"PASS","REVIEW")))))</f>
        <v/>
      </c>
      <c r="BB308" s="190" t="str">
        <f>IF(A308="","",IF(S308="Yes","RCM",IF(AW308="","Unmatched",IF(INDEX('GSTR-2B IMS'!$AC$5:$AC$504,AW308)="","4(A)(5)",INDEX('GSTR-2B IMS'!$AC$5:$AC$504,AW308)))))</f>
        <v/>
      </c>
      <c r="BC308" s="188" t="str">
        <f>IF(A308="","",IF(OR(S308="Yes",F308="Credit Note",Q308&lt;=0,AF308="",Setup!$B$24&lt;=AF308,AN308&lt;=0),0,MAX(0,M308*MIN(1,MAX(0,AI308/AN308))*MAX(0,1-IF(AND(AD308&lt;&gt;"",AD308&lt;=AF308),MIN(1,MAX(0,AE308/Q308)),0))-SUMIFS('Reversal Reclaim'!$K$5:$K$504,'Reversal Reclaim'!$B$5:$B$504,A308,'Reversal Reclaim'!$G$5:$G$504,"Temporary"))))</f>
        <v/>
      </c>
      <c r="BD308" s="188" t="str">
        <f>IF(A308="","",IF(OR(S308="Yes",F308="Credit Note",Q308&lt;=0,AF308="",Setup!$B$24&lt;=AF308,AN308&lt;=0),0,MAX(0,N308*MIN(1,MAX(0,AI308/AN308))*MAX(0,1-IF(AND(AD308&lt;&gt;"",AD308&lt;=AF308),MIN(1,MAX(0,AE308/Q308)),0))-SUMIFS('Reversal Reclaim'!$L$5:$L$504,'Reversal Reclaim'!$B$5:$B$504,A308,'Reversal Reclaim'!$G$5:$G$504,"Temporary"))))</f>
        <v/>
      </c>
      <c r="BE308" s="188" t="str">
        <f>IF(A308="","",IF(OR(S308="Yes",F308="Credit Note",Q308&lt;=0,AF308="",Setup!$B$24&lt;=AF308,AN308&lt;=0),0,MAX(0,O308*MIN(1,MAX(0,AI308/AN308))*MAX(0,1-IF(AND(AD308&lt;&gt;"",AD308&lt;=AF308),MIN(1,MAX(0,AE308/Q308)),0))-SUMIFS('Reversal Reclaim'!$M$5:$M$504,'Reversal Reclaim'!$B$5:$B$504,A308,'Reversal Reclaim'!$G$5:$G$504,"Temporary"))))</f>
        <v/>
      </c>
      <c r="BF308" s="188" t="str">
        <f>IF(A308="","",IF(OR(S308="Yes",F308="Credit Note",Q308&lt;=0,AF308="",Setup!$B$24&lt;=AF308,AN308&lt;=0),0,MAX(0,P308*MIN(1,MAX(0,AI308/AN308))*MAX(0,1-IF(AND(AD308&lt;&gt;"",AD308&lt;=AF308),MIN(1,MAX(0,AE308/Q308)),0))-SUMIFS('Reversal Reclaim'!$N$5:$N$504,'Reversal Reclaim'!$B$5:$B$504,A308,'Reversal Reclaim'!$G$5:$G$504,"Temporary"))))</f>
        <v/>
      </c>
      <c r="BG308" s="188" t="str">
        <f t="shared" si="64"/>
        <v/>
      </c>
    </row>
    <row r="309" spans="1:59" ht="37.950000000000003" customHeight="1" x14ac:dyDescent="0.25">
      <c r="A309" s="61"/>
      <c r="B309" s="62"/>
      <c r="C309" s="62"/>
      <c r="D309" s="62"/>
      <c r="E309" s="62"/>
      <c r="F309" s="62"/>
      <c r="G309" s="62"/>
      <c r="H309" s="63"/>
      <c r="I309" s="63"/>
      <c r="J309" s="63"/>
      <c r="K309" s="63"/>
      <c r="L309" s="64"/>
      <c r="M309" s="64"/>
      <c r="N309" s="64"/>
      <c r="O309" s="64"/>
      <c r="P309" s="64"/>
      <c r="Q309" s="64"/>
      <c r="R309" s="62"/>
      <c r="S309" s="62"/>
      <c r="T309" s="62"/>
      <c r="U309" s="62"/>
      <c r="V309" s="62"/>
      <c r="W309" s="63"/>
      <c r="X309" s="65"/>
      <c r="Y309" s="65"/>
      <c r="Z309" s="65"/>
      <c r="AA309" s="62"/>
      <c r="AB309" s="62"/>
      <c r="AC309" s="62"/>
      <c r="AD309" s="63"/>
      <c r="AE309" s="64"/>
      <c r="AF309" s="63" t="str">
        <f t="shared" si="52"/>
        <v/>
      </c>
      <c r="AG309" s="62"/>
      <c r="AH309" s="207"/>
      <c r="AI309" s="64"/>
      <c r="AJ309" s="64"/>
      <c r="AK309" s="64"/>
      <c r="AL309" s="66" t="str">
        <f t="shared" si="53"/>
        <v/>
      </c>
      <c r="AM309" s="67" t="str">
        <f t="shared" si="54"/>
        <v/>
      </c>
      <c r="AN309" s="68" t="str">
        <f t="shared" si="55"/>
        <v/>
      </c>
      <c r="AO309" s="67" t="str">
        <f t="shared" si="56"/>
        <v/>
      </c>
      <c r="AP309" s="67" t="str">
        <f t="shared" si="57"/>
        <v/>
      </c>
      <c r="AQ309" s="67" t="str">
        <f t="shared" si="58"/>
        <v/>
      </c>
      <c r="AR309" s="67" t="str">
        <f t="shared" si="59"/>
        <v/>
      </c>
      <c r="AS309" s="67" t="str">
        <f t="shared" si="60"/>
        <v/>
      </c>
      <c r="AT309" s="67" t="str">
        <f>IF(A309="","",IF(S309="Yes","N.A.",IF(AND(AD309&lt;&gt;"",AD309&lt;=AF309,AE309&gt;=Q309),"PASS",IF(Setup!$B$24&lt;=AF309,"WATCH",IF(BG309&gt;0,"PARTIAL REVERSE/REVIEW","REVERSE/REVIEW")))))</f>
        <v/>
      </c>
      <c r="AU309" s="67" t="str">
        <f>IF(A309="","",IF(H309="","REVIEW",IF(AI309&gt;0,IF(OR(AH309="",NOT(ISNUMBER(AH309))),"REVIEW CLAIM DATE",IF(AH309&lt;=SUMIF('FY Deadlines'!$A$5:$A$14,IF(MONTH(H309)&gt;=4,YEAR(H309),YEAR(H309)-1),'FY Deadlines'!$F$5:$F$14),"PASS","EXPIRED CLAIM")),IF(SUMIF('FY Deadlines'!$A$5:$A$14,IF(MONTH(H309)&gt;=4,YEAR(H309),YEAR(H309)-1),'FY Deadlines'!$F$5:$F$14)=0,"REVIEW FY",IF(Setup!$B$24&gt;SUMIF('FY Deadlines'!$A$5:$A$14,IF(MONTH(H309)&gt;=4,YEAR(H309),YEAR(H309)-1),'FY Deadlines'!$F$5:$F$14),"EXPIRED","PASS")))))</f>
        <v/>
      </c>
      <c r="AV309" s="67" t="str">
        <f t="shared" si="61"/>
        <v/>
      </c>
      <c r="AW309" s="67" t="str">
        <f>IF(AM309="","",IF(COUNTIF('GSTR-2B IMS'!$AE$5:$AE$504,AM309)=1,SUMIF('GSTR-2B IMS'!$AE$5:$AE$504,AM309,'GSTR-2B IMS'!$AL$5:$AL$504),""))</f>
        <v/>
      </c>
      <c r="AX309" s="67" t="str">
        <f>IF(A309="","",IF(AO309&gt;1,"Duplicate",IF(COUNTIF('GSTR-2B IMS'!$AE$5:$AE$504,AM309)=0,"Only in Books",IF(COUNTIF('GSTR-2B IMS'!$AE$5:$AE$504,AM309)&gt;1,"Duplicate",IF(AND(C309=INDEX('GSTR-2B IMS'!$C$5:$C$504,AW309),F309=INDEX('GSTR-2B IMS'!$F$5:$F$504,AW309),ABS(H309-INDEX('GSTR-2B IMS'!$H$5:$H$504,AW309))&lt;=Setup!$B$21,ABS(L309-INDEX('GSTR-2B IMS'!$L$5:$L$504,AW309))&lt;=Setup!$B$18,ABS(AN309-INDEX('GSTR-2B IMS'!$AF$5:$AF$504,AW309))&lt;=Setup!$B$19,ABS(M309-INDEX('GSTR-2B IMS'!$M$5:$M$504,AW309))&lt;=Setup!$B$20,ABS(N309-INDEX('GSTR-2B IMS'!$N$5:$N$504,AW309))&lt;=Setup!$B$20,ABS(O309-INDEX('GSTR-2B IMS'!$O$5:$O$504,AW309))&lt;=Setup!$B$20,ABS(P309-INDEX('GSTR-2B IMS'!$P$5:$P$504,AW309))&lt;=Setup!$B$20),"Exact",IF(AND(C309=INDEX('GSTR-2B IMS'!$C$5:$C$504,AW309),F309=INDEX('GSTR-2B IMS'!$F$5:$F$504,AW309)),"Partial","Probable"))))))</f>
        <v/>
      </c>
      <c r="AY309" s="69" t="str">
        <f t="shared" si="62"/>
        <v/>
      </c>
      <c r="AZ309" s="190">
        <f t="shared" si="63"/>
        <v>305</v>
      </c>
      <c r="BA309" s="190" t="str">
        <f>IF(A309="","",IF(AW309="","N.A.",IF(INDEX('GSTR-2B IMS'!$T$5:$T$504,AW309)&lt;&gt;"Available","REVIEW",IF(OR(INDEX('GSTR-2B IMS'!$B$5:$B$504,AW309)="GSTR-1 B2B",INDEX('GSTR-2B IMS'!$B$5:$B$504,AW309)="GSTR-1A",INDEX('GSTR-2B IMS'!$B$5:$B$504,AW309)="IFF"),IF(OR(INDEX('GSTR-2B IMS'!$V$5:$V$504,AW309)="Accepted",INDEX('GSTR-2B IMS'!$V$5:$V$504,AW309)="No Action",INDEX('GSTR-2B IMS'!$V$5:$V$504,AW309)="Deemed Accepted"),"PASS","REVIEW"),IF(OR(INDEX('GSTR-2B IMS'!$V$5:$V$504,AW309)="Not in IMS",INDEX('GSTR-2B IMS'!$V$5:$V$504,AW309)="N.A.",INDEX('GSTR-2B IMS'!$V$5:$V$504,AW309)=""),"PASS","REVIEW")))))</f>
        <v/>
      </c>
      <c r="BB309" s="190" t="str">
        <f>IF(A309="","",IF(S309="Yes","RCM",IF(AW309="","Unmatched",IF(INDEX('GSTR-2B IMS'!$AC$5:$AC$504,AW309)="","4(A)(5)",INDEX('GSTR-2B IMS'!$AC$5:$AC$504,AW309)))))</f>
        <v/>
      </c>
      <c r="BC309" s="188" t="str">
        <f>IF(A309="","",IF(OR(S309="Yes",F309="Credit Note",Q309&lt;=0,AF309="",Setup!$B$24&lt;=AF309,AN309&lt;=0),0,MAX(0,M309*MIN(1,MAX(0,AI309/AN309))*MAX(0,1-IF(AND(AD309&lt;&gt;"",AD309&lt;=AF309),MIN(1,MAX(0,AE309/Q309)),0))-SUMIFS('Reversal Reclaim'!$K$5:$K$504,'Reversal Reclaim'!$B$5:$B$504,A309,'Reversal Reclaim'!$G$5:$G$504,"Temporary"))))</f>
        <v/>
      </c>
      <c r="BD309" s="188" t="str">
        <f>IF(A309="","",IF(OR(S309="Yes",F309="Credit Note",Q309&lt;=0,AF309="",Setup!$B$24&lt;=AF309,AN309&lt;=0),0,MAX(0,N309*MIN(1,MAX(0,AI309/AN309))*MAX(0,1-IF(AND(AD309&lt;&gt;"",AD309&lt;=AF309),MIN(1,MAX(0,AE309/Q309)),0))-SUMIFS('Reversal Reclaim'!$L$5:$L$504,'Reversal Reclaim'!$B$5:$B$504,A309,'Reversal Reclaim'!$G$5:$G$504,"Temporary"))))</f>
        <v/>
      </c>
      <c r="BE309" s="188" t="str">
        <f>IF(A309="","",IF(OR(S309="Yes",F309="Credit Note",Q309&lt;=0,AF309="",Setup!$B$24&lt;=AF309,AN309&lt;=0),0,MAX(0,O309*MIN(1,MAX(0,AI309/AN309))*MAX(0,1-IF(AND(AD309&lt;&gt;"",AD309&lt;=AF309),MIN(1,MAX(0,AE309/Q309)),0))-SUMIFS('Reversal Reclaim'!$M$5:$M$504,'Reversal Reclaim'!$B$5:$B$504,A309,'Reversal Reclaim'!$G$5:$G$504,"Temporary"))))</f>
        <v/>
      </c>
      <c r="BF309" s="188" t="str">
        <f>IF(A309="","",IF(OR(S309="Yes",F309="Credit Note",Q309&lt;=0,AF309="",Setup!$B$24&lt;=AF309,AN309&lt;=0),0,MAX(0,P309*MIN(1,MAX(0,AI309/AN309))*MAX(0,1-IF(AND(AD309&lt;&gt;"",AD309&lt;=AF309),MIN(1,MAX(0,AE309/Q309)),0))-SUMIFS('Reversal Reclaim'!$N$5:$N$504,'Reversal Reclaim'!$B$5:$B$504,A309,'Reversal Reclaim'!$G$5:$G$504,"Temporary"))))</f>
        <v/>
      </c>
      <c r="BG309" s="188" t="str">
        <f t="shared" si="64"/>
        <v/>
      </c>
    </row>
    <row r="310" spans="1:59" ht="37.950000000000003" customHeight="1" x14ac:dyDescent="0.25">
      <c r="A310" s="61"/>
      <c r="B310" s="62"/>
      <c r="C310" s="62"/>
      <c r="D310" s="62"/>
      <c r="E310" s="62"/>
      <c r="F310" s="62"/>
      <c r="G310" s="62"/>
      <c r="H310" s="63"/>
      <c r="I310" s="63"/>
      <c r="J310" s="63"/>
      <c r="K310" s="63"/>
      <c r="L310" s="64"/>
      <c r="M310" s="64"/>
      <c r="N310" s="64"/>
      <c r="O310" s="64"/>
      <c r="P310" s="64"/>
      <c r="Q310" s="64"/>
      <c r="R310" s="62"/>
      <c r="S310" s="62"/>
      <c r="T310" s="62"/>
      <c r="U310" s="62"/>
      <c r="V310" s="62"/>
      <c r="W310" s="63"/>
      <c r="X310" s="65"/>
      <c r="Y310" s="65"/>
      <c r="Z310" s="65"/>
      <c r="AA310" s="62"/>
      <c r="AB310" s="62"/>
      <c r="AC310" s="62"/>
      <c r="AD310" s="63"/>
      <c r="AE310" s="64"/>
      <c r="AF310" s="63" t="str">
        <f t="shared" si="52"/>
        <v/>
      </c>
      <c r="AG310" s="62"/>
      <c r="AH310" s="207"/>
      <c r="AI310" s="64"/>
      <c r="AJ310" s="64"/>
      <c r="AK310" s="64"/>
      <c r="AL310" s="66" t="str">
        <f t="shared" si="53"/>
        <v/>
      </c>
      <c r="AM310" s="67" t="str">
        <f t="shared" si="54"/>
        <v/>
      </c>
      <c r="AN310" s="68" t="str">
        <f t="shared" si="55"/>
        <v/>
      </c>
      <c r="AO310" s="67" t="str">
        <f t="shared" si="56"/>
        <v/>
      </c>
      <c r="AP310" s="67" t="str">
        <f t="shared" si="57"/>
        <v/>
      </c>
      <c r="AQ310" s="67" t="str">
        <f t="shared" si="58"/>
        <v/>
      </c>
      <c r="AR310" s="67" t="str">
        <f t="shared" si="59"/>
        <v/>
      </c>
      <c r="AS310" s="67" t="str">
        <f t="shared" si="60"/>
        <v/>
      </c>
      <c r="AT310" s="67" t="str">
        <f>IF(A310="","",IF(S310="Yes","N.A.",IF(AND(AD310&lt;&gt;"",AD310&lt;=AF310,AE310&gt;=Q310),"PASS",IF(Setup!$B$24&lt;=AF310,"WATCH",IF(BG310&gt;0,"PARTIAL REVERSE/REVIEW","REVERSE/REVIEW")))))</f>
        <v/>
      </c>
      <c r="AU310" s="67" t="str">
        <f>IF(A310="","",IF(H310="","REVIEW",IF(AI310&gt;0,IF(OR(AH310="",NOT(ISNUMBER(AH310))),"REVIEW CLAIM DATE",IF(AH310&lt;=SUMIF('FY Deadlines'!$A$5:$A$14,IF(MONTH(H310)&gt;=4,YEAR(H310),YEAR(H310)-1),'FY Deadlines'!$F$5:$F$14),"PASS","EXPIRED CLAIM")),IF(SUMIF('FY Deadlines'!$A$5:$A$14,IF(MONTH(H310)&gt;=4,YEAR(H310),YEAR(H310)-1),'FY Deadlines'!$F$5:$F$14)=0,"REVIEW FY",IF(Setup!$B$24&gt;SUMIF('FY Deadlines'!$A$5:$A$14,IF(MONTH(H310)&gt;=4,YEAR(H310),YEAR(H310)-1),'FY Deadlines'!$F$5:$F$14),"EXPIRED","PASS")))))</f>
        <v/>
      </c>
      <c r="AV310" s="67" t="str">
        <f t="shared" si="61"/>
        <v/>
      </c>
      <c r="AW310" s="67" t="str">
        <f>IF(AM310="","",IF(COUNTIF('GSTR-2B IMS'!$AE$5:$AE$504,AM310)=1,SUMIF('GSTR-2B IMS'!$AE$5:$AE$504,AM310,'GSTR-2B IMS'!$AL$5:$AL$504),""))</f>
        <v/>
      </c>
      <c r="AX310" s="67" t="str">
        <f>IF(A310="","",IF(AO310&gt;1,"Duplicate",IF(COUNTIF('GSTR-2B IMS'!$AE$5:$AE$504,AM310)=0,"Only in Books",IF(COUNTIF('GSTR-2B IMS'!$AE$5:$AE$504,AM310)&gt;1,"Duplicate",IF(AND(C310=INDEX('GSTR-2B IMS'!$C$5:$C$504,AW310),F310=INDEX('GSTR-2B IMS'!$F$5:$F$504,AW310),ABS(H310-INDEX('GSTR-2B IMS'!$H$5:$H$504,AW310))&lt;=Setup!$B$21,ABS(L310-INDEX('GSTR-2B IMS'!$L$5:$L$504,AW310))&lt;=Setup!$B$18,ABS(AN310-INDEX('GSTR-2B IMS'!$AF$5:$AF$504,AW310))&lt;=Setup!$B$19,ABS(M310-INDEX('GSTR-2B IMS'!$M$5:$M$504,AW310))&lt;=Setup!$B$20,ABS(N310-INDEX('GSTR-2B IMS'!$N$5:$N$504,AW310))&lt;=Setup!$B$20,ABS(O310-INDEX('GSTR-2B IMS'!$O$5:$O$504,AW310))&lt;=Setup!$B$20,ABS(P310-INDEX('GSTR-2B IMS'!$P$5:$P$504,AW310))&lt;=Setup!$B$20),"Exact",IF(AND(C310=INDEX('GSTR-2B IMS'!$C$5:$C$504,AW310),F310=INDEX('GSTR-2B IMS'!$F$5:$F$504,AW310)),"Partial","Probable"))))))</f>
        <v/>
      </c>
      <c r="AY310" s="69" t="str">
        <f t="shared" si="62"/>
        <v/>
      </c>
      <c r="AZ310" s="190">
        <f t="shared" si="63"/>
        <v>306</v>
      </c>
      <c r="BA310" s="190" t="str">
        <f>IF(A310="","",IF(AW310="","N.A.",IF(INDEX('GSTR-2B IMS'!$T$5:$T$504,AW310)&lt;&gt;"Available","REVIEW",IF(OR(INDEX('GSTR-2B IMS'!$B$5:$B$504,AW310)="GSTR-1 B2B",INDEX('GSTR-2B IMS'!$B$5:$B$504,AW310)="GSTR-1A",INDEX('GSTR-2B IMS'!$B$5:$B$504,AW310)="IFF"),IF(OR(INDEX('GSTR-2B IMS'!$V$5:$V$504,AW310)="Accepted",INDEX('GSTR-2B IMS'!$V$5:$V$504,AW310)="No Action",INDEX('GSTR-2B IMS'!$V$5:$V$504,AW310)="Deemed Accepted"),"PASS","REVIEW"),IF(OR(INDEX('GSTR-2B IMS'!$V$5:$V$504,AW310)="Not in IMS",INDEX('GSTR-2B IMS'!$V$5:$V$504,AW310)="N.A.",INDEX('GSTR-2B IMS'!$V$5:$V$504,AW310)=""),"PASS","REVIEW")))))</f>
        <v/>
      </c>
      <c r="BB310" s="190" t="str">
        <f>IF(A310="","",IF(S310="Yes","RCM",IF(AW310="","Unmatched",IF(INDEX('GSTR-2B IMS'!$AC$5:$AC$504,AW310)="","4(A)(5)",INDEX('GSTR-2B IMS'!$AC$5:$AC$504,AW310)))))</f>
        <v/>
      </c>
      <c r="BC310" s="188" t="str">
        <f>IF(A310="","",IF(OR(S310="Yes",F310="Credit Note",Q310&lt;=0,AF310="",Setup!$B$24&lt;=AF310,AN310&lt;=0),0,MAX(0,M310*MIN(1,MAX(0,AI310/AN310))*MAX(0,1-IF(AND(AD310&lt;&gt;"",AD310&lt;=AF310),MIN(1,MAX(0,AE310/Q310)),0))-SUMIFS('Reversal Reclaim'!$K$5:$K$504,'Reversal Reclaim'!$B$5:$B$504,A310,'Reversal Reclaim'!$G$5:$G$504,"Temporary"))))</f>
        <v/>
      </c>
      <c r="BD310" s="188" t="str">
        <f>IF(A310="","",IF(OR(S310="Yes",F310="Credit Note",Q310&lt;=0,AF310="",Setup!$B$24&lt;=AF310,AN310&lt;=0),0,MAX(0,N310*MIN(1,MAX(0,AI310/AN310))*MAX(0,1-IF(AND(AD310&lt;&gt;"",AD310&lt;=AF310),MIN(1,MAX(0,AE310/Q310)),0))-SUMIFS('Reversal Reclaim'!$L$5:$L$504,'Reversal Reclaim'!$B$5:$B$504,A310,'Reversal Reclaim'!$G$5:$G$504,"Temporary"))))</f>
        <v/>
      </c>
      <c r="BE310" s="188" t="str">
        <f>IF(A310="","",IF(OR(S310="Yes",F310="Credit Note",Q310&lt;=0,AF310="",Setup!$B$24&lt;=AF310,AN310&lt;=0),0,MAX(0,O310*MIN(1,MAX(0,AI310/AN310))*MAX(0,1-IF(AND(AD310&lt;&gt;"",AD310&lt;=AF310),MIN(1,MAX(0,AE310/Q310)),0))-SUMIFS('Reversal Reclaim'!$M$5:$M$504,'Reversal Reclaim'!$B$5:$B$504,A310,'Reversal Reclaim'!$G$5:$G$504,"Temporary"))))</f>
        <v/>
      </c>
      <c r="BF310" s="188" t="str">
        <f>IF(A310="","",IF(OR(S310="Yes",F310="Credit Note",Q310&lt;=0,AF310="",Setup!$B$24&lt;=AF310,AN310&lt;=0),0,MAX(0,P310*MIN(1,MAX(0,AI310/AN310))*MAX(0,1-IF(AND(AD310&lt;&gt;"",AD310&lt;=AF310),MIN(1,MAX(0,AE310/Q310)),0))-SUMIFS('Reversal Reclaim'!$N$5:$N$504,'Reversal Reclaim'!$B$5:$B$504,A310,'Reversal Reclaim'!$G$5:$G$504,"Temporary"))))</f>
        <v/>
      </c>
      <c r="BG310" s="188" t="str">
        <f t="shared" si="64"/>
        <v/>
      </c>
    </row>
    <row r="311" spans="1:59" ht="37.950000000000003" customHeight="1" x14ac:dyDescent="0.25">
      <c r="A311" s="61"/>
      <c r="B311" s="62"/>
      <c r="C311" s="62"/>
      <c r="D311" s="62"/>
      <c r="E311" s="62"/>
      <c r="F311" s="62"/>
      <c r="G311" s="62"/>
      <c r="H311" s="63"/>
      <c r="I311" s="63"/>
      <c r="J311" s="63"/>
      <c r="K311" s="63"/>
      <c r="L311" s="64"/>
      <c r="M311" s="64"/>
      <c r="N311" s="64"/>
      <c r="O311" s="64"/>
      <c r="P311" s="64"/>
      <c r="Q311" s="64"/>
      <c r="R311" s="62"/>
      <c r="S311" s="62"/>
      <c r="T311" s="62"/>
      <c r="U311" s="62"/>
      <c r="V311" s="62"/>
      <c r="W311" s="63"/>
      <c r="X311" s="65"/>
      <c r="Y311" s="65"/>
      <c r="Z311" s="65"/>
      <c r="AA311" s="62"/>
      <c r="AB311" s="62"/>
      <c r="AC311" s="62"/>
      <c r="AD311" s="63"/>
      <c r="AE311" s="64"/>
      <c r="AF311" s="63" t="str">
        <f t="shared" si="52"/>
        <v/>
      </c>
      <c r="AG311" s="62"/>
      <c r="AH311" s="207"/>
      <c r="AI311" s="64"/>
      <c r="AJ311" s="64"/>
      <c r="AK311" s="64"/>
      <c r="AL311" s="66" t="str">
        <f t="shared" si="53"/>
        <v/>
      </c>
      <c r="AM311" s="67" t="str">
        <f t="shared" si="54"/>
        <v/>
      </c>
      <c r="AN311" s="68" t="str">
        <f t="shared" si="55"/>
        <v/>
      </c>
      <c r="AO311" s="67" t="str">
        <f t="shared" si="56"/>
        <v/>
      </c>
      <c r="AP311" s="67" t="str">
        <f t="shared" si="57"/>
        <v/>
      </c>
      <c r="AQ311" s="67" t="str">
        <f t="shared" si="58"/>
        <v/>
      </c>
      <c r="AR311" s="67" t="str">
        <f t="shared" si="59"/>
        <v/>
      </c>
      <c r="AS311" s="67" t="str">
        <f t="shared" si="60"/>
        <v/>
      </c>
      <c r="AT311" s="67" t="str">
        <f>IF(A311="","",IF(S311="Yes","N.A.",IF(AND(AD311&lt;&gt;"",AD311&lt;=AF311,AE311&gt;=Q311),"PASS",IF(Setup!$B$24&lt;=AF311,"WATCH",IF(BG311&gt;0,"PARTIAL REVERSE/REVIEW","REVERSE/REVIEW")))))</f>
        <v/>
      </c>
      <c r="AU311" s="67" t="str">
        <f>IF(A311="","",IF(H311="","REVIEW",IF(AI311&gt;0,IF(OR(AH311="",NOT(ISNUMBER(AH311))),"REVIEW CLAIM DATE",IF(AH311&lt;=SUMIF('FY Deadlines'!$A$5:$A$14,IF(MONTH(H311)&gt;=4,YEAR(H311),YEAR(H311)-1),'FY Deadlines'!$F$5:$F$14),"PASS","EXPIRED CLAIM")),IF(SUMIF('FY Deadlines'!$A$5:$A$14,IF(MONTH(H311)&gt;=4,YEAR(H311),YEAR(H311)-1),'FY Deadlines'!$F$5:$F$14)=0,"REVIEW FY",IF(Setup!$B$24&gt;SUMIF('FY Deadlines'!$A$5:$A$14,IF(MONTH(H311)&gt;=4,YEAR(H311),YEAR(H311)-1),'FY Deadlines'!$F$5:$F$14),"EXPIRED","PASS")))))</f>
        <v/>
      </c>
      <c r="AV311" s="67" t="str">
        <f t="shared" si="61"/>
        <v/>
      </c>
      <c r="AW311" s="67" t="str">
        <f>IF(AM311="","",IF(COUNTIF('GSTR-2B IMS'!$AE$5:$AE$504,AM311)=1,SUMIF('GSTR-2B IMS'!$AE$5:$AE$504,AM311,'GSTR-2B IMS'!$AL$5:$AL$504),""))</f>
        <v/>
      </c>
      <c r="AX311" s="67" t="str">
        <f>IF(A311="","",IF(AO311&gt;1,"Duplicate",IF(COUNTIF('GSTR-2B IMS'!$AE$5:$AE$504,AM311)=0,"Only in Books",IF(COUNTIF('GSTR-2B IMS'!$AE$5:$AE$504,AM311)&gt;1,"Duplicate",IF(AND(C311=INDEX('GSTR-2B IMS'!$C$5:$C$504,AW311),F311=INDEX('GSTR-2B IMS'!$F$5:$F$504,AW311),ABS(H311-INDEX('GSTR-2B IMS'!$H$5:$H$504,AW311))&lt;=Setup!$B$21,ABS(L311-INDEX('GSTR-2B IMS'!$L$5:$L$504,AW311))&lt;=Setup!$B$18,ABS(AN311-INDEX('GSTR-2B IMS'!$AF$5:$AF$504,AW311))&lt;=Setup!$B$19,ABS(M311-INDEX('GSTR-2B IMS'!$M$5:$M$504,AW311))&lt;=Setup!$B$20,ABS(N311-INDEX('GSTR-2B IMS'!$N$5:$N$504,AW311))&lt;=Setup!$B$20,ABS(O311-INDEX('GSTR-2B IMS'!$O$5:$O$504,AW311))&lt;=Setup!$B$20,ABS(P311-INDEX('GSTR-2B IMS'!$P$5:$P$504,AW311))&lt;=Setup!$B$20),"Exact",IF(AND(C311=INDEX('GSTR-2B IMS'!$C$5:$C$504,AW311),F311=INDEX('GSTR-2B IMS'!$F$5:$F$504,AW311)),"Partial","Probable"))))))</f>
        <v/>
      </c>
      <c r="AY311" s="69" t="str">
        <f t="shared" si="62"/>
        <v/>
      </c>
      <c r="AZ311" s="190">
        <f t="shared" si="63"/>
        <v>307</v>
      </c>
      <c r="BA311" s="190" t="str">
        <f>IF(A311="","",IF(AW311="","N.A.",IF(INDEX('GSTR-2B IMS'!$T$5:$T$504,AW311)&lt;&gt;"Available","REVIEW",IF(OR(INDEX('GSTR-2B IMS'!$B$5:$B$504,AW311)="GSTR-1 B2B",INDEX('GSTR-2B IMS'!$B$5:$B$504,AW311)="GSTR-1A",INDEX('GSTR-2B IMS'!$B$5:$B$504,AW311)="IFF"),IF(OR(INDEX('GSTR-2B IMS'!$V$5:$V$504,AW311)="Accepted",INDEX('GSTR-2B IMS'!$V$5:$V$504,AW311)="No Action",INDEX('GSTR-2B IMS'!$V$5:$V$504,AW311)="Deemed Accepted"),"PASS","REVIEW"),IF(OR(INDEX('GSTR-2B IMS'!$V$5:$V$504,AW311)="Not in IMS",INDEX('GSTR-2B IMS'!$V$5:$V$504,AW311)="N.A.",INDEX('GSTR-2B IMS'!$V$5:$V$504,AW311)=""),"PASS","REVIEW")))))</f>
        <v/>
      </c>
      <c r="BB311" s="190" t="str">
        <f>IF(A311="","",IF(S311="Yes","RCM",IF(AW311="","Unmatched",IF(INDEX('GSTR-2B IMS'!$AC$5:$AC$504,AW311)="","4(A)(5)",INDEX('GSTR-2B IMS'!$AC$5:$AC$504,AW311)))))</f>
        <v/>
      </c>
      <c r="BC311" s="188" t="str">
        <f>IF(A311="","",IF(OR(S311="Yes",F311="Credit Note",Q311&lt;=0,AF311="",Setup!$B$24&lt;=AF311,AN311&lt;=0),0,MAX(0,M311*MIN(1,MAX(0,AI311/AN311))*MAX(0,1-IF(AND(AD311&lt;&gt;"",AD311&lt;=AF311),MIN(1,MAX(0,AE311/Q311)),0))-SUMIFS('Reversal Reclaim'!$K$5:$K$504,'Reversal Reclaim'!$B$5:$B$504,A311,'Reversal Reclaim'!$G$5:$G$504,"Temporary"))))</f>
        <v/>
      </c>
      <c r="BD311" s="188" t="str">
        <f>IF(A311="","",IF(OR(S311="Yes",F311="Credit Note",Q311&lt;=0,AF311="",Setup!$B$24&lt;=AF311,AN311&lt;=0),0,MAX(0,N311*MIN(1,MAX(0,AI311/AN311))*MAX(0,1-IF(AND(AD311&lt;&gt;"",AD311&lt;=AF311),MIN(1,MAX(0,AE311/Q311)),0))-SUMIFS('Reversal Reclaim'!$L$5:$L$504,'Reversal Reclaim'!$B$5:$B$504,A311,'Reversal Reclaim'!$G$5:$G$504,"Temporary"))))</f>
        <v/>
      </c>
      <c r="BE311" s="188" t="str">
        <f>IF(A311="","",IF(OR(S311="Yes",F311="Credit Note",Q311&lt;=0,AF311="",Setup!$B$24&lt;=AF311,AN311&lt;=0),0,MAX(0,O311*MIN(1,MAX(0,AI311/AN311))*MAX(0,1-IF(AND(AD311&lt;&gt;"",AD311&lt;=AF311),MIN(1,MAX(0,AE311/Q311)),0))-SUMIFS('Reversal Reclaim'!$M$5:$M$504,'Reversal Reclaim'!$B$5:$B$504,A311,'Reversal Reclaim'!$G$5:$G$504,"Temporary"))))</f>
        <v/>
      </c>
      <c r="BF311" s="188" t="str">
        <f>IF(A311="","",IF(OR(S311="Yes",F311="Credit Note",Q311&lt;=0,AF311="",Setup!$B$24&lt;=AF311,AN311&lt;=0),0,MAX(0,P311*MIN(1,MAX(0,AI311/AN311))*MAX(0,1-IF(AND(AD311&lt;&gt;"",AD311&lt;=AF311),MIN(1,MAX(0,AE311/Q311)),0))-SUMIFS('Reversal Reclaim'!$N$5:$N$504,'Reversal Reclaim'!$B$5:$B$504,A311,'Reversal Reclaim'!$G$5:$G$504,"Temporary"))))</f>
        <v/>
      </c>
      <c r="BG311" s="188" t="str">
        <f t="shared" si="64"/>
        <v/>
      </c>
    </row>
    <row r="312" spans="1:59" ht="37.950000000000003" customHeight="1" x14ac:dyDescent="0.25">
      <c r="A312" s="61"/>
      <c r="B312" s="62"/>
      <c r="C312" s="62"/>
      <c r="D312" s="62"/>
      <c r="E312" s="62"/>
      <c r="F312" s="62"/>
      <c r="G312" s="62"/>
      <c r="H312" s="63"/>
      <c r="I312" s="63"/>
      <c r="J312" s="63"/>
      <c r="K312" s="63"/>
      <c r="L312" s="64"/>
      <c r="M312" s="64"/>
      <c r="N312" s="64"/>
      <c r="O312" s="64"/>
      <c r="P312" s="64"/>
      <c r="Q312" s="64"/>
      <c r="R312" s="62"/>
      <c r="S312" s="62"/>
      <c r="T312" s="62"/>
      <c r="U312" s="62"/>
      <c r="V312" s="62"/>
      <c r="W312" s="63"/>
      <c r="X312" s="65"/>
      <c r="Y312" s="65"/>
      <c r="Z312" s="65"/>
      <c r="AA312" s="62"/>
      <c r="AB312" s="62"/>
      <c r="AC312" s="62"/>
      <c r="AD312" s="63"/>
      <c r="AE312" s="64"/>
      <c r="AF312" s="63" t="str">
        <f t="shared" si="52"/>
        <v/>
      </c>
      <c r="AG312" s="62"/>
      <c r="AH312" s="207"/>
      <c r="AI312" s="64"/>
      <c r="AJ312" s="64"/>
      <c r="AK312" s="64"/>
      <c r="AL312" s="66" t="str">
        <f t="shared" si="53"/>
        <v/>
      </c>
      <c r="AM312" s="67" t="str">
        <f t="shared" si="54"/>
        <v/>
      </c>
      <c r="AN312" s="68" t="str">
        <f t="shared" si="55"/>
        <v/>
      </c>
      <c r="AO312" s="67" t="str">
        <f t="shared" si="56"/>
        <v/>
      </c>
      <c r="AP312" s="67" t="str">
        <f t="shared" si="57"/>
        <v/>
      </c>
      <c r="AQ312" s="67" t="str">
        <f t="shared" si="58"/>
        <v/>
      </c>
      <c r="AR312" s="67" t="str">
        <f t="shared" si="59"/>
        <v/>
      </c>
      <c r="AS312" s="67" t="str">
        <f t="shared" si="60"/>
        <v/>
      </c>
      <c r="AT312" s="67" t="str">
        <f>IF(A312="","",IF(S312="Yes","N.A.",IF(AND(AD312&lt;&gt;"",AD312&lt;=AF312,AE312&gt;=Q312),"PASS",IF(Setup!$B$24&lt;=AF312,"WATCH",IF(BG312&gt;0,"PARTIAL REVERSE/REVIEW","REVERSE/REVIEW")))))</f>
        <v/>
      </c>
      <c r="AU312" s="67" t="str">
        <f>IF(A312="","",IF(H312="","REVIEW",IF(AI312&gt;0,IF(OR(AH312="",NOT(ISNUMBER(AH312))),"REVIEW CLAIM DATE",IF(AH312&lt;=SUMIF('FY Deadlines'!$A$5:$A$14,IF(MONTH(H312)&gt;=4,YEAR(H312),YEAR(H312)-1),'FY Deadlines'!$F$5:$F$14),"PASS","EXPIRED CLAIM")),IF(SUMIF('FY Deadlines'!$A$5:$A$14,IF(MONTH(H312)&gt;=4,YEAR(H312),YEAR(H312)-1),'FY Deadlines'!$F$5:$F$14)=0,"REVIEW FY",IF(Setup!$B$24&gt;SUMIF('FY Deadlines'!$A$5:$A$14,IF(MONTH(H312)&gt;=4,YEAR(H312),YEAR(H312)-1),'FY Deadlines'!$F$5:$F$14),"EXPIRED","PASS")))))</f>
        <v/>
      </c>
      <c r="AV312" s="67" t="str">
        <f t="shared" si="61"/>
        <v/>
      </c>
      <c r="AW312" s="67" t="str">
        <f>IF(AM312="","",IF(COUNTIF('GSTR-2B IMS'!$AE$5:$AE$504,AM312)=1,SUMIF('GSTR-2B IMS'!$AE$5:$AE$504,AM312,'GSTR-2B IMS'!$AL$5:$AL$504),""))</f>
        <v/>
      </c>
      <c r="AX312" s="67" t="str">
        <f>IF(A312="","",IF(AO312&gt;1,"Duplicate",IF(COUNTIF('GSTR-2B IMS'!$AE$5:$AE$504,AM312)=0,"Only in Books",IF(COUNTIF('GSTR-2B IMS'!$AE$5:$AE$504,AM312)&gt;1,"Duplicate",IF(AND(C312=INDEX('GSTR-2B IMS'!$C$5:$C$504,AW312),F312=INDEX('GSTR-2B IMS'!$F$5:$F$504,AW312),ABS(H312-INDEX('GSTR-2B IMS'!$H$5:$H$504,AW312))&lt;=Setup!$B$21,ABS(L312-INDEX('GSTR-2B IMS'!$L$5:$L$504,AW312))&lt;=Setup!$B$18,ABS(AN312-INDEX('GSTR-2B IMS'!$AF$5:$AF$504,AW312))&lt;=Setup!$B$19,ABS(M312-INDEX('GSTR-2B IMS'!$M$5:$M$504,AW312))&lt;=Setup!$B$20,ABS(N312-INDEX('GSTR-2B IMS'!$N$5:$N$504,AW312))&lt;=Setup!$B$20,ABS(O312-INDEX('GSTR-2B IMS'!$O$5:$O$504,AW312))&lt;=Setup!$B$20,ABS(P312-INDEX('GSTR-2B IMS'!$P$5:$P$504,AW312))&lt;=Setup!$B$20),"Exact",IF(AND(C312=INDEX('GSTR-2B IMS'!$C$5:$C$504,AW312),F312=INDEX('GSTR-2B IMS'!$F$5:$F$504,AW312)),"Partial","Probable"))))))</f>
        <v/>
      </c>
      <c r="AY312" s="69" t="str">
        <f t="shared" si="62"/>
        <v/>
      </c>
      <c r="AZ312" s="190">
        <f t="shared" si="63"/>
        <v>308</v>
      </c>
      <c r="BA312" s="190" t="str">
        <f>IF(A312="","",IF(AW312="","N.A.",IF(INDEX('GSTR-2B IMS'!$T$5:$T$504,AW312)&lt;&gt;"Available","REVIEW",IF(OR(INDEX('GSTR-2B IMS'!$B$5:$B$504,AW312)="GSTR-1 B2B",INDEX('GSTR-2B IMS'!$B$5:$B$504,AW312)="GSTR-1A",INDEX('GSTR-2B IMS'!$B$5:$B$504,AW312)="IFF"),IF(OR(INDEX('GSTR-2B IMS'!$V$5:$V$504,AW312)="Accepted",INDEX('GSTR-2B IMS'!$V$5:$V$504,AW312)="No Action",INDEX('GSTR-2B IMS'!$V$5:$V$504,AW312)="Deemed Accepted"),"PASS","REVIEW"),IF(OR(INDEX('GSTR-2B IMS'!$V$5:$V$504,AW312)="Not in IMS",INDEX('GSTR-2B IMS'!$V$5:$V$504,AW312)="N.A.",INDEX('GSTR-2B IMS'!$V$5:$V$504,AW312)=""),"PASS","REVIEW")))))</f>
        <v/>
      </c>
      <c r="BB312" s="190" t="str">
        <f>IF(A312="","",IF(S312="Yes","RCM",IF(AW312="","Unmatched",IF(INDEX('GSTR-2B IMS'!$AC$5:$AC$504,AW312)="","4(A)(5)",INDEX('GSTR-2B IMS'!$AC$5:$AC$504,AW312)))))</f>
        <v/>
      </c>
      <c r="BC312" s="188" t="str">
        <f>IF(A312="","",IF(OR(S312="Yes",F312="Credit Note",Q312&lt;=0,AF312="",Setup!$B$24&lt;=AF312,AN312&lt;=0),0,MAX(0,M312*MIN(1,MAX(0,AI312/AN312))*MAX(0,1-IF(AND(AD312&lt;&gt;"",AD312&lt;=AF312),MIN(1,MAX(0,AE312/Q312)),0))-SUMIFS('Reversal Reclaim'!$K$5:$K$504,'Reversal Reclaim'!$B$5:$B$504,A312,'Reversal Reclaim'!$G$5:$G$504,"Temporary"))))</f>
        <v/>
      </c>
      <c r="BD312" s="188" t="str">
        <f>IF(A312="","",IF(OR(S312="Yes",F312="Credit Note",Q312&lt;=0,AF312="",Setup!$B$24&lt;=AF312,AN312&lt;=0),0,MAX(0,N312*MIN(1,MAX(0,AI312/AN312))*MAX(0,1-IF(AND(AD312&lt;&gt;"",AD312&lt;=AF312),MIN(1,MAX(0,AE312/Q312)),0))-SUMIFS('Reversal Reclaim'!$L$5:$L$504,'Reversal Reclaim'!$B$5:$B$504,A312,'Reversal Reclaim'!$G$5:$G$504,"Temporary"))))</f>
        <v/>
      </c>
      <c r="BE312" s="188" t="str">
        <f>IF(A312="","",IF(OR(S312="Yes",F312="Credit Note",Q312&lt;=0,AF312="",Setup!$B$24&lt;=AF312,AN312&lt;=0),0,MAX(0,O312*MIN(1,MAX(0,AI312/AN312))*MAX(0,1-IF(AND(AD312&lt;&gt;"",AD312&lt;=AF312),MIN(1,MAX(0,AE312/Q312)),0))-SUMIFS('Reversal Reclaim'!$M$5:$M$504,'Reversal Reclaim'!$B$5:$B$504,A312,'Reversal Reclaim'!$G$5:$G$504,"Temporary"))))</f>
        <v/>
      </c>
      <c r="BF312" s="188" t="str">
        <f>IF(A312="","",IF(OR(S312="Yes",F312="Credit Note",Q312&lt;=0,AF312="",Setup!$B$24&lt;=AF312,AN312&lt;=0),0,MAX(0,P312*MIN(1,MAX(0,AI312/AN312))*MAX(0,1-IF(AND(AD312&lt;&gt;"",AD312&lt;=AF312),MIN(1,MAX(0,AE312/Q312)),0))-SUMIFS('Reversal Reclaim'!$N$5:$N$504,'Reversal Reclaim'!$B$5:$B$504,A312,'Reversal Reclaim'!$G$5:$G$504,"Temporary"))))</f>
        <v/>
      </c>
      <c r="BG312" s="188" t="str">
        <f t="shared" si="64"/>
        <v/>
      </c>
    </row>
    <row r="313" spans="1:59" ht="37.950000000000003" customHeight="1" x14ac:dyDescent="0.25">
      <c r="A313" s="61"/>
      <c r="B313" s="62"/>
      <c r="C313" s="62"/>
      <c r="D313" s="62"/>
      <c r="E313" s="62"/>
      <c r="F313" s="62"/>
      <c r="G313" s="62"/>
      <c r="H313" s="63"/>
      <c r="I313" s="63"/>
      <c r="J313" s="63"/>
      <c r="K313" s="63"/>
      <c r="L313" s="64"/>
      <c r="M313" s="64"/>
      <c r="N313" s="64"/>
      <c r="O313" s="64"/>
      <c r="P313" s="64"/>
      <c r="Q313" s="64"/>
      <c r="R313" s="62"/>
      <c r="S313" s="62"/>
      <c r="T313" s="62"/>
      <c r="U313" s="62"/>
      <c r="V313" s="62"/>
      <c r="W313" s="63"/>
      <c r="X313" s="65"/>
      <c r="Y313" s="65"/>
      <c r="Z313" s="65"/>
      <c r="AA313" s="62"/>
      <c r="AB313" s="62"/>
      <c r="AC313" s="62"/>
      <c r="AD313" s="63"/>
      <c r="AE313" s="64"/>
      <c r="AF313" s="63" t="str">
        <f t="shared" si="52"/>
        <v/>
      </c>
      <c r="AG313" s="62"/>
      <c r="AH313" s="207"/>
      <c r="AI313" s="64"/>
      <c r="AJ313" s="64"/>
      <c r="AK313" s="64"/>
      <c r="AL313" s="66" t="str">
        <f t="shared" si="53"/>
        <v/>
      </c>
      <c r="AM313" s="67" t="str">
        <f t="shared" si="54"/>
        <v/>
      </c>
      <c r="AN313" s="68" t="str">
        <f t="shared" si="55"/>
        <v/>
      </c>
      <c r="AO313" s="67" t="str">
        <f t="shared" si="56"/>
        <v/>
      </c>
      <c r="AP313" s="67" t="str">
        <f t="shared" si="57"/>
        <v/>
      </c>
      <c r="AQ313" s="67" t="str">
        <f t="shared" si="58"/>
        <v/>
      </c>
      <c r="AR313" s="67" t="str">
        <f t="shared" si="59"/>
        <v/>
      </c>
      <c r="AS313" s="67" t="str">
        <f t="shared" si="60"/>
        <v/>
      </c>
      <c r="AT313" s="67" t="str">
        <f>IF(A313="","",IF(S313="Yes","N.A.",IF(AND(AD313&lt;&gt;"",AD313&lt;=AF313,AE313&gt;=Q313),"PASS",IF(Setup!$B$24&lt;=AF313,"WATCH",IF(BG313&gt;0,"PARTIAL REVERSE/REVIEW","REVERSE/REVIEW")))))</f>
        <v/>
      </c>
      <c r="AU313" s="67" t="str">
        <f>IF(A313="","",IF(H313="","REVIEW",IF(AI313&gt;0,IF(OR(AH313="",NOT(ISNUMBER(AH313))),"REVIEW CLAIM DATE",IF(AH313&lt;=SUMIF('FY Deadlines'!$A$5:$A$14,IF(MONTH(H313)&gt;=4,YEAR(H313),YEAR(H313)-1),'FY Deadlines'!$F$5:$F$14),"PASS","EXPIRED CLAIM")),IF(SUMIF('FY Deadlines'!$A$5:$A$14,IF(MONTH(H313)&gt;=4,YEAR(H313),YEAR(H313)-1),'FY Deadlines'!$F$5:$F$14)=0,"REVIEW FY",IF(Setup!$B$24&gt;SUMIF('FY Deadlines'!$A$5:$A$14,IF(MONTH(H313)&gt;=4,YEAR(H313),YEAR(H313)-1),'FY Deadlines'!$F$5:$F$14),"EXPIRED","PASS")))))</f>
        <v/>
      </c>
      <c r="AV313" s="67" t="str">
        <f t="shared" si="61"/>
        <v/>
      </c>
      <c r="AW313" s="67" t="str">
        <f>IF(AM313="","",IF(COUNTIF('GSTR-2B IMS'!$AE$5:$AE$504,AM313)=1,SUMIF('GSTR-2B IMS'!$AE$5:$AE$504,AM313,'GSTR-2B IMS'!$AL$5:$AL$504),""))</f>
        <v/>
      </c>
      <c r="AX313" s="67" t="str">
        <f>IF(A313="","",IF(AO313&gt;1,"Duplicate",IF(COUNTIF('GSTR-2B IMS'!$AE$5:$AE$504,AM313)=0,"Only in Books",IF(COUNTIF('GSTR-2B IMS'!$AE$5:$AE$504,AM313)&gt;1,"Duplicate",IF(AND(C313=INDEX('GSTR-2B IMS'!$C$5:$C$504,AW313),F313=INDEX('GSTR-2B IMS'!$F$5:$F$504,AW313),ABS(H313-INDEX('GSTR-2B IMS'!$H$5:$H$504,AW313))&lt;=Setup!$B$21,ABS(L313-INDEX('GSTR-2B IMS'!$L$5:$L$504,AW313))&lt;=Setup!$B$18,ABS(AN313-INDEX('GSTR-2B IMS'!$AF$5:$AF$504,AW313))&lt;=Setup!$B$19,ABS(M313-INDEX('GSTR-2B IMS'!$M$5:$M$504,AW313))&lt;=Setup!$B$20,ABS(N313-INDEX('GSTR-2B IMS'!$N$5:$N$504,AW313))&lt;=Setup!$B$20,ABS(O313-INDEX('GSTR-2B IMS'!$O$5:$O$504,AW313))&lt;=Setup!$B$20,ABS(P313-INDEX('GSTR-2B IMS'!$P$5:$P$504,AW313))&lt;=Setup!$B$20),"Exact",IF(AND(C313=INDEX('GSTR-2B IMS'!$C$5:$C$504,AW313),F313=INDEX('GSTR-2B IMS'!$F$5:$F$504,AW313)),"Partial","Probable"))))))</f>
        <v/>
      </c>
      <c r="AY313" s="69" t="str">
        <f t="shared" si="62"/>
        <v/>
      </c>
      <c r="AZ313" s="190">
        <f t="shared" si="63"/>
        <v>309</v>
      </c>
      <c r="BA313" s="190" t="str">
        <f>IF(A313="","",IF(AW313="","N.A.",IF(INDEX('GSTR-2B IMS'!$T$5:$T$504,AW313)&lt;&gt;"Available","REVIEW",IF(OR(INDEX('GSTR-2B IMS'!$B$5:$B$504,AW313)="GSTR-1 B2B",INDEX('GSTR-2B IMS'!$B$5:$B$504,AW313)="GSTR-1A",INDEX('GSTR-2B IMS'!$B$5:$B$504,AW313)="IFF"),IF(OR(INDEX('GSTR-2B IMS'!$V$5:$V$504,AW313)="Accepted",INDEX('GSTR-2B IMS'!$V$5:$V$504,AW313)="No Action",INDEX('GSTR-2B IMS'!$V$5:$V$504,AW313)="Deemed Accepted"),"PASS","REVIEW"),IF(OR(INDEX('GSTR-2B IMS'!$V$5:$V$504,AW313)="Not in IMS",INDEX('GSTR-2B IMS'!$V$5:$V$504,AW313)="N.A.",INDEX('GSTR-2B IMS'!$V$5:$V$504,AW313)=""),"PASS","REVIEW")))))</f>
        <v/>
      </c>
      <c r="BB313" s="190" t="str">
        <f>IF(A313="","",IF(S313="Yes","RCM",IF(AW313="","Unmatched",IF(INDEX('GSTR-2B IMS'!$AC$5:$AC$504,AW313)="","4(A)(5)",INDEX('GSTR-2B IMS'!$AC$5:$AC$504,AW313)))))</f>
        <v/>
      </c>
      <c r="BC313" s="188" t="str">
        <f>IF(A313="","",IF(OR(S313="Yes",F313="Credit Note",Q313&lt;=0,AF313="",Setup!$B$24&lt;=AF313,AN313&lt;=0),0,MAX(0,M313*MIN(1,MAX(0,AI313/AN313))*MAX(0,1-IF(AND(AD313&lt;&gt;"",AD313&lt;=AF313),MIN(1,MAX(0,AE313/Q313)),0))-SUMIFS('Reversal Reclaim'!$K$5:$K$504,'Reversal Reclaim'!$B$5:$B$504,A313,'Reversal Reclaim'!$G$5:$G$504,"Temporary"))))</f>
        <v/>
      </c>
      <c r="BD313" s="188" t="str">
        <f>IF(A313="","",IF(OR(S313="Yes",F313="Credit Note",Q313&lt;=0,AF313="",Setup!$B$24&lt;=AF313,AN313&lt;=0),0,MAX(0,N313*MIN(1,MAX(0,AI313/AN313))*MAX(0,1-IF(AND(AD313&lt;&gt;"",AD313&lt;=AF313),MIN(1,MAX(0,AE313/Q313)),0))-SUMIFS('Reversal Reclaim'!$L$5:$L$504,'Reversal Reclaim'!$B$5:$B$504,A313,'Reversal Reclaim'!$G$5:$G$504,"Temporary"))))</f>
        <v/>
      </c>
      <c r="BE313" s="188" t="str">
        <f>IF(A313="","",IF(OR(S313="Yes",F313="Credit Note",Q313&lt;=0,AF313="",Setup!$B$24&lt;=AF313,AN313&lt;=0),0,MAX(0,O313*MIN(1,MAX(0,AI313/AN313))*MAX(0,1-IF(AND(AD313&lt;&gt;"",AD313&lt;=AF313),MIN(1,MAX(0,AE313/Q313)),0))-SUMIFS('Reversal Reclaim'!$M$5:$M$504,'Reversal Reclaim'!$B$5:$B$504,A313,'Reversal Reclaim'!$G$5:$G$504,"Temporary"))))</f>
        <v/>
      </c>
      <c r="BF313" s="188" t="str">
        <f>IF(A313="","",IF(OR(S313="Yes",F313="Credit Note",Q313&lt;=0,AF313="",Setup!$B$24&lt;=AF313,AN313&lt;=0),0,MAX(0,P313*MIN(1,MAX(0,AI313/AN313))*MAX(0,1-IF(AND(AD313&lt;&gt;"",AD313&lt;=AF313),MIN(1,MAX(0,AE313/Q313)),0))-SUMIFS('Reversal Reclaim'!$N$5:$N$504,'Reversal Reclaim'!$B$5:$B$504,A313,'Reversal Reclaim'!$G$5:$G$504,"Temporary"))))</f>
        <v/>
      </c>
      <c r="BG313" s="188" t="str">
        <f t="shared" si="64"/>
        <v/>
      </c>
    </row>
    <row r="314" spans="1:59" ht="37.950000000000003" customHeight="1" x14ac:dyDescent="0.25">
      <c r="A314" s="61"/>
      <c r="B314" s="62"/>
      <c r="C314" s="62"/>
      <c r="D314" s="62"/>
      <c r="E314" s="62"/>
      <c r="F314" s="62"/>
      <c r="G314" s="62"/>
      <c r="H314" s="63"/>
      <c r="I314" s="63"/>
      <c r="J314" s="63"/>
      <c r="K314" s="63"/>
      <c r="L314" s="64"/>
      <c r="M314" s="64"/>
      <c r="N314" s="64"/>
      <c r="O314" s="64"/>
      <c r="P314" s="64"/>
      <c r="Q314" s="64"/>
      <c r="R314" s="62"/>
      <c r="S314" s="62"/>
      <c r="T314" s="62"/>
      <c r="U314" s="62"/>
      <c r="V314" s="62"/>
      <c r="W314" s="63"/>
      <c r="X314" s="65"/>
      <c r="Y314" s="65"/>
      <c r="Z314" s="65"/>
      <c r="AA314" s="62"/>
      <c r="AB314" s="62"/>
      <c r="AC314" s="62"/>
      <c r="AD314" s="63"/>
      <c r="AE314" s="64"/>
      <c r="AF314" s="63" t="str">
        <f t="shared" si="52"/>
        <v/>
      </c>
      <c r="AG314" s="62"/>
      <c r="AH314" s="207"/>
      <c r="AI314" s="64"/>
      <c r="AJ314" s="64"/>
      <c r="AK314" s="64"/>
      <c r="AL314" s="66" t="str">
        <f t="shared" si="53"/>
        <v/>
      </c>
      <c r="AM314" s="67" t="str">
        <f t="shared" si="54"/>
        <v/>
      </c>
      <c r="AN314" s="68" t="str">
        <f t="shared" si="55"/>
        <v/>
      </c>
      <c r="AO314" s="67" t="str">
        <f t="shared" si="56"/>
        <v/>
      </c>
      <c r="AP314" s="67" t="str">
        <f t="shared" si="57"/>
        <v/>
      </c>
      <c r="AQ314" s="67" t="str">
        <f t="shared" si="58"/>
        <v/>
      </c>
      <c r="AR314" s="67" t="str">
        <f t="shared" si="59"/>
        <v/>
      </c>
      <c r="AS314" s="67" t="str">
        <f t="shared" si="60"/>
        <v/>
      </c>
      <c r="AT314" s="67" t="str">
        <f>IF(A314="","",IF(S314="Yes","N.A.",IF(AND(AD314&lt;&gt;"",AD314&lt;=AF314,AE314&gt;=Q314),"PASS",IF(Setup!$B$24&lt;=AF314,"WATCH",IF(BG314&gt;0,"PARTIAL REVERSE/REVIEW","REVERSE/REVIEW")))))</f>
        <v/>
      </c>
      <c r="AU314" s="67" t="str">
        <f>IF(A314="","",IF(H314="","REVIEW",IF(AI314&gt;0,IF(OR(AH314="",NOT(ISNUMBER(AH314))),"REVIEW CLAIM DATE",IF(AH314&lt;=SUMIF('FY Deadlines'!$A$5:$A$14,IF(MONTH(H314)&gt;=4,YEAR(H314),YEAR(H314)-1),'FY Deadlines'!$F$5:$F$14),"PASS","EXPIRED CLAIM")),IF(SUMIF('FY Deadlines'!$A$5:$A$14,IF(MONTH(H314)&gt;=4,YEAR(H314),YEAR(H314)-1),'FY Deadlines'!$F$5:$F$14)=0,"REVIEW FY",IF(Setup!$B$24&gt;SUMIF('FY Deadlines'!$A$5:$A$14,IF(MONTH(H314)&gt;=4,YEAR(H314),YEAR(H314)-1),'FY Deadlines'!$F$5:$F$14),"EXPIRED","PASS")))))</f>
        <v/>
      </c>
      <c r="AV314" s="67" t="str">
        <f t="shared" si="61"/>
        <v/>
      </c>
      <c r="AW314" s="67" t="str">
        <f>IF(AM314="","",IF(COUNTIF('GSTR-2B IMS'!$AE$5:$AE$504,AM314)=1,SUMIF('GSTR-2B IMS'!$AE$5:$AE$504,AM314,'GSTR-2B IMS'!$AL$5:$AL$504),""))</f>
        <v/>
      </c>
      <c r="AX314" s="67" t="str">
        <f>IF(A314="","",IF(AO314&gt;1,"Duplicate",IF(COUNTIF('GSTR-2B IMS'!$AE$5:$AE$504,AM314)=0,"Only in Books",IF(COUNTIF('GSTR-2B IMS'!$AE$5:$AE$504,AM314)&gt;1,"Duplicate",IF(AND(C314=INDEX('GSTR-2B IMS'!$C$5:$C$504,AW314),F314=INDEX('GSTR-2B IMS'!$F$5:$F$504,AW314),ABS(H314-INDEX('GSTR-2B IMS'!$H$5:$H$504,AW314))&lt;=Setup!$B$21,ABS(L314-INDEX('GSTR-2B IMS'!$L$5:$L$504,AW314))&lt;=Setup!$B$18,ABS(AN314-INDEX('GSTR-2B IMS'!$AF$5:$AF$504,AW314))&lt;=Setup!$B$19,ABS(M314-INDEX('GSTR-2B IMS'!$M$5:$M$504,AW314))&lt;=Setup!$B$20,ABS(N314-INDEX('GSTR-2B IMS'!$N$5:$N$504,AW314))&lt;=Setup!$B$20,ABS(O314-INDEX('GSTR-2B IMS'!$O$5:$O$504,AW314))&lt;=Setup!$B$20,ABS(P314-INDEX('GSTR-2B IMS'!$P$5:$P$504,AW314))&lt;=Setup!$B$20),"Exact",IF(AND(C314=INDEX('GSTR-2B IMS'!$C$5:$C$504,AW314),F314=INDEX('GSTR-2B IMS'!$F$5:$F$504,AW314)),"Partial","Probable"))))))</f>
        <v/>
      </c>
      <c r="AY314" s="69" t="str">
        <f t="shared" si="62"/>
        <v/>
      </c>
      <c r="AZ314" s="190">
        <f t="shared" si="63"/>
        <v>310</v>
      </c>
      <c r="BA314" s="190" t="str">
        <f>IF(A314="","",IF(AW314="","N.A.",IF(INDEX('GSTR-2B IMS'!$T$5:$T$504,AW314)&lt;&gt;"Available","REVIEW",IF(OR(INDEX('GSTR-2B IMS'!$B$5:$B$504,AW314)="GSTR-1 B2B",INDEX('GSTR-2B IMS'!$B$5:$B$504,AW314)="GSTR-1A",INDEX('GSTR-2B IMS'!$B$5:$B$504,AW314)="IFF"),IF(OR(INDEX('GSTR-2B IMS'!$V$5:$V$504,AW314)="Accepted",INDEX('GSTR-2B IMS'!$V$5:$V$504,AW314)="No Action",INDEX('GSTR-2B IMS'!$V$5:$V$504,AW314)="Deemed Accepted"),"PASS","REVIEW"),IF(OR(INDEX('GSTR-2B IMS'!$V$5:$V$504,AW314)="Not in IMS",INDEX('GSTR-2B IMS'!$V$5:$V$504,AW314)="N.A.",INDEX('GSTR-2B IMS'!$V$5:$V$504,AW314)=""),"PASS","REVIEW")))))</f>
        <v/>
      </c>
      <c r="BB314" s="190" t="str">
        <f>IF(A314="","",IF(S314="Yes","RCM",IF(AW314="","Unmatched",IF(INDEX('GSTR-2B IMS'!$AC$5:$AC$504,AW314)="","4(A)(5)",INDEX('GSTR-2B IMS'!$AC$5:$AC$504,AW314)))))</f>
        <v/>
      </c>
      <c r="BC314" s="188" t="str">
        <f>IF(A314="","",IF(OR(S314="Yes",F314="Credit Note",Q314&lt;=0,AF314="",Setup!$B$24&lt;=AF314,AN314&lt;=0),0,MAX(0,M314*MIN(1,MAX(0,AI314/AN314))*MAX(0,1-IF(AND(AD314&lt;&gt;"",AD314&lt;=AF314),MIN(1,MAX(0,AE314/Q314)),0))-SUMIFS('Reversal Reclaim'!$K$5:$K$504,'Reversal Reclaim'!$B$5:$B$504,A314,'Reversal Reclaim'!$G$5:$G$504,"Temporary"))))</f>
        <v/>
      </c>
      <c r="BD314" s="188" t="str">
        <f>IF(A314="","",IF(OR(S314="Yes",F314="Credit Note",Q314&lt;=0,AF314="",Setup!$B$24&lt;=AF314,AN314&lt;=0),0,MAX(0,N314*MIN(1,MAX(0,AI314/AN314))*MAX(0,1-IF(AND(AD314&lt;&gt;"",AD314&lt;=AF314),MIN(1,MAX(0,AE314/Q314)),0))-SUMIFS('Reversal Reclaim'!$L$5:$L$504,'Reversal Reclaim'!$B$5:$B$504,A314,'Reversal Reclaim'!$G$5:$G$504,"Temporary"))))</f>
        <v/>
      </c>
      <c r="BE314" s="188" t="str">
        <f>IF(A314="","",IF(OR(S314="Yes",F314="Credit Note",Q314&lt;=0,AF314="",Setup!$B$24&lt;=AF314,AN314&lt;=0),0,MAX(0,O314*MIN(1,MAX(0,AI314/AN314))*MAX(0,1-IF(AND(AD314&lt;&gt;"",AD314&lt;=AF314),MIN(1,MAX(0,AE314/Q314)),0))-SUMIFS('Reversal Reclaim'!$M$5:$M$504,'Reversal Reclaim'!$B$5:$B$504,A314,'Reversal Reclaim'!$G$5:$G$504,"Temporary"))))</f>
        <v/>
      </c>
      <c r="BF314" s="188" t="str">
        <f>IF(A314="","",IF(OR(S314="Yes",F314="Credit Note",Q314&lt;=0,AF314="",Setup!$B$24&lt;=AF314,AN314&lt;=0),0,MAX(0,P314*MIN(1,MAX(0,AI314/AN314))*MAX(0,1-IF(AND(AD314&lt;&gt;"",AD314&lt;=AF314),MIN(1,MAX(0,AE314/Q314)),0))-SUMIFS('Reversal Reclaim'!$N$5:$N$504,'Reversal Reclaim'!$B$5:$B$504,A314,'Reversal Reclaim'!$G$5:$G$504,"Temporary"))))</f>
        <v/>
      </c>
      <c r="BG314" s="188" t="str">
        <f t="shared" si="64"/>
        <v/>
      </c>
    </row>
    <row r="315" spans="1:59" ht="37.950000000000003" customHeight="1" x14ac:dyDescent="0.25">
      <c r="A315" s="61"/>
      <c r="B315" s="62"/>
      <c r="C315" s="62"/>
      <c r="D315" s="62"/>
      <c r="E315" s="62"/>
      <c r="F315" s="62"/>
      <c r="G315" s="62"/>
      <c r="H315" s="63"/>
      <c r="I315" s="63"/>
      <c r="J315" s="63"/>
      <c r="K315" s="63"/>
      <c r="L315" s="64"/>
      <c r="M315" s="64"/>
      <c r="N315" s="64"/>
      <c r="O315" s="64"/>
      <c r="P315" s="64"/>
      <c r="Q315" s="64"/>
      <c r="R315" s="62"/>
      <c r="S315" s="62"/>
      <c r="T315" s="62"/>
      <c r="U315" s="62"/>
      <c r="V315" s="62"/>
      <c r="W315" s="63"/>
      <c r="X315" s="65"/>
      <c r="Y315" s="65"/>
      <c r="Z315" s="65"/>
      <c r="AA315" s="62"/>
      <c r="AB315" s="62"/>
      <c r="AC315" s="62"/>
      <c r="AD315" s="63"/>
      <c r="AE315" s="64"/>
      <c r="AF315" s="63" t="str">
        <f t="shared" si="52"/>
        <v/>
      </c>
      <c r="AG315" s="62"/>
      <c r="AH315" s="207"/>
      <c r="AI315" s="64"/>
      <c r="AJ315" s="64"/>
      <c r="AK315" s="64"/>
      <c r="AL315" s="66" t="str">
        <f t="shared" si="53"/>
        <v/>
      </c>
      <c r="AM315" s="67" t="str">
        <f t="shared" si="54"/>
        <v/>
      </c>
      <c r="AN315" s="68" t="str">
        <f t="shared" si="55"/>
        <v/>
      </c>
      <c r="AO315" s="67" t="str">
        <f t="shared" si="56"/>
        <v/>
      </c>
      <c r="AP315" s="67" t="str">
        <f t="shared" si="57"/>
        <v/>
      </c>
      <c r="AQ315" s="67" t="str">
        <f t="shared" si="58"/>
        <v/>
      </c>
      <c r="AR315" s="67" t="str">
        <f t="shared" si="59"/>
        <v/>
      </c>
      <c r="AS315" s="67" t="str">
        <f t="shared" si="60"/>
        <v/>
      </c>
      <c r="AT315" s="67" t="str">
        <f>IF(A315="","",IF(S315="Yes","N.A.",IF(AND(AD315&lt;&gt;"",AD315&lt;=AF315,AE315&gt;=Q315),"PASS",IF(Setup!$B$24&lt;=AF315,"WATCH",IF(BG315&gt;0,"PARTIAL REVERSE/REVIEW","REVERSE/REVIEW")))))</f>
        <v/>
      </c>
      <c r="AU315" s="67" t="str">
        <f>IF(A315="","",IF(H315="","REVIEW",IF(AI315&gt;0,IF(OR(AH315="",NOT(ISNUMBER(AH315))),"REVIEW CLAIM DATE",IF(AH315&lt;=SUMIF('FY Deadlines'!$A$5:$A$14,IF(MONTH(H315)&gt;=4,YEAR(H315),YEAR(H315)-1),'FY Deadlines'!$F$5:$F$14),"PASS","EXPIRED CLAIM")),IF(SUMIF('FY Deadlines'!$A$5:$A$14,IF(MONTH(H315)&gt;=4,YEAR(H315),YEAR(H315)-1),'FY Deadlines'!$F$5:$F$14)=0,"REVIEW FY",IF(Setup!$B$24&gt;SUMIF('FY Deadlines'!$A$5:$A$14,IF(MONTH(H315)&gt;=4,YEAR(H315),YEAR(H315)-1),'FY Deadlines'!$F$5:$F$14),"EXPIRED","PASS")))))</f>
        <v/>
      </c>
      <c r="AV315" s="67" t="str">
        <f t="shared" si="61"/>
        <v/>
      </c>
      <c r="AW315" s="67" t="str">
        <f>IF(AM315="","",IF(COUNTIF('GSTR-2B IMS'!$AE$5:$AE$504,AM315)=1,SUMIF('GSTR-2B IMS'!$AE$5:$AE$504,AM315,'GSTR-2B IMS'!$AL$5:$AL$504),""))</f>
        <v/>
      </c>
      <c r="AX315" s="67" t="str">
        <f>IF(A315="","",IF(AO315&gt;1,"Duplicate",IF(COUNTIF('GSTR-2B IMS'!$AE$5:$AE$504,AM315)=0,"Only in Books",IF(COUNTIF('GSTR-2B IMS'!$AE$5:$AE$504,AM315)&gt;1,"Duplicate",IF(AND(C315=INDEX('GSTR-2B IMS'!$C$5:$C$504,AW315),F315=INDEX('GSTR-2B IMS'!$F$5:$F$504,AW315),ABS(H315-INDEX('GSTR-2B IMS'!$H$5:$H$504,AW315))&lt;=Setup!$B$21,ABS(L315-INDEX('GSTR-2B IMS'!$L$5:$L$504,AW315))&lt;=Setup!$B$18,ABS(AN315-INDEX('GSTR-2B IMS'!$AF$5:$AF$504,AW315))&lt;=Setup!$B$19,ABS(M315-INDEX('GSTR-2B IMS'!$M$5:$M$504,AW315))&lt;=Setup!$B$20,ABS(N315-INDEX('GSTR-2B IMS'!$N$5:$N$504,AW315))&lt;=Setup!$B$20,ABS(O315-INDEX('GSTR-2B IMS'!$O$5:$O$504,AW315))&lt;=Setup!$B$20,ABS(P315-INDEX('GSTR-2B IMS'!$P$5:$P$504,AW315))&lt;=Setup!$B$20),"Exact",IF(AND(C315=INDEX('GSTR-2B IMS'!$C$5:$C$504,AW315),F315=INDEX('GSTR-2B IMS'!$F$5:$F$504,AW315)),"Partial","Probable"))))))</f>
        <v/>
      </c>
      <c r="AY315" s="69" t="str">
        <f t="shared" si="62"/>
        <v/>
      </c>
      <c r="AZ315" s="190">
        <f t="shared" si="63"/>
        <v>311</v>
      </c>
      <c r="BA315" s="190" t="str">
        <f>IF(A315="","",IF(AW315="","N.A.",IF(INDEX('GSTR-2B IMS'!$T$5:$T$504,AW315)&lt;&gt;"Available","REVIEW",IF(OR(INDEX('GSTR-2B IMS'!$B$5:$B$504,AW315)="GSTR-1 B2B",INDEX('GSTR-2B IMS'!$B$5:$B$504,AW315)="GSTR-1A",INDEX('GSTR-2B IMS'!$B$5:$B$504,AW315)="IFF"),IF(OR(INDEX('GSTR-2B IMS'!$V$5:$V$504,AW315)="Accepted",INDEX('GSTR-2B IMS'!$V$5:$V$504,AW315)="No Action",INDEX('GSTR-2B IMS'!$V$5:$V$504,AW315)="Deemed Accepted"),"PASS","REVIEW"),IF(OR(INDEX('GSTR-2B IMS'!$V$5:$V$504,AW315)="Not in IMS",INDEX('GSTR-2B IMS'!$V$5:$V$504,AW315)="N.A.",INDEX('GSTR-2B IMS'!$V$5:$V$504,AW315)=""),"PASS","REVIEW")))))</f>
        <v/>
      </c>
      <c r="BB315" s="190" t="str">
        <f>IF(A315="","",IF(S315="Yes","RCM",IF(AW315="","Unmatched",IF(INDEX('GSTR-2B IMS'!$AC$5:$AC$504,AW315)="","4(A)(5)",INDEX('GSTR-2B IMS'!$AC$5:$AC$504,AW315)))))</f>
        <v/>
      </c>
      <c r="BC315" s="188" t="str">
        <f>IF(A315="","",IF(OR(S315="Yes",F315="Credit Note",Q315&lt;=0,AF315="",Setup!$B$24&lt;=AF315,AN315&lt;=0),0,MAX(0,M315*MIN(1,MAX(0,AI315/AN315))*MAX(0,1-IF(AND(AD315&lt;&gt;"",AD315&lt;=AF315),MIN(1,MAX(0,AE315/Q315)),0))-SUMIFS('Reversal Reclaim'!$K$5:$K$504,'Reversal Reclaim'!$B$5:$B$504,A315,'Reversal Reclaim'!$G$5:$G$504,"Temporary"))))</f>
        <v/>
      </c>
      <c r="BD315" s="188" t="str">
        <f>IF(A315="","",IF(OR(S315="Yes",F315="Credit Note",Q315&lt;=0,AF315="",Setup!$B$24&lt;=AF315,AN315&lt;=0),0,MAX(0,N315*MIN(1,MAX(0,AI315/AN315))*MAX(0,1-IF(AND(AD315&lt;&gt;"",AD315&lt;=AF315),MIN(1,MAX(0,AE315/Q315)),0))-SUMIFS('Reversal Reclaim'!$L$5:$L$504,'Reversal Reclaim'!$B$5:$B$504,A315,'Reversal Reclaim'!$G$5:$G$504,"Temporary"))))</f>
        <v/>
      </c>
      <c r="BE315" s="188" t="str">
        <f>IF(A315="","",IF(OR(S315="Yes",F315="Credit Note",Q315&lt;=0,AF315="",Setup!$B$24&lt;=AF315,AN315&lt;=0),0,MAX(0,O315*MIN(1,MAX(0,AI315/AN315))*MAX(0,1-IF(AND(AD315&lt;&gt;"",AD315&lt;=AF315),MIN(1,MAX(0,AE315/Q315)),0))-SUMIFS('Reversal Reclaim'!$M$5:$M$504,'Reversal Reclaim'!$B$5:$B$504,A315,'Reversal Reclaim'!$G$5:$G$504,"Temporary"))))</f>
        <v/>
      </c>
      <c r="BF315" s="188" t="str">
        <f>IF(A315="","",IF(OR(S315="Yes",F315="Credit Note",Q315&lt;=0,AF315="",Setup!$B$24&lt;=AF315,AN315&lt;=0),0,MAX(0,P315*MIN(1,MAX(0,AI315/AN315))*MAX(0,1-IF(AND(AD315&lt;&gt;"",AD315&lt;=AF315),MIN(1,MAX(0,AE315/Q315)),0))-SUMIFS('Reversal Reclaim'!$N$5:$N$504,'Reversal Reclaim'!$B$5:$B$504,A315,'Reversal Reclaim'!$G$5:$G$504,"Temporary"))))</f>
        <v/>
      </c>
      <c r="BG315" s="188" t="str">
        <f t="shared" si="64"/>
        <v/>
      </c>
    </row>
    <row r="316" spans="1:59" ht="37.950000000000003" customHeight="1" x14ac:dyDescent="0.25">
      <c r="A316" s="61"/>
      <c r="B316" s="62"/>
      <c r="C316" s="62"/>
      <c r="D316" s="62"/>
      <c r="E316" s="62"/>
      <c r="F316" s="62"/>
      <c r="G316" s="62"/>
      <c r="H316" s="63"/>
      <c r="I316" s="63"/>
      <c r="J316" s="63"/>
      <c r="K316" s="63"/>
      <c r="L316" s="64"/>
      <c r="M316" s="64"/>
      <c r="N316" s="64"/>
      <c r="O316" s="64"/>
      <c r="P316" s="64"/>
      <c r="Q316" s="64"/>
      <c r="R316" s="62"/>
      <c r="S316" s="62"/>
      <c r="T316" s="62"/>
      <c r="U316" s="62"/>
      <c r="V316" s="62"/>
      <c r="W316" s="63"/>
      <c r="X316" s="65"/>
      <c r="Y316" s="65"/>
      <c r="Z316" s="65"/>
      <c r="AA316" s="62"/>
      <c r="AB316" s="62"/>
      <c r="AC316" s="62"/>
      <c r="AD316" s="63"/>
      <c r="AE316" s="64"/>
      <c r="AF316" s="63" t="str">
        <f t="shared" si="52"/>
        <v/>
      </c>
      <c r="AG316" s="62"/>
      <c r="AH316" s="207"/>
      <c r="AI316" s="64"/>
      <c r="AJ316" s="64"/>
      <c r="AK316" s="64"/>
      <c r="AL316" s="66" t="str">
        <f t="shared" si="53"/>
        <v/>
      </c>
      <c r="AM316" s="67" t="str">
        <f t="shared" si="54"/>
        <v/>
      </c>
      <c r="AN316" s="68" t="str">
        <f t="shared" si="55"/>
        <v/>
      </c>
      <c r="AO316" s="67" t="str">
        <f t="shared" si="56"/>
        <v/>
      </c>
      <c r="AP316" s="67" t="str">
        <f t="shared" si="57"/>
        <v/>
      </c>
      <c r="AQ316" s="67" t="str">
        <f t="shared" si="58"/>
        <v/>
      </c>
      <c r="AR316" s="67" t="str">
        <f t="shared" si="59"/>
        <v/>
      </c>
      <c r="AS316" s="67" t="str">
        <f t="shared" si="60"/>
        <v/>
      </c>
      <c r="AT316" s="67" t="str">
        <f>IF(A316="","",IF(S316="Yes","N.A.",IF(AND(AD316&lt;&gt;"",AD316&lt;=AF316,AE316&gt;=Q316),"PASS",IF(Setup!$B$24&lt;=AF316,"WATCH",IF(BG316&gt;0,"PARTIAL REVERSE/REVIEW","REVERSE/REVIEW")))))</f>
        <v/>
      </c>
      <c r="AU316" s="67" t="str">
        <f>IF(A316="","",IF(H316="","REVIEW",IF(AI316&gt;0,IF(OR(AH316="",NOT(ISNUMBER(AH316))),"REVIEW CLAIM DATE",IF(AH316&lt;=SUMIF('FY Deadlines'!$A$5:$A$14,IF(MONTH(H316)&gt;=4,YEAR(H316),YEAR(H316)-1),'FY Deadlines'!$F$5:$F$14),"PASS","EXPIRED CLAIM")),IF(SUMIF('FY Deadlines'!$A$5:$A$14,IF(MONTH(H316)&gt;=4,YEAR(H316),YEAR(H316)-1),'FY Deadlines'!$F$5:$F$14)=0,"REVIEW FY",IF(Setup!$B$24&gt;SUMIF('FY Deadlines'!$A$5:$A$14,IF(MONTH(H316)&gt;=4,YEAR(H316),YEAR(H316)-1),'FY Deadlines'!$F$5:$F$14),"EXPIRED","PASS")))))</f>
        <v/>
      </c>
      <c r="AV316" s="67" t="str">
        <f t="shared" si="61"/>
        <v/>
      </c>
      <c r="AW316" s="67" t="str">
        <f>IF(AM316="","",IF(COUNTIF('GSTR-2B IMS'!$AE$5:$AE$504,AM316)=1,SUMIF('GSTR-2B IMS'!$AE$5:$AE$504,AM316,'GSTR-2B IMS'!$AL$5:$AL$504),""))</f>
        <v/>
      </c>
      <c r="AX316" s="67" t="str">
        <f>IF(A316="","",IF(AO316&gt;1,"Duplicate",IF(COUNTIF('GSTR-2B IMS'!$AE$5:$AE$504,AM316)=0,"Only in Books",IF(COUNTIF('GSTR-2B IMS'!$AE$5:$AE$504,AM316)&gt;1,"Duplicate",IF(AND(C316=INDEX('GSTR-2B IMS'!$C$5:$C$504,AW316),F316=INDEX('GSTR-2B IMS'!$F$5:$F$504,AW316),ABS(H316-INDEX('GSTR-2B IMS'!$H$5:$H$504,AW316))&lt;=Setup!$B$21,ABS(L316-INDEX('GSTR-2B IMS'!$L$5:$L$504,AW316))&lt;=Setup!$B$18,ABS(AN316-INDEX('GSTR-2B IMS'!$AF$5:$AF$504,AW316))&lt;=Setup!$B$19,ABS(M316-INDEX('GSTR-2B IMS'!$M$5:$M$504,AW316))&lt;=Setup!$B$20,ABS(N316-INDEX('GSTR-2B IMS'!$N$5:$N$504,AW316))&lt;=Setup!$B$20,ABS(O316-INDEX('GSTR-2B IMS'!$O$5:$O$504,AW316))&lt;=Setup!$B$20,ABS(P316-INDEX('GSTR-2B IMS'!$P$5:$P$504,AW316))&lt;=Setup!$B$20),"Exact",IF(AND(C316=INDEX('GSTR-2B IMS'!$C$5:$C$504,AW316),F316=INDEX('GSTR-2B IMS'!$F$5:$F$504,AW316)),"Partial","Probable"))))))</f>
        <v/>
      </c>
      <c r="AY316" s="69" t="str">
        <f t="shared" si="62"/>
        <v/>
      </c>
      <c r="AZ316" s="190">
        <f t="shared" si="63"/>
        <v>312</v>
      </c>
      <c r="BA316" s="190" t="str">
        <f>IF(A316="","",IF(AW316="","N.A.",IF(INDEX('GSTR-2B IMS'!$T$5:$T$504,AW316)&lt;&gt;"Available","REVIEW",IF(OR(INDEX('GSTR-2B IMS'!$B$5:$B$504,AW316)="GSTR-1 B2B",INDEX('GSTR-2B IMS'!$B$5:$B$504,AW316)="GSTR-1A",INDEX('GSTR-2B IMS'!$B$5:$B$504,AW316)="IFF"),IF(OR(INDEX('GSTR-2B IMS'!$V$5:$V$504,AW316)="Accepted",INDEX('GSTR-2B IMS'!$V$5:$V$504,AW316)="No Action",INDEX('GSTR-2B IMS'!$V$5:$V$504,AW316)="Deemed Accepted"),"PASS","REVIEW"),IF(OR(INDEX('GSTR-2B IMS'!$V$5:$V$504,AW316)="Not in IMS",INDEX('GSTR-2B IMS'!$V$5:$V$504,AW316)="N.A.",INDEX('GSTR-2B IMS'!$V$5:$V$504,AW316)=""),"PASS","REVIEW")))))</f>
        <v/>
      </c>
      <c r="BB316" s="190" t="str">
        <f>IF(A316="","",IF(S316="Yes","RCM",IF(AW316="","Unmatched",IF(INDEX('GSTR-2B IMS'!$AC$5:$AC$504,AW316)="","4(A)(5)",INDEX('GSTR-2B IMS'!$AC$5:$AC$504,AW316)))))</f>
        <v/>
      </c>
      <c r="BC316" s="188" t="str">
        <f>IF(A316="","",IF(OR(S316="Yes",F316="Credit Note",Q316&lt;=0,AF316="",Setup!$B$24&lt;=AF316,AN316&lt;=0),0,MAX(0,M316*MIN(1,MAX(0,AI316/AN316))*MAX(0,1-IF(AND(AD316&lt;&gt;"",AD316&lt;=AF316),MIN(1,MAX(0,AE316/Q316)),0))-SUMIFS('Reversal Reclaim'!$K$5:$K$504,'Reversal Reclaim'!$B$5:$B$504,A316,'Reversal Reclaim'!$G$5:$G$504,"Temporary"))))</f>
        <v/>
      </c>
      <c r="BD316" s="188" t="str">
        <f>IF(A316="","",IF(OR(S316="Yes",F316="Credit Note",Q316&lt;=0,AF316="",Setup!$B$24&lt;=AF316,AN316&lt;=0),0,MAX(0,N316*MIN(1,MAX(0,AI316/AN316))*MAX(0,1-IF(AND(AD316&lt;&gt;"",AD316&lt;=AF316),MIN(1,MAX(0,AE316/Q316)),0))-SUMIFS('Reversal Reclaim'!$L$5:$L$504,'Reversal Reclaim'!$B$5:$B$504,A316,'Reversal Reclaim'!$G$5:$G$504,"Temporary"))))</f>
        <v/>
      </c>
      <c r="BE316" s="188" t="str">
        <f>IF(A316="","",IF(OR(S316="Yes",F316="Credit Note",Q316&lt;=0,AF316="",Setup!$B$24&lt;=AF316,AN316&lt;=0),0,MAX(0,O316*MIN(1,MAX(0,AI316/AN316))*MAX(0,1-IF(AND(AD316&lt;&gt;"",AD316&lt;=AF316),MIN(1,MAX(0,AE316/Q316)),0))-SUMIFS('Reversal Reclaim'!$M$5:$M$504,'Reversal Reclaim'!$B$5:$B$504,A316,'Reversal Reclaim'!$G$5:$G$504,"Temporary"))))</f>
        <v/>
      </c>
      <c r="BF316" s="188" t="str">
        <f>IF(A316="","",IF(OR(S316="Yes",F316="Credit Note",Q316&lt;=0,AF316="",Setup!$B$24&lt;=AF316,AN316&lt;=0),0,MAX(0,P316*MIN(1,MAX(0,AI316/AN316))*MAX(0,1-IF(AND(AD316&lt;&gt;"",AD316&lt;=AF316),MIN(1,MAX(0,AE316/Q316)),0))-SUMIFS('Reversal Reclaim'!$N$5:$N$504,'Reversal Reclaim'!$B$5:$B$504,A316,'Reversal Reclaim'!$G$5:$G$504,"Temporary"))))</f>
        <v/>
      </c>
      <c r="BG316" s="188" t="str">
        <f t="shared" si="64"/>
        <v/>
      </c>
    </row>
    <row r="317" spans="1:59" ht="37.950000000000003" customHeight="1" x14ac:dyDescent="0.25">
      <c r="A317" s="61"/>
      <c r="B317" s="62"/>
      <c r="C317" s="62"/>
      <c r="D317" s="62"/>
      <c r="E317" s="62"/>
      <c r="F317" s="62"/>
      <c r="G317" s="62"/>
      <c r="H317" s="63"/>
      <c r="I317" s="63"/>
      <c r="J317" s="63"/>
      <c r="K317" s="63"/>
      <c r="L317" s="64"/>
      <c r="M317" s="64"/>
      <c r="N317" s="64"/>
      <c r="O317" s="64"/>
      <c r="P317" s="64"/>
      <c r="Q317" s="64"/>
      <c r="R317" s="62"/>
      <c r="S317" s="62"/>
      <c r="T317" s="62"/>
      <c r="U317" s="62"/>
      <c r="V317" s="62"/>
      <c r="W317" s="63"/>
      <c r="X317" s="65"/>
      <c r="Y317" s="65"/>
      <c r="Z317" s="65"/>
      <c r="AA317" s="62"/>
      <c r="AB317" s="62"/>
      <c r="AC317" s="62"/>
      <c r="AD317" s="63"/>
      <c r="AE317" s="64"/>
      <c r="AF317" s="63" t="str">
        <f t="shared" si="52"/>
        <v/>
      </c>
      <c r="AG317" s="62"/>
      <c r="AH317" s="207"/>
      <c r="AI317" s="64"/>
      <c r="AJ317" s="64"/>
      <c r="AK317" s="64"/>
      <c r="AL317" s="66" t="str">
        <f t="shared" si="53"/>
        <v/>
      </c>
      <c r="AM317" s="67" t="str">
        <f t="shared" si="54"/>
        <v/>
      </c>
      <c r="AN317" s="68" t="str">
        <f t="shared" si="55"/>
        <v/>
      </c>
      <c r="AO317" s="67" t="str">
        <f t="shared" si="56"/>
        <v/>
      </c>
      <c r="AP317" s="67" t="str">
        <f t="shared" si="57"/>
        <v/>
      </c>
      <c r="AQ317" s="67" t="str">
        <f t="shared" si="58"/>
        <v/>
      </c>
      <c r="AR317" s="67" t="str">
        <f t="shared" si="59"/>
        <v/>
      </c>
      <c r="AS317" s="67" t="str">
        <f t="shared" si="60"/>
        <v/>
      </c>
      <c r="AT317" s="67" t="str">
        <f>IF(A317="","",IF(S317="Yes","N.A.",IF(AND(AD317&lt;&gt;"",AD317&lt;=AF317,AE317&gt;=Q317),"PASS",IF(Setup!$B$24&lt;=AF317,"WATCH",IF(BG317&gt;0,"PARTIAL REVERSE/REVIEW","REVERSE/REVIEW")))))</f>
        <v/>
      </c>
      <c r="AU317" s="67" t="str">
        <f>IF(A317="","",IF(H317="","REVIEW",IF(AI317&gt;0,IF(OR(AH317="",NOT(ISNUMBER(AH317))),"REVIEW CLAIM DATE",IF(AH317&lt;=SUMIF('FY Deadlines'!$A$5:$A$14,IF(MONTH(H317)&gt;=4,YEAR(H317),YEAR(H317)-1),'FY Deadlines'!$F$5:$F$14),"PASS","EXPIRED CLAIM")),IF(SUMIF('FY Deadlines'!$A$5:$A$14,IF(MONTH(H317)&gt;=4,YEAR(H317),YEAR(H317)-1),'FY Deadlines'!$F$5:$F$14)=0,"REVIEW FY",IF(Setup!$B$24&gt;SUMIF('FY Deadlines'!$A$5:$A$14,IF(MONTH(H317)&gt;=4,YEAR(H317),YEAR(H317)-1),'FY Deadlines'!$F$5:$F$14),"EXPIRED","PASS")))))</f>
        <v/>
      </c>
      <c r="AV317" s="67" t="str">
        <f t="shared" si="61"/>
        <v/>
      </c>
      <c r="AW317" s="67" t="str">
        <f>IF(AM317="","",IF(COUNTIF('GSTR-2B IMS'!$AE$5:$AE$504,AM317)=1,SUMIF('GSTR-2B IMS'!$AE$5:$AE$504,AM317,'GSTR-2B IMS'!$AL$5:$AL$504),""))</f>
        <v/>
      </c>
      <c r="AX317" s="67" t="str">
        <f>IF(A317="","",IF(AO317&gt;1,"Duplicate",IF(COUNTIF('GSTR-2B IMS'!$AE$5:$AE$504,AM317)=0,"Only in Books",IF(COUNTIF('GSTR-2B IMS'!$AE$5:$AE$504,AM317)&gt;1,"Duplicate",IF(AND(C317=INDEX('GSTR-2B IMS'!$C$5:$C$504,AW317),F317=INDEX('GSTR-2B IMS'!$F$5:$F$504,AW317),ABS(H317-INDEX('GSTR-2B IMS'!$H$5:$H$504,AW317))&lt;=Setup!$B$21,ABS(L317-INDEX('GSTR-2B IMS'!$L$5:$L$504,AW317))&lt;=Setup!$B$18,ABS(AN317-INDEX('GSTR-2B IMS'!$AF$5:$AF$504,AW317))&lt;=Setup!$B$19,ABS(M317-INDEX('GSTR-2B IMS'!$M$5:$M$504,AW317))&lt;=Setup!$B$20,ABS(N317-INDEX('GSTR-2B IMS'!$N$5:$N$504,AW317))&lt;=Setup!$B$20,ABS(O317-INDEX('GSTR-2B IMS'!$O$5:$O$504,AW317))&lt;=Setup!$B$20,ABS(P317-INDEX('GSTR-2B IMS'!$P$5:$P$504,AW317))&lt;=Setup!$B$20),"Exact",IF(AND(C317=INDEX('GSTR-2B IMS'!$C$5:$C$504,AW317),F317=INDEX('GSTR-2B IMS'!$F$5:$F$504,AW317)),"Partial","Probable"))))))</f>
        <v/>
      </c>
      <c r="AY317" s="69" t="str">
        <f t="shared" si="62"/>
        <v/>
      </c>
      <c r="AZ317" s="190">
        <f t="shared" si="63"/>
        <v>313</v>
      </c>
      <c r="BA317" s="190" t="str">
        <f>IF(A317="","",IF(AW317="","N.A.",IF(INDEX('GSTR-2B IMS'!$T$5:$T$504,AW317)&lt;&gt;"Available","REVIEW",IF(OR(INDEX('GSTR-2B IMS'!$B$5:$B$504,AW317)="GSTR-1 B2B",INDEX('GSTR-2B IMS'!$B$5:$B$504,AW317)="GSTR-1A",INDEX('GSTR-2B IMS'!$B$5:$B$504,AW317)="IFF"),IF(OR(INDEX('GSTR-2B IMS'!$V$5:$V$504,AW317)="Accepted",INDEX('GSTR-2B IMS'!$V$5:$V$504,AW317)="No Action",INDEX('GSTR-2B IMS'!$V$5:$V$504,AW317)="Deemed Accepted"),"PASS","REVIEW"),IF(OR(INDEX('GSTR-2B IMS'!$V$5:$V$504,AW317)="Not in IMS",INDEX('GSTR-2B IMS'!$V$5:$V$504,AW317)="N.A.",INDEX('GSTR-2B IMS'!$V$5:$V$504,AW317)=""),"PASS","REVIEW")))))</f>
        <v/>
      </c>
      <c r="BB317" s="190" t="str">
        <f>IF(A317="","",IF(S317="Yes","RCM",IF(AW317="","Unmatched",IF(INDEX('GSTR-2B IMS'!$AC$5:$AC$504,AW317)="","4(A)(5)",INDEX('GSTR-2B IMS'!$AC$5:$AC$504,AW317)))))</f>
        <v/>
      </c>
      <c r="BC317" s="188" t="str">
        <f>IF(A317="","",IF(OR(S317="Yes",F317="Credit Note",Q317&lt;=0,AF317="",Setup!$B$24&lt;=AF317,AN317&lt;=0),0,MAX(0,M317*MIN(1,MAX(0,AI317/AN317))*MAX(0,1-IF(AND(AD317&lt;&gt;"",AD317&lt;=AF317),MIN(1,MAX(0,AE317/Q317)),0))-SUMIFS('Reversal Reclaim'!$K$5:$K$504,'Reversal Reclaim'!$B$5:$B$504,A317,'Reversal Reclaim'!$G$5:$G$504,"Temporary"))))</f>
        <v/>
      </c>
      <c r="BD317" s="188" t="str">
        <f>IF(A317="","",IF(OR(S317="Yes",F317="Credit Note",Q317&lt;=0,AF317="",Setup!$B$24&lt;=AF317,AN317&lt;=0),0,MAX(0,N317*MIN(1,MAX(0,AI317/AN317))*MAX(0,1-IF(AND(AD317&lt;&gt;"",AD317&lt;=AF317),MIN(1,MAX(0,AE317/Q317)),0))-SUMIFS('Reversal Reclaim'!$L$5:$L$504,'Reversal Reclaim'!$B$5:$B$504,A317,'Reversal Reclaim'!$G$5:$G$504,"Temporary"))))</f>
        <v/>
      </c>
      <c r="BE317" s="188" t="str">
        <f>IF(A317="","",IF(OR(S317="Yes",F317="Credit Note",Q317&lt;=0,AF317="",Setup!$B$24&lt;=AF317,AN317&lt;=0),0,MAX(0,O317*MIN(1,MAX(0,AI317/AN317))*MAX(0,1-IF(AND(AD317&lt;&gt;"",AD317&lt;=AF317),MIN(1,MAX(0,AE317/Q317)),0))-SUMIFS('Reversal Reclaim'!$M$5:$M$504,'Reversal Reclaim'!$B$5:$B$504,A317,'Reversal Reclaim'!$G$5:$G$504,"Temporary"))))</f>
        <v/>
      </c>
      <c r="BF317" s="188" t="str">
        <f>IF(A317="","",IF(OR(S317="Yes",F317="Credit Note",Q317&lt;=0,AF317="",Setup!$B$24&lt;=AF317,AN317&lt;=0),0,MAX(0,P317*MIN(1,MAX(0,AI317/AN317))*MAX(0,1-IF(AND(AD317&lt;&gt;"",AD317&lt;=AF317),MIN(1,MAX(0,AE317/Q317)),0))-SUMIFS('Reversal Reclaim'!$N$5:$N$504,'Reversal Reclaim'!$B$5:$B$504,A317,'Reversal Reclaim'!$G$5:$G$504,"Temporary"))))</f>
        <v/>
      </c>
      <c r="BG317" s="188" t="str">
        <f t="shared" si="64"/>
        <v/>
      </c>
    </row>
    <row r="318" spans="1:59" ht="37.950000000000003" customHeight="1" x14ac:dyDescent="0.25">
      <c r="A318" s="61"/>
      <c r="B318" s="62"/>
      <c r="C318" s="62"/>
      <c r="D318" s="62"/>
      <c r="E318" s="62"/>
      <c r="F318" s="62"/>
      <c r="G318" s="62"/>
      <c r="H318" s="63"/>
      <c r="I318" s="63"/>
      <c r="J318" s="63"/>
      <c r="K318" s="63"/>
      <c r="L318" s="64"/>
      <c r="M318" s="64"/>
      <c r="N318" s="64"/>
      <c r="O318" s="64"/>
      <c r="P318" s="64"/>
      <c r="Q318" s="64"/>
      <c r="R318" s="62"/>
      <c r="S318" s="62"/>
      <c r="T318" s="62"/>
      <c r="U318" s="62"/>
      <c r="V318" s="62"/>
      <c r="W318" s="63"/>
      <c r="X318" s="65"/>
      <c r="Y318" s="65"/>
      <c r="Z318" s="65"/>
      <c r="AA318" s="62"/>
      <c r="AB318" s="62"/>
      <c r="AC318" s="62"/>
      <c r="AD318" s="63"/>
      <c r="AE318" s="64"/>
      <c r="AF318" s="63" t="str">
        <f t="shared" si="52"/>
        <v/>
      </c>
      <c r="AG318" s="62"/>
      <c r="AH318" s="207"/>
      <c r="AI318" s="64"/>
      <c r="AJ318" s="64"/>
      <c r="AK318" s="64"/>
      <c r="AL318" s="66" t="str">
        <f t="shared" si="53"/>
        <v/>
      </c>
      <c r="AM318" s="67" t="str">
        <f t="shared" si="54"/>
        <v/>
      </c>
      <c r="AN318" s="68" t="str">
        <f t="shared" si="55"/>
        <v/>
      </c>
      <c r="AO318" s="67" t="str">
        <f t="shared" si="56"/>
        <v/>
      </c>
      <c r="AP318" s="67" t="str">
        <f t="shared" si="57"/>
        <v/>
      </c>
      <c r="AQ318" s="67" t="str">
        <f t="shared" si="58"/>
        <v/>
      </c>
      <c r="AR318" s="67" t="str">
        <f t="shared" si="59"/>
        <v/>
      </c>
      <c r="AS318" s="67" t="str">
        <f t="shared" si="60"/>
        <v/>
      </c>
      <c r="AT318" s="67" t="str">
        <f>IF(A318="","",IF(S318="Yes","N.A.",IF(AND(AD318&lt;&gt;"",AD318&lt;=AF318,AE318&gt;=Q318),"PASS",IF(Setup!$B$24&lt;=AF318,"WATCH",IF(BG318&gt;0,"PARTIAL REVERSE/REVIEW","REVERSE/REVIEW")))))</f>
        <v/>
      </c>
      <c r="AU318" s="67" t="str">
        <f>IF(A318="","",IF(H318="","REVIEW",IF(AI318&gt;0,IF(OR(AH318="",NOT(ISNUMBER(AH318))),"REVIEW CLAIM DATE",IF(AH318&lt;=SUMIF('FY Deadlines'!$A$5:$A$14,IF(MONTH(H318)&gt;=4,YEAR(H318),YEAR(H318)-1),'FY Deadlines'!$F$5:$F$14),"PASS","EXPIRED CLAIM")),IF(SUMIF('FY Deadlines'!$A$5:$A$14,IF(MONTH(H318)&gt;=4,YEAR(H318),YEAR(H318)-1),'FY Deadlines'!$F$5:$F$14)=0,"REVIEW FY",IF(Setup!$B$24&gt;SUMIF('FY Deadlines'!$A$5:$A$14,IF(MONTH(H318)&gt;=4,YEAR(H318),YEAR(H318)-1),'FY Deadlines'!$F$5:$F$14),"EXPIRED","PASS")))))</f>
        <v/>
      </c>
      <c r="AV318" s="67" t="str">
        <f t="shared" si="61"/>
        <v/>
      </c>
      <c r="AW318" s="67" t="str">
        <f>IF(AM318="","",IF(COUNTIF('GSTR-2B IMS'!$AE$5:$AE$504,AM318)=1,SUMIF('GSTR-2B IMS'!$AE$5:$AE$504,AM318,'GSTR-2B IMS'!$AL$5:$AL$504),""))</f>
        <v/>
      </c>
      <c r="AX318" s="67" t="str">
        <f>IF(A318="","",IF(AO318&gt;1,"Duplicate",IF(COUNTIF('GSTR-2B IMS'!$AE$5:$AE$504,AM318)=0,"Only in Books",IF(COUNTIF('GSTR-2B IMS'!$AE$5:$AE$504,AM318)&gt;1,"Duplicate",IF(AND(C318=INDEX('GSTR-2B IMS'!$C$5:$C$504,AW318),F318=INDEX('GSTR-2B IMS'!$F$5:$F$504,AW318),ABS(H318-INDEX('GSTR-2B IMS'!$H$5:$H$504,AW318))&lt;=Setup!$B$21,ABS(L318-INDEX('GSTR-2B IMS'!$L$5:$L$504,AW318))&lt;=Setup!$B$18,ABS(AN318-INDEX('GSTR-2B IMS'!$AF$5:$AF$504,AW318))&lt;=Setup!$B$19,ABS(M318-INDEX('GSTR-2B IMS'!$M$5:$M$504,AW318))&lt;=Setup!$B$20,ABS(N318-INDEX('GSTR-2B IMS'!$N$5:$N$504,AW318))&lt;=Setup!$B$20,ABS(O318-INDEX('GSTR-2B IMS'!$O$5:$O$504,AW318))&lt;=Setup!$B$20,ABS(P318-INDEX('GSTR-2B IMS'!$P$5:$P$504,AW318))&lt;=Setup!$B$20),"Exact",IF(AND(C318=INDEX('GSTR-2B IMS'!$C$5:$C$504,AW318),F318=INDEX('GSTR-2B IMS'!$F$5:$F$504,AW318)),"Partial","Probable"))))))</f>
        <v/>
      </c>
      <c r="AY318" s="69" t="str">
        <f t="shared" si="62"/>
        <v/>
      </c>
      <c r="AZ318" s="190">
        <f t="shared" si="63"/>
        <v>314</v>
      </c>
      <c r="BA318" s="190" t="str">
        <f>IF(A318="","",IF(AW318="","N.A.",IF(INDEX('GSTR-2B IMS'!$T$5:$T$504,AW318)&lt;&gt;"Available","REVIEW",IF(OR(INDEX('GSTR-2B IMS'!$B$5:$B$504,AW318)="GSTR-1 B2B",INDEX('GSTR-2B IMS'!$B$5:$B$504,AW318)="GSTR-1A",INDEX('GSTR-2B IMS'!$B$5:$B$504,AW318)="IFF"),IF(OR(INDEX('GSTR-2B IMS'!$V$5:$V$504,AW318)="Accepted",INDEX('GSTR-2B IMS'!$V$5:$V$504,AW318)="No Action",INDEX('GSTR-2B IMS'!$V$5:$V$504,AW318)="Deemed Accepted"),"PASS","REVIEW"),IF(OR(INDEX('GSTR-2B IMS'!$V$5:$V$504,AW318)="Not in IMS",INDEX('GSTR-2B IMS'!$V$5:$V$504,AW318)="N.A.",INDEX('GSTR-2B IMS'!$V$5:$V$504,AW318)=""),"PASS","REVIEW")))))</f>
        <v/>
      </c>
      <c r="BB318" s="190" t="str">
        <f>IF(A318="","",IF(S318="Yes","RCM",IF(AW318="","Unmatched",IF(INDEX('GSTR-2B IMS'!$AC$5:$AC$504,AW318)="","4(A)(5)",INDEX('GSTR-2B IMS'!$AC$5:$AC$504,AW318)))))</f>
        <v/>
      </c>
      <c r="BC318" s="188" t="str">
        <f>IF(A318="","",IF(OR(S318="Yes",F318="Credit Note",Q318&lt;=0,AF318="",Setup!$B$24&lt;=AF318,AN318&lt;=0),0,MAX(0,M318*MIN(1,MAX(0,AI318/AN318))*MAX(0,1-IF(AND(AD318&lt;&gt;"",AD318&lt;=AF318),MIN(1,MAX(0,AE318/Q318)),0))-SUMIFS('Reversal Reclaim'!$K$5:$K$504,'Reversal Reclaim'!$B$5:$B$504,A318,'Reversal Reclaim'!$G$5:$G$504,"Temporary"))))</f>
        <v/>
      </c>
      <c r="BD318" s="188" t="str">
        <f>IF(A318="","",IF(OR(S318="Yes",F318="Credit Note",Q318&lt;=0,AF318="",Setup!$B$24&lt;=AF318,AN318&lt;=0),0,MAX(0,N318*MIN(1,MAX(0,AI318/AN318))*MAX(0,1-IF(AND(AD318&lt;&gt;"",AD318&lt;=AF318),MIN(1,MAX(0,AE318/Q318)),0))-SUMIFS('Reversal Reclaim'!$L$5:$L$504,'Reversal Reclaim'!$B$5:$B$504,A318,'Reversal Reclaim'!$G$5:$G$504,"Temporary"))))</f>
        <v/>
      </c>
      <c r="BE318" s="188" t="str">
        <f>IF(A318="","",IF(OR(S318="Yes",F318="Credit Note",Q318&lt;=0,AF318="",Setup!$B$24&lt;=AF318,AN318&lt;=0),0,MAX(0,O318*MIN(1,MAX(0,AI318/AN318))*MAX(0,1-IF(AND(AD318&lt;&gt;"",AD318&lt;=AF318),MIN(1,MAX(0,AE318/Q318)),0))-SUMIFS('Reversal Reclaim'!$M$5:$M$504,'Reversal Reclaim'!$B$5:$B$504,A318,'Reversal Reclaim'!$G$5:$G$504,"Temporary"))))</f>
        <v/>
      </c>
      <c r="BF318" s="188" t="str">
        <f>IF(A318="","",IF(OR(S318="Yes",F318="Credit Note",Q318&lt;=0,AF318="",Setup!$B$24&lt;=AF318,AN318&lt;=0),0,MAX(0,P318*MIN(1,MAX(0,AI318/AN318))*MAX(0,1-IF(AND(AD318&lt;&gt;"",AD318&lt;=AF318),MIN(1,MAX(0,AE318/Q318)),0))-SUMIFS('Reversal Reclaim'!$N$5:$N$504,'Reversal Reclaim'!$B$5:$B$504,A318,'Reversal Reclaim'!$G$5:$G$504,"Temporary"))))</f>
        <v/>
      </c>
      <c r="BG318" s="188" t="str">
        <f t="shared" si="64"/>
        <v/>
      </c>
    </row>
    <row r="319" spans="1:59" ht="37.950000000000003" customHeight="1" x14ac:dyDescent="0.25">
      <c r="A319" s="61"/>
      <c r="B319" s="62"/>
      <c r="C319" s="62"/>
      <c r="D319" s="62"/>
      <c r="E319" s="62"/>
      <c r="F319" s="62"/>
      <c r="G319" s="62"/>
      <c r="H319" s="63"/>
      <c r="I319" s="63"/>
      <c r="J319" s="63"/>
      <c r="K319" s="63"/>
      <c r="L319" s="64"/>
      <c r="M319" s="64"/>
      <c r="N319" s="64"/>
      <c r="O319" s="64"/>
      <c r="P319" s="64"/>
      <c r="Q319" s="64"/>
      <c r="R319" s="62"/>
      <c r="S319" s="62"/>
      <c r="T319" s="62"/>
      <c r="U319" s="62"/>
      <c r="V319" s="62"/>
      <c r="W319" s="63"/>
      <c r="X319" s="65"/>
      <c r="Y319" s="65"/>
      <c r="Z319" s="65"/>
      <c r="AA319" s="62"/>
      <c r="AB319" s="62"/>
      <c r="AC319" s="62"/>
      <c r="AD319" s="63"/>
      <c r="AE319" s="64"/>
      <c r="AF319" s="63" t="str">
        <f t="shared" si="52"/>
        <v/>
      </c>
      <c r="AG319" s="62"/>
      <c r="AH319" s="207"/>
      <c r="AI319" s="64"/>
      <c r="AJ319" s="64"/>
      <c r="AK319" s="64"/>
      <c r="AL319" s="66" t="str">
        <f t="shared" si="53"/>
        <v/>
      </c>
      <c r="AM319" s="67" t="str">
        <f t="shared" si="54"/>
        <v/>
      </c>
      <c r="AN319" s="68" t="str">
        <f t="shared" si="55"/>
        <v/>
      </c>
      <c r="AO319" s="67" t="str">
        <f t="shared" si="56"/>
        <v/>
      </c>
      <c r="AP319" s="67" t="str">
        <f t="shared" si="57"/>
        <v/>
      </c>
      <c r="AQ319" s="67" t="str">
        <f t="shared" si="58"/>
        <v/>
      </c>
      <c r="AR319" s="67" t="str">
        <f t="shared" si="59"/>
        <v/>
      </c>
      <c r="AS319" s="67" t="str">
        <f t="shared" si="60"/>
        <v/>
      </c>
      <c r="AT319" s="67" t="str">
        <f>IF(A319="","",IF(S319="Yes","N.A.",IF(AND(AD319&lt;&gt;"",AD319&lt;=AF319,AE319&gt;=Q319),"PASS",IF(Setup!$B$24&lt;=AF319,"WATCH",IF(BG319&gt;0,"PARTIAL REVERSE/REVIEW","REVERSE/REVIEW")))))</f>
        <v/>
      </c>
      <c r="AU319" s="67" t="str">
        <f>IF(A319="","",IF(H319="","REVIEW",IF(AI319&gt;0,IF(OR(AH319="",NOT(ISNUMBER(AH319))),"REVIEW CLAIM DATE",IF(AH319&lt;=SUMIF('FY Deadlines'!$A$5:$A$14,IF(MONTH(H319)&gt;=4,YEAR(H319),YEAR(H319)-1),'FY Deadlines'!$F$5:$F$14),"PASS","EXPIRED CLAIM")),IF(SUMIF('FY Deadlines'!$A$5:$A$14,IF(MONTH(H319)&gt;=4,YEAR(H319),YEAR(H319)-1),'FY Deadlines'!$F$5:$F$14)=0,"REVIEW FY",IF(Setup!$B$24&gt;SUMIF('FY Deadlines'!$A$5:$A$14,IF(MONTH(H319)&gt;=4,YEAR(H319),YEAR(H319)-1),'FY Deadlines'!$F$5:$F$14),"EXPIRED","PASS")))))</f>
        <v/>
      </c>
      <c r="AV319" s="67" t="str">
        <f t="shared" si="61"/>
        <v/>
      </c>
      <c r="AW319" s="67" t="str">
        <f>IF(AM319="","",IF(COUNTIF('GSTR-2B IMS'!$AE$5:$AE$504,AM319)=1,SUMIF('GSTR-2B IMS'!$AE$5:$AE$504,AM319,'GSTR-2B IMS'!$AL$5:$AL$504),""))</f>
        <v/>
      </c>
      <c r="AX319" s="67" t="str">
        <f>IF(A319="","",IF(AO319&gt;1,"Duplicate",IF(COUNTIF('GSTR-2B IMS'!$AE$5:$AE$504,AM319)=0,"Only in Books",IF(COUNTIF('GSTR-2B IMS'!$AE$5:$AE$504,AM319)&gt;1,"Duplicate",IF(AND(C319=INDEX('GSTR-2B IMS'!$C$5:$C$504,AW319),F319=INDEX('GSTR-2B IMS'!$F$5:$F$504,AW319),ABS(H319-INDEX('GSTR-2B IMS'!$H$5:$H$504,AW319))&lt;=Setup!$B$21,ABS(L319-INDEX('GSTR-2B IMS'!$L$5:$L$504,AW319))&lt;=Setup!$B$18,ABS(AN319-INDEX('GSTR-2B IMS'!$AF$5:$AF$504,AW319))&lt;=Setup!$B$19,ABS(M319-INDEX('GSTR-2B IMS'!$M$5:$M$504,AW319))&lt;=Setup!$B$20,ABS(N319-INDEX('GSTR-2B IMS'!$N$5:$N$504,AW319))&lt;=Setup!$B$20,ABS(O319-INDEX('GSTR-2B IMS'!$O$5:$O$504,AW319))&lt;=Setup!$B$20,ABS(P319-INDEX('GSTR-2B IMS'!$P$5:$P$504,AW319))&lt;=Setup!$B$20),"Exact",IF(AND(C319=INDEX('GSTR-2B IMS'!$C$5:$C$504,AW319),F319=INDEX('GSTR-2B IMS'!$F$5:$F$504,AW319)),"Partial","Probable"))))))</f>
        <v/>
      </c>
      <c r="AY319" s="69" t="str">
        <f t="shared" si="62"/>
        <v/>
      </c>
      <c r="AZ319" s="190">
        <f t="shared" si="63"/>
        <v>315</v>
      </c>
      <c r="BA319" s="190" t="str">
        <f>IF(A319="","",IF(AW319="","N.A.",IF(INDEX('GSTR-2B IMS'!$T$5:$T$504,AW319)&lt;&gt;"Available","REVIEW",IF(OR(INDEX('GSTR-2B IMS'!$B$5:$B$504,AW319)="GSTR-1 B2B",INDEX('GSTR-2B IMS'!$B$5:$B$504,AW319)="GSTR-1A",INDEX('GSTR-2B IMS'!$B$5:$B$504,AW319)="IFF"),IF(OR(INDEX('GSTR-2B IMS'!$V$5:$V$504,AW319)="Accepted",INDEX('GSTR-2B IMS'!$V$5:$V$504,AW319)="No Action",INDEX('GSTR-2B IMS'!$V$5:$V$504,AW319)="Deemed Accepted"),"PASS","REVIEW"),IF(OR(INDEX('GSTR-2B IMS'!$V$5:$V$504,AW319)="Not in IMS",INDEX('GSTR-2B IMS'!$V$5:$V$504,AW319)="N.A.",INDEX('GSTR-2B IMS'!$V$5:$V$504,AW319)=""),"PASS","REVIEW")))))</f>
        <v/>
      </c>
      <c r="BB319" s="190" t="str">
        <f>IF(A319="","",IF(S319="Yes","RCM",IF(AW319="","Unmatched",IF(INDEX('GSTR-2B IMS'!$AC$5:$AC$504,AW319)="","4(A)(5)",INDEX('GSTR-2B IMS'!$AC$5:$AC$504,AW319)))))</f>
        <v/>
      </c>
      <c r="BC319" s="188" t="str">
        <f>IF(A319="","",IF(OR(S319="Yes",F319="Credit Note",Q319&lt;=0,AF319="",Setup!$B$24&lt;=AF319,AN319&lt;=0),0,MAX(0,M319*MIN(1,MAX(0,AI319/AN319))*MAX(0,1-IF(AND(AD319&lt;&gt;"",AD319&lt;=AF319),MIN(1,MAX(0,AE319/Q319)),0))-SUMIFS('Reversal Reclaim'!$K$5:$K$504,'Reversal Reclaim'!$B$5:$B$504,A319,'Reversal Reclaim'!$G$5:$G$504,"Temporary"))))</f>
        <v/>
      </c>
      <c r="BD319" s="188" t="str">
        <f>IF(A319="","",IF(OR(S319="Yes",F319="Credit Note",Q319&lt;=0,AF319="",Setup!$B$24&lt;=AF319,AN319&lt;=0),0,MAX(0,N319*MIN(1,MAX(0,AI319/AN319))*MAX(0,1-IF(AND(AD319&lt;&gt;"",AD319&lt;=AF319),MIN(1,MAX(0,AE319/Q319)),0))-SUMIFS('Reversal Reclaim'!$L$5:$L$504,'Reversal Reclaim'!$B$5:$B$504,A319,'Reversal Reclaim'!$G$5:$G$504,"Temporary"))))</f>
        <v/>
      </c>
      <c r="BE319" s="188" t="str">
        <f>IF(A319="","",IF(OR(S319="Yes",F319="Credit Note",Q319&lt;=0,AF319="",Setup!$B$24&lt;=AF319,AN319&lt;=0),0,MAX(0,O319*MIN(1,MAX(0,AI319/AN319))*MAX(0,1-IF(AND(AD319&lt;&gt;"",AD319&lt;=AF319),MIN(1,MAX(0,AE319/Q319)),0))-SUMIFS('Reversal Reclaim'!$M$5:$M$504,'Reversal Reclaim'!$B$5:$B$504,A319,'Reversal Reclaim'!$G$5:$G$504,"Temporary"))))</f>
        <v/>
      </c>
      <c r="BF319" s="188" t="str">
        <f>IF(A319="","",IF(OR(S319="Yes",F319="Credit Note",Q319&lt;=0,AF319="",Setup!$B$24&lt;=AF319,AN319&lt;=0),0,MAX(0,P319*MIN(1,MAX(0,AI319/AN319))*MAX(0,1-IF(AND(AD319&lt;&gt;"",AD319&lt;=AF319),MIN(1,MAX(0,AE319/Q319)),0))-SUMIFS('Reversal Reclaim'!$N$5:$N$504,'Reversal Reclaim'!$B$5:$B$504,A319,'Reversal Reclaim'!$G$5:$G$504,"Temporary"))))</f>
        <v/>
      </c>
      <c r="BG319" s="188" t="str">
        <f t="shared" si="64"/>
        <v/>
      </c>
    </row>
    <row r="320" spans="1:59" ht="37.950000000000003" customHeight="1" x14ac:dyDescent="0.25">
      <c r="A320" s="61"/>
      <c r="B320" s="62"/>
      <c r="C320" s="62"/>
      <c r="D320" s="62"/>
      <c r="E320" s="62"/>
      <c r="F320" s="62"/>
      <c r="G320" s="62"/>
      <c r="H320" s="63"/>
      <c r="I320" s="63"/>
      <c r="J320" s="63"/>
      <c r="K320" s="63"/>
      <c r="L320" s="64"/>
      <c r="M320" s="64"/>
      <c r="N320" s="64"/>
      <c r="O320" s="64"/>
      <c r="P320" s="64"/>
      <c r="Q320" s="64"/>
      <c r="R320" s="62"/>
      <c r="S320" s="62"/>
      <c r="T320" s="62"/>
      <c r="U320" s="62"/>
      <c r="V320" s="62"/>
      <c r="W320" s="63"/>
      <c r="X320" s="65"/>
      <c r="Y320" s="65"/>
      <c r="Z320" s="65"/>
      <c r="AA320" s="62"/>
      <c r="AB320" s="62"/>
      <c r="AC320" s="62"/>
      <c r="AD320" s="63"/>
      <c r="AE320" s="64"/>
      <c r="AF320" s="63" t="str">
        <f t="shared" si="52"/>
        <v/>
      </c>
      <c r="AG320" s="62"/>
      <c r="AH320" s="207"/>
      <c r="AI320" s="64"/>
      <c r="AJ320" s="64"/>
      <c r="AK320" s="64"/>
      <c r="AL320" s="66" t="str">
        <f t="shared" si="53"/>
        <v/>
      </c>
      <c r="AM320" s="67" t="str">
        <f t="shared" si="54"/>
        <v/>
      </c>
      <c r="AN320" s="68" t="str">
        <f t="shared" si="55"/>
        <v/>
      </c>
      <c r="AO320" s="67" t="str">
        <f t="shared" si="56"/>
        <v/>
      </c>
      <c r="AP320" s="67" t="str">
        <f t="shared" si="57"/>
        <v/>
      </c>
      <c r="AQ320" s="67" t="str">
        <f t="shared" si="58"/>
        <v/>
      </c>
      <c r="AR320" s="67" t="str">
        <f t="shared" si="59"/>
        <v/>
      </c>
      <c r="AS320" s="67" t="str">
        <f t="shared" si="60"/>
        <v/>
      </c>
      <c r="AT320" s="67" t="str">
        <f>IF(A320="","",IF(S320="Yes","N.A.",IF(AND(AD320&lt;&gt;"",AD320&lt;=AF320,AE320&gt;=Q320),"PASS",IF(Setup!$B$24&lt;=AF320,"WATCH",IF(BG320&gt;0,"PARTIAL REVERSE/REVIEW","REVERSE/REVIEW")))))</f>
        <v/>
      </c>
      <c r="AU320" s="67" t="str">
        <f>IF(A320="","",IF(H320="","REVIEW",IF(AI320&gt;0,IF(OR(AH320="",NOT(ISNUMBER(AH320))),"REVIEW CLAIM DATE",IF(AH320&lt;=SUMIF('FY Deadlines'!$A$5:$A$14,IF(MONTH(H320)&gt;=4,YEAR(H320),YEAR(H320)-1),'FY Deadlines'!$F$5:$F$14),"PASS","EXPIRED CLAIM")),IF(SUMIF('FY Deadlines'!$A$5:$A$14,IF(MONTH(H320)&gt;=4,YEAR(H320),YEAR(H320)-1),'FY Deadlines'!$F$5:$F$14)=0,"REVIEW FY",IF(Setup!$B$24&gt;SUMIF('FY Deadlines'!$A$5:$A$14,IF(MONTH(H320)&gt;=4,YEAR(H320),YEAR(H320)-1),'FY Deadlines'!$F$5:$F$14),"EXPIRED","PASS")))))</f>
        <v/>
      </c>
      <c r="AV320" s="67" t="str">
        <f t="shared" si="61"/>
        <v/>
      </c>
      <c r="AW320" s="67" t="str">
        <f>IF(AM320="","",IF(COUNTIF('GSTR-2B IMS'!$AE$5:$AE$504,AM320)=1,SUMIF('GSTR-2B IMS'!$AE$5:$AE$504,AM320,'GSTR-2B IMS'!$AL$5:$AL$504),""))</f>
        <v/>
      </c>
      <c r="AX320" s="67" t="str">
        <f>IF(A320="","",IF(AO320&gt;1,"Duplicate",IF(COUNTIF('GSTR-2B IMS'!$AE$5:$AE$504,AM320)=0,"Only in Books",IF(COUNTIF('GSTR-2B IMS'!$AE$5:$AE$504,AM320)&gt;1,"Duplicate",IF(AND(C320=INDEX('GSTR-2B IMS'!$C$5:$C$504,AW320),F320=INDEX('GSTR-2B IMS'!$F$5:$F$504,AW320),ABS(H320-INDEX('GSTR-2B IMS'!$H$5:$H$504,AW320))&lt;=Setup!$B$21,ABS(L320-INDEX('GSTR-2B IMS'!$L$5:$L$504,AW320))&lt;=Setup!$B$18,ABS(AN320-INDEX('GSTR-2B IMS'!$AF$5:$AF$504,AW320))&lt;=Setup!$B$19,ABS(M320-INDEX('GSTR-2B IMS'!$M$5:$M$504,AW320))&lt;=Setup!$B$20,ABS(N320-INDEX('GSTR-2B IMS'!$N$5:$N$504,AW320))&lt;=Setup!$B$20,ABS(O320-INDEX('GSTR-2B IMS'!$O$5:$O$504,AW320))&lt;=Setup!$B$20,ABS(P320-INDEX('GSTR-2B IMS'!$P$5:$P$504,AW320))&lt;=Setup!$B$20),"Exact",IF(AND(C320=INDEX('GSTR-2B IMS'!$C$5:$C$504,AW320),F320=INDEX('GSTR-2B IMS'!$F$5:$F$504,AW320)),"Partial","Probable"))))))</f>
        <v/>
      </c>
      <c r="AY320" s="69" t="str">
        <f t="shared" si="62"/>
        <v/>
      </c>
      <c r="AZ320" s="190">
        <f t="shared" si="63"/>
        <v>316</v>
      </c>
      <c r="BA320" s="190" t="str">
        <f>IF(A320="","",IF(AW320="","N.A.",IF(INDEX('GSTR-2B IMS'!$T$5:$T$504,AW320)&lt;&gt;"Available","REVIEW",IF(OR(INDEX('GSTR-2B IMS'!$B$5:$B$504,AW320)="GSTR-1 B2B",INDEX('GSTR-2B IMS'!$B$5:$B$504,AW320)="GSTR-1A",INDEX('GSTR-2B IMS'!$B$5:$B$504,AW320)="IFF"),IF(OR(INDEX('GSTR-2B IMS'!$V$5:$V$504,AW320)="Accepted",INDEX('GSTR-2B IMS'!$V$5:$V$504,AW320)="No Action",INDEX('GSTR-2B IMS'!$V$5:$V$504,AW320)="Deemed Accepted"),"PASS","REVIEW"),IF(OR(INDEX('GSTR-2B IMS'!$V$5:$V$504,AW320)="Not in IMS",INDEX('GSTR-2B IMS'!$V$5:$V$504,AW320)="N.A.",INDEX('GSTR-2B IMS'!$V$5:$V$504,AW320)=""),"PASS","REVIEW")))))</f>
        <v/>
      </c>
      <c r="BB320" s="190" t="str">
        <f>IF(A320="","",IF(S320="Yes","RCM",IF(AW320="","Unmatched",IF(INDEX('GSTR-2B IMS'!$AC$5:$AC$504,AW320)="","4(A)(5)",INDEX('GSTR-2B IMS'!$AC$5:$AC$504,AW320)))))</f>
        <v/>
      </c>
      <c r="BC320" s="188" t="str">
        <f>IF(A320="","",IF(OR(S320="Yes",F320="Credit Note",Q320&lt;=0,AF320="",Setup!$B$24&lt;=AF320,AN320&lt;=0),0,MAX(0,M320*MIN(1,MAX(0,AI320/AN320))*MAX(0,1-IF(AND(AD320&lt;&gt;"",AD320&lt;=AF320),MIN(1,MAX(0,AE320/Q320)),0))-SUMIFS('Reversal Reclaim'!$K$5:$K$504,'Reversal Reclaim'!$B$5:$B$504,A320,'Reversal Reclaim'!$G$5:$G$504,"Temporary"))))</f>
        <v/>
      </c>
      <c r="BD320" s="188" t="str">
        <f>IF(A320="","",IF(OR(S320="Yes",F320="Credit Note",Q320&lt;=0,AF320="",Setup!$B$24&lt;=AF320,AN320&lt;=0),0,MAX(0,N320*MIN(1,MAX(0,AI320/AN320))*MAX(0,1-IF(AND(AD320&lt;&gt;"",AD320&lt;=AF320),MIN(1,MAX(0,AE320/Q320)),0))-SUMIFS('Reversal Reclaim'!$L$5:$L$504,'Reversal Reclaim'!$B$5:$B$504,A320,'Reversal Reclaim'!$G$5:$G$504,"Temporary"))))</f>
        <v/>
      </c>
      <c r="BE320" s="188" t="str">
        <f>IF(A320="","",IF(OR(S320="Yes",F320="Credit Note",Q320&lt;=0,AF320="",Setup!$B$24&lt;=AF320,AN320&lt;=0),0,MAX(0,O320*MIN(1,MAX(0,AI320/AN320))*MAX(0,1-IF(AND(AD320&lt;&gt;"",AD320&lt;=AF320),MIN(1,MAX(0,AE320/Q320)),0))-SUMIFS('Reversal Reclaim'!$M$5:$M$504,'Reversal Reclaim'!$B$5:$B$504,A320,'Reversal Reclaim'!$G$5:$G$504,"Temporary"))))</f>
        <v/>
      </c>
      <c r="BF320" s="188" t="str">
        <f>IF(A320="","",IF(OR(S320="Yes",F320="Credit Note",Q320&lt;=0,AF320="",Setup!$B$24&lt;=AF320,AN320&lt;=0),0,MAX(0,P320*MIN(1,MAX(0,AI320/AN320))*MAX(0,1-IF(AND(AD320&lt;&gt;"",AD320&lt;=AF320),MIN(1,MAX(0,AE320/Q320)),0))-SUMIFS('Reversal Reclaim'!$N$5:$N$504,'Reversal Reclaim'!$B$5:$B$504,A320,'Reversal Reclaim'!$G$5:$G$504,"Temporary"))))</f>
        <v/>
      </c>
      <c r="BG320" s="188" t="str">
        <f t="shared" si="64"/>
        <v/>
      </c>
    </row>
    <row r="321" spans="1:59" ht="37.950000000000003" customHeight="1" x14ac:dyDescent="0.25">
      <c r="A321" s="61"/>
      <c r="B321" s="62"/>
      <c r="C321" s="62"/>
      <c r="D321" s="62"/>
      <c r="E321" s="62"/>
      <c r="F321" s="62"/>
      <c r="G321" s="62"/>
      <c r="H321" s="63"/>
      <c r="I321" s="63"/>
      <c r="J321" s="63"/>
      <c r="K321" s="63"/>
      <c r="L321" s="64"/>
      <c r="M321" s="64"/>
      <c r="N321" s="64"/>
      <c r="O321" s="64"/>
      <c r="P321" s="64"/>
      <c r="Q321" s="64"/>
      <c r="R321" s="62"/>
      <c r="S321" s="62"/>
      <c r="T321" s="62"/>
      <c r="U321" s="62"/>
      <c r="V321" s="62"/>
      <c r="W321" s="63"/>
      <c r="X321" s="65"/>
      <c r="Y321" s="65"/>
      <c r="Z321" s="65"/>
      <c r="AA321" s="62"/>
      <c r="AB321" s="62"/>
      <c r="AC321" s="62"/>
      <c r="AD321" s="63"/>
      <c r="AE321" s="64"/>
      <c r="AF321" s="63" t="str">
        <f t="shared" si="52"/>
        <v/>
      </c>
      <c r="AG321" s="62"/>
      <c r="AH321" s="207"/>
      <c r="AI321" s="64"/>
      <c r="AJ321" s="64"/>
      <c r="AK321" s="64"/>
      <c r="AL321" s="66" t="str">
        <f t="shared" si="53"/>
        <v/>
      </c>
      <c r="AM321" s="67" t="str">
        <f t="shared" si="54"/>
        <v/>
      </c>
      <c r="AN321" s="68" t="str">
        <f t="shared" si="55"/>
        <v/>
      </c>
      <c r="AO321" s="67" t="str">
        <f t="shared" si="56"/>
        <v/>
      </c>
      <c r="AP321" s="67" t="str">
        <f t="shared" si="57"/>
        <v/>
      </c>
      <c r="AQ321" s="67" t="str">
        <f t="shared" si="58"/>
        <v/>
      </c>
      <c r="AR321" s="67" t="str">
        <f t="shared" si="59"/>
        <v/>
      </c>
      <c r="AS321" s="67" t="str">
        <f t="shared" si="60"/>
        <v/>
      </c>
      <c r="AT321" s="67" t="str">
        <f>IF(A321="","",IF(S321="Yes","N.A.",IF(AND(AD321&lt;&gt;"",AD321&lt;=AF321,AE321&gt;=Q321),"PASS",IF(Setup!$B$24&lt;=AF321,"WATCH",IF(BG321&gt;0,"PARTIAL REVERSE/REVIEW","REVERSE/REVIEW")))))</f>
        <v/>
      </c>
      <c r="AU321" s="67" t="str">
        <f>IF(A321="","",IF(H321="","REVIEW",IF(AI321&gt;0,IF(OR(AH321="",NOT(ISNUMBER(AH321))),"REVIEW CLAIM DATE",IF(AH321&lt;=SUMIF('FY Deadlines'!$A$5:$A$14,IF(MONTH(H321)&gt;=4,YEAR(H321),YEAR(H321)-1),'FY Deadlines'!$F$5:$F$14),"PASS","EXPIRED CLAIM")),IF(SUMIF('FY Deadlines'!$A$5:$A$14,IF(MONTH(H321)&gt;=4,YEAR(H321),YEAR(H321)-1),'FY Deadlines'!$F$5:$F$14)=0,"REVIEW FY",IF(Setup!$B$24&gt;SUMIF('FY Deadlines'!$A$5:$A$14,IF(MONTH(H321)&gt;=4,YEAR(H321),YEAR(H321)-1),'FY Deadlines'!$F$5:$F$14),"EXPIRED","PASS")))))</f>
        <v/>
      </c>
      <c r="AV321" s="67" t="str">
        <f t="shared" si="61"/>
        <v/>
      </c>
      <c r="AW321" s="67" t="str">
        <f>IF(AM321="","",IF(COUNTIF('GSTR-2B IMS'!$AE$5:$AE$504,AM321)=1,SUMIF('GSTR-2B IMS'!$AE$5:$AE$504,AM321,'GSTR-2B IMS'!$AL$5:$AL$504),""))</f>
        <v/>
      </c>
      <c r="AX321" s="67" t="str">
        <f>IF(A321="","",IF(AO321&gt;1,"Duplicate",IF(COUNTIF('GSTR-2B IMS'!$AE$5:$AE$504,AM321)=0,"Only in Books",IF(COUNTIF('GSTR-2B IMS'!$AE$5:$AE$504,AM321)&gt;1,"Duplicate",IF(AND(C321=INDEX('GSTR-2B IMS'!$C$5:$C$504,AW321),F321=INDEX('GSTR-2B IMS'!$F$5:$F$504,AW321),ABS(H321-INDEX('GSTR-2B IMS'!$H$5:$H$504,AW321))&lt;=Setup!$B$21,ABS(L321-INDEX('GSTR-2B IMS'!$L$5:$L$504,AW321))&lt;=Setup!$B$18,ABS(AN321-INDEX('GSTR-2B IMS'!$AF$5:$AF$504,AW321))&lt;=Setup!$B$19,ABS(M321-INDEX('GSTR-2B IMS'!$M$5:$M$504,AW321))&lt;=Setup!$B$20,ABS(N321-INDEX('GSTR-2B IMS'!$N$5:$N$504,AW321))&lt;=Setup!$B$20,ABS(O321-INDEX('GSTR-2B IMS'!$O$5:$O$504,AW321))&lt;=Setup!$B$20,ABS(P321-INDEX('GSTR-2B IMS'!$P$5:$P$504,AW321))&lt;=Setup!$B$20),"Exact",IF(AND(C321=INDEX('GSTR-2B IMS'!$C$5:$C$504,AW321),F321=INDEX('GSTR-2B IMS'!$F$5:$F$504,AW321)),"Partial","Probable"))))))</f>
        <v/>
      </c>
      <c r="AY321" s="69" t="str">
        <f t="shared" si="62"/>
        <v/>
      </c>
      <c r="AZ321" s="190">
        <f t="shared" si="63"/>
        <v>317</v>
      </c>
      <c r="BA321" s="190" t="str">
        <f>IF(A321="","",IF(AW321="","N.A.",IF(INDEX('GSTR-2B IMS'!$T$5:$T$504,AW321)&lt;&gt;"Available","REVIEW",IF(OR(INDEX('GSTR-2B IMS'!$B$5:$B$504,AW321)="GSTR-1 B2B",INDEX('GSTR-2B IMS'!$B$5:$B$504,AW321)="GSTR-1A",INDEX('GSTR-2B IMS'!$B$5:$B$504,AW321)="IFF"),IF(OR(INDEX('GSTR-2B IMS'!$V$5:$V$504,AW321)="Accepted",INDEX('GSTR-2B IMS'!$V$5:$V$504,AW321)="No Action",INDEX('GSTR-2B IMS'!$V$5:$V$504,AW321)="Deemed Accepted"),"PASS","REVIEW"),IF(OR(INDEX('GSTR-2B IMS'!$V$5:$V$504,AW321)="Not in IMS",INDEX('GSTR-2B IMS'!$V$5:$V$504,AW321)="N.A.",INDEX('GSTR-2B IMS'!$V$5:$V$504,AW321)=""),"PASS","REVIEW")))))</f>
        <v/>
      </c>
      <c r="BB321" s="190" t="str">
        <f>IF(A321="","",IF(S321="Yes","RCM",IF(AW321="","Unmatched",IF(INDEX('GSTR-2B IMS'!$AC$5:$AC$504,AW321)="","4(A)(5)",INDEX('GSTR-2B IMS'!$AC$5:$AC$504,AW321)))))</f>
        <v/>
      </c>
      <c r="BC321" s="188" t="str">
        <f>IF(A321="","",IF(OR(S321="Yes",F321="Credit Note",Q321&lt;=0,AF321="",Setup!$B$24&lt;=AF321,AN321&lt;=0),0,MAX(0,M321*MIN(1,MAX(0,AI321/AN321))*MAX(0,1-IF(AND(AD321&lt;&gt;"",AD321&lt;=AF321),MIN(1,MAX(0,AE321/Q321)),0))-SUMIFS('Reversal Reclaim'!$K$5:$K$504,'Reversal Reclaim'!$B$5:$B$504,A321,'Reversal Reclaim'!$G$5:$G$504,"Temporary"))))</f>
        <v/>
      </c>
      <c r="BD321" s="188" t="str">
        <f>IF(A321="","",IF(OR(S321="Yes",F321="Credit Note",Q321&lt;=0,AF321="",Setup!$B$24&lt;=AF321,AN321&lt;=0),0,MAX(0,N321*MIN(1,MAX(0,AI321/AN321))*MAX(0,1-IF(AND(AD321&lt;&gt;"",AD321&lt;=AF321),MIN(1,MAX(0,AE321/Q321)),0))-SUMIFS('Reversal Reclaim'!$L$5:$L$504,'Reversal Reclaim'!$B$5:$B$504,A321,'Reversal Reclaim'!$G$5:$G$504,"Temporary"))))</f>
        <v/>
      </c>
      <c r="BE321" s="188" t="str">
        <f>IF(A321="","",IF(OR(S321="Yes",F321="Credit Note",Q321&lt;=0,AF321="",Setup!$B$24&lt;=AF321,AN321&lt;=0),0,MAX(0,O321*MIN(1,MAX(0,AI321/AN321))*MAX(0,1-IF(AND(AD321&lt;&gt;"",AD321&lt;=AF321),MIN(1,MAX(0,AE321/Q321)),0))-SUMIFS('Reversal Reclaim'!$M$5:$M$504,'Reversal Reclaim'!$B$5:$B$504,A321,'Reversal Reclaim'!$G$5:$G$504,"Temporary"))))</f>
        <v/>
      </c>
      <c r="BF321" s="188" t="str">
        <f>IF(A321="","",IF(OR(S321="Yes",F321="Credit Note",Q321&lt;=0,AF321="",Setup!$B$24&lt;=AF321,AN321&lt;=0),0,MAX(0,P321*MIN(1,MAX(0,AI321/AN321))*MAX(0,1-IF(AND(AD321&lt;&gt;"",AD321&lt;=AF321),MIN(1,MAX(0,AE321/Q321)),0))-SUMIFS('Reversal Reclaim'!$N$5:$N$504,'Reversal Reclaim'!$B$5:$B$504,A321,'Reversal Reclaim'!$G$5:$G$504,"Temporary"))))</f>
        <v/>
      </c>
      <c r="BG321" s="188" t="str">
        <f t="shared" si="64"/>
        <v/>
      </c>
    </row>
    <row r="322" spans="1:59" ht="37.950000000000003" customHeight="1" x14ac:dyDescent="0.25">
      <c r="A322" s="61"/>
      <c r="B322" s="62"/>
      <c r="C322" s="62"/>
      <c r="D322" s="62"/>
      <c r="E322" s="62"/>
      <c r="F322" s="62"/>
      <c r="G322" s="62"/>
      <c r="H322" s="63"/>
      <c r="I322" s="63"/>
      <c r="J322" s="63"/>
      <c r="K322" s="63"/>
      <c r="L322" s="64"/>
      <c r="M322" s="64"/>
      <c r="N322" s="64"/>
      <c r="O322" s="64"/>
      <c r="P322" s="64"/>
      <c r="Q322" s="64"/>
      <c r="R322" s="62"/>
      <c r="S322" s="62"/>
      <c r="T322" s="62"/>
      <c r="U322" s="62"/>
      <c r="V322" s="62"/>
      <c r="W322" s="63"/>
      <c r="X322" s="65"/>
      <c r="Y322" s="65"/>
      <c r="Z322" s="65"/>
      <c r="AA322" s="62"/>
      <c r="AB322" s="62"/>
      <c r="AC322" s="62"/>
      <c r="AD322" s="63"/>
      <c r="AE322" s="64"/>
      <c r="AF322" s="63" t="str">
        <f t="shared" si="52"/>
        <v/>
      </c>
      <c r="AG322" s="62"/>
      <c r="AH322" s="207"/>
      <c r="AI322" s="64"/>
      <c r="AJ322" s="64"/>
      <c r="AK322" s="64"/>
      <c r="AL322" s="66" t="str">
        <f t="shared" si="53"/>
        <v/>
      </c>
      <c r="AM322" s="67" t="str">
        <f t="shared" si="54"/>
        <v/>
      </c>
      <c r="AN322" s="68" t="str">
        <f t="shared" si="55"/>
        <v/>
      </c>
      <c r="AO322" s="67" t="str">
        <f t="shared" si="56"/>
        <v/>
      </c>
      <c r="AP322" s="67" t="str">
        <f t="shared" si="57"/>
        <v/>
      </c>
      <c r="AQ322" s="67" t="str">
        <f t="shared" si="58"/>
        <v/>
      </c>
      <c r="AR322" s="67" t="str">
        <f t="shared" si="59"/>
        <v/>
      </c>
      <c r="AS322" s="67" t="str">
        <f t="shared" si="60"/>
        <v/>
      </c>
      <c r="AT322" s="67" t="str">
        <f>IF(A322="","",IF(S322="Yes","N.A.",IF(AND(AD322&lt;&gt;"",AD322&lt;=AF322,AE322&gt;=Q322),"PASS",IF(Setup!$B$24&lt;=AF322,"WATCH",IF(BG322&gt;0,"PARTIAL REVERSE/REVIEW","REVERSE/REVIEW")))))</f>
        <v/>
      </c>
      <c r="AU322" s="67" t="str">
        <f>IF(A322="","",IF(H322="","REVIEW",IF(AI322&gt;0,IF(OR(AH322="",NOT(ISNUMBER(AH322))),"REVIEW CLAIM DATE",IF(AH322&lt;=SUMIF('FY Deadlines'!$A$5:$A$14,IF(MONTH(H322)&gt;=4,YEAR(H322),YEAR(H322)-1),'FY Deadlines'!$F$5:$F$14),"PASS","EXPIRED CLAIM")),IF(SUMIF('FY Deadlines'!$A$5:$A$14,IF(MONTH(H322)&gt;=4,YEAR(H322),YEAR(H322)-1),'FY Deadlines'!$F$5:$F$14)=0,"REVIEW FY",IF(Setup!$B$24&gt;SUMIF('FY Deadlines'!$A$5:$A$14,IF(MONTH(H322)&gt;=4,YEAR(H322),YEAR(H322)-1),'FY Deadlines'!$F$5:$F$14),"EXPIRED","PASS")))))</f>
        <v/>
      </c>
      <c r="AV322" s="67" t="str">
        <f t="shared" si="61"/>
        <v/>
      </c>
      <c r="AW322" s="67" t="str">
        <f>IF(AM322="","",IF(COUNTIF('GSTR-2B IMS'!$AE$5:$AE$504,AM322)=1,SUMIF('GSTR-2B IMS'!$AE$5:$AE$504,AM322,'GSTR-2B IMS'!$AL$5:$AL$504),""))</f>
        <v/>
      </c>
      <c r="AX322" s="67" t="str">
        <f>IF(A322="","",IF(AO322&gt;1,"Duplicate",IF(COUNTIF('GSTR-2B IMS'!$AE$5:$AE$504,AM322)=0,"Only in Books",IF(COUNTIF('GSTR-2B IMS'!$AE$5:$AE$504,AM322)&gt;1,"Duplicate",IF(AND(C322=INDEX('GSTR-2B IMS'!$C$5:$C$504,AW322),F322=INDEX('GSTR-2B IMS'!$F$5:$F$504,AW322),ABS(H322-INDEX('GSTR-2B IMS'!$H$5:$H$504,AW322))&lt;=Setup!$B$21,ABS(L322-INDEX('GSTR-2B IMS'!$L$5:$L$504,AW322))&lt;=Setup!$B$18,ABS(AN322-INDEX('GSTR-2B IMS'!$AF$5:$AF$504,AW322))&lt;=Setup!$B$19,ABS(M322-INDEX('GSTR-2B IMS'!$M$5:$M$504,AW322))&lt;=Setup!$B$20,ABS(N322-INDEX('GSTR-2B IMS'!$N$5:$N$504,AW322))&lt;=Setup!$B$20,ABS(O322-INDEX('GSTR-2B IMS'!$O$5:$O$504,AW322))&lt;=Setup!$B$20,ABS(P322-INDEX('GSTR-2B IMS'!$P$5:$P$504,AW322))&lt;=Setup!$B$20),"Exact",IF(AND(C322=INDEX('GSTR-2B IMS'!$C$5:$C$504,AW322),F322=INDEX('GSTR-2B IMS'!$F$5:$F$504,AW322)),"Partial","Probable"))))))</f>
        <v/>
      </c>
      <c r="AY322" s="69" t="str">
        <f t="shared" si="62"/>
        <v/>
      </c>
      <c r="AZ322" s="190">
        <f t="shared" si="63"/>
        <v>318</v>
      </c>
      <c r="BA322" s="190" t="str">
        <f>IF(A322="","",IF(AW322="","N.A.",IF(INDEX('GSTR-2B IMS'!$T$5:$T$504,AW322)&lt;&gt;"Available","REVIEW",IF(OR(INDEX('GSTR-2B IMS'!$B$5:$B$504,AW322)="GSTR-1 B2B",INDEX('GSTR-2B IMS'!$B$5:$B$504,AW322)="GSTR-1A",INDEX('GSTR-2B IMS'!$B$5:$B$504,AW322)="IFF"),IF(OR(INDEX('GSTR-2B IMS'!$V$5:$V$504,AW322)="Accepted",INDEX('GSTR-2B IMS'!$V$5:$V$504,AW322)="No Action",INDEX('GSTR-2B IMS'!$V$5:$V$504,AW322)="Deemed Accepted"),"PASS","REVIEW"),IF(OR(INDEX('GSTR-2B IMS'!$V$5:$V$504,AW322)="Not in IMS",INDEX('GSTR-2B IMS'!$V$5:$V$504,AW322)="N.A.",INDEX('GSTR-2B IMS'!$V$5:$V$504,AW322)=""),"PASS","REVIEW")))))</f>
        <v/>
      </c>
      <c r="BB322" s="190" t="str">
        <f>IF(A322="","",IF(S322="Yes","RCM",IF(AW322="","Unmatched",IF(INDEX('GSTR-2B IMS'!$AC$5:$AC$504,AW322)="","4(A)(5)",INDEX('GSTR-2B IMS'!$AC$5:$AC$504,AW322)))))</f>
        <v/>
      </c>
      <c r="BC322" s="188" t="str">
        <f>IF(A322="","",IF(OR(S322="Yes",F322="Credit Note",Q322&lt;=0,AF322="",Setup!$B$24&lt;=AF322,AN322&lt;=0),0,MAX(0,M322*MIN(1,MAX(0,AI322/AN322))*MAX(0,1-IF(AND(AD322&lt;&gt;"",AD322&lt;=AF322),MIN(1,MAX(0,AE322/Q322)),0))-SUMIFS('Reversal Reclaim'!$K$5:$K$504,'Reversal Reclaim'!$B$5:$B$504,A322,'Reversal Reclaim'!$G$5:$G$504,"Temporary"))))</f>
        <v/>
      </c>
      <c r="BD322" s="188" t="str">
        <f>IF(A322="","",IF(OR(S322="Yes",F322="Credit Note",Q322&lt;=0,AF322="",Setup!$B$24&lt;=AF322,AN322&lt;=0),0,MAX(0,N322*MIN(1,MAX(0,AI322/AN322))*MAX(0,1-IF(AND(AD322&lt;&gt;"",AD322&lt;=AF322),MIN(1,MAX(0,AE322/Q322)),0))-SUMIFS('Reversal Reclaim'!$L$5:$L$504,'Reversal Reclaim'!$B$5:$B$504,A322,'Reversal Reclaim'!$G$5:$G$504,"Temporary"))))</f>
        <v/>
      </c>
      <c r="BE322" s="188" t="str">
        <f>IF(A322="","",IF(OR(S322="Yes",F322="Credit Note",Q322&lt;=0,AF322="",Setup!$B$24&lt;=AF322,AN322&lt;=0),0,MAX(0,O322*MIN(1,MAX(0,AI322/AN322))*MAX(0,1-IF(AND(AD322&lt;&gt;"",AD322&lt;=AF322),MIN(1,MAX(0,AE322/Q322)),0))-SUMIFS('Reversal Reclaim'!$M$5:$M$504,'Reversal Reclaim'!$B$5:$B$504,A322,'Reversal Reclaim'!$G$5:$G$504,"Temporary"))))</f>
        <v/>
      </c>
      <c r="BF322" s="188" t="str">
        <f>IF(A322="","",IF(OR(S322="Yes",F322="Credit Note",Q322&lt;=0,AF322="",Setup!$B$24&lt;=AF322,AN322&lt;=0),0,MAX(0,P322*MIN(1,MAX(0,AI322/AN322))*MAX(0,1-IF(AND(AD322&lt;&gt;"",AD322&lt;=AF322),MIN(1,MAX(0,AE322/Q322)),0))-SUMIFS('Reversal Reclaim'!$N$5:$N$504,'Reversal Reclaim'!$B$5:$B$504,A322,'Reversal Reclaim'!$G$5:$G$504,"Temporary"))))</f>
        <v/>
      </c>
      <c r="BG322" s="188" t="str">
        <f t="shared" si="64"/>
        <v/>
      </c>
    </row>
    <row r="323" spans="1:59" ht="37.950000000000003" customHeight="1" x14ac:dyDescent="0.25">
      <c r="A323" s="61"/>
      <c r="B323" s="62"/>
      <c r="C323" s="62"/>
      <c r="D323" s="62"/>
      <c r="E323" s="62"/>
      <c r="F323" s="62"/>
      <c r="G323" s="62"/>
      <c r="H323" s="63"/>
      <c r="I323" s="63"/>
      <c r="J323" s="63"/>
      <c r="K323" s="63"/>
      <c r="L323" s="64"/>
      <c r="M323" s="64"/>
      <c r="N323" s="64"/>
      <c r="O323" s="64"/>
      <c r="P323" s="64"/>
      <c r="Q323" s="64"/>
      <c r="R323" s="62"/>
      <c r="S323" s="62"/>
      <c r="T323" s="62"/>
      <c r="U323" s="62"/>
      <c r="V323" s="62"/>
      <c r="W323" s="63"/>
      <c r="X323" s="65"/>
      <c r="Y323" s="65"/>
      <c r="Z323" s="65"/>
      <c r="AA323" s="62"/>
      <c r="AB323" s="62"/>
      <c r="AC323" s="62"/>
      <c r="AD323" s="63"/>
      <c r="AE323" s="64"/>
      <c r="AF323" s="63" t="str">
        <f t="shared" si="52"/>
        <v/>
      </c>
      <c r="AG323" s="62"/>
      <c r="AH323" s="207"/>
      <c r="AI323" s="64"/>
      <c r="AJ323" s="64"/>
      <c r="AK323" s="64"/>
      <c r="AL323" s="66" t="str">
        <f t="shared" si="53"/>
        <v/>
      </c>
      <c r="AM323" s="67" t="str">
        <f t="shared" si="54"/>
        <v/>
      </c>
      <c r="AN323" s="68" t="str">
        <f t="shared" si="55"/>
        <v/>
      </c>
      <c r="AO323" s="67" t="str">
        <f t="shared" si="56"/>
        <v/>
      </c>
      <c r="AP323" s="67" t="str">
        <f t="shared" si="57"/>
        <v/>
      </c>
      <c r="AQ323" s="67" t="str">
        <f t="shared" si="58"/>
        <v/>
      </c>
      <c r="AR323" s="67" t="str">
        <f t="shared" si="59"/>
        <v/>
      </c>
      <c r="AS323" s="67" t="str">
        <f t="shared" si="60"/>
        <v/>
      </c>
      <c r="AT323" s="67" t="str">
        <f>IF(A323="","",IF(S323="Yes","N.A.",IF(AND(AD323&lt;&gt;"",AD323&lt;=AF323,AE323&gt;=Q323),"PASS",IF(Setup!$B$24&lt;=AF323,"WATCH",IF(BG323&gt;0,"PARTIAL REVERSE/REVIEW","REVERSE/REVIEW")))))</f>
        <v/>
      </c>
      <c r="AU323" s="67" t="str">
        <f>IF(A323="","",IF(H323="","REVIEW",IF(AI323&gt;0,IF(OR(AH323="",NOT(ISNUMBER(AH323))),"REVIEW CLAIM DATE",IF(AH323&lt;=SUMIF('FY Deadlines'!$A$5:$A$14,IF(MONTH(H323)&gt;=4,YEAR(H323),YEAR(H323)-1),'FY Deadlines'!$F$5:$F$14),"PASS","EXPIRED CLAIM")),IF(SUMIF('FY Deadlines'!$A$5:$A$14,IF(MONTH(H323)&gt;=4,YEAR(H323),YEAR(H323)-1),'FY Deadlines'!$F$5:$F$14)=0,"REVIEW FY",IF(Setup!$B$24&gt;SUMIF('FY Deadlines'!$A$5:$A$14,IF(MONTH(H323)&gt;=4,YEAR(H323),YEAR(H323)-1),'FY Deadlines'!$F$5:$F$14),"EXPIRED","PASS")))))</f>
        <v/>
      </c>
      <c r="AV323" s="67" t="str">
        <f t="shared" si="61"/>
        <v/>
      </c>
      <c r="AW323" s="67" t="str">
        <f>IF(AM323="","",IF(COUNTIF('GSTR-2B IMS'!$AE$5:$AE$504,AM323)=1,SUMIF('GSTR-2B IMS'!$AE$5:$AE$504,AM323,'GSTR-2B IMS'!$AL$5:$AL$504),""))</f>
        <v/>
      </c>
      <c r="AX323" s="67" t="str">
        <f>IF(A323="","",IF(AO323&gt;1,"Duplicate",IF(COUNTIF('GSTR-2B IMS'!$AE$5:$AE$504,AM323)=0,"Only in Books",IF(COUNTIF('GSTR-2B IMS'!$AE$5:$AE$504,AM323)&gt;1,"Duplicate",IF(AND(C323=INDEX('GSTR-2B IMS'!$C$5:$C$504,AW323),F323=INDEX('GSTR-2B IMS'!$F$5:$F$504,AW323),ABS(H323-INDEX('GSTR-2B IMS'!$H$5:$H$504,AW323))&lt;=Setup!$B$21,ABS(L323-INDEX('GSTR-2B IMS'!$L$5:$L$504,AW323))&lt;=Setup!$B$18,ABS(AN323-INDEX('GSTR-2B IMS'!$AF$5:$AF$504,AW323))&lt;=Setup!$B$19,ABS(M323-INDEX('GSTR-2B IMS'!$M$5:$M$504,AW323))&lt;=Setup!$B$20,ABS(N323-INDEX('GSTR-2B IMS'!$N$5:$N$504,AW323))&lt;=Setup!$B$20,ABS(O323-INDEX('GSTR-2B IMS'!$O$5:$O$504,AW323))&lt;=Setup!$B$20,ABS(P323-INDEX('GSTR-2B IMS'!$P$5:$P$504,AW323))&lt;=Setup!$B$20),"Exact",IF(AND(C323=INDEX('GSTR-2B IMS'!$C$5:$C$504,AW323),F323=INDEX('GSTR-2B IMS'!$F$5:$F$504,AW323)),"Partial","Probable"))))))</f>
        <v/>
      </c>
      <c r="AY323" s="69" t="str">
        <f t="shared" si="62"/>
        <v/>
      </c>
      <c r="AZ323" s="190">
        <f t="shared" si="63"/>
        <v>319</v>
      </c>
      <c r="BA323" s="190" t="str">
        <f>IF(A323="","",IF(AW323="","N.A.",IF(INDEX('GSTR-2B IMS'!$T$5:$T$504,AW323)&lt;&gt;"Available","REVIEW",IF(OR(INDEX('GSTR-2B IMS'!$B$5:$B$504,AW323)="GSTR-1 B2B",INDEX('GSTR-2B IMS'!$B$5:$B$504,AW323)="GSTR-1A",INDEX('GSTR-2B IMS'!$B$5:$B$504,AW323)="IFF"),IF(OR(INDEX('GSTR-2B IMS'!$V$5:$V$504,AW323)="Accepted",INDEX('GSTR-2B IMS'!$V$5:$V$504,AW323)="No Action",INDEX('GSTR-2B IMS'!$V$5:$V$504,AW323)="Deemed Accepted"),"PASS","REVIEW"),IF(OR(INDEX('GSTR-2B IMS'!$V$5:$V$504,AW323)="Not in IMS",INDEX('GSTR-2B IMS'!$V$5:$V$504,AW323)="N.A.",INDEX('GSTR-2B IMS'!$V$5:$V$504,AW323)=""),"PASS","REVIEW")))))</f>
        <v/>
      </c>
      <c r="BB323" s="190" t="str">
        <f>IF(A323="","",IF(S323="Yes","RCM",IF(AW323="","Unmatched",IF(INDEX('GSTR-2B IMS'!$AC$5:$AC$504,AW323)="","4(A)(5)",INDEX('GSTR-2B IMS'!$AC$5:$AC$504,AW323)))))</f>
        <v/>
      </c>
      <c r="BC323" s="188" t="str">
        <f>IF(A323="","",IF(OR(S323="Yes",F323="Credit Note",Q323&lt;=0,AF323="",Setup!$B$24&lt;=AF323,AN323&lt;=0),0,MAX(0,M323*MIN(1,MAX(0,AI323/AN323))*MAX(0,1-IF(AND(AD323&lt;&gt;"",AD323&lt;=AF323),MIN(1,MAX(0,AE323/Q323)),0))-SUMIFS('Reversal Reclaim'!$K$5:$K$504,'Reversal Reclaim'!$B$5:$B$504,A323,'Reversal Reclaim'!$G$5:$G$504,"Temporary"))))</f>
        <v/>
      </c>
      <c r="BD323" s="188" t="str">
        <f>IF(A323="","",IF(OR(S323="Yes",F323="Credit Note",Q323&lt;=0,AF323="",Setup!$B$24&lt;=AF323,AN323&lt;=0),0,MAX(0,N323*MIN(1,MAX(0,AI323/AN323))*MAX(0,1-IF(AND(AD323&lt;&gt;"",AD323&lt;=AF323),MIN(1,MAX(0,AE323/Q323)),0))-SUMIFS('Reversal Reclaim'!$L$5:$L$504,'Reversal Reclaim'!$B$5:$B$504,A323,'Reversal Reclaim'!$G$5:$G$504,"Temporary"))))</f>
        <v/>
      </c>
      <c r="BE323" s="188" t="str">
        <f>IF(A323="","",IF(OR(S323="Yes",F323="Credit Note",Q323&lt;=0,AF323="",Setup!$B$24&lt;=AF323,AN323&lt;=0),0,MAX(0,O323*MIN(1,MAX(0,AI323/AN323))*MAX(0,1-IF(AND(AD323&lt;&gt;"",AD323&lt;=AF323),MIN(1,MAX(0,AE323/Q323)),0))-SUMIFS('Reversal Reclaim'!$M$5:$M$504,'Reversal Reclaim'!$B$5:$B$504,A323,'Reversal Reclaim'!$G$5:$G$504,"Temporary"))))</f>
        <v/>
      </c>
      <c r="BF323" s="188" t="str">
        <f>IF(A323="","",IF(OR(S323="Yes",F323="Credit Note",Q323&lt;=0,AF323="",Setup!$B$24&lt;=AF323,AN323&lt;=0),0,MAX(0,P323*MIN(1,MAX(0,AI323/AN323))*MAX(0,1-IF(AND(AD323&lt;&gt;"",AD323&lt;=AF323),MIN(1,MAX(0,AE323/Q323)),0))-SUMIFS('Reversal Reclaim'!$N$5:$N$504,'Reversal Reclaim'!$B$5:$B$504,A323,'Reversal Reclaim'!$G$5:$G$504,"Temporary"))))</f>
        <v/>
      </c>
      <c r="BG323" s="188" t="str">
        <f t="shared" si="64"/>
        <v/>
      </c>
    </row>
    <row r="324" spans="1:59" ht="37.950000000000003" customHeight="1" x14ac:dyDescent="0.25">
      <c r="A324" s="61"/>
      <c r="B324" s="62"/>
      <c r="C324" s="62"/>
      <c r="D324" s="62"/>
      <c r="E324" s="62"/>
      <c r="F324" s="62"/>
      <c r="G324" s="62"/>
      <c r="H324" s="63"/>
      <c r="I324" s="63"/>
      <c r="J324" s="63"/>
      <c r="K324" s="63"/>
      <c r="L324" s="64"/>
      <c r="M324" s="64"/>
      <c r="N324" s="64"/>
      <c r="O324" s="64"/>
      <c r="P324" s="64"/>
      <c r="Q324" s="64"/>
      <c r="R324" s="62"/>
      <c r="S324" s="62"/>
      <c r="T324" s="62"/>
      <c r="U324" s="62"/>
      <c r="V324" s="62"/>
      <c r="W324" s="63"/>
      <c r="X324" s="65"/>
      <c r="Y324" s="65"/>
      <c r="Z324" s="65"/>
      <c r="AA324" s="62"/>
      <c r="AB324" s="62"/>
      <c r="AC324" s="62"/>
      <c r="AD324" s="63"/>
      <c r="AE324" s="64"/>
      <c r="AF324" s="63" t="str">
        <f t="shared" si="52"/>
        <v/>
      </c>
      <c r="AG324" s="62"/>
      <c r="AH324" s="207"/>
      <c r="AI324" s="64"/>
      <c r="AJ324" s="64"/>
      <c r="AK324" s="64"/>
      <c r="AL324" s="66" t="str">
        <f t="shared" si="53"/>
        <v/>
      </c>
      <c r="AM324" s="67" t="str">
        <f t="shared" si="54"/>
        <v/>
      </c>
      <c r="AN324" s="68" t="str">
        <f t="shared" si="55"/>
        <v/>
      </c>
      <c r="AO324" s="67" t="str">
        <f t="shared" si="56"/>
        <v/>
      </c>
      <c r="AP324" s="67" t="str">
        <f t="shared" si="57"/>
        <v/>
      </c>
      <c r="AQ324" s="67" t="str">
        <f t="shared" si="58"/>
        <v/>
      </c>
      <c r="AR324" s="67" t="str">
        <f t="shared" si="59"/>
        <v/>
      </c>
      <c r="AS324" s="67" t="str">
        <f t="shared" si="60"/>
        <v/>
      </c>
      <c r="AT324" s="67" t="str">
        <f>IF(A324="","",IF(S324="Yes","N.A.",IF(AND(AD324&lt;&gt;"",AD324&lt;=AF324,AE324&gt;=Q324),"PASS",IF(Setup!$B$24&lt;=AF324,"WATCH",IF(BG324&gt;0,"PARTIAL REVERSE/REVIEW","REVERSE/REVIEW")))))</f>
        <v/>
      </c>
      <c r="AU324" s="67" t="str">
        <f>IF(A324="","",IF(H324="","REVIEW",IF(AI324&gt;0,IF(OR(AH324="",NOT(ISNUMBER(AH324))),"REVIEW CLAIM DATE",IF(AH324&lt;=SUMIF('FY Deadlines'!$A$5:$A$14,IF(MONTH(H324)&gt;=4,YEAR(H324),YEAR(H324)-1),'FY Deadlines'!$F$5:$F$14),"PASS","EXPIRED CLAIM")),IF(SUMIF('FY Deadlines'!$A$5:$A$14,IF(MONTH(H324)&gt;=4,YEAR(H324),YEAR(H324)-1),'FY Deadlines'!$F$5:$F$14)=0,"REVIEW FY",IF(Setup!$B$24&gt;SUMIF('FY Deadlines'!$A$5:$A$14,IF(MONTH(H324)&gt;=4,YEAR(H324),YEAR(H324)-1),'FY Deadlines'!$F$5:$F$14),"EXPIRED","PASS")))))</f>
        <v/>
      </c>
      <c r="AV324" s="67" t="str">
        <f t="shared" si="61"/>
        <v/>
      </c>
      <c r="AW324" s="67" t="str">
        <f>IF(AM324="","",IF(COUNTIF('GSTR-2B IMS'!$AE$5:$AE$504,AM324)=1,SUMIF('GSTR-2B IMS'!$AE$5:$AE$504,AM324,'GSTR-2B IMS'!$AL$5:$AL$504),""))</f>
        <v/>
      </c>
      <c r="AX324" s="67" t="str">
        <f>IF(A324="","",IF(AO324&gt;1,"Duplicate",IF(COUNTIF('GSTR-2B IMS'!$AE$5:$AE$504,AM324)=0,"Only in Books",IF(COUNTIF('GSTR-2B IMS'!$AE$5:$AE$504,AM324)&gt;1,"Duplicate",IF(AND(C324=INDEX('GSTR-2B IMS'!$C$5:$C$504,AW324),F324=INDEX('GSTR-2B IMS'!$F$5:$F$504,AW324),ABS(H324-INDEX('GSTR-2B IMS'!$H$5:$H$504,AW324))&lt;=Setup!$B$21,ABS(L324-INDEX('GSTR-2B IMS'!$L$5:$L$504,AW324))&lt;=Setup!$B$18,ABS(AN324-INDEX('GSTR-2B IMS'!$AF$5:$AF$504,AW324))&lt;=Setup!$B$19,ABS(M324-INDEX('GSTR-2B IMS'!$M$5:$M$504,AW324))&lt;=Setup!$B$20,ABS(N324-INDEX('GSTR-2B IMS'!$N$5:$N$504,AW324))&lt;=Setup!$B$20,ABS(O324-INDEX('GSTR-2B IMS'!$O$5:$O$504,AW324))&lt;=Setup!$B$20,ABS(P324-INDEX('GSTR-2B IMS'!$P$5:$P$504,AW324))&lt;=Setup!$B$20),"Exact",IF(AND(C324=INDEX('GSTR-2B IMS'!$C$5:$C$504,AW324),F324=INDEX('GSTR-2B IMS'!$F$5:$F$504,AW324)),"Partial","Probable"))))))</f>
        <v/>
      </c>
      <c r="AY324" s="69" t="str">
        <f t="shared" si="62"/>
        <v/>
      </c>
      <c r="AZ324" s="190">
        <f t="shared" si="63"/>
        <v>320</v>
      </c>
      <c r="BA324" s="190" t="str">
        <f>IF(A324="","",IF(AW324="","N.A.",IF(INDEX('GSTR-2B IMS'!$T$5:$T$504,AW324)&lt;&gt;"Available","REVIEW",IF(OR(INDEX('GSTR-2B IMS'!$B$5:$B$504,AW324)="GSTR-1 B2B",INDEX('GSTR-2B IMS'!$B$5:$B$504,AW324)="GSTR-1A",INDEX('GSTR-2B IMS'!$B$5:$B$504,AW324)="IFF"),IF(OR(INDEX('GSTR-2B IMS'!$V$5:$V$504,AW324)="Accepted",INDEX('GSTR-2B IMS'!$V$5:$V$504,AW324)="No Action",INDEX('GSTR-2B IMS'!$V$5:$V$504,AW324)="Deemed Accepted"),"PASS","REVIEW"),IF(OR(INDEX('GSTR-2B IMS'!$V$5:$V$504,AW324)="Not in IMS",INDEX('GSTR-2B IMS'!$V$5:$V$504,AW324)="N.A.",INDEX('GSTR-2B IMS'!$V$5:$V$504,AW324)=""),"PASS","REVIEW")))))</f>
        <v/>
      </c>
      <c r="BB324" s="190" t="str">
        <f>IF(A324="","",IF(S324="Yes","RCM",IF(AW324="","Unmatched",IF(INDEX('GSTR-2B IMS'!$AC$5:$AC$504,AW324)="","4(A)(5)",INDEX('GSTR-2B IMS'!$AC$5:$AC$504,AW324)))))</f>
        <v/>
      </c>
      <c r="BC324" s="188" t="str">
        <f>IF(A324="","",IF(OR(S324="Yes",F324="Credit Note",Q324&lt;=0,AF324="",Setup!$B$24&lt;=AF324,AN324&lt;=0),0,MAX(0,M324*MIN(1,MAX(0,AI324/AN324))*MAX(0,1-IF(AND(AD324&lt;&gt;"",AD324&lt;=AF324),MIN(1,MAX(0,AE324/Q324)),0))-SUMIFS('Reversal Reclaim'!$K$5:$K$504,'Reversal Reclaim'!$B$5:$B$504,A324,'Reversal Reclaim'!$G$5:$G$504,"Temporary"))))</f>
        <v/>
      </c>
      <c r="BD324" s="188" t="str">
        <f>IF(A324="","",IF(OR(S324="Yes",F324="Credit Note",Q324&lt;=0,AF324="",Setup!$B$24&lt;=AF324,AN324&lt;=0),0,MAX(0,N324*MIN(1,MAX(0,AI324/AN324))*MAX(0,1-IF(AND(AD324&lt;&gt;"",AD324&lt;=AF324),MIN(1,MAX(0,AE324/Q324)),0))-SUMIFS('Reversal Reclaim'!$L$5:$L$504,'Reversal Reclaim'!$B$5:$B$504,A324,'Reversal Reclaim'!$G$5:$G$504,"Temporary"))))</f>
        <v/>
      </c>
      <c r="BE324" s="188" t="str">
        <f>IF(A324="","",IF(OR(S324="Yes",F324="Credit Note",Q324&lt;=0,AF324="",Setup!$B$24&lt;=AF324,AN324&lt;=0),0,MAX(0,O324*MIN(1,MAX(0,AI324/AN324))*MAX(0,1-IF(AND(AD324&lt;&gt;"",AD324&lt;=AF324),MIN(1,MAX(0,AE324/Q324)),0))-SUMIFS('Reversal Reclaim'!$M$5:$M$504,'Reversal Reclaim'!$B$5:$B$504,A324,'Reversal Reclaim'!$G$5:$G$504,"Temporary"))))</f>
        <v/>
      </c>
      <c r="BF324" s="188" t="str">
        <f>IF(A324="","",IF(OR(S324="Yes",F324="Credit Note",Q324&lt;=0,AF324="",Setup!$B$24&lt;=AF324,AN324&lt;=0),0,MAX(0,P324*MIN(1,MAX(0,AI324/AN324))*MAX(0,1-IF(AND(AD324&lt;&gt;"",AD324&lt;=AF324),MIN(1,MAX(0,AE324/Q324)),0))-SUMIFS('Reversal Reclaim'!$N$5:$N$504,'Reversal Reclaim'!$B$5:$B$504,A324,'Reversal Reclaim'!$G$5:$G$504,"Temporary"))))</f>
        <v/>
      </c>
      <c r="BG324" s="188" t="str">
        <f t="shared" si="64"/>
        <v/>
      </c>
    </row>
    <row r="325" spans="1:59" ht="37.950000000000003" customHeight="1" x14ac:dyDescent="0.25">
      <c r="A325" s="61"/>
      <c r="B325" s="62"/>
      <c r="C325" s="62"/>
      <c r="D325" s="62"/>
      <c r="E325" s="62"/>
      <c r="F325" s="62"/>
      <c r="G325" s="62"/>
      <c r="H325" s="63"/>
      <c r="I325" s="63"/>
      <c r="J325" s="63"/>
      <c r="K325" s="63"/>
      <c r="L325" s="64"/>
      <c r="M325" s="64"/>
      <c r="N325" s="64"/>
      <c r="O325" s="64"/>
      <c r="P325" s="64"/>
      <c r="Q325" s="64"/>
      <c r="R325" s="62"/>
      <c r="S325" s="62"/>
      <c r="T325" s="62"/>
      <c r="U325" s="62"/>
      <c r="V325" s="62"/>
      <c r="W325" s="63"/>
      <c r="X325" s="65"/>
      <c r="Y325" s="65"/>
      <c r="Z325" s="65"/>
      <c r="AA325" s="62"/>
      <c r="AB325" s="62"/>
      <c r="AC325" s="62"/>
      <c r="AD325" s="63"/>
      <c r="AE325" s="64"/>
      <c r="AF325" s="63" t="str">
        <f t="shared" ref="AF325:AF388" si="65">IF(H325="","",H325+180)</f>
        <v/>
      </c>
      <c r="AG325" s="62"/>
      <c r="AH325" s="207"/>
      <c r="AI325" s="64"/>
      <c r="AJ325" s="64"/>
      <c r="AK325" s="64"/>
      <c r="AL325" s="66" t="str">
        <f t="shared" ref="AL325:AL388" si="66">IF(G325="","",UPPER(SUBSTITUTE(SUBSTITUTE(SUBSTITUTE(SUBSTITUTE(SUBSTITUTE(TRIM(G325),"-",""),"/","")," ",""),".",""),"\","")))</f>
        <v/>
      </c>
      <c r="AM325" s="67" t="str">
        <f t="shared" ref="AM325:AM388" si="67">IF(OR(C325="",F325="",AL325=""),"",UPPER(TRIM(C325))&amp;"|"&amp;UPPER(TRIM(F325))&amp;"|"&amp;AL325)</f>
        <v/>
      </c>
      <c r="AN325" s="68" t="str">
        <f t="shared" ref="AN325:AN388" si="68">IF(A325="","",SUM(M325:P325))</f>
        <v/>
      </c>
      <c r="AO325" s="67" t="str">
        <f t="shared" ref="AO325:AO388" si="69">IF(AM325="","",COUNTIF($AM$5:$AM$504,AM325))</f>
        <v/>
      </c>
      <c r="AP325" s="67" t="str">
        <f t="shared" ref="AP325:AP388" si="70">IF(A325="","",IF(W325="","REVIEW","PASS"))</f>
        <v/>
      </c>
      <c r="AQ325" s="67" t="str">
        <f t="shared" ref="AQ325:AQ388" si="71">IF(A325="","",IF(OR(X325&lt;1,Y325&gt;0,Z325&gt;0),"REVIEW","PASS"))</f>
        <v/>
      </c>
      <c r="AR325" s="67" t="str">
        <f t="shared" ref="AR325:AR388" si="72">IF(A325="","",IF(AA325="None","PASS","BLOCKED/REVIEW"))</f>
        <v/>
      </c>
      <c r="AS325" s="67" t="str">
        <f t="shared" ref="AS325:AS388" si="73">IF(A325="","",IF(AND(AB325="Yes",AC325="Yes"),"BLOCKED","PASS"))</f>
        <v/>
      </c>
      <c r="AT325" s="67" t="str">
        <f>IF(A325="","",IF(S325="Yes","N.A.",IF(AND(AD325&lt;&gt;"",AD325&lt;=AF325,AE325&gt;=Q325),"PASS",IF(Setup!$B$24&lt;=AF325,"WATCH",IF(BG325&gt;0,"PARTIAL REVERSE/REVIEW","REVERSE/REVIEW")))))</f>
        <v/>
      </c>
      <c r="AU325" s="67" t="str">
        <f>IF(A325="","",IF(H325="","REVIEW",IF(AI325&gt;0,IF(OR(AH325="",NOT(ISNUMBER(AH325))),"REVIEW CLAIM DATE",IF(AH325&lt;=SUMIF('FY Deadlines'!$A$5:$A$14,IF(MONTH(H325)&gt;=4,YEAR(H325),YEAR(H325)-1),'FY Deadlines'!$F$5:$F$14),"PASS","EXPIRED CLAIM")),IF(SUMIF('FY Deadlines'!$A$5:$A$14,IF(MONTH(H325)&gt;=4,YEAR(H325),YEAR(H325)-1),'FY Deadlines'!$F$5:$F$14)=0,"REVIEW FY",IF(Setup!$B$24&gt;SUMIF('FY Deadlines'!$A$5:$A$14,IF(MONTH(H325)&gt;=4,YEAR(H325),YEAR(H325)-1),'FY Deadlines'!$F$5:$F$14),"EXPIRED","PASS")))))</f>
        <v/>
      </c>
      <c r="AV325" s="67" t="str">
        <f t="shared" ref="AV325:AV388" si="74">IF(A325="","",IF(AO325&gt;1,"FAIL - DUPLICATE",IF(OR(AP325&lt;&gt;"PASS",AQ325&lt;&gt;"PASS",AR325&lt;&gt;"PASS",AS325&lt;&gt;"PASS",AND(AT325&lt;&gt;"PASS",AT325&lt;&gt;"N.A.",AT325&lt;&gt;"WATCH"),AU325&lt;&gt;"PASS",AND(BA325&lt;&gt;"PASS",BA325&lt;&gt;"N.A.")),"HOLD/REVIEW","PASS")))</f>
        <v/>
      </c>
      <c r="AW325" s="67" t="str">
        <f>IF(AM325="","",IF(COUNTIF('GSTR-2B IMS'!$AE$5:$AE$504,AM325)=1,SUMIF('GSTR-2B IMS'!$AE$5:$AE$504,AM325,'GSTR-2B IMS'!$AL$5:$AL$504),""))</f>
        <v/>
      </c>
      <c r="AX325" s="67" t="str">
        <f>IF(A325="","",IF(AO325&gt;1,"Duplicate",IF(COUNTIF('GSTR-2B IMS'!$AE$5:$AE$504,AM325)=0,"Only in Books",IF(COUNTIF('GSTR-2B IMS'!$AE$5:$AE$504,AM325)&gt;1,"Duplicate",IF(AND(C325=INDEX('GSTR-2B IMS'!$C$5:$C$504,AW325),F325=INDEX('GSTR-2B IMS'!$F$5:$F$504,AW325),ABS(H325-INDEX('GSTR-2B IMS'!$H$5:$H$504,AW325))&lt;=Setup!$B$21,ABS(L325-INDEX('GSTR-2B IMS'!$L$5:$L$504,AW325))&lt;=Setup!$B$18,ABS(AN325-INDEX('GSTR-2B IMS'!$AF$5:$AF$504,AW325))&lt;=Setup!$B$19,ABS(M325-INDEX('GSTR-2B IMS'!$M$5:$M$504,AW325))&lt;=Setup!$B$20,ABS(N325-INDEX('GSTR-2B IMS'!$N$5:$N$504,AW325))&lt;=Setup!$B$20,ABS(O325-INDEX('GSTR-2B IMS'!$O$5:$O$504,AW325))&lt;=Setup!$B$20,ABS(P325-INDEX('GSTR-2B IMS'!$P$5:$P$504,AW325))&lt;=Setup!$B$20),"Exact",IF(AND(C325=INDEX('GSTR-2B IMS'!$C$5:$C$504,AW325),F325=INDEX('GSTR-2B IMS'!$F$5:$F$504,AW325)),"Partial","Probable"))))))</f>
        <v/>
      </c>
      <c r="AY325" s="69" t="str">
        <f t="shared" ref="AY325:AY388" si="75">IF(A325="","",IF(AV325&lt;&gt;"PASS","Hold / review legal gates",IF(AX325="Exact",IF(AT325="WATCH","Claim if eligible; monitor 180-day payment","Claim subject to final evidence"),IF(AX325="Only in Books","Hold and follow up supplier",IF(AX325="Duplicate","Block duplicate","Manual review / amendment")))))</f>
        <v/>
      </c>
      <c r="AZ325" s="190">
        <f t="shared" ref="AZ325:AZ388" si="76">ROW()-4</f>
        <v>321</v>
      </c>
      <c r="BA325" s="190" t="str">
        <f>IF(A325="","",IF(AW325="","N.A.",IF(INDEX('GSTR-2B IMS'!$T$5:$T$504,AW325)&lt;&gt;"Available","REVIEW",IF(OR(INDEX('GSTR-2B IMS'!$B$5:$B$504,AW325)="GSTR-1 B2B",INDEX('GSTR-2B IMS'!$B$5:$B$504,AW325)="GSTR-1A",INDEX('GSTR-2B IMS'!$B$5:$B$504,AW325)="IFF"),IF(OR(INDEX('GSTR-2B IMS'!$V$5:$V$504,AW325)="Accepted",INDEX('GSTR-2B IMS'!$V$5:$V$504,AW325)="No Action",INDEX('GSTR-2B IMS'!$V$5:$V$504,AW325)="Deemed Accepted"),"PASS","REVIEW"),IF(OR(INDEX('GSTR-2B IMS'!$V$5:$V$504,AW325)="Not in IMS",INDEX('GSTR-2B IMS'!$V$5:$V$504,AW325)="N.A.",INDEX('GSTR-2B IMS'!$V$5:$V$504,AW325)=""),"PASS","REVIEW")))))</f>
        <v/>
      </c>
      <c r="BB325" s="190" t="str">
        <f>IF(A325="","",IF(S325="Yes","RCM",IF(AW325="","Unmatched",IF(INDEX('GSTR-2B IMS'!$AC$5:$AC$504,AW325)="","4(A)(5)",INDEX('GSTR-2B IMS'!$AC$5:$AC$504,AW325)))))</f>
        <v/>
      </c>
      <c r="BC325" s="188" t="str">
        <f>IF(A325="","",IF(OR(S325="Yes",F325="Credit Note",Q325&lt;=0,AF325="",Setup!$B$24&lt;=AF325,AN325&lt;=0),0,MAX(0,M325*MIN(1,MAX(0,AI325/AN325))*MAX(0,1-IF(AND(AD325&lt;&gt;"",AD325&lt;=AF325),MIN(1,MAX(0,AE325/Q325)),0))-SUMIFS('Reversal Reclaim'!$K$5:$K$504,'Reversal Reclaim'!$B$5:$B$504,A325,'Reversal Reclaim'!$G$5:$G$504,"Temporary"))))</f>
        <v/>
      </c>
      <c r="BD325" s="188" t="str">
        <f>IF(A325="","",IF(OR(S325="Yes",F325="Credit Note",Q325&lt;=0,AF325="",Setup!$B$24&lt;=AF325,AN325&lt;=0),0,MAX(0,N325*MIN(1,MAX(0,AI325/AN325))*MAX(0,1-IF(AND(AD325&lt;&gt;"",AD325&lt;=AF325),MIN(1,MAX(0,AE325/Q325)),0))-SUMIFS('Reversal Reclaim'!$L$5:$L$504,'Reversal Reclaim'!$B$5:$B$504,A325,'Reversal Reclaim'!$G$5:$G$504,"Temporary"))))</f>
        <v/>
      </c>
      <c r="BE325" s="188" t="str">
        <f>IF(A325="","",IF(OR(S325="Yes",F325="Credit Note",Q325&lt;=0,AF325="",Setup!$B$24&lt;=AF325,AN325&lt;=0),0,MAX(0,O325*MIN(1,MAX(0,AI325/AN325))*MAX(0,1-IF(AND(AD325&lt;&gt;"",AD325&lt;=AF325),MIN(1,MAX(0,AE325/Q325)),0))-SUMIFS('Reversal Reclaim'!$M$5:$M$504,'Reversal Reclaim'!$B$5:$B$504,A325,'Reversal Reclaim'!$G$5:$G$504,"Temporary"))))</f>
        <v/>
      </c>
      <c r="BF325" s="188" t="str">
        <f>IF(A325="","",IF(OR(S325="Yes",F325="Credit Note",Q325&lt;=0,AF325="",Setup!$B$24&lt;=AF325,AN325&lt;=0),0,MAX(0,P325*MIN(1,MAX(0,AI325/AN325))*MAX(0,1-IF(AND(AD325&lt;&gt;"",AD325&lt;=AF325),MIN(1,MAX(0,AE325/Q325)),0))-SUMIFS('Reversal Reclaim'!$N$5:$N$504,'Reversal Reclaim'!$B$5:$B$504,A325,'Reversal Reclaim'!$G$5:$G$504,"Temporary"))))</f>
        <v/>
      </c>
      <c r="BG325" s="188" t="str">
        <f t="shared" ref="BG325:BG388" si="77">IF(A325="","",SUM(BC325:BF325))</f>
        <v/>
      </c>
    </row>
    <row r="326" spans="1:59" ht="37.950000000000003" customHeight="1" x14ac:dyDescent="0.25">
      <c r="A326" s="61"/>
      <c r="B326" s="62"/>
      <c r="C326" s="62"/>
      <c r="D326" s="62"/>
      <c r="E326" s="62"/>
      <c r="F326" s="62"/>
      <c r="G326" s="62"/>
      <c r="H326" s="63"/>
      <c r="I326" s="63"/>
      <c r="J326" s="63"/>
      <c r="K326" s="63"/>
      <c r="L326" s="64"/>
      <c r="M326" s="64"/>
      <c r="N326" s="64"/>
      <c r="O326" s="64"/>
      <c r="P326" s="64"/>
      <c r="Q326" s="64"/>
      <c r="R326" s="62"/>
      <c r="S326" s="62"/>
      <c r="T326" s="62"/>
      <c r="U326" s="62"/>
      <c r="V326" s="62"/>
      <c r="W326" s="63"/>
      <c r="X326" s="65"/>
      <c r="Y326" s="65"/>
      <c r="Z326" s="65"/>
      <c r="AA326" s="62"/>
      <c r="AB326" s="62"/>
      <c r="AC326" s="62"/>
      <c r="AD326" s="63"/>
      <c r="AE326" s="64"/>
      <c r="AF326" s="63" t="str">
        <f t="shared" si="65"/>
        <v/>
      </c>
      <c r="AG326" s="62"/>
      <c r="AH326" s="207"/>
      <c r="AI326" s="64"/>
      <c r="AJ326" s="64"/>
      <c r="AK326" s="64"/>
      <c r="AL326" s="66" t="str">
        <f t="shared" si="66"/>
        <v/>
      </c>
      <c r="AM326" s="67" t="str">
        <f t="shared" si="67"/>
        <v/>
      </c>
      <c r="AN326" s="68" t="str">
        <f t="shared" si="68"/>
        <v/>
      </c>
      <c r="AO326" s="67" t="str">
        <f t="shared" si="69"/>
        <v/>
      </c>
      <c r="AP326" s="67" t="str">
        <f t="shared" si="70"/>
        <v/>
      </c>
      <c r="AQ326" s="67" t="str">
        <f t="shared" si="71"/>
        <v/>
      </c>
      <c r="AR326" s="67" t="str">
        <f t="shared" si="72"/>
        <v/>
      </c>
      <c r="AS326" s="67" t="str">
        <f t="shared" si="73"/>
        <v/>
      </c>
      <c r="AT326" s="67" t="str">
        <f>IF(A326="","",IF(S326="Yes","N.A.",IF(AND(AD326&lt;&gt;"",AD326&lt;=AF326,AE326&gt;=Q326),"PASS",IF(Setup!$B$24&lt;=AF326,"WATCH",IF(BG326&gt;0,"PARTIAL REVERSE/REVIEW","REVERSE/REVIEW")))))</f>
        <v/>
      </c>
      <c r="AU326" s="67" t="str">
        <f>IF(A326="","",IF(H326="","REVIEW",IF(AI326&gt;0,IF(OR(AH326="",NOT(ISNUMBER(AH326))),"REVIEW CLAIM DATE",IF(AH326&lt;=SUMIF('FY Deadlines'!$A$5:$A$14,IF(MONTH(H326)&gt;=4,YEAR(H326),YEAR(H326)-1),'FY Deadlines'!$F$5:$F$14),"PASS","EXPIRED CLAIM")),IF(SUMIF('FY Deadlines'!$A$5:$A$14,IF(MONTH(H326)&gt;=4,YEAR(H326),YEAR(H326)-1),'FY Deadlines'!$F$5:$F$14)=0,"REVIEW FY",IF(Setup!$B$24&gt;SUMIF('FY Deadlines'!$A$5:$A$14,IF(MONTH(H326)&gt;=4,YEAR(H326),YEAR(H326)-1),'FY Deadlines'!$F$5:$F$14),"EXPIRED","PASS")))))</f>
        <v/>
      </c>
      <c r="AV326" s="67" t="str">
        <f t="shared" si="74"/>
        <v/>
      </c>
      <c r="AW326" s="67" t="str">
        <f>IF(AM326="","",IF(COUNTIF('GSTR-2B IMS'!$AE$5:$AE$504,AM326)=1,SUMIF('GSTR-2B IMS'!$AE$5:$AE$504,AM326,'GSTR-2B IMS'!$AL$5:$AL$504),""))</f>
        <v/>
      </c>
      <c r="AX326" s="67" t="str">
        <f>IF(A326="","",IF(AO326&gt;1,"Duplicate",IF(COUNTIF('GSTR-2B IMS'!$AE$5:$AE$504,AM326)=0,"Only in Books",IF(COUNTIF('GSTR-2B IMS'!$AE$5:$AE$504,AM326)&gt;1,"Duplicate",IF(AND(C326=INDEX('GSTR-2B IMS'!$C$5:$C$504,AW326),F326=INDEX('GSTR-2B IMS'!$F$5:$F$504,AW326),ABS(H326-INDEX('GSTR-2B IMS'!$H$5:$H$504,AW326))&lt;=Setup!$B$21,ABS(L326-INDEX('GSTR-2B IMS'!$L$5:$L$504,AW326))&lt;=Setup!$B$18,ABS(AN326-INDEX('GSTR-2B IMS'!$AF$5:$AF$504,AW326))&lt;=Setup!$B$19,ABS(M326-INDEX('GSTR-2B IMS'!$M$5:$M$504,AW326))&lt;=Setup!$B$20,ABS(N326-INDEX('GSTR-2B IMS'!$N$5:$N$504,AW326))&lt;=Setup!$B$20,ABS(O326-INDEX('GSTR-2B IMS'!$O$5:$O$504,AW326))&lt;=Setup!$B$20,ABS(P326-INDEX('GSTR-2B IMS'!$P$5:$P$504,AW326))&lt;=Setup!$B$20),"Exact",IF(AND(C326=INDEX('GSTR-2B IMS'!$C$5:$C$504,AW326),F326=INDEX('GSTR-2B IMS'!$F$5:$F$504,AW326)),"Partial","Probable"))))))</f>
        <v/>
      </c>
      <c r="AY326" s="69" t="str">
        <f t="shared" si="75"/>
        <v/>
      </c>
      <c r="AZ326" s="190">
        <f t="shared" si="76"/>
        <v>322</v>
      </c>
      <c r="BA326" s="190" t="str">
        <f>IF(A326="","",IF(AW326="","N.A.",IF(INDEX('GSTR-2B IMS'!$T$5:$T$504,AW326)&lt;&gt;"Available","REVIEW",IF(OR(INDEX('GSTR-2B IMS'!$B$5:$B$504,AW326)="GSTR-1 B2B",INDEX('GSTR-2B IMS'!$B$5:$B$504,AW326)="GSTR-1A",INDEX('GSTR-2B IMS'!$B$5:$B$504,AW326)="IFF"),IF(OR(INDEX('GSTR-2B IMS'!$V$5:$V$504,AW326)="Accepted",INDEX('GSTR-2B IMS'!$V$5:$V$504,AW326)="No Action",INDEX('GSTR-2B IMS'!$V$5:$V$504,AW326)="Deemed Accepted"),"PASS","REVIEW"),IF(OR(INDEX('GSTR-2B IMS'!$V$5:$V$504,AW326)="Not in IMS",INDEX('GSTR-2B IMS'!$V$5:$V$504,AW326)="N.A.",INDEX('GSTR-2B IMS'!$V$5:$V$504,AW326)=""),"PASS","REVIEW")))))</f>
        <v/>
      </c>
      <c r="BB326" s="190" t="str">
        <f>IF(A326="","",IF(S326="Yes","RCM",IF(AW326="","Unmatched",IF(INDEX('GSTR-2B IMS'!$AC$5:$AC$504,AW326)="","4(A)(5)",INDEX('GSTR-2B IMS'!$AC$5:$AC$504,AW326)))))</f>
        <v/>
      </c>
      <c r="BC326" s="188" t="str">
        <f>IF(A326="","",IF(OR(S326="Yes",F326="Credit Note",Q326&lt;=0,AF326="",Setup!$B$24&lt;=AF326,AN326&lt;=0),0,MAX(0,M326*MIN(1,MAX(0,AI326/AN326))*MAX(0,1-IF(AND(AD326&lt;&gt;"",AD326&lt;=AF326),MIN(1,MAX(0,AE326/Q326)),0))-SUMIFS('Reversal Reclaim'!$K$5:$K$504,'Reversal Reclaim'!$B$5:$B$504,A326,'Reversal Reclaim'!$G$5:$G$504,"Temporary"))))</f>
        <v/>
      </c>
      <c r="BD326" s="188" t="str">
        <f>IF(A326="","",IF(OR(S326="Yes",F326="Credit Note",Q326&lt;=0,AF326="",Setup!$B$24&lt;=AF326,AN326&lt;=0),0,MAX(0,N326*MIN(1,MAX(0,AI326/AN326))*MAX(0,1-IF(AND(AD326&lt;&gt;"",AD326&lt;=AF326),MIN(1,MAX(0,AE326/Q326)),0))-SUMIFS('Reversal Reclaim'!$L$5:$L$504,'Reversal Reclaim'!$B$5:$B$504,A326,'Reversal Reclaim'!$G$5:$G$504,"Temporary"))))</f>
        <v/>
      </c>
      <c r="BE326" s="188" t="str">
        <f>IF(A326="","",IF(OR(S326="Yes",F326="Credit Note",Q326&lt;=0,AF326="",Setup!$B$24&lt;=AF326,AN326&lt;=0),0,MAX(0,O326*MIN(1,MAX(0,AI326/AN326))*MAX(0,1-IF(AND(AD326&lt;&gt;"",AD326&lt;=AF326),MIN(1,MAX(0,AE326/Q326)),0))-SUMIFS('Reversal Reclaim'!$M$5:$M$504,'Reversal Reclaim'!$B$5:$B$504,A326,'Reversal Reclaim'!$G$5:$G$504,"Temporary"))))</f>
        <v/>
      </c>
      <c r="BF326" s="188" t="str">
        <f>IF(A326="","",IF(OR(S326="Yes",F326="Credit Note",Q326&lt;=0,AF326="",Setup!$B$24&lt;=AF326,AN326&lt;=0),0,MAX(0,P326*MIN(1,MAX(0,AI326/AN326))*MAX(0,1-IF(AND(AD326&lt;&gt;"",AD326&lt;=AF326),MIN(1,MAX(0,AE326/Q326)),0))-SUMIFS('Reversal Reclaim'!$N$5:$N$504,'Reversal Reclaim'!$B$5:$B$504,A326,'Reversal Reclaim'!$G$5:$G$504,"Temporary"))))</f>
        <v/>
      </c>
      <c r="BG326" s="188" t="str">
        <f t="shared" si="77"/>
        <v/>
      </c>
    </row>
    <row r="327" spans="1:59" ht="37.950000000000003" customHeight="1" x14ac:dyDescent="0.25">
      <c r="A327" s="61"/>
      <c r="B327" s="62"/>
      <c r="C327" s="62"/>
      <c r="D327" s="62"/>
      <c r="E327" s="62"/>
      <c r="F327" s="62"/>
      <c r="G327" s="62"/>
      <c r="H327" s="63"/>
      <c r="I327" s="63"/>
      <c r="J327" s="63"/>
      <c r="K327" s="63"/>
      <c r="L327" s="64"/>
      <c r="M327" s="64"/>
      <c r="N327" s="64"/>
      <c r="O327" s="64"/>
      <c r="P327" s="64"/>
      <c r="Q327" s="64"/>
      <c r="R327" s="62"/>
      <c r="S327" s="62"/>
      <c r="T327" s="62"/>
      <c r="U327" s="62"/>
      <c r="V327" s="62"/>
      <c r="W327" s="63"/>
      <c r="X327" s="65"/>
      <c r="Y327" s="65"/>
      <c r="Z327" s="65"/>
      <c r="AA327" s="62"/>
      <c r="AB327" s="62"/>
      <c r="AC327" s="62"/>
      <c r="AD327" s="63"/>
      <c r="AE327" s="64"/>
      <c r="AF327" s="63" t="str">
        <f t="shared" si="65"/>
        <v/>
      </c>
      <c r="AG327" s="62"/>
      <c r="AH327" s="207"/>
      <c r="AI327" s="64"/>
      <c r="AJ327" s="64"/>
      <c r="AK327" s="64"/>
      <c r="AL327" s="66" t="str">
        <f t="shared" si="66"/>
        <v/>
      </c>
      <c r="AM327" s="67" t="str">
        <f t="shared" si="67"/>
        <v/>
      </c>
      <c r="AN327" s="68" t="str">
        <f t="shared" si="68"/>
        <v/>
      </c>
      <c r="AO327" s="67" t="str">
        <f t="shared" si="69"/>
        <v/>
      </c>
      <c r="AP327" s="67" t="str">
        <f t="shared" si="70"/>
        <v/>
      </c>
      <c r="AQ327" s="67" t="str">
        <f t="shared" si="71"/>
        <v/>
      </c>
      <c r="AR327" s="67" t="str">
        <f t="shared" si="72"/>
        <v/>
      </c>
      <c r="AS327" s="67" t="str">
        <f t="shared" si="73"/>
        <v/>
      </c>
      <c r="AT327" s="67" t="str">
        <f>IF(A327="","",IF(S327="Yes","N.A.",IF(AND(AD327&lt;&gt;"",AD327&lt;=AF327,AE327&gt;=Q327),"PASS",IF(Setup!$B$24&lt;=AF327,"WATCH",IF(BG327&gt;0,"PARTIAL REVERSE/REVIEW","REVERSE/REVIEW")))))</f>
        <v/>
      </c>
      <c r="AU327" s="67" t="str">
        <f>IF(A327="","",IF(H327="","REVIEW",IF(AI327&gt;0,IF(OR(AH327="",NOT(ISNUMBER(AH327))),"REVIEW CLAIM DATE",IF(AH327&lt;=SUMIF('FY Deadlines'!$A$5:$A$14,IF(MONTH(H327)&gt;=4,YEAR(H327),YEAR(H327)-1),'FY Deadlines'!$F$5:$F$14),"PASS","EXPIRED CLAIM")),IF(SUMIF('FY Deadlines'!$A$5:$A$14,IF(MONTH(H327)&gt;=4,YEAR(H327),YEAR(H327)-1),'FY Deadlines'!$F$5:$F$14)=0,"REVIEW FY",IF(Setup!$B$24&gt;SUMIF('FY Deadlines'!$A$5:$A$14,IF(MONTH(H327)&gt;=4,YEAR(H327),YEAR(H327)-1),'FY Deadlines'!$F$5:$F$14),"EXPIRED","PASS")))))</f>
        <v/>
      </c>
      <c r="AV327" s="67" t="str">
        <f t="shared" si="74"/>
        <v/>
      </c>
      <c r="AW327" s="67" t="str">
        <f>IF(AM327="","",IF(COUNTIF('GSTR-2B IMS'!$AE$5:$AE$504,AM327)=1,SUMIF('GSTR-2B IMS'!$AE$5:$AE$504,AM327,'GSTR-2B IMS'!$AL$5:$AL$504),""))</f>
        <v/>
      </c>
      <c r="AX327" s="67" t="str">
        <f>IF(A327="","",IF(AO327&gt;1,"Duplicate",IF(COUNTIF('GSTR-2B IMS'!$AE$5:$AE$504,AM327)=0,"Only in Books",IF(COUNTIF('GSTR-2B IMS'!$AE$5:$AE$504,AM327)&gt;1,"Duplicate",IF(AND(C327=INDEX('GSTR-2B IMS'!$C$5:$C$504,AW327),F327=INDEX('GSTR-2B IMS'!$F$5:$F$504,AW327),ABS(H327-INDEX('GSTR-2B IMS'!$H$5:$H$504,AW327))&lt;=Setup!$B$21,ABS(L327-INDEX('GSTR-2B IMS'!$L$5:$L$504,AW327))&lt;=Setup!$B$18,ABS(AN327-INDEX('GSTR-2B IMS'!$AF$5:$AF$504,AW327))&lt;=Setup!$B$19,ABS(M327-INDEX('GSTR-2B IMS'!$M$5:$M$504,AW327))&lt;=Setup!$B$20,ABS(N327-INDEX('GSTR-2B IMS'!$N$5:$N$504,AW327))&lt;=Setup!$B$20,ABS(O327-INDEX('GSTR-2B IMS'!$O$5:$O$504,AW327))&lt;=Setup!$B$20,ABS(P327-INDEX('GSTR-2B IMS'!$P$5:$P$504,AW327))&lt;=Setup!$B$20),"Exact",IF(AND(C327=INDEX('GSTR-2B IMS'!$C$5:$C$504,AW327),F327=INDEX('GSTR-2B IMS'!$F$5:$F$504,AW327)),"Partial","Probable"))))))</f>
        <v/>
      </c>
      <c r="AY327" s="69" t="str">
        <f t="shared" si="75"/>
        <v/>
      </c>
      <c r="AZ327" s="190">
        <f t="shared" si="76"/>
        <v>323</v>
      </c>
      <c r="BA327" s="190" t="str">
        <f>IF(A327="","",IF(AW327="","N.A.",IF(INDEX('GSTR-2B IMS'!$T$5:$T$504,AW327)&lt;&gt;"Available","REVIEW",IF(OR(INDEX('GSTR-2B IMS'!$B$5:$B$504,AW327)="GSTR-1 B2B",INDEX('GSTR-2B IMS'!$B$5:$B$504,AW327)="GSTR-1A",INDEX('GSTR-2B IMS'!$B$5:$B$504,AW327)="IFF"),IF(OR(INDEX('GSTR-2B IMS'!$V$5:$V$504,AW327)="Accepted",INDEX('GSTR-2B IMS'!$V$5:$V$504,AW327)="No Action",INDEX('GSTR-2B IMS'!$V$5:$V$504,AW327)="Deemed Accepted"),"PASS","REVIEW"),IF(OR(INDEX('GSTR-2B IMS'!$V$5:$V$504,AW327)="Not in IMS",INDEX('GSTR-2B IMS'!$V$5:$V$504,AW327)="N.A.",INDEX('GSTR-2B IMS'!$V$5:$V$504,AW327)=""),"PASS","REVIEW")))))</f>
        <v/>
      </c>
      <c r="BB327" s="190" t="str">
        <f>IF(A327="","",IF(S327="Yes","RCM",IF(AW327="","Unmatched",IF(INDEX('GSTR-2B IMS'!$AC$5:$AC$504,AW327)="","4(A)(5)",INDEX('GSTR-2B IMS'!$AC$5:$AC$504,AW327)))))</f>
        <v/>
      </c>
      <c r="BC327" s="188" t="str">
        <f>IF(A327="","",IF(OR(S327="Yes",F327="Credit Note",Q327&lt;=0,AF327="",Setup!$B$24&lt;=AF327,AN327&lt;=0),0,MAX(0,M327*MIN(1,MAX(0,AI327/AN327))*MAX(0,1-IF(AND(AD327&lt;&gt;"",AD327&lt;=AF327),MIN(1,MAX(0,AE327/Q327)),0))-SUMIFS('Reversal Reclaim'!$K$5:$K$504,'Reversal Reclaim'!$B$5:$B$504,A327,'Reversal Reclaim'!$G$5:$G$504,"Temporary"))))</f>
        <v/>
      </c>
      <c r="BD327" s="188" t="str">
        <f>IF(A327="","",IF(OR(S327="Yes",F327="Credit Note",Q327&lt;=0,AF327="",Setup!$B$24&lt;=AF327,AN327&lt;=0),0,MAX(0,N327*MIN(1,MAX(0,AI327/AN327))*MAX(0,1-IF(AND(AD327&lt;&gt;"",AD327&lt;=AF327),MIN(1,MAX(0,AE327/Q327)),0))-SUMIFS('Reversal Reclaim'!$L$5:$L$504,'Reversal Reclaim'!$B$5:$B$504,A327,'Reversal Reclaim'!$G$5:$G$504,"Temporary"))))</f>
        <v/>
      </c>
      <c r="BE327" s="188" t="str">
        <f>IF(A327="","",IF(OR(S327="Yes",F327="Credit Note",Q327&lt;=0,AF327="",Setup!$B$24&lt;=AF327,AN327&lt;=0),0,MAX(0,O327*MIN(1,MAX(0,AI327/AN327))*MAX(0,1-IF(AND(AD327&lt;&gt;"",AD327&lt;=AF327),MIN(1,MAX(0,AE327/Q327)),0))-SUMIFS('Reversal Reclaim'!$M$5:$M$504,'Reversal Reclaim'!$B$5:$B$504,A327,'Reversal Reclaim'!$G$5:$G$504,"Temporary"))))</f>
        <v/>
      </c>
      <c r="BF327" s="188" t="str">
        <f>IF(A327="","",IF(OR(S327="Yes",F327="Credit Note",Q327&lt;=0,AF327="",Setup!$B$24&lt;=AF327,AN327&lt;=0),0,MAX(0,P327*MIN(1,MAX(0,AI327/AN327))*MAX(0,1-IF(AND(AD327&lt;&gt;"",AD327&lt;=AF327),MIN(1,MAX(0,AE327/Q327)),0))-SUMIFS('Reversal Reclaim'!$N$5:$N$504,'Reversal Reclaim'!$B$5:$B$504,A327,'Reversal Reclaim'!$G$5:$G$504,"Temporary"))))</f>
        <v/>
      </c>
      <c r="BG327" s="188" t="str">
        <f t="shared" si="77"/>
        <v/>
      </c>
    </row>
    <row r="328" spans="1:59" ht="37.950000000000003" customHeight="1" x14ac:dyDescent="0.25">
      <c r="A328" s="61"/>
      <c r="B328" s="62"/>
      <c r="C328" s="62"/>
      <c r="D328" s="62"/>
      <c r="E328" s="62"/>
      <c r="F328" s="62"/>
      <c r="G328" s="62"/>
      <c r="H328" s="63"/>
      <c r="I328" s="63"/>
      <c r="J328" s="63"/>
      <c r="K328" s="63"/>
      <c r="L328" s="64"/>
      <c r="M328" s="64"/>
      <c r="N328" s="64"/>
      <c r="O328" s="64"/>
      <c r="P328" s="64"/>
      <c r="Q328" s="64"/>
      <c r="R328" s="62"/>
      <c r="S328" s="62"/>
      <c r="T328" s="62"/>
      <c r="U328" s="62"/>
      <c r="V328" s="62"/>
      <c r="W328" s="63"/>
      <c r="X328" s="65"/>
      <c r="Y328" s="65"/>
      <c r="Z328" s="65"/>
      <c r="AA328" s="62"/>
      <c r="AB328" s="62"/>
      <c r="AC328" s="62"/>
      <c r="AD328" s="63"/>
      <c r="AE328" s="64"/>
      <c r="AF328" s="63" t="str">
        <f t="shared" si="65"/>
        <v/>
      </c>
      <c r="AG328" s="62"/>
      <c r="AH328" s="207"/>
      <c r="AI328" s="64"/>
      <c r="AJ328" s="64"/>
      <c r="AK328" s="64"/>
      <c r="AL328" s="66" t="str">
        <f t="shared" si="66"/>
        <v/>
      </c>
      <c r="AM328" s="67" t="str">
        <f t="shared" si="67"/>
        <v/>
      </c>
      <c r="AN328" s="68" t="str">
        <f t="shared" si="68"/>
        <v/>
      </c>
      <c r="AO328" s="67" t="str">
        <f t="shared" si="69"/>
        <v/>
      </c>
      <c r="AP328" s="67" t="str">
        <f t="shared" si="70"/>
        <v/>
      </c>
      <c r="AQ328" s="67" t="str">
        <f t="shared" si="71"/>
        <v/>
      </c>
      <c r="AR328" s="67" t="str">
        <f t="shared" si="72"/>
        <v/>
      </c>
      <c r="AS328" s="67" t="str">
        <f t="shared" si="73"/>
        <v/>
      </c>
      <c r="AT328" s="67" t="str">
        <f>IF(A328="","",IF(S328="Yes","N.A.",IF(AND(AD328&lt;&gt;"",AD328&lt;=AF328,AE328&gt;=Q328),"PASS",IF(Setup!$B$24&lt;=AF328,"WATCH",IF(BG328&gt;0,"PARTIAL REVERSE/REVIEW","REVERSE/REVIEW")))))</f>
        <v/>
      </c>
      <c r="AU328" s="67" t="str">
        <f>IF(A328="","",IF(H328="","REVIEW",IF(AI328&gt;0,IF(OR(AH328="",NOT(ISNUMBER(AH328))),"REVIEW CLAIM DATE",IF(AH328&lt;=SUMIF('FY Deadlines'!$A$5:$A$14,IF(MONTH(H328)&gt;=4,YEAR(H328),YEAR(H328)-1),'FY Deadlines'!$F$5:$F$14),"PASS","EXPIRED CLAIM")),IF(SUMIF('FY Deadlines'!$A$5:$A$14,IF(MONTH(H328)&gt;=4,YEAR(H328),YEAR(H328)-1),'FY Deadlines'!$F$5:$F$14)=0,"REVIEW FY",IF(Setup!$B$24&gt;SUMIF('FY Deadlines'!$A$5:$A$14,IF(MONTH(H328)&gt;=4,YEAR(H328),YEAR(H328)-1),'FY Deadlines'!$F$5:$F$14),"EXPIRED","PASS")))))</f>
        <v/>
      </c>
      <c r="AV328" s="67" t="str">
        <f t="shared" si="74"/>
        <v/>
      </c>
      <c r="AW328" s="67" t="str">
        <f>IF(AM328="","",IF(COUNTIF('GSTR-2B IMS'!$AE$5:$AE$504,AM328)=1,SUMIF('GSTR-2B IMS'!$AE$5:$AE$504,AM328,'GSTR-2B IMS'!$AL$5:$AL$504),""))</f>
        <v/>
      </c>
      <c r="AX328" s="67" t="str">
        <f>IF(A328="","",IF(AO328&gt;1,"Duplicate",IF(COUNTIF('GSTR-2B IMS'!$AE$5:$AE$504,AM328)=0,"Only in Books",IF(COUNTIF('GSTR-2B IMS'!$AE$5:$AE$504,AM328)&gt;1,"Duplicate",IF(AND(C328=INDEX('GSTR-2B IMS'!$C$5:$C$504,AW328),F328=INDEX('GSTR-2B IMS'!$F$5:$F$504,AW328),ABS(H328-INDEX('GSTR-2B IMS'!$H$5:$H$504,AW328))&lt;=Setup!$B$21,ABS(L328-INDEX('GSTR-2B IMS'!$L$5:$L$504,AW328))&lt;=Setup!$B$18,ABS(AN328-INDEX('GSTR-2B IMS'!$AF$5:$AF$504,AW328))&lt;=Setup!$B$19,ABS(M328-INDEX('GSTR-2B IMS'!$M$5:$M$504,AW328))&lt;=Setup!$B$20,ABS(N328-INDEX('GSTR-2B IMS'!$N$5:$N$504,AW328))&lt;=Setup!$B$20,ABS(O328-INDEX('GSTR-2B IMS'!$O$5:$O$504,AW328))&lt;=Setup!$B$20,ABS(P328-INDEX('GSTR-2B IMS'!$P$5:$P$504,AW328))&lt;=Setup!$B$20),"Exact",IF(AND(C328=INDEX('GSTR-2B IMS'!$C$5:$C$504,AW328),F328=INDEX('GSTR-2B IMS'!$F$5:$F$504,AW328)),"Partial","Probable"))))))</f>
        <v/>
      </c>
      <c r="AY328" s="69" t="str">
        <f t="shared" si="75"/>
        <v/>
      </c>
      <c r="AZ328" s="190">
        <f t="shared" si="76"/>
        <v>324</v>
      </c>
      <c r="BA328" s="190" t="str">
        <f>IF(A328="","",IF(AW328="","N.A.",IF(INDEX('GSTR-2B IMS'!$T$5:$T$504,AW328)&lt;&gt;"Available","REVIEW",IF(OR(INDEX('GSTR-2B IMS'!$B$5:$B$504,AW328)="GSTR-1 B2B",INDEX('GSTR-2B IMS'!$B$5:$B$504,AW328)="GSTR-1A",INDEX('GSTR-2B IMS'!$B$5:$B$504,AW328)="IFF"),IF(OR(INDEX('GSTR-2B IMS'!$V$5:$V$504,AW328)="Accepted",INDEX('GSTR-2B IMS'!$V$5:$V$504,AW328)="No Action",INDEX('GSTR-2B IMS'!$V$5:$V$504,AW328)="Deemed Accepted"),"PASS","REVIEW"),IF(OR(INDEX('GSTR-2B IMS'!$V$5:$V$504,AW328)="Not in IMS",INDEX('GSTR-2B IMS'!$V$5:$V$504,AW328)="N.A.",INDEX('GSTR-2B IMS'!$V$5:$V$504,AW328)=""),"PASS","REVIEW")))))</f>
        <v/>
      </c>
      <c r="BB328" s="190" t="str">
        <f>IF(A328="","",IF(S328="Yes","RCM",IF(AW328="","Unmatched",IF(INDEX('GSTR-2B IMS'!$AC$5:$AC$504,AW328)="","4(A)(5)",INDEX('GSTR-2B IMS'!$AC$5:$AC$504,AW328)))))</f>
        <v/>
      </c>
      <c r="BC328" s="188" t="str">
        <f>IF(A328="","",IF(OR(S328="Yes",F328="Credit Note",Q328&lt;=0,AF328="",Setup!$B$24&lt;=AF328,AN328&lt;=0),0,MAX(0,M328*MIN(1,MAX(0,AI328/AN328))*MAX(0,1-IF(AND(AD328&lt;&gt;"",AD328&lt;=AF328),MIN(1,MAX(0,AE328/Q328)),0))-SUMIFS('Reversal Reclaim'!$K$5:$K$504,'Reversal Reclaim'!$B$5:$B$504,A328,'Reversal Reclaim'!$G$5:$G$504,"Temporary"))))</f>
        <v/>
      </c>
      <c r="BD328" s="188" t="str">
        <f>IF(A328="","",IF(OR(S328="Yes",F328="Credit Note",Q328&lt;=0,AF328="",Setup!$B$24&lt;=AF328,AN328&lt;=0),0,MAX(0,N328*MIN(1,MAX(0,AI328/AN328))*MAX(0,1-IF(AND(AD328&lt;&gt;"",AD328&lt;=AF328),MIN(1,MAX(0,AE328/Q328)),0))-SUMIFS('Reversal Reclaim'!$L$5:$L$504,'Reversal Reclaim'!$B$5:$B$504,A328,'Reversal Reclaim'!$G$5:$G$504,"Temporary"))))</f>
        <v/>
      </c>
      <c r="BE328" s="188" t="str">
        <f>IF(A328="","",IF(OR(S328="Yes",F328="Credit Note",Q328&lt;=0,AF328="",Setup!$B$24&lt;=AF328,AN328&lt;=0),0,MAX(0,O328*MIN(1,MAX(0,AI328/AN328))*MAX(0,1-IF(AND(AD328&lt;&gt;"",AD328&lt;=AF328),MIN(1,MAX(0,AE328/Q328)),0))-SUMIFS('Reversal Reclaim'!$M$5:$M$504,'Reversal Reclaim'!$B$5:$B$504,A328,'Reversal Reclaim'!$G$5:$G$504,"Temporary"))))</f>
        <v/>
      </c>
      <c r="BF328" s="188" t="str">
        <f>IF(A328="","",IF(OR(S328="Yes",F328="Credit Note",Q328&lt;=0,AF328="",Setup!$B$24&lt;=AF328,AN328&lt;=0),0,MAX(0,P328*MIN(1,MAX(0,AI328/AN328))*MAX(0,1-IF(AND(AD328&lt;&gt;"",AD328&lt;=AF328),MIN(1,MAX(0,AE328/Q328)),0))-SUMIFS('Reversal Reclaim'!$N$5:$N$504,'Reversal Reclaim'!$B$5:$B$504,A328,'Reversal Reclaim'!$G$5:$G$504,"Temporary"))))</f>
        <v/>
      </c>
      <c r="BG328" s="188" t="str">
        <f t="shared" si="77"/>
        <v/>
      </c>
    </row>
    <row r="329" spans="1:59" ht="37.950000000000003" customHeight="1" x14ac:dyDescent="0.25">
      <c r="A329" s="61"/>
      <c r="B329" s="62"/>
      <c r="C329" s="62"/>
      <c r="D329" s="62"/>
      <c r="E329" s="62"/>
      <c r="F329" s="62"/>
      <c r="G329" s="62"/>
      <c r="H329" s="63"/>
      <c r="I329" s="63"/>
      <c r="J329" s="63"/>
      <c r="K329" s="63"/>
      <c r="L329" s="64"/>
      <c r="M329" s="64"/>
      <c r="N329" s="64"/>
      <c r="O329" s="64"/>
      <c r="P329" s="64"/>
      <c r="Q329" s="64"/>
      <c r="R329" s="62"/>
      <c r="S329" s="62"/>
      <c r="T329" s="62"/>
      <c r="U329" s="62"/>
      <c r="V329" s="62"/>
      <c r="W329" s="63"/>
      <c r="X329" s="65"/>
      <c r="Y329" s="65"/>
      <c r="Z329" s="65"/>
      <c r="AA329" s="62"/>
      <c r="AB329" s="62"/>
      <c r="AC329" s="62"/>
      <c r="AD329" s="63"/>
      <c r="AE329" s="64"/>
      <c r="AF329" s="63" t="str">
        <f t="shared" si="65"/>
        <v/>
      </c>
      <c r="AG329" s="62"/>
      <c r="AH329" s="207"/>
      <c r="AI329" s="64"/>
      <c r="AJ329" s="64"/>
      <c r="AK329" s="64"/>
      <c r="AL329" s="66" t="str">
        <f t="shared" si="66"/>
        <v/>
      </c>
      <c r="AM329" s="67" t="str">
        <f t="shared" si="67"/>
        <v/>
      </c>
      <c r="AN329" s="68" t="str">
        <f t="shared" si="68"/>
        <v/>
      </c>
      <c r="AO329" s="67" t="str">
        <f t="shared" si="69"/>
        <v/>
      </c>
      <c r="AP329" s="67" t="str">
        <f t="shared" si="70"/>
        <v/>
      </c>
      <c r="AQ329" s="67" t="str">
        <f t="shared" si="71"/>
        <v/>
      </c>
      <c r="AR329" s="67" t="str">
        <f t="shared" si="72"/>
        <v/>
      </c>
      <c r="AS329" s="67" t="str">
        <f t="shared" si="73"/>
        <v/>
      </c>
      <c r="AT329" s="67" t="str">
        <f>IF(A329="","",IF(S329="Yes","N.A.",IF(AND(AD329&lt;&gt;"",AD329&lt;=AF329,AE329&gt;=Q329),"PASS",IF(Setup!$B$24&lt;=AF329,"WATCH",IF(BG329&gt;0,"PARTIAL REVERSE/REVIEW","REVERSE/REVIEW")))))</f>
        <v/>
      </c>
      <c r="AU329" s="67" t="str">
        <f>IF(A329="","",IF(H329="","REVIEW",IF(AI329&gt;0,IF(OR(AH329="",NOT(ISNUMBER(AH329))),"REVIEW CLAIM DATE",IF(AH329&lt;=SUMIF('FY Deadlines'!$A$5:$A$14,IF(MONTH(H329)&gt;=4,YEAR(H329),YEAR(H329)-1),'FY Deadlines'!$F$5:$F$14),"PASS","EXPIRED CLAIM")),IF(SUMIF('FY Deadlines'!$A$5:$A$14,IF(MONTH(H329)&gt;=4,YEAR(H329),YEAR(H329)-1),'FY Deadlines'!$F$5:$F$14)=0,"REVIEW FY",IF(Setup!$B$24&gt;SUMIF('FY Deadlines'!$A$5:$A$14,IF(MONTH(H329)&gt;=4,YEAR(H329),YEAR(H329)-1),'FY Deadlines'!$F$5:$F$14),"EXPIRED","PASS")))))</f>
        <v/>
      </c>
      <c r="AV329" s="67" t="str">
        <f t="shared" si="74"/>
        <v/>
      </c>
      <c r="AW329" s="67" t="str">
        <f>IF(AM329="","",IF(COUNTIF('GSTR-2B IMS'!$AE$5:$AE$504,AM329)=1,SUMIF('GSTR-2B IMS'!$AE$5:$AE$504,AM329,'GSTR-2B IMS'!$AL$5:$AL$504),""))</f>
        <v/>
      </c>
      <c r="AX329" s="67" t="str">
        <f>IF(A329="","",IF(AO329&gt;1,"Duplicate",IF(COUNTIF('GSTR-2B IMS'!$AE$5:$AE$504,AM329)=0,"Only in Books",IF(COUNTIF('GSTR-2B IMS'!$AE$5:$AE$504,AM329)&gt;1,"Duplicate",IF(AND(C329=INDEX('GSTR-2B IMS'!$C$5:$C$504,AW329),F329=INDEX('GSTR-2B IMS'!$F$5:$F$504,AW329),ABS(H329-INDEX('GSTR-2B IMS'!$H$5:$H$504,AW329))&lt;=Setup!$B$21,ABS(L329-INDEX('GSTR-2B IMS'!$L$5:$L$504,AW329))&lt;=Setup!$B$18,ABS(AN329-INDEX('GSTR-2B IMS'!$AF$5:$AF$504,AW329))&lt;=Setup!$B$19,ABS(M329-INDEX('GSTR-2B IMS'!$M$5:$M$504,AW329))&lt;=Setup!$B$20,ABS(N329-INDEX('GSTR-2B IMS'!$N$5:$N$504,AW329))&lt;=Setup!$B$20,ABS(O329-INDEX('GSTR-2B IMS'!$O$5:$O$504,AW329))&lt;=Setup!$B$20,ABS(P329-INDEX('GSTR-2B IMS'!$P$5:$P$504,AW329))&lt;=Setup!$B$20),"Exact",IF(AND(C329=INDEX('GSTR-2B IMS'!$C$5:$C$504,AW329),F329=INDEX('GSTR-2B IMS'!$F$5:$F$504,AW329)),"Partial","Probable"))))))</f>
        <v/>
      </c>
      <c r="AY329" s="69" t="str">
        <f t="shared" si="75"/>
        <v/>
      </c>
      <c r="AZ329" s="190">
        <f t="shared" si="76"/>
        <v>325</v>
      </c>
      <c r="BA329" s="190" t="str">
        <f>IF(A329="","",IF(AW329="","N.A.",IF(INDEX('GSTR-2B IMS'!$T$5:$T$504,AW329)&lt;&gt;"Available","REVIEW",IF(OR(INDEX('GSTR-2B IMS'!$B$5:$B$504,AW329)="GSTR-1 B2B",INDEX('GSTR-2B IMS'!$B$5:$B$504,AW329)="GSTR-1A",INDEX('GSTR-2B IMS'!$B$5:$B$504,AW329)="IFF"),IF(OR(INDEX('GSTR-2B IMS'!$V$5:$V$504,AW329)="Accepted",INDEX('GSTR-2B IMS'!$V$5:$V$504,AW329)="No Action",INDEX('GSTR-2B IMS'!$V$5:$V$504,AW329)="Deemed Accepted"),"PASS","REVIEW"),IF(OR(INDEX('GSTR-2B IMS'!$V$5:$V$504,AW329)="Not in IMS",INDEX('GSTR-2B IMS'!$V$5:$V$504,AW329)="N.A.",INDEX('GSTR-2B IMS'!$V$5:$V$504,AW329)=""),"PASS","REVIEW")))))</f>
        <v/>
      </c>
      <c r="BB329" s="190" t="str">
        <f>IF(A329="","",IF(S329="Yes","RCM",IF(AW329="","Unmatched",IF(INDEX('GSTR-2B IMS'!$AC$5:$AC$504,AW329)="","4(A)(5)",INDEX('GSTR-2B IMS'!$AC$5:$AC$504,AW329)))))</f>
        <v/>
      </c>
      <c r="BC329" s="188" t="str">
        <f>IF(A329="","",IF(OR(S329="Yes",F329="Credit Note",Q329&lt;=0,AF329="",Setup!$B$24&lt;=AF329,AN329&lt;=0),0,MAX(0,M329*MIN(1,MAX(0,AI329/AN329))*MAX(0,1-IF(AND(AD329&lt;&gt;"",AD329&lt;=AF329),MIN(1,MAX(0,AE329/Q329)),0))-SUMIFS('Reversal Reclaim'!$K$5:$K$504,'Reversal Reclaim'!$B$5:$B$504,A329,'Reversal Reclaim'!$G$5:$G$504,"Temporary"))))</f>
        <v/>
      </c>
      <c r="BD329" s="188" t="str">
        <f>IF(A329="","",IF(OR(S329="Yes",F329="Credit Note",Q329&lt;=0,AF329="",Setup!$B$24&lt;=AF329,AN329&lt;=0),0,MAX(0,N329*MIN(1,MAX(0,AI329/AN329))*MAX(0,1-IF(AND(AD329&lt;&gt;"",AD329&lt;=AF329),MIN(1,MAX(0,AE329/Q329)),0))-SUMIFS('Reversal Reclaim'!$L$5:$L$504,'Reversal Reclaim'!$B$5:$B$504,A329,'Reversal Reclaim'!$G$5:$G$504,"Temporary"))))</f>
        <v/>
      </c>
      <c r="BE329" s="188" t="str">
        <f>IF(A329="","",IF(OR(S329="Yes",F329="Credit Note",Q329&lt;=0,AF329="",Setup!$B$24&lt;=AF329,AN329&lt;=0),0,MAX(0,O329*MIN(1,MAX(0,AI329/AN329))*MAX(0,1-IF(AND(AD329&lt;&gt;"",AD329&lt;=AF329),MIN(1,MAX(0,AE329/Q329)),0))-SUMIFS('Reversal Reclaim'!$M$5:$M$504,'Reversal Reclaim'!$B$5:$B$504,A329,'Reversal Reclaim'!$G$5:$G$504,"Temporary"))))</f>
        <v/>
      </c>
      <c r="BF329" s="188" t="str">
        <f>IF(A329="","",IF(OR(S329="Yes",F329="Credit Note",Q329&lt;=0,AF329="",Setup!$B$24&lt;=AF329,AN329&lt;=0),0,MAX(0,P329*MIN(1,MAX(0,AI329/AN329))*MAX(0,1-IF(AND(AD329&lt;&gt;"",AD329&lt;=AF329),MIN(1,MAX(0,AE329/Q329)),0))-SUMIFS('Reversal Reclaim'!$N$5:$N$504,'Reversal Reclaim'!$B$5:$B$504,A329,'Reversal Reclaim'!$G$5:$G$504,"Temporary"))))</f>
        <v/>
      </c>
      <c r="BG329" s="188" t="str">
        <f t="shared" si="77"/>
        <v/>
      </c>
    </row>
    <row r="330" spans="1:59" ht="37.950000000000003" customHeight="1" x14ac:dyDescent="0.25">
      <c r="A330" s="61"/>
      <c r="B330" s="62"/>
      <c r="C330" s="62"/>
      <c r="D330" s="62"/>
      <c r="E330" s="62"/>
      <c r="F330" s="62"/>
      <c r="G330" s="62"/>
      <c r="H330" s="63"/>
      <c r="I330" s="63"/>
      <c r="J330" s="63"/>
      <c r="K330" s="63"/>
      <c r="L330" s="64"/>
      <c r="M330" s="64"/>
      <c r="N330" s="64"/>
      <c r="O330" s="64"/>
      <c r="P330" s="64"/>
      <c r="Q330" s="64"/>
      <c r="R330" s="62"/>
      <c r="S330" s="62"/>
      <c r="T330" s="62"/>
      <c r="U330" s="62"/>
      <c r="V330" s="62"/>
      <c r="W330" s="63"/>
      <c r="X330" s="65"/>
      <c r="Y330" s="65"/>
      <c r="Z330" s="65"/>
      <c r="AA330" s="62"/>
      <c r="AB330" s="62"/>
      <c r="AC330" s="62"/>
      <c r="AD330" s="63"/>
      <c r="AE330" s="64"/>
      <c r="AF330" s="63" t="str">
        <f t="shared" si="65"/>
        <v/>
      </c>
      <c r="AG330" s="62"/>
      <c r="AH330" s="207"/>
      <c r="AI330" s="64"/>
      <c r="AJ330" s="64"/>
      <c r="AK330" s="64"/>
      <c r="AL330" s="66" t="str">
        <f t="shared" si="66"/>
        <v/>
      </c>
      <c r="AM330" s="67" t="str">
        <f t="shared" si="67"/>
        <v/>
      </c>
      <c r="AN330" s="68" t="str">
        <f t="shared" si="68"/>
        <v/>
      </c>
      <c r="AO330" s="67" t="str">
        <f t="shared" si="69"/>
        <v/>
      </c>
      <c r="AP330" s="67" t="str">
        <f t="shared" si="70"/>
        <v/>
      </c>
      <c r="AQ330" s="67" t="str">
        <f t="shared" si="71"/>
        <v/>
      </c>
      <c r="AR330" s="67" t="str">
        <f t="shared" si="72"/>
        <v/>
      </c>
      <c r="AS330" s="67" t="str">
        <f t="shared" si="73"/>
        <v/>
      </c>
      <c r="AT330" s="67" t="str">
        <f>IF(A330="","",IF(S330="Yes","N.A.",IF(AND(AD330&lt;&gt;"",AD330&lt;=AF330,AE330&gt;=Q330),"PASS",IF(Setup!$B$24&lt;=AF330,"WATCH",IF(BG330&gt;0,"PARTIAL REVERSE/REVIEW","REVERSE/REVIEW")))))</f>
        <v/>
      </c>
      <c r="AU330" s="67" t="str">
        <f>IF(A330="","",IF(H330="","REVIEW",IF(AI330&gt;0,IF(OR(AH330="",NOT(ISNUMBER(AH330))),"REVIEW CLAIM DATE",IF(AH330&lt;=SUMIF('FY Deadlines'!$A$5:$A$14,IF(MONTH(H330)&gt;=4,YEAR(H330),YEAR(H330)-1),'FY Deadlines'!$F$5:$F$14),"PASS","EXPIRED CLAIM")),IF(SUMIF('FY Deadlines'!$A$5:$A$14,IF(MONTH(H330)&gt;=4,YEAR(H330),YEAR(H330)-1),'FY Deadlines'!$F$5:$F$14)=0,"REVIEW FY",IF(Setup!$B$24&gt;SUMIF('FY Deadlines'!$A$5:$A$14,IF(MONTH(H330)&gt;=4,YEAR(H330),YEAR(H330)-1),'FY Deadlines'!$F$5:$F$14),"EXPIRED","PASS")))))</f>
        <v/>
      </c>
      <c r="AV330" s="67" t="str">
        <f t="shared" si="74"/>
        <v/>
      </c>
      <c r="AW330" s="67" t="str">
        <f>IF(AM330="","",IF(COUNTIF('GSTR-2B IMS'!$AE$5:$AE$504,AM330)=1,SUMIF('GSTR-2B IMS'!$AE$5:$AE$504,AM330,'GSTR-2B IMS'!$AL$5:$AL$504),""))</f>
        <v/>
      </c>
      <c r="AX330" s="67" t="str">
        <f>IF(A330="","",IF(AO330&gt;1,"Duplicate",IF(COUNTIF('GSTR-2B IMS'!$AE$5:$AE$504,AM330)=0,"Only in Books",IF(COUNTIF('GSTR-2B IMS'!$AE$5:$AE$504,AM330)&gt;1,"Duplicate",IF(AND(C330=INDEX('GSTR-2B IMS'!$C$5:$C$504,AW330),F330=INDEX('GSTR-2B IMS'!$F$5:$F$504,AW330),ABS(H330-INDEX('GSTR-2B IMS'!$H$5:$H$504,AW330))&lt;=Setup!$B$21,ABS(L330-INDEX('GSTR-2B IMS'!$L$5:$L$504,AW330))&lt;=Setup!$B$18,ABS(AN330-INDEX('GSTR-2B IMS'!$AF$5:$AF$504,AW330))&lt;=Setup!$B$19,ABS(M330-INDEX('GSTR-2B IMS'!$M$5:$M$504,AW330))&lt;=Setup!$B$20,ABS(N330-INDEX('GSTR-2B IMS'!$N$5:$N$504,AW330))&lt;=Setup!$B$20,ABS(O330-INDEX('GSTR-2B IMS'!$O$5:$O$504,AW330))&lt;=Setup!$B$20,ABS(P330-INDEX('GSTR-2B IMS'!$P$5:$P$504,AW330))&lt;=Setup!$B$20),"Exact",IF(AND(C330=INDEX('GSTR-2B IMS'!$C$5:$C$504,AW330),F330=INDEX('GSTR-2B IMS'!$F$5:$F$504,AW330)),"Partial","Probable"))))))</f>
        <v/>
      </c>
      <c r="AY330" s="69" t="str">
        <f t="shared" si="75"/>
        <v/>
      </c>
      <c r="AZ330" s="190">
        <f t="shared" si="76"/>
        <v>326</v>
      </c>
      <c r="BA330" s="190" t="str">
        <f>IF(A330="","",IF(AW330="","N.A.",IF(INDEX('GSTR-2B IMS'!$T$5:$T$504,AW330)&lt;&gt;"Available","REVIEW",IF(OR(INDEX('GSTR-2B IMS'!$B$5:$B$504,AW330)="GSTR-1 B2B",INDEX('GSTR-2B IMS'!$B$5:$B$504,AW330)="GSTR-1A",INDEX('GSTR-2B IMS'!$B$5:$B$504,AW330)="IFF"),IF(OR(INDEX('GSTR-2B IMS'!$V$5:$V$504,AW330)="Accepted",INDEX('GSTR-2B IMS'!$V$5:$V$504,AW330)="No Action",INDEX('GSTR-2B IMS'!$V$5:$V$504,AW330)="Deemed Accepted"),"PASS","REVIEW"),IF(OR(INDEX('GSTR-2B IMS'!$V$5:$V$504,AW330)="Not in IMS",INDEX('GSTR-2B IMS'!$V$5:$V$504,AW330)="N.A.",INDEX('GSTR-2B IMS'!$V$5:$V$504,AW330)=""),"PASS","REVIEW")))))</f>
        <v/>
      </c>
      <c r="BB330" s="190" t="str">
        <f>IF(A330="","",IF(S330="Yes","RCM",IF(AW330="","Unmatched",IF(INDEX('GSTR-2B IMS'!$AC$5:$AC$504,AW330)="","4(A)(5)",INDEX('GSTR-2B IMS'!$AC$5:$AC$504,AW330)))))</f>
        <v/>
      </c>
      <c r="BC330" s="188" t="str">
        <f>IF(A330="","",IF(OR(S330="Yes",F330="Credit Note",Q330&lt;=0,AF330="",Setup!$B$24&lt;=AF330,AN330&lt;=0),0,MAX(0,M330*MIN(1,MAX(0,AI330/AN330))*MAX(0,1-IF(AND(AD330&lt;&gt;"",AD330&lt;=AF330),MIN(1,MAX(0,AE330/Q330)),0))-SUMIFS('Reversal Reclaim'!$K$5:$K$504,'Reversal Reclaim'!$B$5:$B$504,A330,'Reversal Reclaim'!$G$5:$G$504,"Temporary"))))</f>
        <v/>
      </c>
      <c r="BD330" s="188" t="str">
        <f>IF(A330="","",IF(OR(S330="Yes",F330="Credit Note",Q330&lt;=0,AF330="",Setup!$B$24&lt;=AF330,AN330&lt;=0),0,MAX(0,N330*MIN(1,MAX(0,AI330/AN330))*MAX(0,1-IF(AND(AD330&lt;&gt;"",AD330&lt;=AF330),MIN(1,MAX(0,AE330/Q330)),0))-SUMIFS('Reversal Reclaim'!$L$5:$L$504,'Reversal Reclaim'!$B$5:$B$504,A330,'Reversal Reclaim'!$G$5:$G$504,"Temporary"))))</f>
        <v/>
      </c>
      <c r="BE330" s="188" t="str">
        <f>IF(A330="","",IF(OR(S330="Yes",F330="Credit Note",Q330&lt;=0,AF330="",Setup!$B$24&lt;=AF330,AN330&lt;=0),0,MAX(0,O330*MIN(1,MAX(0,AI330/AN330))*MAX(0,1-IF(AND(AD330&lt;&gt;"",AD330&lt;=AF330),MIN(1,MAX(0,AE330/Q330)),0))-SUMIFS('Reversal Reclaim'!$M$5:$M$504,'Reversal Reclaim'!$B$5:$B$504,A330,'Reversal Reclaim'!$G$5:$G$504,"Temporary"))))</f>
        <v/>
      </c>
      <c r="BF330" s="188" t="str">
        <f>IF(A330="","",IF(OR(S330="Yes",F330="Credit Note",Q330&lt;=0,AF330="",Setup!$B$24&lt;=AF330,AN330&lt;=0),0,MAX(0,P330*MIN(1,MAX(0,AI330/AN330))*MAX(0,1-IF(AND(AD330&lt;&gt;"",AD330&lt;=AF330),MIN(1,MAX(0,AE330/Q330)),0))-SUMIFS('Reversal Reclaim'!$N$5:$N$504,'Reversal Reclaim'!$B$5:$B$504,A330,'Reversal Reclaim'!$G$5:$G$504,"Temporary"))))</f>
        <v/>
      </c>
      <c r="BG330" s="188" t="str">
        <f t="shared" si="77"/>
        <v/>
      </c>
    </row>
    <row r="331" spans="1:59" ht="37.950000000000003" customHeight="1" x14ac:dyDescent="0.25">
      <c r="A331" s="61"/>
      <c r="B331" s="62"/>
      <c r="C331" s="62"/>
      <c r="D331" s="62"/>
      <c r="E331" s="62"/>
      <c r="F331" s="62"/>
      <c r="G331" s="62"/>
      <c r="H331" s="63"/>
      <c r="I331" s="63"/>
      <c r="J331" s="63"/>
      <c r="K331" s="63"/>
      <c r="L331" s="64"/>
      <c r="M331" s="64"/>
      <c r="N331" s="64"/>
      <c r="O331" s="64"/>
      <c r="P331" s="64"/>
      <c r="Q331" s="64"/>
      <c r="R331" s="62"/>
      <c r="S331" s="62"/>
      <c r="T331" s="62"/>
      <c r="U331" s="62"/>
      <c r="V331" s="62"/>
      <c r="W331" s="63"/>
      <c r="X331" s="65"/>
      <c r="Y331" s="65"/>
      <c r="Z331" s="65"/>
      <c r="AA331" s="62"/>
      <c r="AB331" s="62"/>
      <c r="AC331" s="62"/>
      <c r="AD331" s="63"/>
      <c r="AE331" s="64"/>
      <c r="AF331" s="63" t="str">
        <f t="shared" si="65"/>
        <v/>
      </c>
      <c r="AG331" s="62"/>
      <c r="AH331" s="207"/>
      <c r="AI331" s="64"/>
      <c r="AJ331" s="64"/>
      <c r="AK331" s="64"/>
      <c r="AL331" s="66" t="str">
        <f t="shared" si="66"/>
        <v/>
      </c>
      <c r="AM331" s="67" t="str">
        <f t="shared" si="67"/>
        <v/>
      </c>
      <c r="AN331" s="68" t="str">
        <f t="shared" si="68"/>
        <v/>
      </c>
      <c r="AO331" s="67" t="str">
        <f t="shared" si="69"/>
        <v/>
      </c>
      <c r="AP331" s="67" t="str">
        <f t="shared" si="70"/>
        <v/>
      </c>
      <c r="AQ331" s="67" t="str">
        <f t="shared" si="71"/>
        <v/>
      </c>
      <c r="AR331" s="67" t="str">
        <f t="shared" si="72"/>
        <v/>
      </c>
      <c r="AS331" s="67" t="str">
        <f t="shared" si="73"/>
        <v/>
      </c>
      <c r="AT331" s="67" t="str">
        <f>IF(A331="","",IF(S331="Yes","N.A.",IF(AND(AD331&lt;&gt;"",AD331&lt;=AF331,AE331&gt;=Q331),"PASS",IF(Setup!$B$24&lt;=AF331,"WATCH",IF(BG331&gt;0,"PARTIAL REVERSE/REVIEW","REVERSE/REVIEW")))))</f>
        <v/>
      </c>
      <c r="AU331" s="67" t="str">
        <f>IF(A331="","",IF(H331="","REVIEW",IF(AI331&gt;0,IF(OR(AH331="",NOT(ISNUMBER(AH331))),"REVIEW CLAIM DATE",IF(AH331&lt;=SUMIF('FY Deadlines'!$A$5:$A$14,IF(MONTH(H331)&gt;=4,YEAR(H331),YEAR(H331)-1),'FY Deadlines'!$F$5:$F$14),"PASS","EXPIRED CLAIM")),IF(SUMIF('FY Deadlines'!$A$5:$A$14,IF(MONTH(H331)&gt;=4,YEAR(H331),YEAR(H331)-1),'FY Deadlines'!$F$5:$F$14)=0,"REVIEW FY",IF(Setup!$B$24&gt;SUMIF('FY Deadlines'!$A$5:$A$14,IF(MONTH(H331)&gt;=4,YEAR(H331),YEAR(H331)-1),'FY Deadlines'!$F$5:$F$14),"EXPIRED","PASS")))))</f>
        <v/>
      </c>
      <c r="AV331" s="67" t="str">
        <f t="shared" si="74"/>
        <v/>
      </c>
      <c r="AW331" s="67" t="str">
        <f>IF(AM331="","",IF(COUNTIF('GSTR-2B IMS'!$AE$5:$AE$504,AM331)=1,SUMIF('GSTR-2B IMS'!$AE$5:$AE$504,AM331,'GSTR-2B IMS'!$AL$5:$AL$504),""))</f>
        <v/>
      </c>
      <c r="AX331" s="67" t="str">
        <f>IF(A331="","",IF(AO331&gt;1,"Duplicate",IF(COUNTIF('GSTR-2B IMS'!$AE$5:$AE$504,AM331)=0,"Only in Books",IF(COUNTIF('GSTR-2B IMS'!$AE$5:$AE$504,AM331)&gt;1,"Duplicate",IF(AND(C331=INDEX('GSTR-2B IMS'!$C$5:$C$504,AW331),F331=INDEX('GSTR-2B IMS'!$F$5:$F$504,AW331),ABS(H331-INDEX('GSTR-2B IMS'!$H$5:$H$504,AW331))&lt;=Setup!$B$21,ABS(L331-INDEX('GSTR-2B IMS'!$L$5:$L$504,AW331))&lt;=Setup!$B$18,ABS(AN331-INDEX('GSTR-2B IMS'!$AF$5:$AF$504,AW331))&lt;=Setup!$B$19,ABS(M331-INDEX('GSTR-2B IMS'!$M$5:$M$504,AW331))&lt;=Setup!$B$20,ABS(N331-INDEX('GSTR-2B IMS'!$N$5:$N$504,AW331))&lt;=Setup!$B$20,ABS(O331-INDEX('GSTR-2B IMS'!$O$5:$O$504,AW331))&lt;=Setup!$B$20,ABS(P331-INDEX('GSTR-2B IMS'!$P$5:$P$504,AW331))&lt;=Setup!$B$20),"Exact",IF(AND(C331=INDEX('GSTR-2B IMS'!$C$5:$C$504,AW331),F331=INDEX('GSTR-2B IMS'!$F$5:$F$504,AW331)),"Partial","Probable"))))))</f>
        <v/>
      </c>
      <c r="AY331" s="69" t="str">
        <f t="shared" si="75"/>
        <v/>
      </c>
      <c r="AZ331" s="190">
        <f t="shared" si="76"/>
        <v>327</v>
      </c>
      <c r="BA331" s="190" t="str">
        <f>IF(A331="","",IF(AW331="","N.A.",IF(INDEX('GSTR-2B IMS'!$T$5:$T$504,AW331)&lt;&gt;"Available","REVIEW",IF(OR(INDEX('GSTR-2B IMS'!$B$5:$B$504,AW331)="GSTR-1 B2B",INDEX('GSTR-2B IMS'!$B$5:$B$504,AW331)="GSTR-1A",INDEX('GSTR-2B IMS'!$B$5:$B$504,AW331)="IFF"),IF(OR(INDEX('GSTR-2B IMS'!$V$5:$V$504,AW331)="Accepted",INDEX('GSTR-2B IMS'!$V$5:$V$504,AW331)="No Action",INDEX('GSTR-2B IMS'!$V$5:$V$504,AW331)="Deemed Accepted"),"PASS","REVIEW"),IF(OR(INDEX('GSTR-2B IMS'!$V$5:$V$504,AW331)="Not in IMS",INDEX('GSTR-2B IMS'!$V$5:$V$504,AW331)="N.A.",INDEX('GSTR-2B IMS'!$V$5:$V$504,AW331)=""),"PASS","REVIEW")))))</f>
        <v/>
      </c>
      <c r="BB331" s="190" t="str">
        <f>IF(A331="","",IF(S331="Yes","RCM",IF(AW331="","Unmatched",IF(INDEX('GSTR-2B IMS'!$AC$5:$AC$504,AW331)="","4(A)(5)",INDEX('GSTR-2B IMS'!$AC$5:$AC$504,AW331)))))</f>
        <v/>
      </c>
      <c r="BC331" s="188" t="str">
        <f>IF(A331="","",IF(OR(S331="Yes",F331="Credit Note",Q331&lt;=0,AF331="",Setup!$B$24&lt;=AF331,AN331&lt;=0),0,MAX(0,M331*MIN(1,MAX(0,AI331/AN331))*MAX(0,1-IF(AND(AD331&lt;&gt;"",AD331&lt;=AF331),MIN(1,MAX(0,AE331/Q331)),0))-SUMIFS('Reversal Reclaim'!$K$5:$K$504,'Reversal Reclaim'!$B$5:$B$504,A331,'Reversal Reclaim'!$G$5:$G$504,"Temporary"))))</f>
        <v/>
      </c>
      <c r="BD331" s="188" t="str">
        <f>IF(A331="","",IF(OR(S331="Yes",F331="Credit Note",Q331&lt;=0,AF331="",Setup!$B$24&lt;=AF331,AN331&lt;=0),0,MAX(0,N331*MIN(1,MAX(0,AI331/AN331))*MAX(0,1-IF(AND(AD331&lt;&gt;"",AD331&lt;=AF331),MIN(1,MAX(0,AE331/Q331)),0))-SUMIFS('Reversal Reclaim'!$L$5:$L$504,'Reversal Reclaim'!$B$5:$B$504,A331,'Reversal Reclaim'!$G$5:$G$504,"Temporary"))))</f>
        <v/>
      </c>
      <c r="BE331" s="188" t="str">
        <f>IF(A331="","",IF(OR(S331="Yes",F331="Credit Note",Q331&lt;=0,AF331="",Setup!$B$24&lt;=AF331,AN331&lt;=0),0,MAX(0,O331*MIN(1,MAX(0,AI331/AN331))*MAX(0,1-IF(AND(AD331&lt;&gt;"",AD331&lt;=AF331),MIN(1,MAX(0,AE331/Q331)),0))-SUMIFS('Reversal Reclaim'!$M$5:$M$504,'Reversal Reclaim'!$B$5:$B$504,A331,'Reversal Reclaim'!$G$5:$G$504,"Temporary"))))</f>
        <v/>
      </c>
      <c r="BF331" s="188" t="str">
        <f>IF(A331="","",IF(OR(S331="Yes",F331="Credit Note",Q331&lt;=0,AF331="",Setup!$B$24&lt;=AF331,AN331&lt;=0),0,MAX(0,P331*MIN(1,MAX(0,AI331/AN331))*MAX(0,1-IF(AND(AD331&lt;&gt;"",AD331&lt;=AF331),MIN(1,MAX(0,AE331/Q331)),0))-SUMIFS('Reversal Reclaim'!$N$5:$N$504,'Reversal Reclaim'!$B$5:$B$504,A331,'Reversal Reclaim'!$G$5:$G$504,"Temporary"))))</f>
        <v/>
      </c>
      <c r="BG331" s="188" t="str">
        <f t="shared" si="77"/>
        <v/>
      </c>
    </row>
    <row r="332" spans="1:59" ht="37.950000000000003" customHeight="1" x14ac:dyDescent="0.25">
      <c r="A332" s="61"/>
      <c r="B332" s="62"/>
      <c r="C332" s="62"/>
      <c r="D332" s="62"/>
      <c r="E332" s="62"/>
      <c r="F332" s="62"/>
      <c r="G332" s="62"/>
      <c r="H332" s="63"/>
      <c r="I332" s="63"/>
      <c r="J332" s="63"/>
      <c r="K332" s="63"/>
      <c r="L332" s="64"/>
      <c r="M332" s="64"/>
      <c r="N332" s="64"/>
      <c r="O332" s="64"/>
      <c r="P332" s="64"/>
      <c r="Q332" s="64"/>
      <c r="R332" s="62"/>
      <c r="S332" s="62"/>
      <c r="T332" s="62"/>
      <c r="U332" s="62"/>
      <c r="V332" s="62"/>
      <c r="W332" s="63"/>
      <c r="X332" s="65"/>
      <c r="Y332" s="65"/>
      <c r="Z332" s="65"/>
      <c r="AA332" s="62"/>
      <c r="AB332" s="62"/>
      <c r="AC332" s="62"/>
      <c r="AD332" s="63"/>
      <c r="AE332" s="64"/>
      <c r="AF332" s="63" t="str">
        <f t="shared" si="65"/>
        <v/>
      </c>
      <c r="AG332" s="62"/>
      <c r="AH332" s="207"/>
      <c r="AI332" s="64"/>
      <c r="AJ332" s="64"/>
      <c r="AK332" s="64"/>
      <c r="AL332" s="66" t="str">
        <f t="shared" si="66"/>
        <v/>
      </c>
      <c r="AM332" s="67" t="str">
        <f t="shared" si="67"/>
        <v/>
      </c>
      <c r="AN332" s="68" t="str">
        <f t="shared" si="68"/>
        <v/>
      </c>
      <c r="AO332" s="67" t="str">
        <f t="shared" si="69"/>
        <v/>
      </c>
      <c r="AP332" s="67" t="str">
        <f t="shared" si="70"/>
        <v/>
      </c>
      <c r="AQ332" s="67" t="str">
        <f t="shared" si="71"/>
        <v/>
      </c>
      <c r="AR332" s="67" t="str">
        <f t="shared" si="72"/>
        <v/>
      </c>
      <c r="AS332" s="67" t="str">
        <f t="shared" si="73"/>
        <v/>
      </c>
      <c r="AT332" s="67" t="str">
        <f>IF(A332="","",IF(S332="Yes","N.A.",IF(AND(AD332&lt;&gt;"",AD332&lt;=AF332,AE332&gt;=Q332),"PASS",IF(Setup!$B$24&lt;=AF332,"WATCH",IF(BG332&gt;0,"PARTIAL REVERSE/REVIEW","REVERSE/REVIEW")))))</f>
        <v/>
      </c>
      <c r="AU332" s="67" t="str">
        <f>IF(A332="","",IF(H332="","REVIEW",IF(AI332&gt;0,IF(OR(AH332="",NOT(ISNUMBER(AH332))),"REVIEW CLAIM DATE",IF(AH332&lt;=SUMIF('FY Deadlines'!$A$5:$A$14,IF(MONTH(H332)&gt;=4,YEAR(H332),YEAR(H332)-1),'FY Deadlines'!$F$5:$F$14),"PASS","EXPIRED CLAIM")),IF(SUMIF('FY Deadlines'!$A$5:$A$14,IF(MONTH(H332)&gt;=4,YEAR(H332),YEAR(H332)-1),'FY Deadlines'!$F$5:$F$14)=0,"REVIEW FY",IF(Setup!$B$24&gt;SUMIF('FY Deadlines'!$A$5:$A$14,IF(MONTH(H332)&gt;=4,YEAR(H332),YEAR(H332)-1),'FY Deadlines'!$F$5:$F$14),"EXPIRED","PASS")))))</f>
        <v/>
      </c>
      <c r="AV332" s="67" t="str">
        <f t="shared" si="74"/>
        <v/>
      </c>
      <c r="AW332" s="67" t="str">
        <f>IF(AM332="","",IF(COUNTIF('GSTR-2B IMS'!$AE$5:$AE$504,AM332)=1,SUMIF('GSTR-2B IMS'!$AE$5:$AE$504,AM332,'GSTR-2B IMS'!$AL$5:$AL$504),""))</f>
        <v/>
      </c>
      <c r="AX332" s="67" t="str">
        <f>IF(A332="","",IF(AO332&gt;1,"Duplicate",IF(COUNTIF('GSTR-2B IMS'!$AE$5:$AE$504,AM332)=0,"Only in Books",IF(COUNTIF('GSTR-2B IMS'!$AE$5:$AE$504,AM332)&gt;1,"Duplicate",IF(AND(C332=INDEX('GSTR-2B IMS'!$C$5:$C$504,AW332),F332=INDEX('GSTR-2B IMS'!$F$5:$F$504,AW332),ABS(H332-INDEX('GSTR-2B IMS'!$H$5:$H$504,AW332))&lt;=Setup!$B$21,ABS(L332-INDEX('GSTR-2B IMS'!$L$5:$L$504,AW332))&lt;=Setup!$B$18,ABS(AN332-INDEX('GSTR-2B IMS'!$AF$5:$AF$504,AW332))&lt;=Setup!$B$19,ABS(M332-INDEX('GSTR-2B IMS'!$M$5:$M$504,AW332))&lt;=Setup!$B$20,ABS(N332-INDEX('GSTR-2B IMS'!$N$5:$N$504,AW332))&lt;=Setup!$B$20,ABS(O332-INDEX('GSTR-2B IMS'!$O$5:$O$504,AW332))&lt;=Setup!$B$20,ABS(P332-INDEX('GSTR-2B IMS'!$P$5:$P$504,AW332))&lt;=Setup!$B$20),"Exact",IF(AND(C332=INDEX('GSTR-2B IMS'!$C$5:$C$504,AW332),F332=INDEX('GSTR-2B IMS'!$F$5:$F$504,AW332)),"Partial","Probable"))))))</f>
        <v/>
      </c>
      <c r="AY332" s="69" t="str">
        <f t="shared" si="75"/>
        <v/>
      </c>
      <c r="AZ332" s="190">
        <f t="shared" si="76"/>
        <v>328</v>
      </c>
      <c r="BA332" s="190" t="str">
        <f>IF(A332="","",IF(AW332="","N.A.",IF(INDEX('GSTR-2B IMS'!$T$5:$T$504,AW332)&lt;&gt;"Available","REVIEW",IF(OR(INDEX('GSTR-2B IMS'!$B$5:$B$504,AW332)="GSTR-1 B2B",INDEX('GSTR-2B IMS'!$B$5:$B$504,AW332)="GSTR-1A",INDEX('GSTR-2B IMS'!$B$5:$B$504,AW332)="IFF"),IF(OR(INDEX('GSTR-2B IMS'!$V$5:$V$504,AW332)="Accepted",INDEX('GSTR-2B IMS'!$V$5:$V$504,AW332)="No Action",INDEX('GSTR-2B IMS'!$V$5:$V$504,AW332)="Deemed Accepted"),"PASS","REVIEW"),IF(OR(INDEX('GSTR-2B IMS'!$V$5:$V$504,AW332)="Not in IMS",INDEX('GSTR-2B IMS'!$V$5:$V$504,AW332)="N.A.",INDEX('GSTR-2B IMS'!$V$5:$V$504,AW332)=""),"PASS","REVIEW")))))</f>
        <v/>
      </c>
      <c r="BB332" s="190" t="str">
        <f>IF(A332="","",IF(S332="Yes","RCM",IF(AW332="","Unmatched",IF(INDEX('GSTR-2B IMS'!$AC$5:$AC$504,AW332)="","4(A)(5)",INDEX('GSTR-2B IMS'!$AC$5:$AC$504,AW332)))))</f>
        <v/>
      </c>
      <c r="BC332" s="188" t="str">
        <f>IF(A332="","",IF(OR(S332="Yes",F332="Credit Note",Q332&lt;=0,AF332="",Setup!$B$24&lt;=AF332,AN332&lt;=0),0,MAX(0,M332*MIN(1,MAX(0,AI332/AN332))*MAX(0,1-IF(AND(AD332&lt;&gt;"",AD332&lt;=AF332),MIN(1,MAX(0,AE332/Q332)),0))-SUMIFS('Reversal Reclaim'!$K$5:$K$504,'Reversal Reclaim'!$B$5:$B$504,A332,'Reversal Reclaim'!$G$5:$G$504,"Temporary"))))</f>
        <v/>
      </c>
      <c r="BD332" s="188" t="str">
        <f>IF(A332="","",IF(OR(S332="Yes",F332="Credit Note",Q332&lt;=0,AF332="",Setup!$B$24&lt;=AF332,AN332&lt;=0),0,MAX(0,N332*MIN(1,MAX(0,AI332/AN332))*MAX(0,1-IF(AND(AD332&lt;&gt;"",AD332&lt;=AF332),MIN(1,MAX(0,AE332/Q332)),0))-SUMIFS('Reversal Reclaim'!$L$5:$L$504,'Reversal Reclaim'!$B$5:$B$504,A332,'Reversal Reclaim'!$G$5:$G$504,"Temporary"))))</f>
        <v/>
      </c>
      <c r="BE332" s="188" t="str">
        <f>IF(A332="","",IF(OR(S332="Yes",F332="Credit Note",Q332&lt;=0,AF332="",Setup!$B$24&lt;=AF332,AN332&lt;=0),0,MAX(0,O332*MIN(1,MAX(0,AI332/AN332))*MAX(0,1-IF(AND(AD332&lt;&gt;"",AD332&lt;=AF332),MIN(1,MAX(0,AE332/Q332)),0))-SUMIFS('Reversal Reclaim'!$M$5:$M$504,'Reversal Reclaim'!$B$5:$B$504,A332,'Reversal Reclaim'!$G$5:$G$504,"Temporary"))))</f>
        <v/>
      </c>
      <c r="BF332" s="188" t="str">
        <f>IF(A332="","",IF(OR(S332="Yes",F332="Credit Note",Q332&lt;=0,AF332="",Setup!$B$24&lt;=AF332,AN332&lt;=0),0,MAX(0,P332*MIN(1,MAX(0,AI332/AN332))*MAX(0,1-IF(AND(AD332&lt;&gt;"",AD332&lt;=AF332),MIN(1,MAX(0,AE332/Q332)),0))-SUMIFS('Reversal Reclaim'!$N$5:$N$504,'Reversal Reclaim'!$B$5:$B$504,A332,'Reversal Reclaim'!$G$5:$G$504,"Temporary"))))</f>
        <v/>
      </c>
      <c r="BG332" s="188" t="str">
        <f t="shared" si="77"/>
        <v/>
      </c>
    </row>
    <row r="333" spans="1:59" ht="37.950000000000003" customHeight="1" x14ac:dyDescent="0.25">
      <c r="A333" s="61"/>
      <c r="B333" s="62"/>
      <c r="C333" s="62"/>
      <c r="D333" s="62"/>
      <c r="E333" s="62"/>
      <c r="F333" s="62"/>
      <c r="G333" s="62"/>
      <c r="H333" s="63"/>
      <c r="I333" s="63"/>
      <c r="J333" s="63"/>
      <c r="K333" s="63"/>
      <c r="L333" s="64"/>
      <c r="M333" s="64"/>
      <c r="N333" s="64"/>
      <c r="O333" s="64"/>
      <c r="P333" s="64"/>
      <c r="Q333" s="64"/>
      <c r="R333" s="62"/>
      <c r="S333" s="62"/>
      <c r="T333" s="62"/>
      <c r="U333" s="62"/>
      <c r="V333" s="62"/>
      <c r="W333" s="63"/>
      <c r="X333" s="65"/>
      <c r="Y333" s="65"/>
      <c r="Z333" s="65"/>
      <c r="AA333" s="62"/>
      <c r="AB333" s="62"/>
      <c r="AC333" s="62"/>
      <c r="AD333" s="63"/>
      <c r="AE333" s="64"/>
      <c r="AF333" s="63" t="str">
        <f t="shared" si="65"/>
        <v/>
      </c>
      <c r="AG333" s="62"/>
      <c r="AH333" s="207"/>
      <c r="AI333" s="64"/>
      <c r="AJ333" s="64"/>
      <c r="AK333" s="64"/>
      <c r="AL333" s="66" t="str">
        <f t="shared" si="66"/>
        <v/>
      </c>
      <c r="AM333" s="67" t="str">
        <f t="shared" si="67"/>
        <v/>
      </c>
      <c r="AN333" s="68" t="str">
        <f t="shared" si="68"/>
        <v/>
      </c>
      <c r="AO333" s="67" t="str">
        <f t="shared" si="69"/>
        <v/>
      </c>
      <c r="AP333" s="67" t="str">
        <f t="shared" si="70"/>
        <v/>
      </c>
      <c r="AQ333" s="67" t="str">
        <f t="shared" si="71"/>
        <v/>
      </c>
      <c r="AR333" s="67" t="str">
        <f t="shared" si="72"/>
        <v/>
      </c>
      <c r="AS333" s="67" t="str">
        <f t="shared" si="73"/>
        <v/>
      </c>
      <c r="AT333" s="67" t="str">
        <f>IF(A333="","",IF(S333="Yes","N.A.",IF(AND(AD333&lt;&gt;"",AD333&lt;=AF333,AE333&gt;=Q333),"PASS",IF(Setup!$B$24&lt;=AF333,"WATCH",IF(BG333&gt;0,"PARTIAL REVERSE/REVIEW","REVERSE/REVIEW")))))</f>
        <v/>
      </c>
      <c r="AU333" s="67" t="str">
        <f>IF(A333="","",IF(H333="","REVIEW",IF(AI333&gt;0,IF(OR(AH333="",NOT(ISNUMBER(AH333))),"REVIEW CLAIM DATE",IF(AH333&lt;=SUMIF('FY Deadlines'!$A$5:$A$14,IF(MONTH(H333)&gt;=4,YEAR(H333),YEAR(H333)-1),'FY Deadlines'!$F$5:$F$14),"PASS","EXPIRED CLAIM")),IF(SUMIF('FY Deadlines'!$A$5:$A$14,IF(MONTH(H333)&gt;=4,YEAR(H333),YEAR(H333)-1),'FY Deadlines'!$F$5:$F$14)=0,"REVIEW FY",IF(Setup!$B$24&gt;SUMIF('FY Deadlines'!$A$5:$A$14,IF(MONTH(H333)&gt;=4,YEAR(H333),YEAR(H333)-1),'FY Deadlines'!$F$5:$F$14),"EXPIRED","PASS")))))</f>
        <v/>
      </c>
      <c r="AV333" s="67" t="str">
        <f t="shared" si="74"/>
        <v/>
      </c>
      <c r="AW333" s="67" t="str">
        <f>IF(AM333="","",IF(COUNTIF('GSTR-2B IMS'!$AE$5:$AE$504,AM333)=1,SUMIF('GSTR-2B IMS'!$AE$5:$AE$504,AM333,'GSTR-2B IMS'!$AL$5:$AL$504),""))</f>
        <v/>
      </c>
      <c r="AX333" s="67" t="str">
        <f>IF(A333="","",IF(AO333&gt;1,"Duplicate",IF(COUNTIF('GSTR-2B IMS'!$AE$5:$AE$504,AM333)=0,"Only in Books",IF(COUNTIF('GSTR-2B IMS'!$AE$5:$AE$504,AM333)&gt;1,"Duplicate",IF(AND(C333=INDEX('GSTR-2B IMS'!$C$5:$C$504,AW333),F333=INDEX('GSTR-2B IMS'!$F$5:$F$504,AW333),ABS(H333-INDEX('GSTR-2B IMS'!$H$5:$H$504,AW333))&lt;=Setup!$B$21,ABS(L333-INDEX('GSTR-2B IMS'!$L$5:$L$504,AW333))&lt;=Setup!$B$18,ABS(AN333-INDEX('GSTR-2B IMS'!$AF$5:$AF$504,AW333))&lt;=Setup!$B$19,ABS(M333-INDEX('GSTR-2B IMS'!$M$5:$M$504,AW333))&lt;=Setup!$B$20,ABS(N333-INDEX('GSTR-2B IMS'!$N$5:$N$504,AW333))&lt;=Setup!$B$20,ABS(O333-INDEX('GSTR-2B IMS'!$O$5:$O$504,AW333))&lt;=Setup!$B$20,ABS(P333-INDEX('GSTR-2B IMS'!$P$5:$P$504,AW333))&lt;=Setup!$B$20),"Exact",IF(AND(C333=INDEX('GSTR-2B IMS'!$C$5:$C$504,AW333),F333=INDEX('GSTR-2B IMS'!$F$5:$F$504,AW333)),"Partial","Probable"))))))</f>
        <v/>
      </c>
      <c r="AY333" s="69" t="str">
        <f t="shared" si="75"/>
        <v/>
      </c>
      <c r="AZ333" s="190">
        <f t="shared" si="76"/>
        <v>329</v>
      </c>
      <c r="BA333" s="190" t="str">
        <f>IF(A333="","",IF(AW333="","N.A.",IF(INDEX('GSTR-2B IMS'!$T$5:$T$504,AW333)&lt;&gt;"Available","REVIEW",IF(OR(INDEX('GSTR-2B IMS'!$B$5:$B$504,AW333)="GSTR-1 B2B",INDEX('GSTR-2B IMS'!$B$5:$B$504,AW333)="GSTR-1A",INDEX('GSTR-2B IMS'!$B$5:$B$504,AW333)="IFF"),IF(OR(INDEX('GSTR-2B IMS'!$V$5:$V$504,AW333)="Accepted",INDEX('GSTR-2B IMS'!$V$5:$V$504,AW333)="No Action",INDEX('GSTR-2B IMS'!$V$5:$V$504,AW333)="Deemed Accepted"),"PASS","REVIEW"),IF(OR(INDEX('GSTR-2B IMS'!$V$5:$V$504,AW333)="Not in IMS",INDEX('GSTR-2B IMS'!$V$5:$V$504,AW333)="N.A.",INDEX('GSTR-2B IMS'!$V$5:$V$504,AW333)=""),"PASS","REVIEW")))))</f>
        <v/>
      </c>
      <c r="BB333" s="190" t="str">
        <f>IF(A333="","",IF(S333="Yes","RCM",IF(AW333="","Unmatched",IF(INDEX('GSTR-2B IMS'!$AC$5:$AC$504,AW333)="","4(A)(5)",INDEX('GSTR-2B IMS'!$AC$5:$AC$504,AW333)))))</f>
        <v/>
      </c>
      <c r="BC333" s="188" t="str">
        <f>IF(A333="","",IF(OR(S333="Yes",F333="Credit Note",Q333&lt;=0,AF333="",Setup!$B$24&lt;=AF333,AN333&lt;=0),0,MAX(0,M333*MIN(1,MAX(0,AI333/AN333))*MAX(0,1-IF(AND(AD333&lt;&gt;"",AD333&lt;=AF333),MIN(1,MAX(0,AE333/Q333)),0))-SUMIFS('Reversal Reclaim'!$K$5:$K$504,'Reversal Reclaim'!$B$5:$B$504,A333,'Reversal Reclaim'!$G$5:$G$504,"Temporary"))))</f>
        <v/>
      </c>
      <c r="BD333" s="188" t="str">
        <f>IF(A333="","",IF(OR(S333="Yes",F333="Credit Note",Q333&lt;=0,AF333="",Setup!$B$24&lt;=AF333,AN333&lt;=0),0,MAX(0,N333*MIN(1,MAX(0,AI333/AN333))*MAX(0,1-IF(AND(AD333&lt;&gt;"",AD333&lt;=AF333),MIN(1,MAX(0,AE333/Q333)),0))-SUMIFS('Reversal Reclaim'!$L$5:$L$504,'Reversal Reclaim'!$B$5:$B$504,A333,'Reversal Reclaim'!$G$5:$G$504,"Temporary"))))</f>
        <v/>
      </c>
      <c r="BE333" s="188" t="str">
        <f>IF(A333="","",IF(OR(S333="Yes",F333="Credit Note",Q333&lt;=0,AF333="",Setup!$B$24&lt;=AF333,AN333&lt;=0),0,MAX(0,O333*MIN(1,MAX(0,AI333/AN333))*MAX(0,1-IF(AND(AD333&lt;&gt;"",AD333&lt;=AF333),MIN(1,MAX(0,AE333/Q333)),0))-SUMIFS('Reversal Reclaim'!$M$5:$M$504,'Reversal Reclaim'!$B$5:$B$504,A333,'Reversal Reclaim'!$G$5:$G$504,"Temporary"))))</f>
        <v/>
      </c>
      <c r="BF333" s="188" t="str">
        <f>IF(A333="","",IF(OR(S333="Yes",F333="Credit Note",Q333&lt;=0,AF333="",Setup!$B$24&lt;=AF333,AN333&lt;=0),0,MAX(0,P333*MIN(1,MAX(0,AI333/AN333))*MAX(0,1-IF(AND(AD333&lt;&gt;"",AD333&lt;=AF333),MIN(1,MAX(0,AE333/Q333)),0))-SUMIFS('Reversal Reclaim'!$N$5:$N$504,'Reversal Reclaim'!$B$5:$B$504,A333,'Reversal Reclaim'!$G$5:$G$504,"Temporary"))))</f>
        <v/>
      </c>
      <c r="BG333" s="188" t="str">
        <f t="shared" si="77"/>
        <v/>
      </c>
    </row>
    <row r="334" spans="1:59" ht="37.950000000000003" customHeight="1" x14ac:dyDescent="0.25">
      <c r="A334" s="61"/>
      <c r="B334" s="62"/>
      <c r="C334" s="62"/>
      <c r="D334" s="62"/>
      <c r="E334" s="62"/>
      <c r="F334" s="62"/>
      <c r="G334" s="62"/>
      <c r="H334" s="63"/>
      <c r="I334" s="63"/>
      <c r="J334" s="63"/>
      <c r="K334" s="63"/>
      <c r="L334" s="64"/>
      <c r="M334" s="64"/>
      <c r="N334" s="64"/>
      <c r="O334" s="64"/>
      <c r="P334" s="64"/>
      <c r="Q334" s="64"/>
      <c r="R334" s="62"/>
      <c r="S334" s="62"/>
      <c r="T334" s="62"/>
      <c r="U334" s="62"/>
      <c r="V334" s="62"/>
      <c r="W334" s="63"/>
      <c r="X334" s="65"/>
      <c r="Y334" s="65"/>
      <c r="Z334" s="65"/>
      <c r="AA334" s="62"/>
      <c r="AB334" s="62"/>
      <c r="AC334" s="62"/>
      <c r="AD334" s="63"/>
      <c r="AE334" s="64"/>
      <c r="AF334" s="63" t="str">
        <f t="shared" si="65"/>
        <v/>
      </c>
      <c r="AG334" s="62"/>
      <c r="AH334" s="207"/>
      <c r="AI334" s="64"/>
      <c r="AJ334" s="64"/>
      <c r="AK334" s="64"/>
      <c r="AL334" s="66" t="str">
        <f t="shared" si="66"/>
        <v/>
      </c>
      <c r="AM334" s="67" t="str">
        <f t="shared" si="67"/>
        <v/>
      </c>
      <c r="AN334" s="68" t="str">
        <f t="shared" si="68"/>
        <v/>
      </c>
      <c r="AO334" s="67" t="str">
        <f t="shared" si="69"/>
        <v/>
      </c>
      <c r="AP334" s="67" t="str">
        <f t="shared" si="70"/>
        <v/>
      </c>
      <c r="AQ334" s="67" t="str">
        <f t="shared" si="71"/>
        <v/>
      </c>
      <c r="AR334" s="67" t="str">
        <f t="shared" si="72"/>
        <v/>
      </c>
      <c r="AS334" s="67" t="str">
        <f t="shared" si="73"/>
        <v/>
      </c>
      <c r="AT334" s="67" t="str">
        <f>IF(A334="","",IF(S334="Yes","N.A.",IF(AND(AD334&lt;&gt;"",AD334&lt;=AF334,AE334&gt;=Q334),"PASS",IF(Setup!$B$24&lt;=AF334,"WATCH",IF(BG334&gt;0,"PARTIAL REVERSE/REVIEW","REVERSE/REVIEW")))))</f>
        <v/>
      </c>
      <c r="AU334" s="67" t="str">
        <f>IF(A334="","",IF(H334="","REVIEW",IF(AI334&gt;0,IF(OR(AH334="",NOT(ISNUMBER(AH334))),"REVIEW CLAIM DATE",IF(AH334&lt;=SUMIF('FY Deadlines'!$A$5:$A$14,IF(MONTH(H334)&gt;=4,YEAR(H334),YEAR(H334)-1),'FY Deadlines'!$F$5:$F$14),"PASS","EXPIRED CLAIM")),IF(SUMIF('FY Deadlines'!$A$5:$A$14,IF(MONTH(H334)&gt;=4,YEAR(H334),YEAR(H334)-1),'FY Deadlines'!$F$5:$F$14)=0,"REVIEW FY",IF(Setup!$B$24&gt;SUMIF('FY Deadlines'!$A$5:$A$14,IF(MONTH(H334)&gt;=4,YEAR(H334),YEAR(H334)-1),'FY Deadlines'!$F$5:$F$14),"EXPIRED","PASS")))))</f>
        <v/>
      </c>
      <c r="AV334" s="67" t="str">
        <f t="shared" si="74"/>
        <v/>
      </c>
      <c r="AW334" s="67" t="str">
        <f>IF(AM334="","",IF(COUNTIF('GSTR-2B IMS'!$AE$5:$AE$504,AM334)=1,SUMIF('GSTR-2B IMS'!$AE$5:$AE$504,AM334,'GSTR-2B IMS'!$AL$5:$AL$504),""))</f>
        <v/>
      </c>
      <c r="AX334" s="67" t="str">
        <f>IF(A334="","",IF(AO334&gt;1,"Duplicate",IF(COUNTIF('GSTR-2B IMS'!$AE$5:$AE$504,AM334)=0,"Only in Books",IF(COUNTIF('GSTR-2B IMS'!$AE$5:$AE$504,AM334)&gt;1,"Duplicate",IF(AND(C334=INDEX('GSTR-2B IMS'!$C$5:$C$504,AW334),F334=INDEX('GSTR-2B IMS'!$F$5:$F$504,AW334),ABS(H334-INDEX('GSTR-2B IMS'!$H$5:$H$504,AW334))&lt;=Setup!$B$21,ABS(L334-INDEX('GSTR-2B IMS'!$L$5:$L$504,AW334))&lt;=Setup!$B$18,ABS(AN334-INDEX('GSTR-2B IMS'!$AF$5:$AF$504,AW334))&lt;=Setup!$B$19,ABS(M334-INDEX('GSTR-2B IMS'!$M$5:$M$504,AW334))&lt;=Setup!$B$20,ABS(N334-INDEX('GSTR-2B IMS'!$N$5:$N$504,AW334))&lt;=Setup!$B$20,ABS(O334-INDEX('GSTR-2B IMS'!$O$5:$O$504,AW334))&lt;=Setup!$B$20,ABS(P334-INDEX('GSTR-2B IMS'!$P$5:$P$504,AW334))&lt;=Setup!$B$20),"Exact",IF(AND(C334=INDEX('GSTR-2B IMS'!$C$5:$C$504,AW334),F334=INDEX('GSTR-2B IMS'!$F$5:$F$504,AW334)),"Partial","Probable"))))))</f>
        <v/>
      </c>
      <c r="AY334" s="69" t="str">
        <f t="shared" si="75"/>
        <v/>
      </c>
      <c r="AZ334" s="190">
        <f t="shared" si="76"/>
        <v>330</v>
      </c>
      <c r="BA334" s="190" t="str">
        <f>IF(A334="","",IF(AW334="","N.A.",IF(INDEX('GSTR-2B IMS'!$T$5:$T$504,AW334)&lt;&gt;"Available","REVIEW",IF(OR(INDEX('GSTR-2B IMS'!$B$5:$B$504,AW334)="GSTR-1 B2B",INDEX('GSTR-2B IMS'!$B$5:$B$504,AW334)="GSTR-1A",INDEX('GSTR-2B IMS'!$B$5:$B$504,AW334)="IFF"),IF(OR(INDEX('GSTR-2B IMS'!$V$5:$V$504,AW334)="Accepted",INDEX('GSTR-2B IMS'!$V$5:$V$504,AW334)="No Action",INDEX('GSTR-2B IMS'!$V$5:$V$504,AW334)="Deemed Accepted"),"PASS","REVIEW"),IF(OR(INDEX('GSTR-2B IMS'!$V$5:$V$504,AW334)="Not in IMS",INDEX('GSTR-2B IMS'!$V$5:$V$504,AW334)="N.A.",INDEX('GSTR-2B IMS'!$V$5:$V$504,AW334)=""),"PASS","REVIEW")))))</f>
        <v/>
      </c>
      <c r="BB334" s="190" t="str">
        <f>IF(A334="","",IF(S334="Yes","RCM",IF(AW334="","Unmatched",IF(INDEX('GSTR-2B IMS'!$AC$5:$AC$504,AW334)="","4(A)(5)",INDEX('GSTR-2B IMS'!$AC$5:$AC$504,AW334)))))</f>
        <v/>
      </c>
      <c r="BC334" s="188" t="str">
        <f>IF(A334="","",IF(OR(S334="Yes",F334="Credit Note",Q334&lt;=0,AF334="",Setup!$B$24&lt;=AF334,AN334&lt;=0),0,MAX(0,M334*MIN(1,MAX(0,AI334/AN334))*MAX(0,1-IF(AND(AD334&lt;&gt;"",AD334&lt;=AF334),MIN(1,MAX(0,AE334/Q334)),0))-SUMIFS('Reversal Reclaim'!$K$5:$K$504,'Reversal Reclaim'!$B$5:$B$504,A334,'Reversal Reclaim'!$G$5:$G$504,"Temporary"))))</f>
        <v/>
      </c>
      <c r="BD334" s="188" t="str">
        <f>IF(A334="","",IF(OR(S334="Yes",F334="Credit Note",Q334&lt;=0,AF334="",Setup!$B$24&lt;=AF334,AN334&lt;=0),0,MAX(0,N334*MIN(1,MAX(0,AI334/AN334))*MAX(0,1-IF(AND(AD334&lt;&gt;"",AD334&lt;=AF334),MIN(1,MAX(0,AE334/Q334)),0))-SUMIFS('Reversal Reclaim'!$L$5:$L$504,'Reversal Reclaim'!$B$5:$B$504,A334,'Reversal Reclaim'!$G$5:$G$504,"Temporary"))))</f>
        <v/>
      </c>
      <c r="BE334" s="188" t="str">
        <f>IF(A334="","",IF(OR(S334="Yes",F334="Credit Note",Q334&lt;=0,AF334="",Setup!$B$24&lt;=AF334,AN334&lt;=0),0,MAX(0,O334*MIN(1,MAX(0,AI334/AN334))*MAX(0,1-IF(AND(AD334&lt;&gt;"",AD334&lt;=AF334),MIN(1,MAX(0,AE334/Q334)),0))-SUMIFS('Reversal Reclaim'!$M$5:$M$504,'Reversal Reclaim'!$B$5:$B$504,A334,'Reversal Reclaim'!$G$5:$G$504,"Temporary"))))</f>
        <v/>
      </c>
      <c r="BF334" s="188" t="str">
        <f>IF(A334="","",IF(OR(S334="Yes",F334="Credit Note",Q334&lt;=0,AF334="",Setup!$B$24&lt;=AF334,AN334&lt;=0),0,MAX(0,P334*MIN(1,MAX(0,AI334/AN334))*MAX(0,1-IF(AND(AD334&lt;&gt;"",AD334&lt;=AF334),MIN(1,MAX(0,AE334/Q334)),0))-SUMIFS('Reversal Reclaim'!$N$5:$N$504,'Reversal Reclaim'!$B$5:$B$504,A334,'Reversal Reclaim'!$G$5:$G$504,"Temporary"))))</f>
        <v/>
      </c>
      <c r="BG334" s="188" t="str">
        <f t="shared" si="77"/>
        <v/>
      </c>
    </row>
    <row r="335" spans="1:59" ht="37.950000000000003" customHeight="1" x14ac:dyDescent="0.25">
      <c r="A335" s="61"/>
      <c r="B335" s="62"/>
      <c r="C335" s="62"/>
      <c r="D335" s="62"/>
      <c r="E335" s="62"/>
      <c r="F335" s="62"/>
      <c r="G335" s="62"/>
      <c r="H335" s="63"/>
      <c r="I335" s="63"/>
      <c r="J335" s="63"/>
      <c r="K335" s="63"/>
      <c r="L335" s="64"/>
      <c r="M335" s="64"/>
      <c r="N335" s="64"/>
      <c r="O335" s="64"/>
      <c r="P335" s="64"/>
      <c r="Q335" s="64"/>
      <c r="R335" s="62"/>
      <c r="S335" s="62"/>
      <c r="T335" s="62"/>
      <c r="U335" s="62"/>
      <c r="V335" s="62"/>
      <c r="W335" s="63"/>
      <c r="X335" s="65"/>
      <c r="Y335" s="65"/>
      <c r="Z335" s="65"/>
      <c r="AA335" s="62"/>
      <c r="AB335" s="62"/>
      <c r="AC335" s="62"/>
      <c r="AD335" s="63"/>
      <c r="AE335" s="64"/>
      <c r="AF335" s="63" t="str">
        <f t="shared" si="65"/>
        <v/>
      </c>
      <c r="AG335" s="62"/>
      <c r="AH335" s="207"/>
      <c r="AI335" s="64"/>
      <c r="AJ335" s="64"/>
      <c r="AK335" s="64"/>
      <c r="AL335" s="66" t="str">
        <f t="shared" si="66"/>
        <v/>
      </c>
      <c r="AM335" s="67" t="str">
        <f t="shared" si="67"/>
        <v/>
      </c>
      <c r="AN335" s="68" t="str">
        <f t="shared" si="68"/>
        <v/>
      </c>
      <c r="AO335" s="67" t="str">
        <f t="shared" si="69"/>
        <v/>
      </c>
      <c r="AP335" s="67" t="str">
        <f t="shared" si="70"/>
        <v/>
      </c>
      <c r="AQ335" s="67" t="str">
        <f t="shared" si="71"/>
        <v/>
      </c>
      <c r="AR335" s="67" t="str">
        <f t="shared" si="72"/>
        <v/>
      </c>
      <c r="AS335" s="67" t="str">
        <f t="shared" si="73"/>
        <v/>
      </c>
      <c r="AT335" s="67" t="str">
        <f>IF(A335="","",IF(S335="Yes","N.A.",IF(AND(AD335&lt;&gt;"",AD335&lt;=AF335,AE335&gt;=Q335),"PASS",IF(Setup!$B$24&lt;=AF335,"WATCH",IF(BG335&gt;0,"PARTIAL REVERSE/REVIEW","REVERSE/REVIEW")))))</f>
        <v/>
      </c>
      <c r="AU335" s="67" t="str">
        <f>IF(A335="","",IF(H335="","REVIEW",IF(AI335&gt;0,IF(OR(AH335="",NOT(ISNUMBER(AH335))),"REVIEW CLAIM DATE",IF(AH335&lt;=SUMIF('FY Deadlines'!$A$5:$A$14,IF(MONTH(H335)&gt;=4,YEAR(H335),YEAR(H335)-1),'FY Deadlines'!$F$5:$F$14),"PASS","EXPIRED CLAIM")),IF(SUMIF('FY Deadlines'!$A$5:$A$14,IF(MONTH(H335)&gt;=4,YEAR(H335),YEAR(H335)-1),'FY Deadlines'!$F$5:$F$14)=0,"REVIEW FY",IF(Setup!$B$24&gt;SUMIF('FY Deadlines'!$A$5:$A$14,IF(MONTH(H335)&gt;=4,YEAR(H335),YEAR(H335)-1),'FY Deadlines'!$F$5:$F$14),"EXPIRED","PASS")))))</f>
        <v/>
      </c>
      <c r="AV335" s="67" t="str">
        <f t="shared" si="74"/>
        <v/>
      </c>
      <c r="AW335" s="67" t="str">
        <f>IF(AM335="","",IF(COUNTIF('GSTR-2B IMS'!$AE$5:$AE$504,AM335)=1,SUMIF('GSTR-2B IMS'!$AE$5:$AE$504,AM335,'GSTR-2B IMS'!$AL$5:$AL$504),""))</f>
        <v/>
      </c>
      <c r="AX335" s="67" t="str">
        <f>IF(A335="","",IF(AO335&gt;1,"Duplicate",IF(COUNTIF('GSTR-2B IMS'!$AE$5:$AE$504,AM335)=0,"Only in Books",IF(COUNTIF('GSTR-2B IMS'!$AE$5:$AE$504,AM335)&gt;1,"Duplicate",IF(AND(C335=INDEX('GSTR-2B IMS'!$C$5:$C$504,AW335),F335=INDEX('GSTR-2B IMS'!$F$5:$F$504,AW335),ABS(H335-INDEX('GSTR-2B IMS'!$H$5:$H$504,AW335))&lt;=Setup!$B$21,ABS(L335-INDEX('GSTR-2B IMS'!$L$5:$L$504,AW335))&lt;=Setup!$B$18,ABS(AN335-INDEX('GSTR-2B IMS'!$AF$5:$AF$504,AW335))&lt;=Setup!$B$19,ABS(M335-INDEX('GSTR-2B IMS'!$M$5:$M$504,AW335))&lt;=Setup!$B$20,ABS(N335-INDEX('GSTR-2B IMS'!$N$5:$N$504,AW335))&lt;=Setup!$B$20,ABS(O335-INDEX('GSTR-2B IMS'!$O$5:$O$504,AW335))&lt;=Setup!$B$20,ABS(P335-INDEX('GSTR-2B IMS'!$P$5:$P$504,AW335))&lt;=Setup!$B$20),"Exact",IF(AND(C335=INDEX('GSTR-2B IMS'!$C$5:$C$504,AW335),F335=INDEX('GSTR-2B IMS'!$F$5:$F$504,AW335)),"Partial","Probable"))))))</f>
        <v/>
      </c>
      <c r="AY335" s="69" t="str">
        <f t="shared" si="75"/>
        <v/>
      </c>
      <c r="AZ335" s="190">
        <f t="shared" si="76"/>
        <v>331</v>
      </c>
      <c r="BA335" s="190" t="str">
        <f>IF(A335="","",IF(AW335="","N.A.",IF(INDEX('GSTR-2B IMS'!$T$5:$T$504,AW335)&lt;&gt;"Available","REVIEW",IF(OR(INDEX('GSTR-2B IMS'!$B$5:$B$504,AW335)="GSTR-1 B2B",INDEX('GSTR-2B IMS'!$B$5:$B$504,AW335)="GSTR-1A",INDEX('GSTR-2B IMS'!$B$5:$B$504,AW335)="IFF"),IF(OR(INDEX('GSTR-2B IMS'!$V$5:$V$504,AW335)="Accepted",INDEX('GSTR-2B IMS'!$V$5:$V$504,AW335)="No Action",INDEX('GSTR-2B IMS'!$V$5:$V$504,AW335)="Deemed Accepted"),"PASS","REVIEW"),IF(OR(INDEX('GSTR-2B IMS'!$V$5:$V$504,AW335)="Not in IMS",INDEX('GSTR-2B IMS'!$V$5:$V$504,AW335)="N.A.",INDEX('GSTR-2B IMS'!$V$5:$V$504,AW335)=""),"PASS","REVIEW")))))</f>
        <v/>
      </c>
      <c r="BB335" s="190" t="str">
        <f>IF(A335="","",IF(S335="Yes","RCM",IF(AW335="","Unmatched",IF(INDEX('GSTR-2B IMS'!$AC$5:$AC$504,AW335)="","4(A)(5)",INDEX('GSTR-2B IMS'!$AC$5:$AC$504,AW335)))))</f>
        <v/>
      </c>
      <c r="BC335" s="188" t="str">
        <f>IF(A335="","",IF(OR(S335="Yes",F335="Credit Note",Q335&lt;=0,AF335="",Setup!$B$24&lt;=AF335,AN335&lt;=0),0,MAX(0,M335*MIN(1,MAX(0,AI335/AN335))*MAX(0,1-IF(AND(AD335&lt;&gt;"",AD335&lt;=AF335),MIN(1,MAX(0,AE335/Q335)),0))-SUMIFS('Reversal Reclaim'!$K$5:$K$504,'Reversal Reclaim'!$B$5:$B$504,A335,'Reversal Reclaim'!$G$5:$G$504,"Temporary"))))</f>
        <v/>
      </c>
      <c r="BD335" s="188" t="str">
        <f>IF(A335="","",IF(OR(S335="Yes",F335="Credit Note",Q335&lt;=0,AF335="",Setup!$B$24&lt;=AF335,AN335&lt;=0),0,MAX(0,N335*MIN(1,MAX(0,AI335/AN335))*MAX(0,1-IF(AND(AD335&lt;&gt;"",AD335&lt;=AF335),MIN(1,MAX(0,AE335/Q335)),0))-SUMIFS('Reversal Reclaim'!$L$5:$L$504,'Reversal Reclaim'!$B$5:$B$504,A335,'Reversal Reclaim'!$G$5:$G$504,"Temporary"))))</f>
        <v/>
      </c>
      <c r="BE335" s="188" t="str">
        <f>IF(A335="","",IF(OR(S335="Yes",F335="Credit Note",Q335&lt;=0,AF335="",Setup!$B$24&lt;=AF335,AN335&lt;=0),0,MAX(0,O335*MIN(1,MAX(0,AI335/AN335))*MAX(0,1-IF(AND(AD335&lt;&gt;"",AD335&lt;=AF335),MIN(1,MAX(0,AE335/Q335)),0))-SUMIFS('Reversal Reclaim'!$M$5:$M$504,'Reversal Reclaim'!$B$5:$B$504,A335,'Reversal Reclaim'!$G$5:$G$504,"Temporary"))))</f>
        <v/>
      </c>
      <c r="BF335" s="188" t="str">
        <f>IF(A335="","",IF(OR(S335="Yes",F335="Credit Note",Q335&lt;=0,AF335="",Setup!$B$24&lt;=AF335,AN335&lt;=0),0,MAX(0,P335*MIN(1,MAX(0,AI335/AN335))*MAX(0,1-IF(AND(AD335&lt;&gt;"",AD335&lt;=AF335),MIN(1,MAX(0,AE335/Q335)),0))-SUMIFS('Reversal Reclaim'!$N$5:$N$504,'Reversal Reclaim'!$B$5:$B$504,A335,'Reversal Reclaim'!$G$5:$G$504,"Temporary"))))</f>
        <v/>
      </c>
      <c r="BG335" s="188" t="str">
        <f t="shared" si="77"/>
        <v/>
      </c>
    </row>
    <row r="336" spans="1:59" ht="37.950000000000003" customHeight="1" x14ac:dyDescent="0.25">
      <c r="A336" s="61"/>
      <c r="B336" s="62"/>
      <c r="C336" s="62"/>
      <c r="D336" s="62"/>
      <c r="E336" s="62"/>
      <c r="F336" s="62"/>
      <c r="G336" s="62"/>
      <c r="H336" s="63"/>
      <c r="I336" s="63"/>
      <c r="J336" s="63"/>
      <c r="K336" s="63"/>
      <c r="L336" s="64"/>
      <c r="M336" s="64"/>
      <c r="N336" s="64"/>
      <c r="O336" s="64"/>
      <c r="P336" s="64"/>
      <c r="Q336" s="64"/>
      <c r="R336" s="62"/>
      <c r="S336" s="62"/>
      <c r="T336" s="62"/>
      <c r="U336" s="62"/>
      <c r="V336" s="62"/>
      <c r="W336" s="63"/>
      <c r="X336" s="65"/>
      <c r="Y336" s="65"/>
      <c r="Z336" s="65"/>
      <c r="AA336" s="62"/>
      <c r="AB336" s="62"/>
      <c r="AC336" s="62"/>
      <c r="AD336" s="63"/>
      <c r="AE336" s="64"/>
      <c r="AF336" s="63" t="str">
        <f t="shared" si="65"/>
        <v/>
      </c>
      <c r="AG336" s="62"/>
      <c r="AH336" s="207"/>
      <c r="AI336" s="64"/>
      <c r="AJ336" s="64"/>
      <c r="AK336" s="64"/>
      <c r="AL336" s="66" t="str">
        <f t="shared" si="66"/>
        <v/>
      </c>
      <c r="AM336" s="67" t="str">
        <f t="shared" si="67"/>
        <v/>
      </c>
      <c r="AN336" s="68" t="str">
        <f t="shared" si="68"/>
        <v/>
      </c>
      <c r="AO336" s="67" t="str">
        <f t="shared" si="69"/>
        <v/>
      </c>
      <c r="AP336" s="67" t="str">
        <f t="shared" si="70"/>
        <v/>
      </c>
      <c r="AQ336" s="67" t="str">
        <f t="shared" si="71"/>
        <v/>
      </c>
      <c r="AR336" s="67" t="str">
        <f t="shared" si="72"/>
        <v/>
      </c>
      <c r="AS336" s="67" t="str">
        <f t="shared" si="73"/>
        <v/>
      </c>
      <c r="AT336" s="67" t="str">
        <f>IF(A336="","",IF(S336="Yes","N.A.",IF(AND(AD336&lt;&gt;"",AD336&lt;=AF336,AE336&gt;=Q336),"PASS",IF(Setup!$B$24&lt;=AF336,"WATCH",IF(BG336&gt;0,"PARTIAL REVERSE/REVIEW","REVERSE/REVIEW")))))</f>
        <v/>
      </c>
      <c r="AU336" s="67" t="str">
        <f>IF(A336="","",IF(H336="","REVIEW",IF(AI336&gt;0,IF(OR(AH336="",NOT(ISNUMBER(AH336))),"REVIEW CLAIM DATE",IF(AH336&lt;=SUMIF('FY Deadlines'!$A$5:$A$14,IF(MONTH(H336)&gt;=4,YEAR(H336),YEAR(H336)-1),'FY Deadlines'!$F$5:$F$14),"PASS","EXPIRED CLAIM")),IF(SUMIF('FY Deadlines'!$A$5:$A$14,IF(MONTH(H336)&gt;=4,YEAR(H336),YEAR(H336)-1),'FY Deadlines'!$F$5:$F$14)=0,"REVIEW FY",IF(Setup!$B$24&gt;SUMIF('FY Deadlines'!$A$5:$A$14,IF(MONTH(H336)&gt;=4,YEAR(H336),YEAR(H336)-1),'FY Deadlines'!$F$5:$F$14),"EXPIRED","PASS")))))</f>
        <v/>
      </c>
      <c r="AV336" s="67" t="str">
        <f t="shared" si="74"/>
        <v/>
      </c>
      <c r="AW336" s="67" t="str">
        <f>IF(AM336="","",IF(COUNTIF('GSTR-2B IMS'!$AE$5:$AE$504,AM336)=1,SUMIF('GSTR-2B IMS'!$AE$5:$AE$504,AM336,'GSTR-2B IMS'!$AL$5:$AL$504),""))</f>
        <v/>
      </c>
      <c r="AX336" s="67" t="str">
        <f>IF(A336="","",IF(AO336&gt;1,"Duplicate",IF(COUNTIF('GSTR-2B IMS'!$AE$5:$AE$504,AM336)=0,"Only in Books",IF(COUNTIF('GSTR-2B IMS'!$AE$5:$AE$504,AM336)&gt;1,"Duplicate",IF(AND(C336=INDEX('GSTR-2B IMS'!$C$5:$C$504,AW336),F336=INDEX('GSTR-2B IMS'!$F$5:$F$504,AW336),ABS(H336-INDEX('GSTR-2B IMS'!$H$5:$H$504,AW336))&lt;=Setup!$B$21,ABS(L336-INDEX('GSTR-2B IMS'!$L$5:$L$504,AW336))&lt;=Setup!$B$18,ABS(AN336-INDEX('GSTR-2B IMS'!$AF$5:$AF$504,AW336))&lt;=Setup!$B$19,ABS(M336-INDEX('GSTR-2B IMS'!$M$5:$M$504,AW336))&lt;=Setup!$B$20,ABS(N336-INDEX('GSTR-2B IMS'!$N$5:$N$504,AW336))&lt;=Setup!$B$20,ABS(O336-INDEX('GSTR-2B IMS'!$O$5:$O$504,AW336))&lt;=Setup!$B$20,ABS(P336-INDEX('GSTR-2B IMS'!$P$5:$P$504,AW336))&lt;=Setup!$B$20),"Exact",IF(AND(C336=INDEX('GSTR-2B IMS'!$C$5:$C$504,AW336),F336=INDEX('GSTR-2B IMS'!$F$5:$F$504,AW336)),"Partial","Probable"))))))</f>
        <v/>
      </c>
      <c r="AY336" s="69" t="str">
        <f t="shared" si="75"/>
        <v/>
      </c>
      <c r="AZ336" s="190">
        <f t="shared" si="76"/>
        <v>332</v>
      </c>
      <c r="BA336" s="190" t="str">
        <f>IF(A336="","",IF(AW336="","N.A.",IF(INDEX('GSTR-2B IMS'!$T$5:$T$504,AW336)&lt;&gt;"Available","REVIEW",IF(OR(INDEX('GSTR-2B IMS'!$B$5:$B$504,AW336)="GSTR-1 B2B",INDEX('GSTR-2B IMS'!$B$5:$B$504,AW336)="GSTR-1A",INDEX('GSTR-2B IMS'!$B$5:$B$504,AW336)="IFF"),IF(OR(INDEX('GSTR-2B IMS'!$V$5:$V$504,AW336)="Accepted",INDEX('GSTR-2B IMS'!$V$5:$V$504,AW336)="No Action",INDEX('GSTR-2B IMS'!$V$5:$V$504,AW336)="Deemed Accepted"),"PASS","REVIEW"),IF(OR(INDEX('GSTR-2B IMS'!$V$5:$V$504,AW336)="Not in IMS",INDEX('GSTR-2B IMS'!$V$5:$V$504,AW336)="N.A.",INDEX('GSTR-2B IMS'!$V$5:$V$504,AW336)=""),"PASS","REVIEW")))))</f>
        <v/>
      </c>
      <c r="BB336" s="190" t="str">
        <f>IF(A336="","",IF(S336="Yes","RCM",IF(AW336="","Unmatched",IF(INDEX('GSTR-2B IMS'!$AC$5:$AC$504,AW336)="","4(A)(5)",INDEX('GSTR-2B IMS'!$AC$5:$AC$504,AW336)))))</f>
        <v/>
      </c>
      <c r="BC336" s="188" t="str">
        <f>IF(A336="","",IF(OR(S336="Yes",F336="Credit Note",Q336&lt;=0,AF336="",Setup!$B$24&lt;=AF336,AN336&lt;=0),0,MAX(0,M336*MIN(1,MAX(0,AI336/AN336))*MAX(0,1-IF(AND(AD336&lt;&gt;"",AD336&lt;=AF336),MIN(1,MAX(0,AE336/Q336)),0))-SUMIFS('Reversal Reclaim'!$K$5:$K$504,'Reversal Reclaim'!$B$5:$B$504,A336,'Reversal Reclaim'!$G$5:$G$504,"Temporary"))))</f>
        <v/>
      </c>
      <c r="BD336" s="188" t="str">
        <f>IF(A336="","",IF(OR(S336="Yes",F336="Credit Note",Q336&lt;=0,AF336="",Setup!$B$24&lt;=AF336,AN336&lt;=0),0,MAX(0,N336*MIN(1,MAX(0,AI336/AN336))*MAX(0,1-IF(AND(AD336&lt;&gt;"",AD336&lt;=AF336),MIN(1,MAX(0,AE336/Q336)),0))-SUMIFS('Reversal Reclaim'!$L$5:$L$504,'Reversal Reclaim'!$B$5:$B$504,A336,'Reversal Reclaim'!$G$5:$G$504,"Temporary"))))</f>
        <v/>
      </c>
      <c r="BE336" s="188" t="str">
        <f>IF(A336="","",IF(OR(S336="Yes",F336="Credit Note",Q336&lt;=0,AF336="",Setup!$B$24&lt;=AF336,AN336&lt;=0),0,MAX(0,O336*MIN(1,MAX(0,AI336/AN336))*MAX(0,1-IF(AND(AD336&lt;&gt;"",AD336&lt;=AF336),MIN(1,MAX(0,AE336/Q336)),0))-SUMIFS('Reversal Reclaim'!$M$5:$M$504,'Reversal Reclaim'!$B$5:$B$504,A336,'Reversal Reclaim'!$G$5:$G$504,"Temporary"))))</f>
        <v/>
      </c>
      <c r="BF336" s="188" t="str">
        <f>IF(A336="","",IF(OR(S336="Yes",F336="Credit Note",Q336&lt;=0,AF336="",Setup!$B$24&lt;=AF336,AN336&lt;=0),0,MAX(0,P336*MIN(1,MAX(0,AI336/AN336))*MAX(0,1-IF(AND(AD336&lt;&gt;"",AD336&lt;=AF336),MIN(1,MAX(0,AE336/Q336)),0))-SUMIFS('Reversal Reclaim'!$N$5:$N$504,'Reversal Reclaim'!$B$5:$B$504,A336,'Reversal Reclaim'!$G$5:$G$504,"Temporary"))))</f>
        <v/>
      </c>
      <c r="BG336" s="188" t="str">
        <f t="shared" si="77"/>
        <v/>
      </c>
    </row>
    <row r="337" spans="1:59" ht="37.950000000000003" customHeight="1" x14ac:dyDescent="0.25">
      <c r="A337" s="61"/>
      <c r="B337" s="62"/>
      <c r="C337" s="62"/>
      <c r="D337" s="62"/>
      <c r="E337" s="62"/>
      <c r="F337" s="62"/>
      <c r="G337" s="62"/>
      <c r="H337" s="63"/>
      <c r="I337" s="63"/>
      <c r="J337" s="63"/>
      <c r="K337" s="63"/>
      <c r="L337" s="64"/>
      <c r="M337" s="64"/>
      <c r="N337" s="64"/>
      <c r="O337" s="64"/>
      <c r="P337" s="64"/>
      <c r="Q337" s="64"/>
      <c r="R337" s="62"/>
      <c r="S337" s="62"/>
      <c r="T337" s="62"/>
      <c r="U337" s="62"/>
      <c r="V337" s="62"/>
      <c r="W337" s="63"/>
      <c r="X337" s="65"/>
      <c r="Y337" s="65"/>
      <c r="Z337" s="65"/>
      <c r="AA337" s="62"/>
      <c r="AB337" s="62"/>
      <c r="AC337" s="62"/>
      <c r="AD337" s="63"/>
      <c r="AE337" s="64"/>
      <c r="AF337" s="63" t="str">
        <f t="shared" si="65"/>
        <v/>
      </c>
      <c r="AG337" s="62"/>
      <c r="AH337" s="207"/>
      <c r="AI337" s="64"/>
      <c r="AJ337" s="64"/>
      <c r="AK337" s="64"/>
      <c r="AL337" s="66" t="str">
        <f t="shared" si="66"/>
        <v/>
      </c>
      <c r="AM337" s="67" t="str">
        <f t="shared" si="67"/>
        <v/>
      </c>
      <c r="AN337" s="68" t="str">
        <f t="shared" si="68"/>
        <v/>
      </c>
      <c r="AO337" s="67" t="str">
        <f t="shared" si="69"/>
        <v/>
      </c>
      <c r="AP337" s="67" t="str">
        <f t="shared" si="70"/>
        <v/>
      </c>
      <c r="AQ337" s="67" t="str">
        <f t="shared" si="71"/>
        <v/>
      </c>
      <c r="AR337" s="67" t="str">
        <f t="shared" si="72"/>
        <v/>
      </c>
      <c r="AS337" s="67" t="str">
        <f t="shared" si="73"/>
        <v/>
      </c>
      <c r="AT337" s="67" t="str">
        <f>IF(A337="","",IF(S337="Yes","N.A.",IF(AND(AD337&lt;&gt;"",AD337&lt;=AF337,AE337&gt;=Q337),"PASS",IF(Setup!$B$24&lt;=AF337,"WATCH",IF(BG337&gt;0,"PARTIAL REVERSE/REVIEW","REVERSE/REVIEW")))))</f>
        <v/>
      </c>
      <c r="AU337" s="67" t="str">
        <f>IF(A337="","",IF(H337="","REVIEW",IF(AI337&gt;0,IF(OR(AH337="",NOT(ISNUMBER(AH337))),"REVIEW CLAIM DATE",IF(AH337&lt;=SUMIF('FY Deadlines'!$A$5:$A$14,IF(MONTH(H337)&gt;=4,YEAR(H337),YEAR(H337)-1),'FY Deadlines'!$F$5:$F$14),"PASS","EXPIRED CLAIM")),IF(SUMIF('FY Deadlines'!$A$5:$A$14,IF(MONTH(H337)&gt;=4,YEAR(H337),YEAR(H337)-1),'FY Deadlines'!$F$5:$F$14)=0,"REVIEW FY",IF(Setup!$B$24&gt;SUMIF('FY Deadlines'!$A$5:$A$14,IF(MONTH(H337)&gt;=4,YEAR(H337),YEAR(H337)-1),'FY Deadlines'!$F$5:$F$14),"EXPIRED","PASS")))))</f>
        <v/>
      </c>
      <c r="AV337" s="67" t="str">
        <f t="shared" si="74"/>
        <v/>
      </c>
      <c r="AW337" s="67" t="str">
        <f>IF(AM337="","",IF(COUNTIF('GSTR-2B IMS'!$AE$5:$AE$504,AM337)=1,SUMIF('GSTR-2B IMS'!$AE$5:$AE$504,AM337,'GSTR-2B IMS'!$AL$5:$AL$504),""))</f>
        <v/>
      </c>
      <c r="AX337" s="67" t="str">
        <f>IF(A337="","",IF(AO337&gt;1,"Duplicate",IF(COUNTIF('GSTR-2B IMS'!$AE$5:$AE$504,AM337)=0,"Only in Books",IF(COUNTIF('GSTR-2B IMS'!$AE$5:$AE$504,AM337)&gt;1,"Duplicate",IF(AND(C337=INDEX('GSTR-2B IMS'!$C$5:$C$504,AW337),F337=INDEX('GSTR-2B IMS'!$F$5:$F$504,AW337),ABS(H337-INDEX('GSTR-2B IMS'!$H$5:$H$504,AW337))&lt;=Setup!$B$21,ABS(L337-INDEX('GSTR-2B IMS'!$L$5:$L$504,AW337))&lt;=Setup!$B$18,ABS(AN337-INDEX('GSTR-2B IMS'!$AF$5:$AF$504,AW337))&lt;=Setup!$B$19,ABS(M337-INDEX('GSTR-2B IMS'!$M$5:$M$504,AW337))&lt;=Setup!$B$20,ABS(N337-INDEX('GSTR-2B IMS'!$N$5:$N$504,AW337))&lt;=Setup!$B$20,ABS(O337-INDEX('GSTR-2B IMS'!$O$5:$O$504,AW337))&lt;=Setup!$B$20,ABS(P337-INDEX('GSTR-2B IMS'!$P$5:$P$504,AW337))&lt;=Setup!$B$20),"Exact",IF(AND(C337=INDEX('GSTR-2B IMS'!$C$5:$C$504,AW337),F337=INDEX('GSTR-2B IMS'!$F$5:$F$504,AW337)),"Partial","Probable"))))))</f>
        <v/>
      </c>
      <c r="AY337" s="69" t="str">
        <f t="shared" si="75"/>
        <v/>
      </c>
      <c r="AZ337" s="190">
        <f t="shared" si="76"/>
        <v>333</v>
      </c>
      <c r="BA337" s="190" t="str">
        <f>IF(A337="","",IF(AW337="","N.A.",IF(INDEX('GSTR-2B IMS'!$T$5:$T$504,AW337)&lt;&gt;"Available","REVIEW",IF(OR(INDEX('GSTR-2B IMS'!$B$5:$B$504,AW337)="GSTR-1 B2B",INDEX('GSTR-2B IMS'!$B$5:$B$504,AW337)="GSTR-1A",INDEX('GSTR-2B IMS'!$B$5:$B$504,AW337)="IFF"),IF(OR(INDEX('GSTR-2B IMS'!$V$5:$V$504,AW337)="Accepted",INDEX('GSTR-2B IMS'!$V$5:$V$504,AW337)="No Action",INDEX('GSTR-2B IMS'!$V$5:$V$504,AW337)="Deemed Accepted"),"PASS","REVIEW"),IF(OR(INDEX('GSTR-2B IMS'!$V$5:$V$504,AW337)="Not in IMS",INDEX('GSTR-2B IMS'!$V$5:$V$504,AW337)="N.A.",INDEX('GSTR-2B IMS'!$V$5:$V$504,AW337)=""),"PASS","REVIEW")))))</f>
        <v/>
      </c>
      <c r="BB337" s="190" t="str">
        <f>IF(A337="","",IF(S337="Yes","RCM",IF(AW337="","Unmatched",IF(INDEX('GSTR-2B IMS'!$AC$5:$AC$504,AW337)="","4(A)(5)",INDEX('GSTR-2B IMS'!$AC$5:$AC$504,AW337)))))</f>
        <v/>
      </c>
      <c r="BC337" s="188" t="str">
        <f>IF(A337="","",IF(OR(S337="Yes",F337="Credit Note",Q337&lt;=0,AF337="",Setup!$B$24&lt;=AF337,AN337&lt;=0),0,MAX(0,M337*MIN(1,MAX(0,AI337/AN337))*MAX(0,1-IF(AND(AD337&lt;&gt;"",AD337&lt;=AF337),MIN(1,MAX(0,AE337/Q337)),0))-SUMIFS('Reversal Reclaim'!$K$5:$K$504,'Reversal Reclaim'!$B$5:$B$504,A337,'Reversal Reclaim'!$G$5:$G$504,"Temporary"))))</f>
        <v/>
      </c>
      <c r="BD337" s="188" t="str">
        <f>IF(A337="","",IF(OR(S337="Yes",F337="Credit Note",Q337&lt;=0,AF337="",Setup!$B$24&lt;=AF337,AN337&lt;=0),0,MAX(0,N337*MIN(1,MAX(0,AI337/AN337))*MAX(0,1-IF(AND(AD337&lt;&gt;"",AD337&lt;=AF337),MIN(1,MAX(0,AE337/Q337)),0))-SUMIFS('Reversal Reclaim'!$L$5:$L$504,'Reversal Reclaim'!$B$5:$B$504,A337,'Reversal Reclaim'!$G$5:$G$504,"Temporary"))))</f>
        <v/>
      </c>
      <c r="BE337" s="188" t="str">
        <f>IF(A337="","",IF(OR(S337="Yes",F337="Credit Note",Q337&lt;=0,AF337="",Setup!$B$24&lt;=AF337,AN337&lt;=0),0,MAX(0,O337*MIN(1,MAX(0,AI337/AN337))*MAX(0,1-IF(AND(AD337&lt;&gt;"",AD337&lt;=AF337),MIN(1,MAX(0,AE337/Q337)),0))-SUMIFS('Reversal Reclaim'!$M$5:$M$504,'Reversal Reclaim'!$B$5:$B$504,A337,'Reversal Reclaim'!$G$5:$G$504,"Temporary"))))</f>
        <v/>
      </c>
      <c r="BF337" s="188" t="str">
        <f>IF(A337="","",IF(OR(S337="Yes",F337="Credit Note",Q337&lt;=0,AF337="",Setup!$B$24&lt;=AF337,AN337&lt;=0),0,MAX(0,P337*MIN(1,MAX(0,AI337/AN337))*MAX(0,1-IF(AND(AD337&lt;&gt;"",AD337&lt;=AF337),MIN(1,MAX(0,AE337/Q337)),0))-SUMIFS('Reversal Reclaim'!$N$5:$N$504,'Reversal Reclaim'!$B$5:$B$504,A337,'Reversal Reclaim'!$G$5:$G$504,"Temporary"))))</f>
        <v/>
      </c>
      <c r="BG337" s="188" t="str">
        <f t="shared" si="77"/>
        <v/>
      </c>
    </row>
    <row r="338" spans="1:59" ht="37.950000000000003" customHeight="1" x14ac:dyDescent="0.25">
      <c r="A338" s="61"/>
      <c r="B338" s="62"/>
      <c r="C338" s="62"/>
      <c r="D338" s="62"/>
      <c r="E338" s="62"/>
      <c r="F338" s="62"/>
      <c r="G338" s="62"/>
      <c r="H338" s="63"/>
      <c r="I338" s="63"/>
      <c r="J338" s="63"/>
      <c r="K338" s="63"/>
      <c r="L338" s="64"/>
      <c r="M338" s="64"/>
      <c r="N338" s="64"/>
      <c r="O338" s="64"/>
      <c r="P338" s="64"/>
      <c r="Q338" s="64"/>
      <c r="R338" s="62"/>
      <c r="S338" s="62"/>
      <c r="T338" s="62"/>
      <c r="U338" s="62"/>
      <c r="V338" s="62"/>
      <c r="W338" s="63"/>
      <c r="X338" s="65"/>
      <c r="Y338" s="65"/>
      <c r="Z338" s="65"/>
      <c r="AA338" s="62"/>
      <c r="AB338" s="62"/>
      <c r="AC338" s="62"/>
      <c r="AD338" s="63"/>
      <c r="AE338" s="64"/>
      <c r="AF338" s="63" t="str">
        <f t="shared" si="65"/>
        <v/>
      </c>
      <c r="AG338" s="62"/>
      <c r="AH338" s="207"/>
      <c r="AI338" s="64"/>
      <c r="AJ338" s="64"/>
      <c r="AK338" s="64"/>
      <c r="AL338" s="66" t="str">
        <f t="shared" si="66"/>
        <v/>
      </c>
      <c r="AM338" s="67" t="str">
        <f t="shared" si="67"/>
        <v/>
      </c>
      <c r="AN338" s="68" t="str">
        <f t="shared" si="68"/>
        <v/>
      </c>
      <c r="AO338" s="67" t="str">
        <f t="shared" si="69"/>
        <v/>
      </c>
      <c r="AP338" s="67" t="str">
        <f t="shared" si="70"/>
        <v/>
      </c>
      <c r="AQ338" s="67" t="str">
        <f t="shared" si="71"/>
        <v/>
      </c>
      <c r="AR338" s="67" t="str">
        <f t="shared" si="72"/>
        <v/>
      </c>
      <c r="AS338" s="67" t="str">
        <f t="shared" si="73"/>
        <v/>
      </c>
      <c r="AT338" s="67" t="str">
        <f>IF(A338="","",IF(S338="Yes","N.A.",IF(AND(AD338&lt;&gt;"",AD338&lt;=AF338,AE338&gt;=Q338),"PASS",IF(Setup!$B$24&lt;=AF338,"WATCH",IF(BG338&gt;0,"PARTIAL REVERSE/REVIEW","REVERSE/REVIEW")))))</f>
        <v/>
      </c>
      <c r="AU338" s="67" t="str">
        <f>IF(A338="","",IF(H338="","REVIEW",IF(AI338&gt;0,IF(OR(AH338="",NOT(ISNUMBER(AH338))),"REVIEW CLAIM DATE",IF(AH338&lt;=SUMIF('FY Deadlines'!$A$5:$A$14,IF(MONTH(H338)&gt;=4,YEAR(H338),YEAR(H338)-1),'FY Deadlines'!$F$5:$F$14),"PASS","EXPIRED CLAIM")),IF(SUMIF('FY Deadlines'!$A$5:$A$14,IF(MONTH(H338)&gt;=4,YEAR(H338),YEAR(H338)-1),'FY Deadlines'!$F$5:$F$14)=0,"REVIEW FY",IF(Setup!$B$24&gt;SUMIF('FY Deadlines'!$A$5:$A$14,IF(MONTH(H338)&gt;=4,YEAR(H338),YEAR(H338)-1),'FY Deadlines'!$F$5:$F$14),"EXPIRED","PASS")))))</f>
        <v/>
      </c>
      <c r="AV338" s="67" t="str">
        <f t="shared" si="74"/>
        <v/>
      </c>
      <c r="AW338" s="67" t="str">
        <f>IF(AM338="","",IF(COUNTIF('GSTR-2B IMS'!$AE$5:$AE$504,AM338)=1,SUMIF('GSTR-2B IMS'!$AE$5:$AE$504,AM338,'GSTR-2B IMS'!$AL$5:$AL$504),""))</f>
        <v/>
      </c>
      <c r="AX338" s="67" t="str">
        <f>IF(A338="","",IF(AO338&gt;1,"Duplicate",IF(COUNTIF('GSTR-2B IMS'!$AE$5:$AE$504,AM338)=0,"Only in Books",IF(COUNTIF('GSTR-2B IMS'!$AE$5:$AE$504,AM338)&gt;1,"Duplicate",IF(AND(C338=INDEX('GSTR-2B IMS'!$C$5:$C$504,AW338),F338=INDEX('GSTR-2B IMS'!$F$5:$F$504,AW338),ABS(H338-INDEX('GSTR-2B IMS'!$H$5:$H$504,AW338))&lt;=Setup!$B$21,ABS(L338-INDEX('GSTR-2B IMS'!$L$5:$L$504,AW338))&lt;=Setup!$B$18,ABS(AN338-INDEX('GSTR-2B IMS'!$AF$5:$AF$504,AW338))&lt;=Setup!$B$19,ABS(M338-INDEX('GSTR-2B IMS'!$M$5:$M$504,AW338))&lt;=Setup!$B$20,ABS(N338-INDEX('GSTR-2B IMS'!$N$5:$N$504,AW338))&lt;=Setup!$B$20,ABS(O338-INDEX('GSTR-2B IMS'!$O$5:$O$504,AW338))&lt;=Setup!$B$20,ABS(P338-INDEX('GSTR-2B IMS'!$P$5:$P$504,AW338))&lt;=Setup!$B$20),"Exact",IF(AND(C338=INDEX('GSTR-2B IMS'!$C$5:$C$504,AW338),F338=INDEX('GSTR-2B IMS'!$F$5:$F$504,AW338)),"Partial","Probable"))))))</f>
        <v/>
      </c>
      <c r="AY338" s="69" t="str">
        <f t="shared" si="75"/>
        <v/>
      </c>
      <c r="AZ338" s="190">
        <f t="shared" si="76"/>
        <v>334</v>
      </c>
      <c r="BA338" s="190" t="str">
        <f>IF(A338="","",IF(AW338="","N.A.",IF(INDEX('GSTR-2B IMS'!$T$5:$T$504,AW338)&lt;&gt;"Available","REVIEW",IF(OR(INDEX('GSTR-2B IMS'!$B$5:$B$504,AW338)="GSTR-1 B2B",INDEX('GSTR-2B IMS'!$B$5:$B$504,AW338)="GSTR-1A",INDEX('GSTR-2B IMS'!$B$5:$B$504,AW338)="IFF"),IF(OR(INDEX('GSTR-2B IMS'!$V$5:$V$504,AW338)="Accepted",INDEX('GSTR-2B IMS'!$V$5:$V$504,AW338)="No Action",INDEX('GSTR-2B IMS'!$V$5:$V$504,AW338)="Deemed Accepted"),"PASS","REVIEW"),IF(OR(INDEX('GSTR-2B IMS'!$V$5:$V$504,AW338)="Not in IMS",INDEX('GSTR-2B IMS'!$V$5:$V$504,AW338)="N.A.",INDEX('GSTR-2B IMS'!$V$5:$V$504,AW338)=""),"PASS","REVIEW")))))</f>
        <v/>
      </c>
      <c r="BB338" s="190" t="str">
        <f>IF(A338="","",IF(S338="Yes","RCM",IF(AW338="","Unmatched",IF(INDEX('GSTR-2B IMS'!$AC$5:$AC$504,AW338)="","4(A)(5)",INDEX('GSTR-2B IMS'!$AC$5:$AC$504,AW338)))))</f>
        <v/>
      </c>
      <c r="BC338" s="188" t="str">
        <f>IF(A338="","",IF(OR(S338="Yes",F338="Credit Note",Q338&lt;=0,AF338="",Setup!$B$24&lt;=AF338,AN338&lt;=0),0,MAX(0,M338*MIN(1,MAX(0,AI338/AN338))*MAX(0,1-IF(AND(AD338&lt;&gt;"",AD338&lt;=AF338),MIN(1,MAX(0,AE338/Q338)),0))-SUMIFS('Reversal Reclaim'!$K$5:$K$504,'Reversal Reclaim'!$B$5:$B$504,A338,'Reversal Reclaim'!$G$5:$G$504,"Temporary"))))</f>
        <v/>
      </c>
      <c r="BD338" s="188" t="str">
        <f>IF(A338="","",IF(OR(S338="Yes",F338="Credit Note",Q338&lt;=0,AF338="",Setup!$B$24&lt;=AF338,AN338&lt;=0),0,MAX(0,N338*MIN(1,MAX(0,AI338/AN338))*MAX(0,1-IF(AND(AD338&lt;&gt;"",AD338&lt;=AF338),MIN(1,MAX(0,AE338/Q338)),0))-SUMIFS('Reversal Reclaim'!$L$5:$L$504,'Reversal Reclaim'!$B$5:$B$504,A338,'Reversal Reclaim'!$G$5:$G$504,"Temporary"))))</f>
        <v/>
      </c>
      <c r="BE338" s="188" t="str">
        <f>IF(A338="","",IF(OR(S338="Yes",F338="Credit Note",Q338&lt;=0,AF338="",Setup!$B$24&lt;=AF338,AN338&lt;=0),0,MAX(0,O338*MIN(1,MAX(0,AI338/AN338))*MAX(0,1-IF(AND(AD338&lt;&gt;"",AD338&lt;=AF338),MIN(1,MAX(0,AE338/Q338)),0))-SUMIFS('Reversal Reclaim'!$M$5:$M$504,'Reversal Reclaim'!$B$5:$B$504,A338,'Reversal Reclaim'!$G$5:$G$504,"Temporary"))))</f>
        <v/>
      </c>
      <c r="BF338" s="188" t="str">
        <f>IF(A338="","",IF(OR(S338="Yes",F338="Credit Note",Q338&lt;=0,AF338="",Setup!$B$24&lt;=AF338,AN338&lt;=0),0,MAX(0,P338*MIN(1,MAX(0,AI338/AN338))*MAX(0,1-IF(AND(AD338&lt;&gt;"",AD338&lt;=AF338),MIN(1,MAX(0,AE338/Q338)),0))-SUMIFS('Reversal Reclaim'!$N$5:$N$504,'Reversal Reclaim'!$B$5:$B$504,A338,'Reversal Reclaim'!$G$5:$G$504,"Temporary"))))</f>
        <v/>
      </c>
      <c r="BG338" s="188" t="str">
        <f t="shared" si="77"/>
        <v/>
      </c>
    </row>
    <row r="339" spans="1:59" ht="37.950000000000003" customHeight="1" x14ac:dyDescent="0.25">
      <c r="A339" s="61"/>
      <c r="B339" s="62"/>
      <c r="C339" s="62"/>
      <c r="D339" s="62"/>
      <c r="E339" s="62"/>
      <c r="F339" s="62"/>
      <c r="G339" s="62"/>
      <c r="H339" s="63"/>
      <c r="I339" s="63"/>
      <c r="J339" s="63"/>
      <c r="K339" s="63"/>
      <c r="L339" s="64"/>
      <c r="M339" s="64"/>
      <c r="N339" s="64"/>
      <c r="O339" s="64"/>
      <c r="P339" s="64"/>
      <c r="Q339" s="64"/>
      <c r="R339" s="62"/>
      <c r="S339" s="62"/>
      <c r="T339" s="62"/>
      <c r="U339" s="62"/>
      <c r="V339" s="62"/>
      <c r="W339" s="63"/>
      <c r="X339" s="65"/>
      <c r="Y339" s="65"/>
      <c r="Z339" s="65"/>
      <c r="AA339" s="62"/>
      <c r="AB339" s="62"/>
      <c r="AC339" s="62"/>
      <c r="AD339" s="63"/>
      <c r="AE339" s="64"/>
      <c r="AF339" s="63" t="str">
        <f t="shared" si="65"/>
        <v/>
      </c>
      <c r="AG339" s="62"/>
      <c r="AH339" s="207"/>
      <c r="AI339" s="64"/>
      <c r="AJ339" s="64"/>
      <c r="AK339" s="64"/>
      <c r="AL339" s="66" t="str">
        <f t="shared" si="66"/>
        <v/>
      </c>
      <c r="AM339" s="67" t="str">
        <f t="shared" si="67"/>
        <v/>
      </c>
      <c r="AN339" s="68" t="str">
        <f t="shared" si="68"/>
        <v/>
      </c>
      <c r="AO339" s="67" t="str">
        <f t="shared" si="69"/>
        <v/>
      </c>
      <c r="AP339" s="67" t="str">
        <f t="shared" si="70"/>
        <v/>
      </c>
      <c r="AQ339" s="67" t="str">
        <f t="shared" si="71"/>
        <v/>
      </c>
      <c r="AR339" s="67" t="str">
        <f t="shared" si="72"/>
        <v/>
      </c>
      <c r="AS339" s="67" t="str">
        <f t="shared" si="73"/>
        <v/>
      </c>
      <c r="AT339" s="67" t="str">
        <f>IF(A339="","",IF(S339="Yes","N.A.",IF(AND(AD339&lt;&gt;"",AD339&lt;=AF339,AE339&gt;=Q339),"PASS",IF(Setup!$B$24&lt;=AF339,"WATCH",IF(BG339&gt;0,"PARTIAL REVERSE/REVIEW","REVERSE/REVIEW")))))</f>
        <v/>
      </c>
      <c r="AU339" s="67" t="str">
        <f>IF(A339="","",IF(H339="","REVIEW",IF(AI339&gt;0,IF(OR(AH339="",NOT(ISNUMBER(AH339))),"REVIEW CLAIM DATE",IF(AH339&lt;=SUMIF('FY Deadlines'!$A$5:$A$14,IF(MONTH(H339)&gt;=4,YEAR(H339),YEAR(H339)-1),'FY Deadlines'!$F$5:$F$14),"PASS","EXPIRED CLAIM")),IF(SUMIF('FY Deadlines'!$A$5:$A$14,IF(MONTH(H339)&gt;=4,YEAR(H339),YEAR(H339)-1),'FY Deadlines'!$F$5:$F$14)=0,"REVIEW FY",IF(Setup!$B$24&gt;SUMIF('FY Deadlines'!$A$5:$A$14,IF(MONTH(H339)&gt;=4,YEAR(H339),YEAR(H339)-1),'FY Deadlines'!$F$5:$F$14),"EXPIRED","PASS")))))</f>
        <v/>
      </c>
      <c r="AV339" s="67" t="str">
        <f t="shared" si="74"/>
        <v/>
      </c>
      <c r="AW339" s="67" t="str">
        <f>IF(AM339="","",IF(COUNTIF('GSTR-2B IMS'!$AE$5:$AE$504,AM339)=1,SUMIF('GSTR-2B IMS'!$AE$5:$AE$504,AM339,'GSTR-2B IMS'!$AL$5:$AL$504),""))</f>
        <v/>
      </c>
      <c r="AX339" s="67" t="str">
        <f>IF(A339="","",IF(AO339&gt;1,"Duplicate",IF(COUNTIF('GSTR-2B IMS'!$AE$5:$AE$504,AM339)=0,"Only in Books",IF(COUNTIF('GSTR-2B IMS'!$AE$5:$AE$504,AM339)&gt;1,"Duplicate",IF(AND(C339=INDEX('GSTR-2B IMS'!$C$5:$C$504,AW339),F339=INDEX('GSTR-2B IMS'!$F$5:$F$504,AW339),ABS(H339-INDEX('GSTR-2B IMS'!$H$5:$H$504,AW339))&lt;=Setup!$B$21,ABS(L339-INDEX('GSTR-2B IMS'!$L$5:$L$504,AW339))&lt;=Setup!$B$18,ABS(AN339-INDEX('GSTR-2B IMS'!$AF$5:$AF$504,AW339))&lt;=Setup!$B$19,ABS(M339-INDEX('GSTR-2B IMS'!$M$5:$M$504,AW339))&lt;=Setup!$B$20,ABS(N339-INDEX('GSTR-2B IMS'!$N$5:$N$504,AW339))&lt;=Setup!$B$20,ABS(O339-INDEX('GSTR-2B IMS'!$O$5:$O$504,AW339))&lt;=Setup!$B$20,ABS(P339-INDEX('GSTR-2B IMS'!$P$5:$P$504,AW339))&lt;=Setup!$B$20),"Exact",IF(AND(C339=INDEX('GSTR-2B IMS'!$C$5:$C$504,AW339),F339=INDEX('GSTR-2B IMS'!$F$5:$F$504,AW339)),"Partial","Probable"))))))</f>
        <v/>
      </c>
      <c r="AY339" s="69" t="str">
        <f t="shared" si="75"/>
        <v/>
      </c>
      <c r="AZ339" s="190">
        <f t="shared" si="76"/>
        <v>335</v>
      </c>
      <c r="BA339" s="190" t="str">
        <f>IF(A339="","",IF(AW339="","N.A.",IF(INDEX('GSTR-2B IMS'!$T$5:$T$504,AW339)&lt;&gt;"Available","REVIEW",IF(OR(INDEX('GSTR-2B IMS'!$B$5:$B$504,AW339)="GSTR-1 B2B",INDEX('GSTR-2B IMS'!$B$5:$B$504,AW339)="GSTR-1A",INDEX('GSTR-2B IMS'!$B$5:$B$504,AW339)="IFF"),IF(OR(INDEX('GSTR-2B IMS'!$V$5:$V$504,AW339)="Accepted",INDEX('GSTR-2B IMS'!$V$5:$V$504,AW339)="No Action",INDEX('GSTR-2B IMS'!$V$5:$V$504,AW339)="Deemed Accepted"),"PASS","REVIEW"),IF(OR(INDEX('GSTR-2B IMS'!$V$5:$V$504,AW339)="Not in IMS",INDEX('GSTR-2B IMS'!$V$5:$V$504,AW339)="N.A.",INDEX('GSTR-2B IMS'!$V$5:$V$504,AW339)=""),"PASS","REVIEW")))))</f>
        <v/>
      </c>
      <c r="BB339" s="190" t="str">
        <f>IF(A339="","",IF(S339="Yes","RCM",IF(AW339="","Unmatched",IF(INDEX('GSTR-2B IMS'!$AC$5:$AC$504,AW339)="","4(A)(5)",INDEX('GSTR-2B IMS'!$AC$5:$AC$504,AW339)))))</f>
        <v/>
      </c>
      <c r="BC339" s="188" t="str">
        <f>IF(A339="","",IF(OR(S339="Yes",F339="Credit Note",Q339&lt;=0,AF339="",Setup!$B$24&lt;=AF339,AN339&lt;=0),0,MAX(0,M339*MIN(1,MAX(0,AI339/AN339))*MAX(0,1-IF(AND(AD339&lt;&gt;"",AD339&lt;=AF339),MIN(1,MAX(0,AE339/Q339)),0))-SUMIFS('Reversal Reclaim'!$K$5:$K$504,'Reversal Reclaim'!$B$5:$B$504,A339,'Reversal Reclaim'!$G$5:$G$504,"Temporary"))))</f>
        <v/>
      </c>
      <c r="BD339" s="188" t="str">
        <f>IF(A339="","",IF(OR(S339="Yes",F339="Credit Note",Q339&lt;=0,AF339="",Setup!$B$24&lt;=AF339,AN339&lt;=0),0,MAX(0,N339*MIN(1,MAX(0,AI339/AN339))*MAX(0,1-IF(AND(AD339&lt;&gt;"",AD339&lt;=AF339),MIN(1,MAX(0,AE339/Q339)),0))-SUMIFS('Reversal Reclaim'!$L$5:$L$504,'Reversal Reclaim'!$B$5:$B$504,A339,'Reversal Reclaim'!$G$5:$G$504,"Temporary"))))</f>
        <v/>
      </c>
      <c r="BE339" s="188" t="str">
        <f>IF(A339="","",IF(OR(S339="Yes",F339="Credit Note",Q339&lt;=0,AF339="",Setup!$B$24&lt;=AF339,AN339&lt;=0),0,MAX(0,O339*MIN(1,MAX(0,AI339/AN339))*MAX(0,1-IF(AND(AD339&lt;&gt;"",AD339&lt;=AF339),MIN(1,MAX(0,AE339/Q339)),0))-SUMIFS('Reversal Reclaim'!$M$5:$M$504,'Reversal Reclaim'!$B$5:$B$504,A339,'Reversal Reclaim'!$G$5:$G$504,"Temporary"))))</f>
        <v/>
      </c>
      <c r="BF339" s="188" t="str">
        <f>IF(A339="","",IF(OR(S339="Yes",F339="Credit Note",Q339&lt;=0,AF339="",Setup!$B$24&lt;=AF339,AN339&lt;=0),0,MAX(0,P339*MIN(1,MAX(0,AI339/AN339))*MAX(0,1-IF(AND(AD339&lt;&gt;"",AD339&lt;=AF339),MIN(1,MAX(0,AE339/Q339)),0))-SUMIFS('Reversal Reclaim'!$N$5:$N$504,'Reversal Reclaim'!$B$5:$B$504,A339,'Reversal Reclaim'!$G$5:$G$504,"Temporary"))))</f>
        <v/>
      </c>
      <c r="BG339" s="188" t="str">
        <f t="shared" si="77"/>
        <v/>
      </c>
    </row>
    <row r="340" spans="1:59" ht="37.950000000000003" customHeight="1" x14ac:dyDescent="0.25">
      <c r="A340" s="61"/>
      <c r="B340" s="62"/>
      <c r="C340" s="62"/>
      <c r="D340" s="62"/>
      <c r="E340" s="62"/>
      <c r="F340" s="62"/>
      <c r="G340" s="62"/>
      <c r="H340" s="63"/>
      <c r="I340" s="63"/>
      <c r="J340" s="63"/>
      <c r="K340" s="63"/>
      <c r="L340" s="64"/>
      <c r="M340" s="64"/>
      <c r="N340" s="64"/>
      <c r="O340" s="64"/>
      <c r="P340" s="64"/>
      <c r="Q340" s="64"/>
      <c r="R340" s="62"/>
      <c r="S340" s="62"/>
      <c r="T340" s="62"/>
      <c r="U340" s="62"/>
      <c r="V340" s="62"/>
      <c r="W340" s="63"/>
      <c r="X340" s="65"/>
      <c r="Y340" s="65"/>
      <c r="Z340" s="65"/>
      <c r="AA340" s="62"/>
      <c r="AB340" s="62"/>
      <c r="AC340" s="62"/>
      <c r="AD340" s="63"/>
      <c r="AE340" s="64"/>
      <c r="AF340" s="63" t="str">
        <f t="shared" si="65"/>
        <v/>
      </c>
      <c r="AG340" s="62"/>
      <c r="AH340" s="207"/>
      <c r="AI340" s="64"/>
      <c r="AJ340" s="64"/>
      <c r="AK340" s="64"/>
      <c r="AL340" s="66" t="str">
        <f t="shared" si="66"/>
        <v/>
      </c>
      <c r="AM340" s="67" t="str">
        <f t="shared" si="67"/>
        <v/>
      </c>
      <c r="AN340" s="68" t="str">
        <f t="shared" si="68"/>
        <v/>
      </c>
      <c r="AO340" s="67" t="str">
        <f t="shared" si="69"/>
        <v/>
      </c>
      <c r="AP340" s="67" t="str">
        <f t="shared" si="70"/>
        <v/>
      </c>
      <c r="AQ340" s="67" t="str">
        <f t="shared" si="71"/>
        <v/>
      </c>
      <c r="AR340" s="67" t="str">
        <f t="shared" si="72"/>
        <v/>
      </c>
      <c r="AS340" s="67" t="str">
        <f t="shared" si="73"/>
        <v/>
      </c>
      <c r="AT340" s="67" t="str">
        <f>IF(A340="","",IF(S340="Yes","N.A.",IF(AND(AD340&lt;&gt;"",AD340&lt;=AF340,AE340&gt;=Q340),"PASS",IF(Setup!$B$24&lt;=AF340,"WATCH",IF(BG340&gt;0,"PARTIAL REVERSE/REVIEW","REVERSE/REVIEW")))))</f>
        <v/>
      </c>
      <c r="AU340" s="67" t="str">
        <f>IF(A340="","",IF(H340="","REVIEW",IF(AI340&gt;0,IF(OR(AH340="",NOT(ISNUMBER(AH340))),"REVIEW CLAIM DATE",IF(AH340&lt;=SUMIF('FY Deadlines'!$A$5:$A$14,IF(MONTH(H340)&gt;=4,YEAR(H340),YEAR(H340)-1),'FY Deadlines'!$F$5:$F$14),"PASS","EXPIRED CLAIM")),IF(SUMIF('FY Deadlines'!$A$5:$A$14,IF(MONTH(H340)&gt;=4,YEAR(H340),YEAR(H340)-1),'FY Deadlines'!$F$5:$F$14)=0,"REVIEW FY",IF(Setup!$B$24&gt;SUMIF('FY Deadlines'!$A$5:$A$14,IF(MONTH(H340)&gt;=4,YEAR(H340),YEAR(H340)-1),'FY Deadlines'!$F$5:$F$14),"EXPIRED","PASS")))))</f>
        <v/>
      </c>
      <c r="AV340" s="67" t="str">
        <f t="shared" si="74"/>
        <v/>
      </c>
      <c r="AW340" s="67" t="str">
        <f>IF(AM340="","",IF(COUNTIF('GSTR-2B IMS'!$AE$5:$AE$504,AM340)=1,SUMIF('GSTR-2B IMS'!$AE$5:$AE$504,AM340,'GSTR-2B IMS'!$AL$5:$AL$504),""))</f>
        <v/>
      </c>
      <c r="AX340" s="67" t="str">
        <f>IF(A340="","",IF(AO340&gt;1,"Duplicate",IF(COUNTIF('GSTR-2B IMS'!$AE$5:$AE$504,AM340)=0,"Only in Books",IF(COUNTIF('GSTR-2B IMS'!$AE$5:$AE$504,AM340)&gt;1,"Duplicate",IF(AND(C340=INDEX('GSTR-2B IMS'!$C$5:$C$504,AW340),F340=INDEX('GSTR-2B IMS'!$F$5:$F$504,AW340),ABS(H340-INDEX('GSTR-2B IMS'!$H$5:$H$504,AW340))&lt;=Setup!$B$21,ABS(L340-INDEX('GSTR-2B IMS'!$L$5:$L$504,AW340))&lt;=Setup!$B$18,ABS(AN340-INDEX('GSTR-2B IMS'!$AF$5:$AF$504,AW340))&lt;=Setup!$B$19,ABS(M340-INDEX('GSTR-2B IMS'!$M$5:$M$504,AW340))&lt;=Setup!$B$20,ABS(N340-INDEX('GSTR-2B IMS'!$N$5:$N$504,AW340))&lt;=Setup!$B$20,ABS(O340-INDEX('GSTR-2B IMS'!$O$5:$O$504,AW340))&lt;=Setup!$B$20,ABS(P340-INDEX('GSTR-2B IMS'!$P$5:$P$504,AW340))&lt;=Setup!$B$20),"Exact",IF(AND(C340=INDEX('GSTR-2B IMS'!$C$5:$C$504,AW340),F340=INDEX('GSTR-2B IMS'!$F$5:$F$504,AW340)),"Partial","Probable"))))))</f>
        <v/>
      </c>
      <c r="AY340" s="69" t="str">
        <f t="shared" si="75"/>
        <v/>
      </c>
      <c r="AZ340" s="190">
        <f t="shared" si="76"/>
        <v>336</v>
      </c>
      <c r="BA340" s="190" t="str">
        <f>IF(A340="","",IF(AW340="","N.A.",IF(INDEX('GSTR-2B IMS'!$T$5:$T$504,AW340)&lt;&gt;"Available","REVIEW",IF(OR(INDEX('GSTR-2B IMS'!$B$5:$B$504,AW340)="GSTR-1 B2B",INDEX('GSTR-2B IMS'!$B$5:$B$504,AW340)="GSTR-1A",INDEX('GSTR-2B IMS'!$B$5:$B$504,AW340)="IFF"),IF(OR(INDEX('GSTR-2B IMS'!$V$5:$V$504,AW340)="Accepted",INDEX('GSTR-2B IMS'!$V$5:$V$504,AW340)="No Action",INDEX('GSTR-2B IMS'!$V$5:$V$504,AW340)="Deemed Accepted"),"PASS","REVIEW"),IF(OR(INDEX('GSTR-2B IMS'!$V$5:$V$504,AW340)="Not in IMS",INDEX('GSTR-2B IMS'!$V$5:$V$504,AW340)="N.A.",INDEX('GSTR-2B IMS'!$V$5:$V$504,AW340)=""),"PASS","REVIEW")))))</f>
        <v/>
      </c>
      <c r="BB340" s="190" t="str">
        <f>IF(A340="","",IF(S340="Yes","RCM",IF(AW340="","Unmatched",IF(INDEX('GSTR-2B IMS'!$AC$5:$AC$504,AW340)="","4(A)(5)",INDEX('GSTR-2B IMS'!$AC$5:$AC$504,AW340)))))</f>
        <v/>
      </c>
      <c r="BC340" s="188" t="str">
        <f>IF(A340="","",IF(OR(S340="Yes",F340="Credit Note",Q340&lt;=0,AF340="",Setup!$B$24&lt;=AF340,AN340&lt;=0),0,MAX(0,M340*MIN(1,MAX(0,AI340/AN340))*MAX(0,1-IF(AND(AD340&lt;&gt;"",AD340&lt;=AF340),MIN(1,MAX(0,AE340/Q340)),0))-SUMIFS('Reversal Reclaim'!$K$5:$K$504,'Reversal Reclaim'!$B$5:$B$504,A340,'Reversal Reclaim'!$G$5:$G$504,"Temporary"))))</f>
        <v/>
      </c>
      <c r="BD340" s="188" t="str">
        <f>IF(A340="","",IF(OR(S340="Yes",F340="Credit Note",Q340&lt;=0,AF340="",Setup!$B$24&lt;=AF340,AN340&lt;=0),0,MAX(0,N340*MIN(1,MAX(0,AI340/AN340))*MAX(0,1-IF(AND(AD340&lt;&gt;"",AD340&lt;=AF340),MIN(1,MAX(0,AE340/Q340)),0))-SUMIFS('Reversal Reclaim'!$L$5:$L$504,'Reversal Reclaim'!$B$5:$B$504,A340,'Reversal Reclaim'!$G$5:$G$504,"Temporary"))))</f>
        <v/>
      </c>
      <c r="BE340" s="188" t="str">
        <f>IF(A340="","",IF(OR(S340="Yes",F340="Credit Note",Q340&lt;=0,AF340="",Setup!$B$24&lt;=AF340,AN340&lt;=0),0,MAX(0,O340*MIN(1,MAX(0,AI340/AN340))*MAX(0,1-IF(AND(AD340&lt;&gt;"",AD340&lt;=AF340),MIN(1,MAX(0,AE340/Q340)),0))-SUMIFS('Reversal Reclaim'!$M$5:$M$504,'Reversal Reclaim'!$B$5:$B$504,A340,'Reversal Reclaim'!$G$5:$G$504,"Temporary"))))</f>
        <v/>
      </c>
      <c r="BF340" s="188" t="str">
        <f>IF(A340="","",IF(OR(S340="Yes",F340="Credit Note",Q340&lt;=0,AF340="",Setup!$B$24&lt;=AF340,AN340&lt;=0),0,MAX(0,P340*MIN(1,MAX(0,AI340/AN340))*MAX(0,1-IF(AND(AD340&lt;&gt;"",AD340&lt;=AF340),MIN(1,MAX(0,AE340/Q340)),0))-SUMIFS('Reversal Reclaim'!$N$5:$N$504,'Reversal Reclaim'!$B$5:$B$504,A340,'Reversal Reclaim'!$G$5:$G$504,"Temporary"))))</f>
        <v/>
      </c>
      <c r="BG340" s="188" t="str">
        <f t="shared" si="77"/>
        <v/>
      </c>
    </row>
    <row r="341" spans="1:59" ht="37.950000000000003" customHeight="1" x14ac:dyDescent="0.25">
      <c r="A341" s="61"/>
      <c r="B341" s="62"/>
      <c r="C341" s="62"/>
      <c r="D341" s="62"/>
      <c r="E341" s="62"/>
      <c r="F341" s="62"/>
      <c r="G341" s="62"/>
      <c r="H341" s="63"/>
      <c r="I341" s="63"/>
      <c r="J341" s="63"/>
      <c r="K341" s="63"/>
      <c r="L341" s="64"/>
      <c r="M341" s="64"/>
      <c r="N341" s="64"/>
      <c r="O341" s="64"/>
      <c r="P341" s="64"/>
      <c r="Q341" s="64"/>
      <c r="R341" s="62"/>
      <c r="S341" s="62"/>
      <c r="T341" s="62"/>
      <c r="U341" s="62"/>
      <c r="V341" s="62"/>
      <c r="W341" s="63"/>
      <c r="X341" s="65"/>
      <c r="Y341" s="65"/>
      <c r="Z341" s="65"/>
      <c r="AA341" s="62"/>
      <c r="AB341" s="62"/>
      <c r="AC341" s="62"/>
      <c r="AD341" s="63"/>
      <c r="AE341" s="64"/>
      <c r="AF341" s="63" t="str">
        <f t="shared" si="65"/>
        <v/>
      </c>
      <c r="AG341" s="62"/>
      <c r="AH341" s="207"/>
      <c r="AI341" s="64"/>
      <c r="AJ341" s="64"/>
      <c r="AK341" s="64"/>
      <c r="AL341" s="66" t="str">
        <f t="shared" si="66"/>
        <v/>
      </c>
      <c r="AM341" s="67" t="str">
        <f t="shared" si="67"/>
        <v/>
      </c>
      <c r="AN341" s="68" t="str">
        <f t="shared" si="68"/>
        <v/>
      </c>
      <c r="AO341" s="67" t="str">
        <f t="shared" si="69"/>
        <v/>
      </c>
      <c r="AP341" s="67" t="str">
        <f t="shared" si="70"/>
        <v/>
      </c>
      <c r="AQ341" s="67" t="str">
        <f t="shared" si="71"/>
        <v/>
      </c>
      <c r="AR341" s="67" t="str">
        <f t="shared" si="72"/>
        <v/>
      </c>
      <c r="AS341" s="67" t="str">
        <f t="shared" si="73"/>
        <v/>
      </c>
      <c r="AT341" s="67" t="str">
        <f>IF(A341="","",IF(S341="Yes","N.A.",IF(AND(AD341&lt;&gt;"",AD341&lt;=AF341,AE341&gt;=Q341),"PASS",IF(Setup!$B$24&lt;=AF341,"WATCH",IF(BG341&gt;0,"PARTIAL REVERSE/REVIEW","REVERSE/REVIEW")))))</f>
        <v/>
      </c>
      <c r="AU341" s="67" t="str">
        <f>IF(A341="","",IF(H341="","REVIEW",IF(AI341&gt;0,IF(OR(AH341="",NOT(ISNUMBER(AH341))),"REVIEW CLAIM DATE",IF(AH341&lt;=SUMIF('FY Deadlines'!$A$5:$A$14,IF(MONTH(H341)&gt;=4,YEAR(H341),YEAR(H341)-1),'FY Deadlines'!$F$5:$F$14),"PASS","EXPIRED CLAIM")),IF(SUMIF('FY Deadlines'!$A$5:$A$14,IF(MONTH(H341)&gt;=4,YEAR(H341),YEAR(H341)-1),'FY Deadlines'!$F$5:$F$14)=0,"REVIEW FY",IF(Setup!$B$24&gt;SUMIF('FY Deadlines'!$A$5:$A$14,IF(MONTH(H341)&gt;=4,YEAR(H341),YEAR(H341)-1),'FY Deadlines'!$F$5:$F$14),"EXPIRED","PASS")))))</f>
        <v/>
      </c>
      <c r="AV341" s="67" t="str">
        <f t="shared" si="74"/>
        <v/>
      </c>
      <c r="AW341" s="67" t="str">
        <f>IF(AM341="","",IF(COUNTIF('GSTR-2B IMS'!$AE$5:$AE$504,AM341)=1,SUMIF('GSTR-2B IMS'!$AE$5:$AE$504,AM341,'GSTR-2B IMS'!$AL$5:$AL$504),""))</f>
        <v/>
      </c>
      <c r="AX341" s="67" t="str">
        <f>IF(A341="","",IF(AO341&gt;1,"Duplicate",IF(COUNTIF('GSTR-2B IMS'!$AE$5:$AE$504,AM341)=0,"Only in Books",IF(COUNTIF('GSTR-2B IMS'!$AE$5:$AE$504,AM341)&gt;1,"Duplicate",IF(AND(C341=INDEX('GSTR-2B IMS'!$C$5:$C$504,AW341),F341=INDEX('GSTR-2B IMS'!$F$5:$F$504,AW341),ABS(H341-INDEX('GSTR-2B IMS'!$H$5:$H$504,AW341))&lt;=Setup!$B$21,ABS(L341-INDEX('GSTR-2B IMS'!$L$5:$L$504,AW341))&lt;=Setup!$B$18,ABS(AN341-INDEX('GSTR-2B IMS'!$AF$5:$AF$504,AW341))&lt;=Setup!$B$19,ABS(M341-INDEX('GSTR-2B IMS'!$M$5:$M$504,AW341))&lt;=Setup!$B$20,ABS(N341-INDEX('GSTR-2B IMS'!$N$5:$N$504,AW341))&lt;=Setup!$B$20,ABS(O341-INDEX('GSTR-2B IMS'!$O$5:$O$504,AW341))&lt;=Setup!$B$20,ABS(P341-INDEX('GSTR-2B IMS'!$P$5:$P$504,AW341))&lt;=Setup!$B$20),"Exact",IF(AND(C341=INDEX('GSTR-2B IMS'!$C$5:$C$504,AW341),F341=INDEX('GSTR-2B IMS'!$F$5:$F$504,AW341)),"Partial","Probable"))))))</f>
        <v/>
      </c>
      <c r="AY341" s="69" t="str">
        <f t="shared" si="75"/>
        <v/>
      </c>
      <c r="AZ341" s="190">
        <f t="shared" si="76"/>
        <v>337</v>
      </c>
      <c r="BA341" s="190" t="str">
        <f>IF(A341="","",IF(AW341="","N.A.",IF(INDEX('GSTR-2B IMS'!$T$5:$T$504,AW341)&lt;&gt;"Available","REVIEW",IF(OR(INDEX('GSTR-2B IMS'!$B$5:$B$504,AW341)="GSTR-1 B2B",INDEX('GSTR-2B IMS'!$B$5:$B$504,AW341)="GSTR-1A",INDEX('GSTR-2B IMS'!$B$5:$B$504,AW341)="IFF"),IF(OR(INDEX('GSTR-2B IMS'!$V$5:$V$504,AW341)="Accepted",INDEX('GSTR-2B IMS'!$V$5:$V$504,AW341)="No Action",INDEX('GSTR-2B IMS'!$V$5:$V$504,AW341)="Deemed Accepted"),"PASS","REVIEW"),IF(OR(INDEX('GSTR-2B IMS'!$V$5:$V$504,AW341)="Not in IMS",INDEX('GSTR-2B IMS'!$V$5:$V$504,AW341)="N.A.",INDEX('GSTR-2B IMS'!$V$5:$V$504,AW341)=""),"PASS","REVIEW")))))</f>
        <v/>
      </c>
      <c r="BB341" s="190" t="str">
        <f>IF(A341="","",IF(S341="Yes","RCM",IF(AW341="","Unmatched",IF(INDEX('GSTR-2B IMS'!$AC$5:$AC$504,AW341)="","4(A)(5)",INDEX('GSTR-2B IMS'!$AC$5:$AC$504,AW341)))))</f>
        <v/>
      </c>
      <c r="BC341" s="188" t="str">
        <f>IF(A341="","",IF(OR(S341="Yes",F341="Credit Note",Q341&lt;=0,AF341="",Setup!$B$24&lt;=AF341,AN341&lt;=0),0,MAX(0,M341*MIN(1,MAX(0,AI341/AN341))*MAX(0,1-IF(AND(AD341&lt;&gt;"",AD341&lt;=AF341),MIN(1,MAX(0,AE341/Q341)),0))-SUMIFS('Reversal Reclaim'!$K$5:$K$504,'Reversal Reclaim'!$B$5:$B$504,A341,'Reversal Reclaim'!$G$5:$G$504,"Temporary"))))</f>
        <v/>
      </c>
      <c r="BD341" s="188" t="str">
        <f>IF(A341="","",IF(OR(S341="Yes",F341="Credit Note",Q341&lt;=0,AF341="",Setup!$B$24&lt;=AF341,AN341&lt;=0),0,MAX(0,N341*MIN(1,MAX(0,AI341/AN341))*MAX(0,1-IF(AND(AD341&lt;&gt;"",AD341&lt;=AF341),MIN(1,MAX(0,AE341/Q341)),0))-SUMIFS('Reversal Reclaim'!$L$5:$L$504,'Reversal Reclaim'!$B$5:$B$504,A341,'Reversal Reclaim'!$G$5:$G$504,"Temporary"))))</f>
        <v/>
      </c>
      <c r="BE341" s="188" t="str">
        <f>IF(A341="","",IF(OR(S341="Yes",F341="Credit Note",Q341&lt;=0,AF341="",Setup!$B$24&lt;=AF341,AN341&lt;=0),0,MAX(0,O341*MIN(1,MAX(0,AI341/AN341))*MAX(0,1-IF(AND(AD341&lt;&gt;"",AD341&lt;=AF341),MIN(1,MAX(0,AE341/Q341)),0))-SUMIFS('Reversal Reclaim'!$M$5:$M$504,'Reversal Reclaim'!$B$5:$B$504,A341,'Reversal Reclaim'!$G$5:$G$504,"Temporary"))))</f>
        <v/>
      </c>
      <c r="BF341" s="188" t="str">
        <f>IF(A341="","",IF(OR(S341="Yes",F341="Credit Note",Q341&lt;=0,AF341="",Setup!$B$24&lt;=AF341,AN341&lt;=0),0,MAX(0,P341*MIN(1,MAX(0,AI341/AN341))*MAX(0,1-IF(AND(AD341&lt;&gt;"",AD341&lt;=AF341),MIN(1,MAX(0,AE341/Q341)),0))-SUMIFS('Reversal Reclaim'!$N$5:$N$504,'Reversal Reclaim'!$B$5:$B$504,A341,'Reversal Reclaim'!$G$5:$G$504,"Temporary"))))</f>
        <v/>
      </c>
      <c r="BG341" s="188" t="str">
        <f t="shared" si="77"/>
        <v/>
      </c>
    </row>
    <row r="342" spans="1:59" ht="37.950000000000003" customHeight="1" x14ac:dyDescent="0.25">
      <c r="A342" s="61"/>
      <c r="B342" s="62"/>
      <c r="C342" s="62"/>
      <c r="D342" s="62"/>
      <c r="E342" s="62"/>
      <c r="F342" s="62"/>
      <c r="G342" s="62"/>
      <c r="H342" s="63"/>
      <c r="I342" s="63"/>
      <c r="J342" s="63"/>
      <c r="K342" s="63"/>
      <c r="L342" s="64"/>
      <c r="M342" s="64"/>
      <c r="N342" s="64"/>
      <c r="O342" s="64"/>
      <c r="P342" s="64"/>
      <c r="Q342" s="64"/>
      <c r="R342" s="62"/>
      <c r="S342" s="62"/>
      <c r="T342" s="62"/>
      <c r="U342" s="62"/>
      <c r="V342" s="62"/>
      <c r="W342" s="63"/>
      <c r="X342" s="65"/>
      <c r="Y342" s="65"/>
      <c r="Z342" s="65"/>
      <c r="AA342" s="62"/>
      <c r="AB342" s="62"/>
      <c r="AC342" s="62"/>
      <c r="AD342" s="63"/>
      <c r="AE342" s="64"/>
      <c r="AF342" s="63" t="str">
        <f t="shared" si="65"/>
        <v/>
      </c>
      <c r="AG342" s="62"/>
      <c r="AH342" s="207"/>
      <c r="AI342" s="64"/>
      <c r="AJ342" s="64"/>
      <c r="AK342" s="64"/>
      <c r="AL342" s="66" t="str">
        <f t="shared" si="66"/>
        <v/>
      </c>
      <c r="AM342" s="67" t="str">
        <f t="shared" si="67"/>
        <v/>
      </c>
      <c r="AN342" s="68" t="str">
        <f t="shared" si="68"/>
        <v/>
      </c>
      <c r="AO342" s="67" t="str">
        <f t="shared" si="69"/>
        <v/>
      </c>
      <c r="AP342" s="67" t="str">
        <f t="shared" si="70"/>
        <v/>
      </c>
      <c r="AQ342" s="67" t="str">
        <f t="shared" si="71"/>
        <v/>
      </c>
      <c r="AR342" s="67" t="str">
        <f t="shared" si="72"/>
        <v/>
      </c>
      <c r="AS342" s="67" t="str">
        <f t="shared" si="73"/>
        <v/>
      </c>
      <c r="AT342" s="67" t="str">
        <f>IF(A342="","",IF(S342="Yes","N.A.",IF(AND(AD342&lt;&gt;"",AD342&lt;=AF342,AE342&gt;=Q342),"PASS",IF(Setup!$B$24&lt;=AF342,"WATCH",IF(BG342&gt;0,"PARTIAL REVERSE/REVIEW","REVERSE/REVIEW")))))</f>
        <v/>
      </c>
      <c r="AU342" s="67" t="str">
        <f>IF(A342="","",IF(H342="","REVIEW",IF(AI342&gt;0,IF(OR(AH342="",NOT(ISNUMBER(AH342))),"REVIEW CLAIM DATE",IF(AH342&lt;=SUMIF('FY Deadlines'!$A$5:$A$14,IF(MONTH(H342)&gt;=4,YEAR(H342),YEAR(H342)-1),'FY Deadlines'!$F$5:$F$14),"PASS","EXPIRED CLAIM")),IF(SUMIF('FY Deadlines'!$A$5:$A$14,IF(MONTH(H342)&gt;=4,YEAR(H342),YEAR(H342)-1),'FY Deadlines'!$F$5:$F$14)=0,"REVIEW FY",IF(Setup!$B$24&gt;SUMIF('FY Deadlines'!$A$5:$A$14,IF(MONTH(H342)&gt;=4,YEAR(H342),YEAR(H342)-1),'FY Deadlines'!$F$5:$F$14),"EXPIRED","PASS")))))</f>
        <v/>
      </c>
      <c r="AV342" s="67" t="str">
        <f t="shared" si="74"/>
        <v/>
      </c>
      <c r="AW342" s="67" t="str">
        <f>IF(AM342="","",IF(COUNTIF('GSTR-2B IMS'!$AE$5:$AE$504,AM342)=1,SUMIF('GSTR-2B IMS'!$AE$5:$AE$504,AM342,'GSTR-2B IMS'!$AL$5:$AL$504),""))</f>
        <v/>
      </c>
      <c r="AX342" s="67" t="str">
        <f>IF(A342="","",IF(AO342&gt;1,"Duplicate",IF(COUNTIF('GSTR-2B IMS'!$AE$5:$AE$504,AM342)=0,"Only in Books",IF(COUNTIF('GSTR-2B IMS'!$AE$5:$AE$504,AM342)&gt;1,"Duplicate",IF(AND(C342=INDEX('GSTR-2B IMS'!$C$5:$C$504,AW342),F342=INDEX('GSTR-2B IMS'!$F$5:$F$504,AW342),ABS(H342-INDEX('GSTR-2B IMS'!$H$5:$H$504,AW342))&lt;=Setup!$B$21,ABS(L342-INDEX('GSTR-2B IMS'!$L$5:$L$504,AW342))&lt;=Setup!$B$18,ABS(AN342-INDEX('GSTR-2B IMS'!$AF$5:$AF$504,AW342))&lt;=Setup!$B$19,ABS(M342-INDEX('GSTR-2B IMS'!$M$5:$M$504,AW342))&lt;=Setup!$B$20,ABS(N342-INDEX('GSTR-2B IMS'!$N$5:$N$504,AW342))&lt;=Setup!$B$20,ABS(O342-INDEX('GSTR-2B IMS'!$O$5:$O$504,AW342))&lt;=Setup!$B$20,ABS(P342-INDEX('GSTR-2B IMS'!$P$5:$P$504,AW342))&lt;=Setup!$B$20),"Exact",IF(AND(C342=INDEX('GSTR-2B IMS'!$C$5:$C$504,AW342),F342=INDEX('GSTR-2B IMS'!$F$5:$F$504,AW342)),"Partial","Probable"))))))</f>
        <v/>
      </c>
      <c r="AY342" s="69" t="str">
        <f t="shared" si="75"/>
        <v/>
      </c>
      <c r="AZ342" s="190">
        <f t="shared" si="76"/>
        <v>338</v>
      </c>
      <c r="BA342" s="190" t="str">
        <f>IF(A342="","",IF(AW342="","N.A.",IF(INDEX('GSTR-2B IMS'!$T$5:$T$504,AW342)&lt;&gt;"Available","REVIEW",IF(OR(INDEX('GSTR-2B IMS'!$B$5:$B$504,AW342)="GSTR-1 B2B",INDEX('GSTR-2B IMS'!$B$5:$B$504,AW342)="GSTR-1A",INDEX('GSTR-2B IMS'!$B$5:$B$504,AW342)="IFF"),IF(OR(INDEX('GSTR-2B IMS'!$V$5:$V$504,AW342)="Accepted",INDEX('GSTR-2B IMS'!$V$5:$V$504,AW342)="No Action",INDEX('GSTR-2B IMS'!$V$5:$V$504,AW342)="Deemed Accepted"),"PASS","REVIEW"),IF(OR(INDEX('GSTR-2B IMS'!$V$5:$V$504,AW342)="Not in IMS",INDEX('GSTR-2B IMS'!$V$5:$V$504,AW342)="N.A.",INDEX('GSTR-2B IMS'!$V$5:$V$504,AW342)=""),"PASS","REVIEW")))))</f>
        <v/>
      </c>
      <c r="BB342" s="190" t="str">
        <f>IF(A342="","",IF(S342="Yes","RCM",IF(AW342="","Unmatched",IF(INDEX('GSTR-2B IMS'!$AC$5:$AC$504,AW342)="","4(A)(5)",INDEX('GSTR-2B IMS'!$AC$5:$AC$504,AW342)))))</f>
        <v/>
      </c>
      <c r="BC342" s="188" t="str">
        <f>IF(A342="","",IF(OR(S342="Yes",F342="Credit Note",Q342&lt;=0,AF342="",Setup!$B$24&lt;=AF342,AN342&lt;=0),0,MAX(0,M342*MIN(1,MAX(0,AI342/AN342))*MAX(0,1-IF(AND(AD342&lt;&gt;"",AD342&lt;=AF342),MIN(1,MAX(0,AE342/Q342)),0))-SUMIFS('Reversal Reclaim'!$K$5:$K$504,'Reversal Reclaim'!$B$5:$B$504,A342,'Reversal Reclaim'!$G$5:$G$504,"Temporary"))))</f>
        <v/>
      </c>
      <c r="BD342" s="188" t="str">
        <f>IF(A342="","",IF(OR(S342="Yes",F342="Credit Note",Q342&lt;=0,AF342="",Setup!$B$24&lt;=AF342,AN342&lt;=0),0,MAX(0,N342*MIN(1,MAX(0,AI342/AN342))*MAX(0,1-IF(AND(AD342&lt;&gt;"",AD342&lt;=AF342),MIN(1,MAX(0,AE342/Q342)),0))-SUMIFS('Reversal Reclaim'!$L$5:$L$504,'Reversal Reclaim'!$B$5:$B$504,A342,'Reversal Reclaim'!$G$5:$G$504,"Temporary"))))</f>
        <v/>
      </c>
      <c r="BE342" s="188" t="str">
        <f>IF(A342="","",IF(OR(S342="Yes",F342="Credit Note",Q342&lt;=0,AF342="",Setup!$B$24&lt;=AF342,AN342&lt;=0),0,MAX(0,O342*MIN(1,MAX(0,AI342/AN342))*MAX(0,1-IF(AND(AD342&lt;&gt;"",AD342&lt;=AF342),MIN(1,MAX(0,AE342/Q342)),0))-SUMIFS('Reversal Reclaim'!$M$5:$M$504,'Reversal Reclaim'!$B$5:$B$504,A342,'Reversal Reclaim'!$G$5:$G$504,"Temporary"))))</f>
        <v/>
      </c>
      <c r="BF342" s="188" t="str">
        <f>IF(A342="","",IF(OR(S342="Yes",F342="Credit Note",Q342&lt;=0,AF342="",Setup!$B$24&lt;=AF342,AN342&lt;=0),0,MAX(0,P342*MIN(1,MAX(0,AI342/AN342))*MAX(0,1-IF(AND(AD342&lt;&gt;"",AD342&lt;=AF342),MIN(1,MAX(0,AE342/Q342)),0))-SUMIFS('Reversal Reclaim'!$N$5:$N$504,'Reversal Reclaim'!$B$5:$B$504,A342,'Reversal Reclaim'!$G$5:$G$504,"Temporary"))))</f>
        <v/>
      </c>
      <c r="BG342" s="188" t="str">
        <f t="shared" si="77"/>
        <v/>
      </c>
    </row>
    <row r="343" spans="1:59" ht="37.950000000000003" customHeight="1" x14ac:dyDescent="0.25">
      <c r="A343" s="61"/>
      <c r="B343" s="62"/>
      <c r="C343" s="62"/>
      <c r="D343" s="62"/>
      <c r="E343" s="62"/>
      <c r="F343" s="62"/>
      <c r="G343" s="62"/>
      <c r="H343" s="63"/>
      <c r="I343" s="63"/>
      <c r="J343" s="63"/>
      <c r="K343" s="63"/>
      <c r="L343" s="64"/>
      <c r="M343" s="64"/>
      <c r="N343" s="64"/>
      <c r="O343" s="64"/>
      <c r="P343" s="64"/>
      <c r="Q343" s="64"/>
      <c r="R343" s="62"/>
      <c r="S343" s="62"/>
      <c r="T343" s="62"/>
      <c r="U343" s="62"/>
      <c r="V343" s="62"/>
      <c r="W343" s="63"/>
      <c r="X343" s="65"/>
      <c r="Y343" s="65"/>
      <c r="Z343" s="65"/>
      <c r="AA343" s="62"/>
      <c r="AB343" s="62"/>
      <c r="AC343" s="62"/>
      <c r="AD343" s="63"/>
      <c r="AE343" s="64"/>
      <c r="AF343" s="63" t="str">
        <f t="shared" si="65"/>
        <v/>
      </c>
      <c r="AG343" s="62"/>
      <c r="AH343" s="207"/>
      <c r="AI343" s="64"/>
      <c r="AJ343" s="64"/>
      <c r="AK343" s="64"/>
      <c r="AL343" s="66" t="str">
        <f t="shared" si="66"/>
        <v/>
      </c>
      <c r="AM343" s="67" t="str">
        <f t="shared" si="67"/>
        <v/>
      </c>
      <c r="AN343" s="68" t="str">
        <f t="shared" si="68"/>
        <v/>
      </c>
      <c r="AO343" s="67" t="str">
        <f t="shared" si="69"/>
        <v/>
      </c>
      <c r="AP343" s="67" t="str">
        <f t="shared" si="70"/>
        <v/>
      </c>
      <c r="AQ343" s="67" t="str">
        <f t="shared" si="71"/>
        <v/>
      </c>
      <c r="AR343" s="67" t="str">
        <f t="shared" si="72"/>
        <v/>
      </c>
      <c r="AS343" s="67" t="str">
        <f t="shared" si="73"/>
        <v/>
      </c>
      <c r="AT343" s="67" t="str">
        <f>IF(A343="","",IF(S343="Yes","N.A.",IF(AND(AD343&lt;&gt;"",AD343&lt;=AF343,AE343&gt;=Q343),"PASS",IF(Setup!$B$24&lt;=AF343,"WATCH",IF(BG343&gt;0,"PARTIAL REVERSE/REVIEW","REVERSE/REVIEW")))))</f>
        <v/>
      </c>
      <c r="AU343" s="67" t="str">
        <f>IF(A343="","",IF(H343="","REVIEW",IF(AI343&gt;0,IF(OR(AH343="",NOT(ISNUMBER(AH343))),"REVIEW CLAIM DATE",IF(AH343&lt;=SUMIF('FY Deadlines'!$A$5:$A$14,IF(MONTH(H343)&gt;=4,YEAR(H343),YEAR(H343)-1),'FY Deadlines'!$F$5:$F$14),"PASS","EXPIRED CLAIM")),IF(SUMIF('FY Deadlines'!$A$5:$A$14,IF(MONTH(H343)&gt;=4,YEAR(H343),YEAR(H343)-1),'FY Deadlines'!$F$5:$F$14)=0,"REVIEW FY",IF(Setup!$B$24&gt;SUMIF('FY Deadlines'!$A$5:$A$14,IF(MONTH(H343)&gt;=4,YEAR(H343),YEAR(H343)-1),'FY Deadlines'!$F$5:$F$14),"EXPIRED","PASS")))))</f>
        <v/>
      </c>
      <c r="AV343" s="67" t="str">
        <f t="shared" si="74"/>
        <v/>
      </c>
      <c r="AW343" s="67" t="str">
        <f>IF(AM343="","",IF(COUNTIF('GSTR-2B IMS'!$AE$5:$AE$504,AM343)=1,SUMIF('GSTR-2B IMS'!$AE$5:$AE$504,AM343,'GSTR-2B IMS'!$AL$5:$AL$504),""))</f>
        <v/>
      </c>
      <c r="AX343" s="67" t="str">
        <f>IF(A343="","",IF(AO343&gt;1,"Duplicate",IF(COUNTIF('GSTR-2B IMS'!$AE$5:$AE$504,AM343)=0,"Only in Books",IF(COUNTIF('GSTR-2B IMS'!$AE$5:$AE$504,AM343)&gt;1,"Duplicate",IF(AND(C343=INDEX('GSTR-2B IMS'!$C$5:$C$504,AW343),F343=INDEX('GSTR-2B IMS'!$F$5:$F$504,AW343),ABS(H343-INDEX('GSTR-2B IMS'!$H$5:$H$504,AW343))&lt;=Setup!$B$21,ABS(L343-INDEX('GSTR-2B IMS'!$L$5:$L$504,AW343))&lt;=Setup!$B$18,ABS(AN343-INDEX('GSTR-2B IMS'!$AF$5:$AF$504,AW343))&lt;=Setup!$B$19,ABS(M343-INDEX('GSTR-2B IMS'!$M$5:$M$504,AW343))&lt;=Setup!$B$20,ABS(N343-INDEX('GSTR-2B IMS'!$N$5:$N$504,AW343))&lt;=Setup!$B$20,ABS(O343-INDEX('GSTR-2B IMS'!$O$5:$O$504,AW343))&lt;=Setup!$B$20,ABS(P343-INDEX('GSTR-2B IMS'!$P$5:$P$504,AW343))&lt;=Setup!$B$20),"Exact",IF(AND(C343=INDEX('GSTR-2B IMS'!$C$5:$C$504,AW343),F343=INDEX('GSTR-2B IMS'!$F$5:$F$504,AW343)),"Partial","Probable"))))))</f>
        <v/>
      </c>
      <c r="AY343" s="69" t="str">
        <f t="shared" si="75"/>
        <v/>
      </c>
      <c r="AZ343" s="190">
        <f t="shared" si="76"/>
        <v>339</v>
      </c>
      <c r="BA343" s="190" t="str">
        <f>IF(A343="","",IF(AW343="","N.A.",IF(INDEX('GSTR-2B IMS'!$T$5:$T$504,AW343)&lt;&gt;"Available","REVIEW",IF(OR(INDEX('GSTR-2B IMS'!$B$5:$B$504,AW343)="GSTR-1 B2B",INDEX('GSTR-2B IMS'!$B$5:$B$504,AW343)="GSTR-1A",INDEX('GSTR-2B IMS'!$B$5:$B$504,AW343)="IFF"),IF(OR(INDEX('GSTR-2B IMS'!$V$5:$V$504,AW343)="Accepted",INDEX('GSTR-2B IMS'!$V$5:$V$504,AW343)="No Action",INDEX('GSTR-2B IMS'!$V$5:$V$504,AW343)="Deemed Accepted"),"PASS","REVIEW"),IF(OR(INDEX('GSTR-2B IMS'!$V$5:$V$504,AW343)="Not in IMS",INDEX('GSTR-2B IMS'!$V$5:$V$504,AW343)="N.A.",INDEX('GSTR-2B IMS'!$V$5:$V$504,AW343)=""),"PASS","REVIEW")))))</f>
        <v/>
      </c>
      <c r="BB343" s="190" t="str">
        <f>IF(A343="","",IF(S343="Yes","RCM",IF(AW343="","Unmatched",IF(INDEX('GSTR-2B IMS'!$AC$5:$AC$504,AW343)="","4(A)(5)",INDEX('GSTR-2B IMS'!$AC$5:$AC$504,AW343)))))</f>
        <v/>
      </c>
      <c r="BC343" s="188" t="str">
        <f>IF(A343="","",IF(OR(S343="Yes",F343="Credit Note",Q343&lt;=0,AF343="",Setup!$B$24&lt;=AF343,AN343&lt;=0),0,MAX(0,M343*MIN(1,MAX(0,AI343/AN343))*MAX(0,1-IF(AND(AD343&lt;&gt;"",AD343&lt;=AF343),MIN(1,MAX(0,AE343/Q343)),0))-SUMIFS('Reversal Reclaim'!$K$5:$K$504,'Reversal Reclaim'!$B$5:$B$504,A343,'Reversal Reclaim'!$G$5:$G$504,"Temporary"))))</f>
        <v/>
      </c>
      <c r="BD343" s="188" t="str">
        <f>IF(A343="","",IF(OR(S343="Yes",F343="Credit Note",Q343&lt;=0,AF343="",Setup!$B$24&lt;=AF343,AN343&lt;=0),0,MAX(0,N343*MIN(1,MAX(0,AI343/AN343))*MAX(0,1-IF(AND(AD343&lt;&gt;"",AD343&lt;=AF343),MIN(1,MAX(0,AE343/Q343)),0))-SUMIFS('Reversal Reclaim'!$L$5:$L$504,'Reversal Reclaim'!$B$5:$B$504,A343,'Reversal Reclaim'!$G$5:$G$504,"Temporary"))))</f>
        <v/>
      </c>
      <c r="BE343" s="188" t="str">
        <f>IF(A343="","",IF(OR(S343="Yes",F343="Credit Note",Q343&lt;=0,AF343="",Setup!$B$24&lt;=AF343,AN343&lt;=0),0,MAX(0,O343*MIN(1,MAX(0,AI343/AN343))*MAX(0,1-IF(AND(AD343&lt;&gt;"",AD343&lt;=AF343),MIN(1,MAX(0,AE343/Q343)),0))-SUMIFS('Reversal Reclaim'!$M$5:$M$504,'Reversal Reclaim'!$B$5:$B$504,A343,'Reversal Reclaim'!$G$5:$G$504,"Temporary"))))</f>
        <v/>
      </c>
      <c r="BF343" s="188" t="str">
        <f>IF(A343="","",IF(OR(S343="Yes",F343="Credit Note",Q343&lt;=0,AF343="",Setup!$B$24&lt;=AF343,AN343&lt;=0),0,MAX(0,P343*MIN(1,MAX(0,AI343/AN343))*MAX(0,1-IF(AND(AD343&lt;&gt;"",AD343&lt;=AF343),MIN(1,MAX(0,AE343/Q343)),0))-SUMIFS('Reversal Reclaim'!$N$5:$N$504,'Reversal Reclaim'!$B$5:$B$504,A343,'Reversal Reclaim'!$G$5:$G$504,"Temporary"))))</f>
        <v/>
      </c>
      <c r="BG343" s="188" t="str">
        <f t="shared" si="77"/>
        <v/>
      </c>
    </row>
    <row r="344" spans="1:59" ht="37.950000000000003" customHeight="1" x14ac:dyDescent="0.25">
      <c r="A344" s="61"/>
      <c r="B344" s="62"/>
      <c r="C344" s="62"/>
      <c r="D344" s="62"/>
      <c r="E344" s="62"/>
      <c r="F344" s="62"/>
      <c r="G344" s="62"/>
      <c r="H344" s="63"/>
      <c r="I344" s="63"/>
      <c r="J344" s="63"/>
      <c r="K344" s="63"/>
      <c r="L344" s="64"/>
      <c r="M344" s="64"/>
      <c r="N344" s="64"/>
      <c r="O344" s="64"/>
      <c r="P344" s="64"/>
      <c r="Q344" s="64"/>
      <c r="R344" s="62"/>
      <c r="S344" s="62"/>
      <c r="T344" s="62"/>
      <c r="U344" s="62"/>
      <c r="V344" s="62"/>
      <c r="W344" s="63"/>
      <c r="X344" s="65"/>
      <c r="Y344" s="65"/>
      <c r="Z344" s="65"/>
      <c r="AA344" s="62"/>
      <c r="AB344" s="62"/>
      <c r="AC344" s="62"/>
      <c r="AD344" s="63"/>
      <c r="AE344" s="64"/>
      <c r="AF344" s="63" t="str">
        <f t="shared" si="65"/>
        <v/>
      </c>
      <c r="AG344" s="62"/>
      <c r="AH344" s="207"/>
      <c r="AI344" s="64"/>
      <c r="AJ344" s="64"/>
      <c r="AK344" s="64"/>
      <c r="AL344" s="66" t="str">
        <f t="shared" si="66"/>
        <v/>
      </c>
      <c r="AM344" s="67" t="str">
        <f t="shared" si="67"/>
        <v/>
      </c>
      <c r="AN344" s="68" t="str">
        <f t="shared" si="68"/>
        <v/>
      </c>
      <c r="AO344" s="67" t="str">
        <f t="shared" si="69"/>
        <v/>
      </c>
      <c r="AP344" s="67" t="str">
        <f t="shared" si="70"/>
        <v/>
      </c>
      <c r="AQ344" s="67" t="str">
        <f t="shared" si="71"/>
        <v/>
      </c>
      <c r="AR344" s="67" t="str">
        <f t="shared" si="72"/>
        <v/>
      </c>
      <c r="AS344" s="67" t="str">
        <f t="shared" si="73"/>
        <v/>
      </c>
      <c r="AT344" s="67" t="str">
        <f>IF(A344="","",IF(S344="Yes","N.A.",IF(AND(AD344&lt;&gt;"",AD344&lt;=AF344,AE344&gt;=Q344),"PASS",IF(Setup!$B$24&lt;=AF344,"WATCH",IF(BG344&gt;0,"PARTIAL REVERSE/REVIEW","REVERSE/REVIEW")))))</f>
        <v/>
      </c>
      <c r="AU344" s="67" t="str">
        <f>IF(A344="","",IF(H344="","REVIEW",IF(AI344&gt;0,IF(OR(AH344="",NOT(ISNUMBER(AH344))),"REVIEW CLAIM DATE",IF(AH344&lt;=SUMIF('FY Deadlines'!$A$5:$A$14,IF(MONTH(H344)&gt;=4,YEAR(H344),YEAR(H344)-1),'FY Deadlines'!$F$5:$F$14),"PASS","EXPIRED CLAIM")),IF(SUMIF('FY Deadlines'!$A$5:$A$14,IF(MONTH(H344)&gt;=4,YEAR(H344),YEAR(H344)-1),'FY Deadlines'!$F$5:$F$14)=0,"REVIEW FY",IF(Setup!$B$24&gt;SUMIF('FY Deadlines'!$A$5:$A$14,IF(MONTH(H344)&gt;=4,YEAR(H344),YEAR(H344)-1),'FY Deadlines'!$F$5:$F$14),"EXPIRED","PASS")))))</f>
        <v/>
      </c>
      <c r="AV344" s="67" t="str">
        <f t="shared" si="74"/>
        <v/>
      </c>
      <c r="AW344" s="67" t="str">
        <f>IF(AM344="","",IF(COUNTIF('GSTR-2B IMS'!$AE$5:$AE$504,AM344)=1,SUMIF('GSTR-2B IMS'!$AE$5:$AE$504,AM344,'GSTR-2B IMS'!$AL$5:$AL$504),""))</f>
        <v/>
      </c>
      <c r="AX344" s="67" t="str">
        <f>IF(A344="","",IF(AO344&gt;1,"Duplicate",IF(COUNTIF('GSTR-2B IMS'!$AE$5:$AE$504,AM344)=0,"Only in Books",IF(COUNTIF('GSTR-2B IMS'!$AE$5:$AE$504,AM344)&gt;1,"Duplicate",IF(AND(C344=INDEX('GSTR-2B IMS'!$C$5:$C$504,AW344),F344=INDEX('GSTR-2B IMS'!$F$5:$F$504,AW344),ABS(H344-INDEX('GSTR-2B IMS'!$H$5:$H$504,AW344))&lt;=Setup!$B$21,ABS(L344-INDEX('GSTR-2B IMS'!$L$5:$L$504,AW344))&lt;=Setup!$B$18,ABS(AN344-INDEX('GSTR-2B IMS'!$AF$5:$AF$504,AW344))&lt;=Setup!$B$19,ABS(M344-INDEX('GSTR-2B IMS'!$M$5:$M$504,AW344))&lt;=Setup!$B$20,ABS(N344-INDEX('GSTR-2B IMS'!$N$5:$N$504,AW344))&lt;=Setup!$B$20,ABS(O344-INDEX('GSTR-2B IMS'!$O$5:$O$504,AW344))&lt;=Setup!$B$20,ABS(P344-INDEX('GSTR-2B IMS'!$P$5:$P$504,AW344))&lt;=Setup!$B$20),"Exact",IF(AND(C344=INDEX('GSTR-2B IMS'!$C$5:$C$504,AW344),F344=INDEX('GSTR-2B IMS'!$F$5:$F$504,AW344)),"Partial","Probable"))))))</f>
        <v/>
      </c>
      <c r="AY344" s="69" t="str">
        <f t="shared" si="75"/>
        <v/>
      </c>
      <c r="AZ344" s="190">
        <f t="shared" si="76"/>
        <v>340</v>
      </c>
      <c r="BA344" s="190" t="str">
        <f>IF(A344="","",IF(AW344="","N.A.",IF(INDEX('GSTR-2B IMS'!$T$5:$T$504,AW344)&lt;&gt;"Available","REVIEW",IF(OR(INDEX('GSTR-2B IMS'!$B$5:$B$504,AW344)="GSTR-1 B2B",INDEX('GSTR-2B IMS'!$B$5:$B$504,AW344)="GSTR-1A",INDEX('GSTR-2B IMS'!$B$5:$B$504,AW344)="IFF"),IF(OR(INDEX('GSTR-2B IMS'!$V$5:$V$504,AW344)="Accepted",INDEX('GSTR-2B IMS'!$V$5:$V$504,AW344)="No Action",INDEX('GSTR-2B IMS'!$V$5:$V$504,AW344)="Deemed Accepted"),"PASS","REVIEW"),IF(OR(INDEX('GSTR-2B IMS'!$V$5:$V$504,AW344)="Not in IMS",INDEX('GSTR-2B IMS'!$V$5:$V$504,AW344)="N.A.",INDEX('GSTR-2B IMS'!$V$5:$V$504,AW344)=""),"PASS","REVIEW")))))</f>
        <v/>
      </c>
      <c r="BB344" s="190" t="str">
        <f>IF(A344="","",IF(S344="Yes","RCM",IF(AW344="","Unmatched",IF(INDEX('GSTR-2B IMS'!$AC$5:$AC$504,AW344)="","4(A)(5)",INDEX('GSTR-2B IMS'!$AC$5:$AC$504,AW344)))))</f>
        <v/>
      </c>
      <c r="BC344" s="188" t="str">
        <f>IF(A344="","",IF(OR(S344="Yes",F344="Credit Note",Q344&lt;=0,AF344="",Setup!$B$24&lt;=AF344,AN344&lt;=0),0,MAX(0,M344*MIN(1,MAX(0,AI344/AN344))*MAX(0,1-IF(AND(AD344&lt;&gt;"",AD344&lt;=AF344),MIN(1,MAX(0,AE344/Q344)),0))-SUMIFS('Reversal Reclaim'!$K$5:$K$504,'Reversal Reclaim'!$B$5:$B$504,A344,'Reversal Reclaim'!$G$5:$G$504,"Temporary"))))</f>
        <v/>
      </c>
      <c r="BD344" s="188" t="str">
        <f>IF(A344="","",IF(OR(S344="Yes",F344="Credit Note",Q344&lt;=0,AF344="",Setup!$B$24&lt;=AF344,AN344&lt;=0),0,MAX(0,N344*MIN(1,MAX(0,AI344/AN344))*MAX(0,1-IF(AND(AD344&lt;&gt;"",AD344&lt;=AF344),MIN(1,MAX(0,AE344/Q344)),0))-SUMIFS('Reversal Reclaim'!$L$5:$L$504,'Reversal Reclaim'!$B$5:$B$504,A344,'Reversal Reclaim'!$G$5:$G$504,"Temporary"))))</f>
        <v/>
      </c>
      <c r="BE344" s="188" t="str">
        <f>IF(A344="","",IF(OR(S344="Yes",F344="Credit Note",Q344&lt;=0,AF344="",Setup!$B$24&lt;=AF344,AN344&lt;=0),0,MAX(0,O344*MIN(1,MAX(0,AI344/AN344))*MAX(0,1-IF(AND(AD344&lt;&gt;"",AD344&lt;=AF344),MIN(1,MAX(0,AE344/Q344)),0))-SUMIFS('Reversal Reclaim'!$M$5:$M$504,'Reversal Reclaim'!$B$5:$B$504,A344,'Reversal Reclaim'!$G$5:$G$504,"Temporary"))))</f>
        <v/>
      </c>
      <c r="BF344" s="188" t="str">
        <f>IF(A344="","",IF(OR(S344="Yes",F344="Credit Note",Q344&lt;=0,AF344="",Setup!$B$24&lt;=AF344,AN344&lt;=0),0,MAX(0,P344*MIN(1,MAX(0,AI344/AN344))*MAX(0,1-IF(AND(AD344&lt;&gt;"",AD344&lt;=AF344),MIN(1,MAX(0,AE344/Q344)),0))-SUMIFS('Reversal Reclaim'!$N$5:$N$504,'Reversal Reclaim'!$B$5:$B$504,A344,'Reversal Reclaim'!$G$5:$G$504,"Temporary"))))</f>
        <v/>
      </c>
      <c r="BG344" s="188" t="str">
        <f t="shared" si="77"/>
        <v/>
      </c>
    </row>
    <row r="345" spans="1:59" ht="37.950000000000003" customHeight="1" x14ac:dyDescent="0.25">
      <c r="A345" s="61"/>
      <c r="B345" s="62"/>
      <c r="C345" s="62"/>
      <c r="D345" s="62"/>
      <c r="E345" s="62"/>
      <c r="F345" s="62"/>
      <c r="G345" s="62"/>
      <c r="H345" s="63"/>
      <c r="I345" s="63"/>
      <c r="J345" s="63"/>
      <c r="K345" s="63"/>
      <c r="L345" s="64"/>
      <c r="M345" s="64"/>
      <c r="N345" s="64"/>
      <c r="O345" s="64"/>
      <c r="P345" s="64"/>
      <c r="Q345" s="64"/>
      <c r="R345" s="62"/>
      <c r="S345" s="62"/>
      <c r="T345" s="62"/>
      <c r="U345" s="62"/>
      <c r="V345" s="62"/>
      <c r="W345" s="63"/>
      <c r="X345" s="65"/>
      <c r="Y345" s="65"/>
      <c r="Z345" s="65"/>
      <c r="AA345" s="62"/>
      <c r="AB345" s="62"/>
      <c r="AC345" s="62"/>
      <c r="AD345" s="63"/>
      <c r="AE345" s="64"/>
      <c r="AF345" s="63" t="str">
        <f t="shared" si="65"/>
        <v/>
      </c>
      <c r="AG345" s="62"/>
      <c r="AH345" s="207"/>
      <c r="AI345" s="64"/>
      <c r="AJ345" s="64"/>
      <c r="AK345" s="64"/>
      <c r="AL345" s="66" t="str">
        <f t="shared" si="66"/>
        <v/>
      </c>
      <c r="AM345" s="67" t="str">
        <f t="shared" si="67"/>
        <v/>
      </c>
      <c r="AN345" s="68" t="str">
        <f t="shared" si="68"/>
        <v/>
      </c>
      <c r="AO345" s="67" t="str">
        <f t="shared" si="69"/>
        <v/>
      </c>
      <c r="AP345" s="67" t="str">
        <f t="shared" si="70"/>
        <v/>
      </c>
      <c r="AQ345" s="67" t="str">
        <f t="shared" si="71"/>
        <v/>
      </c>
      <c r="AR345" s="67" t="str">
        <f t="shared" si="72"/>
        <v/>
      </c>
      <c r="AS345" s="67" t="str">
        <f t="shared" si="73"/>
        <v/>
      </c>
      <c r="AT345" s="67" t="str">
        <f>IF(A345="","",IF(S345="Yes","N.A.",IF(AND(AD345&lt;&gt;"",AD345&lt;=AF345,AE345&gt;=Q345),"PASS",IF(Setup!$B$24&lt;=AF345,"WATCH",IF(BG345&gt;0,"PARTIAL REVERSE/REVIEW","REVERSE/REVIEW")))))</f>
        <v/>
      </c>
      <c r="AU345" s="67" t="str">
        <f>IF(A345="","",IF(H345="","REVIEW",IF(AI345&gt;0,IF(OR(AH345="",NOT(ISNUMBER(AH345))),"REVIEW CLAIM DATE",IF(AH345&lt;=SUMIF('FY Deadlines'!$A$5:$A$14,IF(MONTH(H345)&gt;=4,YEAR(H345),YEAR(H345)-1),'FY Deadlines'!$F$5:$F$14),"PASS","EXPIRED CLAIM")),IF(SUMIF('FY Deadlines'!$A$5:$A$14,IF(MONTH(H345)&gt;=4,YEAR(H345),YEAR(H345)-1),'FY Deadlines'!$F$5:$F$14)=0,"REVIEW FY",IF(Setup!$B$24&gt;SUMIF('FY Deadlines'!$A$5:$A$14,IF(MONTH(H345)&gt;=4,YEAR(H345),YEAR(H345)-1),'FY Deadlines'!$F$5:$F$14),"EXPIRED","PASS")))))</f>
        <v/>
      </c>
      <c r="AV345" s="67" t="str">
        <f t="shared" si="74"/>
        <v/>
      </c>
      <c r="AW345" s="67" t="str">
        <f>IF(AM345="","",IF(COUNTIF('GSTR-2B IMS'!$AE$5:$AE$504,AM345)=1,SUMIF('GSTR-2B IMS'!$AE$5:$AE$504,AM345,'GSTR-2B IMS'!$AL$5:$AL$504),""))</f>
        <v/>
      </c>
      <c r="AX345" s="67" t="str">
        <f>IF(A345="","",IF(AO345&gt;1,"Duplicate",IF(COUNTIF('GSTR-2B IMS'!$AE$5:$AE$504,AM345)=0,"Only in Books",IF(COUNTIF('GSTR-2B IMS'!$AE$5:$AE$504,AM345)&gt;1,"Duplicate",IF(AND(C345=INDEX('GSTR-2B IMS'!$C$5:$C$504,AW345),F345=INDEX('GSTR-2B IMS'!$F$5:$F$504,AW345),ABS(H345-INDEX('GSTR-2B IMS'!$H$5:$H$504,AW345))&lt;=Setup!$B$21,ABS(L345-INDEX('GSTR-2B IMS'!$L$5:$L$504,AW345))&lt;=Setup!$B$18,ABS(AN345-INDEX('GSTR-2B IMS'!$AF$5:$AF$504,AW345))&lt;=Setup!$B$19,ABS(M345-INDEX('GSTR-2B IMS'!$M$5:$M$504,AW345))&lt;=Setup!$B$20,ABS(N345-INDEX('GSTR-2B IMS'!$N$5:$N$504,AW345))&lt;=Setup!$B$20,ABS(O345-INDEX('GSTR-2B IMS'!$O$5:$O$504,AW345))&lt;=Setup!$B$20,ABS(P345-INDEX('GSTR-2B IMS'!$P$5:$P$504,AW345))&lt;=Setup!$B$20),"Exact",IF(AND(C345=INDEX('GSTR-2B IMS'!$C$5:$C$504,AW345),F345=INDEX('GSTR-2B IMS'!$F$5:$F$504,AW345)),"Partial","Probable"))))))</f>
        <v/>
      </c>
      <c r="AY345" s="69" t="str">
        <f t="shared" si="75"/>
        <v/>
      </c>
      <c r="AZ345" s="190">
        <f t="shared" si="76"/>
        <v>341</v>
      </c>
      <c r="BA345" s="190" t="str">
        <f>IF(A345="","",IF(AW345="","N.A.",IF(INDEX('GSTR-2B IMS'!$T$5:$T$504,AW345)&lt;&gt;"Available","REVIEW",IF(OR(INDEX('GSTR-2B IMS'!$B$5:$B$504,AW345)="GSTR-1 B2B",INDEX('GSTR-2B IMS'!$B$5:$B$504,AW345)="GSTR-1A",INDEX('GSTR-2B IMS'!$B$5:$B$504,AW345)="IFF"),IF(OR(INDEX('GSTR-2B IMS'!$V$5:$V$504,AW345)="Accepted",INDEX('GSTR-2B IMS'!$V$5:$V$504,AW345)="No Action",INDEX('GSTR-2B IMS'!$V$5:$V$504,AW345)="Deemed Accepted"),"PASS","REVIEW"),IF(OR(INDEX('GSTR-2B IMS'!$V$5:$V$504,AW345)="Not in IMS",INDEX('GSTR-2B IMS'!$V$5:$V$504,AW345)="N.A.",INDEX('GSTR-2B IMS'!$V$5:$V$504,AW345)=""),"PASS","REVIEW")))))</f>
        <v/>
      </c>
      <c r="BB345" s="190" t="str">
        <f>IF(A345="","",IF(S345="Yes","RCM",IF(AW345="","Unmatched",IF(INDEX('GSTR-2B IMS'!$AC$5:$AC$504,AW345)="","4(A)(5)",INDEX('GSTR-2B IMS'!$AC$5:$AC$504,AW345)))))</f>
        <v/>
      </c>
      <c r="BC345" s="188" t="str">
        <f>IF(A345="","",IF(OR(S345="Yes",F345="Credit Note",Q345&lt;=0,AF345="",Setup!$B$24&lt;=AF345,AN345&lt;=0),0,MAX(0,M345*MIN(1,MAX(0,AI345/AN345))*MAX(0,1-IF(AND(AD345&lt;&gt;"",AD345&lt;=AF345),MIN(1,MAX(0,AE345/Q345)),0))-SUMIFS('Reversal Reclaim'!$K$5:$K$504,'Reversal Reclaim'!$B$5:$B$504,A345,'Reversal Reclaim'!$G$5:$G$504,"Temporary"))))</f>
        <v/>
      </c>
      <c r="BD345" s="188" t="str">
        <f>IF(A345="","",IF(OR(S345="Yes",F345="Credit Note",Q345&lt;=0,AF345="",Setup!$B$24&lt;=AF345,AN345&lt;=0),0,MAX(0,N345*MIN(1,MAX(0,AI345/AN345))*MAX(0,1-IF(AND(AD345&lt;&gt;"",AD345&lt;=AF345),MIN(1,MAX(0,AE345/Q345)),0))-SUMIFS('Reversal Reclaim'!$L$5:$L$504,'Reversal Reclaim'!$B$5:$B$504,A345,'Reversal Reclaim'!$G$5:$G$504,"Temporary"))))</f>
        <v/>
      </c>
      <c r="BE345" s="188" t="str">
        <f>IF(A345="","",IF(OR(S345="Yes",F345="Credit Note",Q345&lt;=0,AF345="",Setup!$B$24&lt;=AF345,AN345&lt;=0),0,MAX(0,O345*MIN(1,MAX(0,AI345/AN345))*MAX(0,1-IF(AND(AD345&lt;&gt;"",AD345&lt;=AF345),MIN(1,MAX(0,AE345/Q345)),0))-SUMIFS('Reversal Reclaim'!$M$5:$M$504,'Reversal Reclaim'!$B$5:$B$504,A345,'Reversal Reclaim'!$G$5:$G$504,"Temporary"))))</f>
        <v/>
      </c>
      <c r="BF345" s="188" t="str">
        <f>IF(A345="","",IF(OR(S345="Yes",F345="Credit Note",Q345&lt;=0,AF345="",Setup!$B$24&lt;=AF345,AN345&lt;=0),0,MAX(0,P345*MIN(1,MAX(0,AI345/AN345))*MAX(0,1-IF(AND(AD345&lt;&gt;"",AD345&lt;=AF345),MIN(1,MAX(0,AE345/Q345)),0))-SUMIFS('Reversal Reclaim'!$N$5:$N$504,'Reversal Reclaim'!$B$5:$B$504,A345,'Reversal Reclaim'!$G$5:$G$504,"Temporary"))))</f>
        <v/>
      </c>
      <c r="BG345" s="188" t="str">
        <f t="shared" si="77"/>
        <v/>
      </c>
    </row>
    <row r="346" spans="1:59" ht="37.950000000000003" customHeight="1" x14ac:dyDescent="0.25">
      <c r="A346" s="61"/>
      <c r="B346" s="62"/>
      <c r="C346" s="62"/>
      <c r="D346" s="62"/>
      <c r="E346" s="62"/>
      <c r="F346" s="62"/>
      <c r="G346" s="62"/>
      <c r="H346" s="63"/>
      <c r="I346" s="63"/>
      <c r="J346" s="63"/>
      <c r="K346" s="63"/>
      <c r="L346" s="64"/>
      <c r="M346" s="64"/>
      <c r="N346" s="64"/>
      <c r="O346" s="64"/>
      <c r="P346" s="64"/>
      <c r="Q346" s="64"/>
      <c r="R346" s="62"/>
      <c r="S346" s="62"/>
      <c r="T346" s="62"/>
      <c r="U346" s="62"/>
      <c r="V346" s="62"/>
      <c r="W346" s="63"/>
      <c r="X346" s="65"/>
      <c r="Y346" s="65"/>
      <c r="Z346" s="65"/>
      <c r="AA346" s="62"/>
      <c r="AB346" s="62"/>
      <c r="AC346" s="62"/>
      <c r="AD346" s="63"/>
      <c r="AE346" s="64"/>
      <c r="AF346" s="63" t="str">
        <f t="shared" si="65"/>
        <v/>
      </c>
      <c r="AG346" s="62"/>
      <c r="AH346" s="207"/>
      <c r="AI346" s="64"/>
      <c r="AJ346" s="64"/>
      <c r="AK346" s="64"/>
      <c r="AL346" s="66" t="str">
        <f t="shared" si="66"/>
        <v/>
      </c>
      <c r="AM346" s="67" t="str">
        <f t="shared" si="67"/>
        <v/>
      </c>
      <c r="AN346" s="68" t="str">
        <f t="shared" si="68"/>
        <v/>
      </c>
      <c r="AO346" s="67" t="str">
        <f t="shared" si="69"/>
        <v/>
      </c>
      <c r="AP346" s="67" t="str">
        <f t="shared" si="70"/>
        <v/>
      </c>
      <c r="AQ346" s="67" t="str">
        <f t="shared" si="71"/>
        <v/>
      </c>
      <c r="AR346" s="67" t="str">
        <f t="shared" si="72"/>
        <v/>
      </c>
      <c r="AS346" s="67" t="str">
        <f t="shared" si="73"/>
        <v/>
      </c>
      <c r="AT346" s="67" t="str">
        <f>IF(A346="","",IF(S346="Yes","N.A.",IF(AND(AD346&lt;&gt;"",AD346&lt;=AF346,AE346&gt;=Q346),"PASS",IF(Setup!$B$24&lt;=AF346,"WATCH",IF(BG346&gt;0,"PARTIAL REVERSE/REVIEW","REVERSE/REVIEW")))))</f>
        <v/>
      </c>
      <c r="AU346" s="67" t="str">
        <f>IF(A346="","",IF(H346="","REVIEW",IF(AI346&gt;0,IF(OR(AH346="",NOT(ISNUMBER(AH346))),"REVIEW CLAIM DATE",IF(AH346&lt;=SUMIF('FY Deadlines'!$A$5:$A$14,IF(MONTH(H346)&gt;=4,YEAR(H346),YEAR(H346)-1),'FY Deadlines'!$F$5:$F$14),"PASS","EXPIRED CLAIM")),IF(SUMIF('FY Deadlines'!$A$5:$A$14,IF(MONTH(H346)&gt;=4,YEAR(H346),YEAR(H346)-1),'FY Deadlines'!$F$5:$F$14)=0,"REVIEW FY",IF(Setup!$B$24&gt;SUMIF('FY Deadlines'!$A$5:$A$14,IF(MONTH(H346)&gt;=4,YEAR(H346),YEAR(H346)-1),'FY Deadlines'!$F$5:$F$14),"EXPIRED","PASS")))))</f>
        <v/>
      </c>
      <c r="AV346" s="67" t="str">
        <f t="shared" si="74"/>
        <v/>
      </c>
      <c r="AW346" s="67" t="str">
        <f>IF(AM346="","",IF(COUNTIF('GSTR-2B IMS'!$AE$5:$AE$504,AM346)=1,SUMIF('GSTR-2B IMS'!$AE$5:$AE$504,AM346,'GSTR-2B IMS'!$AL$5:$AL$504),""))</f>
        <v/>
      </c>
      <c r="AX346" s="67" t="str">
        <f>IF(A346="","",IF(AO346&gt;1,"Duplicate",IF(COUNTIF('GSTR-2B IMS'!$AE$5:$AE$504,AM346)=0,"Only in Books",IF(COUNTIF('GSTR-2B IMS'!$AE$5:$AE$504,AM346)&gt;1,"Duplicate",IF(AND(C346=INDEX('GSTR-2B IMS'!$C$5:$C$504,AW346),F346=INDEX('GSTR-2B IMS'!$F$5:$F$504,AW346),ABS(H346-INDEX('GSTR-2B IMS'!$H$5:$H$504,AW346))&lt;=Setup!$B$21,ABS(L346-INDEX('GSTR-2B IMS'!$L$5:$L$504,AW346))&lt;=Setup!$B$18,ABS(AN346-INDEX('GSTR-2B IMS'!$AF$5:$AF$504,AW346))&lt;=Setup!$B$19,ABS(M346-INDEX('GSTR-2B IMS'!$M$5:$M$504,AW346))&lt;=Setup!$B$20,ABS(N346-INDEX('GSTR-2B IMS'!$N$5:$N$504,AW346))&lt;=Setup!$B$20,ABS(O346-INDEX('GSTR-2B IMS'!$O$5:$O$504,AW346))&lt;=Setup!$B$20,ABS(P346-INDEX('GSTR-2B IMS'!$P$5:$P$504,AW346))&lt;=Setup!$B$20),"Exact",IF(AND(C346=INDEX('GSTR-2B IMS'!$C$5:$C$504,AW346),F346=INDEX('GSTR-2B IMS'!$F$5:$F$504,AW346)),"Partial","Probable"))))))</f>
        <v/>
      </c>
      <c r="AY346" s="69" t="str">
        <f t="shared" si="75"/>
        <v/>
      </c>
      <c r="AZ346" s="190">
        <f t="shared" si="76"/>
        <v>342</v>
      </c>
      <c r="BA346" s="190" t="str">
        <f>IF(A346="","",IF(AW346="","N.A.",IF(INDEX('GSTR-2B IMS'!$T$5:$T$504,AW346)&lt;&gt;"Available","REVIEW",IF(OR(INDEX('GSTR-2B IMS'!$B$5:$B$504,AW346)="GSTR-1 B2B",INDEX('GSTR-2B IMS'!$B$5:$B$504,AW346)="GSTR-1A",INDEX('GSTR-2B IMS'!$B$5:$B$504,AW346)="IFF"),IF(OR(INDEX('GSTR-2B IMS'!$V$5:$V$504,AW346)="Accepted",INDEX('GSTR-2B IMS'!$V$5:$V$504,AW346)="No Action",INDEX('GSTR-2B IMS'!$V$5:$V$504,AW346)="Deemed Accepted"),"PASS","REVIEW"),IF(OR(INDEX('GSTR-2B IMS'!$V$5:$V$504,AW346)="Not in IMS",INDEX('GSTR-2B IMS'!$V$5:$V$504,AW346)="N.A.",INDEX('GSTR-2B IMS'!$V$5:$V$504,AW346)=""),"PASS","REVIEW")))))</f>
        <v/>
      </c>
      <c r="BB346" s="190" t="str">
        <f>IF(A346="","",IF(S346="Yes","RCM",IF(AW346="","Unmatched",IF(INDEX('GSTR-2B IMS'!$AC$5:$AC$504,AW346)="","4(A)(5)",INDEX('GSTR-2B IMS'!$AC$5:$AC$504,AW346)))))</f>
        <v/>
      </c>
      <c r="BC346" s="188" t="str">
        <f>IF(A346="","",IF(OR(S346="Yes",F346="Credit Note",Q346&lt;=0,AF346="",Setup!$B$24&lt;=AF346,AN346&lt;=0),0,MAX(0,M346*MIN(1,MAX(0,AI346/AN346))*MAX(0,1-IF(AND(AD346&lt;&gt;"",AD346&lt;=AF346),MIN(1,MAX(0,AE346/Q346)),0))-SUMIFS('Reversal Reclaim'!$K$5:$K$504,'Reversal Reclaim'!$B$5:$B$504,A346,'Reversal Reclaim'!$G$5:$G$504,"Temporary"))))</f>
        <v/>
      </c>
      <c r="BD346" s="188" t="str">
        <f>IF(A346="","",IF(OR(S346="Yes",F346="Credit Note",Q346&lt;=0,AF346="",Setup!$B$24&lt;=AF346,AN346&lt;=0),0,MAX(0,N346*MIN(1,MAX(0,AI346/AN346))*MAX(0,1-IF(AND(AD346&lt;&gt;"",AD346&lt;=AF346),MIN(1,MAX(0,AE346/Q346)),0))-SUMIFS('Reversal Reclaim'!$L$5:$L$504,'Reversal Reclaim'!$B$5:$B$504,A346,'Reversal Reclaim'!$G$5:$G$504,"Temporary"))))</f>
        <v/>
      </c>
      <c r="BE346" s="188" t="str">
        <f>IF(A346="","",IF(OR(S346="Yes",F346="Credit Note",Q346&lt;=0,AF346="",Setup!$B$24&lt;=AF346,AN346&lt;=0),0,MAX(0,O346*MIN(1,MAX(0,AI346/AN346))*MAX(0,1-IF(AND(AD346&lt;&gt;"",AD346&lt;=AF346),MIN(1,MAX(0,AE346/Q346)),0))-SUMIFS('Reversal Reclaim'!$M$5:$M$504,'Reversal Reclaim'!$B$5:$B$504,A346,'Reversal Reclaim'!$G$5:$G$504,"Temporary"))))</f>
        <v/>
      </c>
      <c r="BF346" s="188" t="str">
        <f>IF(A346="","",IF(OR(S346="Yes",F346="Credit Note",Q346&lt;=0,AF346="",Setup!$B$24&lt;=AF346,AN346&lt;=0),0,MAX(0,P346*MIN(1,MAX(0,AI346/AN346))*MAX(0,1-IF(AND(AD346&lt;&gt;"",AD346&lt;=AF346),MIN(1,MAX(0,AE346/Q346)),0))-SUMIFS('Reversal Reclaim'!$N$5:$N$504,'Reversal Reclaim'!$B$5:$B$504,A346,'Reversal Reclaim'!$G$5:$G$504,"Temporary"))))</f>
        <v/>
      </c>
      <c r="BG346" s="188" t="str">
        <f t="shared" si="77"/>
        <v/>
      </c>
    </row>
    <row r="347" spans="1:59" ht="37.950000000000003" customHeight="1" x14ac:dyDescent="0.25">
      <c r="A347" s="61"/>
      <c r="B347" s="62"/>
      <c r="C347" s="62"/>
      <c r="D347" s="62"/>
      <c r="E347" s="62"/>
      <c r="F347" s="62"/>
      <c r="G347" s="62"/>
      <c r="H347" s="63"/>
      <c r="I347" s="63"/>
      <c r="J347" s="63"/>
      <c r="K347" s="63"/>
      <c r="L347" s="64"/>
      <c r="M347" s="64"/>
      <c r="N347" s="64"/>
      <c r="O347" s="64"/>
      <c r="P347" s="64"/>
      <c r="Q347" s="64"/>
      <c r="R347" s="62"/>
      <c r="S347" s="62"/>
      <c r="T347" s="62"/>
      <c r="U347" s="62"/>
      <c r="V347" s="62"/>
      <c r="W347" s="63"/>
      <c r="X347" s="65"/>
      <c r="Y347" s="65"/>
      <c r="Z347" s="65"/>
      <c r="AA347" s="62"/>
      <c r="AB347" s="62"/>
      <c r="AC347" s="62"/>
      <c r="AD347" s="63"/>
      <c r="AE347" s="64"/>
      <c r="AF347" s="63" t="str">
        <f t="shared" si="65"/>
        <v/>
      </c>
      <c r="AG347" s="62"/>
      <c r="AH347" s="207"/>
      <c r="AI347" s="64"/>
      <c r="AJ347" s="64"/>
      <c r="AK347" s="64"/>
      <c r="AL347" s="66" t="str">
        <f t="shared" si="66"/>
        <v/>
      </c>
      <c r="AM347" s="67" t="str">
        <f t="shared" si="67"/>
        <v/>
      </c>
      <c r="AN347" s="68" t="str">
        <f t="shared" si="68"/>
        <v/>
      </c>
      <c r="AO347" s="67" t="str">
        <f t="shared" si="69"/>
        <v/>
      </c>
      <c r="AP347" s="67" t="str">
        <f t="shared" si="70"/>
        <v/>
      </c>
      <c r="AQ347" s="67" t="str">
        <f t="shared" si="71"/>
        <v/>
      </c>
      <c r="AR347" s="67" t="str">
        <f t="shared" si="72"/>
        <v/>
      </c>
      <c r="AS347" s="67" t="str">
        <f t="shared" si="73"/>
        <v/>
      </c>
      <c r="AT347" s="67" t="str">
        <f>IF(A347="","",IF(S347="Yes","N.A.",IF(AND(AD347&lt;&gt;"",AD347&lt;=AF347,AE347&gt;=Q347),"PASS",IF(Setup!$B$24&lt;=AF347,"WATCH",IF(BG347&gt;0,"PARTIAL REVERSE/REVIEW","REVERSE/REVIEW")))))</f>
        <v/>
      </c>
      <c r="AU347" s="67" t="str">
        <f>IF(A347="","",IF(H347="","REVIEW",IF(AI347&gt;0,IF(OR(AH347="",NOT(ISNUMBER(AH347))),"REVIEW CLAIM DATE",IF(AH347&lt;=SUMIF('FY Deadlines'!$A$5:$A$14,IF(MONTH(H347)&gt;=4,YEAR(H347),YEAR(H347)-1),'FY Deadlines'!$F$5:$F$14),"PASS","EXPIRED CLAIM")),IF(SUMIF('FY Deadlines'!$A$5:$A$14,IF(MONTH(H347)&gt;=4,YEAR(H347),YEAR(H347)-1),'FY Deadlines'!$F$5:$F$14)=0,"REVIEW FY",IF(Setup!$B$24&gt;SUMIF('FY Deadlines'!$A$5:$A$14,IF(MONTH(H347)&gt;=4,YEAR(H347),YEAR(H347)-1),'FY Deadlines'!$F$5:$F$14),"EXPIRED","PASS")))))</f>
        <v/>
      </c>
      <c r="AV347" s="67" t="str">
        <f t="shared" si="74"/>
        <v/>
      </c>
      <c r="AW347" s="67" t="str">
        <f>IF(AM347="","",IF(COUNTIF('GSTR-2B IMS'!$AE$5:$AE$504,AM347)=1,SUMIF('GSTR-2B IMS'!$AE$5:$AE$504,AM347,'GSTR-2B IMS'!$AL$5:$AL$504),""))</f>
        <v/>
      </c>
      <c r="AX347" s="67" t="str">
        <f>IF(A347="","",IF(AO347&gt;1,"Duplicate",IF(COUNTIF('GSTR-2B IMS'!$AE$5:$AE$504,AM347)=0,"Only in Books",IF(COUNTIF('GSTR-2B IMS'!$AE$5:$AE$504,AM347)&gt;1,"Duplicate",IF(AND(C347=INDEX('GSTR-2B IMS'!$C$5:$C$504,AW347),F347=INDEX('GSTR-2B IMS'!$F$5:$F$504,AW347),ABS(H347-INDEX('GSTR-2B IMS'!$H$5:$H$504,AW347))&lt;=Setup!$B$21,ABS(L347-INDEX('GSTR-2B IMS'!$L$5:$L$504,AW347))&lt;=Setup!$B$18,ABS(AN347-INDEX('GSTR-2B IMS'!$AF$5:$AF$504,AW347))&lt;=Setup!$B$19,ABS(M347-INDEX('GSTR-2B IMS'!$M$5:$M$504,AW347))&lt;=Setup!$B$20,ABS(N347-INDEX('GSTR-2B IMS'!$N$5:$N$504,AW347))&lt;=Setup!$B$20,ABS(O347-INDEX('GSTR-2B IMS'!$O$5:$O$504,AW347))&lt;=Setup!$B$20,ABS(P347-INDEX('GSTR-2B IMS'!$P$5:$P$504,AW347))&lt;=Setup!$B$20),"Exact",IF(AND(C347=INDEX('GSTR-2B IMS'!$C$5:$C$504,AW347),F347=INDEX('GSTR-2B IMS'!$F$5:$F$504,AW347)),"Partial","Probable"))))))</f>
        <v/>
      </c>
      <c r="AY347" s="69" t="str">
        <f t="shared" si="75"/>
        <v/>
      </c>
      <c r="AZ347" s="190">
        <f t="shared" si="76"/>
        <v>343</v>
      </c>
      <c r="BA347" s="190" t="str">
        <f>IF(A347="","",IF(AW347="","N.A.",IF(INDEX('GSTR-2B IMS'!$T$5:$T$504,AW347)&lt;&gt;"Available","REVIEW",IF(OR(INDEX('GSTR-2B IMS'!$B$5:$B$504,AW347)="GSTR-1 B2B",INDEX('GSTR-2B IMS'!$B$5:$B$504,AW347)="GSTR-1A",INDEX('GSTR-2B IMS'!$B$5:$B$504,AW347)="IFF"),IF(OR(INDEX('GSTR-2B IMS'!$V$5:$V$504,AW347)="Accepted",INDEX('GSTR-2B IMS'!$V$5:$V$504,AW347)="No Action",INDEX('GSTR-2B IMS'!$V$5:$V$504,AW347)="Deemed Accepted"),"PASS","REVIEW"),IF(OR(INDEX('GSTR-2B IMS'!$V$5:$V$504,AW347)="Not in IMS",INDEX('GSTR-2B IMS'!$V$5:$V$504,AW347)="N.A.",INDEX('GSTR-2B IMS'!$V$5:$V$504,AW347)=""),"PASS","REVIEW")))))</f>
        <v/>
      </c>
      <c r="BB347" s="190" t="str">
        <f>IF(A347="","",IF(S347="Yes","RCM",IF(AW347="","Unmatched",IF(INDEX('GSTR-2B IMS'!$AC$5:$AC$504,AW347)="","4(A)(5)",INDEX('GSTR-2B IMS'!$AC$5:$AC$504,AW347)))))</f>
        <v/>
      </c>
      <c r="BC347" s="188" t="str">
        <f>IF(A347="","",IF(OR(S347="Yes",F347="Credit Note",Q347&lt;=0,AF347="",Setup!$B$24&lt;=AF347,AN347&lt;=0),0,MAX(0,M347*MIN(1,MAX(0,AI347/AN347))*MAX(0,1-IF(AND(AD347&lt;&gt;"",AD347&lt;=AF347),MIN(1,MAX(0,AE347/Q347)),0))-SUMIFS('Reversal Reclaim'!$K$5:$K$504,'Reversal Reclaim'!$B$5:$B$504,A347,'Reversal Reclaim'!$G$5:$G$504,"Temporary"))))</f>
        <v/>
      </c>
      <c r="BD347" s="188" t="str">
        <f>IF(A347="","",IF(OR(S347="Yes",F347="Credit Note",Q347&lt;=0,AF347="",Setup!$B$24&lt;=AF347,AN347&lt;=0),0,MAX(0,N347*MIN(1,MAX(0,AI347/AN347))*MAX(0,1-IF(AND(AD347&lt;&gt;"",AD347&lt;=AF347),MIN(1,MAX(0,AE347/Q347)),0))-SUMIFS('Reversal Reclaim'!$L$5:$L$504,'Reversal Reclaim'!$B$5:$B$504,A347,'Reversal Reclaim'!$G$5:$G$504,"Temporary"))))</f>
        <v/>
      </c>
      <c r="BE347" s="188" t="str">
        <f>IF(A347="","",IF(OR(S347="Yes",F347="Credit Note",Q347&lt;=0,AF347="",Setup!$B$24&lt;=AF347,AN347&lt;=0),0,MAX(0,O347*MIN(1,MAX(0,AI347/AN347))*MAX(0,1-IF(AND(AD347&lt;&gt;"",AD347&lt;=AF347),MIN(1,MAX(0,AE347/Q347)),0))-SUMIFS('Reversal Reclaim'!$M$5:$M$504,'Reversal Reclaim'!$B$5:$B$504,A347,'Reversal Reclaim'!$G$5:$G$504,"Temporary"))))</f>
        <v/>
      </c>
      <c r="BF347" s="188" t="str">
        <f>IF(A347="","",IF(OR(S347="Yes",F347="Credit Note",Q347&lt;=0,AF347="",Setup!$B$24&lt;=AF347,AN347&lt;=0),0,MAX(0,P347*MIN(1,MAX(0,AI347/AN347))*MAX(0,1-IF(AND(AD347&lt;&gt;"",AD347&lt;=AF347),MIN(1,MAX(0,AE347/Q347)),0))-SUMIFS('Reversal Reclaim'!$N$5:$N$504,'Reversal Reclaim'!$B$5:$B$504,A347,'Reversal Reclaim'!$G$5:$G$504,"Temporary"))))</f>
        <v/>
      </c>
      <c r="BG347" s="188" t="str">
        <f t="shared" si="77"/>
        <v/>
      </c>
    </row>
    <row r="348" spans="1:59" ht="37.950000000000003" customHeight="1" x14ac:dyDescent="0.25">
      <c r="A348" s="61"/>
      <c r="B348" s="62"/>
      <c r="C348" s="62"/>
      <c r="D348" s="62"/>
      <c r="E348" s="62"/>
      <c r="F348" s="62"/>
      <c r="G348" s="62"/>
      <c r="H348" s="63"/>
      <c r="I348" s="63"/>
      <c r="J348" s="63"/>
      <c r="K348" s="63"/>
      <c r="L348" s="64"/>
      <c r="M348" s="64"/>
      <c r="N348" s="64"/>
      <c r="O348" s="64"/>
      <c r="P348" s="64"/>
      <c r="Q348" s="64"/>
      <c r="R348" s="62"/>
      <c r="S348" s="62"/>
      <c r="T348" s="62"/>
      <c r="U348" s="62"/>
      <c r="V348" s="62"/>
      <c r="W348" s="63"/>
      <c r="X348" s="65"/>
      <c r="Y348" s="65"/>
      <c r="Z348" s="65"/>
      <c r="AA348" s="62"/>
      <c r="AB348" s="62"/>
      <c r="AC348" s="62"/>
      <c r="AD348" s="63"/>
      <c r="AE348" s="64"/>
      <c r="AF348" s="63" t="str">
        <f t="shared" si="65"/>
        <v/>
      </c>
      <c r="AG348" s="62"/>
      <c r="AH348" s="207"/>
      <c r="AI348" s="64"/>
      <c r="AJ348" s="64"/>
      <c r="AK348" s="64"/>
      <c r="AL348" s="66" t="str">
        <f t="shared" si="66"/>
        <v/>
      </c>
      <c r="AM348" s="67" t="str">
        <f t="shared" si="67"/>
        <v/>
      </c>
      <c r="AN348" s="68" t="str">
        <f t="shared" si="68"/>
        <v/>
      </c>
      <c r="AO348" s="67" t="str">
        <f t="shared" si="69"/>
        <v/>
      </c>
      <c r="AP348" s="67" t="str">
        <f t="shared" si="70"/>
        <v/>
      </c>
      <c r="AQ348" s="67" t="str">
        <f t="shared" si="71"/>
        <v/>
      </c>
      <c r="AR348" s="67" t="str">
        <f t="shared" si="72"/>
        <v/>
      </c>
      <c r="AS348" s="67" t="str">
        <f t="shared" si="73"/>
        <v/>
      </c>
      <c r="AT348" s="67" t="str">
        <f>IF(A348="","",IF(S348="Yes","N.A.",IF(AND(AD348&lt;&gt;"",AD348&lt;=AF348,AE348&gt;=Q348),"PASS",IF(Setup!$B$24&lt;=AF348,"WATCH",IF(BG348&gt;0,"PARTIAL REVERSE/REVIEW","REVERSE/REVIEW")))))</f>
        <v/>
      </c>
      <c r="AU348" s="67" t="str">
        <f>IF(A348="","",IF(H348="","REVIEW",IF(AI348&gt;0,IF(OR(AH348="",NOT(ISNUMBER(AH348))),"REVIEW CLAIM DATE",IF(AH348&lt;=SUMIF('FY Deadlines'!$A$5:$A$14,IF(MONTH(H348)&gt;=4,YEAR(H348),YEAR(H348)-1),'FY Deadlines'!$F$5:$F$14),"PASS","EXPIRED CLAIM")),IF(SUMIF('FY Deadlines'!$A$5:$A$14,IF(MONTH(H348)&gt;=4,YEAR(H348),YEAR(H348)-1),'FY Deadlines'!$F$5:$F$14)=0,"REVIEW FY",IF(Setup!$B$24&gt;SUMIF('FY Deadlines'!$A$5:$A$14,IF(MONTH(H348)&gt;=4,YEAR(H348),YEAR(H348)-1),'FY Deadlines'!$F$5:$F$14),"EXPIRED","PASS")))))</f>
        <v/>
      </c>
      <c r="AV348" s="67" t="str">
        <f t="shared" si="74"/>
        <v/>
      </c>
      <c r="AW348" s="67" t="str">
        <f>IF(AM348="","",IF(COUNTIF('GSTR-2B IMS'!$AE$5:$AE$504,AM348)=1,SUMIF('GSTR-2B IMS'!$AE$5:$AE$504,AM348,'GSTR-2B IMS'!$AL$5:$AL$504),""))</f>
        <v/>
      </c>
      <c r="AX348" s="67" t="str">
        <f>IF(A348="","",IF(AO348&gt;1,"Duplicate",IF(COUNTIF('GSTR-2B IMS'!$AE$5:$AE$504,AM348)=0,"Only in Books",IF(COUNTIF('GSTR-2B IMS'!$AE$5:$AE$504,AM348)&gt;1,"Duplicate",IF(AND(C348=INDEX('GSTR-2B IMS'!$C$5:$C$504,AW348),F348=INDEX('GSTR-2B IMS'!$F$5:$F$504,AW348),ABS(H348-INDEX('GSTR-2B IMS'!$H$5:$H$504,AW348))&lt;=Setup!$B$21,ABS(L348-INDEX('GSTR-2B IMS'!$L$5:$L$504,AW348))&lt;=Setup!$B$18,ABS(AN348-INDEX('GSTR-2B IMS'!$AF$5:$AF$504,AW348))&lt;=Setup!$B$19,ABS(M348-INDEX('GSTR-2B IMS'!$M$5:$M$504,AW348))&lt;=Setup!$B$20,ABS(N348-INDEX('GSTR-2B IMS'!$N$5:$N$504,AW348))&lt;=Setup!$B$20,ABS(O348-INDEX('GSTR-2B IMS'!$O$5:$O$504,AW348))&lt;=Setup!$B$20,ABS(P348-INDEX('GSTR-2B IMS'!$P$5:$P$504,AW348))&lt;=Setup!$B$20),"Exact",IF(AND(C348=INDEX('GSTR-2B IMS'!$C$5:$C$504,AW348),F348=INDEX('GSTR-2B IMS'!$F$5:$F$504,AW348)),"Partial","Probable"))))))</f>
        <v/>
      </c>
      <c r="AY348" s="69" t="str">
        <f t="shared" si="75"/>
        <v/>
      </c>
      <c r="AZ348" s="190">
        <f t="shared" si="76"/>
        <v>344</v>
      </c>
      <c r="BA348" s="190" t="str">
        <f>IF(A348="","",IF(AW348="","N.A.",IF(INDEX('GSTR-2B IMS'!$T$5:$T$504,AW348)&lt;&gt;"Available","REVIEW",IF(OR(INDEX('GSTR-2B IMS'!$B$5:$B$504,AW348)="GSTR-1 B2B",INDEX('GSTR-2B IMS'!$B$5:$B$504,AW348)="GSTR-1A",INDEX('GSTR-2B IMS'!$B$5:$B$504,AW348)="IFF"),IF(OR(INDEX('GSTR-2B IMS'!$V$5:$V$504,AW348)="Accepted",INDEX('GSTR-2B IMS'!$V$5:$V$504,AW348)="No Action",INDEX('GSTR-2B IMS'!$V$5:$V$504,AW348)="Deemed Accepted"),"PASS","REVIEW"),IF(OR(INDEX('GSTR-2B IMS'!$V$5:$V$504,AW348)="Not in IMS",INDEX('GSTR-2B IMS'!$V$5:$V$504,AW348)="N.A.",INDEX('GSTR-2B IMS'!$V$5:$V$504,AW348)=""),"PASS","REVIEW")))))</f>
        <v/>
      </c>
      <c r="BB348" s="190" t="str">
        <f>IF(A348="","",IF(S348="Yes","RCM",IF(AW348="","Unmatched",IF(INDEX('GSTR-2B IMS'!$AC$5:$AC$504,AW348)="","4(A)(5)",INDEX('GSTR-2B IMS'!$AC$5:$AC$504,AW348)))))</f>
        <v/>
      </c>
      <c r="BC348" s="188" t="str">
        <f>IF(A348="","",IF(OR(S348="Yes",F348="Credit Note",Q348&lt;=0,AF348="",Setup!$B$24&lt;=AF348,AN348&lt;=0),0,MAX(0,M348*MIN(1,MAX(0,AI348/AN348))*MAX(0,1-IF(AND(AD348&lt;&gt;"",AD348&lt;=AF348),MIN(1,MAX(0,AE348/Q348)),0))-SUMIFS('Reversal Reclaim'!$K$5:$K$504,'Reversal Reclaim'!$B$5:$B$504,A348,'Reversal Reclaim'!$G$5:$G$504,"Temporary"))))</f>
        <v/>
      </c>
      <c r="BD348" s="188" t="str">
        <f>IF(A348="","",IF(OR(S348="Yes",F348="Credit Note",Q348&lt;=0,AF348="",Setup!$B$24&lt;=AF348,AN348&lt;=0),0,MAX(0,N348*MIN(1,MAX(0,AI348/AN348))*MAX(0,1-IF(AND(AD348&lt;&gt;"",AD348&lt;=AF348),MIN(1,MAX(0,AE348/Q348)),0))-SUMIFS('Reversal Reclaim'!$L$5:$L$504,'Reversal Reclaim'!$B$5:$B$504,A348,'Reversal Reclaim'!$G$5:$G$504,"Temporary"))))</f>
        <v/>
      </c>
      <c r="BE348" s="188" t="str">
        <f>IF(A348="","",IF(OR(S348="Yes",F348="Credit Note",Q348&lt;=0,AF348="",Setup!$B$24&lt;=AF348,AN348&lt;=0),0,MAX(0,O348*MIN(1,MAX(0,AI348/AN348))*MAX(0,1-IF(AND(AD348&lt;&gt;"",AD348&lt;=AF348),MIN(1,MAX(0,AE348/Q348)),0))-SUMIFS('Reversal Reclaim'!$M$5:$M$504,'Reversal Reclaim'!$B$5:$B$504,A348,'Reversal Reclaim'!$G$5:$G$504,"Temporary"))))</f>
        <v/>
      </c>
      <c r="BF348" s="188" t="str">
        <f>IF(A348="","",IF(OR(S348="Yes",F348="Credit Note",Q348&lt;=0,AF348="",Setup!$B$24&lt;=AF348,AN348&lt;=0),0,MAX(0,P348*MIN(1,MAX(0,AI348/AN348))*MAX(0,1-IF(AND(AD348&lt;&gt;"",AD348&lt;=AF348),MIN(1,MAX(0,AE348/Q348)),0))-SUMIFS('Reversal Reclaim'!$N$5:$N$504,'Reversal Reclaim'!$B$5:$B$504,A348,'Reversal Reclaim'!$G$5:$G$504,"Temporary"))))</f>
        <v/>
      </c>
      <c r="BG348" s="188" t="str">
        <f t="shared" si="77"/>
        <v/>
      </c>
    </row>
    <row r="349" spans="1:59" ht="37.950000000000003" customHeight="1" x14ac:dyDescent="0.25">
      <c r="A349" s="61"/>
      <c r="B349" s="62"/>
      <c r="C349" s="62"/>
      <c r="D349" s="62"/>
      <c r="E349" s="62"/>
      <c r="F349" s="62"/>
      <c r="G349" s="62"/>
      <c r="H349" s="63"/>
      <c r="I349" s="63"/>
      <c r="J349" s="63"/>
      <c r="K349" s="63"/>
      <c r="L349" s="64"/>
      <c r="M349" s="64"/>
      <c r="N349" s="64"/>
      <c r="O349" s="64"/>
      <c r="P349" s="64"/>
      <c r="Q349" s="64"/>
      <c r="R349" s="62"/>
      <c r="S349" s="62"/>
      <c r="T349" s="62"/>
      <c r="U349" s="62"/>
      <c r="V349" s="62"/>
      <c r="W349" s="63"/>
      <c r="X349" s="65"/>
      <c r="Y349" s="65"/>
      <c r="Z349" s="65"/>
      <c r="AA349" s="62"/>
      <c r="AB349" s="62"/>
      <c r="AC349" s="62"/>
      <c r="AD349" s="63"/>
      <c r="AE349" s="64"/>
      <c r="AF349" s="63" t="str">
        <f t="shared" si="65"/>
        <v/>
      </c>
      <c r="AG349" s="62"/>
      <c r="AH349" s="207"/>
      <c r="AI349" s="64"/>
      <c r="AJ349" s="64"/>
      <c r="AK349" s="64"/>
      <c r="AL349" s="66" t="str">
        <f t="shared" si="66"/>
        <v/>
      </c>
      <c r="AM349" s="67" t="str">
        <f t="shared" si="67"/>
        <v/>
      </c>
      <c r="AN349" s="68" t="str">
        <f t="shared" si="68"/>
        <v/>
      </c>
      <c r="AO349" s="67" t="str">
        <f t="shared" si="69"/>
        <v/>
      </c>
      <c r="AP349" s="67" t="str">
        <f t="shared" si="70"/>
        <v/>
      </c>
      <c r="AQ349" s="67" t="str">
        <f t="shared" si="71"/>
        <v/>
      </c>
      <c r="AR349" s="67" t="str">
        <f t="shared" si="72"/>
        <v/>
      </c>
      <c r="AS349" s="67" t="str">
        <f t="shared" si="73"/>
        <v/>
      </c>
      <c r="AT349" s="67" t="str">
        <f>IF(A349="","",IF(S349="Yes","N.A.",IF(AND(AD349&lt;&gt;"",AD349&lt;=AF349,AE349&gt;=Q349),"PASS",IF(Setup!$B$24&lt;=AF349,"WATCH",IF(BG349&gt;0,"PARTIAL REVERSE/REVIEW","REVERSE/REVIEW")))))</f>
        <v/>
      </c>
      <c r="AU349" s="67" t="str">
        <f>IF(A349="","",IF(H349="","REVIEW",IF(AI349&gt;0,IF(OR(AH349="",NOT(ISNUMBER(AH349))),"REVIEW CLAIM DATE",IF(AH349&lt;=SUMIF('FY Deadlines'!$A$5:$A$14,IF(MONTH(H349)&gt;=4,YEAR(H349),YEAR(H349)-1),'FY Deadlines'!$F$5:$F$14),"PASS","EXPIRED CLAIM")),IF(SUMIF('FY Deadlines'!$A$5:$A$14,IF(MONTH(H349)&gt;=4,YEAR(H349),YEAR(H349)-1),'FY Deadlines'!$F$5:$F$14)=0,"REVIEW FY",IF(Setup!$B$24&gt;SUMIF('FY Deadlines'!$A$5:$A$14,IF(MONTH(H349)&gt;=4,YEAR(H349),YEAR(H349)-1),'FY Deadlines'!$F$5:$F$14),"EXPIRED","PASS")))))</f>
        <v/>
      </c>
      <c r="AV349" s="67" t="str">
        <f t="shared" si="74"/>
        <v/>
      </c>
      <c r="AW349" s="67" t="str">
        <f>IF(AM349="","",IF(COUNTIF('GSTR-2B IMS'!$AE$5:$AE$504,AM349)=1,SUMIF('GSTR-2B IMS'!$AE$5:$AE$504,AM349,'GSTR-2B IMS'!$AL$5:$AL$504),""))</f>
        <v/>
      </c>
      <c r="AX349" s="67" t="str">
        <f>IF(A349="","",IF(AO349&gt;1,"Duplicate",IF(COUNTIF('GSTR-2B IMS'!$AE$5:$AE$504,AM349)=0,"Only in Books",IF(COUNTIF('GSTR-2B IMS'!$AE$5:$AE$504,AM349)&gt;1,"Duplicate",IF(AND(C349=INDEX('GSTR-2B IMS'!$C$5:$C$504,AW349),F349=INDEX('GSTR-2B IMS'!$F$5:$F$504,AW349),ABS(H349-INDEX('GSTR-2B IMS'!$H$5:$H$504,AW349))&lt;=Setup!$B$21,ABS(L349-INDEX('GSTR-2B IMS'!$L$5:$L$504,AW349))&lt;=Setup!$B$18,ABS(AN349-INDEX('GSTR-2B IMS'!$AF$5:$AF$504,AW349))&lt;=Setup!$B$19,ABS(M349-INDEX('GSTR-2B IMS'!$M$5:$M$504,AW349))&lt;=Setup!$B$20,ABS(N349-INDEX('GSTR-2B IMS'!$N$5:$N$504,AW349))&lt;=Setup!$B$20,ABS(O349-INDEX('GSTR-2B IMS'!$O$5:$O$504,AW349))&lt;=Setup!$B$20,ABS(P349-INDEX('GSTR-2B IMS'!$P$5:$P$504,AW349))&lt;=Setup!$B$20),"Exact",IF(AND(C349=INDEX('GSTR-2B IMS'!$C$5:$C$504,AW349),F349=INDEX('GSTR-2B IMS'!$F$5:$F$504,AW349)),"Partial","Probable"))))))</f>
        <v/>
      </c>
      <c r="AY349" s="69" t="str">
        <f t="shared" si="75"/>
        <v/>
      </c>
      <c r="AZ349" s="190">
        <f t="shared" si="76"/>
        <v>345</v>
      </c>
      <c r="BA349" s="190" t="str">
        <f>IF(A349="","",IF(AW349="","N.A.",IF(INDEX('GSTR-2B IMS'!$T$5:$T$504,AW349)&lt;&gt;"Available","REVIEW",IF(OR(INDEX('GSTR-2B IMS'!$B$5:$B$504,AW349)="GSTR-1 B2B",INDEX('GSTR-2B IMS'!$B$5:$B$504,AW349)="GSTR-1A",INDEX('GSTR-2B IMS'!$B$5:$B$504,AW349)="IFF"),IF(OR(INDEX('GSTR-2B IMS'!$V$5:$V$504,AW349)="Accepted",INDEX('GSTR-2B IMS'!$V$5:$V$504,AW349)="No Action",INDEX('GSTR-2B IMS'!$V$5:$V$504,AW349)="Deemed Accepted"),"PASS","REVIEW"),IF(OR(INDEX('GSTR-2B IMS'!$V$5:$V$504,AW349)="Not in IMS",INDEX('GSTR-2B IMS'!$V$5:$V$504,AW349)="N.A.",INDEX('GSTR-2B IMS'!$V$5:$V$504,AW349)=""),"PASS","REVIEW")))))</f>
        <v/>
      </c>
      <c r="BB349" s="190" t="str">
        <f>IF(A349="","",IF(S349="Yes","RCM",IF(AW349="","Unmatched",IF(INDEX('GSTR-2B IMS'!$AC$5:$AC$504,AW349)="","4(A)(5)",INDEX('GSTR-2B IMS'!$AC$5:$AC$504,AW349)))))</f>
        <v/>
      </c>
      <c r="BC349" s="188" t="str">
        <f>IF(A349="","",IF(OR(S349="Yes",F349="Credit Note",Q349&lt;=0,AF349="",Setup!$B$24&lt;=AF349,AN349&lt;=0),0,MAX(0,M349*MIN(1,MAX(0,AI349/AN349))*MAX(0,1-IF(AND(AD349&lt;&gt;"",AD349&lt;=AF349),MIN(1,MAX(0,AE349/Q349)),0))-SUMIFS('Reversal Reclaim'!$K$5:$K$504,'Reversal Reclaim'!$B$5:$B$504,A349,'Reversal Reclaim'!$G$5:$G$504,"Temporary"))))</f>
        <v/>
      </c>
      <c r="BD349" s="188" t="str">
        <f>IF(A349="","",IF(OR(S349="Yes",F349="Credit Note",Q349&lt;=0,AF349="",Setup!$B$24&lt;=AF349,AN349&lt;=0),0,MAX(0,N349*MIN(1,MAX(0,AI349/AN349))*MAX(0,1-IF(AND(AD349&lt;&gt;"",AD349&lt;=AF349),MIN(1,MAX(0,AE349/Q349)),0))-SUMIFS('Reversal Reclaim'!$L$5:$L$504,'Reversal Reclaim'!$B$5:$B$504,A349,'Reversal Reclaim'!$G$5:$G$504,"Temporary"))))</f>
        <v/>
      </c>
      <c r="BE349" s="188" t="str">
        <f>IF(A349="","",IF(OR(S349="Yes",F349="Credit Note",Q349&lt;=0,AF349="",Setup!$B$24&lt;=AF349,AN349&lt;=0),0,MAX(0,O349*MIN(1,MAX(0,AI349/AN349))*MAX(0,1-IF(AND(AD349&lt;&gt;"",AD349&lt;=AF349),MIN(1,MAX(0,AE349/Q349)),0))-SUMIFS('Reversal Reclaim'!$M$5:$M$504,'Reversal Reclaim'!$B$5:$B$504,A349,'Reversal Reclaim'!$G$5:$G$504,"Temporary"))))</f>
        <v/>
      </c>
      <c r="BF349" s="188" t="str">
        <f>IF(A349="","",IF(OR(S349="Yes",F349="Credit Note",Q349&lt;=0,AF349="",Setup!$B$24&lt;=AF349,AN349&lt;=0),0,MAX(0,P349*MIN(1,MAX(0,AI349/AN349))*MAX(0,1-IF(AND(AD349&lt;&gt;"",AD349&lt;=AF349),MIN(1,MAX(0,AE349/Q349)),0))-SUMIFS('Reversal Reclaim'!$N$5:$N$504,'Reversal Reclaim'!$B$5:$B$504,A349,'Reversal Reclaim'!$G$5:$G$504,"Temporary"))))</f>
        <v/>
      </c>
      <c r="BG349" s="188" t="str">
        <f t="shared" si="77"/>
        <v/>
      </c>
    </row>
    <row r="350" spans="1:59" ht="37.950000000000003" customHeight="1" x14ac:dyDescent="0.25">
      <c r="A350" s="61"/>
      <c r="B350" s="62"/>
      <c r="C350" s="62"/>
      <c r="D350" s="62"/>
      <c r="E350" s="62"/>
      <c r="F350" s="62"/>
      <c r="G350" s="62"/>
      <c r="H350" s="63"/>
      <c r="I350" s="63"/>
      <c r="J350" s="63"/>
      <c r="K350" s="63"/>
      <c r="L350" s="64"/>
      <c r="M350" s="64"/>
      <c r="N350" s="64"/>
      <c r="O350" s="64"/>
      <c r="P350" s="64"/>
      <c r="Q350" s="64"/>
      <c r="R350" s="62"/>
      <c r="S350" s="62"/>
      <c r="T350" s="62"/>
      <c r="U350" s="62"/>
      <c r="V350" s="62"/>
      <c r="W350" s="63"/>
      <c r="X350" s="65"/>
      <c r="Y350" s="65"/>
      <c r="Z350" s="65"/>
      <c r="AA350" s="62"/>
      <c r="AB350" s="62"/>
      <c r="AC350" s="62"/>
      <c r="AD350" s="63"/>
      <c r="AE350" s="64"/>
      <c r="AF350" s="63" t="str">
        <f t="shared" si="65"/>
        <v/>
      </c>
      <c r="AG350" s="62"/>
      <c r="AH350" s="207"/>
      <c r="AI350" s="64"/>
      <c r="AJ350" s="64"/>
      <c r="AK350" s="64"/>
      <c r="AL350" s="66" t="str">
        <f t="shared" si="66"/>
        <v/>
      </c>
      <c r="AM350" s="67" t="str">
        <f t="shared" si="67"/>
        <v/>
      </c>
      <c r="AN350" s="68" t="str">
        <f t="shared" si="68"/>
        <v/>
      </c>
      <c r="AO350" s="67" t="str">
        <f t="shared" si="69"/>
        <v/>
      </c>
      <c r="AP350" s="67" t="str">
        <f t="shared" si="70"/>
        <v/>
      </c>
      <c r="AQ350" s="67" t="str">
        <f t="shared" si="71"/>
        <v/>
      </c>
      <c r="AR350" s="67" t="str">
        <f t="shared" si="72"/>
        <v/>
      </c>
      <c r="AS350" s="67" t="str">
        <f t="shared" si="73"/>
        <v/>
      </c>
      <c r="AT350" s="67" t="str">
        <f>IF(A350="","",IF(S350="Yes","N.A.",IF(AND(AD350&lt;&gt;"",AD350&lt;=AF350,AE350&gt;=Q350),"PASS",IF(Setup!$B$24&lt;=AF350,"WATCH",IF(BG350&gt;0,"PARTIAL REVERSE/REVIEW","REVERSE/REVIEW")))))</f>
        <v/>
      </c>
      <c r="AU350" s="67" t="str">
        <f>IF(A350="","",IF(H350="","REVIEW",IF(AI350&gt;0,IF(OR(AH350="",NOT(ISNUMBER(AH350))),"REVIEW CLAIM DATE",IF(AH350&lt;=SUMIF('FY Deadlines'!$A$5:$A$14,IF(MONTH(H350)&gt;=4,YEAR(H350),YEAR(H350)-1),'FY Deadlines'!$F$5:$F$14),"PASS","EXPIRED CLAIM")),IF(SUMIF('FY Deadlines'!$A$5:$A$14,IF(MONTH(H350)&gt;=4,YEAR(H350),YEAR(H350)-1),'FY Deadlines'!$F$5:$F$14)=0,"REVIEW FY",IF(Setup!$B$24&gt;SUMIF('FY Deadlines'!$A$5:$A$14,IF(MONTH(H350)&gt;=4,YEAR(H350),YEAR(H350)-1),'FY Deadlines'!$F$5:$F$14),"EXPIRED","PASS")))))</f>
        <v/>
      </c>
      <c r="AV350" s="67" t="str">
        <f t="shared" si="74"/>
        <v/>
      </c>
      <c r="AW350" s="67" t="str">
        <f>IF(AM350="","",IF(COUNTIF('GSTR-2B IMS'!$AE$5:$AE$504,AM350)=1,SUMIF('GSTR-2B IMS'!$AE$5:$AE$504,AM350,'GSTR-2B IMS'!$AL$5:$AL$504),""))</f>
        <v/>
      </c>
      <c r="AX350" s="67" t="str">
        <f>IF(A350="","",IF(AO350&gt;1,"Duplicate",IF(COUNTIF('GSTR-2B IMS'!$AE$5:$AE$504,AM350)=0,"Only in Books",IF(COUNTIF('GSTR-2B IMS'!$AE$5:$AE$504,AM350)&gt;1,"Duplicate",IF(AND(C350=INDEX('GSTR-2B IMS'!$C$5:$C$504,AW350),F350=INDEX('GSTR-2B IMS'!$F$5:$F$504,AW350),ABS(H350-INDEX('GSTR-2B IMS'!$H$5:$H$504,AW350))&lt;=Setup!$B$21,ABS(L350-INDEX('GSTR-2B IMS'!$L$5:$L$504,AW350))&lt;=Setup!$B$18,ABS(AN350-INDEX('GSTR-2B IMS'!$AF$5:$AF$504,AW350))&lt;=Setup!$B$19,ABS(M350-INDEX('GSTR-2B IMS'!$M$5:$M$504,AW350))&lt;=Setup!$B$20,ABS(N350-INDEX('GSTR-2B IMS'!$N$5:$N$504,AW350))&lt;=Setup!$B$20,ABS(O350-INDEX('GSTR-2B IMS'!$O$5:$O$504,AW350))&lt;=Setup!$B$20,ABS(P350-INDEX('GSTR-2B IMS'!$P$5:$P$504,AW350))&lt;=Setup!$B$20),"Exact",IF(AND(C350=INDEX('GSTR-2B IMS'!$C$5:$C$504,AW350),F350=INDEX('GSTR-2B IMS'!$F$5:$F$504,AW350)),"Partial","Probable"))))))</f>
        <v/>
      </c>
      <c r="AY350" s="69" t="str">
        <f t="shared" si="75"/>
        <v/>
      </c>
      <c r="AZ350" s="190">
        <f t="shared" si="76"/>
        <v>346</v>
      </c>
      <c r="BA350" s="190" t="str">
        <f>IF(A350="","",IF(AW350="","N.A.",IF(INDEX('GSTR-2B IMS'!$T$5:$T$504,AW350)&lt;&gt;"Available","REVIEW",IF(OR(INDEX('GSTR-2B IMS'!$B$5:$B$504,AW350)="GSTR-1 B2B",INDEX('GSTR-2B IMS'!$B$5:$B$504,AW350)="GSTR-1A",INDEX('GSTR-2B IMS'!$B$5:$B$504,AW350)="IFF"),IF(OR(INDEX('GSTR-2B IMS'!$V$5:$V$504,AW350)="Accepted",INDEX('GSTR-2B IMS'!$V$5:$V$504,AW350)="No Action",INDEX('GSTR-2B IMS'!$V$5:$V$504,AW350)="Deemed Accepted"),"PASS","REVIEW"),IF(OR(INDEX('GSTR-2B IMS'!$V$5:$V$504,AW350)="Not in IMS",INDEX('GSTR-2B IMS'!$V$5:$V$504,AW350)="N.A.",INDEX('GSTR-2B IMS'!$V$5:$V$504,AW350)=""),"PASS","REVIEW")))))</f>
        <v/>
      </c>
      <c r="BB350" s="190" t="str">
        <f>IF(A350="","",IF(S350="Yes","RCM",IF(AW350="","Unmatched",IF(INDEX('GSTR-2B IMS'!$AC$5:$AC$504,AW350)="","4(A)(5)",INDEX('GSTR-2B IMS'!$AC$5:$AC$504,AW350)))))</f>
        <v/>
      </c>
      <c r="BC350" s="188" t="str">
        <f>IF(A350="","",IF(OR(S350="Yes",F350="Credit Note",Q350&lt;=0,AF350="",Setup!$B$24&lt;=AF350,AN350&lt;=0),0,MAX(0,M350*MIN(1,MAX(0,AI350/AN350))*MAX(0,1-IF(AND(AD350&lt;&gt;"",AD350&lt;=AF350),MIN(1,MAX(0,AE350/Q350)),0))-SUMIFS('Reversal Reclaim'!$K$5:$K$504,'Reversal Reclaim'!$B$5:$B$504,A350,'Reversal Reclaim'!$G$5:$G$504,"Temporary"))))</f>
        <v/>
      </c>
      <c r="BD350" s="188" t="str">
        <f>IF(A350="","",IF(OR(S350="Yes",F350="Credit Note",Q350&lt;=0,AF350="",Setup!$B$24&lt;=AF350,AN350&lt;=0),0,MAX(0,N350*MIN(1,MAX(0,AI350/AN350))*MAX(0,1-IF(AND(AD350&lt;&gt;"",AD350&lt;=AF350),MIN(1,MAX(0,AE350/Q350)),0))-SUMIFS('Reversal Reclaim'!$L$5:$L$504,'Reversal Reclaim'!$B$5:$B$504,A350,'Reversal Reclaim'!$G$5:$G$504,"Temporary"))))</f>
        <v/>
      </c>
      <c r="BE350" s="188" t="str">
        <f>IF(A350="","",IF(OR(S350="Yes",F350="Credit Note",Q350&lt;=0,AF350="",Setup!$B$24&lt;=AF350,AN350&lt;=0),0,MAX(0,O350*MIN(1,MAX(0,AI350/AN350))*MAX(0,1-IF(AND(AD350&lt;&gt;"",AD350&lt;=AF350),MIN(1,MAX(0,AE350/Q350)),0))-SUMIFS('Reversal Reclaim'!$M$5:$M$504,'Reversal Reclaim'!$B$5:$B$504,A350,'Reversal Reclaim'!$G$5:$G$504,"Temporary"))))</f>
        <v/>
      </c>
      <c r="BF350" s="188" t="str">
        <f>IF(A350="","",IF(OR(S350="Yes",F350="Credit Note",Q350&lt;=0,AF350="",Setup!$B$24&lt;=AF350,AN350&lt;=0),0,MAX(0,P350*MIN(1,MAX(0,AI350/AN350))*MAX(0,1-IF(AND(AD350&lt;&gt;"",AD350&lt;=AF350),MIN(1,MAX(0,AE350/Q350)),0))-SUMIFS('Reversal Reclaim'!$N$5:$N$504,'Reversal Reclaim'!$B$5:$B$504,A350,'Reversal Reclaim'!$G$5:$G$504,"Temporary"))))</f>
        <v/>
      </c>
      <c r="BG350" s="188" t="str">
        <f t="shared" si="77"/>
        <v/>
      </c>
    </row>
    <row r="351" spans="1:59" ht="37.950000000000003" customHeight="1" x14ac:dyDescent="0.25">
      <c r="A351" s="61"/>
      <c r="B351" s="62"/>
      <c r="C351" s="62"/>
      <c r="D351" s="62"/>
      <c r="E351" s="62"/>
      <c r="F351" s="62"/>
      <c r="G351" s="62"/>
      <c r="H351" s="63"/>
      <c r="I351" s="63"/>
      <c r="J351" s="63"/>
      <c r="K351" s="63"/>
      <c r="L351" s="64"/>
      <c r="M351" s="64"/>
      <c r="N351" s="64"/>
      <c r="O351" s="64"/>
      <c r="P351" s="64"/>
      <c r="Q351" s="64"/>
      <c r="R351" s="62"/>
      <c r="S351" s="62"/>
      <c r="T351" s="62"/>
      <c r="U351" s="62"/>
      <c r="V351" s="62"/>
      <c r="W351" s="63"/>
      <c r="X351" s="65"/>
      <c r="Y351" s="65"/>
      <c r="Z351" s="65"/>
      <c r="AA351" s="62"/>
      <c r="AB351" s="62"/>
      <c r="AC351" s="62"/>
      <c r="AD351" s="63"/>
      <c r="AE351" s="64"/>
      <c r="AF351" s="63" t="str">
        <f t="shared" si="65"/>
        <v/>
      </c>
      <c r="AG351" s="62"/>
      <c r="AH351" s="207"/>
      <c r="AI351" s="64"/>
      <c r="AJ351" s="64"/>
      <c r="AK351" s="64"/>
      <c r="AL351" s="66" t="str">
        <f t="shared" si="66"/>
        <v/>
      </c>
      <c r="AM351" s="67" t="str">
        <f t="shared" si="67"/>
        <v/>
      </c>
      <c r="AN351" s="68" t="str">
        <f t="shared" si="68"/>
        <v/>
      </c>
      <c r="AO351" s="67" t="str">
        <f t="shared" si="69"/>
        <v/>
      </c>
      <c r="AP351" s="67" t="str">
        <f t="shared" si="70"/>
        <v/>
      </c>
      <c r="AQ351" s="67" t="str">
        <f t="shared" si="71"/>
        <v/>
      </c>
      <c r="AR351" s="67" t="str">
        <f t="shared" si="72"/>
        <v/>
      </c>
      <c r="AS351" s="67" t="str">
        <f t="shared" si="73"/>
        <v/>
      </c>
      <c r="AT351" s="67" t="str">
        <f>IF(A351="","",IF(S351="Yes","N.A.",IF(AND(AD351&lt;&gt;"",AD351&lt;=AF351,AE351&gt;=Q351),"PASS",IF(Setup!$B$24&lt;=AF351,"WATCH",IF(BG351&gt;0,"PARTIAL REVERSE/REVIEW","REVERSE/REVIEW")))))</f>
        <v/>
      </c>
      <c r="AU351" s="67" t="str">
        <f>IF(A351="","",IF(H351="","REVIEW",IF(AI351&gt;0,IF(OR(AH351="",NOT(ISNUMBER(AH351))),"REVIEW CLAIM DATE",IF(AH351&lt;=SUMIF('FY Deadlines'!$A$5:$A$14,IF(MONTH(H351)&gt;=4,YEAR(H351),YEAR(H351)-1),'FY Deadlines'!$F$5:$F$14),"PASS","EXPIRED CLAIM")),IF(SUMIF('FY Deadlines'!$A$5:$A$14,IF(MONTH(H351)&gt;=4,YEAR(H351),YEAR(H351)-1),'FY Deadlines'!$F$5:$F$14)=0,"REVIEW FY",IF(Setup!$B$24&gt;SUMIF('FY Deadlines'!$A$5:$A$14,IF(MONTH(H351)&gt;=4,YEAR(H351),YEAR(H351)-1),'FY Deadlines'!$F$5:$F$14),"EXPIRED","PASS")))))</f>
        <v/>
      </c>
      <c r="AV351" s="67" t="str">
        <f t="shared" si="74"/>
        <v/>
      </c>
      <c r="AW351" s="67" t="str">
        <f>IF(AM351="","",IF(COUNTIF('GSTR-2B IMS'!$AE$5:$AE$504,AM351)=1,SUMIF('GSTR-2B IMS'!$AE$5:$AE$504,AM351,'GSTR-2B IMS'!$AL$5:$AL$504),""))</f>
        <v/>
      </c>
      <c r="AX351" s="67" t="str">
        <f>IF(A351="","",IF(AO351&gt;1,"Duplicate",IF(COUNTIF('GSTR-2B IMS'!$AE$5:$AE$504,AM351)=0,"Only in Books",IF(COUNTIF('GSTR-2B IMS'!$AE$5:$AE$504,AM351)&gt;1,"Duplicate",IF(AND(C351=INDEX('GSTR-2B IMS'!$C$5:$C$504,AW351),F351=INDEX('GSTR-2B IMS'!$F$5:$F$504,AW351),ABS(H351-INDEX('GSTR-2B IMS'!$H$5:$H$504,AW351))&lt;=Setup!$B$21,ABS(L351-INDEX('GSTR-2B IMS'!$L$5:$L$504,AW351))&lt;=Setup!$B$18,ABS(AN351-INDEX('GSTR-2B IMS'!$AF$5:$AF$504,AW351))&lt;=Setup!$B$19,ABS(M351-INDEX('GSTR-2B IMS'!$M$5:$M$504,AW351))&lt;=Setup!$B$20,ABS(N351-INDEX('GSTR-2B IMS'!$N$5:$N$504,AW351))&lt;=Setup!$B$20,ABS(O351-INDEX('GSTR-2B IMS'!$O$5:$O$504,AW351))&lt;=Setup!$B$20,ABS(P351-INDEX('GSTR-2B IMS'!$P$5:$P$504,AW351))&lt;=Setup!$B$20),"Exact",IF(AND(C351=INDEX('GSTR-2B IMS'!$C$5:$C$504,AW351),F351=INDEX('GSTR-2B IMS'!$F$5:$F$504,AW351)),"Partial","Probable"))))))</f>
        <v/>
      </c>
      <c r="AY351" s="69" t="str">
        <f t="shared" si="75"/>
        <v/>
      </c>
      <c r="AZ351" s="190">
        <f t="shared" si="76"/>
        <v>347</v>
      </c>
      <c r="BA351" s="190" t="str">
        <f>IF(A351="","",IF(AW351="","N.A.",IF(INDEX('GSTR-2B IMS'!$T$5:$T$504,AW351)&lt;&gt;"Available","REVIEW",IF(OR(INDEX('GSTR-2B IMS'!$B$5:$B$504,AW351)="GSTR-1 B2B",INDEX('GSTR-2B IMS'!$B$5:$B$504,AW351)="GSTR-1A",INDEX('GSTR-2B IMS'!$B$5:$B$504,AW351)="IFF"),IF(OR(INDEX('GSTR-2B IMS'!$V$5:$V$504,AW351)="Accepted",INDEX('GSTR-2B IMS'!$V$5:$V$504,AW351)="No Action",INDEX('GSTR-2B IMS'!$V$5:$V$504,AW351)="Deemed Accepted"),"PASS","REVIEW"),IF(OR(INDEX('GSTR-2B IMS'!$V$5:$V$504,AW351)="Not in IMS",INDEX('GSTR-2B IMS'!$V$5:$V$504,AW351)="N.A.",INDEX('GSTR-2B IMS'!$V$5:$V$504,AW351)=""),"PASS","REVIEW")))))</f>
        <v/>
      </c>
      <c r="BB351" s="190" t="str">
        <f>IF(A351="","",IF(S351="Yes","RCM",IF(AW351="","Unmatched",IF(INDEX('GSTR-2B IMS'!$AC$5:$AC$504,AW351)="","4(A)(5)",INDEX('GSTR-2B IMS'!$AC$5:$AC$504,AW351)))))</f>
        <v/>
      </c>
      <c r="BC351" s="188" t="str">
        <f>IF(A351="","",IF(OR(S351="Yes",F351="Credit Note",Q351&lt;=0,AF351="",Setup!$B$24&lt;=AF351,AN351&lt;=0),0,MAX(0,M351*MIN(1,MAX(0,AI351/AN351))*MAX(0,1-IF(AND(AD351&lt;&gt;"",AD351&lt;=AF351),MIN(1,MAX(0,AE351/Q351)),0))-SUMIFS('Reversal Reclaim'!$K$5:$K$504,'Reversal Reclaim'!$B$5:$B$504,A351,'Reversal Reclaim'!$G$5:$G$504,"Temporary"))))</f>
        <v/>
      </c>
      <c r="BD351" s="188" t="str">
        <f>IF(A351="","",IF(OR(S351="Yes",F351="Credit Note",Q351&lt;=0,AF351="",Setup!$B$24&lt;=AF351,AN351&lt;=0),0,MAX(0,N351*MIN(1,MAX(0,AI351/AN351))*MAX(0,1-IF(AND(AD351&lt;&gt;"",AD351&lt;=AF351),MIN(1,MAX(0,AE351/Q351)),0))-SUMIFS('Reversal Reclaim'!$L$5:$L$504,'Reversal Reclaim'!$B$5:$B$504,A351,'Reversal Reclaim'!$G$5:$G$504,"Temporary"))))</f>
        <v/>
      </c>
      <c r="BE351" s="188" t="str">
        <f>IF(A351="","",IF(OR(S351="Yes",F351="Credit Note",Q351&lt;=0,AF351="",Setup!$B$24&lt;=AF351,AN351&lt;=0),0,MAX(0,O351*MIN(1,MAX(0,AI351/AN351))*MAX(0,1-IF(AND(AD351&lt;&gt;"",AD351&lt;=AF351),MIN(1,MAX(0,AE351/Q351)),0))-SUMIFS('Reversal Reclaim'!$M$5:$M$504,'Reversal Reclaim'!$B$5:$B$504,A351,'Reversal Reclaim'!$G$5:$G$504,"Temporary"))))</f>
        <v/>
      </c>
      <c r="BF351" s="188" t="str">
        <f>IF(A351="","",IF(OR(S351="Yes",F351="Credit Note",Q351&lt;=0,AF351="",Setup!$B$24&lt;=AF351,AN351&lt;=0),0,MAX(0,P351*MIN(1,MAX(0,AI351/AN351))*MAX(0,1-IF(AND(AD351&lt;&gt;"",AD351&lt;=AF351),MIN(1,MAX(0,AE351/Q351)),0))-SUMIFS('Reversal Reclaim'!$N$5:$N$504,'Reversal Reclaim'!$B$5:$B$504,A351,'Reversal Reclaim'!$G$5:$G$504,"Temporary"))))</f>
        <v/>
      </c>
      <c r="BG351" s="188" t="str">
        <f t="shared" si="77"/>
        <v/>
      </c>
    </row>
    <row r="352" spans="1:59" ht="37.950000000000003" customHeight="1" x14ac:dyDescent="0.25">
      <c r="A352" s="61"/>
      <c r="B352" s="62"/>
      <c r="C352" s="62"/>
      <c r="D352" s="62"/>
      <c r="E352" s="62"/>
      <c r="F352" s="62"/>
      <c r="G352" s="62"/>
      <c r="H352" s="63"/>
      <c r="I352" s="63"/>
      <c r="J352" s="63"/>
      <c r="K352" s="63"/>
      <c r="L352" s="64"/>
      <c r="M352" s="64"/>
      <c r="N352" s="64"/>
      <c r="O352" s="64"/>
      <c r="P352" s="64"/>
      <c r="Q352" s="64"/>
      <c r="R352" s="62"/>
      <c r="S352" s="62"/>
      <c r="T352" s="62"/>
      <c r="U352" s="62"/>
      <c r="V352" s="62"/>
      <c r="W352" s="63"/>
      <c r="X352" s="65"/>
      <c r="Y352" s="65"/>
      <c r="Z352" s="65"/>
      <c r="AA352" s="62"/>
      <c r="AB352" s="62"/>
      <c r="AC352" s="62"/>
      <c r="AD352" s="63"/>
      <c r="AE352" s="64"/>
      <c r="AF352" s="63" t="str">
        <f t="shared" si="65"/>
        <v/>
      </c>
      <c r="AG352" s="62"/>
      <c r="AH352" s="207"/>
      <c r="AI352" s="64"/>
      <c r="AJ352" s="64"/>
      <c r="AK352" s="64"/>
      <c r="AL352" s="66" t="str">
        <f t="shared" si="66"/>
        <v/>
      </c>
      <c r="AM352" s="67" t="str">
        <f t="shared" si="67"/>
        <v/>
      </c>
      <c r="AN352" s="68" t="str">
        <f t="shared" si="68"/>
        <v/>
      </c>
      <c r="AO352" s="67" t="str">
        <f t="shared" si="69"/>
        <v/>
      </c>
      <c r="AP352" s="67" t="str">
        <f t="shared" si="70"/>
        <v/>
      </c>
      <c r="AQ352" s="67" t="str">
        <f t="shared" si="71"/>
        <v/>
      </c>
      <c r="AR352" s="67" t="str">
        <f t="shared" si="72"/>
        <v/>
      </c>
      <c r="AS352" s="67" t="str">
        <f t="shared" si="73"/>
        <v/>
      </c>
      <c r="AT352" s="67" t="str">
        <f>IF(A352="","",IF(S352="Yes","N.A.",IF(AND(AD352&lt;&gt;"",AD352&lt;=AF352,AE352&gt;=Q352),"PASS",IF(Setup!$B$24&lt;=AF352,"WATCH",IF(BG352&gt;0,"PARTIAL REVERSE/REVIEW","REVERSE/REVIEW")))))</f>
        <v/>
      </c>
      <c r="AU352" s="67" t="str">
        <f>IF(A352="","",IF(H352="","REVIEW",IF(AI352&gt;0,IF(OR(AH352="",NOT(ISNUMBER(AH352))),"REVIEW CLAIM DATE",IF(AH352&lt;=SUMIF('FY Deadlines'!$A$5:$A$14,IF(MONTH(H352)&gt;=4,YEAR(H352),YEAR(H352)-1),'FY Deadlines'!$F$5:$F$14),"PASS","EXPIRED CLAIM")),IF(SUMIF('FY Deadlines'!$A$5:$A$14,IF(MONTH(H352)&gt;=4,YEAR(H352),YEAR(H352)-1),'FY Deadlines'!$F$5:$F$14)=0,"REVIEW FY",IF(Setup!$B$24&gt;SUMIF('FY Deadlines'!$A$5:$A$14,IF(MONTH(H352)&gt;=4,YEAR(H352),YEAR(H352)-1),'FY Deadlines'!$F$5:$F$14),"EXPIRED","PASS")))))</f>
        <v/>
      </c>
      <c r="AV352" s="67" t="str">
        <f t="shared" si="74"/>
        <v/>
      </c>
      <c r="AW352" s="67" t="str">
        <f>IF(AM352="","",IF(COUNTIF('GSTR-2B IMS'!$AE$5:$AE$504,AM352)=1,SUMIF('GSTR-2B IMS'!$AE$5:$AE$504,AM352,'GSTR-2B IMS'!$AL$5:$AL$504),""))</f>
        <v/>
      </c>
      <c r="AX352" s="67" t="str">
        <f>IF(A352="","",IF(AO352&gt;1,"Duplicate",IF(COUNTIF('GSTR-2B IMS'!$AE$5:$AE$504,AM352)=0,"Only in Books",IF(COUNTIF('GSTR-2B IMS'!$AE$5:$AE$504,AM352)&gt;1,"Duplicate",IF(AND(C352=INDEX('GSTR-2B IMS'!$C$5:$C$504,AW352),F352=INDEX('GSTR-2B IMS'!$F$5:$F$504,AW352),ABS(H352-INDEX('GSTR-2B IMS'!$H$5:$H$504,AW352))&lt;=Setup!$B$21,ABS(L352-INDEX('GSTR-2B IMS'!$L$5:$L$504,AW352))&lt;=Setup!$B$18,ABS(AN352-INDEX('GSTR-2B IMS'!$AF$5:$AF$504,AW352))&lt;=Setup!$B$19,ABS(M352-INDEX('GSTR-2B IMS'!$M$5:$M$504,AW352))&lt;=Setup!$B$20,ABS(N352-INDEX('GSTR-2B IMS'!$N$5:$N$504,AW352))&lt;=Setup!$B$20,ABS(O352-INDEX('GSTR-2B IMS'!$O$5:$O$504,AW352))&lt;=Setup!$B$20,ABS(P352-INDEX('GSTR-2B IMS'!$P$5:$P$504,AW352))&lt;=Setup!$B$20),"Exact",IF(AND(C352=INDEX('GSTR-2B IMS'!$C$5:$C$504,AW352),F352=INDEX('GSTR-2B IMS'!$F$5:$F$504,AW352)),"Partial","Probable"))))))</f>
        <v/>
      </c>
      <c r="AY352" s="69" t="str">
        <f t="shared" si="75"/>
        <v/>
      </c>
      <c r="AZ352" s="190">
        <f t="shared" si="76"/>
        <v>348</v>
      </c>
      <c r="BA352" s="190" t="str">
        <f>IF(A352="","",IF(AW352="","N.A.",IF(INDEX('GSTR-2B IMS'!$T$5:$T$504,AW352)&lt;&gt;"Available","REVIEW",IF(OR(INDEX('GSTR-2B IMS'!$B$5:$B$504,AW352)="GSTR-1 B2B",INDEX('GSTR-2B IMS'!$B$5:$B$504,AW352)="GSTR-1A",INDEX('GSTR-2B IMS'!$B$5:$B$504,AW352)="IFF"),IF(OR(INDEX('GSTR-2B IMS'!$V$5:$V$504,AW352)="Accepted",INDEX('GSTR-2B IMS'!$V$5:$V$504,AW352)="No Action",INDEX('GSTR-2B IMS'!$V$5:$V$504,AW352)="Deemed Accepted"),"PASS","REVIEW"),IF(OR(INDEX('GSTR-2B IMS'!$V$5:$V$504,AW352)="Not in IMS",INDEX('GSTR-2B IMS'!$V$5:$V$504,AW352)="N.A.",INDEX('GSTR-2B IMS'!$V$5:$V$504,AW352)=""),"PASS","REVIEW")))))</f>
        <v/>
      </c>
      <c r="BB352" s="190" t="str">
        <f>IF(A352="","",IF(S352="Yes","RCM",IF(AW352="","Unmatched",IF(INDEX('GSTR-2B IMS'!$AC$5:$AC$504,AW352)="","4(A)(5)",INDEX('GSTR-2B IMS'!$AC$5:$AC$504,AW352)))))</f>
        <v/>
      </c>
      <c r="BC352" s="188" t="str">
        <f>IF(A352="","",IF(OR(S352="Yes",F352="Credit Note",Q352&lt;=0,AF352="",Setup!$B$24&lt;=AF352,AN352&lt;=0),0,MAX(0,M352*MIN(1,MAX(0,AI352/AN352))*MAX(0,1-IF(AND(AD352&lt;&gt;"",AD352&lt;=AF352),MIN(1,MAX(0,AE352/Q352)),0))-SUMIFS('Reversal Reclaim'!$K$5:$K$504,'Reversal Reclaim'!$B$5:$B$504,A352,'Reversal Reclaim'!$G$5:$G$504,"Temporary"))))</f>
        <v/>
      </c>
      <c r="BD352" s="188" t="str">
        <f>IF(A352="","",IF(OR(S352="Yes",F352="Credit Note",Q352&lt;=0,AF352="",Setup!$B$24&lt;=AF352,AN352&lt;=0),0,MAX(0,N352*MIN(1,MAX(0,AI352/AN352))*MAX(0,1-IF(AND(AD352&lt;&gt;"",AD352&lt;=AF352),MIN(1,MAX(0,AE352/Q352)),0))-SUMIFS('Reversal Reclaim'!$L$5:$L$504,'Reversal Reclaim'!$B$5:$B$504,A352,'Reversal Reclaim'!$G$5:$G$504,"Temporary"))))</f>
        <v/>
      </c>
      <c r="BE352" s="188" t="str">
        <f>IF(A352="","",IF(OR(S352="Yes",F352="Credit Note",Q352&lt;=0,AF352="",Setup!$B$24&lt;=AF352,AN352&lt;=0),0,MAX(0,O352*MIN(1,MAX(0,AI352/AN352))*MAX(0,1-IF(AND(AD352&lt;&gt;"",AD352&lt;=AF352),MIN(1,MAX(0,AE352/Q352)),0))-SUMIFS('Reversal Reclaim'!$M$5:$M$504,'Reversal Reclaim'!$B$5:$B$504,A352,'Reversal Reclaim'!$G$5:$G$504,"Temporary"))))</f>
        <v/>
      </c>
      <c r="BF352" s="188" t="str">
        <f>IF(A352="","",IF(OR(S352="Yes",F352="Credit Note",Q352&lt;=0,AF352="",Setup!$B$24&lt;=AF352,AN352&lt;=0),0,MAX(0,P352*MIN(1,MAX(0,AI352/AN352))*MAX(0,1-IF(AND(AD352&lt;&gt;"",AD352&lt;=AF352),MIN(1,MAX(0,AE352/Q352)),0))-SUMIFS('Reversal Reclaim'!$N$5:$N$504,'Reversal Reclaim'!$B$5:$B$504,A352,'Reversal Reclaim'!$G$5:$G$504,"Temporary"))))</f>
        <v/>
      </c>
      <c r="BG352" s="188" t="str">
        <f t="shared" si="77"/>
        <v/>
      </c>
    </row>
    <row r="353" spans="1:59" ht="37.950000000000003" customHeight="1" x14ac:dyDescent="0.25">
      <c r="A353" s="61"/>
      <c r="B353" s="62"/>
      <c r="C353" s="62"/>
      <c r="D353" s="62"/>
      <c r="E353" s="62"/>
      <c r="F353" s="62"/>
      <c r="G353" s="62"/>
      <c r="H353" s="63"/>
      <c r="I353" s="63"/>
      <c r="J353" s="63"/>
      <c r="K353" s="63"/>
      <c r="L353" s="64"/>
      <c r="M353" s="64"/>
      <c r="N353" s="64"/>
      <c r="O353" s="64"/>
      <c r="P353" s="64"/>
      <c r="Q353" s="64"/>
      <c r="R353" s="62"/>
      <c r="S353" s="62"/>
      <c r="T353" s="62"/>
      <c r="U353" s="62"/>
      <c r="V353" s="62"/>
      <c r="W353" s="63"/>
      <c r="X353" s="65"/>
      <c r="Y353" s="65"/>
      <c r="Z353" s="65"/>
      <c r="AA353" s="62"/>
      <c r="AB353" s="62"/>
      <c r="AC353" s="62"/>
      <c r="AD353" s="63"/>
      <c r="AE353" s="64"/>
      <c r="AF353" s="63" t="str">
        <f t="shared" si="65"/>
        <v/>
      </c>
      <c r="AG353" s="62"/>
      <c r="AH353" s="207"/>
      <c r="AI353" s="64"/>
      <c r="AJ353" s="64"/>
      <c r="AK353" s="64"/>
      <c r="AL353" s="66" t="str">
        <f t="shared" si="66"/>
        <v/>
      </c>
      <c r="AM353" s="67" t="str">
        <f t="shared" si="67"/>
        <v/>
      </c>
      <c r="AN353" s="68" t="str">
        <f t="shared" si="68"/>
        <v/>
      </c>
      <c r="AO353" s="67" t="str">
        <f t="shared" si="69"/>
        <v/>
      </c>
      <c r="AP353" s="67" t="str">
        <f t="shared" si="70"/>
        <v/>
      </c>
      <c r="AQ353" s="67" t="str">
        <f t="shared" si="71"/>
        <v/>
      </c>
      <c r="AR353" s="67" t="str">
        <f t="shared" si="72"/>
        <v/>
      </c>
      <c r="AS353" s="67" t="str">
        <f t="shared" si="73"/>
        <v/>
      </c>
      <c r="AT353" s="67" t="str">
        <f>IF(A353="","",IF(S353="Yes","N.A.",IF(AND(AD353&lt;&gt;"",AD353&lt;=AF353,AE353&gt;=Q353),"PASS",IF(Setup!$B$24&lt;=AF353,"WATCH",IF(BG353&gt;0,"PARTIAL REVERSE/REVIEW","REVERSE/REVIEW")))))</f>
        <v/>
      </c>
      <c r="AU353" s="67" t="str">
        <f>IF(A353="","",IF(H353="","REVIEW",IF(AI353&gt;0,IF(OR(AH353="",NOT(ISNUMBER(AH353))),"REVIEW CLAIM DATE",IF(AH353&lt;=SUMIF('FY Deadlines'!$A$5:$A$14,IF(MONTH(H353)&gt;=4,YEAR(H353),YEAR(H353)-1),'FY Deadlines'!$F$5:$F$14),"PASS","EXPIRED CLAIM")),IF(SUMIF('FY Deadlines'!$A$5:$A$14,IF(MONTH(H353)&gt;=4,YEAR(H353),YEAR(H353)-1),'FY Deadlines'!$F$5:$F$14)=0,"REVIEW FY",IF(Setup!$B$24&gt;SUMIF('FY Deadlines'!$A$5:$A$14,IF(MONTH(H353)&gt;=4,YEAR(H353),YEAR(H353)-1),'FY Deadlines'!$F$5:$F$14),"EXPIRED","PASS")))))</f>
        <v/>
      </c>
      <c r="AV353" s="67" t="str">
        <f t="shared" si="74"/>
        <v/>
      </c>
      <c r="AW353" s="67" t="str">
        <f>IF(AM353="","",IF(COUNTIF('GSTR-2B IMS'!$AE$5:$AE$504,AM353)=1,SUMIF('GSTR-2B IMS'!$AE$5:$AE$504,AM353,'GSTR-2B IMS'!$AL$5:$AL$504),""))</f>
        <v/>
      </c>
      <c r="AX353" s="67" t="str">
        <f>IF(A353="","",IF(AO353&gt;1,"Duplicate",IF(COUNTIF('GSTR-2B IMS'!$AE$5:$AE$504,AM353)=0,"Only in Books",IF(COUNTIF('GSTR-2B IMS'!$AE$5:$AE$504,AM353)&gt;1,"Duplicate",IF(AND(C353=INDEX('GSTR-2B IMS'!$C$5:$C$504,AW353),F353=INDEX('GSTR-2B IMS'!$F$5:$F$504,AW353),ABS(H353-INDEX('GSTR-2B IMS'!$H$5:$H$504,AW353))&lt;=Setup!$B$21,ABS(L353-INDEX('GSTR-2B IMS'!$L$5:$L$504,AW353))&lt;=Setup!$B$18,ABS(AN353-INDEX('GSTR-2B IMS'!$AF$5:$AF$504,AW353))&lt;=Setup!$B$19,ABS(M353-INDEX('GSTR-2B IMS'!$M$5:$M$504,AW353))&lt;=Setup!$B$20,ABS(N353-INDEX('GSTR-2B IMS'!$N$5:$N$504,AW353))&lt;=Setup!$B$20,ABS(O353-INDEX('GSTR-2B IMS'!$O$5:$O$504,AW353))&lt;=Setup!$B$20,ABS(P353-INDEX('GSTR-2B IMS'!$P$5:$P$504,AW353))&lt;=Setup!$B$20),"Exact",IF(AND(C353=INDEX('GSTR-2B IMS'!$C$5:$C$504,AW353),F353=INDEX('GSTR-2B IMS'!$F$5:$F$504,AW353)),"Partial","Probable"))))))</f>
        <v/>
      </c>
      <c r="AY353" s="69" t="str">
        <f t="shared" si="75"/>
        <v/>
      </c>
      <c r="AZ353" s="190">
        <f t="shared" si="76"/>
        <v>349</v>
      </c>
      <c r="BA353" s="190" t="str">
        <f>IF(A353="","",IF(AW353="","N.A.",IF(INDEX('GSTR-2B IMS'!$T$5:$T$504,AW353)&lt;&gt;"Available","REVIEW",IF(OR(INDEX('GSTR-2B IMS'!$B$5:$B$504,AW353)="GSTR-1 B2B",INDEX('GSTR-2B IMS'!$B$5:$B$504,AW353)="GSTR-1A",INDEX('GSTR-2B IMS'!$B$5:$B$504,AW353)="IFF"),IF(OR(INDEX('GSTR-2B IMS'!$V$5:$V$504,AW353)="Accepted",INDEX('GSTR-2B IMS'!$V$5:$V$504,AW353)="No Action",INDEX('GSTR-2B IMS'!$V$5:$V$504,AW353)="Deemed Accepted"),"PASS","REVIEW"),IF(OR(INDEX('GSTR-2B IMS'!$V$5:$V$504,AW353)="Not in IMS",INDEX('GSTR-2B IMS'!$V$5:$V$504,AW353)="N.A.",INDEX('GSTR-2B IMS'!$V$5:$V$504,AW353)=""),"PASS","REVIEW")))))</f>
        <v/>
      </c>
      <c r="BB353" s="190" t="str">
        <f>IF(A353="","",IF(S353="Yes","RCM",IF(AW353="","Unmatched",IF(INDEX('GSTR-2B IMS'!$AC$5:$AC$504,AW353)="","4(A)(5)",INDEX('GSTR-2B IMS'!$AC$5:$AC$504,AW353)))))</f>
        <v/>
      </c>
      <c r="BC353" s="188" t="str">
        <f>IF(A353="","",IF(OR(S353="Yes",F353="Credit Note",Q353&lt;=0,AF353="",Setup!$B$24&lt;=AF353,AN353&lt;=0),0,MAX(0,M353*MIN(1,MAX(0,AI353/AN353))*MAX(0,1-IF(AND(AD353&lt;&gt;"",AD353&lt;=AF353),MIN(1,MAX(0,AE353/Q353)),0))-SUMIFS('Reversal Reclaim'!$K$5:$K$504,'Reversal Reclaim'!$B$5:$B$504,A353,'Reversal Reclaim'!$G$5:$G$504,"Temporary"))))</f>
        <v/>
      </c>
      <c r="BD353" s="188" t="str">
        <f>IF(A353="","",IF(OR(S353="Yes",F353="Credit Note",Q353&lt;=0,AF353="",Setup!$B$24&lt;=AF353,AN353&lt;=0),0,MAX(0,N353*MIN(1,MAX(0,AI353/AN353))*MAX(0,1-IF(AND(AD353&lt;&gt;"",AD353&lt;=AF353),MIN(1,MAX(0,AE353/Q353)),0))-SUMIFS('Reversal Reclaim'!$L$5:$L$504,'Reversal Reclaim'!$B$5:$B$504,A353,'Reversal Reclaim'!$G$5:$G$504,"Temporary"))))</f>
        <v/>
      </c>
      <c r="BE353" s="188" t="str">
        <f>IF(A353="","",IF(OR(S353="Yes",F353="Credit Note",Q353&lt;=0,AF353="",Setup!$B$24&lt;=AF353,AN353&lt;=0),0,MAX(0,O353*MIN(1,MAX(0,AI353/AN353))*MAX(0,1-IF(AND(AD353&lt;&gt;"",AD353&lt;=AF353),MIN(1,MAX(0,AE353/Q353)),0))-SUMIFS('Reversal Reclaim'!$M$5:$M$504,'Reversal Reclaim'!$B$5:$B$504,A353,'Reversal Reclaim'!$G$5:$G$504,"Temporary"))))</f>
        <v/>
      </c>
      <c r="BF353" s="188" t="str">
        <f>IF(A353="","",IF(OR(S353="Yes",F353="Credit Note",Q353&lt;=0,AF353="",Setup!$B$24&lt;=AF353,AN353&lt;=0),0,MAX(0,P353*MIN(1,MAX(0,AI353/AN353))*MAX(0,1-IF(AND(AD353&lt;&gt;"",AD353&lt;=AF353),MIN(1,MAX(0,AE353/Q353)),0))-SUMIFS('Reversal Reclaim'!$N$5:$N$504,'Reversal Reclaim'!$B$5:$B$504,A353,'Reversal Reclaim'!$G$5:$G$504,"Temporary"))))</f>
        <v/>
      </c>
      <c r="BG353" s="188" t="str">
        <f t="shared" si="77"/>
        <v/>
      </c>
    </row>
    <row r="354" spans="1:59" ht="37.950000000000003" customHeight="1" x14ac:dyDescent="0.25">
      <c r="A354" s="61"/>
      <c r="B354" s="62"/>
      <c r="C354" s="62"/>
      <c r="D354" s="62"/>
      <c r="E354" s="62"/>
      <c r="F354" s="62"/>
      <c r="G354" s="62"/>
      <c r="H354" s="63"/>
      <c r="I354" s="63"/>
      <c r="J354" s="63"/>
      <c r="K354" s="63"/>
      <c r="L354" s="64"/>
      <c r="M354" s="64"/>
      <c r="N354" s="64"/>
      <c r="O354" s="64"/>
      <c r="P354" s="64"/>
      <c r="Q354" s="64"/>
      <c r="R354" s="62"/>
      <c r="S354" s="62"/>
      <c r="T354" s="62"/>
      <c r="U354" s="62"/>
      <c r="V354" s="62"/>
      <c r="W354" s="63"/>
      <c r="X354" s="65"/>
      <c r="Y354" s="65"/>
      <c r="Z354" s="65"/>
      <c r="AA354" s="62"/>
      <c r="AB354" s="62"/>
      <c r="AC354" s="62"/>
      <c r="AD354" s="63"/>
      <c r="AE354" s="64"/>
      <c r="AF354" s="63" t="str">
        <f t="shared" si="65"/>
        <v/>
      </c>
      <c r="AG354" s="62"/>
      <c r="AH354" s="207"/>
      <c r="AI354" s="64"/>
      <c r="AJ354" s="64"/>
      <c r="AK354" s="64"/>
      <c r="AL354" s="66" t="str">
        <f t="shared" si="66"/>
        <v/>
      </c>
      <c r="AM354" s="67" t="str">
        <f t="shared" si="67"/>
        <v/>
      </c>
      <c r="AN354" s="68" t="str">
        <f t="shared" si="68"/>
        <v/>
      </c>
      <c r="AO354" s="67" t="str">
        <f t="shared" si="69"/>
        <v/>
      </c>
      <c r="AP354" s="67" t="str">
        <f t="shared" si="70"/>
        <v/>
      </c>
      <c r="AQ354" s="67" t="str">
        <f t="shared" si="71"/>
        <v/>
      </c>
      <c r="AR354" s="67" t="str">
        <f t="shared" si="72"/>
        <v/>
      </c>
      <c r="AS354" s="67" t="str">
        <f t="shared" si="73"/>
        <v/>
      </c>
      <c r="AT354" s="67" t="str">
        <f>IF(A354="","",IF(S354="Yes","N.A.",IF(AND(AD354&lt;&gt;"",AD354&lt;=AF354,AE354&gt;=Q354),"PASS",IF(Setup!$B$24&lt;=AF354,"WATCH",IF(BG354&gt;0,"PARTIAL REVERSE/REVIEW","REVERSE/REVIEW")))))</f>
        <v/>
      </c>
      <c r="AU354" s="67" t="str">
        <f>IF(A354="","",IF(H354="","REVIEW",IF(AI354&gt;0,IF(OR(AH354="",NOT(ISNUMBER(AH354))),"REVIEW CLAIM DATE",IF(AH354&lt;=SUMIF('FY Deadlines'!$A$5:$A$14,IF(MONTH(H354)&gt;=4,YEAR(H354),YEAR(H354)-1),'FY Deadlines'!$F$5:$F$14),"PASS","EXPIRED CLAIM")),IF(SUMIF('FY Deadlines'!$A$5:$A$14,IF(MONTH(H354)&gt;=4,YEAR(H354),YEAR(H354)-1),'FY Deadlines'!$F$5:$F$14)=0,"REVIEW FY",IF(Setup!$B$24&gt;SUMIF('FY Deadlines'!$A$5:$A$14,IF(MONTH(H354)&gt;=4,YEAR(H354),YEAR(H354)-1),'FY Deadlines'!$F$5:$F$14),"EXPIRED","PASS")))))</f>
        <v/>
      </c>
      <c r="AV354" s="67" t="str">
        <f t="shared" si="74"/>
        <v/>
      </c>
      <c r="AW354" s="67" t="str">
        <f>IF(AM354="","",IF(COUNTIF('GSTR-2B IMS'!$AE$5:$AE$504,AM354)=1,SUMIF('GSTR-2B IMS'!$AE$5:$AE$504,AM354,'GSTR-2B IMS'!$AL$5:$AL$504),""))</f>
        <v/>
      </c>
      <c r="AX354" s="67" t="str">
        <f>IF(A354="","",IF(AO354&gt;1,"Duplicate",IF(COUNTIF('GSTR-2B IMS'!$AE$5:$AE$504,AM354)=0,"Only in Books",IF(COUNTIF('GSTR-2B IMS'!$AE$5:$AE$504,AM354)&gt;1,"Duplicate",IF(AND(C354=INDEX('GSTR-2B IMS'!$C$5:$C$504,AW354),F354=INDEX('GSTR-2B IMS'!$F$5:$F$504,AW354),ABS(H354-INDEX('GSTR-2B IMS'!$H$5:$H$504,AW354))&lt;=Setup!$B$21,ABS(L354-INDEX('GSTR-2B IMS'!$L$5:$L$504,AW354))&lt;=Setup!$B$18,ABS(AN354-INDEX('GSTR-2B IMS'!$AF$5:$AF$504,AW354))&lt;=Setup!$B$19,ABS(M354-INDEX('GSTR-2B IMS'!$M$5:$M$504,AW354))&lt;=Setup!$B$20,ABS(N354-INDEX('GSTR-2B IMS'!$N$5:$N$504,AW354))&lt;=Setup!$B$20,ABS(O354-INDEX('GSTR-2B IMS'!$O$5:$O$504,AW354))&lt;=Setup!$B$20,ABS(P354-INDEX('GSTR-2B IMS'!$P$5:$P$504,AW354))&lt;=Setup!$B$20),"Exact",IF(AND(C354=INDEX('GSTR-2B IMS'!$C$5:$C$504,AW354),F354=INDEX('GSTR-2B IMS'!$F$5:$F$504,AW354)),"Partial","Probable"))))))</f>
        <v/>
      </c>
      <c r="AY354" s="69" t="str">
        <f t="shared" si="75"/>
        <v/>
      </c>
      <c r="AZ354" s="190">
        <f t="shared" si="76"/>
        <v>350</v>
      </c>
      <c r="BA354" s="190" t="str">
        <f>IF(A354="","",IF(AW354="","N.A.",IF(INDEX('GSTR-2B IMS'!$T$5:$T$504,AW354)&lt;&gt;"Available","REVIEW",IF(OR(INDEX('GSTR-2B IMS'!$B$5:$B$504,AW354)="GSTR-1 B2B",INDEX('GSTR-2B IMS'!$B$5:$B$504,AW354)="GSTR-1A",INDEX('GSTR-2B IMS'!$B$5:$B$504,AW354)="IFF"),IF(OR(INDEX('GSTR-2B IMS'!$V$5:$V$504,AW354)="Accepted",INDEX('GSTR-2B IMS'!$V$5:$V$504,AW354)="No Action",INDEX('GSTR-2B IMS'!$V$5:$V$504,AW354)="Deemed Accepted"),"PASS","REVIEW"),IF(OR(INDEX('GSTR-2B IMS'!$V$5:$V$504,AW354)="Not in IMS",INDEX('GSTR-2B IMS'!$V$5:$V$504,AW354)="N.A.",INDEX('GSTR-2B IMS'!$V$5:$V$504,AW354)=""),"PASS","REVIEW")))))</f>
        <v/>
      </c>
      <c r="BB354" s="190" t="str">
        <f>IF(A354="","",IF(S354="Yes","RCM",IF(AW354="","Unmatched",IF(INDEX('GSTR-2B IMS'!$AC$5:$AC$504,AW354)="","4(A)(5)",INDEX('GSTR-2B IMS'!$AC$5:$AC$504,AW354)))))</f>
        <v/>
      </c>
      <c r="BC354" s="188" t="str">
        <f>IF(A354="","",IF(OR(S354="Yes",F354="Credit Note",Q354&lt;=0,AF354="",Setup!$B$24&lt;=AF354,AN354&lt;=0),0,MAX(0,M354*MIN(1,MAX(0,AI354/AN354))*MAX(0,1-IF(AND(AD354&lt;&gt;"",AD354&lt;=AF354),MIN(1,MAX(0,AE354/Q354)),0))-SUMIFS('Reversal Reclaim'!$K$5:$K$504,'Reversal Reclaim'!$B$5:$B$504,A354,'Reversal Reclaim'!$G$5:$G$504,"Temporary"))))</f>
        <v/>
      </c>
      <c r="BD354" s="188" t="str">
        <f>IF(A354="","",IF(OR(S354="Yes",F354="Credit Note",Q354&lt;=0,AF354="",Setup!$B$24&lt;=AF354,AN354&lt;=0),0,MAX(0,N354*MIN(1,MAX(0,AI354/AN354))*MAX(0,1-IF(AND(AD354&lt;&gt;"",AD354&lt;=AF354),MIN(1,MAX(0,AE354/Q354)),0))-SUMIFS('Reversal Reclaim'!$L$5:$L$504,'Reversal Reclaim'!$B$5:$B$504,A354,'Reversal Reclaim'!$G$5:$G$504,"Temporary"))))</f>
        <v/>
      </c>
      <c r="BE354" s="188" t="str">
        <f>IF(A354="","",IF(OR(S354="Yes",F354="Credit Note",Q354&lt;=0,AF354="",Setup!$B$24&lt;=AF354,AN354&lt;=0),0,MAX(0,O354*MIN(1,MAX(0,AI354/AN354))*MAX(0,1-IF(AND(AD354&lt;&gt;"",AD354&lt;=AF354),MIN(1,MAX(0,AE354/Q354)),0))-SUMIFS('Reversal Reclaim'!$M$5:$M$504,'Reversal Reclaim'!$B$5:$B$504,A354,'Reversal Reclaim'!$G$5:$G$504,"Temporary"))))</f>
        <v/>
      </c>
      <c r="BF354" s="188" t="str">
        <f>IF(A354="","",IF(OR(S354="Yes",F354="Credit Note",Q354&lt;=0,AF354="",Setup!$B$24&lt;=AF354,AN354&lt;=0),0,MAX(0,P354*MIN(1,MAX(0,AI354/AN354))*MAX(0,1-IF(AND(AD354&lt;&gt;"",AD354&lt;=AF354),MIN(1,MAX(0,AE354/Q354)),0))-SUMIFS('Reversal Reclaim'!$N$5:$N$504,'Reversal Reclaim'!$B$5:$B$504,A354,'Reversal Reclaim'!$G$5:$G$504,"Temporary"))))</f>
        <v/>
      </c>
      <c r="BG354" s="188" t="str">
        <f t="shared" si="77"/>
        <v/>
      </c>
    </row>
    <row r="355" spans="1:59" ht="37.950000000000003" customHeight="1" x14ac:dyDescent="0.25">
      <c r="A355" s="61"/>
      <c r="B355" s="62"/>
      <c r="C355" s="62"/>
      <c r="D355" s="62"/>
      <c r="E355" s="62"/>
      <c r="F355" s="62"/>
      <c r="G355" s="62"/>
      <c r="H355" s="63"/>
      <c r="I355" s="63"/>
      <c r="J355" s="63"/>
      <c r="K355" s="63"/>
      <c r="L355" s="64"/>
      <c r="M355" s="64"/>
      <c r="N355" s="64"/>
      <c r="O355" s="64"/>
      <c r="P355" s="64"/>
      <c r="Q355" s="64"/>
      <c r="R355" s="62"/>
      <c r="S355" s="62"/>
      <c r="T355" s="62"/>
      <c r="U355" s="62"/>
      <c r="V355" s="62"/>
      <c r="W355" s="63"/>
      <c r="X355" s="65"/>
      <c r="Y355" s="65"/>
      <c r="Z355" s="65"/>
      <c r="AA355" s="62"/>
      <c r="AB355" s="62"/>
      <c r="AC355" s="62"/>
      <c r="AD355" s="63"/>
      <c r="AE355" s="64"/>
      <c r="AF355" s="63" t="str">
        <f t="shared" si="65"/>
        <v/>
      </c>
      <c r="AG355" s="62"/>
      <c r="AH355" s="207"/>
      <c r="AI355" s="64"/>
      <c r="AJ355" s="64"/>
      <c r="AK355" s="64"/>
      <c r="AL355" s="66" t="str">
        <f t="shared" si="66"/>
        <v/>
      </c>
      <c r="AM355" s="67" t="str">
        <f t="shared" si="67"/>
        <v/>
      </c>
      <c r="AN355" s="68" t="str">
        <f t="shared" si="68"/>
        <v/>
      </c>
      <c r="AO355" s="67" t="str">
        <f t="shared" si="69"/>
        <v/>
      </c>
      <c r="AP355" s="67" t="str">
        <f t="shared" si="70"/>
        <v/>
      </c>
      <c r="AQ355" s="67" t="str">
        <f t="shared" si="71"/>
        <v/>
      </c>
      <c r="AR355" s="67" t="str">
        <f t="shared" si="72"/>
        <v/>
      </c>
      <c r="AS355" s="67" t="str">
        <f t="shared" si="73"/>
        <v/>
      </c>
      <c r="AT355" s="67" t="str">
        <f>IF(A355="","",IF(S355="Yes","N.A.",IF(AND(AD355&lt;&gt;"",AD355&lt;=AF355,AE355&gt;=Q355),"PASS",IF(Setup!$B$24&lt;=AF355,"WATCH",IF(BG355&gt;0,"PARTIAL REVERSE/REVIEW","REVERSE/REVIEW")))))</f>
        <v/>
      </c>
      <c r="AU355" s="67" t="str">
        <f>IF(A355="","",IF(H355="","REVIEW",IF(AI355&gt;0,IF(OR(AH355="",NOT(ISNUMBER(AH355))),"REVIEW CLAIM DATE",IF(AH355&lt;=SUMIF('FY Deadlines'!$A$5:$A$14,IF(MONTH(H355)&gt;=4,YEAR(H355),YEAR(H355)-1),'FY Deadlines'!$F$5:$F$14),"PASS","EXPIRED CLAIM")),IF(SUMIF('FY Deadlines'!$A$5:$A$14,IF(MONTH(H355)&gt;=4,YEAR(H355),YEAR(H355)-1),'FY Deadlines'!$F$5:$F$14)=0,"REVIEW FY",IF(Setup!$B$24&gt;SUMIF('FY Deadlines'!$A$5:$A$14,IF(MONTH(H355)&gt;=4,YEAR(H355),YEAR(H355)-1),'FY Deadlines'!$F$5:$F$14),"EXPIRED","PASS")))))</f>
        <v/>
      </c>
      <c r="AV355" s="67" t="str">
        <f t="shared" si="74"/>
        <v/>
      </c>
      <c r="AW355" s="67" t="str">
        <f>IF(AM355="","",IF(COUNTIF('GSTR-2B IMS'!$AE$5:$AE$504,AM355)=1,SUMIF('GSTR-2B IMS'!$AE$5:$AE$504,AM355,'GSTR-2B IMS'!$AL$5:$AL$504),""))</f>
        <v/>
      </c>
      <c r="AX355" s="67" t="str">
        <f>IF(A355="","",IF(AO355&gt;1,"Duplicate",IF(COUNTIF('GSTR-2B IMS'!$AE$5:$AE$504,AM355)=0,"Only in Books",IF(COUNTIF('GSTR-2B IMS'!$AE$5:$AE$504,AM355)&gt;1,"Duplicate",IF(AND(C355=INDEX('GSTR-2B IMS'!$C$5:$C$504,AW355),F355=INDEX('GSTR-2B IMS'!$F$5:$F$504,AW355),ABS(H355-INDEX('GSTR-2B IMS'!$H$5:$H$504,AW355))&lt;=Setup!$B$21,ABS(L355-INDEX('GSTR-2B IMS'!$L$5:$L$504,AW355))&lt;=Setup!$B$18,ABS(AN355-INDEX('GSTR-2B IMS'!$AF$5:$AF$504,AW355))&lt;=Setup!$B$19,ABS(M355-INDEX('GSTR-2B IMS'!$M$5:$M$504,AW355))&lt;=Setup!$B$20,ABS(N355-INDEX('GSTR-2B IMS'!$N$5:$N$504,AW355))&lt;=Setup!$B$20,ABS(O355-INDEX('GSTR-2B IMS'!$O$5:$O$504,AW355))&lt;=Setup!$B$20,ABS(P355-INDEX('GSTR-2B IMS'!$P$5:$P$504,AW355))&lt;=Setup!$B$20),"Exact",IF(AND(C355=INDEX('GSTR-2B IMS'!$C$5:$C$504,AW355),F355=INDEX('GSTR-2B IMS'!$F$5:$F$504,AW355)),"Partial","Probable"))))))</f>
        <v/>
      </c>
      <c r="AY355" s="69" t="str">
        <f t="shared" si="75"/>
        <v/>
      </c>
      <c r="AZ355" s="190">
        <f t="shared" si="76"/>
        <v>351</v>
      </c>
      <c r="BA355" s="190" t="str">
        <f>IF(A355="","",IF(AW355="","N.A.",IF(INDEX('GSTR-2B IMS'!$T$5:$T$504,AW355)&lt;&gt;"Available","REVIEW",IF(OR(INDEX('GSTR-2B IMS'!$B$5:$B$504,AW355)="GSTR-1 B2B",INDEX('GSTR-2B IMS'!$B$5:$B$504,AW355)="GSTR-1A",INDEX('GSTR-2B IMS'!$B$5:$B$504,AW355)="IFF"),IF(OR(INDEX('GSTR-2B IMS'!$V$5:$V$504,AW355)="Accepted",INDEX('GSTR-2B IMS'!$V$5:$V$504,AW355)="No Action",INDEX('GSTR-2B IMS'!$V$5:$V$504,AW355)="Deemed Accepted"),"PASS","REVIEW"),IF(OR(INDEX('GSTR-2B IMS'!$V$5:$V$504,AW355)="Not in IMS",INDEX('GSTR-2B IMS'!$V$5:$V$504,AW355)="N.A.",INDEX('GSTR-2B IMS'!$V$5:$V$504,AW355)=""),"PASS","REVIEW")))))</f>
        <v/>
      </c>
      <c r="BB355" s="190" t="str">
        <f>IF(A355="","",IF(S355="Yes","RCM",IF(AW355="","Unmatched",IF(INDEX('GSTR-2B IMS'!$AC$5:$AC$504,AW355)="","4(A)(5)",INDEX('GSTR-2B IMS'!$AC$5:$AC$504,AW355)))))</f>
        <v/>
      </c>
      <c r="BC355" s="188" t="str">
        <f>IF(A355="","",IF(OR(S355="Yes",F355="Credit Note",Q355&lt;=0,AF355="",Setup!$B$24&lt;=AF355,AN355&lt;=0),0,MAX(0,M355*MIN(1,MAX(0,AI355/AN355))*MAX(0,1-IF(AND(AD355&lt;&gt;"",AD355&lt;=AF355),MIN(1,MAX(0,AE355/Q355)),0))-SUMIFS('Reversal Reclaim'!$K$5:$K$504,'Reversal Reclaim'!$B$5:$B$504,A355,'Reversal Reclaim'!$G$5:$G$504,"Temporary"))))</f>
        <v/>
      </c>
      <c r="BD355" s="188" t="str">
        <f>IF(A355="","",IF(OR(S355="Yes",F355="Credit Note",Q355&lt;=0,AF355="",Setup!$B$24&lt;=AF355,AN355&lt;=0),0,MAX(0,N355*MIN(1,MAX(0,AI355/AN355))*MAX(0,1-IF(AND(AD355&lt;&gt;"",AD355&lt;=AF355),MIN(1,MAX(0,AE355/Q355)),0))-SUMIFS('Reversal Reclaim'!$L$5:$L$504,'Reversal Reclaim'!$B$5:$B$504,A355,'Reversal Reclaim'!$G$5:$G$504,"Temporary"))))</f>
        <v/>
      </c>
      <c r="BE355" s="188" t="str">
        <f>IF(A355="","",IF(OR(S355="Yes",F355="Credit Note",Q355&lt;=0,AF355="",Setup!$B$24&lt;=AF355,AN355&lt;=0),0,MAX(0,O355*MIN(1,MAX(0,AI355/AN355))*MAX(0,1-IF(AND(AD355&lt;&gt;"",AD355&lt;=AF355),MIN(1,MAX(0,AE355/Q355)),0))-SUMIFS('Reversal Reclaim'!$M$5:$M$504,'Reversal Reclaim'!$B$5:$B$504,A355,'Reversal Reclaim'!$G$5:$G$504,"Temporary"))))</f>
        <v/>
      </c>
      <c r="BF355" s="188" t="str">
        <f>IF(A355="","",IF(OR(S355="Yes",F355="Credit Note",Q355&lt;=0,AF355="",Setup!$B$24&lt;=AF355,AN355&lt;=0),0,MAX(0,P355*MIN(1,MAX(0,AI355/AN355))*MAX(0,1-IF(AND(AD355&lt;&gt;"",AD355&lt;=AF355),MIN(1,MAX(0,AE355/Q355)),0))-SUMIFS('Reversal Reclaim'!$N$5:$N$504,'Reversal Reclaim'!$B$5:$B$504,A355,'Reversal Reclaim'!$G$5:$G$504,"Temporary"))))</f>
        <v/>
      </c>
      <c r="BG355" s="188" t="str">
        <f t="shared" si="77"/>
        <v/>
      </c>
    </row>
    <row r="356" spans="1:59" ht="37.950000000000003" customHeight="1" x14ac:dyDescent="0.25">
      <c r="A356" s="61"/>
      <c r="B356" s="62"/>
      <c r="C356" s="62"/>
      <c r="D356" s="62"/>
      <c r="E356" s="62"/>
      <c r="F356" s="62"/>
      <c r="G356" s="62"/>
      <c r="H356" s="63"/>
      <c r="I356" s="63"/>
      <c r="J356" s="63"/>
      <c r="K356" s="63"/>
      <c r="L356" s="64"/>
      <c r="M356" s="64"/>
      <c r="N356" s="64"/>
      <c r="O356" s="64"/>
      <c r="P356" s="64"/>
      <c r="Q356" s="64"/>
      <c r="R356" s="62"/>
      <c r="S356" s="62"/>
      <c r="T356" s="62"/>
      <c r="U356" s="62"/>
      <c r="V356" s="62"/>
      <c r="W356" s="63"/>
      <c r="X356" s="65"/>
      <c r="Y356" s="65"/>
      <c r="Z356" s="65"/>
      <c r="AA356" s="62"/>
      <c r="AB356" s="62"/>
      <c r="AC356" s="62"/>
      <c r="AD356" s="63"/>
      <c r="AE356" s="64"/>
      <c r="AF356" s="63" t="str">
        <f t="shared" si="65"/>
        <v/>
      </c>
      <c r="AG356" s="62"/>
      <c r="AH356" s="207"/>
      <c r="AI356" s="64"/>
      <c r="AJ356" s="64"/>
      <c r="AK356" s="64"/>
      <c r="AL356" s="66" t="str">
        <f t="shared" si="66"/>
        <v/>
      </c>
      <c r="AM356" s="67" t="str">
        <f t="shared" si="67"/>
        <v/>
      </c>
      <c r="AN356" s="68" t="str">
        <f t="shared" si="68"/>
        <v/>
      </c>
      <c r="AO356" s="67" t="str">
        <f t="shared" si="69"/>
        <v/>
      </c>
      <c r="AP356" s="67" t="str">
        <f t="shared" si="70"/>
        <v/>
      </c>
      <c r="AQ356" s="67" t="str">
        <f t="shared" si="71"/>
        <v/>
      </c>
      <c r="AR356" s="67" t="str">
        <f t="shared" si="72"/>
        <v/>
      </c>
      <c r="AS356" s="67" t="str">
        <f t="shared" si="73"/>
        <v/>
      </c>
      <c r="AT356" s="67" t="str">
        <f>IF(A356="","",IF(S356="Yes","N.A.",IF(AND(AD356&lt;&gt;"",AD356&lt;=AF356,AE356&gt;=Q356),"PASS",IF(Setup!$B$24&lt;=AF356,"WATCH",IF(BG356&gt;0,"PARTIAL REVERSE/REVIEW","REVERSE/REVIEW")))))</f>
        <v/>
      </c>
      <c r="AU356" s="67" t="str">
        <f>IF(A356="","",IF(H356="","REVIEW",IF(AI356&gt;0,IF(OR(AH356="",NOT(ISNUMBER(AH356))),"REVIEW CLAIM DATE",IF(AH356&lt;=SUMIF('FY Deadlines'!$A$5:$A$14,IF(MONTH(H356)&gt;=4,YEAR(H356),YEAR(H356)-1),'FY Deadlines'!$F$5:$F$14),"PASS","EXPIRED CLAIM")),IF(SUMIF('FY Deadlines'!$A$5:$A$14,IF(MONTH(H356)&gt;=4,YEAR(H356),YEAR(H356)-1),'FY Deadlines'!$F$5:$F$14)=0,"REVIEW FY",IF(Setup!$B$24&gt;SUMIF('FY Deadlines'!$A$5:$A$14,IF(MONTH(H356)&gt;=4,YEAR(H356),YEAR(H356)-1),'FY Deadlines'!$F$5:$F$14),"EXPIRED","PASS")))))</f>
        <v/>
      </c>
      <c r="AV356" s="67" t="str">
        <f t="shared" si="74"/>
        <v/>
      </c>
      <c r="AW356" s="67" t="str">
        <f>IF(AM356="","",IF(COUNTIF('GSTR-2B IMS'!$AE$5:$AE$504,AM356)=1,SUMIF('GSTR-2B IMS'!$AE$5:$AE$504,AM356,'GSTR-2B IMS'!$AL$5:$AL$504),""))</f>
        <v/>
      </c>
      <c r="AX356" s="67" t="str">
        <f>IF(A356="","",IF(AO356&gt;1,"Duplicate",IF(COUNTIF('GSTR-2B IMS'!$AE$5:$AE$504,AM356)=0,"Only in Books",IF(COUNTIF('GSTR-2B IMS'!$AE$5:$AE$504,AM356)&gt;1,"Duplicate",IF(AND(C356=INDEX('GSTR-2B IMS'!$C$5:$C$504,AW356),F356=INDEX('GSTR-2B IMS'!$F$5:$F$504,AW356),ABS(H356-INDEX('GSTR-2B IMS'!$H$5:$H$504,AW356))&lt;=Setup!$B$21,ABS(L356-INDEX('GSTR-2B IMS'!$L$5:$L$504,AW356))&lt;=Setup!$B$18,ABS(AN356-INDEX('GSTR-2B IMS'!$AF$5:$AF$504,AW356))&lt;=Setup!$B$19,ABS(M356-INDEX('GSTR-2B IMS'!$M$5:$M$504,AW356))&lt;=Setup!$B$20,ABS(N356-INDEX('GSTR-2B IMS'!$N$5:$N$504,AW356))&lt;=Setup!$B$20,ABS(O356-INDEX('GSTR-2B IMS'!$O$5:$O$504,AW356))&lt;=Setup!$B$20,ABS(P356-INDEX('GSTR-2B IMS'!$P$5:$P$504,AW356))&lt;=Setup!$B$20),"Exact",IF(AND(C356=INDEX('GSTR-2B IMS'!$C$5:$C$504,AW356),F356=INDEX('GSTR-2B IMS'!$F$5:$F$504,AW356)),"Partial","Probable"))))))</f>
        <v/>
      </c>
      <c r="AY356" s="69" t="str">
        <f t="shared" si="75"/>
        <v/>
      </c>
      <c r="AZ356" s="190">
        <f t="shared" si="76"/>
        <v>352</v>
      </c>
      <c r="BA356" s="190" t="str">
        <f>IF(A356="","",IF(AW356="","N.A.",IF(INDEX('GSTR-2B IMS'!$T$5:$T$504,AW356)&lt;&gt;"Available","REVIEW",IF(OR(INDEX('GSTR-2B IMS'!$B$5:$B$504,AW356)="GSTR-1 B2B",INDEX('GSTR-2B IMS'!$B$5:$B$504,AW356)="GSTR-1A",INDEX('GSTR-2B IMS'!$B$5:$B$504,AW356)="IFF"),IF(OR(INDEX('GSTR-2B IMS'!$V$5:$V$504,AW356)="Accepted",INDEX('GSTR-2B IMS'!$V$5:$V$504,AW356)="No Action",INDEX('GSTR-2B IMS'!$V$5:$V$504,AW356)="Deemed Accepted"),"PASS","REVIEW"),IF(OR(INDEX('GSTR-2B IMS'!$V$5:$V$504,AW356)="Not in IMS",INDEX('GSTR-2B IMS'!$V$5:$V$504,AW356)="N.A.",INDEX('GSTR-2B IMS'!$V$5:$V$504,AW356)=""),"PASS","REVIEW")))))</f>
        <v/>
      </c>
      <c r="BB356" s="190" t="str">
        <f>IF(A356="","",IF(S356="Yes","RCM",IF(AW356="","Unmatched",IF(INDEX('GSTR-2B IMS'!$AC$5:$AC$504,AW356)="","4(A)(5)",INDEX('GSTR-2B IMS'!$AC$5:$AC$504,AW356)))))</f>
        <v/>
      </c>
      <c r="BC356" s="188" t="str">
        <f>IF(A356="","",IF(OR(S356="Yes",F356="Credit Note",Q356&lt;=0,AF356="",Setup!$B$24&lt;=AF356,AN356&lt;=0),0,MAX(0,M356*MIN(1,MAX(0,AI356/AN356))*MAX(0,1-IF(AND(AD356&lt;&gt;"",AD356&lt;=AF356),MIN(1,MAX(0,AE356/Q356)),0))-SUMIFS('Reversal Reclaim'!$K$5:$K$504,'Reversal Reclaim'!$B$5:$B$504,A356,'Reversal Reclaim'!$G$5:$G$504,"Temporary"))))</f>
        <v/>
      </c>
      <c r="BD356" s="188" t="str">
        <f>IF(A356="","",IF(OR(S356="Yes",F356="Credit Note",Q356&lt;=0,AF356="",Setup!$B$24&lt;=AF356,AN356&lt;=0),0,MAX(0,N356*MIN(1,MAX(0,AI356/AN356))*MAX(0,1-IF(AND(AD356&lt;&gt;"",AD356&lt;=AF356),MIN(1,MAX(0,AE356/Q356)),0))-SUMIFS('Reversal Reclaim'!$L$5:$L$504,'Reversal Reclaim'!$B$5:$B$504,A356,'Reversal Reclaim'!$G$5:$G$504,"Temporary"))))</f>
        <v/>
      </c>
      <c r="BE356" s="188" t="str">
        <f>IF(A356="","",IF(OR(S356="Yes",F356="Credit Note",Q356&lt;=0,AF356="",Setup!$B$24&lt;=AF356,AN356&lt;=0),0,MAX(0,O356*MIN(1,MAX(0,AI356/AN356))*MAX(0,1-IF(AND(AD356&lt;&gt;"",AD356&lt;=AF356),MIN(1,MAX(0,AE356/Q356)),0))-SUMIFS('Reversal Reclaim'!$M$5:$M$504,'Reversal Reclaim'!$B$5:$B$504,A356,'Reversal Reclaim'!$G$5:$G$504,"Temporary"))))</f>
        <v/>
      </c>
      <c r="BF356" s="188" t="str">
        <f>IF(A356="","",IF(OR(S356="Yes",F356="Credit Note",Q356&lt;=0,AF356="",Setup!$B$24&lt;=AF356,AN356&lt;=0),0,MAX(0,P356*MIN(1,MAX(0,AI356/AN356))*MAX(0,1-IF(AND(AD356&lt;&gt;"",AD356&lt;=AF356),MIN(1,MAX(0,AE356/Q356)),0))-SUMIFS('Reversal Reclaim'!$N$5:$N$504,'Reversal Reclaim'!$B$5:$B$504,A356,'Reversal Reclaim'!$G$5:$G$504,"Temporary"))))</f>
        <v/>
      </c>
      <c r="BG356" s="188" t="str">
        <f t="shared" si="77"/>
        <v/>
      </c>
    </row>
    <row r="357" spans="1:59" ht="37.950000000000003" customHeight="1" x14ac:dyDescent="0.25">
      <c r="A357" s="61"/>
      <c r="B357" s="62"/>
      <c r="C357" s="62"/>
      <c r="D357" s="62"/>
      <c r="E357" s="62"/>
      <c r="F357" s="62"/>
      <c r="G357" s="62"/>
      <c r="H357" s="63"/>
      <c r="I357" s="63"/>
      <c r="J357" s="63"/>
      <c r="K357" s="63"/>
      <c r="L357" s="64"/>
      <c r="M357" s="64"/>
      <c r="N357" s="64"/>
      <c r="O357" s="64"/>
      <c r="P357" s="64"/>
      <c r="Q357" s="64"/>
      <c r="R357" s="62"/>
      <c r="S357" s="62"/>
      <c r="T357" s="62"/>
      <c r="U357" s="62"/>
      <c r="V357" s="62"/>
      <c r="W357" s="63"/>
      <c r="X357" s="65"/>
      <c r="Y357" s="65"/>
      <c r="Z357" s="65"/>
      <c r="AA357" s="62"/>
      <c r="AB357" s="62"/>
      <c r="AC357" s="62"/>
      <c r="AD357" s="63"/>
      <c r="AE357" s="64"/>
      <c r="AF357" s="63" t="str">
        <f t="shared" si="65"/>
        <v/>
      </c>
      <c r="AG357" s="62"/>
      <c r="AH357" s="207"/>
      <c r="AI357" s="64"/>
      <c r="AJ357" s="64"/>
      <c r="AK357" s="64"/>
      <c r="AL357" s="66" t="str">
        <f t="shared" si="66"/>
        <v/>
      </c>
      <c r="AM357" s="67" t="str">
        <f t="shared" si="67"/>
        <v/>
      </c>
      <c r="AN357" s="68" t="str">
        <f t="shared" si="68"/>
        <v/>
      </c>
      <c r="AO357" s="67" t="str">
        <f t="shared" si="69"/>
        <v/>
      </c>
      <c r="AP357" s="67" t="str">
        <f t="shared" si="70"/>
        <v/>
      </c>
      <c r="AQ357" s="67" t="str">
        <f t="shared" si="71"/>
        <v/>
      </c>
      <c r="AR357" s="67" t="str">
        <f t="shared" si="72"/>
        <v/>
      </c>
      <c r="AS357" s="67" t="str">
        <f t="shared" si="73"/>
        <v/>
      </c>
      <c r="AT357" s="67" t="str">
        <f>IF(A357="","",IF(S357="Yes","N.A.",IF(AND(AD357&lt;&gt;"",AD357&lt;=AF357,AE357&gt;=Q357),"PASS",IF(Setup!$B$24&lt;=AF357,"WATCH",IF(BG357&gt;0,"PARTIAL REVERSE/REVIEW","REVERSE/REVIEW")))))</f>
        <v/>
      </c>
      <c r="AU357" s="67" t="str">
        <f>IF(A357="","",IF(H357="","REVIEW",IF(AI357&gt;0,IF(OR(AH357="",NOT(ISNUMBER(AH357))),"REVIEW CLAIM DATE",IF(AH357&lt;=SUMIF('FY Deadlines'!$A$5:$A$14,IF(MONTH(H357)&gt;=4,YEAR(H357),YEAR(H357)-1),'FY Deadlines'!$F$5:$F$14),"PASS","EXPIRED CLAIM")),IF(SUMIF('FY Deadlines'!$A$5:$A$14,IF(MONTH(H357)&gt;=4,YEAR(H357),YEAR(H357)-1),'FY Deadlines'!$F$5:$F$14)=0,"REVIEW FY",IF(Setup!$B$24&gt;SUMIF('FY Deadlines'!$A$5:$A$14,IF(MONTH(H357)&gt;=4,YEAR(H357),YEAR(H357)-1),'FY Deadlines'!$F$5:$F$14),"EXPIRED","PASS")))))</f>
        <v/>
      </c>
      <c r="AV357" s="67" t="str">
        <f t="shared" si="74"/>
        <v/>
      </c>
      <c r="AW357" s="67" t="str">
        <f>IF(AM357="","",IF(COUNTIF('GSTR-2B IMS'!$AE$5:$AE$504,AM357)=1,SUMIF('GSTR-2B IMS'!$AE$5:$AE$504,AM357,'GSTR-2B IMS'!$AL$5:$AL$504),""))</f>
        <v/>
      </c>
      <c r="AX357" s="67" t="str">
        <f>IF(A357="","",IF(AO357&gt;1,"Duplicate",IF(COUNTIF('GSTR-2B IMS'!$AE$5:$AE$504,AM357)=0,"Only in Books",IF(COUNTIF('GSTR-2B IMS'!$AE$5:$AE$504,AM357)&gt;1,"Duplicate",IF(AND(C357=INDEX('GSTR-2B IMS'!$C$5:$C$504,AW357),F357=INDEX('GSTR-2B IMS'!$F$5:$F$504,AW357),ABS(H357-INDEX('GSTR-2B IMS'!$H$5:$H$504,AW357))&lt;=Setup!$B$21,ABS(L357-INDEX('GSTR-2B IMS'!$L$5:$L$504,AW357))&lt;=Setup!$B$18,ABS(AN357-INDEX('GSTR-2B IMS'!$AF$5:$AF$504,AW357))&lt;=Setup!$B$19,ABS(M357-INDEX('GSTR-2B IMS'!$M$5:$M$504,AW357))&lt;=Setup!$B$20,ABS(N357-INDEX('GSTR-2B IMS'!$N$5:$N$504,AW357))&lt;=Setup!$B$20,ABS(O357-INDEX('GSTR-2B IMS'!$O$5:$O$504,AW357))&lt;=Setup!$B$20,ABS(P357-INDEX('GSTR-2B IMS'!$P$5:$P$504,AW357))&lt;=Setup!$B$20),"Exact",IF(AND(C357=INDEX('GSTR-2B IMS'!$C$5:$C$504,AW357),F357=INDEX('GSTR-2B IMS'!$F$5:$F$504,AW357)),"Partial","Probable"))))))</f>
        <v/>
      </c>
      <c r="AY357" s="69" t="str">
        <f t="shared" si="75"/>
        <v/>
      </c>
      <c r="AZ357" s="190">
        <f t="shared" si="76"/>
        <v>353</v>
      </c>
      <c r="BA357" s="190" t="str">
        <f>IF(A357="","",IF(AW357="","N.A.",IF(INDEX('GSTR-2B IMS'!$T$5:$T$504,AW357)&lt;&gt;"Available","REVIEW",IF(OR(INDEX('GSTR-2B IMS'!$B$5:$B$504,AW357)="GSTR-1 B2B",INDEX('GSTR-2B IMS'!$B$5:$B$504,AW357)="GSTR-1A",INDEX('GSTR-2B IMS'!$B$5:$B$504,AW357)="IFF"),IF(OR(INDEX('GSTR-2B IMS'!$V$5:$V$504,AW357)="Accepted",INDEX('GSTR-2B IMS'!$V$5:$V$504,AW357)="No Action",INDEX('GSTR-2B IMS'!$V$5:$V$504,AW357)="Deemed Accepted"),"PASS","REVIEW"),IF(OR(INDEX('GSTR-2B IMS'!$V$5:$V$504,AW357)="Not in IMS",INDEX('GSTR-2B IMS'!$V$5:$V$504,AW357)="N.A.",INDEX('GSTR-2B IMS'!$V$5:$V$504,AW357)=""),"PASS","REVIEW")))))</f>
        <v/>
      </c>
      <c r="BB357" s="190" t="str">
        <f>IF(A357="","",IF(S357="Yes","RCM",IF(AW357="","Unmatched",IF(INDEX('GSTR-2B IMS'!$AC$5:$AC$504,AW357)="","4(A)(5)",INDEX('GSTR-2B IMS'!$AC$5:$AC$504,AW357)))))</f>
        <v/>
      </c>
      <c r="BC357" s="188" t="str">
        <f>IF(A357="","",IF(OR(S357="Yes",F357="Credit Note",Q357&lt;=0,AF357="",Setup!$B$24&lt;=AF357,AN357&lt;=0),0,MAX(0,M357*MIN(1,MAX(0,AI357/AN357))*MAX(0,1-IF(AND(AD357&lt;&gt;"",AD357&lt;=AF357),MIN(1,MAX(0,AE357/Q357)),0))-SUMIFS('Reversal Reclaim'!$K$5:$K$504,'Reversal Reclaim'!$B$5:$B$504,A357,'Reversal Reclaim'!$G$5:$G$504,"Temporary"))))</f>
        <v/>
      </c>
      <c r="BD357" s="188" t="str">
        <f>IF(A357="","",IF(OR(S357="Yes",F357="Credit Note",Q357&lt;=0,AF357="",Setup!$B$24&lt;=AF357,AN357&lt;=0),0,MAX(0,N357*MIN(1,MAX(0,AI357/AN357))*MAX(0,1-IF(AND(AD357&lt;&gt;"",AD357&lt;=AF357),MIN(1,MAX(0,AE357/Q357)),0))-SUMIFS('Reversal Reclaim'!$L$5:$L$504,'Reversal Reclaim'!$B$5:$B$504,A357,'Reversal Reclaim'!$G$5:$G$504,"Temporary"))))</f>
        <v/>
      </c>
      <c r="BE357" s="188" t="str">
        <f>IF(A357="","",IF(OR(S357="Yes",F357="Credit Note",Q357&lt;=0,AF357="",Setup!$B$24&lt;=AF357,AN357&lt;=0),0,MAX(0,O357*MIN(1,MAX(0,AI357/AN357))*MAX(0,1-IF(AND(AD357&lt;&gt;"",AD357&lt;=AF357),MIN(1,MAX(0,AE357/Q357)),0))-SUMIFS('Reversal Reclaim'!$M$5:$M$504,'Reversal Reclaim'!$B$5:$B$504,A357,'Reversal Reclaim'!$G$5:$G$504,"Temporary"))))</f>
        <v/>
      </c>
      <c r="BF357" s="188" t="str">
        <f>IF(A357="","",IF(OR(S357="Yes",F357="Credit Note",Q357&lt;=0,AF357="",Setup!$B$24&lt;=AF357,AN357&lt;=0),0,MAX(0,P357*MIN(1,MAX(0,AI357/AN357))*MAX(0,1-IF(AND(AD357&lt;&gt;"",AD357&lt;=AF357),MIN(1,MAX(0,AE357/Q357)),0))-SUMIFS('Reversal Reclaim'!$N$5:$N$504,'Reversal Reclaim'!$B$5:$B$504,A357,'Reversal Reclaim'!$G$5:$G$504,"Temporary"))))</f>
        <v/>
      </c>
      <c r="BG357" s="188" t="str">
        <f t="shared" si="77"/>
        <v/>
      </c>
    </row>
    <row r="358" spans="1:59" ht="37.950000000000003" customHeight="1" x14ac:dyDescent="0.25">
      <c r="A358" s="61"/>
      <c r="B358" s="62"/>
      <c r="C358" s="62"/>
      <c r="D358" s="62"/>
      <c r="E358" s="62"/>
      <c r="F358" s="62"/>
      <c r="G358" s="62"/>
      <c r="H358" s="63"/>
      <c r="I358" s="63"/>
      <c r="J358" s="63"/>
      <c r="K358" s="63"/>
      <c r="L358" s="64"/>
      <c r="M358" s="64"/>
      <c r="N358" s="64"/>
      <c r="O358" s="64"/>
      <c r="P358" s="64"/>
      <c r="Q358" s="64"/>
      <c r="R358" s="62"/>
      <c r="S358" s="62"/>
      <c r="T358" s="62"/>
      <c r="U358" s="62"/>
      <c r="V358" s="62"/>
      <c r="W358" s="63"/>
      <c r="X358" s="65"/>
      <c r="Y358" s="65"/>
      <c r="Z358" s="65"/>
      <c r="AA358" s="62"/>
      <c r="AB358" s="62"/>
      <c r="AC358" s="62"/>
      <c r="AD358" s="63"/>
      <c r="AE358" s="64"/>
      <c r="AF358" s="63" t="str">
        <f t="shared" si="65"/>
        <v/>
      </c>
      <c r="AG358" s="62"/>
      <c r="AH358" s="207"/>
      <c r="AI358" s="64"/>
      <c r="AJ358" s="64"/>
      <c r="AK358" s="64"/>
      <c r="AL358" s="66" t="str">
        <f t="shared" si="66"/>
        <v/>
      </c>
      <c r="AM358" s="67" t="str">
        <f t="shared" si="67"/>
        <v/>
      </c>
      <c r="AN358" s="68" t="str">
        <f t="shared" si="68"/>
        <v/>
      </c>
      <c r="AO358" s="67" t="str">
        <f t="shared" si="69"/>
        <v/>
      </c>
      <c r="AP358" s="67" t="str">
        <f t="shared" si="70"/>
        <v/>
      </c>
      <c r="AQ358" s="67" t="str">
        <f t="shared" si="71"/>
        <v/>
      </c>
      <c r="AR358" s="67" t="str">
        <f t="shared" si="72"/>
        <v/>
      </c>
      <c r="AS358" s="67" t="str">
        <f t="shared" si="73"/>
        <v/>
      </c>
      <c r="AT358" s="67" t="str">
        <f>IF(A358="","",IF(S358="Yes","N.A.",IF(AND(AD358&lt;&gt;"",AD358&lt;=AF358,AE358&gt;=Q358),"PASS",IF(Setup!$B$24&lt;=AF358,"WATCH",IF(BG358&gt;0,"PARTIAL REVERSE/REVIEW","REVERSE/REVIEW")))))</f>
        <v/>
      </c>
      <c r="AU358" s="67" t="str">
        <f>IF(A358="","",IF(H358="","REVIEW",IF(AI358&gt;0,IF(OR(AH358="",NOT(ISNUMBER(AH358))),"REVIEW CLAIM DATE",IF(AH358&lt;=SUMIF('FY Deadlines'!$A$5:$A$14,IF(MONTH(H358)&gt;=4,YEAR(H358),YEAR(H358)-1),'FY Deadlines'!$F$5:$F$14),"PASS","EXPIRED CLAIM")),IF(SUMIF('FY Deadlines'!$A$5:$A$14,IF(MONTH(H358)&gt;=4,YEAR(H358),YEAR(H358)-1),'FY Deadlines'!$F$5:$F$14)=0,"REVIEW FY",IF(Setup!$B$24&gt;SUMIF('FY Deadlines'!$A$5:$A$14,IF(MONTH(H358)&gt;=4,YEAR(H358),YEAR(H358)-1),'FY Deadlines'!$F$5:$F$14),"EXPIRED","PASS")))))</f>
        <v/>
      </c>
      <c r="AV358" s="67" t="str">
        <f t="shared" si="74"/>
        <v/>
      </c>
      <c r="AW358" s="67" t="str">
        <f>IF(AM358="","",IF(COUNTIF('GSTR-2B IMS'!$AE$5:$AE$504,AM358)=1,SUMIF('GSTR-2B IMS'!$AE$5:$AE$504,AM358,'GSTR-2B IMS'!$AL$5:$AL$504),""))</f>
        <v/>
      </c>
      <c r="AX358" s="67" t="str">
        <f>IF(A358="","",IF(AO358&gt;1,"Duplicate",IF(COUNTIF('GSTR-2B IMS'!$AE$5:$AE$504,AM358)=0,"Only in Books",IF(COUNTIF('GSTR-2B IMS'!$AE$5:$AE$504,AM358)&gt;1,"Duplicate",IF(AND(C358=INDEX('GSTR-2B IMS'!$C$5:$C$504,AW358),F358=INDEX('GSTR-2B IMS'!$F$5:$F$504,AW358),ABS(H358-INDEX('GSTR-2B IMS'!$H$5:$H$504,AW358))&lt;=Setup!$B$21,ABS(L358-INDEX('GSTR-2B IMS'!$L$5:$L$504,AW358))&lt;=Setup!$B$18,ABS(AN358-INDEX('GSTR-2B IMS'!$AF$5:$AF$504,AW358))&lt;=Setup!$B$19,ABS(M358-INDEX('GSTR-2B IMS'!$M$5:$M$504,AW358))&lt;=Setup!$B$20,ABS(N358-INDEX('GSTR-2B IMS'!$N$5:$N$504,AW358))&lt;=Setup!$B$20,ABS(O358-INDEX('GSTR-2B IMS'!$O$5:$O$504,AW358))&lt;=Setup!$B$20,ABS(P358-INDEX('GSTR-2B IMS'!$P$5:$P$504,AW358))&lt;=Setup!$B$20),"Exact",IF(AND(C358=INDEX('GSTR-2B IMS'!$C$5:$C$504,AW358),F358=INDEX('GSTR-2B IMS'!$F$5:$F$504,AW358)),"Partial","Probable"))))))</f>
        <v/>
      </c>
      <c r="AY358" s="69" t="str">
        <f t="shared" si="75"/>
        <v/>
      </c>
      <c r="AZ358" s="190">
        <f t="shared" si="76"/>
        <v>354</v>
      </c>
      <c r="BA358" s="190" t="str">
        <f>IF(A358="","",IF(AW358="","N.A.",IF(INDEX('GSTR-2B IMS'!$T$5:$T$504,AW358)&lt;&gt;"Available","REVIEW",IF(OR(INDEX('GSTR-2B IMS'!$B$5:$B$504,AW358)="GSTR-1 B2B",INDEX('GSTR-2B IMS'!$B$5:$B$504,AW358)="GSTR-1A",INDEX('GSTR-2B IMS'!$B$5:$B$504,AW358)="IFF"),IF(OR(INDEX('GSTR-2B IMS'!$V$5:$V$504,AW358)="Accepted",INDEX('GSTR-2B IMS'!$V$5:$V$504,AW358)="No Action",INDEX('GSTR-2B IMS'!$V$5:$V$504,AW358)="Deemed Accepted"),"PASS","REVIEW"),IF(OR(INDEX('GSTR-2B IMS'!$V$5:$V$504,AW358)="Not in IMS",INDEX('GSTR-2B IMS'!$V$5:$V$504,AW358)="N.A.",INDEX('GSTR-2B IMS'!$V$5:$V$504,AW358)=""),"PASS","REVIEW")))))</f>
        <v/>
      </c>
      <c r="BB358" s="190" t="str">
        <f>IF(A358="","",IF(S358="Yes","RCM",IF(AW358="","Unmatched",IF(INDEX('GSTR-2B IMS'!$AC$5:$AC$504,AW358)="","4(A)(5)",INDEX('GSTR-2B IMS'!$AC$5:$AC$504,AW358)))))</f>
        <v/>
      </c>
      <c r="BC358" s="188" t="str">
        <f>IF(A358="","",IF(OR(S358="Yes",F358="Credit Note",Q358&lt;=0,AF358="",Setup!$B$24&lt;=AF358,AN358&lt;=0),0,MAX(0,M358*MIN(1,MAX(0,AI358/AN358))*MAX(0,1-IF(AND(AD358&lt;&gt;"",AD358&lt;=AF358),MIN(1,MAX(0,AE358/Q358)),0))-SUMIFS('Reversal Reclaim'!$K$5:$K$504,'Reversal Reclaim'!$B$5:$B$504,A358,'Reversal Reclaim'!$G$5:$G$504,"Temporary"))))</f>
        <v/>
      </c>
      <c r="BD358" s="188" t="str">
        <f>IF(A358="","",IF(OR(S358="Yes",F358="Credit Note",Q358&lt;=0,AF358="",Setup!$B$24&lt;=AF358,AN358&lt;=0),0,MAX(0,N358*MIN(1,MAX(0,AI358/AN358))*MAX(0,1-IF(AND(AD358&lt;&gt;"",AD358&lt;=AF358),MIN(1,MAX(0,AE358/Q358)),0))-SUMIFS('Reversal Reclaim'!$L$5:$L$504,'Reversal Reclaim'!$B$5:$B$504,A358,'Reversal Reclaim'!$G$5:$G$504,"Temporary"))))</f>
        <v/>
      </c>
      <c r="BE358" s="188" t="str">
        <f>IF(A358="","",IF(OR(S358="Yes",F358="Credit Note",Q358&lt;=0,AF358="",Setup!$B$24&lt;=AF358,AN358&lt;=0),0,MAX(0,O358*MIN(1,MAX(0,AI358/AN358))*MAX(0,1-IF(AND(AD358&lt;&gt;"",AD358&lt;=AF358),MIN(1,MAX(0,AE358/Q358)),0))-SUMIFS('Reversal Reclaim'!$M$5:$M$504,'Reversal Reclaim'!$B$5:$B$504,A358,'Reversal Reclaim'!$G$5:$G$504,"Temporary"))))</f>
        <v/>
      </c>
      <c r="BF358" s="188" t="str">
        <f>IF(A358="","",IF(OR(S358="Yes",F358="Credit Note",Q358&lt;=0,AF358="",Setup!$B$24&lt;=AF358,AN358&lt;=0),0,MAX(0,P358*MIN(1,MAX(0,AI358/AN358))*MAX(0,1-IF(AND(AD358&lt;&gt;"",AD358&lt;=AF358),MIN(1,MAX(0,AE358/Q358)),0))-SUMIFS('Reversal Reclaim'!$N$5:$N$504,'Reversal Reclaim'!$B$5:$B$504,A358,'Reversal Reclaim'!$G$5:$G$504,"Temporary"))))</f>
        <v/>
      </c>
      <c r="BG358" s="188" t="str">
        <f t="shared" si="77"/>
        <v/>
      </c>
    </row>
    <row r="359" spans="1:59" ht="37.950000000000003" customHeight="1" x14ac:dyDescent="0.25">
      <c r="A359" s="61"/>
      <c r="B359" s="62"/>
      <c r="C359" s="62"/>
      <c r="D359" s="62"/>
      <c r="E359" s="62"/>
      <c r="F359" s="62"/>
      <c r="G359" s="62"/>
      <c r="H359" s="63"/>
      <c r="I359" s="63"/>
      <c r="J359" s="63"/>
      <c r="K359" s="63"/>
      <c r="L359" s="64"/>
      <c r="M359" s="64"/>
      <c r="N359" s="64"/>
      <c r="O359" s="64"/>
      <c r="P359" s="64"/>
      <c r="Q359" s="64"/>
      <c r="R359" s="62"/>
      <c r="S359" s="62"/>
      <c r="T359" s="62"/>
      <c r="U359" s="62"/>
      <c r="V359" s="62"/>
      <c r="W359" s="63"/>
      <c r="X359" s="65"/>
      <c r="Y359" s="65"/>
      <c r="Z359" s="65"/>
      <c r="AA359" s="62"/>
      <c r="AB359" s="62"/>
      <c r="AC359" s="62"/>
      <c r="AD359" s="63"/>
      <c r="AE359" s="64"/>
      <c r="AF359" s="63" t="str">
        <f t="shared" si="65"/>
        <v/>
      </c>
      <c r="AG359" s="62"/>
      <c r="AH359" s="207"/>
      <c r="AI359" s="64"/>
      <c r="AJ359" s="64"/>
      <c r="AK359" s="64"/>
      <c r="AL359" s="66" t="str">
        <f t="shared" si="66"/>
        <v/>
      </c>
      <c r="AM359" s="67" t="str">
        <f t="shared" si="67"/>
        <v/>
      </c>
      <c r="AN359" s="68" t="str">
        <f t="shared" si="68"/>
        <v/>
      </c>
      <c r="AO359" s="67" t="str">
        <f t="shared" si="69"/>
        <v/>
      </c>
      <c r="AP359" s="67" t="str">
        <f t="shared" si="70"/>
        <v/>
      </c>
      <c r="AQ359" s="67" t="str">
        <f t="shared" si="71"/>
        <v/>
      </c>
      <c r="AR359" s="67" t="str">
        <f t="shared" si="72"/>
        <v/>
      </c>
      <c r="AS359" s="67" t="str">
        <f t="shared" si="73"/>
        <v/>
      </c>
      <c r="AT359" s="67" t="str">
        <f>IF(A359="","",IF(S359="Yes","N.A.",IF(AND(AD359&lt;&gt;"",AD359&lt;=AF359,AE359&gt;=Q359),"PASS",IF(Setup!$B$24&lt;=AF359,"WATCH",IF(BG359&gt;0,"PARTIAL REVERSE/REVIEW","REVERSE/REVIEW")))))</f>
        <v/>
      </c>
      <c r="AU359" s="67" t="str">
        <f>IF(A359="","",IF(H359="","REVIEW",IF(AI359&gt;0,IF(OR(AH359="",NOT(ISNUMBER(AH359))),"REVIEW CLAIM DATE",IF(AH359&lt;=SUMIF('FY Deadlines'!$A$5:$A$14,IF(MONTH(H359)&gt;=4,YEAR(H359),YEAR(H359)-1),'FY Deadlines'!$F$5:$F$14),"PASS","EXPIRED CLAIM")),IF(SUMIF('FY Deadlines'!$A$5:$A$14,IF(MONTH(H359)&gt;=4,YEAR(H359),YEAR(H359)-1),'FY Deadlines'!$F$5:$F$14)=0,"REVIEW FY",IF(Setup!$B$24&gt;SUMIF('FY Deadlines'!$A$5:$A$14,IF(MONTH(H359)&gt;=4,YEAR(H359),YEAR(H359)-1),'FY Deadlines'!$F$5:$F$14),"EXPIRED","PASS")))))</f>
        <v/>
      </c>
      <c r="AV359" s="67" t="str">
        <f t="shared" si="74"/>
        <v/>
      </c>
      <c r="AW359" s="67" t="str">
        <f>IF(AM359="","",IF(COUNTIF('GSTR-2B IMS'!$AE$5:$AE$504,AM359)=1,SUMIF('GSTR-2B IMS'!$AE$5:$AE$504,AM359,'GSTR-2B IMS'!$AL$5:$AL$504),""))</f>
        <v/>
      </c>
      <c r="AX359" s="67" t="str">
        <f>IF(A359="","",IF(AO359&gt;1,"Duplicate",IF(COUNTIF('GSTR-2B IMS'!$AE$5:$AE$504,AM359)=0,"Only in Books",IF(COUNTIF('GSTR-2B IMS'!$AE$5:$AE$504,AM359)&gt;1,"Duplicate",IF(AND(C359=INDEX('GSTR-2B IMS'!$C$5:$C$504,AW359),F359=INDEX('GSTR-2B IMS'!$F$5:$F$504,AW359),ABS(H359-INDEX('GSTR-2B IMS'!$H$5:$H$504,AW359))&lt;=Setup!$B$21,ABS(L359-INDEX('GSTR-2B IMS'!$L$5:$L$504,AW359))&lt;=Setup!$B$18,ABS(AN359-INDEX('GSTR-2B IMS'!$AF$5:$AF$504,AW359))&lt;=Setup!$B$19,ABS(M359-INDEX('GSTR-2B IMS'!$M$5:$M$504,AW359))&lt;=Setup!$B$20,ABS(N359-INDEX('GSTR-2B IMS'!$N$5:$N$504,AW359))&lt;=Setup!$B$20,ABS(O359-INDEX('GSTR-2B IMS'!$O$5:$O$504,AW359))&lt;=Setup!$B$20,ABS(P359-INDEX('GSTR-2B IMS'!$P$5:$P$504,AW359))&lt;=Setup!$B$20),"Exact",IF(AND(C359=INDEX('GSTR-2B IMS'!$C$5:$C$504,AW359),F359=INDEX('GSTR-2B IMS'!$F$5:$F$504,AW359)),"Partial","Probable"))))))</f>
        <v/>
      </c>
      <c r="AY359" s="69" t="str">
        <f t="shared" si="75"/>
        <v/>
      </c>
      <c r="AZ359" s="190">
        <f t="shared" si="76"/>
        <v>355</v>
      </c>
      <c r="BA359" s="190" t="str">
        <f>IF(A359="","",IF(AW359="","N.A.",IF(INDEX('GSTR-2B IMS'!$T$5:$T$504,AW359)&lt;&gt;"Available","REVIEW",IF(OR(INDEX('GSTR-2B IMS'!$B$5:$B$504,AW359)="GSTR-1 B2B",INDEX('GSTR-2B IMS'!$B$5:$B$504,AW359)="GSTR-1A",INDEX('GSTR-2B IMS'!$B$5:$B$504,AW359)="IFF"),IF(OR(INDEX('GSTR-2B IMS'!$V$5:$V$504,AW359)="Accepted",INDEX('GSTR-2B IMS'!$V$5:$V$504,AW359)="No Action",INDEX('GSTR-2B IMS'!$V$5:$V$504,AW359)="Deemed Accepted"),"PASS","REVIEW"),IF(OR(INDEX('GSTR-2B IMS'!$V$5:$V$504,AW359)="Not in IMS",INDEX('GSTR-2B IMS'!$V$5:$V$504,AW359)="N.A.",INDEX('GSTR-2B IMS'!$V$5:$V$504,AW359)=""),"PASS","REVIEW")))))</f>
        <v/>
      </c>
      <c r="BB359" s="190" t="str">
        <f>IF(A359="","",IF(S359="Yes","RCM",IF(AW359="","Unmatched",IF(INDEX('GSTR-2B IMS'!$AC$5:$AC$504,AW359)="","4(A)(5)",INDEX('GSTR-2B IMS'!$AC$5:$AC$504,AW359)))))</f>
        <v/>
      </c>
      <c r="BC359" s="188" t="str">
        <f>IF(A359="","",IF(OR(S359="Yes",F359="Credit Note",Q359&lt;=0,AF359="",Setup!$B$24&lt;=AF359,AN359&lt;=0),0,MAX(0,M359*MIN(1,MAX(0,AI359/AN359))*MAX(0,1-IF(AND(AD359&lt;&gt;"",AD359&lt;=AF359),MIN(1,MAX(0,AE359/Q359)),0))-SUMIFS('Reversal Reclaim'!$K$5:$K$504,'Reversal Reclaim'!$B$5:$B$504,A359,'Reversal Reclaim'!$G$5:$G$504,"Temporary"))))</f>
        <v/>
      </c>
      <c r="BD359" s="188" t="str">
        <f>IF(A359="","",IF(OR(S359="Yes",F359="Credit Note",Q359&lt;=0,AF359="",Setup!$B$24&lt;=AF359,AN359&lt;=0),0,MAX(0,N359*MIN(1,MAX(0,AI359/AN359))*MAX(0,1-IF(AND(AD359&lt;&gt;"",AD359&lt;=AF359),MIN(1,MAX(0,AE359/Q359)),0))-SUMIFS('Reversal Reclaim'!$L$5:$L$504,'Reversal Reclaim'!$B$5:$B$504,A359,'Reversal Reclaim'!$G$5:$G$504,"Temporary"))))</f>
        <v/>
      </c>
      <c r="BE359" s="188" t="str">
        <f>IF(A359="","",IF(OR(S359="Yes",F359="Credit Note",Q359&lt;=0,AF359="",Setup!$B$24&lt;=AF359,AN359&lt;=0),0,MAX(0,O359*MIN(1,MAX(0,AI359/AN359))*MAX(0,1-IF(AND(AD359&lt;&gt;"",AD359&lt;=AF359),MIN(1,MAX(0,AE359/Q359)),0))-SUMIFS('Reversal Reclaim'!$M$5:$M$504,'Reversal Reclaim'!$B$5:$B$504,A359,'Reversal Reclaim'!$G$5:$G$504,"Temporary"))))</f>
        <v/>
      </c>
      <c r="BF359" s="188" t="str">
        <f>IF(A359="","",IF(OR(S359="Yes",F359="Credit Note",Q359&lt;=0,AF359="",Setup!$B$24&lt;=AF359,AN359&lt;=0),0,MAX(0,P359*MIN(1,MAX(0,AI359/AN359))*MAX(0,1-IF(AND(AD359&lt;&gt;"",AD359&lt;=AF359),MIN(1,MAX(0,AE359/Q359)),0))-SUMIFS('Reversal Reclaim'!$N$5:$N$504,'Reversal Reclaim'!$B$5:$B$504,A359,'Reversal Reclaim'!$G$5:$G$504,"Temporary"))))</f>
        <v/>
      </c>
      <c r="BG359" s="188" t="str">
        <f t="shared" si="77"/>
        <v/>
      </c>
    </row>
    <row r="360" spans="1:59" ht="37.950000000000003" customHeight="1" x14ac:dyDescent="0.25">
      <c r="A360" s="61"/>
      <c r="B360" s="62"/>
      <c r="C360" s="62"/>
      <c r="D360" s="62"/>
      <c r="E360" s="62"/>
      <c r="F360" s="62"/>
      <c r="G360" s="62"/>
      <c r="H360" s="63"/>
      <c r="I360" s="63"/>
      <c r="J360" s="63"/>
      <c r="K360" s="63"/>
      <c r="L360" s="64"/>
      <c r="M360" s="64"/>
      <c r="N360" s="64"/>
      <c r="O360" s="64"/>
      <c r="P360" s="64"/>
      <c r="Q360" s="64"/>
      <c r="R360" s="62"/>
      <c r="S360" s="62"/>
      <c r="T360" s="62"/>
      <c r="U360" s="62"/>
      <c r="V360" s="62"/>
      <c r="W360" s="63"/>
      <c r="X360" s="65"/>
      <c r="Y360" s="65"/>
      <c r="Z360" s="65"/>
      <c r="AA360" s="62"/>
      <c r="AB360" s="62"/>
      <c r="AC360" s="62"/>
      <c r="AD360" s="63"/>
      <c r="AE360" s="64"/>
      <c r="AF360" s="63" t="str">
        <f t="shared" si="65"/>
        <v/>
      </c>
      <c r="AG360" s="62"/>
      <c r="AH360" s="207"/>
      <c r="AI360" s="64"/>
      <c r="AJ360" s="64"/>
      <c r="AK360" s="64"/>
      <c r="AL360" s="66" t="str">
        <f t="shared" si="66"/>
        <v/>
      </c>
      <c r="AM360" s="67" t="str">
        <f t="shared" si="67"/>
        <v/>
      </c>
      <c r="AN360" s="68" t="str">
        <f t="shared" si="68"/>
        <v/>
      </c>
      <c r="AO360" s="67" t="str">
        <f t="shared" si="69"/>
        <v/>
      </c>
      <c r="AP360" s="67" t="str">
        <f t="shared" si="70"/>
        <v/>
      </c>
      <c r="AQ360" s="67" t="str">
        <f t="shared" si="71"/>
        <v/>
      </c>
      <c r="AR360" s="67" t="str">
        <f t="shared" si="72"/>
        <v/>
      </c>
      <c r="AS360" s="67" t="str">
        <f t="shared" si="73"/>
        <v/>
      </c>
      <c r="AT360" s="67" t="str">
        <f>IF(A360="","",IF(S360="Yes","N.A.",IF(AND(AD360&lt;&gt;"",AD360&lt;=AF360,AE360&gt;=Q360),"PASS",IF(Setup!$B$24&lt;=AF360,"WATCH",IF(BG360&gt;0,"PARTIAL REVERSE/REVIEW","REVERSE/REVIEW")))))</f>
        <v/>
      </c>
      <c r="AU360" s="67" t="str">
        <f>IF(A360="","",IF(H360="","REVIEW",IF(AI360&gt;0,IF(OR(AH360="",NOT(ISNUMBER(AH360))),"REVIEW CLAIM DATE",IF(AH360&lt;=SUMIF('FY Deadlines'!$A$5:$A$14,IF(MONTH(H360)&gt;=4,YEAR(H360),YEAR(H360)-1),'FY Deadlines'!$F$5:$F$14),"PASS","EXPIRED CLAIM")),IF(SUMIF('FY Deadlines'!$A$5:$A$14,IF(MONTH(H360)&gt;=4,YEAR(H360),YEAR(H360)-1),'FY Deadlines'!$F$5:$F$14)=0,"REVIEW FY",IF(Setup!$B$24&gt;SUMIF('FY Deadlines'!$A$5:$A$14,IF(MONTH(H360)&gt;=4,YEAR(H360),YEAR(H360)-1),'FY Deadlines'!$F$5:$F$14),"EXPIRED","PASS")))))</f>
        <v/>
      </c>
      <c r="AV360" s="67" t="str">
        <f t="shared" si="74"/>
        <v/>
      </c>
      <c r="AW360" s="67" t="str">
        <f>IF(AM360="","",IF(COUNTIF('GSTR-2B IMS'!$AE$5:$AE$504,AM360)=1,SUMIF('GSTR-2B IMS'!$AE$5:$AE$504,AM360,'GSTR-2B IMS'!$AL$5:$AL$504),""))</f>
        <v/>
      </c>
      <c r="AX360" s="67" t="str">
        <f>IF(A360="","",IF(AO360&gt;1,"Duplicate",IF(COUNTIF('GSTR-2B IMS'!$AE$5:$AE$504,AM360)=0,"Only in Books",IF(COUNTIF('GSTR-2B IMS'!$AE$5:$AE$504,AM360)&gt;1,"Duplicate",IF(AND(C360=INDEX('GSTR-2B IMS'!$C$5:$C$504,AW360),F360=INDEX('GSTR-2B IMS'!$F$5:$F$504,AW360),ABS(H360-INDEX('GSTR-2B IMS'!$H$5:$H$504,AW360))&lt;=Setup!$B$21,ABS(L360-INDEX('GSTR-2B IMS'!$L$5:$L$504,AW360))&lt;=Setup!$B$18,ABS(AN360-INDEX('GSTR-2B IMS'!$AF$5:$AF$504,AW360))&lt;=Setup!$B$19,ABS(M360-INDEX('GSTR-2B IMS'!$M$5:$M$504,AW360))&lt;=Setup!$B$20,ABS(N360-INDEX('GSTR-2B IMS'!$N$5:$N$504,AW360))&lt;=Setup!$B$20,ABS(O360-INDEX('GSTR-2B IMS'!$O$5:$O$504,AW360))&lt;=Setup!$B$20,ABS(P360-INDEX('GSTR-2B IMS'!$P$5:$P$504,AW360))&lt;=Setup!$B$20),"Exact",IF(AND(C360=INDEX('GSTR-2B IMS'!$C$5:$C$504,AW360),F360=INDEX('GSTR-2B IMS'!$F$5:$F$504,AW360)),"Partial","Probable"))))))</f>
        <v/>
      </c>
      <c r="AY360" s="69" t="str">
        <f t="shared" si="75"/>
        <v/>
      </c>
      <c r="AZ360" s="190">
        <f t="shared" si="76"/>
        <v>356</v>
      </c>
      <c r="BA360" s="190" t="str">
        <f>IF(A360="","",IF(AW360="","N.A.",IF(INDEX('GSTR-2B IMS'!$T$5:$T$504,AW360)&lt;&gt;"Available","REVIEW",IF(OR(INDEX('GSTR-2B IMS'!$B$5:$B$504,AW360)="GSTR-1 B2B",INDEX('GSTR-2B IMS'!$B$5:$B$504,AW360)="GSTR-1A",INDEX('GSTR-2B IMS'!$B$5:$B$504,AW360)="IFF"),IF(OR(INDEX('GSTR-2B IMS'!$V$5:$V$504,AW360)="Accepted",INDEX('GSTR-2B IMS'!$V$5:$V$504,AW360)="No Action",INDEX('GSTR-2B IMS'!$V$5:$V$504,AW360)="Deemed Accepted"),"PASS","REVIEW"),IF(OR(INDEX('GSTR-2B IMS'!$V$5:$V$504,AW360)="Not in IMS",INDEX('GSTR-2B IMS'!$V$5:$V$504,AW360)="N.A.",INDEX('GSTR-2B IMS'!$V$5:$V$504,AW360)=""),"PASS","REVIEW")))))</f>
        <v/>
      </c>
      <c r="BB360" s="190" t="str">
        <f>IF(A360="","",IF(S360="Yes","RCM",IF(AW360="","Unmatched",IF(INDEX('GSTR-2B IMS'!$AC$5:$AC$504,AW360)="","4(A)(5)",INDEX('GSTR-2B IMS'!$AC$5:$AC$504,AW360)))))</f>
        <v/>
      </c>
      <c r="BC360" s="188" t="str">
        <f>IF(A360="","",IF(OR(S360="Yes",F360="Credit Note",Q360&lt;=0,AF360="",Setup!$B$24&lt;=AF360,AN360&lt;=0),0,MAX(0,M360*MIN(1,MAX(0,AI360/AN360))*MAX(0,1-IF(AND(AD360&lt;&gt;"",AD360&lt;=AF360),MIN(1,MAX(0,AE360/Q360)),0))-SUMIFS('Reversal Reclaim'!$K$5:$K$504,'Reversal Reclaim'!$B$5:$B$504,A360,'Reversal Reclaim'!$G$5:$G$504,"Temporary"))))</f>
        <v/>
      </c>
      <c r="BD360" s="188" t="str">
        <f>IF(A360="","",IF(OR(S360="Yes",F360="Credit Note",Q360&lt;=0,AF360="",Setup!$B$24&lt;=AF360,AN360&lt;=0),0,MAX(0,N360*MIN(1,MAX(0,AI360/AN360))*MAX(0,1-IF(AND(AD360&lt;&gt;"",AD360&lt;=AF360),MIN(1,MAX(0,AE360/Q360)),0))-SUMIFS('Reversal Reclaim'!$L$5:$L$504,'Reversal Reclaim'!$B$5:$B$504,A360,'Reversal Reclaim'!$G$5:$G$504,"Temporary"))))</f>
        <v/>
      </c>
      <c r="BE360" s="188" t="str">
        <f>IF(A360="","",IF(OR(S360="Yes",F360="Credit Note",Q360&lt;=0,AF360="",Setup!$B$24&lt;=AF360,AN360&lt;=0),0,MAX(0,O360*MIN(1,MAX(0,AI360/AN360))*MAX(0,1-IF(AND(AD360&lt;&gt;"",AD360&lt;=AF360),MIN(1,MAX(0,AE360/Q360)),0))-SUMIFS('Reversal Reclaim'!$M$5:$M$504,'Reversal Reclaim'!$B$5:$B$504,A360,'Reversal Reclaim'!$G$5:$G$504,"Temporary"))))</f>
        <v/>
      </c>
      <c r="BF360" s="188" t="str">
        <f>IF(A360="","",IF(OR(S360="Yes",F360="Credit Note",Q360&lt;=0,AF360="",Setup!$B$24&lt;=AF360,AN360&lt;=0),0,MAX(0,P360*MIN(1,MAX(0,AI360/AN360))*MAX(0,1-IF(AND(AD360&lt;&gt;"",AD360&lt;=AF360),MIN(1,MAX(0,AE360/Q360)),0))-SUMIFS('Reversal Reclaim'!$N$5:$N$504,'Reversal Reclaim'!$B$5:$B$504,A360,'Reversal Reclaim'!$G$5:$G$504,"Temporary"))))</f>
        <v/>
      </c>
      <c r="BG360" s="188" t="str">
        <f t="shared" si="77"/>
        <v/>
      </c>
    </row>
    <row r="361" spans="1:59" ht="37.950000000000003" customHeight="1" x14ac:dyDescent="0.25">
      <c r="A361" s="61"/>
      <c r="B361" s="62"/>
      <c r="C361" s="62"/>
      <c r="D361" s="62"/>
      <c r="E361" s="62"/>
      <c r="F361" s="62"/>
      <c r="G361" s="62"/>
      <c r="H361" s="63"/>
      <c r="I361" s="63"/>
      <c r="J361" s="63"/>
      <c r="K361" s="63"/>
      <c r="L361" s="64"/>
      <c r="M361" s="64"/>
      <c r="N361" s="64"/>
      <c r="O361" s="64"/>
      <c r="P361" s="64"/>
      <c r="Q361" s="64"/>
      <c r="R361" s="62"/>
      <c r="S361" s="62"/>
      <c r="T361" s="62"/>
      <c r="U361" s="62"/>
      <c r="V361" s="62"/>
      <c r="W361" s="63"/>
      <c r="X361" s="65"/>
      <c r="Y361" s="65"/>
      <c r="Z361" s="65"/>
      <c r="AA361" s="62"/>
      <c r="AB361" s="62"/>
      <c r="AC361" s="62"/>
      <c r="AD361" s="63"/>
      <c r="AE361" s="64"/>
      <c r="AF361" s="63" t="str">
        <f t="shared" si="65"/>
        <v/>
      </c>
      <c r="AG361" s="62"/>
      <c r="AH361" s="207"/>
      <c r="AI361" s="64"/>
      <c r="AJ361" s="64"/>
      <c r="AK361" s="64"/>
      <c r="AL361" s="66" t="str">
        <f t="shared" si="66"/>
        <v/>
      </c>
      <c r="AM361" s="67" t="str">
        <f t="shared" si="67"/>
        <v/>
      </c>
      <c r="AN361" s="68" t="str">
        <f t="shared" si="68"/>
        <v/>
      </c>
      <c r="AO361" s="67" t="str">
        <f t="shared" si="69"/>
        <v/>
      </c>
      <c r="AP361" s="67" t="str">
        <f t="shared" si="70"/>
        <v/>
      </c>
      <c r="AQ361" s="67" t="str">
        <f t="shared" si="71"/>
        <v/>
      </c>
      <c r="AR361" s="67" t="str">
        <f t="shared" si="72"/>
        <v/>
      </c>
      <c r="AS361" s="67" t="str">
        <f t="shared" si="73"/>
        <v/>
      </c>
      <c r="AT361" s="67" t="str">
        <f>IF(A361="","",IF(S361="Yes","N.A.",IF(AND(AD361&lt;&gt;"",AD361&lt;=AF361,AE361&gt;=Q361),"PASS",IF(Setup!$B$24&lt;=AF361,"WATCH",IF(BG361&gt;0,"PARTIAL REVERSE/REVIEW","REVERSE/REVIEW")))))</f>
        <v/>
      </c>
      <c r="AU361" s="67" t="str">
        <f>IF(A361="","",IF(H361="","REVIEW",IF(AI361&gt;0,IF(OR(AH361="",NOT(ISNUMBER(AH361))),"REVIEW CLAIM DATE",IF(AH361&lt;=SUMIF('FY Deadlines'!$A$5:$A$14,IF(MONTH(H361)&gt;=4,YEAR(H361),YEAR(H361)-1),'FY Deadlines'!$F$5:$F$14),"PASS","EXPIRED CLAIM")),IF(SUMIF('FY Deadlines'!$A$5:$A$14,IF(MONTH(H361)&gt;=4,YEAR(H361),YEAR(H361)-1),'FY Deadlines'!$F$5:$F$14)=0,"REVIEW FY",IF(Setup!$B$24&gt;SUMIF('FY Deadlines'!$A$5:$A$14,IF(MONTH(H361)&gt;=4,YEAR(H361),YEAR(H361)-1),'FY Deadlines'!$F$5:$F$14),"EXPIRED","PASS")))))</f>
        <v/>
      </c>
      <c r="AV361" s="67" t="str">
        <f t="shared" si="74"/>
        <v/>
      </c>
      <c r="AW361" s="67" t="str">
        <f>IF(AM361="","",IF(COUNTIF('GSTR-2B IMS'!$AE$5:$AE$504,AM361)=1,SUMIF('GSTR-2B IMS'!$AE$5:$AE$504,AM361,'GSTR-2B IMS'!$AL$5:$AL$504),""))</f>
        <v/>
      </c>
      <c r="AX361" s="67" t="str">
        <f>IF(A361="","",IF(AO361&gt;1,"Duplicate",IF(COUNTIF('GSTR-2B IMS'!$AE$5:$AE$504,AM361)=0,"Only in Books",IF(COUNTIF('GSTR-2B IMS'!$AE$5:$AE$504,AM361)&gt;1,"Duplicate",IF(AND(C361=INDEX('GSTR-2B IMS'!$C$5:$C$504,AW361),F361=INDEX('GSTR-2B IMS'!$F$5:$F$504,AW361),ABS(H361-INDEX('GSTR-2B IMS'!$H$5:$H$504,AW361))&lt;=Setup!$B$21,ABS(L361-INDEX('GSTR-2B IMS'!$L$5:$L$504,AW361))&lt;=Setup!$B$18,ABS(AN361-INDEX('GSTR-2B IMS'!$AF$5:$AF$504,AW361))&lt;=Setup!$B$19,ABS(M361-INDEX('GSTR-2B IMS'!$M$5:$M$504,AW361))&lt;=Setup!$B$20,ABS(N361-INDEX('GSTR-2B IMS'!$N$5:$N$504,AW361))&lt;=Setup!$B$20,ABS(O361-INDEX('GSTR-2B IMS'!$O$5:$O$504,AW361))&lt;=Setup!$B$20,ABS(P361-INDEX('GSTR-2B IMS'!$P$5:$P$504,AW361))&lt;=Setup!$B$20),"Exact",IF(AND(C361=INDEX('GSTR-2B IMS'!$C$5:$C$504,AW361),F361=INDEX('GSTR-2B IMS'!$F$5:$F$504,AW361)),"Partial","Probable"))))))</f>
        <v/>
      </c>
      <c r="AY361" s="69" t="str">
        <f t="shared" si="75"/>
        <v/>
      </c>
      <c r="AZ361" s="190">
        <f t="shared" si="76"/>
        <v>357</v>
      </c>
      <c r="BA361" s="190" t="str">
        <f>IF(A361="","",IF(AW361="","N.A.",IF(INDEX('GSTR-2B IMS'!$T$5:$T$504,AW361)&lt;&gt;"Available","REVIEW",IF(OR(INDEX('GSTR-2B IMS'!$B$5:$B$504,AW361)="GSTR-1 B2B",INDEX('GSTR-2B IMS'!$B$5:$B$504,AW361)="GSTR-1A",INDEX('GSTR-2B IMS'!$B$5:$B$504,AW361)="IFF"),IF(OR(INDEX('GSTR-2B IMS'!$V$5:$V$504,AW361)="Accepted",INDEX('GSTR-2B IMS'!$V$5:$V$504,AW361)="No Action",INDEX('GSTR-2B IMS'!$V$5:$V$504,AW361)="Deemed Accepted"),"PASS","REVIEW"),IF(OR(INDEX('GSTR-2B IMS'!$V$5:$V$504,AW361)="Not in IMS",INDEX('GSTR-2B IMS'!$V$5:$V$504,AW361)="N.A.",INDEX('GSTR-2B IMS'!$V$5:$V$504,AW361)=""),"PASS","REVIEW")))))</f>
        <v/>
      </c>
      <c r="BB361" s="190" t="str">
        <f>IF(A361="","",IF(S361="Yes","RCM",IF(AW361="","Unmatched",IF(INDEX('GSTR-2B IMS'!$AC$5:$AC$504,AW361)="","4(A)(5)",INDEX('GSTR-2B IMS'!$AC$5:$AC$504,AW361)))))</f>
        <v/>
      </c>
      <c r="BC361" s="188" t="str">
        <f>IF(A361="","",IF(OR(S361="Yes",F361="Credit Note",Q361&lt;=0,AF361="",Setup!$B$24&lt;=AF361,AN361&lt;=0),0,MAX(0,M361*MIN(1,MAX(0,AI361/AN361))*MAX(0,1-IF(AND(AD361&lt;&gt;"",AD361&lt;=AF361),MIN(1,MAX(0,AE361/Q361)),0))-SUMIFS('Reversal Reclaim'!$K$5:$K$504,'Reversal Reclaim'!$B$5:$B$504,A361,'Reversal Reclaim'!$G$5:$G$504,"Temporary"))))</f>
        <v/>
      </c>
      <c r="BD361" s="188" t="str">
        <f>IF(A361="","",IF(OR(S361="Yes",F361="Credit Note",Q361&lt;=0,AF361="",Setup!$B$24&lt;=AF361,AN361&lt;=0),0,MAX(0,N361*MIN(1,MAX(0,AI361/AN361))*MAX(0,1-IF(AND(AD361&lt;&gt;"",AD361&lt;=AF361),MIN(1,MAX(0,AE361/Q361)),0))-SUMIFS('Reversal Reclaim'!$L$5:$L$504,'Reversal Reclaim'!$B$5:$B$504,A361,'Reversal Reclaim'!$G$5:$G$504,"Temporary"))))</f>
        <v/>
      </c>
      <c r="BE361" s="188" t="str">
        <f>IF(A361="","",IF(OR(S361="Yes",F361="Credit Note",Q361&lt;=0,AF361="",Setup!$B$24&lt;=AF361,AN361&lt;=0),0,MAX(0,O361*MIN(1,MAX(0,AI361/AN361))*MAX(0,1-IF(AND(AD361&lt;&gt;"",AD361&lt;=AF361),MIN(1,MAX(0,AE361/Q361)),0))-SUMIFS('Reversal Reclaim'!$M$5:$M$504,'Reversal Reclaim'!$B$5:$B$504,A361,'Reversal Reclaim'!$G$5:$G$504,"Temporary"))))</f>
        <v/>
      </c>
      <c r="BF361" s="188" t="str">
        <f>IF(A361="","",IF(OR(S361="Yes",F361="Credit Note",Q361&lt;=0,AF361="",Setup!$B$24&lt;=AF361,AN361&lt;=0),0,MAX(0,P361*MIN(1,MAX(0,AI361/AN361))*MAX(0,1-IF(AND(AD361&lt;&gt;"",AD361&lt;=AF361),MIN(1,MAX(0,AE361/Q361)),0))-SUMIFS('Reversal Reclaim'!$N$5:$N$504,'Reversal Reclaim'!$B$5:$B$504,A361,'Reversal Reclaim'!$G$5:$G$504,"Temporary"))))</f>
        <v/>
      </c>
      <c r="BG361" s="188" t="str">
        <f t="shared" si="77"/>
        <v/>
      </c>
    </row>
    <row r="362" spans="1:59" ht="37.950000000000003" customHeight="1" x14ac:dyDescent="0.25">
      <c r="A362" s="61"/>
      <c r="B362" s="62"/>
      <c r="C362" s="62"/>
      <c r="D362" s="62"/>
      <c r="E362" s="62"/>
      <c r="F362" s="62"/>
      <c r="G362" s="62"/>
      <c r="H362" s="63"/>
      <c r="I362" s="63"/>
      <c r="J362" s="63"/>
      <c r="K362" s="63"/>
      <c r="L362" s="64"/>
      <c r="M362" s="64"/>
      <c r="N362" s="64"/>
      <c r="O362" s="64"/>
      <c r="P362" s="64"/>
      <c r="Q362" s="64"/>
      <c r="R362" s="62"/>
      <c r="S362" s="62"/>
      <c r="T362" s="62"/>
      <c r="U362" s="62"/>
      <c r="V362" s="62"/>
      <c r="W362" s="63"/>
      <c r="X362" s="65"/>
      <c r="Y362" s="65"/>
      <c r="Z362" s="65"/>
      <c r="AA362" s="62"/>
      <c r="AB362" s="62"/>
      <c r="AC362" s="62"/>
      <c r="AD362" s="63"/>
      <c r="AE362" s="64"/>
      <c r="AF362" s="63" t="str">
        <f t="shared" si="65"/>
        <v/>
      </c>
      <c r="AG362" s="62"/>
      <c r="AH362" s="207"/>
      <c r="AI362" s="64"/>
      <c r="AJ362" s="64"/>
      <c r="AK362" s="64"/>
      <c r="AL362" s="66" t="str">
        <f t="shared" si="66"/>
        <v/>
      </c>
      <c r="AM362" s="67" t="str">
        <f t="shared" si="67"/>
        <v/>
      </c>
      <c r="AN362" s="68" t="str">
        <f t="shared" si="68"/>
        <v/>
      </c>
      <c r="AO362" s="67" t="str">
        <f t="shared" si="69"/>
        <v/>
      </c>
      <c r="AP362" s="67" t="str">
        <f t="shared" si="70"/>
        <v/>
      </c>
      <c r="AQ362" s="67" t="str">
        <f t="shared" si="71"/>
        <v/>
      </c>
      <c r="AR362" s="67" t="str">
        <f t="shared" si="72"/>
        <v/>
      </c>
      <c r="AS362" s="67" t="str">
        <f t="shared" si="73"/>
        <v/>
      </c>
      <c r="AT362" s="67" t="str">
        <f>IF(A362="","",IF(S362="Yes","N.A.",IF(AND(AD362&lt;&gt;"",AD362&lt;=AF362,AE362&gt;=Q362),"PASS",IF(Setup!$B$24&lt;=AF362,"WATCH",IF(BG362&gt;0,"PARTIAL REVERSE/REVIEW","REVERSE/REVIEW")))))</f>
        <v/>
      </c>
      <c r="AU362" s="67" t="str">
        <f>IF(A362="","",IF(H362="","REVIEW",IF(AI362&gt;0,IF(OR(AH362="",NOT(ISNUMBER(AH362))),"REVIEW CLAIM DATE",IF(AH362&lt;=SUMIF('FY Deadlines'!$A$5:$A$14,IF(MONTH(H362)&gt;=4,YEAR(H362),YEAR(H362)-1),'FY Deadlines'!$F$5:$F$14),"PASS","EXPIRED CLAIM")),IF(SUMIF('FY Deadlines'!$A$5:$A$14,IF(MONTH(H362)&gt;=4,YEAR(H362),YEAR(H362)-1),'FY Deadlines'!$F$5:$F$14)=0,"REVIEW FY",IF(Setup!$B$24&gt;SUMIF('FY Deadlines'!$A$5:$A$14,IF(MONTH(H362)&gt;=4,YEAR(H362),YEAR(H362)-1),'FY Deadlines'!$F$5:$F$14),"EXPIRED","PASS")))))</f>
        <v/>
      </c>
      <c r="AV362" s="67" t="str">
        <f t="shared" si="74"/>
        <v/>
      </c>
      <c r="AW362" s="67" t="str">
        <f>IF(AM362="","",IF(COUNTIF('GSTR-2B IMS'!$AE$5:$AE$504,AM362)=1,SUMIF('GSTR-2B IMS'!$AE$5:$AE$504,AM362,'GSTR-2B IMS'!$AL$5:$AL$504),""))</f>
        <v/>
      </c>
      <c r="AX362" s="67" t="str">
        <f>IF(A362="","",IF(AO362&gt;1,"Duplicate",IF(COUNTIF('GSTR-2B IMS'!$AE$5:$AE$504,AM362)=0,"Only in Books",IF(COUNTIF('GSTR-2B IMS'!$AE$5:$AE$504,AM362)&gt;1,"Duplicate",IF(AND(C362=INDEX('GSTR-2B IMS'!$C$5:$C$504,AW362),F362=INDEX('GSTR-2B IMS'!$F$5:$F$504,AW362),ABS(H362-INDEX('GSTR-2B IMS'!$H$5:$H$504,AW362))&lt;=Setup!$B$21,ABS(L362-INDEX('GSTR-2B IMS'!$L$5:$L$504,AW362))&lt;=Setup!$B$18,ABS(AN362-INDEX('GSTR-2B IMS'!$AF$5:$AF$504,AW362))&lt;=Setup!$B$19,ABS(M362-INDEX('GSTR-2B IMS'!$M$5:$M$504,AW362))&lt;=Setup!$B$20,ABS(N362-INDEX('GSTR-2B IMS'!$N$5:$N$504,AW362))&lt;=Setup!$B$20,ABS(O362-INDEX('GSTR-2B IMS'!$O$5:$O$504,AW362))&lt;=Setup!$B$20,ABS(P362-INDEX('GSTR-2B IMS'!$P$5:$P$504,AW362))&lt;=Setup!$B$20),"Exact",IF(AND(C362=INDEX('GSTR-2B IMS'!$C$5:$C$504,AW362),F362=INDEX('GSTR-2B IMS'!$F$5:$F$504,AW362)),"Partial","Probable"))))))</f>
        <v/>
      </c>
      <c r="AY362" s="69" t="str">
        <f t="shared" si="75"/>
        <v/>
      </c>
      <c r="AZ362" s="190">
        <f t="shared" si="76"/>
        <v>358</v>
      </c>
      <c r="BA362" s="190" t="str">
        <f>IF(A362="","",IF(AW362="","N.A.",IF(INDEX('GSTR-2B IMS'!$T$5:$T$504,AW362)&lt;&gt;"Available","REVIEW",IF(OR(INDEX('GSTR-2B IMS'!$B$5:$B$504,AW362)="GSTR-1 B2B",INDEX('GSTR-2B IMS'!$B$5:$B$504,AW362)="GSTR-1A",INDEX('GSTR-2B IMS'!$B$5:$B$504,AW362)="IFF"),IF(OR(INDEX('GSTR-2B IMS'!$V$5:$V$504,AW362)="Accepted",INDEX('GSTR-2B IMS'!$V$5:$V$504,AW362)="No Action",INDEX('GSTR-2B IMS'!$V$5:$V$504,AW362)="Deemed Accepted"),"PASS","REVIEW"),IF(OR(INDEX('GSTR-2B IMS'!$V$5:$V$504,AW362)="Not in IMS",INDEX('GSTR-2B IMS'!$V$5:$V$504,AW362)="N.A.",INDEX('GSTR-2B IMS'!$V$5:$V$504,AW362)=""),"PASS","REVIEW")))))</f>
        <v/>
      </c>
      <c r="BB362" s="190" t="str">
        <f>IF(A362="","",IF(S362="Yes","RCM",IF(AW362="","Unmatched",IF(INDEX('GSTR-2B IMS'!$AC$5:$AC$504,AW362)="","4(A)(5)",INDEX('GSTR-2B IMS'!$AC$5:$AC$504,AW362)))))</f>
        <v/>
      </c>
      <c r="BC362" s="188" t="str">
        <f>IF(A362="","",IF(OR(S362="Yes",F362="Credit Note",Q362&lt;=0,AF362="",Setup!$B$24&lt;=AF362,AN362&lt;=0),0,MAX(0,M362*MIN(1,MAX(0,AI362/AN362))*MAX(0,1-IF(AND(AD362&lt;&gt;"",AD362&lt;=AF362),MIN(1,MAX(0,AE362/Q362)),0))-SUMIFS('Reversal Reclaim'!$K$5:$K$504,'Reversal Reclaim'!$B$5:$B$504,A362,'Reversal Reclaim'!$G$5:$G$504,"Temporary"))))</f>
        <v/>
      </c>
      <c r="BD362" s="188" t="str">
        <f>IF(A362="","",IF(OR(S362="Yes",F362="Credit Note",Q362&lt;=0,AF362="",Setup!$B$24&lt;=AF362,AN362&lt;=0),0,MAX(0,N362*MIN(1,MAX(0,AI362/AN362))*MAX(0,1-IF(AND(AD362&lt;&gt;"",AD362&lt;=AF362),MIN(1,MAX(0,AE362/Q362)),0))-SUMIFS('Reversal Reclaim'!$L$5:$L$504,'Reversal Reclaim'!$B$5:$B$504,A362,'Reversal Reclaim'!$G$5:$G$504,"Temporary"))))</f>
        <v/>
      </c>
      <c r="BE362" s="188" t="str">
        <f>IF(A362="","",IF(OR(S362="Yes",F362="Credit Note",Q362&lt;=0,AF362="",Setup!$B$24&lt;=AF362,AN362&lt;=0),0,MAX(0,O362*MIN(1,MAX(0,AI362/AN362))*MAX(0,1-IF(AND(AD362&lt;&gt;"",AD362&lt;=AF362),MIN(1,MAX(0,AE362/Q362)),0))-SUMIFS('Reversal Reclaim'!$M$5:$M$504,'Reversal Reclaim'!$B$5:$B$504,A362,'Reversal Reclaim'!$G$5:$G$504,"Temporary"))))</f>
        <v/>
      </c>
      <c r="BF362" s="188" t="str">
        <f>IF(A362="","",IF(OR(S362="Yes",F362="Credit Note",Q362&lt;=0,AF362="",Setup!$B$24&lt;=AF362,AN362&lt;=0),0,MAX(0,P362*MIN(1,MAX(0,AI362/AN362))*MAX(0,1-IF(AND(AD362&lt;&gt;"",AD362&lt;=AF362),MIN(1,MAX(0,AE362/Q362)),0))-SUMIFS('Reversal Reclaim'!$N$5:$N$504,'Reversal Reclaim'!$B$5:$B$504,A362,'Reversal Reclaim'!$G$5:$G$504,"Temporary"))))</f>
        <v/>
      </c>
      <c r="BG362" s="188" t="str">
        <f t="shared" si="77"/>
        <v/>
      </c>
    </row>
    <row r="363" spans="1:59" ht="37.950000000000003" customHeight="1" x14ac:dyDescent="0.25">
      <c r="A363" s="61"/>
      <c r="B363" s="62"/>
      <c r="C363" s="62"/>
      <c r="D363" s="62"/>
      <c r="E363" s="62"/>
      <c r="F363" s="62"/>
      <c r="G363" s="62"/>
      <c r="H363" s="63"/>
      <c r="I363" s="63"/>
      <c r="J363" s="63"/>
      <c r="K363" s="63"/>
      <c r="L363" s="64"/>
      <c r="M363" s="64"/>
      <c r="N363" s="64"/>
      <c r="O363" s="64"/>
      <c r="P363" s="64"/>
      <c r="Q363" s="64"/>
      <c r="R363" s="62"/>
      <c r="S363" s="62"/>
      <c r="T363" s="62"/>
      <c r="U363" s="62"/>
      <c r="V363" s="62"/>
      <c r="W363" s="63"/>
      <c r="X363" s="65"/>
      <c r="Y363" s="65"/>
      <c r="Z363" s="65"/>
      <c r="AA363" s="62"/>
      <c r="AB363" s="62"/>
      <c r="AC363" s="62"/>
      <c r="AD363" s="63"/>
      <c r="AE363" s="64"/>
      <c r="AF363" s="63" t="str">
        <f t="shared" si="65"/>
        <v/>
      </c>
      <c r="AG363" s="62"/>
      <c r="AH363" s="207"/>
      <c r="AI363" s="64"/>
      <c r="AJ363" s="64"/>
      <c r="AK363" s="64"/>
      <c r="AL363" s="66" t="str">
        <f t="shared" si="66"/>
        <v/>
      </c>
      <c r="AM363" s="67" t="str">
        <f t="shared" si="67"/>
        <v/>
      </c>
      <c r="AN363" s="68" t="str">
        <f t="shared" si="68"/>
        <v/>
      </c>
      <c r="AO363" s="67" t="str">
        <f t="shared" si="69"/>
        <v/>
      </c>
      <c r="AP363" s="67" t="str">
        <f t="shared" si="70"/>
        <v/>
      </c>
      <c r="AQ363" s="67" t="str">
        <f t="shared" si="71"/>
        <v/>
      </c>
      <c r="AR363" s="67" t="str">
        <f t="shared" si="72"/>
        <v/>
      </c>
      <c r="AS363" s="67" t="str">
        <f t="shared" si="73"/>
        <v/>
      </c>
      <c r="AT363" s="67" t="str">
        <f>IF(A363="","",IF(S363="Yes","N.A.",IF(AND(AD363&lt;&gt;"",AD363&lt;=AF363,AE363&gt;=Q363),"PASS",IF(Setup!$B$24&lt;=AF363,"WATCH",IF(BG363&gt;0,"PARTIAL REVERSE/REVIEW","REVERSE/REVIEW")))))</f>
        <v/>
      </c>
      <c r="AU363" s="67" t="str">
        <f>IF(A363="","",IF(H363="","REVIEW",IF(AI363&gt;0,IF(OR(AH363="",NOT(ISNUMBER(AH363))),"REVIEW CLAIM DATE",IF(AH363&lt;=SUMIF('FY Deadlines'!$A$5:$A$14,IF(MONTH(H363)&gt;=4,YEAR(H363),YEAR(H363)-1),'FY Deadlines'!$F$5:$F$14),"PASS","EXPIRED CLAIM")),IF(SUMIF('FY Deadlines'!$A$5:$A$14,IF(MONTH(H363)&gt;=4,YEAR(H363),YEAR(H363)-1),'FY Deadlines'!$F$5:$F$14)=0,"REVIEW FY",IF(Setup!$B$24&gt;SUMIF('FY Deadlines'!$A$5:$A$14,IF(MONTH(H363)&gt;=4,YEAR(H363),YEAR(H363)-1),'FY Deadlines'!$F$5:$F$14),"EXPIRED","PASS")))))</f>
        <v/>
      </c>
      <c r="AV363" s="67" t="str">
        <f t="shared" si="74"/>
        <v/>
      </c>
      <c r="AW363" s="67" t="str">
        <f>IF(AM363="","",IF(COUNTIF('GSTR-2B IMS'!$AE$5:$AE$504,AM363)=1,SUMIF('GSTR-2B IMS'!$AE$5:$AE$504,AM363,'GSTR-2B IMS'!$AL$5:$AL$504),""))</f>
        <v/>
      </c>
      <c r="AX363" s="67" t="str">
        <f>IF(A363="","",IF(AO363&gt;1,"Duplicate",IF(COUNTIF('GSTR-2B IMS'!$AE$5:$AE$504,AM363)=0,"Only in Books",IF(COUNTIF('GSTR-2B IMS'!$AE$5:$AE$504,AM363)&gt;1,"Duplicate",IF(AND(C363=INDEX('GSTR-2B IMS'!$C$5:$C$504,AW363),F363=INDEX('GSTR-2B IMS'!$F$5:$F$504,AW363),ABS(H363-INDEX('GSTR-2B IMS'!$H$5:$H$504,AW363))&lt;=Setup!$B$21,ABS(L363-INDEX('GSTR-2B IMS'!$L$5:$L$504,AW363))&lt;=Setup!$B$18,ABS(AN363-INDEX('GSTR-2B IMS'!$AF$5:$AF$504,AW363))&lt;=Setup!$B$19,ABS(M363-INDEX('GSTR-2B IMS'!$M$5:$M$504,AW363))&lt;=Setup!$B$20,ABS(N363-INDEX('GSTR-2B IMS'!$N$5:$N$504,AW363))&lt;=Setup!$B$20,ABS(O363-INDEX('GSTR-2B IMS'!$O$5:$O$504,AW363))&lt;=Setup!$B$20,ABS(P363-INDEX('GSTR-2B IMS'!$P$5:$P$504,AW363))&lt;=Setup!$B$20),"Exact",IF(AND(C363=INDEX('GSTR-2B IMS'!$C$5:$C$504,AW363),F363=INDEX('GSTR-2B IMS'!$F$5:$F$504,AW363)),"Partial","Probable"))))))</f>
        <v/>
      </c>
      <c r="AY363" s="69" t="str">
        <f t="shared" si="75"/>
        <v/>
      </c>
      <c r="AZ363" s="190">
        <f t="shared" si="76"/>
        <v>359</v>
      </c>
      <c r="BA363" s="190" t="str">
        <f>IF(A363="","",IF(AW363="","N.A.",IF(INDEX('GSTR-2B IMS'!$T$5:$T$504,AW363)&lt;&gt;"Available","REVIEW",IF(OR(INDEX('GSTR-2B IMS'!$B$5:$B$504,AW363)="GSTR-1 B2B",INDEX('GSTR-2B IMS'!$B$5:$B$504,AW363)="GSTR-1A",INDEX('GSTR-2B IMS'!$B$5:$B$504,AW363)="IFF"),IF(OR(INDEX('GSTR-2B IMS'!$V$5:$V$504,AW363)="Accepted",INDEX('GSTR-2B IMS'!$V$5:$V$504,AW363)="No Action",INDEX('GSTR-2B IMS'!$V$5:$V$504,AW363)="Deemed Accepted"),"PASS","REVIEW"),IF(OR(INDEX('GSTR-2B IMS'!$V$5:$V$504,AW363)="Not in IMS",INDEX('GSTR-2B IMS'!$V$5:$V$504,AW363)="N.A.",INDEX('GSTR-2B IMS'!$V$5:$V$504,AW363)=""),"PASS","REVIEW")))))</f>
        <v/>
      </c>
      <c r="BB363" s="190" t="str">
        <f>IF(A363="","",IF(S363="Yes","RCM",IF(AW363="","Unmatched",IF(INDEX('GSTR-2B IMS'!$AC$5:$AC$504,AW363)="","4(A)(5)",INDEX('GSTR-2B IMS'!$AC$5:$AC$504,AW363)))))</f>
        <v/>
      </c>
      <c r="BC363" s="188" t="str">
        <f>IF(A363="","",IF(OR(S363="Yes",F363="Credit Note",Q363&lt;=0,AF363="",Setup!$B$24&lt;=AF363,AN363&lt;=0),0,MAX(0,M363*MIN(1,MAX(0,AI363/AN363))*MAX(0,1-IF(AND(AD363&lt;&gt;"",AD363&lt;=AF363),MIN(1,MAX(0,AE363/Q363)),0))-SUMIFS('Reversal Reclaim'!$K$5:$K$504,'Reversal Reclaim'!$B$5:$B$504,A363,'Reversal Reclaim'!$G$5:$G$504,"Temporary"))))</f>
        <v/>
      </c>
      <c r="BD363" s="188" t="str">
        <f>IF(A363="","",IF(OR(S363="Yes",F363="Credit Note",Q363&lt;=0,AF363="",Setup!$B$24&lt;=AF363,AN363&lt;=0),0,MAX(0,N363*MIN(1,MAX(0,AI363/AN363))*MAX(0,1-IF(AND(AD363&lt;&gt;"",AD363&lt;=AF363),MIN(1,MAX(0,AE363/Q363)),0))-SUMIFS('Reversal Reclaim'!$L$5:$L$504,'Reversal Reclaim'!$B$5:$B$504,A363,'Reversal Reclaim'!$G$5:$G$504,"Temporary"))))</f>
        <v/>
      </c>
      <c r="BE363" s="188" t="str">
        <f>IF(A363="","",IF(OR(S363="Yes",F363="Credit Note",Q363&lt;=0,AF363="",Setup!$B$24&lt;=AF363,AN363&lt;=0),0,MAX(0,O363*MIN(1,MAX(0,AI363/AN363))*MAX(0,1-IF(AND(AD363&lt;&gt;"",AD363&lt;=AF363),MIN(1,MAX(0,AE363/Q363)),0))-SUMIFS('Reversal Reclaim'!$M$5:$M$504,'Reversal Reclaim'!$B$5:$B$504,A363,'Reversal Reclaim'!$G$5:$G$504,"Temporary"))))</f>
        <v/>
      </c>
      <c r="BF363" s="188" t="str">
        <f>IF(A363="","",IF(OR(S363="Yes",F363="Credit Note",Q363&lt;=0,AF363="",Setup!$B$24&lt;=AF363,AN363&lt;=0),0,MAX(0,P363*MIN(1,MAX(0,AI363/AN363))*MAX(0,1-IF(AND(AD363&lt;&gt;"",AD363&lt;=AF363),MIN(1,MAX(0,AE363/Q363)),0))-SUMIFS('Reversal Reclaim'!$N$5:$N$504,'Reversal Reclaim'!$B$5:$B$504,A363,'Reversal Reclaim'!$G$5:$G$504,"Temporary"))))</f>
        <v/>
      </c>
      <c r="BG363" s="188" t="str">
        <f t="shared" si="77"/>
        <v/>
      </c>
    </row>
    <row r="364" spans="1:59" ht="37.950000000000003" customHeight="1" x14ac:dyDescent="0.25">
      <c r="A364" s="61"/>
      <c r="B364" s="62"/>
      <c r="C364" s="62"/>
      <c r="D364" s="62"/>
      <c r="E364" s="62"/>
      <c r="F364" s="62"/>
      <c r="G364" s="62"/>
      <c r="H364" s="63"/>
      <c r="I364" s="63"/>
      <c r="J364" s="63"/>
      <c r="K364" s="63"/>
      <c r="L364" s="64"/>
      <c r="M364" s="64"/>
      <c r="N364" s="64"/>
      <c r="O364" s="64"/>
      <c r="P364" s="64"/>
      <c r="Q364" s="64"/>
      <c r="R364" s="62"/>
      <c r="S364" s="62"/>
      <c r="T364" s="62"/>
      <c r="U364" s="62"/>
      <c r="V364" s="62"/>
      <c r="W364" s="63"/>
      <c r="X364" s="65"/>
      <c r="Y364" s="65"/>
      <c r="Z364" s="65"/>
      <c r="AA364" s="62"/>
      <c r="AB364" s="62"/>
      <c r="AC364" s="62"/>
      <c r="AD364" s="63"/>
      <c r="AE364" s="64"/>
      <c r="AF364" s="63" t="str">
        <f t="shared" si="65"/>
        <v/>
      </c>
      <c r="AG364" s="62"/>
      <c r="AH364" s="207"/>
      <c r="AI364" s="64"/>
      <c r="AJ364" s="64"/>
      <c r="AK364" s="64"/>
      <c r="AL364" s="66" t="str">
        <f t="shared" si="66"/>
        <v/>
      </c>
      <c r="AM364" s="67" t="str">
        <f t="shared" si="67"/>
        <v/>
      </c>
      <c r="AN364" s="68" t="str">
        <f t="shared" si="68"/>
        <v/>
      </c>
      <c r="AO364" s="67" t="str">
        <f t="shared" si="69"/>
        <v/>
      </c>
      <c r="AP364" s="67" t="str">
        <f t="shared" si="70"/>
        <v/>
      </c>
      <c r="AQ364" s="67" t="str">
        <f t="shared" si="71"/>
        <v/>
      </c>
      <c r="AR364" s="67" t="str">
        <f t="shared" si="72"/>
        <v/>
      </c>
      <c r="AS364" s="67" t="str">
        <f t="shared" si="73"/>
        <v/>
      </c>
      <c r="AT364" s="67" t="str">
        <f>IF(A364="","",IF(S364="Yes","N.A.",IF(AND(AD364&lt;&gt;"",AD364&lt;=AF364,AE364&gt;=Q364),"PASS",IF(Setup!$B$24&lt;=AF364,"WATCH",IF(BG364&gt;0,"PARTIAL REVERSE/REVIEW","REVERSE/REVIEW")))))</f>
        <v/>
      </c>
      <c r="AU364" s="67" t="str">
        <f>IF(A364="","",IF(H364="","REVIEW",IF(AI364&gt;0,IF(OR(AH364="",NOT(ISNUMBER(AH364))),"REVIEW CLAIM DATE",IF(AH364&lt;=SUMIF('FY Deadlines'!$A$5:$A$14,IF(MONTH(H364)&gt;=4,YEAR(H364),YEAR(H364)-1),'FY Deadlines'!$F$5:$F$14),"PASS","EXPIRED CLAIM")),IF(SUMIF('FY Deadlines'!$A$5:$A$14,IF(MONTH(H364)&gt;=4,YEAR(H364),YEAR(H364)-1),'FY Deadlines'!$F$5:$F$14)=0,"REVIEW FY",IF(Setup!$B$24&gt;SUMIF('FY Deadlines'!$A$5:$A$14,IF(MONTH(H364)&gt;=4,YEAR(H364),YEAR(H364)-1),'FY Deadlines'!$F$5:$F$14),"EXPIRED","PASS")))))</f>
        <v/>
      </c>
      <c r="AV364" s="67" t="str">
        <f t="shared" si="74"/>
        <v/>
      </c>
      <c r="AW364" s="67" t="str">
        <f>IF(AM364="","",IF(COUNTIF('GSTR-2B IMS'!$AE$5:$AE$504,AM364)=1,SUMIF('GSTR-2B IMS'!$AE$5:$AE$504,AM364,'GSTR-2B IMS'!$AL$5:$AL$504),""))</f>
        <v/>
      </c>
      <c r="AX364" s="67" t="str">
        <f>IF(A364="","",IF(AO364&gt;1,"Duplicate",IF(COUNTIF('GSTR-2B IMS'!$AE$5:$AE$504,AM364)=0,"Only in Books",IF(COUNTIF('GSTR-2B IMS'!$AE$5:$AE$504,AM364)&gt;1,"Duplicate",IF(AND(C364=INDEX('GSTR-2B IMS'!$C$5:$C$504,AW364),F364=INDEX('GSTR-2B IMS'!$F$5:$F$504,AW364),ABS(H364-INDEX('GSTR-2B IMS'!$H$5:$H$504,AW364))&lt;=Setup!$B$21,ABS(L364-INDEX('GSTR-2B IMS'!$L$5:$L$504,AW364))&lt;=Setup!$B$18,ABS(AN364-INDEX('GSTR-2B IMS'!$AF$5:$AF$504,AW364))&lt;=Setup!$B$19,ABS(M364-INDEX('GSTR-2B IMS'!$M$5:$M$504,AW364))&lt;=Setup!$B$20,ABS(N364-INDEX('GSTR-2B IMS'!$N$5:$N$504,AW364))&lt;=Setup!$B$20,ABS(O364-INDEX('GSTR-2B IMS'!$O$5:$O$504,AW364))&lt;=Setup!$B$20,ABS(P364-INDEX('GSTR-2B IMS'!$P$5:$P$504,AW364))&lt;=Setup!$B$20),"Exact",IF(AND(C364=INDEX('GSTR-2B IMS'!$C$5:$C$504,AW364),F364=INDEX('GSTR-2B IMS'!$F$5:$F$504,AW364)),"Partial","Probable"))))))</f>
        <v/>
      </c>
      <c r="AY364" s="69" t="str">
        <f t="shared" si="75"/>
        <v/>
      </c>
      <c r="AZ364" s="190">
        <f t="shared" si="76"/>
        <v>360</v>
      </c>
      <c r="BA364" s="190" t="str">
        <f>IF(A364="","",IF(AW364="","N.A.",IF(INDEX('GSTR-2B IMS'!$T$5:$T$504,AW364)&lt;&gt;"Available","REVIEW",IF(OR(INDEX('GSTR-2B IMS'!$B$5:$B$504,AW364)="GSTR-1 B2B",INDEX('GSTR-2B IMS'!$B$5:$B$504,AW364)="GSTR-1A",INDEX('GSTR-2B IMS'!$B$5:$B$504,AW364)="IFF"),IF(OR(INDEX('GSTR-2B IMS'!$V$5:$V$504,AW364)="Accepted",INDEX('GSTR-2B IMS'!$V$5:$V$504,AW364)="No Action",INDEX('GSTR-2B IMS'!$V$5:$V$504,AW364)="Deemed Accepted"),"PASS","REVIEW"),IF(OR(INDEX('GSTR-2B IMS'!$V$5:$V$504,AW364)="Not in IMS",INDEX('GSTR-2B IMS'!$V$5:$V$504,AW364)="N.A.",INDEX('GSTR-2B IMS'!$V$5:$V$504,AW364)=""),"PASS","REVIEW")))))</f>
        <v/>
      </c>
      <c r="BB364" s="190" t="str">
        <f>IF(A364="","",IF(S364="Yes","RCM",IF(AW364="","Unmatched",IF(INDEX('GSTR-2B IMS'!$AC$5:$AC$504,AW364)="","4(A)(5)",INDEX('GSTR-2B IMS'!$AC$5:$AC$504,AW364)))))</f>
        <v/>
      </c>
      <c r="BC364" s="188" t="str">
        <f>IF(A364="","",IF(OR(S364="Yes",F364="Credit Note",Q364&lt;=0,AF364="",Setup!$B$24&lt;=AF364,AN364&lt;=0),0,MAX(0,M364*MIN(1,MAX(0,AI364/AN364))*MAX(0,1-IF(AND(AD364&lt;&gt;"",AD364&lt;=AF364),MIN(1,MAX(0,AE364/Q364)),0))-SUMIFS('Reversal Reclaim'!$K$5:$K$504,'Reversal Reclaim'!$B$5:$B$504,A364,'Reversal Reclaim'!$G$5:$G$504,"Temporary"))))</f>
        <v/>
      </c>
      <c r="BD364" s="188" t="str">
        <f>IF(A364="","",IF(OR(S364="Yes",F364="Credit Note",Q364&lt;=0,AF364="",Setup!$B$24&lt;=AF364,AN364&lt;=0),0,MAX(0,N364*MIN(1,MAX(0,AI364/AN364))*MAX(0,1-IF(AND(AD364&lt;&gt;"",AD364&lt;=AF364),MIN(1,MAX(0,AE364/Q364)),0))-SUMIFS('Reversal Reclaim'!$L$5:$L$504,'Reversal Reclaim'!$B$5:$B$504,A364,'Reversal Reclaim'!$G$5:$G$504,"Temporary"))))</f>
        <v/>
      </c>
      <c r="BE364" s="188" t="str">
        <f>IF(A364="","",IF(OR(S364="Yes",F364="Credit Note",Q364&lt;=0,AF364="",Setup!$B$24&lt;=AF364,AN364&lt;=0),0,MAX(0,O364*MIN(1,MAX(0,AI364/AN364))*MAX(0,1-IF(AND(AD364&lt;&gt;"",AD364&lt;=AF364),MIN(1,MAX(0,AE364/Q364)),0))-SUMIFS('Reversal Reclaim'!$M$5:$M$504,'Reversal Reclaim'!$B$5:$B$504,A364,'Reversal Reclaim'!$G$5:$G$504,"Temporary"))))</f>
        <v/>
      </c>
      <c r="BF364" s="188" t="str">
        <f>IF(A364="","",IF(OR(S364="Yes",F364="Credit Note",Q364&lt;=0,AF364="",Setup!$B$24&lt;=AF364,AN364&lt;=0),0,MAX(0,P364*MIN(1,MAX(0,AI364/AN364))*MAX(0,1-IF(AND(AD364&lt;&gt;"",AD364&lt;=AF364),MIN(1,MAX(0,AE364/Q364)),0))-SUMIFS('Reversal Reclaim'!$N$5:$N$504,'Reversal Reclaim'!$B$5:$B$504,A364,'Reversal Reclaim'!$G$5:$G$504,"Temporary"))))</f>
        <v/>
      </c>
      <c r="BG364" s="188" t="str">
        <f t="shared" si="77"/>
        <v/>
      </c>
    </row>
    <row r="365" spans="1:59" ht="37.950000000000003" customHeight="1" x14ac:dyDescent="0.25">
      <c r="A365" s="61"/>
      <c r="B365" s="62"/>
      <c r="C365" s="62"/>
      <c r="D365" s="62"/>
      <c r="E365" s="62"/>
      <c r="F365" s="62"/>
      <c r="G365" s="62"/>
      <c r="H365" s="63"/>
      <c r="I365" s="63"/>
      <c r="J365" s="63"/>
      <c r="K365" s="63"/>
      <c r="L365" s="64"/>
      <c r="M365" s="64"/>
      <c r="N365" s="64"/>
      <c r="O365" s="64"/>
      <c r="P365" s="64"/>
      <c r="Q365" s="64"/>
      <c r="R365" s="62"/>
      <c r="S365" s="62"/>
      <c r="T365" s="62"/>
      <c r="U365" s="62"/>
      <c r="V365" s="62"/>
      <c r="W365" s="63"/>
      <c r="X365" s="65"/>
      <c r="Y365" s="65"/>
      <c r="Z365" s="65"/>
      <c r="AA365" s="62"/>
      <c r="AB365" s="62"/>
      <c r="AC365" s="62"/>
      <c r="AD365" s="63"/>
      <c r="AE365" s="64"/>
      <c r="AF365" s="63" t="str">
        <f t="shared" si="65"/>
        <v/>
      </c>
      <c r="AG365" s="62"/>
      <c r="AH365" s="207"/>
      <c r="AI365" s="64"/>
      <c r="AJ365" s="64"/>
      <c r="AK365" s="64"/>
      <c r="AL365" s="66" t="str">
        <f t="shared" si="66"/>
        <v/>
      </c>
      <c r="AM365" s="67" t="str">
        <f t="shared" si="67"/>
        <v/>
      </c>
      <c r="AN365" s="68" t="str">
        <f t="shared" si="68"/>
        <v/>
      </c>
      <c r="AO365" s="67" t="str">
        <f t="shared" si="69"/>
        <v/>
      </c>
      <c r="AP365" s="67" t="str">
        <f t="shared" si="70"/>
        <v/>
      </c>
      <c r="AQ365" s="67" t="str">
        <f t="shared" si="71"/>
        <v/>
      </c>
      <c r="AR365" s="67" t="str">
        <f t="shared" si="72"/>
        <v/>
      </c>
      <c r="AS365" s="67" t="str">
        <f t="shared" si="73"/>
        <v/>
      </c>
      <c r="AT365" s="67" t="str">
        <f>IF(A365="","",IF(S365="Yes","N.A.",IF(AND(AD365&lt;&gt;"",AD365&lt;=AF365,AE365&gt;=Q365),"PASS",IF(Setup!$B$24&lt;=AF365,"WATCH",IF(BG365&gt;0,"PARTIAL REVERSE/REVIEW","REVERSE/REVIEW")))))</f>
        <v/>
      </c>
      <c r="AU365" s="67" t="str">
        <f>IF(A365="","",IF(H365="","REVIEW",IF(AI365&gt;0,IF(OR(AH365="",NOT(ISNUMBER(AH365))),"REVIEW CLAIM DATE",IF(AH365&lt;=SUMIF('FY Deadlines'!$A$5:$A$14,IF(MONTH(H365)&gt;=4,YEAR(H365),YEAR(H365)-1),'FY Deadlines'!$F$5:$F$14),"PASS","EXPIRED CLAIM")),IF(SUMIF('FY Deadlines'!$A$5:$A$14,IF(MONTH(H365)&gt;=4,YEAR(H365),YEAR(H365)-1),'FY Deadlines'!$F$5:$F$14)=0,"REVIEW FY",IF(Setup!$B$24&gt;SUMIF('FY Deadlines'!$A$5:$A$14,IF(MONTH(H365)&gt;=4,YEAR(H365),YEAR(H365)-1),'FY Deadlines'!$F$5:$F$14),"EXPIRED","PASS")))))</f>
        <v/>
      </c>
      <c r="AV365" s="67" t="str">
        <f t="shared" si="74"/>
        <v/>
      </c>
      <c r="AW365" s="67" t="str">
        <f>IF(AM365="","",IF(COUNTIF('GSTR-2B IMS'!$AE$5:$AE$504,AM365)=1,SUMIF('GSTR-2B IMS'!$AE$5:$AE$504,AM365,'GSTR-2B IMS'!$AL$5:$AL$504),""))</f>
        <v/>
      </c>
      <c r="AX365" s="67" t="str">
        <f>IF(A365="","",IF(AO365&gt;1,"Duplicate",IF(COUNTIF('GSTR-2B IMS'!$AE$5:$AE$504,AM365)=0,"Only in Books",IF(COUNTIF('GSTR-2B IMS'!$AE$5:$AE$504,AM365)&gt;1,"Duplicate",IF(AND(C365=INDEX('GSTR-2B IMS'!$C$5:$C$504,AW365),F365=INDEX('GSTR-2B IMS'!$F$5:$F$504,AW365),ABS(H365-INDEX('GSTR-2B IMS'!$H$5:$H$504,AW365))&lt;=Setup!$B$21,ABS(L365-INDEX('GSTR-2B IMS'!$L$5:$L$504,AW365))&lt;=Setup!$B$18,ABS(AN365-INDEX('GSTR-2B IMS'!$AF$5:$AF$504,AW365))&lt;=Setup!$B$19,ABS(M365-INDEX('GSTR-2B IMS'!$M$5:$M$504,AW365))&lt;=Setup!$B$20,ABS(N365-INDEX('GSTR-2B IMS'!$N$5:$N$504,AW365))&lt;=Setup!$B$20,ABS(O365-INDEX('GSTR-2B IMS'!$O$5:$O$504,AW365))&lt;=Setup!$B$20,ABS(P365-INDEX('GSTR-2B IMS'!$P$5:$P$504,AW365))&lt;=Setup!$B$20),"Exact",IF(AND(C365=INDEX('GSTR-2B IMS'!$C$5:$C$504,AW365),F365=INDEX('GSTR-2B IMS'!$F$5:$F$504,AW365)),"Partial","Probable"))))))</f>
        <v/>
      </c>
      <c r="AY365" s="69" t="str">
        <f t="shared" si="75"/>
        <v/>
      </c>
      <c r="AZ365" s="190">
        <f t="shared" si="76"/>
        <v>361</v>
      </c>
      <c r="BA365" s="190" t="str">
        <f>IF(A365="","",IF(AW365="","N.A.",IF(INDEX('GSTR-2B IMS'!$T$5:$T$504,AW365)&lt;&gt;"Available","REVIEW",IF(OR(INDEX('GSTR-2B IMS'!$B$5:$B$504,AW365)="GSTR-1 B2B",INDEX('GSTR-2B IMS'!$B$5:$B$504,AW365)="GSTR-1A",INDEX('GSTR-2B IMS'!$B$5:$B$504,AW365)="IFF"),IF(OR(INDEX('GSTR-2B IMS'!$V$5:$V$504,AW365)="Accepted",INDEX('GSTR-2B IMS'!$V$5:$V$504,AW365)="No Action",INDEX('GSTR-2B IMS'!$V$5:$V$504,AW365)="Deemed Accepted"),"PASS","REVIEW"),IF(OR(INDEX('GSTR-2B IMS'!$V$5:$V$504,AW365)="Not in IMS",INDEX('GSTR-2B IMS'!$V$5:$V$504,AW365)="N.A.",INDEX('GSTR-2B IMS'!$V$5:$V$504,AW365)=""),"PASS","REVIEW")))))</f>
        <v/>
      </c>
      <c r="BB365" s="190" t="str">
        <f>IF(A365="","",IF(S365="Yes","RCM",IF(AW365="","Unmatched",IF(INDEX('GSTR-2B IMS'!$AC$5:$AC$504,AW365)="","4(A)(5)",INDEX('GSTR-2B IMS'!$AC$5:$AC$504,AW365)))))</f>
        <v/>
      </c>
      <c r="BC365" s="188" t="str">
        <f>IF(A365="","",IF(OR(S365="Yes",F365="Credit Note",Q365&lt;=0,AF365="",Setup!$B$24&lt;=AF365,AN365&lt;=0),0,MAX(0,M365*MIN(1,MAX(0,AI365/AN365))*MAX(0,1-IF(AND(AD365&lt;&gt;"",AD365&lt;=AF365),MIN(1,MAX(0,AE365/Q365)),0))-SUMIFS('Reversal Reclaim'!$K$5:$K$504,'Reversal Reclaim'!$B$5:$B$504,A365,'Reversal Reclaim'!$G$5:$G$504,"Temporary"))))</f>
        <v/>
      </c>
      <c r="BD365" s="188" t="str">
        <f>IF(A365="","",IF(OR(S365="Yes",F365="Credit Note",Q365&lt;=0,AF365="",Setup!$B$24&lt;=AF365,AN365&lt;=0),0,MAX(0,N365*MIN(1,MAX(0,AI365/AN365))*MAX(0,1-IF(AND(AD365&lt;&gt;"",AD365&lt;=AF365),MIN(1,MAX(0,AE365/Q365)),0))-SUMIFS('Reversal Reclaim'!$L$5:$L$504,'Reversal Reclaim'!$B$5:$B$504,A365,'Reversal Reclaim'!$G$5:$G$504,"Temporary"))))</f>
        <v/>
      </c>
      <c r="BE365" s="188" t="str">
        <f>IF(A365="","",IF(OR(S365="Yes",F365="Credit Note",Q365&lt;=0,AF365="",Setup!$B$24&lt;=AF365,AN365&lt;=0),0,MAX(0,O365*MIN(1,MAX(0,AI365/AN365))*MAX(0,1-IF(AND(AD365&lt;&gt;"",AD365&lt;=AF365),MIN(1,MAX(0,AE365/Q365)),0))-SUMIFS('Reversal Reclaim'!$M$5:$M$504,'Reversal Reclaim'!$B$5:$B$504,A365,'Reversal Reclaim'!$G$5:$G$504,"Temporary"))))</f>
        <v/>
      </c>
      <c r="BF365" s="188" t="str">
        <f>IF(A365="","",IF(OR(S365="Yes",F365="Credit Note",Q365&lt;=0,AF365="",Setup!$B$24&lt;=AF365,AN365&lt;=0),0,MAX(0,P365*MIN(1,MAX(0,AI365/AN365))*MAX(0,1-IF(AND(AD365&lt;&gt;"",AD365&lt;=AF365),MIN(1,MAX(0,AE365/Q365)),0))-SUMIFS('Reversal Reclaim'!$N$5:$N$504,'Reversal Reclaim'!$B$5:$B$504,A365,'Reversal Reclaim'!$G$5:$G$504,"Temporary"))))</f>
        <v/>
      </c>
      <c r="BG365" s="188" t="str">
        <f t="shared" si="77"/>
        <v/>
      </c>
    </row>
    <row r="366" spans="1:59" ht="37.950000000000003" customHeight="1" x14ac:dyDescent="0.25">
      <c r="A366" s="61"/>
      <c r="B366" s="62"/>
      <c r="C366" s="62"/>
      <c r="D366" s="62"/>
      <c r="E366" s="62"/>
      <c r="F366" s="62"/>
      <c r="G366" s="62"/>
      <c r="H366" s="63"/>
      <c r="I366" s="63"/>
      <c r="J366" s="63"/>
      <c r="K366" s="63"/>
      <c r="L366" s="64"/>
      <c r="M366" s="64"/>
      <c r="N366" s="64"/>
      <c r="O366" s="64"/>
      <c r="P366" s="64"/>
      <c r="Q366" s="64"/>
      <c r="R366" s="62"/>
      <c r="S366" s="62"/>
      <c r="T366" s="62"/>
      <c r="U366" s="62"/>
      <c r="V366" s="62"/>
      <c r="W366" s="63"/>
      <c r="X366" s="65"/>
      <c r="Y366" s="65"/>
      <c r="Z366" s="65"/>
      <c r="AA366" s="62"/>
      <c r="AB366" s="62"/>
      <c r="AC366" s="62"/>
      <c r="AD366" s="63"/>
      <c r="AE366" s="64"/>
      <c r="AF366" s="63" t="str">
        <f t="shared" si="65"/>
        <v/>
      </c>
      <c r="AG366" s="62"/>
      <c r="AH366" s="207"/>
      <c r="AI366" s="64"/>
      <c r="AJ366" s="64"/>
      <c r="AK366" s="64"/>
      <c r="AL366" s="66" t="str">
        <f t="shared" si="66"/>
        <v/>
      </c>
      <c r="AM366" s="67" t="str">
        <f t="shared" si="67"/>
        <v/>
      </c>
      <c r="AN366" s="68" t="str">
        <f t="shared" si="68"/>
        <v/>
      </c>
      <c r="AO366" s="67" t="str">
        <f t="shared" si="69"/>
        <v/>
      </c>
      <c r="AP366" s="67" t="str">
        <f t="shared" si="70"/>
        <v/>
      </c>
      <c r="AQ366" s="67" t="str">
        <f t="shared" si="71"/>
        <v/>
      </c>
      <c r="AR366" s="67" t="str">
        <f t="shared" si="72"/>
        <v/>
      </c>
      <c r="AS366" s="67" t="str">
        <f t="shared" si="73"/>
        <v/>
      </c>
      <c r="AT366" s="67" t="str">
        <f>IF(A366="","",IF(S366="Yes","N.A.",IF(AND(AD366&lt;&gt;"",AD366&lt;=AF366,AE366&gt;=Q366),"PASS",IF(Setup!$B$24&lt;=AF366,"WATCH",IF(BG366&gt;0,"PARTIAL REVERSE/REVIEW","REVERSE/REVIEW")))))</f>
        <v/>
      </c>
      <c r="AU366" s="67" t="str">
        <f>IF(A366="","",IF(H366="","REVIEW",IF(AI366&gt;0,IF(OR(AH366="",NOT(ISNUMBER(AH366))),"REVIEW CLAIM DATE",IF(AH366&lt;=SUMIF('FY Deadlines'!$A$5:$A$14,IF(MONTH(H366)&gt;=4,YEAR(H366),YEAR(H366)-1),'FY Deadlines'!$F$5:$F$14),"PASS","EXPIRED CLAIM")),IF(SUMIF('FY Deadlines'!$A$5:$A$14,IF(MONTH(H366)&gt;=4,YEAR(H366),YEAR(H366)-1),'FY Deadlines'!$F$5:$F$14)=0,"REVIEW FY",IF(Setup!$B$24&gt;SUMIF('FY Deadlines'!$A$5:$A$14,IF(MONTH(H366)&gt;=4,YEAR(H366),YEAR(H366)-1),'FY Deadlines'!$F$5:$F$14),"EXPIRED","PASS")))))</f>
        <v/>
      </c>
      <c r="AV366" s="67" t="str">
        <f t="shared" si="74"/>
        <v/>
      </c>
      <c r="AW366" s="67" t="str">
        <f>IF(AM366="","",IF(COUNTIF('GSTR-2B IMS'!$AE$5:$AE$504,AM366)=1,SUMIF('GSTR-2B IMS'!$AE$5:$AE$504,AM366,'GSTR-2B IMS'!$AL$5:$AL$504),""))</f>
        <v/>
      </c>
      <c r="AX366" s="67" t="str">
        <f>IF(A366="","",IF(AO366&gt;1,"Duplicate",IF(COUNTIF('GSTR-2B IMS'!$AE$5:$AE$504,AM366)=0,"Only in Books",IF(COUNTIF('GSTR-2B IMS'!$AE$5:$AE$504,AM366)&gt;1,"Duplicate",IF(AND(C366=INDEX('GSTR-2B IMS'!$C$5:$C$504,AW366),F366=INDEX('GSTR-2B IMS'!$F$5:$F$504,AW366),ABS(H366-INDEX('GSTR-2B IMS'!$H$5:$H$504,AW366))&lt;=Setup!$B$21,ABS(L366-INDEX('GSTR-2B IMS'!$L$5:$L$504,AW366))&lt;=Setup!$B$18,ABS(AN366-INDEX('GSTR-2B IMS'!$AF$5:$AF$504,AW366))&lt;=Setup!$B$19,ABS(M366-INDEX('GSTR-2B IMS'!$M$5:$M$504,AW366))&lt;=Setup!$B$20,ABS(N366-INDEX('GSTR-2B IMS'!$N$5:$N$504,AW366))&lt;=Setup!$B$20,ABS(O366-INDEX('GSTR-2B IMS'!$O$5:$O$504,AW366))&lt;=Setup!$B$20,ABS(P366-INDEX('GSTR-2B IMS'!$P$5:$P$504,AW366))&lt;=Setup!$B$20),"Exact",IF(AND(C366=INDEX('GSTR-2B IMS'!$C$5:$C$504,AW366),F366=INDEX('GSTR-2B IMS'!$F$5:$F$504,AW366)),"Partial","Probable"))))))</f>
        <v/>
      </c>
      <c r="AY366" s="69" t="str">
        <f t="shared" si="75"/>
        <v/>
      </c>
      <c r="AZ366" s="190">
        <f t="shared" si="76"/>
        <v>362</v>
      </c>
      <c r="BA366" s="190" t="str">
        <f>IF(A366="","",IF(AW366="","N.A.",IF(INDEX('GSTR-2B IMS'!$T$5:$T$504,AW366)&lt;&gt;"Available","REVIEW",IF(OR(INDEX('GSTR-2B IMS'!$B$5:$B$504,AW366)="GSTR-1 B2B",INDEX('GSTR-2B IMS'!$B$5:$B$504,AW366)="GSTR-1A",INDEX('GSTR-2B IMS'!$B$5:$B$504,AW366)="IFF"),IF(OR(INDEX('GSTR-2B IMS'!$V$5:$V$504,AW366)="Accepted",INDEX('GSTR-2B IMS'!$V$5:$V$504,AW366)="No Action",INDEX('GSTR-2B IMS'!$V$5:$V$504,AW366)="Deemed Accepted"),"PASS","REVIEW"),IF(OR(INDEX('GSTR-2B IMS'!$V$5:$V$504,AW366)="Not in IMS",INDEX('GSTR-2B IMS'!$V$5:$V$504,AW366)="N.A.",INDEX('GSTR-2B IMS'!$V$5:$V$504,AW366)=""),"PASS","REVIEW")))))</f>
        <v/>
      </c>
      <c r="BB366" s="190" t="str">
        <f>IF(A366="","",IF(S366="Yes","RCM",IF(AW366="","Unmatched",IF(INDEX('GSTR-2B IMS'!$AC$5:$AC$504,AW366)="","4(A)(5)",INDEX('GSTR-2B IMS'!$AC$5:$AC$504,AW366)))))</f>
        <v/>
      </c>
      <c r="BC366" s="188" t="str">
        <f>IF(A366="","",IF(OR(S366="Yes",F366="Credit Note",Q366&lt;=0,AF366="",Setup!$B$24&lt;=AF366,AN366&lt;=0),0,MAX(0,M366*MIN(1,MAX(0,AI366/AN366))*MAX(0,1-IF(AND(AD366&lt;&gt;"",AD366&lt;=AF366),MIN(1,MAX(0,AE366/Q366)),0))-SUMIFS('Reversal Reclaim'!$K$5:$K$504,'Reversal Reclaim'!$B$5:$B$504,A366,'Reversal Reclaim'!$G$5:$G$504,"Temporary"))))</f>
        <v/>
      </c>
      <c r="BD366" s="188" t="str">
        <f>IF(A366="","",IF(OR(S366="Yes",F366="Credit Note",Q366&lt;=0,AF366="",Setup!$B$24&lt;=AF366,AN366&lt;=0),0,MAX(0,N366*MIN(1,MAX(0,AI366/AN366))*MAX(0,1-IF(AND(AD366&lt;&gt;"",AD366&lt;=AF366),MIN(1,MAX(0,AE366/Q366)),0))-SUMIFS('Reversal Reclaim'!$L$5:$L$504,'Reversal Reclaim'!$B$5:$B$504,A366,'Reversal Reclaim'!$G$5:$G$504,"Temporary"))))</f>
        <v/>
      </c>
      <c r="BE366" s="188" t="str">
        <f>IF(A366="","",IF(OR(S366="Yes",F366="Credit Note",Q366&lt;=0,AF366="",Setup!$B$24&lt;=AF366,AN366&lt;=0),0,MAX(0,O366*MIN(1,MAX(0,AI366/AN366))*MAX(0,1-IF(AND(AD366&lt;&gt;"",AD366&lt;=AF366),MIN(1,MAX(0,AE366/Q366)),0))-SUMIFS('Reversal Reclaim'!$M$5:$M$504,'Reversal Reclaim'!$B$5:$B$504,A366,'Reversal Reclaim'!$G$5:$G$504,"Temporary"))))</f>
        <v/>
      </c>
      <c r="BF366" s="188" t="str">
        <f>IF(A366="","",IF(OR(S366="Yes",F366="Credit Note",Q366&lt;=0,AF366="",Setup!$B$24&lt;=AF366,AN366&lt;=0),0,MAX(0,P366*MIN(1,MAX(0,AI366/AN366))*MAX(0,1-IF(AND(AD366&lt;&gt;"",AD366&lt;=AF366),MIN(1,MAX(0,AE366/Q366)),0))-SUMIFS('Reversal Reclaim'!$N$5:$N$504,'Reversal Reclaim'!$B$5:$B$504,A366,'Reversal Reclaim'!$G$5:$G$504,"Temporary"))))</f>
        <v/>
      </c>
      <c r="BG366" s="188" t="str">
        <f t="shared" si="77"/>
        <v/>
      </c>
    </row>
    <row r="367" spans="1:59" ht="37.950000000000003" customHeight="1" x14ac:dyDescent="0.25">
      <c r="A367" s="61"/>
      <c r="B367" s="62"/>
      <c r="C367" s="62"/>
      <c r="D367" s="62"/>
      <c r="E367" s="62"/>
      <c r="F367" s="62"/>
      <c r="G367" s="62"/>
      <c r="H367" s="63"/>
      <c r="I367" s="63"/>
      <c r="J367" s="63"/>
      <c r="K367" s="63"/>
      <c r="L367" s="64"/>
      <c r="M367" s="64"/>
      <c r="N367" s="64"/>
      <c r="O367" s="64"/>
      <c r="P367" s="64"/>
      <c r="Q367" s="64"/>
      <c r="R367" s="62"/>
      <c r="S367" s="62"/>
      <c r="T367" s="62"/>
      <c r="U367" s="62"/>
      <c r="V367" s="62"/>
      <c r="W367" s="63"/>
      <c r="X367" s="65"/>
      <c r="Y367" s="65"/>
      <c r="Z367" s="65"/>
      <c r="AA367" s="62"/>
      <c r="AB367" s="62"/>
      <c r="AC367" s="62"/>
      <c r="AD367" s="63"/>
      <c r="AE367" s="64"/>
      <c r="AF367" s="63" t="str">
        <f t="shared" si="65"/>
        <v/>
      </c>
      <c r="AG367" s="62"/>
      <c r="AH367" s="207"/>
      <c r="AI367" s="64"/>
      <c r="AJ367" s="64"/>
      <c r="AK367" s="64"/>
      <c r="AL367" s="66" t="str">
        <f t="shared" si="66"/>
        <v/>
      </c>
      <c r="AM367" s="67" t="str">
        <f t="shared" si="67"/>
        <v/>
      </c>
      <c r="AN367" s="68" t="str">
        <f t="shared" si="68"/>
        <v/>
      </c>
      <c r="AO367" s="67" t="str">
        <f t="shared" si="69"/>
        <v/>
      </c>
      <c r="AP367" s="67" t="str">
        <f t="shared" si="70"/>
        <v/>
      </c>
      <c r="AQ367" s="67" t="str">
        <f t="shared" si="71"/>
        <v/>
      </c>
      <c r="AR367" s="67" t="str">
        <f t="shared" si="72"/>
        <v/>
      </c>
      <c r="AS367" s="67" t="str">
        <f t="shared" si="73"/>
        <v/>
      </c>
      <c r="AT367" s="67" t="str">
        <f>IF(A367="","",IF(S367="Yes","N.A.",IF(AND(AD367&lt;&gt;"",AD367&lt;=AF367,AE367&gt;=Q367),"PASS",IF(Setup!$B$24&lt;=AF367,"WATCH",IF(BG367&gt;0,"PARTIAL REVERSE/REVIEW","REVERSE/REVIEW")))))</f>
        <v/>
      </c>
      <c r="AU367" s="67" t="str">
        <f>IF(A367="","",IF(H367="","REVIEW",IF(AI367&gt;0,IF(OR(AH367="",NOT(ISNUMBER(AH367))),"REVIEW CLAIM DATE",IF(AH367&lt;=SUMIF('FY Deadlines'!$A$5:$A$14,IF(MONTH(H367)&gt;=4,YEAR(H367),YEAR(H367)-1),'FY Deadlines'!$F$5:$F$14),"PASS","EXPIRED CLAIM")),IF(SUMIF('FY Deadlines'!$A$5:$A$14,IF(MONTH(H367)&gt;=4,YEAR(H367),YEAR(H367)-1),'FY Deadlines'!$F$5:$F$14)=0,"REVIEW FY",IF(Setup!$B$24&gt;SUMIF('FY Deadlines'!$A$5:$A$14,IF(MONTH(H367)&gt;=4,YEAR(H367),YEAR(H367)-1),'FY Deadlines'!$F$5:$F$14),"EXPIRED","PASS")))))</f>
        <v/>
      </c>
      <c r="AV367" s="67" t="str">
        <f t="shared" si="74"/>
        <v/>
      </c>
      <c r="AW367" s="67" t="str">
        <f>IF(AM367="","",IF(COUNTIF('GSTR-2B IMS'!$AE$5:$AE$504,AM367)=1,SUMIF('GSTR-2B IMS'!$AE$5:$AE$504,AM367,'GSTR-2B IMS'!$AL$5:$AL$504),""))</f>
        <v/>
      </c>
      <c r="AX367" s="67" t="str">
        <f>IF(A367="","",IF(AO367&gt;1,"Duplicate",IF(COUNTIF('GSTR-2B IMS'!$AE$5:$AE$504,AM367)=0,"Only in Books",IF(COUNTIF('GSTR-2B IMS'!$AE$5:$AE$504,AM367)&gt;1,"Duplicate",IF(AND(C367=INDEX('GSTR-2B IMS'!$C$5:$C$504,AW367),F367=INDEX('GSTR-2B IMS'!$F$5:$F$504,AW367),ABS(H367-INDEX('GSTR-2B IMS'!$H$5:$H$504,AW367))&lt;=Setup!$B$21,ABS(L367-INDEX('GSTR-2B IMS'!$L$5:$L$504,AW367))&lt;=Setup!$B$18,ABS(AN367-INDEX('GSTR-2B IMS'!$AF$5:$AF$504,AW367))&lt;=Setup!$B$19,ABS(M367-INDEX('GSTR-2B IMS'!$M$5:$M$504,AW367))&lt;=Setup!$B$20,ABS(N367-INDEX('GSTR-2B IMS'!$N$5:$N$504,AW367))&lt;=Setup!$B$20,ABS(O367-INDEX('GSTR-2B IMS'!$O$5:$O$504,AW367))&lt;=Setup!$B$20,ABS(P367-INDEX('GSTR-2B IMS'!$P$5:$P$504,AW367))&lt;=Setup!$B$20),"Exact",IF(AND(C367=INDEX('GSTR-2B IMS'!$C$5:$C$504,AW367),F367=INDEX('GSTR-2B IMS'!$F$5:$F$504,AW367)),"Partial","Probable"))))))</f>
        <v/>
      </c>
      <c r="AY367" s="69" t="str">
        <f t="shared" si="75"/>
        <v/>
      </c>
      <c r="AZ367" s="190">
        <f t="shared" si="76"/>
        <v>363</v>
      </c>
      <c r="BA367" s="190" t="str">
        <f>IF(A367="","",IF(AW367="","N.A.",IF(INDEX('GSTR-2B IMS'!$T$5:$T$504,AW367)&lt;&gt;"Available","REVIEW",IF(OR(INDEX('GSTR-2B IMS'!$B$5:$B$504,AW367)="GSTR-1 B2B",INDEX('GSTR-2B IMS'!$B$5:$B$504,AW367)="GSTR-1A",INDEX('GSTR-2B IMS'!$B$5:$B$504,AW367)="IFF"),IF(OR(INDEX('GSTR-2B IMS'!$V$5:$V$504,AW367)="Accepted",INDEX('GSTR-2B IMS'!$V$5:$V$504,AW367)="No Action",INDEX('GSTR-2B IMS'!$V$5:$V$504,AW367)="Deemed Accepted"),"PASS","REVIEW"),IF(OR(INDEX('GSTR-2B IMS'!$V$5:$V$504,AW367)="Not in IMS",INDEX('GSTR-2B IMS'!$V$5:$V$504,AW367)="N.A.",INDEX('GSTR-2B IMS'!$V$5:$V$504,AW367)=""),"PASS","REVIEW")))))</f>
        <v/>
      </c>
      <c r="BB367" s="190" t="str">
        <f>IF(A367="","",IF(S367="Yes","RCM",IF(AW367="","Unmatched",IF(INDEX('GSTR-2B IMS'!$AC$5:$AC$504,AW367)="","4(A)(5)",INDEX('GSTR-2B IMS'!$AC$5:$AC$504,AW367)))))</f>
        <v/>
      </c>
      <c r="BC367" s="188" t="str">
        <f>IF(A367="","",IF(OR(S367="Yes",F367="Credit Note",Q367&lt;=0,AF367="",Setup!$B$24&lt;=AF367,AN367&lt;=0),0,MAX(0,M367*MIN(1,MAX(0,AI367/AN367))*MAX(0,1-IF(AND(AD367&lt;&gt;"",AD367&lt;=AF367),MIN(1,MAX(0,AE367/Q367)),0))-SUMIFS('Reversal Reclaim'!$K$5:$K$504,'Reversal Reclaim'!$B$5:$B$504,A367,'Reversal Reclaim'!$G$5:$G$504,"Temporary"))))</f>
        <v/>
      </c>
      <c r="BD367" s="188" t="str">
        <f>IF(A367="","",IF(OR(S367="Yes",F367="Credit Note",Q367&lt;=0,AF367="",Setup!$B$24&lt;=AF367,AN367&lt;=0),0,MAX(0,N367*MIN(1,MAX(0,AI367/AN367))*MAX(0,1-IF(AND(AD367&lt;&gt;"",AD367&lt;=AF367),MIN(1,MAX(0,AE367/Q367)),0))-SUMIFS('Reversal Reclaim'!$L$5:$L$504,'Reversal Reclaim'!$B$5:$B$504,A367,'Reversal Reclaim'!$G$5:$G$504,"Temporary"))))</f>
        <v/>
      </c>
      <c r="BE367" s="188" t="str">
        <f>IF(A367="","",IF(OR(S367="Yes",F367="Credit Note",Q367&lt;=0,AF367="",Setup!$B$24&lt;=AF367,AN367&lt;=0),0,MAX(0,O367*MIN(1,MAX(0,AI367/AN367))*MAX(0,1-IF(AND(AD367&lt;&gt;"",AD367&lt;=AF367),MIN(1,MAX(0,AE367/Q367)),0))-SUMIFS('Reversal Reclaim'!$M$5:$M$504,'Reversal Reclaim'!$B$5:$B$504,A367,'Reversal Reclaim'!$G$5:$G$504,"Temporary"))))</f>
        <v/>
      </c>
      <c r="BF367" s="188" t="str">
        <f>IF(A367="","",IF(OR(S367="Yes",F367="Credit Note",Q367&lt;=0,AF367="",Setup!$B$24&lt;=AF367,AN367&lt;=0),0,MAX(0,P367*MIN(1,MAX(0,AI367/AN367))*MAX(0,1-IF(AND(AD367&lt;&gt;"",AD367&lt;=AF367),MIN(1,MAX(0,AE367/Q367)),0))-SUMIFS('Reversal Reclaim'!$N$5:$N$504,'Reversal Reclaim'!$B$5:$B$504,A367,'Reversal Reclaim'!$G$5:$G$504,"Temporary"))))</f>
        <v/>
      </c>
      <c r="BG367" s="188" t="str">
        <f t="shared" si="77"/>
        <v/>
      </c>
    </row>
    <row r="368" spans="1:59" ht="37.950000000000003" customHeight="1" x14ac:dyDescent="0.25">
      <c r="A368" s="61"/>
      <c r="B368" s="62"/>
      <c r="C368" s="62"/>
      <c r="D368" s="62"/>
      <c r="E368" s="62"/>
      <c r="F368" s="62"/>
      <c r="G368" s="62"/>
      <c r="H368" s="63"/>
      <c r="I368" s="63"/>
      <c r="J368" s="63"/>
      <c r="K368" s="63"/>
      <c r="L368" s="64"/>
      <c r="M368" s="64"/>
      <c r="N368" s="64"/>
      <c r="O368" s="64"/>
      <c r="P368" s="64"/>
      <c r="Q368" s="64"/>
      <c r="R368" s="62"/>
      <c r="S368" s="62"/>
      <c r="T368" s="62"/>
      <c r="U368" s="62"/>
      <c r="V368" s="62"/>
      <c r="W368" s="63"/>
      <c r="X368" s="65"/>
      <c r="Y368" s="65"/>
      <c r="Z368" s="65"/>
      <c r="AA368" s="62"/>
      <c r="AB368" s="62"/>
      <c r="AC368" s="62"/>
      <c r="AD368" s="63"/>
      <c r="AE368" s="64"/>
      <c r="AF368" s="63" t="str">
        <f t="shared" si="65"/>
        <v/>
      </c>
      <c r="AG368" s="62"/>
      <c r="AH368" s="207"/>
      <c r="AI368" s="64"/>
      <c r="AJ368" s="64"/>
      <c r="AK368" s="64"/>
      <c r="AL368" s="66" t="str">
        <f t="shared" si="66"/>
        <v/>
      </c>
      <c r="AM368" s="67" t="str">
        <f t="shared" si="67"/>
        <v/>
      </c>
      <c r="AN368" s="68" t="str">
        <f t="shared" si="68"/>
        <v/>
      </c>
      <c r="AO368" s="67" t="str">
        <f t="shared" si="69"/>
        <v/>
      </c>
      <c r="AP368" s="67" t="str">
        <f t="shared" si="70"/>
        <v/>
      </c>
      <c r="AQ368" s="67" t="str">
        <f t="shared" si="71"/>
        <v/>
      </c>
      <c r="AR368" s="67" t="str">
        <f t="shared" si="72"/>
        <v/>
      </c>
      <c r="AS368" s="67" t="str">
        <f t="shared" si="73"/>
        <v/>
      </c>
      <c r="AT368" s="67" t="str">
        <f>IF(A368="","",IF(S368="Yes","N.A.",IF(AND(AD368&lt;&gt;"",AD368&lt;=AF368,AE368&gt;=Q368),"PASS",IF(Setup!$B$24&lt;=AF368,"WATCH",IF(BG368&gt;0,"PARTIAL REVERSE/REVIEW","REVERSE/REVIEW")))))</f>
        <v/>
      </c>
      <c r="AU368" s="67" t="str">
        <f>IF(A368="","",IF(H368="","REVIEW",IF(AI368&gt;0,IF(OR(AH368="",NOT(ISNUMBER(AH368))),"REVIEW CLAIM DATE",IF(AH368&lt;=SUMIF('FY Deadlines'!$A$5:$A$14,IF(MONTH(H368)&gt;=4,YEAR(H368),YEAR(H368)-1),'FY Deadlines'!$F$5:$F$14),"PASS","EXPIRED CLAIM")),IF(SUMIF('FY Deadlines'!$A$5:$A$14,IF(MONTH(H368)&gt;=4,YEAR(H368),YEAR(H368)-1),'FY Deadlines'!$F$5:$F$14)=0,"REVIEW FY",IF(Setup!$B$24&gt;SUMIF('FY Deadlines'!$A$5:$A$14,IF(MONTH(H368)&gt;=4,YEAR(H368),YEAR(H368)-1),'FY Deadlines'!$F$5:$F$14),"EXPIRED","PASS")))))</f>
        <v/>
      </c>
      <c r="AV368" s="67" t="str">
        <f t="shared" si="74"/>
        <v/>
      </c>
      <c r="AW368" s="67" t="str">
        <f>IF(AM368="","",IF(COUNTIF('GSTR-2B IMS'!$AE$5:$AE$504,AM368)=1,SUMIF('GSTR-2B IMS'!$AE$5:$AE$504,AM368,'GSTR-2B IMS'!$AL$5:$AL$504),""))</f>
        <v/>
      </c>
      <c r="AX368" s="67" t="str">
        <f>IF(A368="","",IF(AO368&gt;1,"Duplicate",IF(COUNTIF('GSTR-2B IMS'!$AE$5:$AE$504,AM368)=0,"Only in Books",IF(COUNTIF('GSTR-2B IMS'!$AE$5:$AE$504,AM368)&gt;1,"Duplicate",IF(AND(C368=INDEX('GSTR-2B IMS'!$C$5:$C$504,AW368),F368=INDEX('GSTR-2B IMS'!$F$5:$F$504,AW368),ABS(H368-INDEX('GSTR-2B IMS'!$H$5:$H$504,AW368))&lt;=Setup!$B$21,ABS(L368-INDEX('GSTR-2B IMS'!$L$5:$L$504,AW368))&lt;=Setup!$B$18,ABS(AN368-INDEX('GSTR-2B IMS'!$AF$5:$AF$504,AW368))&lt;=Setup!$B$19,ABS(M368-INDEX('GSTR-2B IMS'!$M$5:$M$504,AW368))&lt;=Setup!$B$20,ABS(N368-INDEX('GSTR-2B IMS'!$N$5:$N$504,AW368))&lt;=Setup!$B$20,ABS(O368-INDEX('GSTR-2B IMS'!$O$5:$O$504,AW368))&lt;=Setup!$B$20,ABS(P368-INDEX('GSTR-2B IMS'!$P$5:$P$504,AW368))&lt;=Setup!$B$20),"Exact",IF(AND(C368=INDEX('GSTR-2B IMS'!$C$5:$C$504,AW368),F368=INDEX('GSTR-2B IMS'!$F$5:$F$504,AW368)),"Partial","Probable"))))))</f>
        <v/>
      </c>
      <c r="AY368" s="69" t="str">
        <f t="shared" si="75"/>
        <v/>
      </c>
      <c r="AZ368" s="190">
        <f t="shared" si="76"/>
        <v>364</v>
      </c>
      <c r="BA368" s="190" t="str">
        <f>IF(A368="","",IF(AW368="","N.A.",IF(INDEX('GSTR-2B IMS'!$T$5:$T$504,AW368)&lt;&gt;"Available","REVIEW",IF(OR(INDEX('GSTR-2B IMS'!$B$5:$B$504,AW368)="GSTR-1 B2B",INDEX('GSTR-2B IMS'!$B$5:$B$504,AW368)="GSTR-1A",INDEX('GSTR-2B IMS'!$B$5:$B$504,AW368)="IFF"),IF(OR(INDEX('GSTR-2B IMS'!$V$5:$V$504,AW368)="Accepted",INDEX('GSTR-2B IMS'!$V$5:$V$504,AW368)="No Action",INDEX('GSTR-2B IMS'!$V$5:$V$504,AW368)="Deemed Accepted"),"PASS","REVIEW"),IF(OR(INDEX('GSTR-2B IMS'!$V$5:$V$504,AW368)="Not in IMS",INDEX('GSTR-2B IMS'!$V$5:$V$504,AW368)="N.A.",INDEX('GSTR-2B IMS'!$V$5:$V$504,AW368)=""),"PASS","REVIEW")))))</f>
        <v/>
      </c>
      <c r="BB368" s="190" t="str">
        <f>IF(A368="","",IF(S368="Yes","RCM",IF(AW368="","Unmatched",IF(INDEX('GSTR-2B IMS'!$AC$5:$AC$504,AW368)="","4(A)(5)",INDEX('GSTR-2B IMS'!$AC$5:$AC$504,AW368)))))</f>
        <v/>
      </c>
      <c r="BC368" s="188" t="str">
        <f>IF(A368="","",IF(OR(S368="Yes",F368="Credit Note",Q368&lt;=0,AF368="",Setup!$B$24&lt;=AF368,AN368&lt;=0),0,MAX(0,M368*MIN(1,MAX(0,AI368/AN368))*MAX(0,1-IF(AND(AD368&lt;&gt;"",AD368&lt;=AF368),MIN(1,MAX(0,AE368/Q368)),0))-SUMIFS('Reversal Reclaim'!$K$5:$K$504,'Reversal Reclaim'!$B$5:$B$504,A368,'Reversal Reclaim'!$G$5:$G$504,"Temporary"))))</f>
        <v/>
      </c>
      <c r="BD368" s="188" t="str">
        <f>IF(A368="","",IF(OR(S368="Yes",F368="Credit Note",Q368&lt;=0,AF368="",Setup!$B$24&lt;=AF368,AN368&lt;=0),0,MAX(0,N368*MIN(1,MAX(0,AI368/AN368))*MAX(0,1-IF(AND(AD368&lt;&gt;"",AD368&lt;=AF368),MIN(1,MAX(0,AE368/Q368)),0))-SUMIFS('Reversal Reclaim'!$L$5:$L$504,'Reversal Reclaim'!$B$5:$B$504,A368,'Reversal Reclaim'!$G$5:$G$504,"Temporary"))))</f>
        <v/>
      </c>
      <c r="BE368" s="188" t="str">
        <f>IF(A368="","",IF(OR(S368="Yes",F368="Credit Note",Q368&lt;=0,AF368="",Setup!$B$24&lt;=AF368,AN368&lt;=0),0,MAX(0,O368*MIN(1,MAX(0,AI368/AN368))*MAX(0,1-IF(AND(AD368&lt;&gt;"",AD368&lt;=AF368),MIN(1,MAX(0,AE368/Q368)),0))-SUMIFS('Reversal Reclaim'!$M$5:$M$504,'Reversal Reclaim'!$B$5:$B$504,A368,'Reversal Reclaim'!$G$5:$G$504,"Temporary"))))</f>
        <v/>
      </c>
      <c r="BF368" s="188" t="str">
        <f>IF(A368="","",IF(OR(S368="Yes",F368="Credit Note",Q368&lt;=0,AF368="",Setup!$B$24&lt;=AF368,AN368&lt;=0),0,MAX(0,P368*MIN(1,MAX(0,AI368/AN368))*MAX(0,1-IF(AND(AD368&lt;&gt;"",AD368&lt;=AF368),MIN(1,MAX(0,AE368/Q368)),0))-SUMIFS('Reversal Reclaim'!$N$5:$N$504,'Reversal Reclaim'!$B$5:$B$504,A368,'Reversal Reclaim'!$G$5:$G$504,"Temporary"))))</f>
        <v/>
      </c>
      <c r="BG368" s="188" t="str">
        <f t="shared" si="77"/>
        <v/>
      </c>
    </row>
    <row r="369" spans="1:59" ht="37.950000000000003" customHeight="1" x14ac:dyDescent="0.25">
      <c r="A369" s="61"/>
      <c r="B369" s="62"/>
      <c r="C369" s="62"/>
      <c r="D369" s="62"/>
      <c r="E369" s="62"/>
      <c r="F369" s="62"/>
      <c r="G369" s="62"/>
      <c r="H369" s="63"/>
      <c r="I369" s="63"/>
      <c r="J369" s="63"/>
      <c r="K369" s="63"/>
      <c r="L369" s="64"/>
      <c r="M369" s="64"/>
      <c r="N369" s="64"/>
      <c r="O369" s="64"/>
      <c r="P369" s="64"/>
      <c r="Q369" s="64"/>
      <c r="R369" s="62"/>
      <c r="S369" s="62"/>
      <c r="T369" s="62"/>
      <c r="U369" s="62"/>
      <c r="V369" s="62"/>
      <c r="W369" s="63"/>
      <c r="X369" s="65"/>
      <c r="Y369" s="65"/>
      <c r="Z369" s="65"/>
      <c r="AA369" s="62"/>
      <c r="AB369" s="62"/>
      <c r="AC369" s="62"/>
      <c r="AD369" s="63"/>
      <c r="AE369" s="64"/>
      <c r="AF369" s="63" t="str">
        <f t="shared" si="65"/>
        <v/>
      </c>
      <c r="AG369" s="62"/>
      <c r="AH369" s="207"/>
      <c r="AI369" s="64"/>
      <c r="AJ369" s="64"/>
      <c r="AK369" s="64"/>
      <c r="AL369" s="66" t="str">
        <f t="shared" si="66"/>
        <v/>
      </c>
      <c r="AM369" s="67" t="str">
        <f t="shared" si="67"/>
        <v/>
      </c>
      <c r="AN369" s="68" t="str">
        <f t="shared" si="68"/>
        <v/>
      </c>
      <c r="AO369" s="67" t="str">
        <f t="shared" si="69"/>
        <v/>
      </c>
      <c r="AP369" s="67" t="str">
        <f t="shared" si="70"/>
        <v/>
      </c>
      <c r="AQ369" s="67" t="str">
        <f t="shared" si="71"/>
        <v/>
      </c>
      <c r="AR369" s="67" t="str">
        <f t="shared" si="72"/>
        <v/>
      </c>
      <c r="AS369" s="67" t="str">
        <f t="shared" si="73"/>
        <v/>
      </c>
      <c r="AT369" s="67" t="str">
        <f>IF(A369="","",IF(S369="Yes","N.A.",IF(AND(AD369&lt;&gt;"",AD369&lt;=AF369,AE369&gt;=Q369),"PASS",IF(Setup!$B$24&lt;=AF369,"WATCH",IF(BG369&gt;0,"PARTIAL REVERSE/REVIEW","REVERSE/REVIEW")))))</f>
        <v/>
      </c>
      <c r="AU369" s="67" t="str">
        <f>IF(A369="","",IF(H369="","REVIEW",IF(AI369&gt;0,IF(OR(AH369="",NOT(ISNUMBER(AH369))),"REVIEW CLAIM DATE",IF(AH369&lt;=SUMIF('FY Deadlines'!$A$5:$A$14,IF(MONTH(H369)&gt;=4,YEAR(H369),YEAR(H369)-1),'FY Deadlines'!$F$5:$F$14),"PASS","EXPIRED CLAIM")),IF(SUMIF('FY Deadlines'!$A$5:$A$14,IF(MONTH(H369)&gt;=4,YEAR(H369),YEAR(H369)-1),'FY Deadlines'!$F$5:$F$14)=0,"REVIEW FY",IF(Setup!$B$24&gt;SUMIF('FY Deadlines'!$A$5:$A$14,IF(MONTH(H369)&gt;=4,YEAR(H369),YEAR(H369)-1),'FY Deadlines'!$F$5:$F$14),"EXPIRED","PASS")))))</f>
        <v/>
      </c>
      <c r="AV369" s="67" t="str">
        <f t="shared" si="74"/>
        <v/>
      </c>
      <c r="AW369" s="67" t="str">
        <f>IF(AM369="","",IF(COUNTIF('GSTR-2B IMS'!$AE$5:$AE$504,AM369)=1,SUMIF('GSTR-2B IMS'!$AE$5:$AE$504,AM369,'GSTR-2B IMS'!$AL$5:$AL$504),""))</f>
        <v/>
      </c>
      <c r="AX369" s="67" t="str">
        <f>IF(A369="","",IF(AO369&gt;1,"Duplicate",IF(COUNTIF('GSTR-2B IMS'!$AE$5:$AE$504,AM369)=0,"Only in Books",IF(COUNTIF('GSTR-2B IMS'!$AE$5:$AE$504,AM369)&gt;1,"Duplicate",IF(AND(C369=INDEX('GSTR-2B IMS'!$C$5:$C$504,AW369),F369=INDEX('GSTR-2B IMS'!$F$5:$F$504,AW369),ABS(H369-INDEX('GSTR-2B IMS'!$H$5:$H$504,AW369))&lt;=Setup!$B$21,ABS(L369-INDEX('GSTR-2B IMS'!$L$5:$L$504,AW369))&lt;=Setup!$B$18,ABS(AN369-INDEX('GSTR-2B IMS'!$AF$5:$AF$504,AW369))&lt;=Setup!$B$19,ABS(M369-INDEX('GSTR-2B IMS'!$M$5:$M$504,AW369))&lt;=Setup!$B$20,ABS(N369-INDEX('GSTR-2B IMS'!$N$5:$N$504,AW369))&lt;=Setup!$B$20,ABS(O369-INDEX('GSTR-2B IMS'!$O$5:$O$504,AW369))&lt;=Setup!$B$20,ABS(P369-INDEX('GSTR-2B IMS'!$P$5:$P$504,AW369))&lt;=Setup!$B$20),"Exact",IF(AND(C369=INDEX('GSTR-2B IMS'!$C$5:$C$504,AW369),F369=INDEX('GSTR-2B IMS'!$F$5:$F$504,AW369)),"Partial","Probable"))))))</f>
        <v/>
      </c>
      <c r="AY369" s="69" t="str">
        <f t="shared" si="75"/>
        <v/>
      </c>
      <c r="AZ369" s="190">
        <f t="shared" si="76"/>
        <v>365</v>
      </c>
      <c r="BA369" s="190" t="str">
        <f>IF(A369="","",IF(AW369="","N.A.",IF(INDEX('GSTR-2B IMS'!$T$5:$T$504,AW369)&lt;&gt;"Available","REVIEW",IF(OR(INDEX('GSTR-2B IMS'!$B$5:$B$504,AW369)="GSTR-1 B2B",INDEX('GSTR-2B IMS'!$B$5:$B$504,AW369)="GSTR-1A",INDEX('GSTR-2B IMS'!$B$5:$B$504,AW369)="IFF"),IF(OR(INDEX('GSTR-2B IMS'!$V$5:$V$504,AW369)="Accepted",INDEX('GSTR-2B IMS'!$V$5:$V$504,AW369)="No Action",INDEX('GSTR-2B IMS'!$V$5:$V$504,AW369)="Deemed Accepted"),"PASS","REVIEW"),IF(OR(INDEX('GSTR-2B IMS'!$V$5:$V$504,AW369)="Not in IMS",INDEX('GSTR-2B IMS'!$V$5:$V$504,AW369)="N.A.",INDEX('GSTR-2B IMS'!$V$5:$V$504,AW369)=""),"PASS","REVIEW")))))</f>
        <v/>
      </c>
      <c r="BB369" s="190" t="str">
        <f>IF(A369="","",IF(S369="Yes","RCM",IF(AW369="","Unmatched",IF(INDEX('GSTR-2B IMS'!$AC$5:$AC$504,AW369)="","4(A)(5)",INDEX('GSTR-2B IMS'!$AC$5:$AC$504,AW369)))))</f>
        <v/>
      </c>
      <c r="BC369" s="188" t="str">
        <f>IF(A369="","",IF(OR(S369="Yes",F369="Credit Note",Q369&lt;=0,AF369="",Setup!$B$24&lt;=AF369,AN369&lt;=0),0,MAX(0,M369*MIN(1,MAX(0,AI369/AN369))*MAX(0,1-IF(AND(AD369&lt;&gt;"",AD369&lt;=AF369),MIN(1,MAX(0,AE369/Q369)),0))-SUMIFS('Reversal Reclaim'!$K$5:$K$504,'Reversal Reclaim'!$B$5:$B$504,A369,'Reversal Reclaim'!$G$5:$G$504,"Temporary"))))</f>
        <v/>
      </c>
      <c r="BD369" s="188" t="str">
        <f>IF(A369="","",IF(OR(S369="Yes",F369="Credit Note",Q369&lt;=0,AF369="",Setup!$B$24&lt;=AF369,AN369&lt;=0),0,MAX(0,N369*MIN(1,MAX(0,AI369/AN369))*MAX(0,1-IF(AND(AD369&lt;&gt;"",AD369&lt;=AF369),MIN(1,MAX(0,AE369/Q369)),0))-SUMIFS('Reversal Reclaim'!$L$5:$L$504,'Reversal Reclaim'!$B$5:$B$504,A369,'Reversal Reclaim'!$G$5:$G$504,"Temporary"))))</f>
        <v/>
      </c>
      <c r="BE369" s="188" t="str">
        <f>IF(A369="","",IF(OR(S369="Yes",F369="Credit Note",Q369&lt;=0,AF369="",Setup!$B$24&lt;=AF369,AN369&lt;=0),0,MAX(0,O369*MIN(1,MAX(0,AI369/AN369))*MAX(0,1-IF(AND(AD369&lt;&gt;"",AD369&lt;=AF369),MIN(1,MAX(0,AE369/Q369)),0))-SUMIFS('Reversal Reclaim'!$M$5:$M$504,'Reversal Reclaim'!$B$5:$B$504,A369,'Reversal Reclaim'!$G$5:$G$504,"Temporary"))))</f>
        <v/>
      </c>
      <c r="BF369" s="188" t="str">
        <f>IF(A369="","",IF(OR(S369="Yes",F369="Credit Note",Q369&lt;=0,AF369="",Setup!$B$24&lt;=AF369,AN369&lt;=0),0,MAX(0,P369*MIN(1,MAX(0,AI369/AN369))*MAX(0,1-IF(AND(AD369&lt;&gt;"",AD369&lt;=AF369),MIN(1,MAX(0,AE369/Q369)),0))-SUMIFS('Reversal Reclaim'!$N$5:$N$504,'Reversal Reclaim'!$B$5:$B$504,A369,'Reversal Reclaim'!$G$5:$G$504,"Temporary"))))</f>
        <v/>
      </c>
      <c r="BG369" s="188" t="str">
        <f t="shared" si="77"/>
        <v/>
      </c>
    </row>
    <row r="370" spans="1:59" ht="37.950000000000003" customHeight="1" x14ac:dyDescent="0.25">
      <c r="A370" s="61"/>
      <c r="B370" s="62"/>
      <c r="C370" s="62"/>
      <c r="D370" s="62"/>
      <c r="E370" s="62"/>
      <c r="F370" s="62"/>
      <c r="G370" s="62"/>
      <c r="H370" s="63"/>
      <c r="I370" s="63"/>
      <c r="J370" s="63"/>
      <c r="K370" s="63"/>
      <c r="L370" s="64"/>
      <c r="M370" s="64"/>
      <c r="N370" s="64"/>
      <c r="O370" s="64"/>
      <c r="P370" s="64"/>
      <c r="Q370" s="64"/>
      <c r="R370" s="62"/>
      <c r="S370" s="62"/>
      <c r="T370" s="62"/>
      <c r="U370" s="62"/>
      <c r="V370" s="62"/>
      <c r="W370" s="63"/>
      <c r="X370" s="65"/>
      <c r="Y370" s="65"/>
      <c r="Z370" s="65"/>
      <c r="AA370" s="62"/>
      <c r="AB370" s="62"/>
      <c r="AC370" s="62"/>
      <c r="AD370" s="63"/>
      <c r="AE370" s="64"/>
      <c r="AF370" s="63" t="str">
        <f t="shared" si="65"/>
        <v/>
      </c>
      <c r="AG370" s="62"/>
      <c r="AH370" s="207"/>
      <c r="AI370" s="64"/>
      <c r="AJ370" s="64"/>
      <c r="AK370" s="64"/>
      <c r="AL370" s="66" t="str">
        <f t="shared" si="66"/>
        <v/>
      </c>
      <c r="AM370" s="67" t="str">
        <f t="shared" si="67"/>
        <v/>
      </c>
      <c r="AN370" s="68" t="str">
        <f t="shared" si="68"/>
        <v/>
      </c>
      <c r="AO370" s="67" t="str">
        <f t="shared" si="69"/>
        <v/>
      </c>
      <c r="AP370" s="67" t="str">
        <f t="shared" si="70"/>
        <v/>
      </c>
      <c r="AQ370" s="67" t="str">
        <f t="shared" si="71"/>
        <v/>
      </c>
      <c r="AR370" s="67" t="str">
        <f t="shared" si="72"/>
        <v/>
      </c>
      <c r="AS370" s="67" t="str">
        <f t="shared" si="73"/>
        <v/>
      </c>
      <c r="AT370" s="67" t="str">
        <f>IF(A370="","",IF(S370="Yes","N.A.",IF(AND(AD370&lt;&gt;"",AD370&lt;=AF370,AE370&gt;=Q370),"PASS",IF(Setup!$B$24&lt;=AF370,"WATCH",IF(BG370&gt;0,"PARTIAL REVERSE/REVIEW","REVERSE/REVIEW")))))</f>
        <v/>
      </c>
      <c r="AU370" s="67" t="str">
        <f>IF(A370="","",IF(H370="","REVIEW",IF(AI370&gt;0,IF(OR(AH370="",NOT(ISNUMBER(AH370))),"REVIEW CLAIM DATE",IF(AH370&lt;=SUMIF('FY Deadlines'!$A$5:$A$14,IF(MONTH(H370)&gt;=4,YEAR(H370),YEAR(H370)-1),'FY Deadlines'!$F$5:$F$14),"PASS","EXPIRED CLAIM")),IF(SUMIF('FY Deadlines'!$A$5:$A$14,IF(MONTH(H370)&gt;=4,YEAR(H370),YEAR(H370)-1),'FY Deadlines'!$F$5:$F$14)=0,"REVIEW FY",IF(Setup!$B$24&gt;SUMIF('FY Deadlines'!$A$5:$A$14,IF(MONTH(H370)&gt;=4,YEAR(H370),YEAR(H370)-1),'FY Deadlines'!$F$5:$F$14),"EXPIRED","PASS")))))</f>
        <v/>
      </c>
      <c r="AV370" s="67" t="str">
        <f t="shared" si="74"/>
        <v/>
      </c>
      <c r="AW370" s="67" t="str">
        <f>IF(AM370="","",IF(COUNTIF('GSTR-2B IMS'!$AE$5:$AE$504,AM370)=1,SUMIF('GSTR-2B IMS'!$AE$5:$AE$504,AM370,'GSTR-2B IMS'!$AL$5:$AL$504),""))</f>
        <v/>
      </c>
      <c r="AX370" s="67" t="str">
        <f>IF(A370="","",IF(AO370&gt;1,"Duplicate",IF(COUNTIF('GSTR-2B IMS'!$AE$5:$AE$504,AM370)=0,"Only in Books",IF(COUNTIF('GSTR-2B IMS'!$AE$5:$AE$504,AM370)&gt;1,"Duplicate",IF(AND(C370=INDEX('GSTR-2B IMS'!$C$5:$C$504,AW370),F370=INDEX('GSTR-2B IMS'!$F$5:$F$504,AW370),ABS(H370-INDEX('GSTR-2B IMS'!$H$5:$H$504,AW370))&lt;=Setup!$B$21,ABS(L370-INDEX('GSTR-2B IMS'!$L$5:$L$504,AW370))&lt;=Setup!$B$18,ABS(AN370-INDEX('GSTR-2B IMS'!$AF$5:$AF$504,AW370))&lt;=Setup!$B$19,ABS(M370-INDEX('GSTR-2B IMS'!$M$5:$M$504,AW370))&lt;=Setup!$B$20,ABS(N370-INDEX('GSTR-2B IMS'!$N$5:$N$504,AW370))&lt;=Setup!$B$20,ABS(O370-INDEX('GSTR-2B IMS'!$O$5:$O$504,AW370))&lt;=Setup!$B$20,ABS(P370-INDEX('GSTR-2B IMS'!$P$5:$P$504,AW370))&lt;=Setup!$B$20),"Exact",IF(AND(C370=INDEX('GSTR-2B IMS'!$C$5:$C$504,AW370),F370=INDEX('GSTR-2B IMS'!$F$5:$F$504,AW370)),"Partial","Probable"))))))</f>
        <v/>
      </c>
      <c r="AY370" s="69" t="str">
        <f t="shared" si="75"/>
        <v/>
      </c>
      <c r="AZ370" s="190">
        <f t="shared" si="76"/>
        <v>366</v>
      </c>
      <c r="BA370" s="190" t="str">
        <f>IF(A370="","",IF(AW370="","N.A.",IF(INDEX('GSTR-2B IMS'!$T$5:$T$504,AW370)&lt;&gt;"Available","REVIEW",IF(OR(INDEX('GSTR-2B IMS'!$B$5:$B$504,AW370)="GSTR-1 B2B",INDEX('GSTR-2B IMS'!$B$5:$B$504,AW370)="GSTR-1A",INDEX('GSTR-2B IMS'!$B$5:$B$504,AW370)="IFF"),IF(OR(INDEX('GSTR-2B IMS'!$V$5:$V$504,AW370)="Accepted",INDEX('GSTR-2B IMS'!$V$5:$V$504,AW370)="No Action",INDEX('GSTR-2B IMS'!$V$5:$V$504,AW370)="Deemed Accepted"),"PASS","REVIEW"),IF(OR(INDEX('GSTR-2B IMS'!$V$5:$V$504,AW370)="Not in IMS",INDEX('GSTR-2B IMS'!$V$5:$V$504,AW370)="N.A.",INDEX('GSTR-2B IMS'!$V$5:$V$504,AW370)=""),"PASS","REVIEW")))))</f>
        <v/>
      </c>
      <c r="BB370" s="190" t="str">
        <f>IF(A370="","",IF(S370="Yes","RCM",IF(AW370="","Unmatched",IF(INDEX('GSTR-2B IMS'!$AC$5:$AC$504,AW370)="","4(A)(5)",INDEX('GSTR-2B IMS'!$AC$5:$AC$504,AW370)))))</f>
        <v/>
      </c>
      <c r="BC370" s="188" t="str">
        <f>IF(A370="","",IF(OR(S370="Yes",F370="Credit Note",Q370&lt;=0,AF370="",Setup!$B$24&lt;=AF370,AN370&lt;=0),0,MAX(0,M370*MIN(1,MAX(0,AI370/AN370))*MAX(0,1-IF(AND(AD370&lt;&gt;"",AD370&lt;=AF370),MIN(1,MAX(0,AE370/Q370)),0))-SUMIFS('Reversal Reclaim'!$K$5:$K$504,'Reversal Reclaim'!$B$5:$B$504,A370,'Reversal Reclaim'!$G$5:$G$504,"Temporary"))))</f>
        <v/>
      </c>
      <c r="BD370" s="188" t="str">
        <f>IF(A370="","",IF(OR(S370="Yes",F370="Credit Note",Q370&lt;=0,AF370="",Setup!$B$24&lt;=AF370,AN370&lt;=0),0,MAX(0,N370*MIN(1,MAX(0,AI370/AN370))*MAX(0,1-IF(AND(AD370&lt;&gt;"",AD370&lt;=AF370),MIN(1,MAX(0,AE370/Q370)),0))-SUMIFS('Reversal Reclaim'!$L$5:$L$504,'Reversal Reclaim'!$B$5:$B$504,A370,'Reversal Reclaim'!$G$5:$G$504,"Temporary"))))</f>
        <v/>
      </c>
      <c r="BE370" s="188" t="str">
        <f>IF(A370="","",IF(OR(S370="Yes",F370="Credit Note",Q370&lt;=0,AF370="",Setup!$B$24&lt;=AF370,AN370&lt;=0),0,MAX(0,O370*MIN(1,MAX(0,AI370/AN370))*MAX(0,1-IF(AND(AD370&lt;&gt;"",AD370&lt;=AF370),MIN(1,MAX(0,AE370/Q370)),0))-SUMIFS('Reversal Reclaim'!$M$5:$M$504,'Reversal Reclaim'!$B$5:$B$504,A370,'Reversal Reclaim'!$G$5:$G$504,"Temporary"))))</f>
        <v/>
      </c>
      <c r="BF370" s="188" t="str">
        <f>IF(A370="","",IF(OR(S370="Yes",F370="Credit Note",Q370&lt;=0,AF370="",Setup!$B$24&lt;=AF370,AN370&lt;=0),0,MAX(0,P370*MIN(1,MAX(0,AI370/AN370))*MAX(0,1-IF(AND(AD370&lt;&gt;"",AD370&lt;=AF370),MIN(1,MAX(0,AE370/Q370)),0))-SUMIFS('Reversal Reclaim'!$N$5:$N$504,'Reversal Reclaim'!$B$5:$B$504,A370,'Reversal Reclaim'!$G$5:$G$504,"Temporary"))))</f>
        <v/>
      </c>
      <c r="BG370" s="188" t="str">
        <f t="shared" si="77"/>
        <v/>
      </c>
    </row>
    <row r="371" spans="1:59" ht="37.950000000000003" customHeight="1" x14ac:dyDescent="0.25">
      <c r="A371" s="61"/>
      <c r="B371" s="62"/>
      <c r="C371" s="62"/>
      <c r="D371" s="62"/>
      <c r="E371" s="62"/>
      <c r="F371" s="62"/>
      <c r="G371" s="62"/>
      <c r="H371" s="63"/>
      <c r="I371" s="63"/>
      <c r="J371" s="63"/>
      <c r="K371" s="63"/>
      <c r="L371" s="64"/>
      <c r="M371" s="64"/>
      <c r="N371" s="64"/>
      <c r="O371" s="64"/>
      <c r="P371" s="64"/>
      <c r="Q371" s="64"/>
      <c r="R371" s="62"/>
      <c r="S371" s="62"/>
      <c r="T371" s="62"/>
      <c r="U371" s="62"/>
      <c r="V371" s="62"/>
      <c r="W371" s="63"/>
      <c r="X371" s="65"/>
      <c r="Y371" s="65"/>
      <c r="Z371" s="65"/>
      <c r="AA371" s="62"/>
      <c r="AB371" s="62"/>
      <c r="AC371" s="62"/>
      <c r="AD371" s="63"/>
      <c r="AE371" s="64"/>
      <c r="AF371" s="63" t="str">
        <f t="shared" si="65"/>
        <v/>
      </c>
      <c r="AG371" s="62"/>
      <c r="AH371" s="207"/>
      <c r="AI371" s="64"/>
      <c r="AJ371" s="64"/>
      <c r="AK371" s="64"/>
      <c r="AL371" s="66" t="str">
        <f t="shared" si="66"/>
        <v/>
      </c>
      <c r="AM371" s="67" t="str">
        <f t="shared" si="67"/>
        <v/>
      </c>
      <c r="AN371" s="68" t="str">
        <f t="shared" si="68"/>
        <v/>
      </c>
      <c r="AO371" s="67" t="str">
        <f t="shared" si="69"/>
        <v/>
      </c>
      <c r="AP371" s="67" t="str">
        <f t="shared" si="70"/>
        <v/>
      </c>
      <c r="AQ371" s="67" t="str">
        <f t="shared" si="71"/>
        <v/>
      </c>
      <c r="AR371" s="67" t="str">
        <f t="shared" si="72"/>
        <v/>
      </c>
      <c r="AS371" s="67" t="str">
        <f t="shared" si="73"/>
        <v/>
      </c>
      <c r="AT371" s="67" t="str">
        <f>IF(A371="","",IF(S371="Yes","N.A.",IF(AND(AD371&lt;&gt;"",AD371&lt;=AF371,AE371&gt;=Q371),"PASS",IF(Setup!$B$24&lt;=AF371,"WATCH",IF(BG371&gt;0,"PARTIAL REVERSE/REVIEW","REVERSE/REVIEW")))))</f>
        <v/>
      </c>
      <c r="AU371" s="67" t="str">
        <f>IF(A371="","",IF(H371="","REVIEW",IF(AI371&gt;0,IF(OR(AH371="",NOT(ISNUMBER(AH371))),"REVIEW CLAIM DATE",IF(AH371&lt;=SUMIF('FY Deadlines'!$A$5:$A$14,IF(MONTH(H371)&gt;=4,YEAR(H371),YEAR(H371)-1),'FY Deadlines'!$F$5:$F$14),"PASS","EXPIRED CLAIM")),IF(SUMIF('FY Deadlines'!$A$5:$A$14,IF(MONTH(H371)&gt;=4,YEAR(H371),YEAR(H371)-1),'FY Deadlines'!$F$5:$F$14)=0,"REVIEW FY",IF(Setup!$B$24&gt;SUMIF('FY Deadlines'!$A$5:$A$14,IF(MONTH(H371)&gt;=4,YEAR(H371),YEAR(H371)-1),'FY Deadlines'!$F$5:$F$14),"EXPIRED","PASS")))))</f>
        <v/>
      </c>
      <c r="AV371" s="67" t="str">
        <f t="shared" si="74"/>
        <v/>
      </c>
      <c r="AW371" s="67" t="str">
        <f>IF(AM371="","",IF(COUNTIF('GSTR-2B IMS'!$AE$5:$AE$504,AM371)=1,SUMIF('GSTR-2B IMS'!$AE$5:$AE$504,AM371,'GSTR-2B IMS'!$AL$5:$AL$504),""))</f>
        <v/>
      </c>
      <c r="AX371" s="67" t="str">
        <f>IF(A371="","",IF(AO371&gt;1,"Duplicate",IF(COUNTIF('GSTR-2B IMS'!$AE$5:$AE$504,AM371)=0,"Only in Books",IF(COUNTIF('GSTR-2B IMS'!$AE$5:$AE$504,AM371)&gt;1,"Duplicate",IF(AND(C371=INDEX('GSTR-2B IMS'!$C$5:$C$504,AW371),F371=INDEX('GSTR-2B IMS'!$F$5:$F$504,AW371),ABS(H371-INDEX('GSTR-2B IMS'!$H$5:$H$504,AW371))&lt;=Setup!$B$21,ABS(L371-INDEX('GSTR-2B IMS'!$L$5:$L$504,AW371))&lt;=Setup!$B$18,ABS(AN371-INDEX('GSTR-2B IMS'!$AF$5:$AF$504,AW371))&lt;=Setup!$B$19,ABS(M371-INDEX('GSTR-2B IMS'!$M$5:$M$504,AW371))&lt;=Setup!$B$20,ABS(N371-INDEX('GSTR-2B IMS'!$N$5:$N$504,AW371))&lt;=Setup!$B$20,ABS(O371-INDEX('GSTR-2B IMS'!$O$5:$O$504,AW371))&lt;=Setup!$B$20,ABS(P371-INDEX('GSTR-2B IMS'!$P$5:$P$504,AW371))&lt;=Setup!$B$20),"Exact",IF(AND(C371=INDEX('GSTR-2B IMS'!$C$5:$C$504,AW371),F371=INDEX('GSTR-2B IMS'!$F$5:$F$504,AW371)),"Partial","Probable"))))))</f>
        <v/>
      </c>
      <c r="AY371" s="69" t="str">
        <f t="shared" si="75"/>
        <v/>
      </c>
      <c r="AZ371" s="190">
        <f t="shared" si="76"/>
        <v>367</v>
      </c>
      <c r="BA371" s="190" t="str">
        <f>IF(A371="","",IF(AW371="","N.A.",IF(INDEX('GSTR-2B IMS'!$T$5:$T$504,AW371)&lt;&gt;"Available","REVIEW",IF(OR(INDEX('GSTR-2B IMS'!$B$5:$B$504,AW371)="GSTR-1 B2B",INDEX('GSTR-2B IMS'!$B$5:$B$504,AW371)="GSTR-1A",INDEX('GSTR-2B IMS'!$B$5:$B$504,AW371)="IFF"),IF(OR(INDEX('GSTR-2B IMS'!$V$5:$V$504,AW371)="Accepted",INDEX('GSTR-2B IMS'!$V$5:$V$504,AW371)="No Action",INDEX('GSTR-2B IMS'!$V$5:$V$504,AW371)="Deemed Accepted"),"PASS","REVIEW"),IF(OR(INDEX('GSTR-2B IMS'!$V$5:$V$504,AW371)="Not in IMS",INDEX('GSTR-2B IMS'!$V$5:$V$504,AW371)="N.A.",INDEX('GSTR-2B IMS'!$V$5:$V$504,AW371)=""),"PASS","REVIEW")))))</f>
        <v/>
      </c>
      <c r="BB371" s="190" t="str">
        <f>IF(A371="","",IF(S371="Yes","RCM",IF(AW371="","Unmatched",IF(INDEX('GSTR-2B IMS'!$AC$5:$AC$504,AW371)="","4(A)(5)",INDEX('GSTR-2B IMS'!$AC$5:$AC$504,AW371)))))</f>
        <v/>
      </c>
      <c r="BC371" s="188" t="str">
        <f>IF(A371="","",IF(OR(S371="Yes",F371="Credit Note",Q371&lt;=0,AF371="",Setup!$B$24&lt;=AF371,AN371&lt;=0),0,MAX(0,M371*MIN(1,MAX(0,AI371/AN371))*MAX(0,1-IF(AND(AD371&lt;&gt;"",AD371&lt;=AF371),MIN(1,MAX(0,AE371/Q371)),0))-SUMIFS('Reversal Reclaim'!$K$5:$K$504,'Reversal Reclaim'!$B$5:$B$504,A371,'Reversal Reclaim'!$G$5:$G$504,"Temporary"))))</f>
        <v/>
      </c>
      <c r="BD371" s="188" t="str">
        <f>IF(A371="","",IF(OR(S371="Yes",F371="Credit Note",Q371&lt;=0,AF371="",Setup!$B$24&lt;=AF371,AN371&lt;=0),0,MAX(0,N371*MIN(1,MAX(0,AI371/AN371))*MAX(0,1-IF(AND(AD371&lt;&gt;"",AD371&lt;=AF371),MIN(1,MAX(0,AE371/Q371)),0))-SUMIFS('Reversal Reclaim'!$L$5:$L$504,'Reversal Reclaim'!$B$5:$B$504,A371,'Reversal Reclaim'!$G$5:$G$504,"Temporary"))))</f>
        <v/>
      </c>
      <c r="BE371" s="188" t="str">
        <f>IF(A371="","",IF(OR(S371="Yes",F371="Credit Note",Q371&lt;=0,AF371="",Setup!$B$24&lt;=AF371,AN371&lt;=0),0,MAX(0,O371*MIN(1,MAX(0,AI371/AN371))*MAX(0,1-IF(AND(AD371&lt;&gt;"",AD371&lt;=AF371),MIN(1,MAX(0,AE371/Q371)),0))-SUMIFS('Reversal Reclaim'!$M$5:$M$504,'Reversal Reclaim'!$B$5:$B$504,A371,'Reversal Reclaim'!$G$5:$G$504,"Temporary"))))</f>
        <v/>
      </c>
      <c r="BF371" s="188" t="str">
        <f>IF(A371="","",IF(OR(S371="Yes",F371="Credit Note",Q371&lt;=0,AF371="",Setup!$B$24&lt;=AF371,AN371&lt;=0),0,MAX(0,P371*MIN(1,MAX(0,AI371/AN371))*MAX(0,1-IF(AND(AD371&lt;&gt;"",AD371&lt;=AF371),MIN(1,MAX(0,AE371/Q371)),0))-SUMIFS('Reversal Reclaim'!$N$5:$N$504,'Reversal Reclaim'!$B$5:$B$504,A371,'Reversal Reclaim'!$G$5:$G$504,"Temporary"))))</f>
        <v/>
      </c>
      <c r="BG371" s="188" t="str">
        <f t="shared" si="77"/>
        <v/>
      </c>
    </row>
    <row r="372" spans="1:59" ht="37.950000000000003" customHeight="1" x14ac:dyDescent="0.25">
      <c r="A372" s="61"/>
      <c r="B372" s="62"/>
      <c r="C372" s="62"/>
      <c r="D372" s="62"/>
      <c r="E372" s="62"/>
      <c r="F372" s="62"/>
      <c r="G372" s="62"/>
      <c r="H372" s="63"/>
      <c r="I372" s="63"/>
      <c r="J372" s="63"/>
      <c r="K372" s="63"/>
      <c r="L372" s="64"/>
      <c r="M372" s="64"/>
      <c r="N372" s="64"/>
      <c r="O372" s="64"/>
      <c r="P372" s="64"/>
      <c r="Q372" s="64"/>
      <c r="R372" s="62"/>
      <c r="S372" s="62"/>
      <c r="T372" s="62"/>
      <c r="U372" s="62"/>
      <c r="V372" s="62"/>
      <c r="W372" s="63"/>
      <c r="X372" s="65"/>
      <c r="Y372" s="65"/>
      <c r="Z372" s="65"/>
      <c r="AA372" s="62"/>
      <c r="AB372" s="62"/>
      <c r="AC372" s="62"/>
      <c r="AD372" s="63"/>
      <c r="AE372" s="64"/>
      <c r="AF372" s="63" t="str">
        <f t="shared" si="65"/>
        <v/>
      </c>
      <c r="AG372" s="62"/>
      <c r="AH372" s="207"/>
      <c r="AI372" s="64"/>
      <c r="AJ372" s="64"/>
      <c r="AK372" s="64"/>
      <c r="AL372" s="66" t="str">
        <f t="shared" si="66"/>
        <v/>
      </c>
      <c r="AM372" s="67" t="str">
        <f t="shared" si="67"/>
        <v/>
      </c>
      <c r="AN372" s="68" t="str">
        <f t="shared" si="68"/>
        <v/>
      </c>
      <c r="AO372" s="67" t="str">
        <f t="shared" si="69"/>
        <v/>
      </c>
      <c r="AP372" s="67" t="str">
        <f t="shared" si="70"/>
        <v/>
      </c>
      <c r="AQ372" s="67" t="str">
        <f t="shared" si="71"/>
        <v/>
      </c>
      <c r="AR372" s="67" t="str">
        <f t="shared" si="72"/>
        <v/>
      </c>
      <c r="AS372" s="67" t="str">
        <f t="shared" si="73"/>
        <v/>
      </c>
      <c r="AT372" s="67" t="str">
        <f>IF(A372="","",IF(S372="Yes","N.A.",IF(AND(AD372&lt;&gt;"",AD372&lt;=AF372,AE372&gt;=Q372),"PASS",IF(Setup!$B$24&lt;=AF372,"WATCH",IF(BG372&gt;0,"PARTIAL REVERSE/REVIEW","REVERSE/REVIEW")))))</f>
        <v/>
      </c>
      <c r="AU372" s="67" t="str">
        <f>IF(A372="","",IF(H372="","REVIEW",IF(AI372&gt;0,IF(OR(AH372="",NOT(ISNUMBER(AH372))),"REVIEW CLAIM DATE",IF(AH372&lt;=SUMIF('FY Deadlines'!$A$5:$A$14,IF(MONTH(H372)&gt;=4,YEAR(H372),YEAR(H372)-1),'FY Deadlines'!$F$5:$F$14),"PASS","EXPIRED CLAIM")),IF(SUMIF('FY Deadlines'!$A$5:$A$14,IF(MONTH(H372)&gt;=4,YEAR(H372),YEAR(H372)-1),'FY Deadlines'!$F$5:$F$14)=0,"REVIEW FY",IF(Setup!$B$24&gt;SUMIF('FY Deadlines'!$A$5:$A$14,IF(MONTH(H372)&gt;=4,YEAR(H372),YEAR(H372)-1),'FY Deadlines'!$F$5:$F$14),"EXPIRED","PASS")))))</f>
        <v/>
      </c>
      <c r="AV372" s="67" t="str">
        <f t="shared" si="74"/>
        <v/>
      </c>
      <c r="AW372" s="67" t="str">
        <f>IF(AM372="","",IF(COUNTIF('GSTR-2B IMS'!$AE$5:$AE$504,AM372)=1,SUMIF('GSTR-2B IMS'!$AE$5:$AE$504,AM372,'GSTR-2B IMS'!$AL$5:$AL$504),""))</f>
        <v/>
      </c>
      <c r="AX372" s="67" t="str">
        <f>IF(A372="","",IF(AO372&gt;1,"Duplicate",IF(COUNTIF('GSTR-2B IMS'!$AE$5:$AE$504,AM372)=0,"Only in Books",IF(COUNTIF('GSTR-2B IMS'!$AE$5:$AE$504,AM372)&gt;1,"Duplicate",IF(AND(C372=INDEX('GSTR-2B IMS'!$C$5:$C$504,AW372),F372=INDEX('GSTR-2B IMS'!$F$5:$F$504,AW372),ABS(H372-INDEX('GSTR-2B IMS'!$H$5:$H$504,AW372))&lt;=Setup!$B$21,ABS(L372-INDEX('GSTR-2B IMS'!$L$5:$L$504,AW372))&lt;=Setup!$B$18,ABS(AN372-INDEX('GSTR-2B IMS'!$AF$5:$AF$504,AW372))&lt;=Setup!$B$19,ABS(M372-INDEX('GSTR-2B IMS'!$M$5:$M$504,AW372))&lt;=Setup!$B$20,ABS(N372-INDEX('GSTR-2B IMS'!$N$5:$N$504,AW372))&lt;=Setup!$B$20,ABS(O372-INDEX('GSTR-2B IMS'!$O$5:$O$504,AW372))&lt;=Setup!$B$20,ABS(P372-INDEX('GSTR-2B IMS'!$P$5:$P$504,AW372))&lt;=Setup!$B$20),"Exact",IF(AND(C372=INDEX('GSTR-2B IMS'!$C$5:$C$504,AW372),F372=INDEX('GSTR-2B IMS'!$F$5:$F$504,AW372)),"Partial","Probable"))))))</f>
        <v/>
      </c>
      <c r="AY372" s="69" t="str">
        <f t="shared" si="75"/>
        <v/>
      </c>
      <c r="AZ372" s="190">
        <f t="shared" si="76"/>
        <v>368</v>
      </c>
      <c r="BA372" s="190" t="str">
        <f>IF(A372="","",IF(AW372="","N.A.",IF(INDEX('GSTR-2B IMS'!$T$5:$T$504,AW372)&lt;&gt;"Available","REVIEW",IF(OR(INDEX('GSTR-2B IMS'!$B$5:$B$504,AW372)="GSTR-1 B2B",INDEX('GSTR-2B IMS'!$B$5:$B$504,AW372)="GSTR-1A",INDEX('GSTR-2B IMS'!$B$5:$B$504,AW372)="IFF"),IF(OR(INDEX('GSTR-2B IMS'!$V$5:$V$504,AW372)="Accepted",INDEX('GSTR-2B IMS'!$V$5:$V$504,AW372)="No Action",INDEX('GSTR-2B IMS'!$V$5:$V$504,AW372)="Deemed Accepted"),"PASS","REVIEW"),IF(OR(INDEX('GSTR-2B IMS'!$V$5:$V$504,AW372)="Not in IMS",INDEX('GSTR-2B IMS'!$V$5:$V$504,AW372)="N.A.",INDEX('GSTR-2B IMS'!$V$5:$V$504,AW372)=""),"PASS","REVIEW")))))</f>
        <v/>
      </c>
      <c r="BB372" s="190" t="str">
        <f>IF(A372="","",IF(S372="Yes","RCM",IF(AW372="","Unmatched",IF(INDEX('GSTR-2B IMS'!$AC$5:$AC$504,AW372)="","4(A)(5)",INDEX('GSTR-2B IMS'!$AC$5:$AC$504,AW372)))))</f>
        <v/>
      </c>
      <c r="BC372" s="188" t="str">
        <f>IF(A372="","",IF(OR(S372="Yes",F372="Credit Note",Q372&lt;=0,AF372="",Setup!$B$24&lt;=AF372,AN372&lt;=0),0,MAX(0,M372*MIN(1,MAX(0,AI372/AN372))*MAX(0,1-IF(AND(AD372&lt;&gt;"",AD372&lt;=AF372),MIN(1,MAX(0,AE372/Q372)),0))-SUMIFS('Reversal Reclaim'!$K$5:$K$504,'Reversal Reclaim'!$B$5:$B$504,A372,'Reversal Reclaim'!$G$5:$G$504,"Temporary"))))</f>
        <v/>
      </c>
      <c r="BD372" s="188" t="str">
        <f>IF(A372="","",IF(OR(S372="Yes",F372="Credit Note",Q372&lt;=0,AF372="",Setup!$B$24&lt;=AF372,AN372&lt;=0),0,MAX(0,N372*MIN(1,MAX(0,AI372/AN372))*MAX(0,1-IF(AND(AD372&lt;&gt;"",AD372&lt;=AF372),MIN(1,MAX(0,AE372/Q372)),0))-SUMIFS('Reversal Reclaim'!$L$5:$L$504,'Reversal Reclaim'!$B$5:$B$504,A372,'Reversal Reclaim'!$G$5:$G$504,"Temporary"))))</f>
        <v/>
      </c>
      <c r="BE372" s="188" t="str">
        <f>IF(A372="","",IF(OR(S372="Yes",F372="Credit Note",Q372&lt;=0,AF372="",Setup!$B$24&lt;=AF372,AN372&lt;=0),0,MAX(0,O372*MIN(1,MAX(0,AI372/AN372))*MAX(0,1-IF(AND(AD372&lt;&gt;"",AD372&lt;=AF372),MIN(1,MAX(0,AE372/Q372)),0))-SUMIFS('Reversal Reclaim'!$M$5:$M$504,'Reversal Reclaim'!$B$5:$B$504,A372,'Reversal Reclaim'!$G$5:$G$504,"Temporary"))))</f>
        <v/>
      </c>
      <c r="BF372" s="188" t="str">
        <f>IF(A372="","",IF(OR(S372="Yes",F372="Credit Note",Q372&lt;=0,AF372="",Setup!$B$24&lt;=AF372,AN372&lt;=0),0,MAX(0,P372*MIN(1,MAX(0,AI372/AN372))*MAX(0,1-IF(AND(AD372&lt;&gt;"",AD372&lt;=AF372),MIN(1,MAX(0,AE372/Q372)),0))-SUMIFS('Reversal Reclaim'!$N$5:$N$504,'Reversal Reclaim'!$B$5:$B$504,A372,'Reversal Reclaim'!$G$5:$G$504,"Temporary"))))</f>
        <v/>
      </c>
      <c r="BG372" s="188" t="str">
        <f t="shared" si="77"/>
        <v/>
      </c>
    </row>
    <row r="373" spans="1:59" ht="37.950000000000003" customHeight="1" x14ac:dyDescent="0.25">
      <c r="A373" s="61"/>
      <c r="B373" s="62"/>
      <c r="C373" s="62"/>
      <c r="D373" s="62"/>
      <c r="E373" s="62"/>
      <c r="F373" s="62"/>
      <c r="G373" s="62"/>
      <c r="H373" s="63"/>
      <c r="I373" s="63"/>
      <c r="J373" s="63"/>
      <c r="K373" s="63"/>
      <c r="L373" s="64"/>
      <c r="M373" s="64"/>
      <c r="N373" s="64"/>
      <c r="O373" s="64"/>
      <c r="P373" s="64"/>
      <c r="Q373" s="64"/>
      <c r="R373" s="62"/>
      <c r="S373" s="62"/>
      <c r="T373" s="62"/>
      <c r="U373" s="62"/>
      <c r="V373" s="62"/>
      <c r="W373" s="63"/>
      <c r="X373" s="65"/>
      <c r="Y373" s="65"/>
      <c r="Z373" s="65"/>
      <c r="AA373" s="62"/>
      <c r="AB373" s="62"/>
      <c r="AC373" s="62"/>
      <c r="AD373" s="63"/>
      <c r="AE373" s="64"/>
      <c r="AF373" s="63" t="str">
        <f t="shared" si="65"/>
        <v/>
      </c>
      <c r="AG373" s="62"/>
      <c r="AH373" s="207"/>
      <c r="AI373" s="64"/>
      <c r="AJ373" s="64"/>
      <c r="AK373" s="64"/>
      <c r="AL373" s="66" t="str">
        <f t="shared" si="66"/>
        <v/>
      </c>
      <c r="AM373" s="67" t="str">
        <f t="shared" si="67"/>
        <v/>
      </c>
      <c r="AN373" s="68" t="str">
        <f t="shared" si="68"/>
        <v/>
      </c>
      <c r="AO373" s="67" t="str">
        <f t="shared" si="69"/>
        <v/>
      </c>
      <c r="AP373" s="67" t="str">
        <f t="shared" si="70"/>
        <v/>
      </c>
      <c r="AQ373" s="67" t="str">
        <f t="shared" si="71"/>
        <v/>
      </c>
      <c r="AR373" s="67" t="str">
        <f t="shared" si="72"/>
        <v/>
      </c>
      <c r="AS373" s="67" t="str">
        <f t="shared" si="73"/>
        <v/>
      </c>
      <c r="AT373" s="67" t="str">
        <f>IF(A373="","",IF(S373="Yes","N.A.",IF(AND(AD373&lt;&gt;"",AD373&lt;=AF373,AE373&gt;=Q373),"PASS",IF(Setup!$B$24&lt;=AF373,"WATCH",IF(BG373&gt;0,"PARTIAL REVERSE/REVIEW","REVERSE/REVIEW")))))</f>
        <v/>
      </c>
      <c r="AU373" s="67" t="str">
        <f>IF(A373="","",IF(H373="","REVIEW",IF(AI373&gt;0,IF(OR(AH373="",NOT(ISNUMBER(AH373))),"REVIEW CLAIM DATE",IF(AH373&lt;=SUMIF('FY Deadlines'!$A$5:$A$14,IF(MONTH(H373)&gt;=4,YEAR(H373),YEAR(H373)-1),'FY Deadlines'!$F$5:$F$14),"PASS","EXPIRED CLAIM")),IF(SUMIF('FY Deadlines'!$A$5:$A$14,IF(MONTH(H373)&gt;=4,YEAR(H373),YEAR(H373)-1),'FY Deadlines'!$F$5:$F$14)=0,"REVIEW FY",IF(Setup!$B$24&gt;SUMIF('FY Deadlines'!$A$5:$A$14,IF(MONTH(H373)&gt;=4,YEAR(H373),YEAR(H373)-1),'FY Deadlines'!$F$5:$F$14),"EXPIRED","PASS")))))</f>
        <v/>
      </c>
      <c r="AV373" s="67" t="str">
        <f t="shared" si="74"/>
        <v/>
      </c>
      <c r="AW373" s="67" t="str">
        <f>IF(AM373="","",IF(COUNTIF('GSTR-2B IMS'!$AE$5:$AE$504,AM373)=1,SUMIF('GSTR-2B IMS'!$AE$5:$AE$504,AM373,'GSTR-2B IMS'!$AL$5:$AL$504),""))</f>
        <v/>
      </c>
      <c r="AX373" s="67" t="str">
        <f>IF(A373="","",IF(AO373&gt;1,"Duplicate",IF(COUNTIF('GSTR-2B IMS'!$AE$5:$AE$504,AM373)=0,"Only in Books",IF(COUNTIF('GSTR-2B IMS'!$AE$5:$AE$504,AM373)&gt;1,"Duplicate",IF(AND(C373=INDEX('GSTR-2B IMS'!$C$5:$C$504,AW373),F373=INDEX('GSTR-2B IMS'!$F$5:$F$504,AW373),ABS(H373-INDEX('GSTR-2B IMS'!$H$5:$H$504,AW373))&lt;=Setup!$B$21,ABS(L373-INDEX('GSTR-2B IMS'!$L$5:$L$504,AW373))&lt;=Setup!$B$18,ABS(AN373-INDEX('GSTR-2B IMS'!$AF$5:$AF$504,AW373))&lt;=Setup!$B$19,ABS(M373-INDEX('GSTR-2B IMS'!$M$5:$M$504,AW373))&lt;=Setup!$B$20,ABS(N373-INDEX('GSTR-2B IMS'!$N$5:$N$504,AW373))&lt;=Setup!$B$20,ABS(O373-INDEX('GSTR-2B IMS'!$O$5:$O$504,AW373))&lt;=Setup!$B$20,ABS(P373-INDEX('GSTR-2B IMS'!$P$5:$P$504,AW373))&lt;=Setup!$B$20),"Exact",IF(AND(C373=INDEX('GSTR-2B IMS'!$C$5:$C$504,AW373),F373=INDEX('GSTR-2B IMS'!$F$5:$F$504,AW373)),"Partial","Probable"))))))</f>
        <v/>
      </c>
      <c r="AY373" s="69" t="str">
        <f t="shared" si="75"/>
        <v/>
      </c>
      <c r="AZ373" s="190">
        <f t="shared" si="76"/>
        <v>369</v>
      </c>
      <c r="BA373" s="190" t="str">
        <f>IF(A373="","",IF(AW373="","N.A.",IF(INDEX('GSTR-2B IMS'!$T$5:$T$504,AW373)&lt;&gt;"Available","REVIEW",IF(OR(INDEX('GSTR-2B IMS'!$B$5:$B$504,AW373)="GSTR-1 B2B",INDEX('GSTR-2B IMS'!$B$5:$B$504,AW373)="GSTR-1A",INDEX('GSTR-2B IMS'!$B$5:$B$504,AW373)="IFF"),IF(OR(INDEX('GSTR-2B IMS'!$V$5:$V$504,AW373)="Accepted",INDEX('GSTR-2B IMS'!$V$5:$V$504,AW373)="No Action",INDEX('GSTR-2B IMS'!$V$5:$V$504,AW373)="Deemed Accepted"),"PASS","REVIEW"),IF(OR(INDEX('GSTR-2B IMS'!$V$5:$V$504,AW373)="Not in IMS",INDEX('GSTR-2B IMS'!$V$5:$V$504,AW373)="N.A.",INDEX('GSTR-2B IMS'!$V$5:$V$504,AW373)=""),"PASS","REVIEW")))))</f>
        <v/>
      </c>
      <c r="BB373" s="190" t="str">
        <f>IF(A373="","",IF(S373="Yes","RCM",IF(AW373="","Unmatched",IF(INDEX('GSTR-2B IMS'!$AC$5:$AC$504,AW373)="","4(A)(5)",INDEX('GSTR-2B IMS'!$AC$5:$AC$504,AW373)))))</f>
        <v/>
      </c>
      <c r="BC373" s="188" t="str">
        <f>IF(A373="","",IF(OR(S373="Yes",F373="Credit Note",Q373&lt;=0,AF373="",Setup!$B$24&lt;=AF373,AN373&lt;=0),0,MAX(0,M373*MIN(1,MAX(0,AI373/AN373))*MAX(0,1-IF(AND(AD373&lt;&gt;"",AD373&lt;=AF373),MIN(1,MAX(0,AE373/Q373)),0))-SUMIFS('Reversal Reclaim'!$K$5:$K$504,'Reversal Reclaim'!$B$5:$B$504,A373,'Reversal Reclaim'!$G$5:$G$504,"Temporary"))))</f>
        <v/>
      </c>
      <c r="BD373" s="188" t="str">
        <f>IF(A373="","",IF(OR(S373="Yes",F373="Credit Note",Q373&lt;=0,AF373="",Setup!$B$24&lt;=AF373,AN373&lt;=0),0,MAX(0,N373*MIN(1,MAX(0,AI373/AN373))*MAX(0,1-IF(AND(AD373&lt;&gt;"",AD373&lt;=AF373),MIN(1,MAX(0,AE373/Q373)),0))-SUMIFS('Reversal Reclaim'!$L$5:$L$504,'Reversal Reclaim'!$B$5:$B$504,A373,'Reversal Reclaim'!$G$5:$G$504,"Temporary"))))</f>
        <v/>
      </c>
      <c r="BE373" s="188" t="str">
        <f>IF(A373="","",IF(OR(S373="Yes",F373="Credit Note",Q373&lt;=0,AF373="",Setup!$B$24&lt;=AF373,AN373&lt;=0),0,MAX(0,O373*MIN(1,MAX(0,AI373/AN373))*MAX(0,1-IF(AND(AD373&lt;&gt;"",AD373&lt;=AF373),MIN(1,MAX(0,AE373/Q373)),0))-SUMIFS('Reversal Reclaim'!$M$5:$M$504,'Reversal Reclaim'!$B$5:$B$504,A373,'Reversal Reclaim'!$G$5:$G$504,"Temporary"))))</f>
        <v/>
      </c>
      <c r="BF373" s="188" t="str">
        <f>IF(A373="","",IF(OR(S373="Yes",F373="Credit Note",Q373&lt;=0,AF373="",Setup!$B$24&lt;=AF373,AN373&lt;=0),0,MAX(0,P373*MIN(1,MAX(0,AI373/AN373))*MAX(0,1-IF(AND(AD373&lt;&gt;"",AD373&lt;=AF373),MIN(1,MAX(0,AE373/Q373)),0))-SUMIFS('Reversal Reclaim'!$N$5:$N$504,'Reversal Reclaim'!$B$5:$B$504,A373,'Reversal Reclaim'!$G$5:$G$504,"Temporary"))))</f>
        <v/>
      </c>
      <c r="BG373" s="188" t="str">
        <f t="shared" si="77"/>
        <v/>
      </c>
    </row>
    <row r="374" spans="1:59" ht="37.950000000000003" customHeight="1" x14ac:dyDescent="0.25">
      <c r="A374" s="61"/>
      <c r="B374" s="62"/>
      <c r="C374" s="62"/>
      <c r="D374" s="62"/>
      <c r="E374" s="62"/>
      <c r="F374" s="62"/>
      <c r="G374" s="62"/>
      <c r="H374" s="63"/>
      <c r="I374" s="63"/>
      <c r="J374" s="63"/>
      <c r="K374" s="63"/>
      <c r="L374" s="64"/>
      <c r="M374" s="64"/>
      <c r="N374" s="64"/>
      <c r="O374" s="64"/>
      <c r="P374" s="64"/>
      <c r="Q374" s="64"/>
      <c r="R374" s="62"/>
      <c r="S374" s="62"/>
      <c r="T374" s="62"/>
      <c r="U374" s="62"/>
      <c r="V374" s="62"/>
      <c r="W374" s="63"/>
      <c r="X374" s="65"/>
      <c r="Y374" s="65"/>
      <c r="Z374" s="65"/>
      <c r="AA374" s="62"/>
      <c r="AB374" s="62"/>
      <c r="AC374" s="62"/>
      <c r="AD374" s="63"/>
      <c r="AE374" s="64"/>
      <c r="AF374" s="63" t="str">
        <f t="shared" si="65"/>
        <v/>
      </c>
      <c r="AG374" s="62"/>
      <c r="AH374" s="207"/>
      <c r="AI374" s="64"/>
      <c r="AJ374" s="64"/>
      <c r="AK374" s="64"/>
      <c r="AL374" s="66" t="str">
        <f t="shared" si="66"/>
        <v/>
      </c>
      <c r="AM374" s="67" t="str">
        <f t="shared" si="67"/>
        <v/>
      </c>
      <c r="AN374" s="68" t="str">
        <f t="shared" si="68"/>
        <v/>
      </c>
      <c r="AO374" s="67" t="str">
        <f t="shared" si="69"/>
        <v/>
      </c>
      <c r="AP374" s="67" t="str">
        <f t="shared" si="70"/>
        <v/>
      </c>
      <c r="AQ374" s="67" t="str">
        <f t="shared" si="71"/>
        <v/>
      </c>
      <c r="AR374" s="67" t="str">
        <f t="shared" si="72"/>
        <v/>
      </c>
      <c r="AS374" s="67" t="str">
        <f t="shared" si="73"/>
        <v/>
      </c>
      <c r="AT374" s="67" t="str">
        <f>IF(A374="","",IF(S374="Yes","N.A.",IF(AND(AD374&lt;&gt;"",AD374&lt;=AF374,AE374&gt;=Q374),"PASS",IF(Setup!$B$24&lt;=AF374,"WATCH",IF(BG374&gt;0,"PARTIAL REVERSE/REVIEW","REVERSE/REVIEW")))))</f>
        <v/>
      </c>
      <c r="AU374" s="67" t="str">
        <f>IF(A374="","",IF(H374="","REVIEW",IF(AI374&gt;0,IF(OR(AH374="",NOT(ISNUMBER(AH374))),"REVIEW CLAIM DATE",IF(AH374&lt;=SUMIF('FY Deadlines'!$A$5:$A$14,IF(MONTH(H374)&gt;=4,YEAR(H374),YEAR(H374)-1),'FY Deadlines'!$F$5:$F$14),"PASS","EXPIRED CLAIM")),IF(SUMIF('FY Deadlines'!$A$5:$A$14,IF(MONTH(H374)&gt;=4,YEAR(H374),YEAR(H374)-1),'FY Deadlines'!$F$5:$F$14)=0,"REVIEW FY",IF(Setup!$B$24&gt;SUMIF('FY Deadlines'!$A$5:$A$14,IF(MONTH(H374)&gt;=4,YEAR(H374),YEAR(H374)-1),'FY Deadlines'!$F$5:$F$14),"EXPIRED","PASS")))))</f>
        <v/>
      </c>
      <c r="AV374" s="67" t="str">
        <f t="shared" si="74"/>
        <v/>
      </c>
      <c r="AW374" s="67" t="str">
        <f>IF(AM374="","",IF(COUNTIF('GSTR-2B IMS'!$AE$5:$AE$504,AM374)=1,SUMIF('GSTR-2B IMS'!$AE$5:$AE$504,AM374,'GSTR-2B IMS'!$AL$5:$AL$504),""))</f>
        <v/>
      </c>
      <c r="AX374" s="67" t="str">
        <f>IF(A374="","",IF(AO374&gt;1,"Duplicate",IF(COUNTIF('GSTR-2B IMS'!$AE$5:$AE$504,AM374)=0,"Only in Books",IF(COUNTIF('GSTR-2B IMS'!$AE$5:$AE$504,AM374)&gt;1,"Duplicate",IF(AND(C374=INDEX('GSTR-2B IMS'!$C$5:$C$504,AW374),F374=INDEX('GSTR-2B IMS'!$F$5:$F$504,AW374),ABS(H374-INDEX('GSTR-2B IMS'!$H$5:$H$504,AW374))&lt;=Setup!$B$21,ABS(L374-INDEX('GSTR-2B IMS'!$L$5:$L$504,AW374))&lt;=Setup!$B$18,ABS(AN374-INDEX('GSTR-2B IMS'!$AF$5:$AF$504,AW374))&lt;=Setup!$B$19,ABS(M374-INDEX('GSTR-2B IMS'!$M$5:$M$504,AW374))&lt;=Setup!$B$20,ABS(N374-INDEX('GSTR-2B IMS'!$N$5:$N$504,AW374))&lt;=Setup!$B$20,ABS(O374-INDEX('GSTR-2B IMS'!$O$5:$O$504,AW374))&lt;=Setup!$B$20,ABS(P374-INDEX('GSTR-2B IMS'!$P$5:$P$504,AW374))&lt;=Setup!$B$20),"Exact",IF(AND(C374=INDEX('GSTR-2B IMS'!$C$5:$C$504,AW374),F374=INDEX('GSTR-2B IMS'!$F$5:$F$504,AW374)),"Partial","Probable"))))))</f>
        <v/>
      </c>
      <c r="AY374" s="69" t="str">
        <f t="shared" si="75"/>
        <v/>
      </c>
      <c r="AZ374" s="190">
        <f t="shared" si="76"/>
        <v>370</v>
      </c>
      <c r="BA374" s="190" t="str">
        <f>IF(A374="","",IF(AW374="","N.A.",IF(INDEX('GSTR-2B IMS'!$T$5:$T$504,AW374)&lt;&gt;"Available","REVIEW",IF(OR(INDEX('GSTR-2B IMS'!$B$5:$B$504,AW374)="GSTR-1 B2B",INDEX('GSTR-2B IMS'!$B$5:$B$504,AW374)="GSTR-1A",INDEX('GSTR-2B IMS'!$B$5:$B$504,AW374)="IFF"),IF(OR(INDEX('GSTR-2B IMS'!$V$5:$V$504,AW374)="Accepted",INDEX('GSTR-2B IMS'!$V$5:$V$504,AW374)="No Action",INDEX('GSTR-2B IMS'!$V$5:$V$504,AW374)="Deemed Accepted"),"PASS","REVIEW"),IF(OR(INDEX('GSTR-2B IMS'!$V$5:$V$504,AW374)="Not in IMS",INDEX('GSTR-2B IMS'!$V$5:$V$504,AW374)="N.A.",INDEX('GSTR-2B IMS'!$V$5:$V$504,AW374)=""),"PASS","REVIEW")))))</f>
        <v/>
      </c>
      <c r="BB374" s="190" t="str">
        <f>IF(A374="","",IF(S374="Yes","RCM",IF(AW374="","Unmatched",IF(INDEX('GSTR-2B IMS'!$AC$5:$AC$504,AW374)="","4(A)(5)",INDEX('GSTR-2B IMS'!$AC$5:$AC$504,AW374)))))</f>
        <v/>
      </c>
      <c r="BC374" s="188" t="str">
        <f>IF(A374="","",IF(OR(S374="Yes",F374="Credit Note",Q374&lt;=0,AF374="",Setup!$B$24&lt;=AF374,AN374&lt;=0),0,MAX(0,M374*MIN(1,MAX(0,AI374/AN374))*MAX(0,1-IF(AND(AD374&lt;&gt;"",AD374&lt;=AF374),MIN(1,MAX(0,AE374/Q374)),0))-SUMIFS('Reversal Reclaim'!$K$5:$K$504,'Reversal Reclaim'!$B$5:$B$504,A374,'Reversal Reclaim'!$G$5:$G$504,"Temporary"))))</f>
        <v/>
      </c>
      <c r="BD374" s="188" t="str">
        <f>IF(A374="","",IF(OR(S374="Yes",F374="Credit Note",Q374&lt;=0,AF374="",Setup!$B$24&lt;=AF374,AN374&lt;=0),0,MAX(0,N374*MIN(1,MAX(0,AI374/AN374))*MAX(0,1-IF(AND(AD374&lt;&gt;"",AD374&lt;=AF374),MIN(1,MAX(0,AE374/Q374)),0))-SUMIFS('Reversal Reclaim'!$L$5:$L$504,'Reversal Reclaim'!$B$5:$B$504,A374,'Reversal Reclaim'!$G$5:$G$504,"Temporary"))))</f>
        <v/>
      </c>
      <c r="BE374" s="188" t="str">
        <f>IF(A374="","",IF(OR(S374="Yes",F374="Credit Note",Q374&lt;=0,AF374="",Setup!$B$24&lt;=AF374,AN374&lt;=0),0,MAX(0,O374*MIN(1,MAX(0,AI374/AN374))*MAX(0,1-IF(AND(AD374&lt;&gt;"",AD374&lt;=AF374),MIN(1,MAX(0,AE374/Q374)),0))-SUMIFS('Reversal Reclaim'!$M$5:$M$504,'Reversal Reclaim'!$B$5:$B$504,A374,'Reversal Reclaim'!$G$5:$G$504,"Temporary"))))</f>
        <v/>
      </c>
      <c r="BF374" s="188" t="str">
        <f>IF(A374="","",IF(OR(S374="Yes",F374="Credit Note",Q374&lt;=0,AF374="",Setup!$B$24&lt;=AF374,AN374&lt;=0),0,MAX(0,P374*MIN(1,MAX(0,AI374/AN374))*MAX(0,1-IF(AND(AD374&lt;&gt;"",AD374&lt;=AF374),MIN(1,MAX(0,AE374/Q374)),0))-SUMIFS('Reversal Reclaim'!$N$5:$N$504,'Reversal Reclaim'!$B$5:$B$504,A374,'Reversal Reclaim'!$G$5:$G$504,"Temporary"))))</f>
        <v/>
      </c>
      <c r="BG374" s="188" t="str">
        <f t="shared" si="77"/>
        <v/>
      </c>
    </row>
    <row r="375" spans="1:59" ht="37.950000000000003" customHeight="1" x14ac:dyDescent="0.25">
      <c r="A375" s="61"/>
      <c r="B375" s="62"/>
      <c r="C375" s="62"/>
      <c r="D375" s="62"/>
      <c r="E375" s="62"/>
      <c r="F375" s="62"/>
      <c r="G375" s="62"/>
      <c r="H375" s="63"/>
      <c r="I375" s="63"/>
      <c r="J375" s="63"/>
      <c r="K375" s="63"/>
      <c r="L375" s="64"/>
      <c r="M375" s="64"/>
      <c r="N375" s="64"/>
      <c r="O375" s="64"/>
      <c r="P375" s="64"/>
      <c r="Q375" s="64"/>
      <c r="R375" s="62"/>
      <c r="S375" s="62"/>
      <c r="T375" s="62"/>
      <c r="U375" s="62"/>
      <c r="V375" s="62"/>
      <c r="W375" s="63"/>
      <c r="X375" s="65"/>
      <c r="Y375" s="65"/>
      <c r="Z375" s="65"/>
      <c r="AA375" s="62"/>
      <c r="AB375" s="62"/>
      <c r="AC375" s="62"/>
      <c r="AD375" s="63"/>
      <c r="AE375" s="64"/>
      <c r="AF375" s="63" t="str">
        <f t="shared" si="65"/>
        <v/>
      </c>
      <c r="AG375" s="62"/>
      <c r="AH375" s="207"/>
      <c r="AI375" s="64"/>
      <c r="AJ375" s="64"/>
      <c r="AK375" s="64"/>
      <c r="AL375" s="66" t="str">
        <f t="shared" si="66"/>
        <v/>
      </c>
      <c r="AM375" s="67" t="str">
        <f t="shared" si="67"/>
        <v/>
      </c>
      <c r="AN375" s="68" t="str">
        <f t="shared" si="68"/>
        <v/>
      </c>
      <c r="AO375" s="67" t="str">
        <f t="shared" si="69"/>
        <v/>
      </c>
      <c r="AP375" s="67" t="str">
        <f t="shared" si="70"/>
        <v/>
      </c>
      <c r="AQ375" s="67" t="str">
        <f t="shared" si="71"/>
        <v/>
      </c>
      <c r="AR375" s="67" t="str">
        <f t="shared" si="72"/>
        <v/>
      </c>
      <c r="AS375" s="67" t="str">
        <f t="shared" si="73"/>
        <v/>
      </c>
      <c r="AT375" s="67" t="str">
        <f>IF(A375="","",IF(S375="Yes","N.A.",IF(AND(AD375&lt;&gt;"",AD375&lt;=AF375,AE375&gt;=Q375),"PASS",IF(Setup!$B$24&lt;=AF375,"WATCH",IF(BG375&gt;0,"PARTIAL REVERSE/REVIEW","REVERSE/REVIEW")))))</f>
        <v/>
      </c>
      <c r="AU375" s="67" t="str">
        <f>IF(A375="","",IF(H375="","REVIEW",IF(AI375&gt;0,IF(OR(AH375="",NOT(ISNUMBER(AH375))),"REVIEW CLAIM DATE",IF(AH375&lt;=SUMIF('FY Deadlines'!$A$5:$A$14,IF(MONTH(H375)&gt;=4,YEAR(H375),YEAR(H375)-1),'FY Deadlines'!$F$5:$F$14),"PASS","EXPIRED CLAIM")),IF(SUMIF('FY Deadlines'!$A$5:$A$14,IF(MONTH(H375)&gt;=4,YEAR(H375),YEAR(H375)-1),'FY Deadlines'!$F$5:$F$14)=0,"REVIEW FY",IF(Setup!$B$24&gt;SUMIF('FY Deadlines'!$A$5:$A$14,IF(MONTH(H375)&gt;=4,YEAR(H375),YEAR(H375)-1),'FY Deadlines'!$F$5:$F$14),"EXPIRED","PASS")))))</f>
        <v/>
      </c>
      <c r="AV375" s="67" t="str">
        <f t="shared" si="74"/>
        <v/>
      </c>
      <c r="AW375" s="67" t="str">
        <f>IF(AM375="","",IF(COUNTIF('GSTR-2B IMS'!$AE$5:$AE$504,AM375)=1,SUMIF('GSTR-2B IMS'!$AE$5:$AE$504,AM375,'GSTR-2B IMS'!$AL$5:$AL$504),""))</f>
        <v/>
      </c>
      <c r="AX375" s="67" t="str">
        <f>IF(A375="","",IF(AO375&gt;1,"Duplicate",IF(COUNTIF('GSTR-2B IMS'!$AE$5:$AE$504,AM375)=0,"Only in Books",IF(COUNTIF('GSTR-2B IMS'!$AE$5:$AE$504,AM375)&gt;1,"Duplicate",IF(AND(C375=INDEX('GSTR-2B IMS'!$C$5:$C$504,AW375),F375=INDEX('GSTR-2B IMS'!$F$5:$F$504,AW375),ABS(H375-INDEX('GSTR-2B IMS'!$H$5:$H$504,AW375))&lt;=Setup!$B$21,ABS(L375-INDEX('GSTR-2B IMS'!$L$5:$L$504,AW375))&lt;=Setup!$B$18,ABS(AN375-INDEX('GSTR-2B IMS'!$AF$5:$AF$504,AW375))&lt;=Setup!$B$19,ABS(M375-INDEX('GSTR-2B IMS'!$M$5:$M$504,AW375))&lt;=Setup!$B$20,ABS(N375-INDEX('GSTR-2B IMS'!$N$5:$N$504,AW375))&lt;=Setup!$B$20,ABS(O375-INDEX('GSTR-2B IMS'!$O$5:$O$504,AW375))&lt;=Setup!$B$20,ABS(P375-INDEX('GSTR-2B IMS'!$P$5:$P$504,AW375))&lt;=Setup!$B$20),"Exact",IF(AND(C375=INDEX('GSTR-2B IMS'!$C$5:$C$504,AW375),F375=INDEX('GSTR-2B IMS'!$F$5:$F$504,AW375)),"Partial","Probable"))))))</f>
        <v/>
      </c>
      <c r="AY375" s="69" t="str">
        <f t="shared" si="75"/>
        <v/>
      </c>
      <c r="AZ375" s="190">
        <f t="shared" si="76"/>
        <v>371</v>
      </c>
      <c r="BA375" s="190" t="str">
        <f>IF(A375="","",IF(AW375="","N.A.",IF(INDEX('GSTR-2B IMS'!$T$5:$T$504,AW375)&lt;&gt;"Available","REVIEW",IF(OR(INDEX('GSTR-2B IMS'!$B$5:$B$504,AW375)="GSTR-1 B2B",INDEX('GSTR-2B IMS'!$B$5:$B$504,AW375)="GSTR-1A",INDEX('GSTR-2B IMS'!$B$5:$B$504,AW375)="IFF"),IF(OR(INDEX('GSTR-2B IMS'!$V$5:$V$504,AW375)="Accepted",INDEX('GSTR-2B IMS'!$V$5:$V$504,AW375)="No Action",INDEX('GSTR-2B IMS'!$V$5:$V$504,AW375)="Deemed Accepted"),"PASS","REVIEW"),IF(OR(INDEX('GSTR-2B IMS'!$V$5:$V$504,AW375)="Not in IMS",INDEX('GSTR-2B IMS'!$V$5:$V$504,AW375)="N.A.",INDEX('GSTR-2B IMS'!$V$5:$V$504,AW375)=""),"PASS","REVIEW")))))</f>
        <v/>
      </c>
      <c r="BB375" s="190" t="str">
        <f>IF(A375="","",IF(S375="Yes","RCM",IF(AW375="","Unmatched",IF(INDEX('GSTR-2B IMS'!$AC$5:$AC$504,AW375)="","4(A)(5)",INDEX('GSTR-2B IMS'!$AC$5:$AC$504,AW375)))))</f>
        <v/>
      </c>
      <c r="BC375" s="188" t="str">
        <f>IF(A375="","",IF(OR(S375="Yes",F375="Credit Note",Q375&lt;=0,AF375="",Setup!$B$24&lt;=AF375,AN375&lt;=0),0,MAX(0,M375*MIN(1,MAX(0,AI375/AN375))*MAX(0,1-IF(AND(AD375&lt;&gt;"",AD375&lt;=AF375),MIN(1,MAX(0,AE375/Q375)),0))-SUMIFS('Reversal Reclaim'!$K$5:$K$504,'Reversal Reclaim'!$B$5:$B$504,A375,'Reversal Reclaim'!$G$5:$G$504,"Temporary"))))</f>
        <v/>
      </c>
      <c r="BD375" s="188" t="str">
        <f>IF(A375="","",IF(OR(S375="Yes",F375="Credit Note",Q375&lt;=0,AF375="",Setup!$B$24&lt;=AF375,AN375&lt;=0),0,MAX(0,N375*MIN(1,MAX(0,AI375/AN375))*MAX(0,1-IF(AND(AD375&lt;&gt;"",AD375&lt;=AF375),MIN(1,MAX(0,AE375/Q375)),0))-SUMIFS('Reversal Reclaim'!$L$5:$L$504,'Reversal Reclaim'!$B$5:$B$504,A375,'Reversal Reclaim'!$G$5:$G$504,"Temporary"))))</f>
        <v/>
      </c>
      <c r="BE375" s="188" t="str">
        <f>IF(A375="","",IF(OR(S375="Yes",F375="Credit Note",Q375&lt;=0,AF375="",Setup!$B$24&lt;=AF375,AN375&lt;=0),0,MAX(0,O375*MIN(1,MAX(0,AI375/AN375))*MAX(0,1-IF(AND(AD375&lt;&gt;"",AD375&lt;=AF375),MIN(1,MAX(0,AE375/Q375)),0))-SUMIFS('Reversal Reclaim'!$M$5:$M$504,'Reversal Reclaim'!$B$5:$B$504,A375,'Reversal Reclaim'!$G$5:$G$504,"Temporary"))))</f>
        <v/>
      </c>
      <c r="BF375" s="188" t="str">
        <f>IF(A375="","",IF(OR(S375="Yes",F375="Credit Note",Q375&lt;=0,AF375="",Setup!$B$24&lt;=AF375,AN375&lt;=0),0,MAX(0,P375*MIN(1,MAX(0,AI375/AN375))*MAX(0,1-IF(AND(AD375&lt;&gt;"",AD375&lt;=AF375),MIN(1,MAX(0,AE375/Q375)),0))-SUMIFS('Reversal Reclaim'!$N$5:$N$504,'Reversal Reclaim'!$B$5:$B$504,A375,'Reversal Reclaim'!$G$5:$G$504,"Temporary"))))</f>
        <v/>
      </c>
      <c r="BG375" s="188" t="str">
        <f t="shared" si="77"/>
        <v/>
      </c>
    </row>
    <row r="376" spans="1:59" ht="37.950000000000003" customHeight="1" x14ac:dyDescent="0.25">
      <c r="A376" s="61"/>
      <c r="B376" s="62"/>
      <c r="C376" s="62"/>
      <c r="D376" s="62"/>
      <c r="E376" s="62"/>
      <c r="F376" s="62"/>
      <c r="G376" s="62"/>
      <c r="H376" s="63"/>
      <c r="I376" s="63"/>
      <c r="J376" s="63"/>
      <c r="K376" s="63"/>
      <c r="L376" s="64"/>
      <c r="M376" s="64"/>
      <c r="N376" s="64"/>
      <c r="O376" s="64"/>
      <c r="P376" s="64"/>
      <c r="Q376" s="64"/>
      <c r="R376" s="62"/>
      <c r="S376" s="62"/>
      <c r="T376" s="62"/>
      <c r="U376" s="62"/>
      <c r="V376" s="62"/>
      <c r="W376" s="63"/>
      <c r="X376" s="65"/>
      <c r="Y376" s="65"/>
      <c r="Z376" s="65"/>
      <c r="AA376" s="62"/>
      <c r="AB376" s="62"/>
      <c r="AC376" s="62"/>
      <c r="AD376" s="63"/>
      <c r="AE376" s="64"/>
      <c r="AF376" s="63" t="str">
        <f t="shared" si="65"/>
        <v/>
      </c>
      <c r="AG376" s="62"/>
      <c r="AH376" s="207"/>
      <c r="AI376" s="64"/>
      <c r="AJ376" s="64"/>
      <c r="AK376" s="64"/>
      <c r="AL376" s="66" t="str">
        <f t="shared" si="66"/>
        <v/>
      </c>
      <c r="AM376" s="67" t="str">
        <f t="shared" si="67"/>
        <v/>
      </c>
      <c r="AN376" s="68" t="str">
        <f t="shared" si="68"/>
        <v/>
      </c>
      <c r="AO376" s="67" t="str">
        <f t="shared" si="69"/>
        <v/>
      </c>
      <c r="AP376" s="67" t="str">
        <f t="shared" si="70"/>
        <v/>
      </c>
      <c r="AQ376" s="67" t="str">
        <f t="shared" si="71"/>
        <v/>
      </c>
      <c r="AR376" s="67" t="str">
        <f t="shared" si="72"/>
        <v/>
      </c>
      <c r="AS376" s="67" t="str">
        <f t="shared" si="73"/>
        <v/>
      </c>
      <c r="AT376" s="67" t="str">
        <f>IF(A376="","",IF(S376="Yes","N.A.",IF(AND(AD376&lt;&gt;"",AD376&lt;=AF376,AE376&gt;=Q376),"PASS",IF(Setup!$B$24&lt;=AF376,"WATCH",IF(BG376&gt;0,"PARTIAL REVERSE/REVIEW","REVERSE/REVIEW")))))</f>
        <v/>
      </c>
      <c r="AU376" s="67" t="str">
        <f>IF(A376="","",IF(H376="","REVIEW",IF(AI376&gt;0,IF(OR(AH376="",NOT(ISNUMBER(AH376))),"REVIEW CLAIM DATE",IF(AH376&lt;=SUMIF('FY Deadlines'!$A$5:$A$14,IF(MONTH(H376)&gt;=4,YEAR(H376),YEAR(H376)-1),'FY Deadlines'!$F$5:$F$14),"PASS","EXPIRED CLAIM")),IF(SUMIF('FY Deadlines'!$A$5:$A$14,IF(MONTH(H376)&gt;=4,YEAR(H376),YEAR(H376)-1),'FY Deadlines'!$F$5:$F$14)=0,"REVIEW FY",IF(Setup!$B$24&gt;SUMIF('FY Deadlines'!$A$5:$A$14,IF(MONTH(H376)&gt;=4,YEAR(H376),YEAR(H376)-1),'FY Deadlines'!$F$5:$F$14),"EXPIRED","PASS")))))</f>
        <v/>
      </c>
      <c r="AV376" s="67" t="str">
        <f t="shared" si="74"/>
        <v/>
      </c>
      <c r="AW376" s="67" t="str">
        <f>IF(AM376="","",IF(COUNTIF('GSTR-2B IMS'!$AE$5:$AE$504,AM376)=1,SUMIF('GSTR-2B IMS'!$AE$5:$AE$504,AM376,'GSTR-2B IMS'!$AL$5:$AL$504),""))</f>
        <v/>
      </c>
      <c r="AX376" s="67" t="str">
        <f>IF(A376="","",IF(AO376&gt;1,"Duplicate",IF(COUNTIF('GSTR-2B IMS'!$AE$5:$AE$504,AM376)=0,"Only in Books",IF(COUNTIF('GSTR-2B IMS'!$AE$5:$AE$504,AM376)&gt;1,"Duplicate",IF(AND(C376=INDEX('GSTR-2B IMS'!$C$5:$C$504,AW376),F376=INDEX('GSTR-2B IMS'!$F$5:$F$504,AW376),ABS(H376-INDEX('GSTR-2B IMS'!$H$5:$H$504,AW376))&lt;=Setup!$B$21,ABS(L376-INDEX('GSTR-2B IMS'!$L$5:$L$504,AW376))&lt;=Setup!$B$18,ABS(AN376-INDEX('GSTR-2B IMS'!$AF$5:$AF$504,AW376))&lt;=Setup!$B$19,ABS(M376-INDEX('GSTR-2B IMS'!$M$5:$M$504,AW376))&lt;=Setup!$B$20,ABS(N376-INDEX('GSTR-2B IMS'!$N$5:$N$504,AW376))&lt;=Setup!$B$20,ABS(O376-INDEX('GSTR-2B IMS'!$O$5:$O$504,AW376))&lt;=Setup!$B$20,ABS(P376-INDEX('GSTR-2B IMS'!$P$5:$P$504,AW376))&lt;=Setup!$B$20),"Exact",IF(AND(C376=INDEX('GSTR-2B IMS'!$C$5:$C$504,AW376),F376=INDEX('GSTR-2B IMS'!$F$5:$F$504,AW376)),"Partial","Probable"))))))</f>
        <v/>
      </c>
      <c r="AY376" s="69" t="str">
        <f t="shared" si="75"/>
        <v/>
      </c>
      <c r="AZ376" s="190">
        <f t="shared" si="76"/>
        <v>372</v>
      </c>
      <c r="BA376" s="190" t="str">
        <f>IF(A376="","",IF(AW376="","N.A.",IF(INDEX('GSTR-2B IMS'!$T$5:$T$504,AW376)&lt;&gt;"Available","REVIEW",IF(OR(INDEX('GSTR-2B IMS'!$B$5:$B$504,AW376)="GSTR-1 B2B",INDEX('GSTR-2B IMS'!$B$5:$B$504,AW376)="GSTR-1A",INDEX('GSTR-2B IMS'!$B$5:$B$504,AW376)="IFF"),IF(OR(INDEX('GSTR-2B IMS'!$V$5:$V$504,AW376)="Accepted",INDEX('GSTR-2B IMS'!$V$5:$V$504,AW376)="No Action",INDEX('GSTR-2B IMS'!$V$5:$V$504,AW376)="Deemed Accepted"),"PASS","REVIEW"),IF(OR(INDEX('GSTR-2B IMS'!$V$5:$V$504,AW376)="Not in IMS",INDEX('GSTR-2B IMS'!$V$5:$V$504,AW376)="N.A.",INDEX('GSTR-2B IMS'!$V$5:$V$504,AW376)=""),"PASS","REVIEW")))))</f>
        <v/>
      </c>
      <c r="BB376" s="190" t="str">
        <f>IF(A376="","",IF(S376="Yes","RCM",IF(AW376="","Unmatched",IF(INDEX('GSTR-2B IMS'!$AC$5:$AC$504,AW376)="","4(A)(5)",INDEX('GSTR-2B IMS'!$AC$5:$AC$504,AW376)))))</f>
        <v/>
      </c>
      <c r="BC376" s="188" t="str">
        <f>IF(A376="","",IF(OR(S376="Yes",F376="Credit Note",Q376&lt;=0,AF376="",Setup!$B$24&lt;=AF376,AN376&lt;=0),0,MAX(0,M376*MIN(1,MAX(0,AI376/AN376))*MAX(0,1-IF(AND(AD376&lt;&gt;"",AD376&lt;=AF376),MIN(1,MAX(0,AE376/Q376)),0))-SUMIFS('Reversal Reclaim'!$K$5:$K$504,'Reversal Reclaim'!$B$5:$B$504,A376,'Reversal Reclaim'!$G$5:$G$504,"Temporary"))))</f>
        <v/>
      </c>
      <c r="BD376" s="188" t="str">
        <f>IF(A376="","",IF(OR(S376="Yes",F376="Credit Note",Q376&lt;=0,AF376="",Setup!$B$24&lt;=AF376,AN376&lt;=0),0,MAX(0,N376*MIN(1,MAX(0,AI376/AN376))*MAX(0,1-IF(AND(AD376&lt;&gt;"",AD376&lt;=AF376),MIN(1,MAX(0,AE376/Q376)),0))-SUMIFS('Reversal Reclaim'!$L$5:$L$504,'Reversal Reclaim'!$B$5:$B$504,A376,'Reversal Reclaim'!$G$5:$G$504,"Temporary"))))</f>
        <v/>
      </c>
      <c r="BE376" s="188" t="str">
        <f>IF(A376="","",IF(OR(S376="Yes",F376="Credit Note",Q376&lt;=0,AF376="",Setup!$B$24&lt;=AF376,AN376&lt;=0),0,MAX(0,O376*MIN(1,MAX(0,AI376/AN376))*MAX(0,1-IF(AND(AD376&lt;&gt;"",AD376&lt;=AF376),MIN(1,MAX(0,AE376/Q376)),0))-SUMIFS('Reversal Reclaim'!$M$5:$M$504,'Reversal Reclaim'!$B$5:$B$504,A376,'Reversal Reclaim'!$G$5:$G$504,"Temporary"))))</f>
        <v/>
      </c>
      <c r="BF376" s="188" t="str">
        <f>IF(A376="","",IF(OR(S376="Yes",F376="Credit Note",Q376&lt;=0,AF376="",Setup!$B$24&lt;=AF376,AN376&lt;=0),0,MAX(0,P376*MIN(1,MAX(0,AI376/AN376))*MAX(0,1-IF(AND(AD376&lt;&gt;"",AD376&lt;=AF376),MIN(1,MAX(0,AE376/Q376)),0))-SUMIFS('Reversal Reclaim'!$N$5:$N$504,'Reversal Reclaim'!$B$5:$B$504,A376,'Reversal Reclaim'!$G$5:$G$504,"Temporary"))))</f>
        <v/>
      </c>
      <c r="BG376" s="188" t="str">
        <f t="shared" si="77"/>
        <v/>
      </c>
    </row>
    <row r="377" spans="1:59" ht="37.950000000000003" customHeight="1" x14ac:dyDescent="0.25">
      <c r="A377" s="61"/>
      <c r="B377" s="62"/>
      <c r="C377" s="62"/>
      <c r="D377" s="62"/>
      <c r="E377" s="62"/>
      <c r="F377" s="62"/>
      <c r="G377" s="62"/>
      <c r="H377" s="63"/>
      <c r="I377" s="63"/>
      <c r="J377" s="63"/>
      <c r="K377" s="63"/>
      <c r="L377" s="64"/>
      <c r="M377" s="64"/>
      <c r="N377" s="64"/>
      <c r="O377" s="64"/>
      <c r="P377" s="64"/>
      <c r="Q377" s="64"/>
      <c r="R377" s="62"/>
      <c r="S377" s="62"/>
      <c r="T377" s="62"/>
      <c r="U377" s="62"/>
      <c r="V377" s="62"/>
      <c r="W377" s="63"/>
      <c r="X377" s="65"/>
      <c r="Y377" s="65"/>
      <c r="Z377" s="65"/>
      <c r="AA377" s="62"/>
      <c r="AB377" s="62"/>
      <c r="AC377" s="62"/>
      <c r="AD377" s="63"/>
      <c r="AE377" s="64"/>
      <c r="AF377" s="63" t="str">
        <f t="shared" si="65"/>
        <v/>
      </c>
      <c r="AG377" s="62"/>
      <c r="AH377" s="207"/>
      <c r="AI377" s="64"/>
      <c r="AJ377" s="64"/>
      <c r="AK377" s="64"/>
      <c r="AL377" s="66" t="str">
        <f t="shared" si="66"/>
        <v/>
      </c>
      <c r="AM377" s="67" t="str">
        <f t="shared" si="67"/>
        <v/>
      </c>
      <c r="AN377" s="68" t="str">
        <f t="shared" si="68"/>
        <v/>
      </c>
      <c r="AO377" s="67" t="str">
        <f t="shared" si="69"/>
        <v/>
      </c>
      <c r="AP377" s="67" t="str">
        <f t="shared" si="70"/>
        <v/>
      </c>
      <c r="AQ377" s="67" t="str">
        <f t="shared" si="71"/>
        <v/>
      </c>
      <c r="AR377" s="67" t="str">
        <f t="shared" si="72"/>
        <v/>
      </c>
      <c r="AS377" s="67" t="str">
        <f t="shared" si="73"/>
        <v/>
      </c>
      <c r="AT377" s="67" t="str">
        <f>IF(A377="","",IF(S377="Yes","N.A.",IF(AND(AD377&lt;&gt;"",AD377&lt;=AF377,AE377&gt;=Q377),"PASS",IF(Setup!$B$24&lt;=AF377,"WATCH",IF(BG377&gt;0,"PARTIAL REVERSE/REVIEW","REVERSE/REVIEW")))))</f>
        <v/>
      </c>
      <c r="AU377" s="67" t="str">
        <f>IF(A377="","",IF(H377="","REVIEW",IF(AI377&gt;0,IF(OR(AH377="",NOT(ISNUMBER(AH377))),"REVIEW CLAIM DATE",IF(AH377&lt;=SUMIF('FY Deadlines'!$A$5:$A$14,IF(MONTH(H377)&gt;=4,YEAR(H377),YEAR(H377)-1),'FY Deadlines'!$F$5:$F$14),"PASS","EXPIRED CLAIM")),IF(SUMIF('FY Deadlines'!$A$5:$A$14,IF(MONTH(H377)&gt;=4,YEAR(H377),YEAR(H377)-1),'FY Deadlines'!$F$5:$F$14)=0,"REVIEW FY",IF(Setup!$B$24&gt;SUMIF('FY Deadlines'!$A$5:$A$14,IF(MONTH(H377)&gt;=4,YEAR(H377),YEAR(H377)-1),'FY Deadlines'!$F$5:$F$14),"EXPIRED","PASS")))))</f>
        <v/>
      </c>
      <c r="AV377" s="67" t="str">
        <f t="shared" si="74"/>
        <v/>
      </c>
      <c r="AW377" s="67" t="str">
        <f>IF(AM377="","",IF(COUNTIF('GSTR-2B IMS'!$AE$5:$AE$504,AM377)=1,SUMIF('GSTR-2B IMS'!$AE$5:$AE$504,AM377,'GSTR-2B IMS'!$AL$5:$AL$504),""))</f>
        <v/>
      </c>
      <c r="AX377" s="67" t="str">
        <f>IF(A377="","",IF(AO377&gt;1,"Duplicate",IF(COUNTIF('GSTR-2B IMS'!$AE$5:$AE$504,AM377)=0,"Only in Books",IF(COUNTIF('GSTR-2B IMS'!$AE$5:$AE$504,AM377)&gt;1,"Duplicate",IF(AND(C377=INDEX('GSTR-2B IMS'!$C$5:$C$504,AW377),F377=INDEX('GSTR-2B IMS'!$F$5:$F$504,AW377),ABS(H377-INDEX('GSTR-2B IMS'!$H$5:$H$504,AW377))&lt;=Setup!$B$21,ABS(L377-INDEX('GSTR-2B IMS'!$L$5:$L$504,AW377))&lt;=Setup!$B$18,ABS(AN377-INDEX('GSTR-2B IMS'!$AF$5:$AF$504,AW377))&lt;=Setup!$B$19,ABS(M377-INDEX('GSTR-2B IMS'!$M$5:$M$504,AW377))&lt;=Setup!$B$20,ABS(N377-INDEX('GSTR-2B IMS'!$N$5:$N$504,AW377))&lt;=Setup!$B$20,ABS(O377-INDEX('GSTR-2B IMS'!$O$5:$O$504,AW377))&lt;=Setup!$B$20,ABS(P377-INDEX('GSTR-2B IMS'!$P$5:$P$504,AW377))&lt;=Setup!$B$20),"Exact",IF(AND(C377=INDEX('GSTR-2B IMS'!$C$5:$C$504,AW377),F377=INDEX('GSTR-2B IMS'!$F$5:$F$504,AW377)),"Partial","Probable"))))))</f>
        <v/>
      </c>
      <c r="AY377" s="69" t="str">
        <f t="shared" si="75"/>
        <v/>
      </c>
      <c r="AZ377" s="190">
        <f t="shared" si="76"/>
        <v>373</v>
      </c>
      <c r="BA377" s="190" t="str">
        <f>IF(A377="","",IF(AW377="","N.A.",IF(INDEX('GSTR-2B IMS'!$T$5:$T$504,AW377)&lt;&gt;"Available","REVIEW",IF(OR(INDEX('GSTR-2B IMS'!$B$5:$B$504,AW377)="GSTR-1 B2B",INDEX('GSTR-2B IMS'!$B$5:$B$504,AW377)="GSTR-1A",INDEX('GSTR-2B IMS'!$B$5:$B$504,AW377)="IFF"),IF(OR(INDEX('GSTR-2B IMS'!$V$5:$V$504,AW377)="Accepted",INDEX('GSTR-2B IMS'!$V$5:$V$504,AW377)="No Action",INDEX('GSTR-2B IMS'!$V$5:$V$504,AW377)="Deemed Accepted"),"PASS","REVIEW"),IF(OR(INDEX('GSTR-2B IMS'!$V$5:$V$504,AW377)="Not in IMS",INDEX('GSTR-2B IMS'!$V$5:$V$504,AW377)="N.A.",INDEX('GSTR-2B IMS'!$V$5:$V$504,AW377)=""),"PASS","REVIEW")))))</f>
        <v/>
      </c>
      <c r="BB377" s="190" t="str">
        <f>IF(A377="","",IF(S377="Yes","RCM",IF(AW377="","Unmatched",IF(INDEX('GSTR-2B IMS'!$AC$5:$AC$504,AW377)="","4(A)(5)",INDEX('GSTR-2B IMS'!$AC$5:$AC$504,AW377)))))</f>
        <v/>
      </c>
      <c r="BC377" s="188" t="str">
        <f>IF(A377="","",IF(OR(S377="Yes",F377="Credit Note",Q377&lt;=0,AF377="",Setup!$B$24&lt;=AF377,AN377&lt;=0),0,MAX(0,M377*MIN(1,MAX(0,AI377/AN377))*MAX(0,1-IF(AND(AD377&lt;&gt;"",AD377&lt;=AF377),MIN(1,MAX(0,AE377/Q377)),0))-SUMIFS('Reversal Reclaim'!$K$5:$K$504,'Reversal Reclaim'!$B$5:$B$504,A377,'Reversal Reclaim'!$G$5:$G$504,"Temporary"))))</f>
        <v/>
      </c>
      <c r="BD377" s="188" t="str">
        <f>IF(A377="","",IF(OR(S377="Yes",F377="Credit Note",Q377&lt;=0,AF377="",Setup!$B$24&lt;=AF377,AN377&lt;=0),0,MAX(0,N377*MIN(1,MAX(0,AI377/AN377))*MAX(0,1-IF(AND(AD377&lt;&gt;"",AD377&lt;=AF377),MIN(1,MAX(0,AE377/Q377)),0))-SUMIFS('Reversal Reclaim'!$L$5:$L$504,'Reversal Reclaim'!$B$5:$B$504,A377,'Reversal Reclaim'!$G$5:$G$504,"Temporary"))))</f>
        <v/>
      </c>
      <c r="BE377" s="188" t="str">
        <f>IF(A377="","",IF(OR(S377="Yes",F377="Credit Note",Q377&lt;=0,AF377="",Setup!$B$24&lt;=AF377,AN377&lt;=0),0,MAX(0,O377*MIN(1,MAX(0,AI377/AN377))*MAX(0,1-IF(AND(AD377&lt;&gt;"",AD377&lt;=AF377),MIN(1,MAX(0,AE377/Q377)),0))-SUMIFS('Reversal Reclaim'!$M$5:$M$504,'Reversal Reclaim'!$B$5:$B$504,A377,'Reversal Reclaim'!$G$5:$G$504,"Temporary"))))</f>
        <v/>
      </c>
      <c r="BF377" s="188" t="str">
        <f>IF(A377="","",IF(OR(S377="Yes",F377="Credit Note",Q377&lt;=0,AF377="",Setup!$B$24&lt;=AF377,AN377&lt;=0),0,MAX(0,P377*MIN(1,MAX(0,AI377/AN377))*MAX(0,1-IF(AND(AD377&lt;&gt;"",AD377&lt;=AF377),MIN(1,MAX(0,AE377/Q377)),0))-SUMIFS('Reversal Reclaim'!$N$5:$N$504,'Reversal Reclaim'!$B$5:$B$504,A377,'Reversal Reclaim'!$G$5:$G$504,"Temporary"))))</f>
        <v/>
      </c>
      <c r="BG377" s="188" t="str">
        <f t="shared" si="77"/>
        <v/>
      </c>
    </row>
    <row r="378" spans="1:59" ht="37.950000000000003" customHeight="1" x14ac:dyDescent="0.25">
      <c r="A378" s="61"/>
      <c r="B378" s="62"/>
      <c r="C378" s="62"/>
      <c r="D378" s="62"/>
      <c r="E378" s="62"/>
      <c r="F378" s="62"/>
      <c r="G378" s="62"/>
      <c r="H378" s="63"/>
      <c r="I378" s="63"/>
      <c r="J378" s="63"/>
      <c r="K378" s="63"/>
      <c r="L378" s="64"/>
      <c r="M378" s="64"/>
      <c r="N378" s="64"/>
      <c r="O378" s="64"/>
      <c r="P378" s="64"/>
      <c r="Q378" s="64"/>
      <c r="R378" s="62"/>
      <c r="S378" s="62"/>
      <c r="T378" s="62"/>
      <c r="U378" s="62"/>
      <c r="V378" s="62"/>
      <c r="W378" s="63"/>
      <c r="X378" s="65"/>
      <c r="Y378" s="65"/>
      <c r="Z378" s="65"/>
      <c r="AA378" s="62"/>
      <c r="AB378" s="62"/>
      <c r="AC378" s="62"/>
      <c r="AD378" s="63"/>
      <c r="AE378" s="64"/>
      <c r="AF378" s="63" t="str">
        <f t="shared" si="65"/>
        <v/>
      </c>
      <c r="AG378" s="62"/>
      <c r="AH378" s="207"/>
      <c r="AI378" s="64"/>
      <c r="AJ378" s="64"/>
      <c r="AK378" s="64"/>
      <c r="AL378" s="66" t="str">
        <f t="shared" si="66"/>
        <v/>
      </c>
      <c r="AM378" s="67" t="str">
        <f t="shared" si="67"/>
        <v/>
      </c>
      <c r="AN378" s="68" t="str">
        <f t="shared" si="68"/>
        <v/>
      </c>
      <c r="AO378" s="67" t="str">
        <f t="shared" si="69"/>
        <v/>
      </c>
      <c r="AP378" s="67" t="str">
        <f t="shared" si="70"/>
        <v/>
      </c>
      <c r="AQ378" s="67" t="str">
        <f t="shared" si="71"/>
        <v/>
      </c>
      <c r="AR378" s="67" t="str">
        <f t="shared" si="72"/>
        <v/>
      </c>
      <c r="AS378" s="67" t="str">
        <f t="shared" si="73"/>
        <v/>
      </c>
      <c r="AT378" s="67" t="str">
        <f>IF(A378="","",IF(S378="Yes","N.A.",IF(AND(AD378&lt;&gt;"",AD378&lt;=AF378,AE378&gt;=Q378),"PASS",IF(Setup!$B$24&lt;=AF378,"WATCH",IF(BG378&gt;0,"PARTIAL REVERSE/REVIEW","REVERSE/REVIEW")))))</f>
        <v/>
      </c>
      <c r="AU378" s="67" t="str">
        <f>IF(A378="","",IF(H378="","REVIEW",IF(AI378&gt;0,IF(OR(AH378="",NOT(ISNUMBER(AH378))),"REVIEW CLAIM DATE",IF(AH378&lt;=SUMIF('FY Deadlines'!$A$5:$A$14,IF(MONTH(H378)&gt;=4,YEAR(H378),YEAR(H378)-1),'FY Deadlines'!$F$5:$F$14),"PASS","EXPIRED CLAIM")),IF(SUMIF('FY Deadlines'!$A$5:$A$14,IF(MONTH(H378)&gt;=4,YEAR(H378),YEAR(H378)-1),'FY Deadlines'!$F$5:$F$14)=0,"REVIEW FY",IF(Setup!$B$24&gt;SUMIF('FY Deadlines'!$A$5:$A$14,IF(MONTH(H378)&gt;=4,YEAR(H378),YEAR(H378)-1),'FY Deadlines'!$F$5:$F$14),"EXPIRED","PASS")))))</f>
        <v/>
      </c>
      <c r="AV378" s="67" t="str">
        <f t="shared" si="74"/>
        <v/>
      </c>
      <c r="AW378" s="67" t="str">
        <f>IF(AM378="","",IF(COUNTIF('GSTR-2B IMS'!$AE$5:$AE$504,AM378)=1,SUMIF('GSTR-2B IMS'!$AE$5:$AE$504,AM378,'GSTR-2B IMS'!$AL$5:$AL$504),""))</f>
        <v/>
      </c>
      <c r="AX378" s="67" t="str">
        <f>IF(A378="","",IF(AO378&gt;1,"Duplicate",IF(COUNTIF('GSTR-2B IMS'!$AE$5:$AE$504,AM378)=0,"Only in Books",IF(COUNTIF('GSTR-2B IMS'!$AE$5:$AE$504,AM378)&gt;1,"Duplicate",IF(AND(C378=INDEX('GSTR-2B IMS'!$C$5:$C$504,AW378),F378=INDEX('GSTR-2B IMS'!$F$5:$F$504,AW378),ABS(H378-INDEX('GSTR-2B IMS'!$H$5:$H$504,AW378))&lt;=Setup!$B$21,ABS(L378-INDEX('GSTR-2B IMS'!$L$5:$L$504,AW378))&lt;=Setup!$B$18,ABS(AN378-INDEX('GSTR-2B IMS'!$AF$5:$AF$504,AW378))&lt;=Setup!$B$19,ABS(M378-INDEX('GSTR-2B IMS'!$M$5:$M$504,AW378))&lt;=Setup!$B$20,ABS(N378-INDEX('GSTR-2B IMS'!$N$5:$N$504,AW378))&lt;=Setup!$B$20,ABS(O378-INDEX('GSTR-2B IMS'!$O$5:$O$504,AW378))&lt;=Setup!$B$20,ABS(P378-INDEX('GSTR-2B IMS'!$P$5:$P$504,AW378))&lt;=Setup!$B$20),"Exact",IF(AND(C378=INDEX('GSTR-2B IMS'!$C$5:$C$504,AW378),F378=INDEX('GSTR-2B IMS'!$F$5:$F$504,AW378)),"Partial","Probable"))))))</f>
        <v/>
      </c>
      <c r="AY378" s="69" t="str">
        <f t="shared" si="75"/>
        <v/>
      </c>
      <c r="AZ378" s="190">
        <f t="shared" si="76"/>
        <v>374</v>
      </c>
      <c r="BA378" s="190" t="str">
        <f>IF(A378="","",IF(AW378="","N.A.",IF(INDEX('GSTR-2B IMS'!$T$5:$T$504,AW378)&lt;&gt;"Available","REVIEW",IF(OR(INDEX('GSTR-2B IMS'!$B$5:$B$504,AW378)="GSTR-1 B2B",INDEX('GSTR-2B IMS'!$B$5:$B$504,AW378)="GSTR-1A",INDEX('GSTR-2B IMS'!$B$5:$B$504,AW378)="IFF"),IF(OR(INDEX('GSTR-2B IMS'!$V$5:$V$504,AW378)="Accepted",INDEX('GSTR-2B IMS'!$V$5:$V$504,AW378)="No Action",INDEX('GSTR-2B IMS'!$V$5:$V$504,AW378)="Deemed Accepted"),"PASS","REVIEW"),IF(OR(INDEX('GSTR-2B IMS'!$V$5:$V$504,AW378)="Not in IMS",INDEX('GSTR-2B IMS'!$V$5:$V$504,AW378)="N.A.",INDEX('GSTR-2B IMS'!$V$5:$V$504,AW378)=""),"PASS","REVIEW")))))</f>
        <v/>
      </c>
      <c r="BB378" s="190" t="str">
        <f>IF(A378="","",IF(S378="Yes","RCM",IF(AW378="","Unmatched",IF(INDEX('GSTR-2B IMS'!$AC$5:$AC$504,AW378)="","4(A)(5)",INDEX('GSTR-2B IMS'!$AC$5:$AC$504,AW378)))))</f>
        <v/>
      </c>
      <c r="BC378" s="188" t="str">
        <f>IF(A378="","",IF(OR(S378="Yes",F378="Credit Note",Q378&lt;=0,AF378="",Setup!$B$24&lt;=AF378,AN378&lt;=0),0,MAX(0,M378*MIN(1,MAX(0,AI378/AN378))*MAX(0,1-IF(AND(AD378&lt;&gt;"",AD378&lt;=AF378),MIN(1,MAX(0,AE378/Q378)),0))-SUMIFS('Reversal Reclaim'!$K$5:$K$504,'Reversal Reclaim'!$B$5:$B$504,A378,'Reversal Reclaim'!$G$5:$G$504,"Temporary"))))</f>
        <v/>
      </c>
      <c r="BD378" s="188" t="str">
        <f>IF(A378="","",IF(OR(S378="Yes",F378="Credit Note",Q378&lt;=0,AF378="",Setup!$B$24&lt;=AF378,AN378&lt;=0),0,MAX(0,N378*MIN(1,MAX(0,AI378/AN378))*MAX(0,1-IF(AND(AD378&lt;&gt;"",AD378&lt;=AF378),MIN(1,MAX(0,AE378/Q378)),0))-SUMIFS('Reversal Reclaim'!$L$5:$L$504,'Reversal Reclaim'!$B$5:$B$504,A378,'Reversal Reclaim'!$G$5:$G$504,"Temporary"))))</f>
        <v/>
      </c>
      <c r="BE378" s="188" t="str">
        <f>IF(A378="","",IF(OR(S378="Yes",F378="Credit Note",Q378&lt;=0,AF378="",Setup!$B$24&lt;=AF378,AN378&lt;=0),0,MAX(0,O378*MIN(1,MAX(0,AI378/AN378))*MAX(0,1-IF(AND(AD378&lt;&gt;"",AD378&lt;=AF378),MIN(1,MAX(0,AE378/Q378)),0))-SUMIFS('Reversal Reclaim'!$M$5:$M$504,'Reversal Reclaim'!$B$5:$B$504,A378,'Reversal Reclaim'!$G$5:$G$504,"Temporary"))))</f>
        <v/>
      </c>
      <c r="BF378" s="188" t="str">
        <f>IF(A378="","",IF(OR(S378="Yes",F378="Credit Note",Q378&lt;=0,AF378="",Setup!$B$24&lt;=AF378,AN378&lt;=0),0,MAX(0,P378*MIN(1,MAX(0,AI378/AN378))*MAX(0,1-IF(AND(AD378&lt;&gt;"",AD378&lt;=AF378),MIN(1,MAX(0,AE378/Q378)),0))-SUMIFS('Reversal Reclaim'!$N$5:$N$504,'Reversal Reclaim'!$B$5:$B$504,A378,'Reversal Reclaim'!$G$5:$G$504,"Temporary"))))</f>
        <v/>
      </c>
      <c r="BG378" s="188" t="str">
        <f t="shared" si="77"/>
        <v/>
      </c>
    </row>
    <row r="379" spans="1:59" ht="37.950000000000003" customHeight="1" x14ac:dyDescent="0.25">
      <c r="A379" s="61"/>
      <c r="B379" s="62"/>
      <c r="C379" s="62"/>
      <c r="D379" s="62"/>
      <c r="E379" s="62"/>
      <c r="F379" s="62"/>
      <c r="G379" s="62"/>
      <c r="H379" s="63"/>
      <c r="I379" s="63"/>
      <c r="J379" s="63"/>
      <c r="K379" s="63"/>
      <c r="L379" s="64"/>
      <c r="M379" s="64"/>
      <c r="N379" s="64"/>
      <c r="O379" s="64"/>
      <c r="P379" s="64"/>
      <c r="Q379" s="64"/>
      <c r="R379" s="62"/>
      <c r="S379" s="62"/>
      <c r="T379" s="62"/>
      <c r="U379" s="62"/>
      <c r="V379" s="62"/>
      <c r="W379" s="63"/>
      <c r="X379" s="65"/>
      <c r="Y379" s="65"/>
      <c r="Z379" s="65"/>
      <c r="AA379" s="62"/>
      <c r="AB379" s="62"/>
      <c r="AC379" s="62"/>
      <c r="AD379" s="63"/>
      <c r="AE379" s="64"/>
      <c r="AF379" s="63" t="str">
        <f t="shared" si="65"/>
        <v/>
      </c>
      <c r="AG379" s="62"/>
      <c r="AH379" s="207"/>
      <c r="AI379" s="64"/>
      <c r="AJ379" s="64"/>
      <c r="AK379" s="64"/>
      <c r="AL379" s="66" t="str">
        <f t="shared" si="66"/>
        <v/>
      </c>
      <c r="AM379" s="67" t="str">
        <f t="shared" si="67"/>
        <v/>
      </c>
      <c r="AN379" s="68" t="str">
        <f t="shared" si="68"/>
        <v/>
      </c>
      <c r="AO379" s="67" t="str">
        <f t="shared" si="69"/>
        <v/>
      </c>
      <c r="AP379" s="67" t="str">
        <f t="shared" si="70"/>
        <v/>
      </c>
      <c r="AQ379" s="67" t="str">
        <f t="shared" si="71"/>
        <v/>
      </c>
      <c r="AR379" s="67" t="str">
        <f t="shared" si="72"/>
        <v/>
      </c>
      <c r="AS379" s="67" t="str">
        <f t="shared" si="73"/>
        <v/>
      </c>
      <c r="AT379" s="67" t="str">
        <f>IF(A379="","",IF(S379="Yes","N.A.",IF(AND(AD379&lt;&gt;"",AD379&lt;=AF379,AE379&gt;=Q379),"PASS",IF(Setup!$B$24&lt;=AF379,"WATCH",IF(BG379&gt;0,"PARTIAL REVERSE/REVIEW","REVERSE/REVIEW")))))</f>
        <v/>
      </c>
      <c r="AU379" s="67" t="str">
        <f>IF(A379="","",IF(H379="","REVIEW",IF(AI379&gt;0,IF(OR(AH379="",NOT(ISNUMBER(AH379))),"REVIEW CLAIM DATE",IF(AH379&lt;=SUMIF('FY Deadlines'!$A$5:$A$14,IF(MONTH(H379)&gt;=4,YEAR(H379),YEAR(H379)-1),'FY Deadlines'!$F$5:$F$14),"PASS","EXPIRED CLAIM")),IF(SUMIF('FY Deadlines'!$A$5:$A$14,IF(MONTH(H379)&gt;=4,YEAR(H379),YEAR(H379)-1),'FY Deadlines'!$F$5:$F$14)=0,"REVIEW FY",IF(Setup!$B$24&gt;SUMIF('FY Deadlines'!$A$5:$A$14,IF(MONTH(H379)&gt;=4,YEAR(H379),YEAR(H379)-1),'FY Deadlines'!$F$5:$F$14),"EXPIRED","PASS")))))</f>
        <v/>
      </c>
      <c r="AV379" s="67" t="str">
        <f t="shared" si="74"/>
        <v/>
      </c>
      <c r="AW379" s="67" t="str">
        <f>IF(AM379="","",IF(COUNTIF('GSTR-2B IMS'!$AE$5:$AE$504,AM379)=1,SUMIF('GSTR-2B IMS'!$AE$5:$AE$504,AM379,'GSTR-2B IMS'!$AL$5:$AL$504),""))</f>
        <v/>
      </c>
      <c r="AX379" s="67" t="str">
        <f>IF(A379="","",IF(AO379&gt;1,"Duplicate",IF(COUNTIF('GSTR-2B IMS'!$AE$5:$AE$504,AM379)=0,"Only in Books",IF(COUNTIF('GSTR-2B IMS'!$AE$5:$AE$504,AM379)&gt;1,"Duplicate",IF(AND(C379=INDEX('GSTR-2B IMS'!$C$5:$C$504,AW379),F379=INDEX('GSTR-2B IMS'!$F$5:$F$504,AW379),ABS(H379-INDEX('GSTR-2B IMS'!$H$5:$H$504,AW379))&lt;=Setup!$B$21,ABS(L379-INDEX('GSTR-2B IMS'!$L$5:$L$504,AW379))&lt;=Setup!$B$18,ABS(AN379-INDEX('GSTR-2B IMS'!$AF$5:$AF$504,AW379))&lt;=Setup!$B$19,ABS(M379-INDEX('GSTR-2B IMS'!$M$5:$M$504,AW379))&lt;=Setup!$B$20,ABS(N379-INDEX('GSTR-2B IMS'!$N$5:$N$504,AW379))&lt;=Setup!$B$20,ABS(O379-INDEX('GSTR-2B IMS'!$O$5:$O$504,AW379))&lt;=Setup!$B$20,ABS(P379-INDEX('GSTR-2B IMS'!$P$5:$P$504,AW379))&lt;=Setup!$B$20),"Exact",IF(AND(C379=INDEX('GSTR-2B IMS'!$C$5:$C$504,AW379),F379=INDEX('GSTR-2B IMS'!$F$5:$F$504,AW379)),"Partial","Probable"))))))</f>
        <v/>
      </c>
      <c r="AY379" s="69" t="str">
        <f t="shared" si="75"/>
        <v/>
      </c>
      <c r="AZ379" s="190">
        <f t="shared" si="76"/>
        <v>375</v>
      </c>
      <c r="BA379" s="190" t="str">
        <f>IF(A379="","",IF(AW379="","N.A.",IF(INDEX('GSTR-2B IMS'!$T$5:$T$504,AW379)&lt;&gt;"Available","REVIEW",IF(OR(INDEX('GSTR-2B IMS'!$B$5:$B$504,AW379)="GSTR-1 B2B",INDEX('GSTR-2B IMS'!$B$5:$B$504,AW379)="GSTR-1A",INDEX('GSTR-2B IMS'!$B$5:$B$504,AW379)="IFF"),IF(OR(INDEX('GSTR-2B IMS'!$V$5:$V$504,AW379)="Accepted",INDEX('GSTR-2B IMS'!$V$5:$V$504,AW379)="No Action",INDEX('GSTR-2B IMS'!$V$5:$V$504,AW379)="Deemed Accepted"),"PASS","REVIEW"),IF(OR(INDEX('GSTR-2B IMS'!$V$5:$V$504,AW379)="Not in IMS",INDEX('GSTR-2B IMS'!$V$5:$V$504,AW379)="N.A.",INDEX('GSTR-2B IMS'!$V$5:$V$504,AW379)=""),"PASS","REVIEW")))))</f>
        <v/>
      </c>
      <c r="BB379" s="190" t="str">
        <f>IF(A379="","",IF(S379="Yes","RCM",IF(AW379="","Unmatched",IF(INDEX('GSTR-2B IMS'!$AC$5:$AC$504,AW379)="","4(A)(5)",INDEX('GSTR-2B IMS'!$AC$5:$AC$504,AW379)))))</f>
        <v/>
      </c>
      <c r="BC379" s="188" t="str">
        <f>IF(A379="","",IF(OR(S379="Yes",F379="Credit Note",Q379&lt;=0,AF379="",Setup!$B$24&lt;=AF379,AN379&lt;=0),0,MAX(0,M379*MIN(1,MAX(0,AI379/AN379))*MAX(0,1-IF(AND(AD379&lt;&gt;"",AD379&lt;=AF379),MIN(1,MAX(0,AE379/Q379)),0))-SUMIFS('Reversal Reclaim'!$K$5:$K$504,'Reversal Reclaim'!$B$5:$B$504,A379,'Reversal Reclaim'!$G$5:$G$504,"Temporary"))))</f>
        <v/>
      </c>
      <c r="BD379" s="188" t="str">
        <f>IF(A379="","",IF(OR(S379="Yes",F379="Credit Note",Q379&lt;=0,AF379="",Setup!$B$24&lt;=AF379,AN379&lt;=0),0,MAX(0,N379*MIN(1,MAX(0,AI379/AN379))*MAX(0,1-IF(AND(AD379&lt;&gt;"",AD379&lt;=AF379),MIN(1,MAX(0,AE379/Q379)),0))-SUMIFS('Reversal Reclaim'!$L$5:$L$504,'Reversal Reclaim'!$B$5:$B$504,A379,'Reversal Reclaim'!$G$5:$G$504,"Temporary"))))</f>
        <v/>
      </c>
      <c r="BE379" s="188" t="str">
        <f>IF(A379="","",IF(OR(S379="Yes",F379="Credit Note",Q379&lt;=0,AF379="",Setup!$B$24&lt;=AF379,AN379&lt;=0),0,MAX(0,O379*MIN(1,MAX(0,AI379/AN379))*MAX(0,1-IF(AND(AD379&lt;&gt;"",AD379&lt;=AF379),MIN(1,MAX(0,AE379/Q379)),0))-SUMIFS('Reversal Reclaim'!$M$5:$M$504,'Reversal Reclaim'!$B$5:$B$504,A379,'Reversal Reclaim'!$G$5:$G$504,"Temporary"))))</f>
        <v/>
      </c>
      <c r="BF379" s="188" t="str">
        <f>IF(A379="","",IF(OR(S379="Yes",F379="Credit Note",Q379&lt;=0,AF379="",Setup!$B$24&lt;=AF379,AN379&lt;=0),0,MAX(0,P379*MIN(1,MAX(0,AI379/AN379))*MAX(0,1-IF(AND(AD379&lt;&gt;"",AD379&lt;=AF379),MIN(1,MAX(0,AE379/Q379)),0))-SUMIFS('Reversal Reclaim'!$N$5:$N$504,'Reversal Reclaim'!$B$5:$B$504,A379,'Reversal Reclaim'!$G$5:$G$504,"Temporary"))))</f>
        <v/>
      </c>
      <c r="BG379" s="188" t="str">
        <f t="shared" si="77"/>
        <v/>
      </c>
    </row>
    <row r="380" spans="1:59" ht="37.950000000000003" customHeight="1" x14ac:dyDescent="0.25">
      <c r="A380" s="61"/>
      <c r="B380" s="62"/>
      <c r="C380" s="62"/>
      <c r="D380" s="62"/>
      <c r="E380" s="62"/>
      <c r="F380" s="62"/>
      <c r="G380" s="62"/>
      <c r="H380" s="63"/>
      <c r="I380" s="63"/>
      <c r="J380" s="63"/>
      <c r="K380" s="63"/>
      <c r="L380" s="64"/>
      <c r="M380" s="64"/>
      <c r="N380" s="64"/>
      <c r="O380" s="64"/>
      <c r="P380" s="64"/>
      <c r="Q380" s="64"/>
      <c r="R380" s="62"/>
      <c r="S380" s="62"/>
      <c r="T380" s="62"/>
      <c r="U380" s="62"/>
      <c r="V380" s="62"/>
      <c r="W380" s="63"/>
      <c r="X380" s="65"/>
      <c r="Y380" s="65"/>
      <c r="Z380" s="65"/>
      <c r="AA380" s="62"/>
      <c r="AB380" s="62"/>
      <c r="AC380" s="62"/>
      <c r="AD380" s="63"/>
      <c r="AE380" s="64"/>
      <c r="AF380" s="63" t="str">
        <f t="shared" si="65"/>
        <v/>
      </c>
      <c r="AG380" s="62"/>
      <c r="AH380" s="207"/>
      <c r="AI380" s="64"/>
      <c r="AJ380" s="64"/>
      <c r="AK380" s="64"/>
      <c r="AL380" s="66" t="str">
        <f t="shared" si="66"/>
        <v/>
      </c>
      <c r="AM380" s="67" t="str">
        <f t="shared" si="67"/>
        <v/>
      </c>
      <c r="AN380" s="68" t="str">
        <f t="shared" si="68"/>
        <v/>
      </c>
      <c r="AO380" s="67" t="str">
        <f t="shared" si="69"/>
        <v/>
      </c>
      <c r="AP380" s="67" t="str">
        <f t="shared" si="70"/>
        <v/>
      </c>
      <c r="AQ380" s="67" t="str">
        <f t="shared" si="71"/>
        <v/>
      </c>
      <c r="AR380" s="67" t="str">
        <f t="shared" si="72"/>
        <v/>
      </c>
      <c r="AS380" s="67" t="str">
        <f t="shared" si="73"/>
        <v/>
      </c>
      <c r="AT380" s="67" t="str">
        <f>IF(A380="","",IF(S380="Yes","N.A.",IF(AND(AD380&lt;&gt;"",AD380&lt;=AF380,AE380&gt;=Q380),"PASS",IF(Setup!$B$24&lt;=AF380,"WATCH",IF(BG380&gt;0,"PARTIAL REVERSE/REVIEW","REVERSE/REVIEW")))))</f>
        <v/>
      </c>
      <c r="AU380" s="67" t="str">
        <f>IF(A380="","",IF(H380="","REVIEW",IF(AI380&gt;0,IF(OR(AH380="",NOT(ISNUMBER(AH380))),"REVIEW CLAIM DATE",IF(AH380&lt;=SUMIF('FY Deadlines'!$A$5:$A$14,IF(MONTH(H380)&gt;=4,YEAR(H380),YEAR(H380)-1),'FY Deadlines'!$F$5:$F$14),"PASS","EXPIRED CLAIM")),IF(SUMIF('FY Deadlines'!$A$5:$A$14,IF(MONTH(H380)&gt;=4,YEAR(H380),YEAR(H380)-1),'FY Deadlines'!$F$5:$F$14)=0,"REVIEW FY",IF(Setup!$B$24&gt;SUMIF('FY Deadlines'!$A$5:$A$14,IF(MONTH(H380)&gt;=4,YEAR(H380),YEAR(H380)-1),'FY Deadlines'!$F$5:$F$14),"EXPIRED","PASS")))))</f>
        <v/>
      </c>
      <c r="AV380" s="67" t="str">
        <f t="shared" si="74"/>
        <v/>
      </c>
      <c r="AW380" s="67" t="str">
        <f>IF(AM380="","",IF(COUNTIF('GSTR-2B IMS'!$AE$5:$AE$504,AM380)=1,SUMIF('GSTR-2B IMS'!$AE$5:$AE$504,AM380,'GSTR-2B IMS'!$AL$5:$AL$504),""))</f>
        <v/>
      </c>
      <c r="AX380" s="67" t="str">
        <f>IF(A380="","",IF(AO380&gt;1,"Duplicate",IF(COUNTIF('GSTR-2B IMS'!$AE$5:$AE$504,AM380)=0,"Only in Books",IF(COUNTIF('GSTR-2B IMS'!$AE$5:$AE$504,AM380)&gt;1,"Duplicate",IF(AND(C380=INDEX('GSTR-2B IMS'!$C$5:$C$504,AW380),F380=INDEX('GSTR-2B IMS'!$F$5:$F$504,AW380),ABS(H380-INDEX('GSTR-2B IMS'!$H$5:$H$504,AW380))&lt;=Setup!$B$21,ABS(L380-INDEX('GSTR-2B IMS'!$L$5:$L$504,AW380))&lt;=Setup!$B$18,ABS(AN380-INDEX('GSTR-2B IMS'!$AF$5:$AF$504,AW380))&lt;=Setup!$B$19,ABS(M380-INDEX('GSTR-2B IMS'!$M$5:$M$504,AW380))&lt;=Setup!$B$20,ABS(N380-INDEX('GSTR-2B IMS'!$N$5:$N$504,AW380))&lt;=Setup!$B$20,ABS(O380-INDEX('GSTR-2B IMS'!$O$5:$O$504,AW380))&lt;=Setup!$B$20,ABS(P380-INDEX('GSTR-2B IMS'!$P$5:$P$504,AW380))&lt;=Setup!$B$20),"Exact",IF(AND(C380=INDEX('GSTR-2B IMS'!$C$5:$C$504,AW380),F380=INDEX('GSTR-2B IMS'!$F$5:$F$504,AW380)),"Partial","Probable"))))))</f>
        <v/>
      </c>
      <c r="AY380" s="69" t="str">
        <f t="shared" si="75"/>
        <v/>
      </c>
      <c r="AZ380" s="190">
        <f t="shared" si="76"/>
        <v>376</v>
      </c>
      <c r="BA380" s="190" t="str">
        <f>IF(A380="","",IF(AW380="","N.A.",IF(INDEX('GSTR-2B IMS'!$T$5:$T$504,AW380)&lt;&gt;"Available","REVIEW",IF(OR(INDEX('GSTR-2B IMS'!$B$5:$B$504,AW380)="GSTR-1 B2B",INDEX('GSTR-2B IMS'!$B$5:$B$504,AW380)="GSTR-1A",INDEX('GSTR-2B IMS'!$B$5:$B$504,AW380)="IFF"),IF(OR(INDEX('GSTR-2B IMS'!$V$5:$V$504,AW380)="Accepted",INDEX('GSTR-2B IMS'!$V$5:$V$504,AW380)="No Action",INDEX('GSTR-2B IMS'!$V$5:$V$504,AW380)="Deemed Accepted"),"PASS","REVIEW"),IF(OR(INDEX('GSTR-2B IMS'!$V$5:$V$504,AW380)="Not in IMS",INDEX('GSTR-2B IMS'!$V$5:$V$504,AW380)="N.A.",INDEX('GSTR-2B IMS'!$V$5:$V$504,AW380)=""),"PASS","REVIEW")))))</f>
        <v/>
      </c>
      <c r="BB380" s="190" t="str">
        <f>IF(A380="","",IF(S380="Yes","RCM",IF(AW380="","Unmatched",IF(INDEX('GSTR-2B IMS'!$AC$5:$AC$504,AW380)="","4(A)(5)",INDEX('GSTR-2B IMS'!$AC$5:$AC$504,AW380)))))</f>
        <v/>
      </c>
      <c r="BC380" s="188" t="str">
        <f>IF(A380="","",IF(OR(S380="Yes",F380="Credit Note",Q380&lt;=0,AF380="",Setup!$B$24&lt;=AF380,AN380&lt;=0),0,MAX(0,M380*MIN(1,MAX(0,AI380/AN380))*MAX(0,1-IF(AND(AD380&lt;&gt;"",AD380&lt;=AF380),MIN(1,MAX(0,AE380/Q380)),0))-SUMIFS('Reversal Reclaim'!$K$5:$K$504,'Reversal Reclaim'!$B$5:$B$504,A380,'Reversal Reclaim'!$G$5:$G$504,"Temporary"))))</f>
        <v/>
      </c>
      <c r="BD380" s="188" t="str">
        <f>IF(A380="","",IF(OR(S380="Yes",F380="Credit Note",Q380&lt;=0,AF380="",Setup!$B$24&lt;=AF380,AN380&lt;=0),0,MAX(0,N380*MIN(1,MAX(0,AI380/AN380))*MAX(0,1-IF(AND(AD380&lt;&gt;"",AD380&lt;=AF380),MIN(1,MAX(0,AE380/Q380)),0))-SUMIFS('Reversal Reclaim'!$L$5:$L$504,'Reversal Reclaim'!$B$5:$B$504,A380,'Reversal Reclaim'!$G$5:$G$504,"Temporary"))))</f>
        <v/>
      </c>
      <c r="BE380" s="188" t="str">
        <f>IF(A380="","",IF(OR(S380="Yes",F380="Credit Note",Q380&lt;=0,AF380="",Setup!$B$24&lt;=AF380,AN380&lt;=0),0,MAX(0,O380*MIN(1,MAX(0,AI380/AN380))*MAX(0,1-IF(AND(AD380&lt;&gt;"",AD380&lt;=AF380),MIN(1,MAX(0,AE380/Q380)),0))-SUMIFS('Reversal Reclaim'!$M$5:$M$504,'Reversal Reclaim'!$B$5:$B$504,A380,'Reversal Reclaim'!$G$5:$G$504,"Temporary"))))</f>
        <v/>
      </c>
      <c r="BF380" s="188" t="str">
        <f>IF(A380="","",IF(OR(S380="Yes",F380="Credit Note",Q380&lt;=0,AF380="",Setup!$B$24&lt;=AF380,AN380&lt;=0),0,MAX(0,P380*MIN(1,MAX(0,AI380/AN380))*MAX(0,1-IF(AND(AD380&lt;&gt;"",AD380&lt;=AF380),MIN(1,MAX(0,AE380/Q380)),0))-SUMIFS('Reversal Reclaim'!$N$5:$N$504,'Reversal Reclaim'!$B$5:$B$504,A380,'Reversal Reclaim'!$G$5:$G$504,"Temporary"))))</f>
        <v/>
      </c>
      <c r="BG380" s="188" t="str">
        <f t="shared" si="77"/>
        <v/>
      </c>
    </row>
    <row r="381" spans="1:59" ht="37.950000000000003" customHeight="1" x14ac:dyDescent="0.25">
      <c r="A381" s="61"/>
      <c r="B381" s="62"/>
      <c r="C381" s="62"/>
      <c r="D381" s="62"/>
      <c r="E381" s="62"/>
      <c r="F381" s="62"/>
      <c r="G381" s="62"/>
      <c r="H381" s="63"/>
      <c r="I381" s="63"/>
      <c r="J381" s="63"/>
      <c r="K381" s="63"/>
      <c r="L381" s="64"/>
      <c r="M381" s="64"/>
      <c r="N381" s="64"/>
      <c r="O381" s="64"/>
      <c r="P381" s="64"/>
      <c r="Q381" s="64"/>
      <c r="R381" s="62"/>
      <c r="S381" s="62"/>
      <c r="T381" s="62"/>
      <c r="U381" s="62"/>
      <c r="V381" s="62"/>
      <c r="W381" s="63"/>
      <c r="X381" s="65"/>
      <c r="Y381" s="65"/>
      <c r="Z381" s="65"/>
      <c r="AA381" s="62"/>
      <c r="AB381" s="62"/>
      <c r="AC381" s="62"/>
      <c r="AD381" s="63"/>
      <c r="AE381" s="64"/>
      <c r="AF381" s="63" t="str">
        <f t="shared" si="65"/>
        <v/>
      </c>
      <c r="AG381" s="62"/>
      <c r="AH381" s="207"/>
      <c r="AI381" s="64"/>
      <c r="AJ381" s="64"/>
      <c r="AK381" s="64"/>
      <c r="AL381" s="66" t="str">
        <f t="shared" si="66"/>
        <v/>
      </c>
      <c r="AM381" s="67" t="str">
        <f t="shared" si="67"/>
        <v/>
      </c>
      <c r="AN381" s="68" t="str">
        <f t="shared" si="68"/>
        <v/>
      </c>
      <c r="AO381" s="67" t="str">
        <f t="shared" si="69"/>
        <v/>
      </c>
      <c r="AP381" s="67" t="str">
        <f t="shared" si="70"/>
        <v/>
      </c>
      <c r="AQ381" s="67" t="str">
        <f t="shared" si="71"/>
        <v/>
      </c>
      <c r="AR381" s="67" t="str">
        <f t="shared" si="72"/>
        <v/>
      </c>
      <c r="AS381" s="67" t="str">
        <f t="shared" si="73"/>
        <v/>
      </c>
      <c r="AT381" s="67" t="str">
        <f>IF(A381="","",IF(S381="Yes","N.A.",IF(AND(AD381&lt;&gt;"",AD381&lt;=AF381,AE381&gt;=Q381),"PASS",IF(Setup!$B$24&lt;=AF381,"WATCH",IF(BG381&gt;0,"PARTIAL REVERSE/REVIEW","REVERSE/REVIEW")))))</f>
        <v/>
      </c>
      <c r="AU381" s="67" t="str">
        <f>IF(A381="","",IF(H381="","REVIEW",IF(AI381&gt;0,IF(OR(AH381="",NOT(ISNUMBER(AH381))),"REVIEW CLAIM DATE",IF(AH381&lt;=SUMIF('FY Deadlines'!$A$5:$A$14,IF(MONTH(H381)&gt;=4,YEAR(H381),YEAR(H381)-1),'FY Deadlines'!$F$5:$F$14),"PASS","EXPIRED CLAIM")),IF(SUMIF('FY Deadlines'!$A$5:$A$14,IF(MONTH(H381)&gt;=4,YEAR(H381),YEAR(H381)-1),'FY Deadlines'!$F$5:$F$14)=0,"REVIEW FY",IF(Setup!$B$24&gt;SUMIF('FY Deadlines'!$A$5:$A$14,IF(MONTH(H381)&gt;=4,YEAR(H381),YEAR(H381)-1),'FY Deadlines'!$F$5:$F$14),"EXPIRED","PASS")))))</f>
        <v/>
      </c>
      <c r="AV381" s="67" t="str">
        <f t="shared" si="74"/>
        <v/>
      </c>
      <c r="AW381" s="67" t="str">
        <f>IF(AM381="","",IF(COUNTIF('GSTR-2B IMS'!$AE$5:$AE$504,AM381)=1,SUMIF('GSTR-2B IMS'!$AE$5:$AE$504,AM381,'GSTR-2B IMS'!$AL$5:$AL$504),""))</f>
        <v/>
      </c>
      <c r="AX381" s="67" t="str">
        <f>IF(A381="","",IF(AO381&gt;1,"Duplicate",IF(COUNTIF('GSTR-2B IMS'!$AE$5:$AE$504,AM381)=0,"Only in Books",IF(COUNTIF('GSTR-2B IMS'!$AE$5:$AE$504,AM381)&gt;1,"Duplicate",IF(AND(C381=INDEX('GSTR-2B IMS'!$C$5:$C$504,AW381),F381=INDEX('GSTR-2B IMS'!$F$5:$F$504,AW381),ABS(H381-INDEX('GSTR-2B IMS'!$H$5:$H$504,AW381))&lt;=Setup!$B$21,ABS(L381-INDEX('GSTR-2B IMS'!$L$5:$L$504,AW381))&lt;=Setup!$B$18,ABS(AN381-INDEX('GSTR-2B IMS'!$AF$5:$AF$504,AW381))&lt;=Setup!$B$19,ABS(M381-INDEX('GSTR-2B IMS'!$M$5:$M$504,AW381))&lt;=Setup!$B$20,ABS(N381-INDEX('GSTR-2B IMS'!$N$5:$N$504,AW381))&lt;=Setup!$B$20,ABS(O381-INDEX('GSTR-2B IMS'!$O$5:$O$504,AW381))&lt;=Setup!$B$20,ABS(P381-INDEX('GSTR-2B IMS'!$P$5:$P$504,AW381))&lt;=Setup!$B$20),"Exact",IF(AND(C381=INDEX('GSTR-2B IMS'!$C$5:$C$504,AW381),F381=INDEX('GSTR-2B IMS'!$F$5:$F$504,AW381)),"Partial","Probable"))))))</f>
        <v/>
      </c>
      <c r="AY381" s="69" t="str">
        <f t="shared" si="75"/>
        <v/>
      </c>
      <c r="AZ381" s="190">
        <f t="shared" si="76"/>
        <v>377</v>
      </c>
      <c r="BA381" s="190" t="str">
        <f>IF(A381="","",IF(AW381="","N.A.",IF(INDEX('GSTR-2B IMS'!$T$5:$T$504,AW381)&lt;&gt;"Available","REVIEW",IF(OR(INDEX('GSTR-2B IMS'!$B$5:$B$504,AW381)="GSTR-1 B2B",INDEX('GSTR-2B IMS'!$B$5:$B$504,AW381)="GSTR-1A",INDEX('GSTR-2B IMS'!$B$5:$B$504,AW381)="IFF"),IF(OR(INDEX('GSTR-2B IMS'!$V$5:$V$504,AW381)="Accepted",INDEX('GSTR-2B IMS'!$V$5:$V$504,AW381)="No Action",INDEX('GSTR-2B IMS'!$V$5:$V$504,AW381)="Deemed Accepted"),"PASS","REVIEW"),IF(OR(INDEX('GSTR-2B IMS'!$V$5:$V$504,AW381)="Not in IMS",INDEX('GSTR-2B IMS'!$V$5:$V$504,AW381)="N.A.",INDEX('GSTR-2B IMS'!$V$5:$V$504,AW381)=""),"PASS","REVIEW")))))</f>
        <v/>
      </c>
      <c r="BB381" s="190" t="str">
        <f>IF(A381="","",IF(S381="Yes","RCM",IF(AW381="","Unmatched",IF(INDEX('GSTR-2B IMS'!$AC$5:$AC$504,AW381)="","4(A)(5)",INDEX('GSTR-2B IMS'!$AC$5:$AC$504,AW381)))))</f>
        <v/>
      </c>
      <c r="BC381" s="188" t="str">
        <f>IF(A381="","",IF(OR(S381="Yes",F381="Credit Note",Q381&lt;=0,AF381="",Setup!$B$24&lt;=AF381,AN381&lt;=0),0,MAX(0,M381*MIN(1,MAX(0,AI381/AN381))*MAX(0,1-IF(AND(AD381&lt;&gt;"",AD381&lt;=AF381),MIN(1,MAX(0,AE381/Q381)),0))-SUMIFS('Reversal Reclaim'!$K$5:$K$504,'Reversal Reclaim'!$B$5:$B$504,A381,'Reversal Reclaim'!$G$5:$G$504,"Temporary"))))</f>
        <v/>
      </c>
      <c r="BD381" s="188" t="str">
        <f>IF(A381="","",IF(OR(S381="Yes",F381="Credit Note",Q381&lt;=0,AF381="",Setup!$B$24&lt;=AF381,AN381&lt;=0),0,MAX(0,N381*MIN(1,MAX(0,AI381/AN381))*MAX(0,1-IF(AND(AD381&lt;&gt;"",AD381&lt;=AF381),MIN(1,MAX(0,AE381/Q381)),0))-SUMIFS('Reversal Reclaim'!$L$5:$L$504,'Reversal Reclaim'!$B$5:$B$504,A381,'Reversal Reclaim'!$G$5:$G$504,"Temporary"))))</f>
        <v/>
      </c>
      <c r="BE381" s="188" t="str">
        <f>IF(A381="","",IF(OR(S381="Yes",F381="Credit Note",Q381&lt;=0,AF381="",Setup!$B$24&lt;=AF381,AN381&lt;=0),0,MAX(0,O381*MIN(1,MAX(0,AI381/AN381))*MAX(0,1-IF(AND(AD381&lt;&gt;"",AD381&lt;=AF381),MIN(1,MAX(0,AE381/Q381)),0))-SUMIFS('Reversal Reclaim'!$M$5:$M$504,'Reversal Reclaim'!$B$5:$B$504,A381,'Reversal Reclaim'!$G$5:$G$504,"Temporary"))))</f>
        <v/>
      </c>
      <c r="BF381" s="188" t="str">
        <f>IF(A381="","",IF(OR(S381="Yes",F381="Credit Note",Q381&lt;=0,AF381="",Setup!$B$24&lt;=AF381,AN381&lt;=0),0,MAX(0,P381*MIN(1,MAX(0,AI381/AN381))*MAX(0,1-IF(AND(AD381&lt;&gt;"",AD381&lt;=AF381),MIN(1,MAX(0,AE381/Q381)),0))-SUMIFS('Reversal Reclaim'!$N$5:$N$504,'Reversal Reclaim'!$B$5:$B$504,A381,'Reversal Reclaim'!$G$5:$G$504,"Temporary"))))</f>
        <v/>
      </c>
      <c r="BG381" s="188" t="str">
        <f t="shared" si="77"/>
        <v/>
      </c>
    </row>
    <row r="382" spans="1:59" ht="37.950000000000003" customHeight="1" x14ac:dyDescent="0.25">
      <c r="A382" s="61"/>
      <c r="B382" s="62"/>
      <c r="C382" s="62"/>
      <c r="D382" s="62"/>
      <c r="E382" s="62"/>
      <c r="F382" s="62"/>
      <c r="G382" s="62"/>
      <c r="H382" s="63"/>
      <c r="I382" s="63"/>
      <c r="J382" s="63"/>
      <c r="K382" s="63"/>
      <c r="L382" s="64"/>
      <c r="M382" s="64"/>
      <c r="N382" s="64"/>
      <c r="O382" s="64"/>
      <c r="P382" s="64"/>
      <c r="Q382" s="64"/>
      <c r="R382" s="62"/>
      <c r="S382" s="62"/>
      <c r="T382" s="62"/>
      <c r="U382" s="62"/>
      <c r="V382" s="62"/>
      <c r="W382" s="63"/>
      <c r="X382" s="65"/>
      <c r="Y382" s="65"/>
      <c r="Z382" s="65"/>
      <c r="AA382" s="62"/>
      <c r="AB382" s="62"/>
      <c r="AC382" s="62"/>
      <c r="AD382" s="63"/>
      <c r="AE382" s="64"/>
      <c r="AF382" s="63" t="str">
        <f t="shared" si="65"/>
        <v/>
      </c>
      <c r="AG382" s="62"/>
      <c r="AH382" s="207"/>
      <c r="AI382" s="64"/>
      <c r="AJ382" s="64"/>
      <c r="AK382" s="64"/>
      <c r="AL382" s="66" t="str">
        <f t="shared" si="66"/>
        <v/>
      </c>
      <c r="AM382" s="67" t="str">
        <f t="shared" si="67"/>
        <v/>
      </c>
      <c r="AN382" s="68" t="str">
        <f t="shared" si="68"/>
        <v/>
      </c>
      <c r="AO382" s="67" t="str">
        <f t="shared" si="69"/>
        <v/>
      </c>
      <c r="AP382" s="67" t="str">
        <f t="shared" si="70"/>
        <v/>
      </c>
      <c r="AQ382" s="67" t="str">
        <f t="shared" si="71"/>
        <v/>
      </c>
      <c r="AR382" s="67" t="str">
        <f t="shared" si="72"/>
        <v/>
      </c>
      <c r="AS382" s="67" t="str">
        <f t="shared" si="73"/>
        <v/>
      </c>
      <c r="AT382" s="67" t="str">
        <f>IF(A382="","",IF(S382="Yes","N.A.",IF(AND(AD382&lt;&gt;"",AD382&lt;=AF382,AE382&gt;=Q382),"PASS",IF(Setup!$B$24&lt;=AF382,"WATCH",IF(BG382&gt;0,"PARTIAL REVERSE/REVIEW","REVERSE/REVIEW")))))</f>
        <v/>
      </c>
      <c r="AU382" s="67" t="str">
        <f>IF(A382="","",IF(H382="","REVIEW",IF(AI382&gt;0,IF(OR(AH382="",NOT(ISNUMBER(AH382))),"REVIEW CLAIM DATE",IF(AH382&lt;=SUMIF('FY Deadlines'!$A$5:$A$14,IF(MONTH(H382)&gt;=4,YEAR(H382),YEAR(H382)-1),'FY Deadlines'!$F$5:$F$14),"PASS","EXPIRED CLAIM")),IF(SUMIF('FY Deadlines'!$A$5:$A$14,IF(MONTH(H382)&gt;=4,YEAR(H382),YEAR(H382)-1),'FY Deadlines'!$F$5:$F$14)=0,"REVIEW FY",IF(Setup!$B$24&gt;SUMIF('FY Deadlines'!$A$5:$A$14,IF(MONTH(H382)&gt;=4,YEAR(H382),YEAR(H382)-1),'FY Deadlines'!$F$5:$F$14),"EXPIRED","PASS")))))</f>
        <v/>
      </c>
      <c r="AV382" s="67" t="str">
        <f t="shared" si="74"/>
        <v/>
      </c>
      <c r="AW382" s="67" t="str">
        <f>IF(AM382="","",IF(COUNTIF('GSTR-2B IMS'!$AE$5:$AE$504,AM382)=1,SUMIF('GSTR-2B IMS'!$AE$5:$AE$504,AM382,'GSTR-2B IMS'!$AL$5:$AL$504),""))</f>
        <v/>
      </c>
      <c r="AX382" s="67" t="str">
        <f>IF(A382="","",IF(AO382&gt;1,"Duplicate",IF(COUNTIF('GSTR-2B IMS'!$AE$5:$AE$504,AM382)=0,"Only in Books",IF(COUNTIF('GSTR-2B IMS'!$AE$5:$AE$504,AM382)&gt;1,"Duplicate",IF(AND(C382=INDEX('GSTR-2B IMS'!$C$5:$C$504,AW382),F382=INDEX('GSTR-2B IMS'!$F$5:$F$504,AW382),ABS(H382-INDEX('GSTR-2B IMS'!$H$5:$H$504,AW382))&lt;=Setup!$B$21,ABS(L382-INDEX('GSTR-2B IMS'!$L$5:$L$504,AW382))&lt;=Setup!$B$18,ABS(AN382-INDEX('GSTR-2B IMS'!$AF$5:$AF$504,AW382))&lt;=Setup!$B$19,ABS(M382-INDEX('GSTR-2B IMS'!$M$5:$M$504,AW382))&lt;=Setup!$B$20,ABS(N382-INDEX('GSTR-2B IMS'!$N$5:$N$504,AW382))&lt;=Setup!$B$20,ABS(O382-INDEX('GSTR-2B IMS'!$O$5:$O$504,AW382))&lt;=Setup!$B$20,ABS(P382-INDEX('GSTR-2B IMS'!$P$5:$P$504,AW382))&lt;=Setup!$B$20),"Exact",IF(AND(C382=INDEX('GSTR-2B IMS'!$C$5:$C$504,AW382),F382=INDEX('GSTR-2B IMS'!$F$5:$F$504,AW382)),"Partial","Probable"))))))</f>
        <v/>
      </c>
      <c r="AY382" s="69" t="str">
        <f t="shared" si="75"/>
        <v/>
      </c>
      <c r="AZ382" s="190">
        <f t="shared" si="76"/>
        <v>378</v>
      </c>
      <c r="BA382" s="190" t="str">
        <f>IF(A382="","",IF(AW382="","N.A.",IF(INDEX('GSTR-2B IMS'!$T$5:$T$504,AW382)&lt;&gt;"Available","REVIEW",IF(OR(INDEX('GSTR-2B IMS'!$B$5:$B$504,AW382)="GSTR-1 B2B",INDEX('GSTR-2B IMS'!$B$5:$B$504,AW382)="GSTR-1A",INDEX('GSTR-2B IMS'!$B$5:$B$504,AW382)="IFF"),IF(OR(INDEX('GSTR-2B IMS'!$V$5:$V$504,AW382)="Accepted",INDEX('GSTR-2B IMS'!$V$5:$V$504,AW382)="No Action",INDEX('GSTR-2B IMS'!$V$5:$V$504,AW382)="Deemed Accepted"),"PASS","REVIEW"),IF(OR(INDEX('GSTR-2B IMS'!$V$5:$V$504,AW382)="Not in IMS",INDEX('GSTR-2B IMS'!$V$5:$V$504,AW382)="N.A.",INDEX('GSTR-2B IMS'!$V$5:$V$504,AW382)=""),"PASS","REVIEW")))))</f>
        <v/>
      </c>
      <c r="BB382" s="190" t="str">
        <f>IF(A382="","",IF(S382="Yes","RCM",IF(AW382="","Unmatched",IF(INDEX('GSTR-2B IMS'!$AC$5:$AC$504,AW382)="","4(A)(5)",INDEX('GSTR-2B IMS'!$AC$5:$AC$504,AW382)))))</f>
        <v/>
      </c>
      <c r="BC382" s="188" t="str">
        <f>IF(A382="","",IF(OR(S382="Yes",F382="Credit Note",Q382&lt;=0,AF382="",Setup!$B$24&lt;=AF382,AN382&lt;=0),0,MAX(0,M382*MIN(1,MAX(0,AI382/AN382))*MAX(0,1-IF(AND(AD382&lt;&gt;"",AD382&lt;=AF382),MIN(1,MAX(0,AE382/Q382)),0))-SUMIFS('Reversal Reclaim'!$K$5:$K$504,'Reversal Reclaim'!$B$5:$B$504,A382,'Reversal Reclaim'!$G$5:$G$504,"Temporary"))))</f>
        <v/>
      </c>
      <c r="BD382" s="188" t="str">
        <f>IF(A382="","",IF(OR(S382="Yes",F382="Credit Note",Q382&lt;=0,AF382="",Setup!$B$24&lt;=AF382,AN382&lt;=0),0,MAX(0,N382*MIN(1,MAX(0,AI382/AN382))*MAX(0,1-IF(AND(AD382&lt;&gt;"",AD382&lt;=AF382),MIN(1,MAX(0,AE382/Q382)),0))-SUMIFS('Reversal Reclaim'!$L$5:$L$504,'Reversal Reclaim'!$B$5:$B$504,A382,'Reversal Reclaim'!$G$5:$G$504,"Temporary"))))</f>
        <v/>
      </c>
      <c r="BE382" s="188" t="str">
        <f>IF(A382="","",IF(OR(S382="Yes",F382="Credit Note",Q382&lt;=0,AF382="",Setup!$B$24&lt;=AF382,AN382&lt;=0),0,MAX(0,O382*MIN(1,MAX(0,AI382/AN382))*MAX(0,1-IF(AND(AD382&lt;&gt;"",AD382&lt;=AF382),MIN(1,MAX(0,AE382/Q382)),0))-SUMIFS('Reversal Reclaim'!$M$5:$M$504,'Reversal Reclaim'!$B$5:$B$504,A382,'Reversal Reclaim'!$G$5:$G$504,"Temporary"))))</f>
        <v/>
      </c>
      <c r="BF382" s="188" t="str">
        <f>IF(A382="","",IF(OR(S382="Yes",F382="Credit Note",Q382&lt;=0,AF382="",Setup!$B$24&lt;=AF382,AN382&lt;=0),0,MAX(0,P382*MIN(1,MAX(0,AI382/AN382))*MAX(0,1-IF(AND(AD382&lt;&gt;"",AD382&lt;=AF382),MIN(1,MAX(0,AE382/Q382)),0))-SUMIFS('Reversal Reclaim'!$N$5:$N$504,'Reversal Reclaim'!$B$5:$B$504,A382,'Reversal Reclaim'!$G$5:$G$504,"Temporary"))))</f>
        <v/>
      </c>
      <c r="BG382" s="188" t="str">
        <f t="shared" si="77"/>
        <v/>
      </c>
    </row>
    <row r="383" spans="1:59" ht="37.950000000000003" customHeight="1" x14ac:dyDescent="0.25">
      <c r="A383" s="61"/>
      <c r="B383" s="62"/>
      <c r="C383" s="62"/>
      <c r="D383" s="62"/>
      <c r="E383" s="62"/>
      <c r="F383" s="62"/>
      <c r="G383" s="62"/>
      <c r="H383" s="63"/>
      <c r="I383" s="63"/>
      <c r="J383" s="63"/>
      <c r="K383" s="63"/>
      <c r="L383" s="64"/>
      <c r="M383" s="64"/>
      <c r="N383" s="64"/>
      <c r="O383" s="64"/>
      <c r="P383" s="64"/>
      <c r="Q383" s="64"/>
      <c r="R383" s="62"/>
      <c r="S383" s="62"/>
      <c r="T383" s="62"/>
      <c r="U383" s="62"/>
      <c r="V383" s="62"/>
      <c r="W383" s="63"/>
      <c r="X383" s="65"/>
      <c r="Y383" s="65"/>
      <c r="Z383" s="65"/>
      <c r="AA383" s="62"/>
      <c r="AB383" s="62"/>
      <c r="AC383" s="62"/>
      <c r="AD383" s="63"/>
      <c r="AE383" s="64"/>
      <c r="AF383" s="63" t="str">
        <f t="shared" si="65"/>
        <v/>
      </c>
      <c r="AG383" s="62"/>
      <c r="AH383" s="207"/>
      <c r="AI383" s="64"/>
      <c r="AJ383" s="64"/>
      <c r="AK383" s="64"/>
      <c r="AL383" s="66" t="str">
        <f t="shared" si="66"/>
        <v/>
      </c>
      <c r="AM383" s="67" t="str">
        <f t="shared" si="67"/>
        <v/>
      </c>
      <c r="AN383" s="68" t="str">
        <f t="shared" si="68"/>
        <v/>
      </c>
      <c r="AO383" s="67" t="str">
        <f t="shared" si="69"/>
        <v/>
      </c>
      <c r="AP383" s="67" t="str">
        <f t="shared" si="70"/>
        <v/>
      </c>
      <c r="AQ383" s="67" t="str">
        <f t="shared" si="71"/>
        <v/>
      </c>
      <c r="AR383" s="67" t="str">
        <f t="shared" si="72"/>
        <v/>
      </c>
      <c r="AS383" s="67" t="str">
        <f t="shared" si="73"/>
        <v/>
      </c>
      <c r="AT383" s="67" t="str">
        <f>IF(A383="","",IF(S383="Yes","N.A.",IF(AND(AD383&lt;&gt;"",AD383&lt;=AF383,AE383&gt;=Q383),"PASS",IF(Setup!$B$24&lt;=AF383,"WATCH",IF(BG383&gt;0,"PARTIAL REVERSE/REVIEW","REVERSE/REVIEW")))))</f>
        <v/>
      </c>
      <c r="AU383" s="67" t="str">
        <f>IF(A383="","",IF(H383="","REVIEW",IF(AI383&gt;0,IF(OR(AH383="",NOT(ISNUMBER(AH383))),"REVIEW CLAIM DATE",IF(AH383&lt;=SUMIF('FY Deadlines'!$A$5:$A$14,IF(MONTH(H383)&gt;=4,YEAR(H383),YEAR(H383)-1),'FY Deadlines'!$F$5:$F$14),"PASS","EXPIRED CLAIM")),IF(SUMIF('FY Deadlines'!$A$5:$A$14,IF(MONTH(H383)&gt;=4,YEAR(H383),YEAR(H383)-1),'FY Deadlines'!$F$5:$F$14)=0,"REVIEW FY",IF(Setup!$B$24&gt;SUMIF('FY Deadlines'!$A$5:$A$14,IF(MONTH(H383)&gt;=4,YEAR(H383),YEAR(H383)-1),'FY Deadlines'!$F$5:$F$14),"EXPIRED","PASS")))))</f>
        <v/>
      </c>
      <c r="AV383" s="67" t="str">
        <f t="shared" si="74"/>
        <v/>
      </c>
      <c r="AW383" s="67" t="str">
        <f>IF(AM383="","",IF(COUNTIF('GSTR-2B IMS'!$AE$5:$AE$504,AM383)=1,SUMIF('GSTR-2B IMS'!$AE$5:$AE$504,AM383,'GSTR-2B IMS'!$AL$5:$AL$504),""))</f>
        <v/>
      </c>
      <c r="AX383" s="67" t="str">
        <f>IF(A383="","",IF(AO383&gt;1,"Duplicate",IF(COUNTIF('GSTR-2B IMS'!$AE$5:$AE$504,AM383)=0,"Only in Books",IF(COUNTIF('GSTR-2B IMS'!$AE$5:$AE$504,AM383)&gt;1,"Duplicate",IF(AND(C383=INDEX('GSTR-2B IMS'!$C$5:$C$504,AW383),F383=INDEX('GSTR-2B IMS'!$F$5:$F$504,AW383),ABS(H383-INDEX('GSTR-2B IMS'!$H$5:$H$504,AW383))&lt;=Setup!$B$21,ABS(L383-INDEX('GSTR-2B IMS'!$L$5:$L$504,AW383))&lt;=Setup!$B$18,ABS(AN383-INDEX('GSTR-2B IMS'!$AF$5:$AF$504,AW383))&lt;=Setup!$B$19,ABS(M383-INDEX('GSTR-2B IMS'!$M$5:$M$504,AW383))&lt;=Setup!$B$20,ABS(N383-INDEX('GSTR-2B IMS'!$N$5:$N$504,AW383))&lt;=Setup!$B$20,ABS(O383-INDEX('GSTR-2B IMS'!$O$5:$O$504,AW383))&lt;=Setup!$B$20,ABS(P383-INDEX('GSTR-2B IMS'!$P$5:$P$504,AW383))&lt;=Setup!$B$20),"Exact",IF(AND(C383=INDEX('GSTR-2B IMS'!$C$5:$C$504,AW383),F383=INDEX('GSTR-2B IMS'!$F$5:$F$504,AW383)),"Partial","Probable"))))))</f>
        <v/>
      </c>
      <c r="AY383" s="69" t="str">
        <f t="shared" si="75"/>
        <v/>
      </c>
      <c r="AZ383" s="190">
        <f t="shared" si="76"/>
        <v>379</v>
      </c>
      <c r="BA383" s="190" t="str">
        <f>IF(A383="","",IF(AW383="","N.A.",IF(INDEX('GSTR-2B IMS'!$T$5:$T$504,AW383)&lt;&gt;"Available","REVIEW",IF(OR(INDEX('GSTR-2B IMS'!$B$5:$B$504,AW383)="GSTR-1 B2B",INDEX('GSTR-2B IMS'!$B$5:$B$504,AW383)="GSTR-1A",INDEX('GSTR-2B IMS'!$B$5:$B$504,AW383)="IFF"),IF(OR(INDEX('GSTR-2B IMS'!$V$5:$V$504,AW383)="Accepted",INDEX('GSTR-2B IMS'!$V$5:$V$504,AW383)="No Action",INDEX('GSTR-2B IMS'!$V$5:$V$504,AW383)="Deemed Accepted"),"PASS","REVIEW"),IF(OR(INDEX('GSTR-2B IMS'!$V$5:$V$504,AW383)="Not in IMS",INDEX('GSTR-2B IMS'!$V$5:$V$504,AW383)="N.A.",INDEX('GSTR-2B IMS'!$V$5:$V$504,AW383)=""),"PASS","REVIEW")))))</f>
        <v/>
      </c>
      <c r="BB383" s="190" t="str">
        <f>IF(A383="","",IF(S383="Yes","RCM",IF(AW383="","Unmatched",IF(INDEX('GSTR-2B IMS'!$AC$5:$AC$504,AW383)="","4(A)(5)",INDEX('GSTR-2B IMS'!$AC$5:$AC$504,AW383)))))</f>
        <v/>
      </c>
      <c r="BC383" s="188" t="str">
        <f>IF(A383="","",IF(OR(S383="Yes",F383="Credit Note",Q383&lt;=0,AF383="",Setup!$B$24&lt;=AF383,AN383&lt;=0),0,MAX(0,M383*MIN(1,MAX(0,AI383/AN383))*MAX(0,1-IF(AND(AD383&lt;&gt;"",AD383&lt;=AF383),MIN(1,MAX(0,AE383/Q383)),0))-SUMIFS('Reversal Reclaim'!$K$5:$K$504,'Reversal Reclaim'!$B$5:$B$504,A383,'Reversal Reclaim'!$G$5:$G$504,"Temporary"))))</f>
        <v/>
      </c>
      <c r="BD383" s="188" t="str">
        <f>IF(A383="","",IF(OR(S383="Yes",F383="Credit Note",Q383&lt;=0,AF383="",Setup!$B$24&lt;=AF383,AN383&lt;=0),0,MAX(0,N383*MIN(1,MAX(0,AI383/AN383))*MAX(0,1-IF(AND(AD383&lt;&gt;"",AD383&lt;=AF383),MIN(1,MAX(0,AE383/Q383)),0))-SUMIFS('Reversal Reclaim'!$L$5:$L$504,'Reversal Reclaim'!$B$5:$B$504,A383,'Reversal Reclaim'!$G$5:$G$504,"Temporary"))))</f>
        <v/>
      </c>
      <c r="BE383" s="188" t="str">
        <f>IF(A383="","",IF(OR(S383="Yes",F383="Credit Note",Q383&lt;=0,AF383="",Setup!$B$24&lt;=AF383,AN383&lt;=0),0,MAX(0,O383*MIN(1,MAX(0,AI383/AN383))*MAX(0,1-IF(AND(AD383&lt;&gt;"",AD383&lt;=AF383),MIN(1,MAX(0,AE383/Q383)),0))-SUMIFS('Reversal Reclaim'!$M$5:$M$504,'Reversal Reclaim'!$B$5:$B$504,A383,'Reversal Reclaim'!$G$5:$G$504,"Temporary"))))</f>
        <v/>
      </c>
      <c r="BF383" s="188" t="str">
        <f>IF(A383="","",IF(OR(S383="Yes",F383="Credit Note",Q383&lt;=0,AF383="",Setup!$B$24&lt;=AF383,AN383&lt;=0),0,MAX(0,P383*MIN(1,MAX(0,AI383/AN383))*MAX(0,1-IF(AND(AD383&lt;&gt;"",AD383&lt;=AF383),MIN(1,MAX(0,AE383/Q383)),0))-SUMIFS('Reversal Reclaim'!$N$5:$N$504,'Reversal Reclaim'!$B$5:$B$504,A383,'Reversal Reclaim'!$G$5:$G$504,"Temporary"))))</f>
        <v/>
      </c>
      <c r="BG383" s="188" t="str">
        <f t="shared" si="77"/>
        <v/>
      </c>
    </row>
    <row r="384" spans="1:59" ht="37.950000000000003" customHeight="1" x14ac:dyDescent="0.25">
      <c r="A384" s="61"/>
      <c r="B384" s="62"/>
      <c r="C384" s="62"/>
      <c r="D384" s="62"/>
      <c r="E384" s="62"/>
      <c r="F384" s="62"/>
      <c r="G384" s="62"/>
      <c r="H384" s="63"/>
      <c r="I384" s="63"/>
      <c r="J384" s="63"/>
      <c r="K384" s="63"/>
      <c r="L384" s="64"/>
      <c r="M384" s="64"/>
      <c r="N384" s="64"/>
      <c r="O384" s="64"/>
      <c r="P384" s="64"/>
      <c r="Q384" s="64"/>
      <c r="R384" s="62"/>
      <c r="S384" s="62"/>
      <c r="T384" s="62"/>
      <c r="U384" s="62"/>
      <c r="V384" s="62"/>
      <c r="W384" s="63"/>
      <c r="X384" s="65"/>
      <c r="Y384" s="65"/>
      <c r="Z384" s="65"/>
      <c r="AA384" s="62"/>
      <c r="AB384" s="62"/>
      <c r="AC384" s="62"/>
      <c r="AD384" s="63"/>
      <c r="AE384" s="64"/>
      <c r="AF384" s="63" t="str">
        <f t="shared" si="65"/>
        <v/>
      </c>
      <c r="AG384" s="62"/>
      <c r="AH384" s="207"/>
      <c r="AI384" s="64"/>
      <c r="AJ384" s="64"/>
      <c r="AK384" s="64"/>
      <c r="AL384" s="66" t="str">
        <f t="shared" si="66"/>
        <v/>
      </c>
      <c r="AM384" s="67" t="str">
        <f t="shared" si="67"/>
        <v/>
      </c>
      <c r="AN384" s="68" t="str">
        <f t="shared" si="68"/>
        <v/>
      </c>
      <c r="AO384" s="67" t="str">
        <f t="shared" si="69"/>
        <v/>
      </c>
      <c r="AP384" s="67" t="str">
        <f t="shared" si="70"/>
        <v/>
      </c>
      <c r="AQ384" s="67" t="str">
        <f t="shared" si="71"/>
        <v/>
      </c>
      <c r="AR384" s="67" t="str">
        <f t="shared" si="72"/>
        <v/>
      </c>
      <c r="AS384" s="67" t="str">
        <f t="shared" si="73"/>
        <v/>
      </c>
      <c r="AT384" s="67" t="str">
        <f>IF(A384="","",IF(S384="Yes","N.A.",IF(AND(AD384&lt;&gt;"",AD384&lt;=AF384,AE384&gt;=Q384),"PASS",IF(Setup!$B$24&lt;=AF384,"WATCH",IF(BG384&gt;0,"PARTIAL REVERSE/REVIEW","REVERSE/REVIEW")))))</f>
        <v/>
      </c>
      <c r="AU384" s="67" t="str">
        <f>IF(A384="","",IF(H384="","REVIEW",IF(AI384&gt;0,IF(OR(AH384="",NOT(ISNUMBER(AH384))),"REVIEW CLAIM DATE",IF(AH384&lt;=SUMIF('FY Deadlines'!$A$5:$A$14,IF(MONTH(H384)&gt;=4,YEAR(H384),YEAR(H384)-1),'FY Deadlines'!$F$5:$F$14),"PASS","EXPIRED CLAIM")),IF(SUMIF('FY Deadlines'!$A$5:$A$14,IF(MONTH(H384)&gt;=4,YEAR(H384),YEAR(H384)-1),'FY Deadlines'!$F$5:$F$14)=0,"REVIEW FY",IF(Setup!$B$24&gt;SUMIF('FY Deadlines'!$A$5:$A$14,IF(MONTH(H384)&gt;=4,YEAR(H384),YEAR(H384)-1),'FY Deadlines'!$F$5:$F$14),"EXPIRED","PASS")))))</f>
        <v/>
      </c>
      <c r="AV384" s="67" t="str">
        <f t="shared" si="74"/>
        <v/>
      </c>
      <c r="AW384" s="67" t="str">
        <f>IF(AM384="","",IF(COUNTIF('GSTR-2B IMS'!$AE$5:$AE$504,AM384)=1,SUMIF('GSTR-2B IMS'!$AE$5:$AE$504,AM384,'GSTR-2B IMS'!$AL$5:$AL$504),""))</f>
        <v/>
      </c>
      <c r="AX384" s="67" t="str">
        <f>IF(A384="","",IF(AO384&gt;1,"Duplicate",IF(COUNTIF('GSTR-2B IMS'!$AE$5:$AE$504,AM384)=0,"Only in Books",IF(COUNTIF('GSTR-2B IMS'!$AE$5:$AE$504,AM384)&gt;1,"Duplicate",IF(AND(C384=INDEX('GSTR-2B IMS'!$C$5:$C$504,AW384),F384=INDEX('GSTR-2B IMS'!$F$5:$F$504,AW384),ABS(H384-INDEX('GSTR-2B IMS'!$H$5:$H$504,AW384))&lt;=Setup!$B$21,ABS(L384-INDEX('GSTR-2B IMS'!$L$5:$L$504,AW384))&lt;=Setup!$B$18,ABS(AN384-INDEX('GSTR-2B IMS'!$AF$5:$AF$504,AW384))&lt;=Setup!$B$19,ABS(M384-INDEX('GSTR-2B IMS'!$M$5:$M$504,AW384))&lt;=Setup!$B$20,ABS(N384-INDEX('GSTR-2B IMS'!$N$5:$N$504,AW384))&lt;=Setup!$B$20,ABS(O384-INDEX('GSTR-2B IMS'!$O$5:$O$504,AW384))&lt;=Setup!$B$20,ABS(P384-INDEX('GSTR-2B IMS'!$P$5:$P$504,AW384))&lt;=Setup!$B$20),"Exact",IF(AND(C384=INDEX('GSTR-2B IMS'!$C$5:$C$504,AW384),F384=INDEX('GSTR-2B IMS'!$F$5:$F$504,AW384)),"Partial","Probable"))))))</f>
        <v/>
      </c>
      <c r="AY384" s="69" t="str">
        <f t="shared" si="75"/>
        <v/>
      </c>
      <c r="AZ384" s="190">
        <f t="shared" si="76"/>
        <v>380</v>
      </c>
      <c r="BA384" s="190" t="str">
        <f>IF(A384="","",IF(AW384="","N.A.",IF(INDEX('GSTR-2B IMS'!$T$5:$T$504,AW384)&lt;&gt;"Available","REVIEW",IF(OR(INDEX('GSTR-2B IMS'!$B$5:$B$504,AW384)="GSTR-1 B2B",INDEX('GSTR-2B IMS'!$B$5:$B$504,AW384)="GSTR-1A",INDEX('GSTR-2B IMS'!$B$5:$B$504,AW384)="IFF"),IF(OR(INDEX('GSTR-2B IMS'!$V$5:$V$504,AW384)="Accepted",INDEX('GSTR-2B IMS'!$V$5:$V$504,AW384)="No Action",INDEX('GSTR-2B IMS'!$V$5:$V$504,AW384)="Deemed Accepted"),"PASS","REVIEW"),IF(OR(INDEX('GSTR-2B IMS'!$V$5:$V$504,AW384)="Not in IMS",INDEX('GSTR-2B IMS'!$V$5:$V$504,AW384)="N.A.",INDEX('GSTR-2B IMS'!$V$5:$V$504,AW384)=""),"PASS","REVIEW")))))</f>
        <v/>
      </c>
      <c r="BB384" s="190" t="str">
        <f>IF(A384="","",IF(S384="Yes","RCM",IF(AW384="","Unmatched",IF(INDEX('GSTR-2B IMS'!$AC$5:$AC$504,AW384)="","4(A)(5)",INDEX('GSTR-2B IMS'!$AC$5:$AC$504,AW384)))))</f>
        <v/>
      </c>
      <c r="BC384" s="188" t="str">
        <f>IF(A384="","",IF(OR(S384="Yes",F384="Credit Note",Q384&lt;=0,AF384="",Setup!$B$24&lt;=AF384,AN384&lt;=0),0,MAX(0,M384*MIN(1,MAX(0,AI384/AN384))*MAX(0,1-IF(AND(AD384&lt;&gt;"",AD384&lt;=AF384),MIN(1,MAX(0,AE384/Q384)),0))-SUMIFS('Reversal Reclaim'!$K$5:$K$504,'Reversal Reclaim'!$B$5:$B$504,A384,'Reversal Reclaim'!$G$5:$G$504,"Temporary"))))</f>
        <v/>
      </c>
      <c r="BD384" s="188" t="str">
        <f>IF(A384="","",IF(OR(S384="Yes",F384="Credit Note",Q384&lt;=0,AF384="",Setup!$B$24&lt;=AF384,AN384&lt;=0),0,MAX(0,N384*MIN(1,MAX(0,AI384/AN384))*MAX(0,1-IF(AND(AD384&lt;&gt;"",AD384&lt;=AF384),MIN(1,MAX(0,AE384/Q384)),0))-SUMIFS('Reversal Reclaim'!$L$5:$L$504,'Reversal Reclaim'!$B$5:$B$504,A384,'Reversal Reclaim'!$G$5:$G$504,"Temporary"))))</f>
        <v/>
      </c>
      <c r="BE384" s="188" t="str">
        <f>IF(A384="","",IF(OR(S384="Yes",F384="Credit Note",Q384&lt;=0,AF384="",Setup!$B$24&lt;=AF384,AN384&lt;=0),0,MAX(0,O384*MIN(1,MAX(0,AI384/AN384))*MAX(0,1-IF(AND(AD384&lt;&gt;"",AD384&lt;=AF384),MIN(1,MAX(0,AE384/Q384)),0))-SUMIFS('Reversal Reclaim'!$M$5:$M$504,'Reversal Reclaim'!$B$5:$B$504,A384,'Reversal Reclaim'!$G$5:$G$504,"Temporary"))))</f>
        <v/>
      </c>
      <c r="BF384" s="188" t="str">
        <f>IF(A384="","",IF(OR(S384="Yes",F384="Credit Note",Q384&lt;=0,AF384="",Setup!$B$24&lt;=AF384,AN384&lt;=0),0,MAX(0,P384*MIN(1,MAX(0,AI384/AN384))*MAX(0,1-IF(AND(AD384&lt;&gt;"",AD384&lt;=AF384),MIN(1,MAX(0,AE384/Q384)),0))-SUMIFS('Reversal Reclaim'!$N$5:$N$504,'Reversal Reclaim'!$B$5:$B$504,A384,'Reversal Reclaim'!$G$5:$G$504,"Temporary"))))</f>
        <v/>
      </c>
      <c r="BG384" s="188" t="str">
        <f t="shared" si="77"/>
        <v/>
      </c>
    </row>
    <row r="385" spans="1:59" ht="37.950000000000003" customHeight="1" x14ac:dyDescent="0.25">
      <c r="A385" s="61"/>
      <c r="B385" s="62"/>
      <c r="C385" s="62"/>
      <c r="D385" s="62"/>
      <c r="E385" s="62"/>
      <c r="F385" s="62"/>
      <c r="G385" s="62"/>
      <c r="H385" s="63"/>
      <c r="I385" s="63"/>
      <c r="J385" s="63"/>
      <c r="K385" s="63"/>
      <c r="L385" s="64"/>
      <c r="M385" s="64"/>
      <c r="N385" s="64"/>
      <c r="O385" s="64"/>
      <c r="P385" s="64"/>
      <c r="Q385" s="64"/>
      <c r="R385" s="62"/>
      <c r="S385" s="62"/>
      <c r="T385" s="62"/>
      <c r="U385" s="62"/>
      <c r="V385" s="62"/>
      <c r="W385" s="63"/>
      <c r="X385" s="65"/>
      <c r="Y385" s="65"/>
      <c r="Z385" s="65"/>
      <c r="AA385" s="62"/>
      <c r="AB385" s="62"/>
      <c r="AC385" s="62"/>
      <c r="AD385" s="63"/>
      <c r="AE385" s="64"/>
      <c r="AF385" s="63" t="str">
        <f t="shared" si="65"/>
        <v/>
      </c>
      <c r="AG385" s="62"/>
      <c r="AH385" s="207"/>
      <c r="AI385" s="64"/>
      <c r="AJ385" s="64"/>
      <c r="AK385" s="64"/>
      <c r="AL385" s="66" t="str">
        <f t="shared" si="66"/>
        <v/>
      </c>
      <c r="AM385" s="67" t="str">
        <f t="shared" si="67"/>
        <v/>
      </c>
      <c r="AN385" s="68" t="str">
        <f t="shared" si="68"/>
        <v/>
      </c>
      <c r="AO385" s="67" t="str">
        <f t="shared" si="69"/>
        <v/>
      </c>
      <c r="AP385" s="67" t="str">
        <f t="shared" si="70"/>
        <v/>
      </c>
      <c r="AQ385" s="67" t="str">
        <f t="shared" si="71"/>
        <v/>
      </c>
      <c r="AR385" s="67" t="str">
        <f t="shared" si="72"/>
        <v/>
      </c>
      <c r="AS385" s="67" t="str">
        <f t="shared" si="73"/>
        <v/>
      </c>
      <c r="AT385" s="67" t="str">
        <f>IF(A385="","",IF(S385="Yes","N.A.",IF(AND(AD385&lt;&gt;"",AD385&lt;=AF385,AE385&gt;=Q385),"PASS",IF(Setup!$B$24&lt;=AF385,"WATCH",IF(BG385&gt;0,"PARTIAL REVERSE/REVIEW","REVERSE/REVIEW")))))</f>
        <v/>
      </c>
      <c r="AU385" s="67" t="str">
        <f>IF(A385="","",IF(H385="","REVIEW",IF(AI385&gt;0,IF(OR(AH385="",NOT(ISNUMBER(AH385))),"REVIEW CLAIM DATE",IF(AH385&lt;=SUMIF('FY Deadlines'!$A$5:$A$14,IF(MONTH(H385)&gt;=4,YEAR(H385),YEAR(H385)-1),'FY Deadlines'!$F$5:$F$14),"PASS","EXPIRED CLAIM")),IF(SUMIF('FY Deadlines'!$A$5:$A$14,IF(MONTH(H385)&gt;=4,YEAR(H385),YEAR(H385)-1),'FY Deadlines'!$F$5:$F$14)=0,"REVIEW FY",IF(Setup!$B$24&gt;SUMIF('FY Deadlines'!$A$5:$A$14,IF(MONTH(H385)&gt;=4,YEAR(H385),YEAR(H385)-1),'FY Deadlines'!$F$5:$F$14),"EXPIRED","PASS")))))</f>
        <v/>
      </c>
      <c r="AV385" s="67" t="str">
        <f t="shared" si="74"/>
        <v/>
      </c>
      <c r="AW385" s="67" t="str">
        <f>IF(AM385="","",IF(COUNTIF('GSTR-2B IMS'!$AE$5:$AE$504,AM385)=1,SUMIF('GSTR-2B IMS'!$AE$5:$AE$504,AM385,'GSTR-2B IMS'!$AL$5:$AL$504),""))</f>
        <v/>
      </c>
      <c r="AX385" s="67" t="str">
        <f>IF(A385="","",IF(AO385&gt;1,"Duplicate",IF(COUNTIF('GSTR-2B IMS'!$AE$5:$AE$504,AM385)=0,"Only in Books",IF(COUNTIF('GSTR-2B IMS'!$AE$5:$AE$504,AM385)&gt;1,"Duplicate",IF(AND(C385=INDEX('GSTR-2B IMS'!$C$5:$C$504,AW385),F385=INDEX('GSTR-2B IMS'!$F$5:$F$504,AW385),ABS(H385-INDEX('GSTR-2B IMS'!$H$5:$H$504,AW385))&lt;=Setup!$B$21,ABS(L385-INDEX('GSTR-2B IMS'!$L$5:$L$504,AW385))&lt;=Setup!$B$18,ABS(AN385-INDEX('GSTR-2B IMS'!$AF$5:$AF$504,AW385))&lt;=Setup!$B$19,ABS(M385-INDEX('GSTR-2B IMS'!$M$5:$M$504,AW385))&lt;=Setup!$B$20,ABS(N385-INDEX('GSTR-2B IMS'!$N$5:$N$504,AW385))&lt;=Setup!$B$20,ABS(O385-INDEX('GSTR-2B IMS'!$O$5:$O$504,AW385))&lt;=Setup!$B$20,ABS(P385-INDEX('GSTR-2B IMS'!$P$5:$P$504,AW385))&lt;=Setup!$B$20),"Exact",IF(AND(C385=INDEX('GSTR-2B IMS'!$C$5:$C$504,AW385),F385=INDEX('GSTR-2B IMS'!$F$5:$F$504,AW385)),"Partial","Probable"))))))</f>
        <v/>
      </c>
      <c r="AY385" s="69" t="str">
        <f t="shared" si="75"/>
        <v/>
      </c>
      <c r="AZ385" s="190">
        <f t="shared" si="76"/>
        <v>381</v>
      </c>
      <c r="BA385" s="190" t="str">
        <f>IF(A385="","",IF(AW385="","N.A.",IF(INDEX('GSTR-2B IMS'!$T$5:$T$504,AW385)&lt;&gt;"Available","REVIEW",IF(OR(INDEX('GSTR-2B IMS'!$B$5:$B$504,AW385)="GSTR-1 B2B",INDEX('GSTR-2B IMS'!$B$5:$B$504,AW385)="GSTR-1A",INDEX('GSTR-2B IMS'!$B$5:$B$504,AW385)="IFF"),IF(OR(INDEX('GSTR-2B IMS'!$V$5:$V$504,AW385)="Accepted",INDEX('GSTR-2B IMS'!$V$5:$V$504,AW385)="No Action",INDEX('GSTR-2B IMS'!$V$5:$V$504,AW385)="Deemed Accepted"),"PASS","REVIEW"),IF(OR(INDEX('GSTR-2B IMS'!$V$5:$V$504,AW385)="Not in IMS",INDEX('GSTR-2B IMS'!$V$5:$V$504,AW385)="N.A.",INDEX('GSTR-2B IMS'!$V$5:$V$504,AW385)=""),"PASS","REVIEW")))))</f>
        <v/>
      </c>
      <c r="BB385" s="190" t="str">
        <f>IF(A385="","",IF(S385="Yes","RCM",IF(AW385="","Unmatched",IF(INDEX('GSTR-2B IMS'!$AC$5:$AC$504,AW385)="","4(A)(5)",INDEX('GSTR-2B IMS'!$AC$5:$AC$504,AW385)))))</f>
        <v/>
      </c>
      <c r="BC385" s="188" t="str">
        <f>IF(A385="","",IF(OR(S385="Yes",F385="Credit Note",Q385&lt;=0,AF385="",Setup!$B$24&lt;=AF385,AN385&lt;=0),0,MAX(0,M385*MIN(1,MAX(0,AI385/AN385))*MAX(0,1-IF(AND(AD385&lt;&gt;"",AD385&lt;=AF385),MIN(1,MAX(0,AE385/Q385)),0))-SUMIFS('Reversal Reclaim'!$K$5:$K$504,'Reversal Reclaim'!$B$5:$B$504,A385,'Reversal Reclaim'!$G$5:$G$504,"Temporary"))))</f>
        <v/>
      </c>
      <c r="BD385" s="188" t="str">
        <f>IF(A385="","",IF(OR(S385="Yes",F385="Credit Note",Q385&lt;=0,AF385="",Setup!$B$24&lt;=AF385,AN385&lt;=0),0,MAX(0,N385*MIN(1,MAX(0,AI385/AN385))*MAX(0,1-IF(AND(AD385&lt;&gt;"",AD385&lt;=AF385),MIN(1,MAX(0,AE385/Q385)),0))-SUMIFS('Reversal Reclaim'!$L$5:$L$504,'Reversal Reclaim'!$B$5:$B$504,A385,'Reversal Reclaim'!$G$5:$G$504,"Temporary"))))</f>
        <v/>
      </c>
      <c r="BE385" s="188" t="str">
        <f>IF(A385="","",IF(OR(S385="Yes",F385="Credit Note",Q385&lt;=0,AF385="",Setup!$B$24&lt;=AF385,AN385&lt;=0),0,MAX(0,O385*MIN(1,MAX(0,AI385/AN385))*MAX(0,1-IF(AND(AD385&lt;&gt;"",AD385&lt;=AF385),MIN(1,MAX(0,AE385/Q385)),0))-SUMIFS('Reversal Reclaim'!$M$5:$M$504,'Reversal Reclaim'!$B$5:$B$504,A385,'Reversal Reclaim'!$G$5:$G$504,"Temporary"))))</f>
        <v/>
      </c>
      <c r="BF385" s="188" t="str">
        <f>IF(A385="","",IF(OR(S385="Yes",F385="Credit Note",Q385&lt;=0,AF385="",Setup!$B$24&lt;=AF385,AN385&lt;=0),0,MAX(0,P385*MIN(1,MAX(0,AI385/AN385))*MAX(0,1-IF(AND(AD385&lt;&gt;"",AD385&lt;=AF385),MIN(1,MAX(0,AE385/Q385)),0))-SUMIFS('Reversal Reclaim'!$N$5:$N$504,'Reversal Reclaim'!$B$5:$B$504,A385,'Reversal Reclaim'!$G$5:$G$504,"Temporary"))))</f>
        <v/>
      </c>
      <c r="BG385" s="188" t="str">
        <f t="shared" si="77"/>
        <v/>
      </c>
    </row>
    <row r="386" spans="1:59" ht="37.950000000000003" customHeight="1" x14ac:dyDescent="0.25">
      <c r="A386" s="61"/>
      <c r="B386" s="62"/>
      <c r="C386" s="62"/>
      <c r="D386" s="62"/>
      <c r="E386" s="62"/>
      <c r="F386" s="62"/>
      <c r="G386" s="62"/>
      <c r="H386" s="63"/>
      <c r="I386" s="63"/>
      <c r="J386" s="63"/>
      <c r="K386" s="63"/>
      <c r="L386" s="64"/>
      <c r="M386" s="64"/>
      <c r="N386" s="64"/>
      <c r="O386" s="64"/>
      <c r="P386" s="64"/>
      <c r="Q386" s="64"/>
      <c r="R386" s="62"/>
      <c r="S386" s="62"/>
      <c r="T386" s="62"/>
      <c r="U386" s="62"/>
      <c r="V386" s="62"/>
      <c r="W386" s="63"/>
      <c r="X386" s="65"/>
      <c r="Y386" s="65"/>
      <c r="Z386" s="65"/>
      <c r="AA386" s="62"/>
      <c r="AB386" s="62"/>
      <c r="AC386" s="62"/>
      <c r="AD386" s="63"/>
      <c r="AE386" s="64"/>
      <c r="AF386" s="63" t="str">
        <f t="shared" si="65"/>
        <v/>
      </c>
      <c r="AG386" s="62"/>
      <c r="AH386" s="207"/>
      <c r="AI386" s="64"/>
      <c r="AJ386" s="64"/>
      <c r="AK386" s="64"/>
      <c r="AL386" s="66" t="str">
        <f t="shared" si="66"/>
        <v/>
      </c>
      <c r="AM386" s="67" t="str">
        <f t="shared" si="67"/>
        <v/>
      </c>
      <c r="AN386" s="68" t="str">
        <f t="shared" si="68"/>
        <v/>
      </c>
      <c r="AO386" s="67" t="str">
        <f t="shared" si="69"/>
        <v/>
      </c>
      <c r="AP386" s="67" t="str">
        <f t="shared" si="70"/>
        <v/>
      </c>
      <c r="AQ386" s="67" t="str">
        <f t="shared" si="71"/>
        <v/>
      </c>
      <c r="AR386" s="67" t="str">
        <f t="shared" si="72"/>
        <v/>
      </c>
      <c r="AS386" s="67" t="str">
        <f t="shared" si="73"/>
        <v/>
      </c>
      <c r="AT386" s="67" t="str">
        <f>IF(A386="","",IF(S386="Yes","N.A.",IF(AND(AD386&lt;&gt;"",AD386&lt;=AF386,AE386&gt;=Q386),"PASS",IF(Setup!$B$24&lt;=AF386,"WATCH",IF(BG386&gt;0,"PARTIAL REVERSE/REVIEW","REVERSE/REVIEW")))))</f>
        <v/>
      </c>
      <c r="AU386" s="67" t="str">
        <f>IF(A386="","",IF(H386="","REVIEW",IF(AI386&gt;0,IF(OR(AH386="",NOT(ISNUMBER(AH386))),"REVIEW CLAIM DATE",IF(AH386&lt;=SUMIF('FY Deadlines'!$A$5:$A$14,IF(MONTH(H386)&gt;=4,YEAR(H386),YEAR(H386)-1),'FY Deadlines'!$F$5:$F$14),"PASS","EXPIRED CLAIM")),IF(SUMIF('FY Deadlines'!$A$5:$A$14,IF(MONTH(H386)&gt;=4,YEAR(H386),YEAR(H386)-1),'FY Deadlines'!$F$5:$F$14)=0,"REVIEW FY",IF(Setup!$B$24&gt;SUMIF('FY Deadlines'!$A$5:$A$14,IF(MONTH(H386)&gt;=4,YEAR(H386),YEAR(H386)-1),'FY Deadlines'!$F$5:$F$14),"EXPIRED","PASS")))))</f>
        <v/>
      </c>
      <c r="AV386" s="67" t="str">
        <f t="shared" si="74"/>
        <v/>
      </c>
      <c r="AW386" s="67" t="str">
        <f>IF(AM386="","",IF(COUNTIF('GSTR-2B IMS'!$AE$5:$AE$504,AM386)=1,SUMIF('GSTR-2B IMS'!$AE$5:$AE$504,AM386,'GSTR-2B IMS'!$AL$5:$AL$504),""))</f>
        <v/>
      </c>
      <c r="AX386" s="67" t="str">
        <f>IF(A386="","",IF(AO386&gt;1,"Duplicate",IF(COUNTIF('GSTR-2B IMS'!$AE$5:$AE$504,AM386)=0,"Only in Books",IF(COUNTIF('GSTR-2B IMS'!$AE$5:$AE$504,AM386)&gt;1,"Duplicate",IF(AND(C386=INDEX('GSTR-2B IMS'!$C$5:$C$504,AW386),F386=INDEX('GSTR-2B IMS'!$F$5:$F$504,AW386),ABS(H386-INDEX('GSTR-2B IMS'!$H$5:$H$504,AW386))&lt;=Setup!$B$21,ABS(L386-INDEX('GSTR-2B IMS'!$L$5:$L$504,AW386))&lt;=Setup!$B$18,ABS(AN386-INDEX('GSTR-2B IMS'!$AF$5:$AF$504,AW386))&lt;=Setup!$B$19,ABS(M386-INDEX('GSTR-2B IMS'!$M$5:$M$504,AW386))&lt;=Setup!$B$20,ABS(N386-INDEX('GSTR-2B IMS'!$N$5:$N$504,AW386))&lt;=Setup!$B$20,ABS(O386-INDEX('GSTR-2B IMS'!$O$5:$O$504,AW386))&lt;=Setup!$B$20,ABS(P386-INDEX('GSTR-2B IMS'!$P$5:$P$504,AW386))&lt;=Setup!$B$20),"Exact",IF(AND(C386=INDEX('GSTR-2B IMS'!$C$5:$C$504,AW386),F386=INDEX('GSTR-2B IMS'!$F$5:$F$504,AW386)),"Partial","Probable"))))))</f>
        <v/>
      </c>
      <c r="AY386" s="69" t="str">
        <f t="shared" si="75"/>
        <v/>
      </c>
      <c r="AZ386" s="190">
        <f t="shared" si="76"/>
        <v>382</v>
      </c>
      <c r="BA386" s="190" t="str">
        <f>IF(A386="","",IF(AW386="","N.A.",IF(INDEX('GSTR-2B IMS'!$T$5:$T$504,AW386)&lt;&gt;"Available","REVIEW",IF(OR(INDEX('GSTR-2B IMS'!$B$5:$B$504,AW386)="GSTR-1 B2B",INDEX('GSTR-2B IMS'!$B$5:$B$504,AW386)="GSTR-1A",INDEX('GSTR-2B IMS'!$B$5:$B$504,AW386)="IFF"),IF(OR(INDEX('GSTR-2B IMS'!$V$5:$V$504,AW386)="Accepted",INDEX('GSTR-2B IMS'!$V$5:$V$504,AW386)="No Action",INDEX('GSTR-2B IMS'!$V$5:$V$504,AW386)="Deemed Accepted"),"PASS","REVIEW"),IF(OR(INDEX('GSTR-2B IMS'!$V$5:$V$504,AW386)="Not in IMS",INDEX('GSTR-2B IMS'!$V$5:$V$504,AW386)="N.A.",INDEX('GSTR-2B IMS'!$V$5:$V$504,AW386)=""),"PASS","REVIEW")))))</f>
        <v/>
      </c>
      <c r="BB386" s="190" t="str">
        <f>IF(A386="","",IF(S386="Yes","RCM",IF(AW386="","Unmatched",IF(INDEX('GSTR-2B IMS'!$AC$5:$AC$504,AW386)="","4(A)(5)",INDEX('GSTR-2B IMS'!$AC$5:$AC$504,AW386)))))</f>
        <v/>
      </c>
      <c r="BC386" s="188" t="str">
        <f>IF(A386="","",IF(OR(S386="Yes",F386="Credit Note",Q386&lt;=0,AF386="",Setup!$B$24&lt;=AF386,AN386&lt;=0),0,MAX(0,M386*MIN(1,MAX(0,AI386/AN386))*MAX(0,1-IF(AND(AD386&lt;&gt;"",AD386&lt;=AF386),MIN(1,MAX(0,AE386/Q386)),0))-SUMIFS('Reversal Reclaim'!$K$5:$K$504,'Reversal Reclaim'!$B$5:$B$504,A386,'Reversal Reclaim'!$G$5:$G$504,"Temporary"))))</f>
        <v/>
      </c>
      <c r="BD386" s="188" t="str">
        <f>IF(A386="","",IF(OR(S386="Yes",F386="Credit Note",Q386&lt;=0,AF386="",Setup!$B$24&lt;=AF386,AN386&lt;=0),0,MAX(0,N386*MIN(1,MAX(0,AI386/AN386))*MAX(0,1-IF(AND(AD386&lt;&gt;"",AD386&lt;=AF386),MIN(1,MAX(0,AE386/Q386)),0))-SUMIFS('Reversal Reclaim'!$L$5:$L$504,'Reversal Reclaim'!$B$5:$B$504,A386,'Reversal Reclaim'!$G$5:$G$504,"Temporary"))))</f>
        <v/>
      </c>
      <c r="BE386" s="188" t="str">
        <f>IF(A386="","",IF(OR(S386="Yes",F386="Credit Note",Q386&lt;=0,AF386="",Setup!$B$24&lt;=AF386,AN386&lt;=0),0,MAX(0,O386*MIN(1,MAX(0,AI386/AN386))*MAX(0,1-IF(AND(AD386&lt;&gt;"",AD386&lt;=AF386),MIN(1,MAX(0,AE386/Q386)),0))-SUMIFS('Reversal Reclaim'!$M$5:$M$504,'Reversal Reclaim'!$B$5:$B$504,A386,'Reversal Reclaim'!$G$5:$G$504,"Temporary"))))</f>
        <v/>
      </c>
      <c r="BF386" s="188" t="str">
        <f>IF(A386="","",IF(OR(S386="Yes",F386="Credit Note",Q386&lt;=0,AF386="",Setup!$B$24&lt;=AF386,AN386&lt;=0),0,MAX(0,P386*MIN(1,MAX(0,AI386/AN386))*MAX(0,1-IF(AND(AD386&lt;&gt;"",AD386&lt;=AF386),MIN(1,MAX(0,AE386/Q386)),0))-SUMIFS('Reversal Reclaim'!$N$5:$N$504,'Reversal Reclaim'!$B$5:$B$504,A386,'Reversal Reclaim'!$G$5:$G$504,"Temporary"))))</f>
        <v/>
      </c>
      <c r="BG386" s="188" t="str">
        <f t="shared" si="77"/>
        <v/>
      </c>
    </row>
    <row r="387" spans="1:59" ht="37.950000000000003" customHeight="1" x14ac:dyDescent="0.25">
      <c r="A387" s="61"/>
      <c r="B387" s="62"/>
      <c r="C387" s="62"/>
      <c r="D387" s="62"/>
      <c r="E387" s="62"/>
      <c r="F387" s="62"/>
      <c r="G387" s="62"/>
      <c r="H387" s="63"/>
      <c r="I387" s="63"/>
      <c r="J387" s="63"/>
      <c r="K387" s="63"/>
      <c r="L387" s="64"/>
      <c r="M387" s="64"/>
      <c r="N387" s="64"/>
      <c r="O387" s="64"/>
      <c r="P387" s="64"/>
      <c r="Q387" s="64"/>
      <c r="R387" s="62"/>
      <c r="S387" s="62"/>
      <c r="T387" s="62"/>
      <c r="U387" s="62"/>
      <c r="V387" s="62"/>
      <c r="W387" s="63"/>
      <c r="X387" s="65"/>
      <c r="Y387" s="65"/>
      <c r="Z387" s="65"/>
      <c r="AA387" s="62"/>
      <c r="AB387" s="62"/>
      <c r="AC387" s="62"/>
      <c r="AD387" s="63"/>
      <c r="AE387" s="64"/>
      <c r="AF387" s="63" t="str">
        <f t="shared" si="65"/>
        <v/>
      </c>
      <c r="AG387" s="62"/>
      <c r="AH387" s="207"/>
      <c r="AI387" s="64"/>
      <c r="AJ387" s="64"/>
      <c r="AK387" s="64"/>
      <c r="AL387" s="66" t="str">
        <f t="shared" si="66"/>
        <v/>
      </c>
      <c r="AM387" s="67" t="str">
        <f t="shared" si="67"/>
        <v/>
      </c>
      <c r="AN387" s="68" t="str">
        <f t="shared" si="68"/>
        <v/>
      </c>
      <c r="AO387" s="67" t="str">
        <f t="shared" si="69"/>
        <v/>
      </c>
      <c r="AP387" s="67" t="str">
        <f t="shared" si="70"/>
        <v/>
      </c>
      <c r="AQ387" s="67" t="str">
        <f t="shared" si="71"/>
        <v/>
      </c>
      <c r="AR387" s="67" t="str">
        <f t="shared" si="72"/>
        <v/>
      </c>
      <c r="AS387" s="67" t="str">
        <f t="shared" si="73"/>
        <v/>
      </c>
      <c r="AT387" s="67" t="str">
        <f>IF(A387="","",IF(S387="Yes","N.A.",IF(AND(AD387&lt;&gt;"",AD387&lt;=AF387,AE387&gt;=Q387),"PASS",IF(Setup!$B$24&lt;=AF387,"WATCH",IF(BG387&gt;0,"PARTIAL REVERSE/REVIEW","REVERSE/REVIEW")))))</f>
        <v/>
      </c>
      <c r="AU387" s="67" t="str">
        <f>IF(A387="","",IF(H387="","REVIEW",IF(AI387&gt;0,IF(OR(AH387="",NOT(ISNUMBER(AH387))),"REVIEW CLAIM DATE",IF(AH387&lt;=SUMIF('FY Deadlines'!$A$5:$A$14,IF(MONTH(H387)&gt;=4,YEAR(H387),YEAR(H387)-1),'FY Deadlines'!$F$5:$F$14),"PASS","EXPIRED CLAIM")),IF(SUMIF('FY Deadlines'!$A$5:$A$14,IF(MONTH(H387)&gt;=4,YEAR(H387),YEAR(H387)-1),'FY Deadlines'!$F$5:$F$14)=0,"REVIEW FY",IF(Setup!$B$24&gt;SUMIF('FY Deadlines'!$A$5:$A$14,IF(MONTH(H387)&gt;=4,YEAR(H387),YEAR(H387)-1),'FY Deadlines'!$F$5:$F$14),"EXPIRED","PASS")))))</f>
        <v/>
      </c>
      <c r="AV387" s="67" t="str">
        <f t="shared" si="74"/>
        <v/>
      </c>
      <c r="AW387" s="67" t="str">
        <f>IF(AM387="","",IF(COUNTIF('GSTR-2B IMS'!$AE$5:$AE$504,AM387)=1,SUMIF('GSTR-2B IMS'!$AE$5:$AE$504,AM387,'GSTR-2B IMS'!$AL$5:$AL$504),""))</f>
        <v/>
      </c>
      <c r="AX387" s="67" t="str">
        <f>IF(A387="","",IF(AO387&gt;1,"Duplicate",IF(COUNTIF('GSTR-2B IMS'!$AE$5:$AE$504,AM387)=0,"Only in Books",IF(COUNTIF('GSTR-2B IMS'!$AE$5:$AE$504,AM387)&gt;1,"Duplicate",IF(AND(C387=INDEX('GSTR-2B IMS'!$C$5:$C$504,AW387),F387=INDEX('GSTR-2B IMS'!$F$5:$F$504,AW387),ABS(H387-INDEX('GSTR-2B IMS'!$H$5:$H$504,AW387))&lt;=Setup!$B$21,ABS(L387-INDEX('GSTR-2B IMS'!$L$5:$L$504,AW387))&lt;=Setup!$B$18,ABS(AN387-INDEX('GSTR-2B IMS'!$AF$5:$AF$504,AW387))&lt;=Setup!$B$19,ABS(M387-INDEX('GSTR-2B IMS'!$M$5:$M$504,AW387))&lt;=Setup!$B$20,ABS(N387-INDEX('GSTR-2B IMS'!$N$5:$N$504,AW387))&lt;=Setup!$B$20,ABS(O387-INDEX('GSTR-2B IMS'!$O$5:$O$504,AW387))&lt;=Setup!$B$20,ABS(P387-INDEX('GSTR-2B IMS'!$P$5:$P$504,AW387))&lt;=Setup!$B$20),"Exact",IF(AND(C387=INDEX('GSTR-2B IMS'!$C$5:$C$504,AW387),F387=INDEX('GSTR-2B IMS'!$F$5:$F$504,AW387)),"Partial","Probable"))))))</f>
        <v/>
      </c>
      <c r="AY387" s="69" t="str">
        <f t="shared" si="75"/>
        <v/>
      </c>
      <c r="AZ387" s="190">
        <f t="shared" si="76"/>
        <v>383</v>
      </c>
      <c r="BA387" s="190" t="str">
        <f>IF(A387="","",IF(AW387="","N.A.",IF(INDEX('GSTR-2B IMS'!$T$5:$T$504,AW387)&lt;&gt;"Available","REVIEW",IF(OR(INDEX('GSTR-2B IMS'!$B$5:$B$504,AW387)="GSTR-1 B2B",INDEX('GSTR-2B IMS'!$B$5:$B$504,AW387)="GSTR-1A",INDEX('GSTR-2B IMS'!$B$5:$B$504,AW387)="IFF"),IF(OR(INDEX('GSTR-2B IMS'!$V$5:$V$504,AW387)="Accepted",INDEX('GSTR-2B IMS'!$V$5:$V$504,AW387)="No Action",INDEX('GSTR-2B IMS'!$V$5:$V$504,AW387)="Deemed Accepted"),"PASS","REVIEW"),IF(OR(INDEX('GSTR-2B IMS'!$V$5:$V$504,AW387)="Not in IMS",INDEX('GSTR-2B IMS'!$V$5:$V$504,AW387)="N.A.",INDEX('GSTR-2B IMS'!$V$5:$V$504,AW387)=""),"PASS","REVIEW")))))</f>
        <v/>
      </c>
      <c r="BB387" s="190" t="str">
        <f>IF(A387="","",IF(S387="Yes","RCM",IF(AW387="","Unmatched",IF(INDEX('GSTR-2B IMS'!$AC$5:$AC$504,AW387)="","4(A)(5)",INDEX('GSTR-2B IMS'!$AC$5:$AC$504,AW387)))))</f>
        <v/>
      </c>
      <c r="BC387" s="188" t="str">
        <f>IF(A387="","",IF(OR(S387="Yes",F387="Credit Note",Q387&lt;=0,AF387="",Setup!$B$24&lt;=AF387,AN387&lt;=0),0,MAX(0,M387*MIN(1,MAX(0,AI387/AN387))*MAX(0,1-IF(AND(AD387&lt;&gt;"",AD387&lt;=AF387),MIN(1,MAX(0,AE387/Q387)),0))-SUMIFS('Reversal Reclaim'!$K$5:$K$504,'Reversal Reclaim'!$B$5:$B$504,A387,'Reversal Reclaim'!$G$5:$G$504,"Temporary"))))</f>
        <v/>
      </c>
      <c r="BD387" s="188" t="str">
        <f>IF(A387="","",IF(OR(S387="Yes",F387="Credit Note",Q387&lt;=0,AF387="",Setup!$B$24&lt;=AF387,AN387&lt;=0),0,MAX(0,N387*MIN(1,MAX(0,AI387/AN387))*MAX(0,1-IF(AND(AD387&lt;&gt;"",AD387&lt;=AF387),MIN(1,MAX(0,AE387/Q387)),0))-SUMIFS('Reversal Reclaim'!$L$5:$L$504,'Reversal Reclaim'!$B$5:$B$504,A387,'Reversal Reclaim'!$G$5:$G$504,"Temporary"))))</f>
        <v/>
      </c>
      <c r="BE387" s="188" t="str">
        <f>IF(A387="","",IF(OR(S387="Yes",F387="Credit Note",Q387&lt;=0,AF387="",Setup!$B$24&lt;=AF387,AN387&lt;=0),0,MAX(0,O387*MIN(1,MAX(0,AI387/AN387))*MAX(0,1-IF(AND(AD387&lt;&gt;"",AD387&lt;=AF387),MIN(1,MAX(0,AE387/Q387)),0))-SUMIFS('Reversal Reclaim'!$M$5:$M$504,'Reversal Reclaim'!$B$5:$B$504,A387,'Reversal Reclaim'!$G$5:$G$504,"Temporary"))))</f>
        <v/>
      </c>
      <c r="BF387" s="188" t="str">
        <f>IF(A387="","",IF(OR(S387="Yes",F387="Credit Note",Q387&lt;=0,AF387="",Setup!$B$24&lt;=AF387,AN387&lt;=0),0,MAX(0,P387*MIN(1,MAX(0,AI387/AN387))*MAX(0,1-IF(AND(AD387&lt;&gt;"",AD387&lt;=AF387),MIN(1,MAX(0,AE387/Q387)),0))-SUMIFS('Reversal Reclaim'!$N$5:$N$504,'Reversal Reclaim'!$B$5:$B$504,A387,'Reversal Reclaim'!$G$5:$G$504,"Temporary"))))</f>
        <v/>
      </c>
      <c r="BG387" s="188" t="str">
        <f t="shared" si="77"/>
        <v/>
      </c>
    </row>
    <row r="388" spans="1:59" ht="37.950000000000003" customHeight="1" x14ac:dyDescent="0.25">
      <c r="A388" s="61"/>
      <c r="B388" s="62"/>
      <c r="C388" s="62"/>
      <c r="D388" s="62"/>
      <c r="E388" s="62"/>
      <c r="F388" s="62"/>
      <c r="G388" s="62"/>
      <c r="H388" s="63"/>
      <c r="I388" s="63"/>
      <c r="J388" s="63"/>
      <c r="K388" s="63"/>
      <c r="L388" s="64"/>
      <c r="M388" s="64"/>
      <c r="N388" s="64"/>
      <c r="O388" s="64"/>
      <c r="P388" s="64"/>
      <c r="Q388" s="64"/>
      <c r="R388" s="62"/>
      <c r="S388" s="62"/>
      <c r="T388" s="62"/>
      <c r="U388" s="62"/>
      <c r="V388" s="62"/>
      <c r="W388" s="63"/>
      <c r="X388" s="65"/>
      <c r="Y388" s="65"/>
      <c r="Z388" s="65"/>
      <c r="AA388" s="62"/>
      <c r="AB388" s="62"/>
      <c r="AC388" s="62"/>
      <c r="AD388" s="63"/>
      <c r="AE388" s="64"/>
      <c r="AF388" s="63" t="str">
        <f t="shared" si="65"/>
        <v/>
      </c>
      <c r="AG388" s="62"/>
      <c r="AH388" s="207"/>
      <c r="AI388" s="64"/>
      <c r="AJ388" s="64"/>
      <c r="AK388" s="64"/>
      <c r="AL388" s="66" t="str">
        <f t="shared" si="66"/>
        <v/>
      </c>
      <c r="AM388" s="67" t="str">
        <f t="shared" si="67"/>
        <v/>
      </c>
      <c r="AN388" s="68" t="str">
        <f t="shared" si="68"/>
        <v/>
      </c>
      <c r="AO388" s="67" t="str">
        <f t="shared" si="69"/>
        <v/>
      </c>
      <c r="AP388" s="67" t="str">
        <f t="shared" si="70"/>
        <v/>
      </c>
      <c r="AQ388" s="67" t="str">
        <f t="shared" si="71"/>
        <v/>
      </c>
      <c r="AR388" s="67" t="str">
        <f t="shared" si="72"/>
        <v/>
      </c>
      <c r="AS388" s="67" t="str">
        <f t="shared" si="73"/>
        <v/>
      </c>
      <c r="AT388" s="67" t="str">
        <f>IF(A388="","",IF(S388="Yes","N.A.",IF(AND(AD388&lt;&gt;"",AD388&lt;=AF388,AE388&gt;=Q388),"PASS",IF(Setup!$B$24&lt;=AF388,"WATCH",IF(BG388&gt;0,"PARTIAL REVERSE/REVIEW","REVERSE/REVIEW")))))</f>
        <v/>
      </c>
      <c r="AU388" s="67" t="str">
        <f>IF(A388="","",IF(H388="","REVIEW",IF(AI388&gt;0,IF(OR(AH388="",NOT(ISNUMBER(AH388))),"REVIEW CLAIM DATE",IF(AH388&lt;=SUMIF('FY Deadlines'!$A$5:$A$14,IF(MONTH(H388)&gt;=4,YEAR(H388),YEAR(H388)-1),'FY Deadlines'!$F$5:$F$14),"PASS","EXPIRED CLAIM")),IF(SUMIF('FY Deadlines'!$A$5:$A$14,IF(MONTH(H388)&gt;=4,YEAR(H388),YEAR(H388)-1),'FY Deadlines'!$F$5:$F$14)=0,"REVIEW FY",IF(Setup!$B$24&gt;SUMIF('FY Deadlines'!$A$5:$A$14,IF(MONTH(H388)&gt;=4,YEAR(H388),YEAR(H388)-1),'FY Deadlines'!$F$5:$F$14),"EXPIRED","PASS")))))</f>
        <v/>
      </c>
      <c r="AV388" s="67" t="str">
        <f t="shared" si="74"/>
        <v/>
      </c>
      <c r="AW388" s="67" t="str">
        <f>IF(AM388="","",IF(COUNTIF('GSTR-2B IMS'!$AE$5:$AE$504,AM388)=1,SUMIF('GSTR-2B IMS'!$AE$5:$AE$504,AM388,'GSTR-2B IMS'!$AL$5:$AL$504),""))</f>
        <v/>
      </c>
      <c r="AX388" s="67" t="str">
        <f>IF(A388="","",IF(AO388&gt;1,"Duplicate",IF(COUNTIF('GSTR-2B IMS'!$AE$5:$AE$504,AM388)=0,"Only in Books",IF(COUNTIF('GSTR-2B IMS'!$AE$5:$AE$504,AM388)&gt;1,"Duplicate",IF(AND(C388=INDEX('GSTR-2B IMS'!$C$5:$C$504,AW388),F388=INDEX('GSTR-2B IMS'!$F$5:$F$504,AW388),ABS(H388-INDEX('GSTR-2B IMS'!$H$5:$H$504,AW388))&lt;=Setup!$B$21,ABS(L388-INDEX('GSTR-2B IMS'!$L$5:$L$504,AW388))&lt;=Setup!$B$18,ABS(AN388-INDEX('GSTR-2B IMS'!$AF$5:$AF$504,AW388))&lt;=Setup!$B$19,ABS(M388-INDEX('GSTR-2B IMS'!$M$5:$M$504,AW388))&lt;=Setup!$B$20,ABS(N388-INDEX('GSTR-2B IMS'!$N$5:$N$504,AW388))&lt;=Setup!$B$20,ABS(O388-INDEX('GSTR-2B IMS'!$O$5:$O$504,AW388))&lt;=Setup!$B$20,ABS(P388-INDEX('GSTR-2B IMS'!$P$5:$P$504,AW388))&lt;=Setup!$B$20),"Exact",IF(AND(C388=INDEX('GSTR-2B IMS'!$C$5:$C$504,AW388),F388=INDEX('GSTR-2B IMS'!$F$5:$F$504,AW388)),"Partial","Probable"))))))</f>
        <v/>
      </c>
      <c r="AY388" s="69" t="str">
        <f t="shared" si="75"/>
        <v/>
      </c>
      <c r="AZ388" s="190">
        <f t="shared" si="76"/>
        <v>384</v>
      </c>
      <c r="BA388" s="190" t="str">
        <f>IF(A388="","",IF(AW388="","N.A.",IF(INDEX('GSTR-2B IMS'!$T$5:$T$504,AW388)&lt;&gt;"Available","REVIEW",IF(OR(INDEX('GSTR-2B IMS'!$B$5:$B$504,AW388)="GSTR-1 B2B",INDEX('GSTR-2B IMS'!$B$5:$B$504,AW388)="GSTR-1A",INDEX('GSTR-2B IMS'!$B$5:$B$504,AW388)="IFF"),IF(OR(INDEX('GSTR-2B IMS'!$V$5:$V$504,AW388)="Accepted",INDEX('GSTR-2B IMS'!$V$5:$V$504,AW388)="No Action",INDEX('GSTR-2B IMS'!$V$5:$V$504,AW388)="Deemed Accepted"),"PASS","REVIEW"),IF(OR(INDEX('GSTR-2B IMS'!$V$5:$V$504,AW388)="Not in IMS",INDEX('GSTR-2B IMS'!$V$5:$V$504,AW388)="N.A.",INDEX('GSTR-2B IMS'!$V$5:$V$504,AW388)=""),"PASS","REVIEW")))))</f>
        <v/>
      </c>
      <c r="BB388" s="190" t="str">
        <f>IF(A388="","",IF(S388="Yes","RCM",IF(AW388="","Unmatched",IF(INDEX('GSTR-2B IMS'!$AC$5:$AC$504,AW388)="","4(A)(5)",INDEX('GSTR-2B IMS'!$AC$5:$AC$504,AW388)))))</f>
        <v/>
      </c>
      <c r="BC388" s="188" t="str">
        <f>IF(A388="","",IF(OR(S388="Yes",F388="Credit Note",Q388&lt;=0,AF388="",Setup!$B$24&lt;=AF388,AN388&lt;=0),0,MAX(0,M388*MIN(1,MAX(0,AI388/AN388))*MAX(0,1-IF(AND(AD388&lt;&gt;"",AD388&lt;=AF388),MIN(1,MAX(0,AE388/Q388)),0))-SUMIFS('Reversal Reclaim'!$K$5:$K$504,'Reversal Reclaim'!$B$5:$B$504,A388,'Reversal Reclaim'!$G$5:$G$504,"Temporary"))))</f>
        <v/>
      </c>
      <c r="BD388" s="188" t="str">
        <f>IF(A388="","",IF(OR(S388="Yes",F388="Credit Note",Q388&lt;=0,AF388="",Setup!$B$24&lt;=AF388,AN388&lt;=0),0,MAX(0,N388*MIN(1,MAX(0,AI388/AN388))*MAX(0,1-IF(AND(AD388&lt;&gt;"",AD388&lt;=AF388),MIN(1,MAX(0,AE388/Q388)),0))-SUMIFS('Reversal Reclaim'!$L$5:$L$504,'Reversal Reclaim'!$B$5:$B$504,A388,'Reversal Reclaim'!$G$5:$G$504,"Temporary"))))</f>
        <v/>
      </c>
      <c r="BE388" s="188" t="str">
        <f>IF(A388="","",IF(OR(S388="Yes",F388="Credit Note",Q388&lt;=0,AF388="",Setup!$B$24&lt;=AF388,AN388&lt;=0),0,MAX(0,O388*MIN(1,MAX(0,AI388/AN388))*MAX(0,1-IF(AND(AD388&lt;&gt;"",AD388&lt;=AF388),MIN(1,MAX(0,AE388/Q388)),0))-SUMIFS('Reversal Reclaim'!$M$5:$M$504,'Reversal Reclaim'!$B$5:$B$504,A388,'Reversal Reclaim'!$G$5:$G$504,"Temporary"))))</f>
        <v/>
      </c>
      <c r="BF388" s="188" t="str">
        <f>IF(A388="","",IF(OR(S388="Yes",F388="Credit Note",Q388&lt;=0,AF388="",Setup!$B$24&lt;=AF388,AN388&lt;=0),0,MAX(0,P388*MIN(1,MAX(0,AI388/AN388))*MAX(0,1-IF(AND(AD388&lt;&gt;"",AD388&lt;=AF388),MIN(1,MAX(0,AE388/Q388)),0))-SUMIFS('Reversal Reclaim'!$N$5:$N$504,'Reversal Reclaim'!$B$5:$B$504,A388,'Reversal Reclaim'!$G$5:$G$504,"Temporary"))))</f>
        <v/>
      </c>
      <c r="BG388" s="188" t="str">
        <f t="shared" si="77"/>
        <v/>
      </c>
    </row>
    <row r="389" spans="1:59" ht="37.950000000000003" customHeight="1" x14ac:dyDescent="0.25">
      <c r="A389" s="61"/>
      <c r="B389" s="62"/>
      <c r="C389" s="62"/>
      <c r="D389" s="62"/>
      <c r="E389" s="62"/>
      <c r="F389" s="62"/>
      <c r="G389" s="62"/>
      <c r="H389" s="63"/>
      <c r="I389" s="63"/>
      <c r="J389" s="63"/>
      <c r="K389" s="63"/>
      <c r="L389" s="64"/>
      <c r="M389" s="64"/>
      <c r="N389" s="64"/>
      <c r="O389" s="64"/>
      <c r="P389" s="64"/>
      <c r="Q389" s="64"/>
      <c r="R389" s="62"/>
      <c r="S389" s="62"/>
      <c r="T389" s="62"/>
      <c r="U389" s="62"/>
      <c r="V389" s="62"/>
      <c r="W389" s="63"/>
      <c r="X389" s="65"/>
      <c r="Y389" s="65"/>
      <c r="Z389" s="65"/>
      <c r="AA389" s="62"/>
      <c r="AB389" s="62"/>
      <c r="AC389" s="62"/>
      <c r="AD389" s="63"/>
      <c r="AE389" s="64"/>
      <c r="AF389" s="63" t="str">
        <f t="shared" ref="AF389:AF452" si="78">IF(H389="","",H389+180)</f>
        <v/>
      </c>
      <c r="AG389" s="62"/>
      <c r="AH389" s="207"/>
      <c r="AI389" s="64"/>
      <c r="AJ389" s="64"/>
      <c r="AK389" s="64"/>
      <c r="AL389" s="66" t="str">
        <f t="shared" ref="AL389:AL452" si="79">IF(G389="","",UPPER(SUBSTITUTE(SUBSTITUTE(SUBSTITUTE(SUBSTITUTE(SUBSTITUTE(TRIM(G389),"-",""),"/","")," ",""),".",""),"\","")))</f>
        <v/>
      </c>
      <c r="AM389" s="67" t="str">
        <f t="shared" ref="AM389:AM452" si="80">IF(OR(C389="",F389="",AL389=""),"",UPPER(TRIM(C389))&amp;"|"&amp;UPPER(TRIM(F389))&amp;"|"&amp;AL389)</f>
        <v/>
      </c>
      <c r="AN389" s="68" t="str">
        <f t="shared" ref="AN389:AN452" si="81">IF(A389="","",SUM(M389:P389))</f>
        <v/>
      </c>
      <c r="AO389" s="67" t="str">
        <f t="shared" ref="AO389:AO452" si="82">IF(AM389="","",COUNTIF($AM$5:$AM$504,AM389))</f>
        <v/>
      </c>
      <c r="AP389" s="67" t="str">
        <f t="shared" ref="AP389:AP452" si="83">IF(A389="","",IF(W389="","REVIEW","PASS"))</f>
        <v/>
      </c>
      <c r="AQ389" s="67" t="str">
        <f t="shared" ref="AQ389:AQ452" si="84">IF(A389="","",IF(OR(X389&lt;1,Y389&gt;0,Z389&gt;0),"REVIEW","PASS"))</f>
        <v/>
      </c>
      <c r="AR389" s="67" t="str">
        <f t="shared" ref="AR389:AR452" si="85">IF(A389="","",IF(AA389="None","PASS","BLOCKED/REVIEW"))</f>
        <v/>
      </c>
      <c r="AS389" s="67" t="str">
        <f t="shared" ref="AS389:AS452" si="86">IF(A389="","",IF(AND(AB389="Yes",AC389="Yes"),"BLOCKED","PASS"))</f>
        <v/>
      </c>
      <c r="AT389" s="67" t="str">
        <f>IF(A389="","",IF(S389="Yes","N.A.",IF(AND(AD389&lt;&gt;"",AD389&lt;=AF389,AE389&gt;=Q389),"PASS",IF(Setup!$B$24&lt;=AF389,"WATCH",IF(BG389&gt;0,"PARTIAL REVERSE/REVIEW","REVERSE/REVIEW")))))</f>
        <v/>
      </c>
      <c r="AU389" s="67" t="str">
        <f>IF(A389="","",IF(H389="","REVIEW",IF(AI389&gt;0,IF(OR(AH389="",NOT(ISNUMBER(AH389))),"REVIEW CLAIM DATE",IF(AH389&lt;=SUMIF('FY Deadlines'!$A$5:$A$14,IF(MONTH(H389)&gt;=4,YEAR(H389),YEAR(H389)-1),'FY Deadlines'!$F$5:$F$14),"PASS","EXPIRED CLAIM")),IF(SUMIF('FY Deadlines'!$A$5:$A$14,IF(MONTH(H389)&gt;=4,YEAR(H389),YEAR(H389)-1),'FY Deadlines'!$F$5:$F$14)=0,"REVIEW FY",IF(Setup!$B$24&gt;SUMIF('FY Deadlines'!$A$5:$A$14,IF(MONTH(H389)&gt;=4,YEAR(H389),YEAR(H389)-1),'FY Deadlines'!$F$5:$F$14),"EXPIRED","PASS")))))</f>
        <v/>
      </c>
      <c r="AV389" s="67" t="str">
        <f t="shared" ref="AV389:AV452" si="87">IF(A389="","",IF(AO389&gt;1,"FAIL - DUPLICATE",IF(OR(AP389&lt;&gt;"PASS",AQ389&lt;&gt;"PASS",AR389&lt;&gt;"PASS",AS389&lt;&gt;"PASS",AND(AT389&lt;&gt;"PASS",AT389&lt;&gt;"N.A.",AT389&lt;&gt;"WATCH"),AU389&lt;&gt;"PASS",AND(BA389&lt;&gt;"PASS",BA389&lt;&gt;"N.A.")),"HOLD/REVIEW","PASS")))</f>
        <v/>
      </c>
      <c r="AW389" s="67" t="str">
        <f>IF(AM389="","",IF(COUNTIF('GSTR-2B IMS'!$AE$5:$AE$504,AM389)=1,SUMIF('GSTR-2B IMS'!$AE$5:$AE$504,AM389,'GSTR-2B IMS'!$AL$5:$AL$504),""))</f>
        <v/>
      </c>
      <c r="AX389" s="67" t="str">
        <f>IF(A389="","",IF(AO389&gt;1,"Duplicate",IF(COUNTIF('GSTR-2B IMS'!$AE$5:$AE$504,AM389)=0,"Only in Books",IF(COUNTIF('GSTR-2B IMS'!$AE$5:$AE$504,AM389)&gt;1,"Duplicate",IF(AND(C389=INDEX('GSTR-2B IMS'!$C$5:$C$504,AW389),F389=INDEX('GSTR-2B IMS'!$F$5:$F$504,AW389),ABS(H389-INDEX('GSTR-2B IMS'!$H$5:$H$504,AW389))&lt;=Setup!$B$21,ABS(L389-INDEX('GSTR-2B IMS'!$L$5:$L$504,AW389))&lt;=Setup!$B$18,ABS(AN389-INDEX('GSTR-2B IMS'!$AF$5:$AF$504,AW389))&lt;=Setup!$B$19,ABS(M389-INDEX('GSTR-2B IMS'!$M$5:$M$504,AW389))&lt;=Setup!$B$20,ABS(N389-INDEX('GSTR-2B IMS'!$N$5:$N$504,AW389))&lt;=Setup!$B$20,ABS(O389-INDEX('GSTR-2B IMS'!$O$5:$O$504,AW389))&lt;=Setup!$B$20,ABS(P389-INDEX('GSTR-2B IMS'!$P$5:$P$504,AW389))&lt;=Setup!$B$20),"Exact",IF(AND(C389=INDEX('GSTR-2B IMS'!$C$5:$C$504,AW389),F389=INDEX('GSTR-2B IMS'!$F$5:$F$504,AW389)),"Partial","Probable"))))))</f>
        <v/>
      </c>
      <c r="AY389" s="69" t="str">
        <f t="shared" ref="AY389:AY452" si="88">IF(A389="","",IF(AV389&lt;&gt;"PASS","Hold / review legal gates",IF(AX389="Exact",IF(AT389="WATCH","Claim if eligible; monitor 180-day payment","Claim subject to final evidence"),IF(AX389="Only in Books","Hold and follow up supplier",IF(AX389="Duplicate","Block duplicate","Manual review / amendment")))))</f>
        <v/>
      </c>
      <c r="AZ389" s="190">
        <f t="shared" ref="AZ389:AZ452" si="89">ROW()-4</f>
        <v>385</v>
      </c>
      <c r="BA389" s="190" t="str">
        <f>IF(A389="","",IF(AW389="","N.A.",IF(INDEX('GSTR-2B IMS'!$T$5:$T$504,AW389)&lt;&gt;"Available","REVIEW",IF(OR(INDEX('GSTR-2B IMS'!$B$5:$B$504,AW389)="GSTR-1 B2B",INDEX('GSTR-2B IMS'!$B$5:$B$504,AW389)="GSTR-1A",INDEX('GSTR-2B IMS'!$B$5:$B$504,AW389)="IFF"),IF(OR(INDEX('GSTR-2B IMS'!$V$5:$V$504,AW389)="Accepted",INDEX('GSTR-2B IMS'!$V$5:$V$504,AW389)="No Action",INDEX('GSTR-2B IMS'!$V$5:$V$504,AW389)="Deemed Accepted"),"PASS","REVIEW"),IF(OR(INDEX('GSTR-2B IMS'!$V$5:$V$504,AW389)="Not in IMS",INDEX('GSTR-2B IMS'!$V$5:$V$504,AW389)="N.A.",INDEX('GSTR-2B IMS'!$V$5:$V$504,AW389)=""),"PASS","REVIEW")))))</f>
        <v/>
      </c>
      <c r="BB389" s="190" t="str">
        <f>IF(A389="","",IF(S389="Yes","RCM",IF(AW389="","Unmatched",IF(INDEX('GSTR-2B IMS'!$AC$5:$AC$504,AW389)="","4(A)(5)",INDEX('GSTR-2B IMS'!$AC$5:$AC$504,AW389)))))</f>
        <v/>
      </c>
      <c r="BC389" s="188" t="str">
        <f>IF(A389="","",IF(OR(S389="Yes",F389="Credit Note",Q389&lt;=0,AF389="",Setup!$B$24&lt;=AF389,AN389&lt;=0),0,MAX(0,M389*MIN(1,MAX(0,AI389/AN389))*MAX(0,1-IF(AND(AD389&lt;&gt;"",AD389&lt;=AF389),MIN(1,MAX(0,AE389/Q389)),0))-SUMIFS('Reversal Reclaim'!$K$5:$K$504,'Reversal Reclaim'!$B$5:$B$504,A389,'Reversal Reclaim'!$G$5:$G$504,"Temporary"))))</f>
        <v/>
      </c>
      <c r="BD389" s="188" t="str">
        <f>IF(A389="","",IF(OR(S389="Yes",F389="Credit Note",Q389&lt;=0,AF389="",Setup!$B$24&lt;=AF389,AN389&lt;=0),0,MAX(0,N389*MIN(1,MAX(0,AI389/AN389))*MAX(0,1-IF(AND(AD389&lt;&gt;"",AD389&lt;=AF389),MIN(1,MAX(0,AE389/Q389)),0))-SUMIFS('Reversal Reclaim'!$L$5:$L$504,'Reversal Reclaim'!$B$5:$B$504,A389,'Reversal Reclaim'!$G$5:$G$504,"Temporary"))))</f>
        <v/>
      </c>
      <c r="BE389" s="188" t="str">
        <f>IF(A389="","",IF(OR(S389="Yes",F389="Credit Note",Q389&lt;=0,AF389="",Setup!$B$24&lt;=AF389,AN389&lt;=0),0,MAX(0,O389*MIN(1,MAX(0,AI389/AN389))*MAX(0,1-IF(AND(AD389&lt;&gt;"",AD389&lt;=AF389),MIN(1,MAX(0,AE389/Q389)),0))-SUMIFS('Reversal Reclaim'!$M$5:$M$504,'Reversal Reclaim'!$B$5:$B$504,A389,'Reversal Reclaim'!$G$5:$G$504,"Temporary"))))</f>
        <v/>
      </c>
      <c r="BF389" s="188" t="str">
        <f>IF(A389="","",IF(OR(S389="Yes",F389="Credit Note",Q389&lt;=0,AF389="",Setup!$B$24&lt;=AF389,AN389&lt;=0),0,MAX(0,P389*MIN(1,MAX(0,AI389/AN389))*MAX(0,1-IF(AND(AD389&lt;&gt;"",AD389&lt;=AF389),MIN(1,MAX(0,AE389/Q389)),0))-SUMIFS('Reversal Reclaim'!$N$5:$N$504,'Reversal Reclaim'!$B$5:$B$504,A389,'Reversal Reclaim'!$G$5:$G$504,"Temporary"))))</f>
        <v/>
      </c>
      <c r="BG389" s="188" t="str">
        <f t="shared" ref="BG389:BG452" si="90">IF(A389="","",SUM(BC389:BF389))</f>
        <v/>
      </c>
    </row>
    <row r="390" spans="1:59" ht="37.950000000000003" customHeight="1" x14ac:dyDescent="0.25">
      <c r="A390" s="61"/>
      <c r="B390" s="62"/>
      <c r="C390" s="62"/>
      <c r="D390" s="62"/>
      <c r="E390" s="62"/>
      <c r="F390" s="62"/>
      <c r="G390" s="62"/>
      <c r="H390" s="63"/>
      <c r="I390" s="63"/>
      <c r="J390" s="63"/>
      <c r="K390" s="63"/>
      <c r="L390" s="64"/>
      <c r="M390" s="64"/>
      <c r="N390" s="64"/>
      <c r="O390" s="64"/>
      <c r="P390" s="64"/>
      <c r="Q390" s="64"/>
      <c r="R390" s="62"/>
      <c r="S390" s="62"/>
      <c r="T390" s="62"/>
      <c r="U390" s="62"/>
      <c r="V390" s="62"/>
      <c r="W390" s="63"/>
      <c r="X390" s="65"/>
      <c r="Y390" s="65"/>
      <c r="Z390" s="65"/>
      <c r="AA390" s="62"/>
      <c r="AB390" s="62"/>
      <c r="AC390" s="62"/>
      <c r="AD390" s="63"/>
      <c r="AE390" s="64"/>
      <c r="AF390" s="63" t="str">
        <f t="shared" si="78"/>
        <v/>
      </c>
      <c r="AG390" s="62"/>
      <c r="AH390" s="207"/>
      <c r="AI390" s="64"/>
      <c r="AJ390" s="64"/>
      <c r="AK390" s="64"/>
      <c r="AL390" s="66" t="str">
        <f t="shared" si="79"/>
        <v/>
      </c>
      <c r="AM390" s="67" t="str">
        <f t="shared" si="80"/>
        <v/>
      </c>
      <c r="AN390" s="68" t="str">
        <f t="shared" si="81"/>
        <v/>
      </c>
      <c r="AO390" s="67" t="str">
        <f t="shared" si="82"/>
        <v/>
      </c>
      <c r="AP390" s="67" t="str">
        <f t="shared" si="83"/>
        <v/>
      </c>
      <c r="AQ390" s="67" t="str">
        <f t="shared" si="84"/>
        <v/>
      </c>
      <c r="AR390" s="67" t="str">
        <f t="shared" si="85"/>
        <v/>
      </c>
      <c r="AS390" s="67" t="str">
        <f t="shared" si="86"/>
        <v/>
      </c>
      <c r="AT390" s="67" t="str">
        <f>IF(A390="","",IF(S390="Yes","N.A.",IF(AND(AD390&lt;&gt;"",AD390&lt;=AF390,AE390&gt;=Q390),"PASS",IF(Setup!$B$24&lt;=AF390,"WATCH",IF(BG390&gt;0,"PARTIAL REVERSE/REVIEW","REVERSE/REVIEW")))))</f>
        <v/>
      </c>
      <c r="AU390" s="67" t="str">
        <f>IF(A390="","",IF(H390="","REVIEW",IF(AI390&gt;0,IF(OR(AH390="",NOT(ISNUMBER(AH390))),"REVIEW CLAIM DATE",IF(AH390&lt;=SUMIF('FY Deadlines'!$A$5:$A$14,IF(MONTH(H390)&gt;=4,YEAR(H390),YEAR(H390)-1),'FY Deadlines'!$F$5:$F$14),"PASS","EXPIRED CLAIM")),IF(SUMIF('FY Deadlines'!$A$5:$A$14,IF(MONTH(H390)&gt;=4,YEAR(H390),YEAR(H390)-1),'FY Deadlines'!$F$5:$F$14)=0,"REVIEW FY",IF(Setup!$B$24&gt;SUMIF('FY Deadlines'!$A$5:$A$14,IF(MONTH(H390)&gt;=4,YEAR(H390),YEAR(H390)-1),'FY Deadlines'!$F$5:$F$14),"EXPIRED","PASS")))))</f>
        <v/>
      </c>
      <c r="AV390" s="67" t="str">
        <f t="shared" si="87"/>
        <v/>
      </c>
      <c r="AW390" s="67" t="str">
        <f>IF(AM390="","",IF(COUNTIF('GSTR-2B IMS'!$AE$5:$AE$504,AM390)=1,SUMIF('GSTR-2B IMS'!$AE$5:$AE$504,AM390,'GSTR-2B IMS'!$AL$5:$AL$504),""))</f>
        <v/>
      </c>
      <c r="AX390" s="67" t="str">
        <f>IF(A390="","",IF(AO390&gt;1,"Duplicate",IF(COUNTIF('GSTR-2B IMS'!$AE$5:$AE$504,AM390)=0,"Only in Books",IF(COUNTIF('GSTR-2B IMS'!$AE$5:$AE$504,AM390)&gt;1,"Duplicate",IF(AND(C390=INDEX('GSTR-2B IMS'!$C$5:$C$504,AW390),F390=INDEX('GSTR-2B IMS'!$F$5:$F$504,AW390),ABS(H390-INDEX('GSTR-2B IMS'!$H$5:$H$504,AW390))&lt;=Setup!$B$21,ABS(L390-INDEX('GSTR-2B IMS'!$L$5:$L$504,AW390))&lt;=Setup!$B$18,ABS(AN390-INDEX('GSTR-2B IMS'!$AF$5:$AF$504,AW390))&lt;=Setup!$B$19,ABS(M390-INDEX('GSTR-2B IMS'!$M$5:$M$504,AW390))&lt;=Setup!$B$20,ABS(N390-INDEX('GSTR-2B IMS'!$N$5:$N$504,AW390))&lt;=Setup!$B$20,ABS(O390-INDEX('GSTR-2B IMS'!$O$5:$O$504,AW390))&lt;=Setup!$B$20,ABS(P390-INDEX('GSTR-2B IMS'!$P$5:$P$504,AW390))&lt;=Setup!$B$20),"Exact",IF(AND(C390=INDEX('GSTR-2B IMS'!$C$5:$C$504,AW390),F390=INDEX('GSTR-2B IMS'!$F$5:$F$504,AW390)),"Partial","Probable"))))))</f>
        <v/>
      </c>
      <c r="AY390" s="69" t="str">
        <f t="shared" si="88"/>
        <v/>
      </c>
      <c r="AZ390" s="190">
        <f t="shared" si="89"/>
        <v>386</v>
      </c>
      <c r="BA390" s="190" t="str">
        <f>IF(A390="","",IF(AW390="","N.A.",IF(INDEX('GSTR-2B IMS'!$T$5:$T$504,AW390)&lt;&gt;"Available","REVIEW",IF(OR(INDEX('GSTR-2B IMS'!$B$5:$B$504,AW390)="GSTR-1 B2B",INDEX('GSTR-2B IMS'!$B$5:$B$504,AW390)="GSTR-1A",INDEX('GSTR-2B IMS'!$B$5:$B$504,AW390)="IFF"),IF(OR(INDEX('GSTR-2B IMS'!$V$5:$V$504,AW390)="Accepted",INDEX('GSTR-2B IMS'!$V$5:$V$504,AW390)="No Action",INDEX('GSTR-2B IMS'!$V$5:$V$504,AW390)="Deemed Accepted"),"PASS","REVIEW"),IF(OR(INDEX('GSTR-2B IMS'!$V$5:$V$504,AW390)="Not in IMS",INDEX('GSTR-2B IMS'!$V$5:$V$504,AW390)="N.A.",INDEX('GSTR-2B IMS'!$V$5:$V$504,AW390)=""),"PASS","REVIEW")))))</f>
        <v/>
      </c>
      <c r="BB390" s="190" t="str">
        <f>IF(A390="","",IF(S390="Yes","RCM",IF(AW390="","Unmatched",IF(INDEX('GSTR-2B IMS'!$AC$5:$AC$504,AW390)="","4(A)(5)",INDEX('GSTR-2B IMS'!$AC$5:$AC$504,AW390)))))</f>
        <v/>
      </c>
      <c r="BC390" s="188" t="str">
        <f>IF(A390="","",IF(OR(S390="Yes",F390="Credit Note",Q390&lt;=0,AF390="",Setup!$B$24&lt;=AF390,AN390&lt;=0),0,MAX(0,M390*MIN(1,MAX(0,AI390/AN390))*MAX(0,1-IF(AND(AD390&lt;&gt;"",AD390&lt;=AF390),MIN(1,MAX(0,AE390/Q390)),0))-SUMIFS('Reversal Reclaim'!$K$5:$K$504,'Reversal Reclaim'!$B$5:$B$504,A390,'Reversal Reclaim'!$G$5:$G$504,"Temporary"))))</f>
        <v/>
      </c>
      <c r="BD390" s="188" t="str">
        <f>IF(A390="","",IF(OR(S390="Yes",F390="Credit Note",Q390&lt;=0,AF390="",Setup!$B$24&lt;=AF390,AN390&lt;=0),0,MAX(0,N390*MIN(1,MAX(0,AI390/AN390))*MAX(0,1-IF(AND(AD390&lt;&gt;"",AD390&lt;=AF390),MIN(1,MAX(0,AE390/Q390)),0))-SUMIFS('Reversal Reclaim'!$L$5:$L$504,'Reversal Reclaim'!$B$5:$B$504,A390,'Reversal Reclaim'!$G$5:$G$504,"Temporary"))))</f>
        <v/>
      </c>
      <c r="BE390" s="188" t="str">
        <f>IF(A390="","",IF(OR(S390="Yes",F390="Credit Note",Q390&lt;=0,AF390="",Setup!$B$24&lt;=AF390,AN390&lt;=0),0,MAX(0,O390*MIN(1,MAX(0,AI390/AN390))*MAX(0,1-IF(AND(AD390&lt;&gt;"",AD390&lt;=AF390),MIN(1,MAX(0,AE390/Q390)),0))-SUMIFS('Reversal Reclaim'!$M$5:$M$504,'Reversal Reclaim'!$B$5:$B$504,A390,'Reversal Reclaim'!$G$5:$G$504,"Temporary"))))</f>
        <v/>
      </c>
      <c r="BF390" s="188" t="str">
        <f>IF(A390="","",IF(OR(S390="Yes",F390="Credit Note",Q390&lt;=0,AF390="",Setup!$B$24&lt;=AF390,AN390&lt;=0),0,MAX(0,P390*MIN(1,MAX(0,AI390/AN390))*MAX(0,1-IF(AND(AD390&lt;&gt;"",AD390&lt;=AF390),MIN(1,MAX(0,AE390/Q390)),0))-SUMIFS('Reversal Reclaim'!$N$5:$N$504,'Reversal Reclaim'!$B$5:$B$504,A390,'Reversal Reclaim'!$G$5:$G$504,"Temporary"))))</f>
        <v/>
      </c>
      <c r="BG390" s="188" t="str">
        <f t="shared" si="90"/>
        <v/>
      </c>
    </row>
    <row r="391" spans="1:59" ht="37.950000000000003" customHeight="1" x14ac:dyDescent="0.25">
      <c r="A391" s="61"/>
      <c r="B391" s="62"/>
      <c r="C391" s="62"/>
      <c r="D391" s="62"/>
      <c r="E391" s="62"/>
      <c r="F391" s="62"/>
      <c r="G391" s="62"/>
      <c r="H391" s="63"/>
      <c r="I391" s="63"/>
      <c r="J391" s="63"/>
      <c r="K391" s="63"/>
      <c r="L391" s="64"/>
      <c r="M391" s="64"/>
      <c r="N391" s="64"/>
      <c r="O391" s="64"/>
      <c r="P391" s="64"/>
      <c r="Q391" s="64"/>
      <c r="R391" s="62"/>
      <c r="S391" s="62"/>
      <c r="T391" s="62"/>
      <c r="U391" s="62"/>
      <c r="V391" s="62"/>
      <c r="W391" s="63"/>
      <c r="X391" s="65"/>
      <c r="Y391" s="65"/>
      <c r="Z391" s="65"/>
      <c r="AA391" s="62"/>
      <c r="AB391" s="62"/>
      <c r="AC391" s="62"/>
      <c r="AD391" s="63"/>
      <c r="AE391" s="64"/>
      <c r="AF391" s="63" t="str">
        <f t="shared" si="78"/>
        <v/>
      </c>
      <c r="AG391" s="62"/>
      <c r="AH391" s="207"/>
      <c r="AI391" s="64"/>
      <c r="AJ391" s="64"/>
      <c r="AK391" s="64"/>
      <c r="AL391" s="66" t="str">
        <f t="shared" si="79"/>
        <v/>
      </c>
      <c r="AM391" s="67" t="str">
        <f t="shared" si="80"/>
        <v/>
      </c>
      <c r="AN391" s="68" t="str">
        <f t="shared" si="81"/>
        <v/>
      </c>
      <c r="AO391" s="67" t="str">
        <f t="shared" si="82"/>
        <v/>
      </c>
      <c r="AP391" s="67" t="str">
        <f t="shared" si="83"/>
        <v/>
      </c>
      <c r="AQ391" s="67" t="str">
        <f t="shared" si="84"/>
        <v/>
      </c>
      <c r="AR391" s="67" t="str">
        <f t="shared" si="85"/>
        <v/>
      </c>
      <c r="AS391" s="67" t="str">
        <f t="shared" si="86"/>
        <v/>
      </c>
      <c r="AT391" s="67" t="str">
        <f>IF(A391="","",IF(S391="Yes","N.A.",IF(AND(AD391&lt;&gt;"",AD391&lt;=AF391,AE391&gt;=Q391),"PASS",IF(Setup!$B$24&lt;=AF391,"WATCH",IF(BG391&gt;0,"PARTIAL REVERSE/REVIEW","REVERSE/REVIEW")))))</f>
        <v/>
      </c>
      <c r="AU391" s="67" t="str">
        <f>IF(A391="","",IF(H391="","REVIEW",IF(AI391&gt;0,IF(OR(AH391="",NOT(ISNUMBER(AH391))),"REVIEW CLAIM DATE",IF(AH391&lt;=SUMIF('FY Deadlines'!$A$5:$A$14,IF(MONTH(H391)&gt;=4,YEAR(H391),YEAR(H391)-1),'FY Deadlines'!$F$5:$F$14),"PASS","EXPIRED CLAIM")),IF(SUMIF('FY Deadlines'!$A$5:$A$14,IF(MONTH(H391)&gt;=4,YEAR(H391),YEAR(H391)-1),'FY Deadlines'!$F$5:$F$14)=0,"REVIEW FY",IF(Setup!$B$24&gt;SUMIF('FY Deadlines'!$A$5:$A$14,IF(MONTH(H391)&gt;=4,YEAR(H391),YEAR(H391)-1),'FY Deadlines'!$F$5:$F$14),"EXPIRED","PASS")))))</f>
        <v/>
      </c>
      <c r="AV391" s="67" t="str">
        <f t="shared" si="87"/>
        <v/>
      </c>
      <c r="AW391" s="67" t="str">
        <f>IF(AM391="","",IF(COUNTIF('GSTR-2B IMS'!$AE$5:$AE$504,AM391)=1,SUMIF('GSTR-2B IMS'!$AE$5:$AE$504,AM391,'GSTR-2B IMS'!$AL$5:$AL$504),""))</f>
        <v/>
      </c>
      <c r="AX391" s="67" t="str">
        <f>IF(A391="","",IF(AO391&gt;1,"Duplicate",IF(COUNTIF('GSTR-2B IMS'!$AE$5:$AE$504,AM391)=0,"Only in Books",IF(COUNTIF('GSTR-2B IMS'!$AE$5:$AE$504,AM391)&gt;1,"Duplicate",IF(AND(C391=INDEX('GSTR-2B IMS'!$C$5:$C$504,AW391),F391=INDEX('GSTR-2B IMS'!$F$5:$F$504,AW391),ABS(H391-INDEX('GSTR-2B IMS'!$H$5:$H$504,AW391))&lt;=Setup!$B$21,ABS(L391-INDEX('GSTR-2B IMS'!$L$5:$L$504,AW391))&lt;=Setup!$B$18,ABS(AN391-INDEX('GSTR-2B IMS'!$AF$5:$AF$504,AW391))&lt;=Setup!$B$19,ABS(M391-INDEX('GSTR-2B IMS'!$M$5:$M$504,AW391))&lt;=Setup!$B$20,ABS(N391-INDEX('GSTR-2B IMS'!$N$5:$N$504,AW391))&lt;=Setup!$B$20,ABS(O391-INDEX('GSTR-2B IMS'!$O$5:$O$504,AW391))&lt;=Setup!$B$20,ABS(P391-INDEX('GSTR-2B IMS'!$P$5:$P$504,AW391))&lt;=Setup!$B$20),"Exact",IF(AND(C391=INDEX('GSTR-2B IMS'!$C$5:$C$504,AW391),F391=INDEX('GSTR-2B IMS'!$F$5:$F$504,AW391)),"Partial","Probable"))))))</f>
        <v/>
      </c>
      <c r="AY391" s="69" t="str">
        <f t="shared" si="88"/>
        <v/>
      </c>
      <c r="AZ391" s="190">
        <f t="shared" si="89"/>
        <v>387</v>
      </c>
      <c r="BA391" s="190" t="str">
        <f>IF(A391="","",IF(AW391="","N.A.",IF(INDEX('GSTR-2B IMS'!$T$5:$T$504,AW391)&lt;&gt;"Available","REVIEW",IF(OR(INDEX('GSTR-2B IMS'!$B$5:$B$504,AW391)="GSTR-1 B2B",INDEX('GSTR-2B IMS'!$B$5:$B$504,AW391)="GSTR-1A",INDEX('GSTR-2B IMS'!$B$5:$B$504,AW391)="IFF"),IF(OR(INDEX('GSTR-2B IMS'!$V$5:$V$504,AW391)="Accepted",INDEX('GSTR-2B IMS'!$V$5:$V$504,AW391)="No Action",INDEX('GSTR-2B IMS'!$V$5:$V$504,AW391)="Deemed Accepted"),"PASS","REVIEW"),IF(OR(INDEX('GSTR-2B IMS'!$V$5:$V$504,AW391)="Not in IMS",INDEX('GSTR-2B IMS'!$V$5:$V$504,AW391)="N.A.",INDEX('GSTR-2B IMS'!$V$5:$V$504,AW391)=""),"PASS","REVIEW")))))</f>
        <v/>
      </c>
      <c r="BB391" s="190" t="str">
        <f>IF(A391="","",IF(S391="Yes","RCM",IF(AW391="","Unmatched",IF(INDEX('GSTR-2B IMS'!$AC$5:$AC$504,AW391)="","4(A)(5)",INDEX('GSTR-2B IMS'!$AC$5:$AC$504,AW391)))))</f>
        <v/>
      </c>
      <c r="BC391" s="188" t="str">
        <f>IF(A391="","",IF(OR(S391="Yes",F391="Credit Note",Q391&lt;=0,AF391="",Setup!$B$24&lt;=AF391,AN391&lt;=0),0,MAX(0,M391*MIN(1,MAX(0,AI391/AN391))*MAX(0,1-IF(AND(AD391&lt;&gt;"",AD391&lt;=AF391),MIN(1,MAX(0,AE391/Q391)),0))-SUMIFS('Reversal Reclaim'!$K$5:$K$504,'Reversal Reclaim'!$B$5:$B$504,A391,'Reversal Reclaim'!$G$5:$G$504,"Temporary"))))</f>
        <v/>
      </c>
      <c r="BD391" s="188" t="str">
        <f>IF(A391="","",IF(OR(S391="Yes",F391="Credit Note",Q391&lt;=0,AF391="",Setup!$B$24&lt;=AF391,AN391&lt;=0),0,MAX(0,N391*MIN(1,MAX(0,AI391/AN391))*MAX(0,1-IF(AND(AD391&lt;&gt;"",AD391&lt;=AF391),MIN(1,MAX(0,AE391/Q391)),0))-SUMIFS('Reversal Reclaim'!$L$5:$L$504,'Reversal Reclaim'!$B$5:$B$504,A391,'Reversal Reclaim'!$G$5:$G$504,"Temporary"))))</f>
        <v/>
      </c>
      <c r="BE391" s="188" t="str">
        <f>IF(A391="","",IF(OR(S391="Yes",F391="Credit Note",Q391&lt;=0,AF391="",Setup!$B$24&lt;=AF391,AN391&lt;=0),0,MAX(0,O391*MIN(1,MAX(0,AI391/AN391))*MAX(0,1-IF(AND(AD391&lt;&gt;"",AD391&lt;=AF391),MIN(1,MAX(0,AE391/Q391)),0))-SUMIFS('Reversal Reclaim'!$M$5:$M$504,'Reversal Reclaim'!$B$5:$B$504,A391,'Reversal Reclaim'!$G$5:$G$504,"Temporary"))))</f>
        <v/>
      </c>
      <c r="BF391" s="188" t="str">
        <f>IF(A391="","",IF(OR(S391="Yes",F391="Credit Note",Q391&lt;=0,AF391="",Setup!$B$24&lt;=AF391,AN391&lt;=0),0,MAX(0,P391*MIN(1,MAX(0,AI391/AN391))*MAX(0,1-IF(AND(AD391&lt;&gt;"",AD391&lt;=AF391),MIN(1,MAX(0,AE391/Q391)),0))-SUMIFS('Reversal Reclaim'!$N$5:$N$504,'Reversal Reclaim'!$B$5:$B$504,A391,'Reversal Reclaim'!$G$5:$G$504,"Temporary"))))</f>
        <v/>
      </c>
      <c r="BG391" s="188" t="str">
        <f t="shared" si="90"/>
        <v/>
      </c>
    </row>
    <row r="392" spans="1:59" ht="37.950000000000003" customHeight="1" x14ac:dyDescent="0.25">
      <c r="A392" s="61"/>
      <c r="B392" s="62"/>
      <c r="C392" s="62"/>
      <c r="D392" s="62"/>
      <c r="E392" s="62"/>
      <c r="F392" s="62"/>
      <c r="G392" s="62"/>
      <c r="H392" s="63"/>
      <c r="I392" s="63"/>
      <c r="J392" s="63"/>
      <c r="K392" s="63"/>
      <c r="L392" s="64"/>
      <c r="M392" s="64"/>
      <c r="N392" s="64"/>
      <c r="O392" s="64"/>
      <c r="P392" s="64"/>
      <c r="Q392" s="64"/>
      <c r="R392" s="62"/>
      <c r="S392" s="62"/>
      <c r="T392" s="62"/>
      <c r="U392" s="62"/>
      <c r="V392" s="62"/>
      <c r="W392" s="63"/>
      <c r="X392" s="65"/>
      <c r="Y392" s="65"/>
      <c r="Z392" s="65"/>
      <c r="AA392" s="62"/>
      <c r="AB392" s="62"/>
      <c r="AC392" s="62"/>
      <c r="AD392" s="63"/>
      <c r="AE392" s="64"/>
      <c r="AF392" s="63" t="str">
        <f t="shared" si="78"/>
        <v/>
      </c>
      <c r="AG392" s="62"/>
      <c r="AH392" s="207"/>
      <c r="AI392" s="64"/>
      <c r="AJ392" s="64"/>
      <c r="AK392" s="64"/>
      <c r="AL392" s="66" t="str">
        <f t="shared" si="79"/>
        <v/>
      </c>
      <c r="AM392" s="67" t="str">
        <f t="shared" si="80"/>
        <v/>
      </c>
      <c r="AN392" s="68" t="str">
        <f t="shared" si="81"/>
        <v/>
      </c>
      <c r="AO392" s="67" t="str">
        <f t="shared" si="82"/>
        <v/>
      </c>
      <c r="AP392" s="67" t="str">
        <f t="shared" si="83"/>
        <v/>
      </c>
      <c r="AQ392" s="67" t="str">
        <f t="shared" si="84"/>
        <v/>
      </c>
      <c r="AR392" s="67" t="str">
        <f t="shared" si="85"/>
        <v/>
      </c>
      <c r="AS392" s="67" t="str">
        <f t="shared" si="86"/>
        <v/>
      </c>
      <c r="AT392" s="67" t="str">
        <f>IF(A392="","",IF(S392="Yes","N.A.",IF(AND(AD392&lt;&gt;"",AD392&lt;=AF392,AE392&gt;=Q392),"PASS",IF(Setup!$B$24&lt;=AF392,"WATCH",IF(BG392&gt;0,"PARTIAL REVERSE/REVIEW","REVERSE/REVIEW")))))</f>
        <v/>
      </c>
      <c r="AU392" s="67" t="str">
        <f>IF(A392="","",IF(H392="","REVIEW",IF(AI392&gt;0,IF(OR(AH392="",NOT(ISNUMBER(AH392))),"REVIEW CLAIM DATE",IF(AH392&lt;=SUMIF('FY Deadlines'!$A$5:$A$14,IF(MONTH(H392)&gt;=4,YEAR(H392),YEAR(H392)-1),'FY Deadlines'!$F$5:$F$14),"PASS","EXPIRED CLAIM")),IF(SUMIF('FY Deadlines'!$A$5:$A$14,IF(MONTH(H392)&gt;=4,YEAR(H392),YEAR(H392)-1),'FY Deadlines'!$F$5:$F$14)=0,"REVIEW FY",IF(Setup!$B$24&gt;SUMIF('FY Deadlines'!$A$5:$A$14,IF(MONTH(H392)&gt;=4,YEAR(H392),YEAR(H392)-1),'FY Deadlines'!$F$5:$F$14),"EXPIRED","PASS")))))</f>
        <v/>
      </c>
      <c r="AV392" s="67" t="str">
        <f t="shared" si="87"/>
        <v/>
      </c>
      <c r="AW392" s="67" t="str">
        <f>IF(AM392="","",IF(COUNTIF('GSTR-2B IMS'!$AE$5:$AE$504,AM392)=1,SUMIF('GSTR-2B IMS'!$AE$5:$AE$504,AM392,'GSTR-2B IMS'!$AL$5:$AL$504),""))</f>
        <v/>
      </c>
      <c r="AX392" s="67" t="str">
        <f>IF(A392="","",IF(AO392&gt;1,"Duplicate",IF(COUNTIF('GSTR-2B IMS'!$AE$5:$AE$504,AM392)=0,"Only in Books",IF(COUNTIF('GSTR-2B IMS'!$AE$5:$AE$504,AM392)&gt;1,"Duplicate",IF(AND(C392=INDEX('GSTR-2B IMS'!$C$5:$C$504,AW392),F392=INDEX('GSTR-2B IMS'!$F$5:$F$504,AW392),ABS(H392-INDEX('GSTR-2B IMS'!$H$5:$H$504,AW392))&lt;=Setup!$B$21,ABS(L392-INDEX('GSTR-2B IMS'!$L$5:$L$504,AW392))&lt;=Setup!$B$18,ABS(AN392-INDEX('GSTR-2B IMS'!$AF$5:$AF$504,AW392))&lt;=Setup!$B$19,ABS(M392-INDEX('GSTR-2B IMS'!$M$5:$M$504,AW392))&lt;=Setup!$B$20,ABS(N392-INDEX('GSTR-2B IMS'!$N$5:$N$504,AW392))&lt;=Setup!$B$20,ABS(O392-INDEX('GSTR-2B IMS'!$O$5:$O$504,AW392))&lt;=Setup!$B$20,ABS(P392-INDEX('GSTR-2B IMS'!$P$5:$P$504,AW392))&lt;=Setup!$B$20),"Exact",IF(AND(C392=INDEX('GSTR-2B IMS'!$C$5:$C$504,AW392),F392=INDEX('GSTR-2B IMS'!$F$5:$F$504,AW392)),"Partial","Probable"))))))</f>
        <v/>
      </c>
      <c r="AY392" s="69" t="str">
        <f t="shared" si="88"/>
        <v/>
      </c>
      <c r="AZ392" s="190">
        <f t="shared" si="89"/>
        <v>388</v>
      </c>
      <c r="BA392" s="190" t="str">
        <f>IF(A392="","",IF(AW392="","N.A.",IF(INDEX('GSTR-2B IMS'!$T$5:$T$504,AW392)&lt;&gt;"Available","REVIEW",IF(OR(INDEX('GSTR-2B IMS'!$B$5:$B$504,AW392)="GSTR-1 B2B",INDEX('GSTR-2B IMS'!$B$5:$B$504,AW392)="GSTR-1A",INDEX('GSTR-2B IMS'!$B$5:$B$504,AW392)="IFF"),IF(OR(INDEX('GSTR-2B IMS'!$V$5:$V$504,AW392)="Accepted",INDEX('GSTR-2B IMS'!$V$5:$V$504,AW392)="No Action",INDEX('GSTR-2B IMS'!$V$5:$V$504,AW392)="Deemed Accepted"),"PASS","REVIEW"),IF(OR(INDEX('GSTR-2B IMS'!$V$5:$V$504,AW392)="Not in IMS",INDEX('GSTR-2B IMS'!$V$5:$V$504,AW392)="N.A.",INDEX('GSTR-2B IMS'!$V$5:$V$504,AW392)=""),"PASS","REVIEW")))))</f>
        <v/>
      </c>
      <c r="BB392" s="190" t="str">
        <f>IF(A392="","",IF(S392="Yes","RCM",IF(AW392="","Unmatched",IF(INDEX('GSTR-2B IMS'!$AC$5:$AC$504,AW392)="","4(A)(5)",INDEX('GSTR-2B IMS'!$AC$5:$AC$504,AW392)))))</f>
        <v/>
      </c>
      <c r="BC392" s="188" t="str">
        <f>IF(A392="","",IF(OR(S392="Yes",F392="Credit Note",Q392&lt;=0,AF392="",Setup!$B$24&lt;=AF392,AN392&lt;=0),0,MAX(0,M392*MIN(1,MAX(0,AI392/AN392))*MAX(0,1-IF(AND(AD392&lt;&gt;"",AD392&lt;=AF392),MIN(1,MAX(0,AE392/Q392)),0))-SUMIFS('Reversal Reclaim'!$K$5:$K$504,'Reversal Reclaim'!$B$5:$B$504,A392,'Reversal Reclaim'!$G$5:$G$504,"Temporary"))))</f>
        <v/>
      </c>
      <c r="BD392" s="188" t="str">
        <f>IF(A392="","",IF(OR(S392="Yes",F392="Credit Note",Q392&lt;=0,AF392="",Setup!$B$24&lt;=AF392,AN392&lt;=0),0,MAX(0,N392*MIN(1,MAX(0,AI392/AN392))*MAX(0,1-IF(AND(AD392&lt;&gt;"",AD392&lt;=AF392),MIN(1,MAX(0,AE392/Q392)),0))-SUMIFS('Reversal Reclaim'!$L$5:$L$504,'Reversal Reclaim'!$B$5:$B$504,A392,'Reversal Reclaim'!$G$5:$G$504,"Temporary"))))</f>
        <v/>
      </c>
      <c r="BE392" s="188" t="str">
        <f>IF(A392="","",IF(OR(S392="Yes",F392="Credit Note",Q392&lt;=0,AF392="",Setup!$B$24&lt;=AF392,AN392&lt;=0),0,MAX(0,O392*MIN(1,MAX(0,AI392/AN392))*MAX(0,1-IF(AND(AD392&lt;&gt;"",AD392&lt;=AF392),MIN(1,MAX(0,AE392/Q392)),0))-SUMIFS('Reversal Reclaim'!$M$5:$M$504,'Reversal Reclaim'!$B$5:$B$504,A392,'Reversal Reclaim'!$G$5:$G$504,"Temporary"))))</f>
        <v/>
      </c>
      <c r="BF392" s="188" t="str">
        <f>IF(A392="","",IF(OR(S392="Yes",F392="Credit Note",Q392&lt;=0,AF392="",Setup!$B$24&lt;=AF392,AN392&lt;=0),0,MAX(0,P392*MIN(1,MAX(0,AI392/AN392))*MAX(0,1-IF(AND(AD392&lt;&gt;"",AD392&lt;=AF392),MIN(1,MAX(0,AE392/Q392)),0))-SUMIFS('Reversal Reclaim'!$N$5:$N$504,'Reversal Reclaim'!$B$5:$B$504,A392,'Reversal Reclaim'!$G$5:$G$504,"Temporary"))))</f>
        <v/>
      </c>
      <c r="BG392" s="188" t="str">
        <f t="shared" si="90"/>
        <v/>
      </c>
    </row>
    <row r="393" spans="1:59" ht="37.950000000000003" customHeight="1" x14ac:dyDescent="0.25">
      <c r="A393" s="61"/>
      <c r="B393" s="62"/>
      <c r="C393" s="62"/>
      <c r="D393" s="62"/>
      <c r="E393" s="62"/>
      <c r="F393" s="62"/>
      <c r="G393" s="62"/>
      <c r="H393" s="63"/>
      <c r="I393" s="63"/>
      <c r="J393" s="63"/>
      <c r="K393" s="63"/>
      <c r="L393" s="64"/>
      <c r="M393" s="64"/>
      <c r="N393" s="64"/>
      <c r="O393" s="64"/>
      <c r="P393" s="64"/>
      <c r="Q393" s="64"/>
      <c r="R393" s="62"/>
      <c r="S393" s="62"/>
      <c r="T393" s="62"/>
      <c r="U393" s="62"/>
      <c r="V393" s="62"/>
      <c r="W393" s="63"/>
      <c r="X393" s="65"/>
      <c r="Y393" s="65"/>
      <c r="Z393" s="65"/>
      <c r="AA393" s="62"/>
      <c r="AB393" s="62"/>
      <c r="AC393" s="62"/>
      <c r="AD393" s="63"/>
      <c r="AE393" s="64"/>
      <c r="AF393" s="63" t="str">
        <f t="shared" si="78"/>
        <v/>
      </c>
      <c r="AG393" s="62"/>
      <c r="AH393" s="207"/>
      <c r="AI393" s="64"/>
      <c r="AJ393" s="64"/>
      <c r="AK393" s="64"/>
      <c r="AL393" s="66" t="str">
        <f t="shared" si="79"/>
        <v/>
      </c>
      <c r="AM393" s="67" t="str">
        <f t="shared" si="80"/>
        <v/>
      </c>
      <c r="AN393" s="68" t="str">
        <f t="shared" si="81"/>
        <v/>
      </c>
      <c r="AO393" s="67" t="str">
        <f t="shared" si="82"/>
        <v/>
      </c>
      <c r="AP393" s="67" t="str">
        <f t="shared" si="83"/>
        <v/>
      </c>
      <c r="AQ393" s="67" t="str">
        <f t="shared" si="84"/>
        <v/>
      </c>
      <c r="AR393" s="67" t="str">
        <f t="shared" si="85"/>
        <v/>
      </c>
      <c r="AS393" s="67" t="str">
        <f t="shared" si="86"/>
        <v/>
      </c>
      <c r="AT393" s="67" t="str">
        <f>IF(A393="","",IF(S393="Yes","N.A.",IF(AND(AD393&lt;&gt;"",AD393&lt;=AF393,AE393&gt;=Q393),"PASS",IF(Setup!$B$24&lt;=AF393,"WATCH",IF(BG393&gt;0,"PARTIAL REVERSE/REVIEW","REVERSE/REVIEW")))))</f>
        <v/>
      </c>
      <c r="AU393" s="67" t="str">
        <f>IF(A393="","",IF(H393="","REVIEW",IF(AI393&gt;0,IF(OR(AH393="",NOT(ISNUMBER(AH393))),"REVIEW CLAIM DATE",IF(AH393&lt;=SUMIF('FY Deadlines'!$A$5:$A$14,IF(MONTH(H393)&gt;=4,YEAR(H393),YEAR(H393)-1),'FY Deadlines'!$F$5:$F$14),"PASS","EXPIRED CLAIM")),IF(SUMIF('FY Deadlines'!$A$5:$A$14,IF(MONTH(H393)&gt;=4,YEAR(H393),YEAR(H393)-1),'FY Deadlines'!$F$5:$F$14)=0,"REVIEW FY",IF(Setup!$B$24&gt;SUMIF('FY Deadlines'!$A$5:$A$14,IF(MONTH(H393)&gt;=4,YEAR(H393),YEAR(H393)-1),'FY Deadlines'!$F$5:$F$14),"EXPIRED","PASS")))))</f>
        <v/>
      </c>
      <c r="AV393" s="67" t="str">
        <f t="shared" si="87"/>
        <v/>
      </c>
      <c r="AW393" s="67" t="str">
        <f>IF(AM393="","",IF(COUNTIF('GSTR-2B IMS'!$AE$5:$AE$504,AM393)=1,SUMIF('GSTR-2B IMS'!$AE$5:$AE$504,AM393,'GSTR-2B IMS'!$AL$5:$AL$504),""))</f>
        <v/>
      </c>
      <c r="AX393" s="67" t="str">
        <f>IF(A393="","",IF(AO393&gt;1,"Duplicate",IF(COUNTIF('GSTR-2B IMS'!$AE$5:$AE$504,AM393)=0,"Only in Books",IF(COUNTIF('GSTR-2B IMS'!$AE$5:$AE$504,AM393)&gt;1,"Duplicate",IF(AND(C393=INDEX('GSTR-2B IMS'!$C$5:$C$504,AW393),F393=INDEX('GSTR-2B IMS'!$F$5:$F$504,AW393),ABS(H393-INDEX('GSTR-2B IMS'!$H$5:$H$504,AW393))&lt;=Setup!$B$21,ABS(L393-INDEX('GSTR-2B IMS'!$L$5:$L$504,AW393))&lt;=Setup!$B$18,ABS(AN393-INDEX('GSTR-2B IMS'!$AF$5:$AF$504,AW393))&lt;=Setup!$B$19,ABS(M393-INDEX('GSTR-2B IMS'!$M$5:$M$504,AW393))&lt;=Setup!$B$20,ABS(N393-INDEX('GSTR-2B IMS'!$N$5:$N$504,AW393))&lt;=Setup!$B$20,ABS(O393-INDEX('GSTR-2B IMS'!$O$5:$O$504,AW393))&lt;=Setup!$B$20,ABS(P393-INDEX('GSTR-2B IMS'!$P$5:$P$504,AW393))&lt;=Setup!$B$20),"Exact",IF(AND(C393=INDEX('GSTR-2B IMS'!$C$5:$C$504,AW393),F393=INDEX('GSTR-2B IMS'!$F$5:$F$504,AW393)),"Partial","Probable"))))))</f>
        <v/>
      </c>
      <c r="AY393" s="69" t="str">
        <f t="shared" si="88"/>
        <v/>
      </c>
      <c r="AZ393" s="190">
        <f t="shared" si="89"/>
        <v>389</v>
      </c>
      <c r="BA393" s="190" t="str">
        <f>IF(A393="","",IF(AW393="","N.A.",IF(INDEX('GSTR-2B IMS'!$T$5:$T$504,AW393)&lt;&gt;"Available","REVIEW",IF(OR(INDEX('GSTR-2B IMS'!$B$5:$B$504,AW393)="GSTR-1 B2B",INDEX('GSTR-2B IMS'!$B$5:$B$504,AW393)="GSTR-1A",INDEX('GSTR-2B IMS'!$B$5:$B$504,AW393)="IFF"),IF(OR(INDEX('GSTR-2B IMS'!$V$5:$V$504,AW393)="Accepted",INDEX('GSTR-2B IMS'!$V$5:$V$504,AW393)="No Action",INDEX('GSTR-2B IMS'!$V$5:$V$504,AW393)="Deemed Accepted"),"PASS","REVIEW"),IF(OR(INDEX('GSTR-2B IMS'!$V$5:$V$504,AW393)="Not in IMS",INDEX('GSTR-2B IMS'!$V$5:$V$504,AW393)="N.A.",INDEX('GSTR-2B IMS'!$V$5:$V$504,AW393)=""),"PASS","REVIEW")))))</f>
        <v/>
      </c>
      <c r="BB393" s="190" t="str">
        <f>IF(A393="","",IF(S393="Yes","RCM",IF(AW393="","Unmatched",IF(INDEX('GSTR-2B IMS'!$AC$5:$AC$504,AW393)="","4(A)(5)",INDEX('GSTR-2B IMS'!$AC$5:$AC$504,AW393)))))</f>
        <v/>
      </c>
      <c r="BC393" s="188" t="str">
        <f>IF(A393="","",IF(OR(S393="Yes",F393="Credit Note",Q393&lt;=0,AF393="",Setup!$B$24&lt;=AF393,AN393&lt;=0),0,MAX(0,M393*MIN(1,MAX(0,AI393/AN393))*MAX(0,1-IF(AND(AD393&lt;&gt;"",AD393&lt;=AF393),MIN(1,MAX(0,AE393/Q393)),0))-SUMIFS('Reversal Reclaim'!$K$5:$K$504,'Reversal Reclaim'!$B$5:$B$504,A393,'Reversal Reclaim'!$G$5:$G$504,"Temporary"))))</f>
        <v/>
      </c>
      <c r="BD393" s="188" t="str">
        <f>IF(A393="","",IF(OR(S393="Yes",F393="Credit Note",Q393&lt;=0,AF393="",Setup!$B$24&lt;=AF393,AN393&lt;=0),0,MAX(0,N393*MIN(1,MAX(0,AI393/AN393))*MAX(0,1-IF(AND(AD393&lt;&gt;"",AD393&lt;=AF393),MIN(1,MAX(0,AE393/Q393)),0))-SUMIFS('Reversal Reclaim'!$L$5:$L$504,'Reversal Reclaim'!$B$5:$B$504,A393,'Reversal Reclaim'!$G$5:$G$504,"Temporary"))))</f>
        <v/>
      </c>
      <c r="BE393" s="188" t="str">
        <f>IF(A393="","",IF(OR(S393="Yes",F393="Credit Note",Q393&lt;=0,AF393="",Setup!$B$24&lt;=AF393,AN393&lt;=0),0,MAX(0,O393*MIN(1,MAX(0,AI393/AN393))*MAX(0,1-IF(AND(AD393&lt;&gt;"",AD393&lt;=AF393),MIN(1,MAX(0,AE393/Q393)),0))-SUMIFS('Reversal Reclaim'!$M$5:$M$504,'Reversal Reclaim'!$B$5:$B$504,A393,'Reversal Reclaim'!$G$5:$G$504,"Temporary"))))</f>
        <v/>
      </c>
      <c r="BF393" s="188" t="str">
        <f>IF(A393="","",IF(OR(S393="Yes",F393="Credit Note",Q393&lt;=0,AF393="",Setup!$B$24&lt;=AF393,AN393&lt;=0),0,MAX(0,P393*MIN(1,MAX(0,AI393/AN393))*MAX(0,1-IF(AND(AD393&lt;&gt;"",AD393&lt;=AF393),MIN(1,MAX(0,AE393/Q393)),0))-SUMIFS('Reversal Reclaim'!$N$5:$N$504,'Reversal Reclaim'!$B$5:$B$504,A393,'Reversal Reclaim'!$G$5:$G$504,"Temporary"))))</f>
        <v/>
      </c>
      <c r="BG393" s="188" t="str">
        <f t="shared" si="90"/>
        <v/>
      </c>
    </row>
    <row r="394" spans="1:59" ht="37.950000000000003" customHeight="1" x14ac:dyDescent="0.25">
      <c r="A394" s="61"/>
      <c r="B394" s="62"/>
      <c r="C394" s="62"/>
      <c r="D394" s="62"/>
      <c r="E394" s="62"/>
      <c r="F394" s="62"/>
      <c r="G394" s="62"/>
      <c r="H394" s="63"/>
      <c r="I394" s="63"/>
      <c r="J394" s="63"/>
      <c r="K394" s="63"/>
      <c r="L394" s="64"/>
      <c r="M394" s="64"/>
      <c r="N394" s="64"/>
      <c r="O394" s="64"/>
      <c r="P394" s="64"/>
      <c r="Q394" s="64"/>
      <c r="R394" s="62"/>
      <c r="S394" s="62"/>
      <c r="T394" s="62"/>
      <c r="U394" s="62"/>
      <c r="V394" s="62"/>
      <c r="W394" s="63"/>
      <c r="X394" s="65"/>
      <c r="Y394" s="65"/>
      <c r="Z394" s="65"/>
      <c r="AA394" s="62"/>
      <c r="AB394" s="62"/>
      <c r="AC394" s="62"/>
      <c r="AD394" s="63"/>
      <c r="AE394" s="64"/>
      <c r="AF394" s="63" t="str">
        <f t="shared" si="78"/>
        <v/>
      </c>
      <c r="AG394" s="62"/>
      <c r="AH394" s="207"/>
      <c r="AI394" s="64"/>
      <c r="AJ394" s="64"/>
      <c r="AK394" s="64"/>
      <c r="AL394" s="66" t="str">
        <f t="shared" si="79"/>
        <v/>
      </c>
      <c r="AM394" s="67" t="str">
        <f t="shared" si="80"/>
        <v/>
      </c>
      <c r="AN394" s="68" t="str">
        <f t="shared" si="81"/>
        <v/>
      </c>
      <c r="AO394" s="67" t="str">
        <f t="shared" si="82"/>
        <v/>
      </c>
      <c r="AP394" s="67" t="str">
        <f t="shared" si="83"/>
        <v/>
      </c>
      <c r="AQ394" s="67" t="str">
        <f t="shared" si="84"/>
        <v/>
      </c>
      <c r="AR394" s="67" t="str">
        <f t="shared" si="85"/>
        <v/>
      </c>
      <c r="AS394" s="67" t="str">
        <f t="shared" si="86"/>
        <v/>
      </c>
      <c r="AT394" s="67" t="str">
        <f>IF(A394="","",IF(S394="Yes","N.A.",IF(AND(AD394&lt;&gt;"",AD394&lt;=AF394,AE394&gt;=Q394),"PASS",IF(Setup!$B$24&lt;=AF394,"WATCH",IF(BG394&gt;0,"PARTIAL REVERSE/REVIEW","REVERSE/REVIEW")))))</f>
        <v/>
      </c>
      <c r="AU394" s="67" t="str">
        <f>IF(A394="","",IF(H394="","REVIEW",IF(AI394&gt;0,IF(OR(AH394="",NOT(ISNUMBER(AH394))),"REVIEW CLAIM DATE",IF(AH394&lt;=SUMIF('FY Deadlines'!$A$5:$A$14,IF(MONTH(H394)&gt;=4,YEAR(H394),YEAR(H394)-1),'FY Deadlines'!$F$5:$F$14),"PASS","EXPIRED CLAIM")),IF(SUMIF('FY Deadlines'!$A$5:$A$14,IF(MONTH(H394)&gt;=4,YEAR(H394),YEAR(H394)-1),'FY Deadlines'!$F$5:$F$14)=0,"REVIEW FY",IF(Setup!$B$24&gt;SUMIF('FY Deadlines'!$A$5:$A$14,IF(MONTH(H394)&gt;=4,YEAR(H394),YEAR(H394)-1),'FY Deadlines'!$F$5:$F$14),"EXPIRED","PASS")))))</f>
        <v/>
      </c>
      <c r="AV394" s="67" t="str">
        <f t="shared" si="87"/>
        <v/>
      </c>
      <c r="AW394" s="67" t="str">
        <f>IF(AM394="","",IF(COUNTIF('GSTR-2B IMS'!$AE$5:$AE$504,AM394)=1,SUMIF('GSTR-2B IMS'!$AE$5:$AE$504,AM394,'GSTR-2B IMS'!$AL$5:$AL$504),""))</f>
        <v/>
      </c>
      <c r="AX394" s="67" t="str">
        <f>IF(A394="","",IF(AO394&gt;1,"Duplicate",IF(COUNTIF('GSTR-2B IMS'!$AE$5:$AE$504,AM394)=0,"Only in Books",IF(COUNTIF('GSTR-2B IMS'!$AE$5:$AE$504,AM394)&gt;1,"Duplicate",IF(AND(C394=INDEX('GSTR-2B IMS'!$C$5:$C$504,AW394),F394=INDEX('GSTR-2B IMS'!$F$5:$F$504,AW394),ABS(H394-INDEX('GSTR-2B IMS'!$H$5:$H$504,AW394))&lt;=Setup!$B$21,ABS(L394-INDEX('GSTR-2B IMS'!$L$5:$L$504,AW394))&lt;=Setup!$B$18,ABS(AN394-INDEX('GSTR-2B IMS'!$AF$5:$AF$504,AW394))&lt;=Setup!$B$19,ABS(M394-INDEX('GSTR-2B IMS'!$M$5:$M$504,AW394))&lt;=Setup!$B$20,ABS(N394-INDEX('GSTR-2B IMS'!$N$5:$N$504,AW394))&lt;=Setup!$B$20,ABS(O394-INDEX('GSTR-2B IMS'!$O$5:$O$504,AW394))&lt;=Setup!$B$20,ABS(P394-INDEX('GSTR-2B IMS'!$P$5:$P$504,AW394))&lt;=Setup!$B$20),"Exact",IF(AND(C394=INDEX('GSTR-2B IMS'!$C$5:$C$504,AW394),F394=INDEX('GSTR-2B IMS'!$F$5:$F$504,AW394)),"Partial","Probable"))))))</f>
        <v/>
      </c>
      <c r="AY394" s="69" t="str">
        <f t="shared" si="88"/>
        <v/>
      </c>
      <c r="AZ394" s="190">
        <f t="shared" si="89"/>
        <v>390</v>
      </c>
      <c r="BA394" s="190" t="str">
        <f>IF(A394="","",IF(AW394="","N.A.",IF(INDEX('GSTR-2B IMS'!$T$5:$T$504,AW394)&lt;&gt;"Available","REVIEW",IF(OR(INDEX('GSTR-2B IMS'!$B$5:$B$504,AW394)="GSTR-1 B2B",INDEX('GSTR-2B IMS'!$B$5:$B$504,AW394)="GSTR-1A",INDEX('GSTR-2B IMS'!$B$5:$B$504,AW394)="IFF"),IF(OR(INDEX('GSTR-2B IMS'!$V$5:$V$504,AW394)="Accepted",INDEX('GSTR-2B IMS'!$V$5:$V$504,AW394)="No Action",INDEX('GSTR-2B IMS'!$V$5:$V$504,AW394)="Deemed Accepted"),"PASS","REVIEW"),IF(OR(INDEX('GSTR-2B IMS'!$V$5:$V$504,AW394)="Not in IMS",INDEX('GSTR-2B IMS'!$V$5:$V$504,AW394)="N.A.",INDEX('GSTR-2B IMS'!$V$5:$V$504,AW394)=""),"PASS","REVIEW")))))</f>
        <v/>
      </c>
      <c r="BB394" s="190" t="str">
        <f>IF(A394="","",IF(S394="Yes","RCM",IF(AW394="","Unmatched",IF(INDEX('GSTR-2B IMS'!$AC$5:$AC$504,AW394)="","4(A)(5)",INDEX('GSTR-2B IMS'!$AC$5:$AC$504,AW394)))))</f>
        <v/>
      </c>
      <c r="BC394" s="188" t="str">
        <f>IF(A394="","",IF(OR(S394="Yes",F394="Credit Note",Q394&lt;=0,AF394="",Setup!$B$24&lt;=AF394,AN394&lt;=0),0,MAX(0,M394*MIN(1,MAX(0,AI394/AN394))*MAX(0,1-IF(AND(AD394&lt;&gt;"",AD394&lt;=AF394),MIN(1,MAX(0,AE394/Q394)),0))-SUMIFS('Reversal Reclaim'!$K$5:$K$504,'Reversal Reclaim'!$B$5:$B$504,A394,'Reversal Reclaim'!$G$5:$G$504,"Temporary"))))</f>
        <v/>
      </c>
      <c r="BD394" s="188" t="str">
        <f>IF(A394="","",IF(OR(S394="Yes",F394="Credit Note",Q394&lt;=0,AF394="",Setup!$B$24&lt;=AF394,AN394&lt;=0),0,MAX(0,N394*MIN(1,MAX(0,AI394/AN394))*MAX(0,1-IF(AND(AD394&lt;&gt;"",AD394&lt;=AF394),MIN(1,MAX(0,AE394/Q394)),0))-SUMIFS('Reversal Reclaim'!$L$5:$L$504,'Reversal Reclaim'!$B$5:$B$504,A394,'Reversal Reclaim'!$G$5:$G$504,"Temporary"))))</f>
        <v/>
      </c>
      <c r="BE394" s="188" t="str">
        <f>IF(A394="","",IF(OR(S394="Yes",F394="Credit Note",Q394&lt;=0,AF394="",Setup!$B$24&lt;=AF394,AN394&lt;=0),0,MAX(0,O394*MIN(1,MAX(0,AI394/AN394))*MAX(0,1-IF(AND(AD394&lt;&gt;"",AD394&lt;=AF394),MIN(1,MAX(0,AE394/Q394)),0))-SUMIFS('Reversal Reclaim'!$M$5:$M$504,'Reversal Reclaim'!$B$5:$B$504,A394,'Reversal Reclaim'!$G$5:$G$504,"Temporary"))))</f>
        <v/>
      </c>
      <c r="BF394" s="188" t="str">
        <f>IF(A394="","",IF(OR(S394="Yes",F394="Credit Note",Q394&lt;=0,AF394="",Setup!$B$24&lt;=AF394,AN394&lt;=0),0,MAX(0,P394*MIN(1,MAX(0,AI394/AN394))*MAX(0,1-IF(AND(AD394&lt;&gt;"",AD394&lt;=AF394),MIN(1,MAX(0,AE394/Q394)),0))-SUMIFS('Reversal Reclaim'!$N$5:$N$504,'Reversal Reclaim'!$B$5:$B$504,A394,'Reversal Reclaim'!$G$5:$G$504,"Temporary"))))</f>
        <v/>
      </c>
      <c r="BG394" s="188" t="str">
        <f t="shared" si="90"/>
        <v/>
      </c>
    </row>
    <row r="395" spans="1:59" ht="37.950000000000003" customHeight="1" x14ac:dyDescent="0.25">
      <c r="A395" s="61"/>
      <c r="B395" s="62"/>
      <c r="C395" s="62"/>
      <c r="D395" s="62"/>
      <c r="E395" s="62"/>
      <c r="F395" s="62"/>
      <c r="G395" s="62"/>
      <c r="H395" s="63"/>
      <c r="I395" s="63"/>
      <c r="J395" s="63"/>
      <c r="K395" s="63"/>
      <c r="L395" s="64"/>
      <c r="M395" s="64"/>
      <c r="N395" s="64"/>
      <c r="O395" s="64"/>
      <c r="P395" s="64"/>
      <c r="Q395" s="64"/>
      <c r="R395" s="62"/>
      <c r="S395" s="62"/>
      <c r="T395" s="62"/>
      <c r="U395" s="62"/>
      <c r="V395" s="62"/>
      <c r="W395" s="63"/>
      <c r="X395" s="65"/>
      <c r="Y395" s="65"/>
      <c r="Z395" s="65"/>
      <c r="AA395" s="62"/>
      <c r="AB395" s="62"/>
      <c r="AC395" s="62"/>
      <c r="AD395" s="63"/>
      <c r="AE395" s="64"/>
      <c r="AF395" s="63" t="str">
        <f t="shared" si="78"/>
        <v/>
      </c>
      <c r="AG395" s="62"/>
      <c r="AH395" s="207"/>
      <c r="AI395" s="64"/>
      <c r="AJ395" s="64"/>
      <c r="AK395" s="64"/>
      <c r="AL395" s="66" t="str">
        <f t="shared" si="79"/>
        <v/>
      </c>
      <c r="AM395" s="67" t="str">
        <f t="shared" si="80"/>
        <v/>
      </c>
      <c r="AN395" s="68" t="str">
        <f t="shared" si="81"/>
        <v/>
      </c>
      <c r="AO395" s="67" t="str">
        <f t="shared" si="82"/>
        <v/>
      </c>
      <c r="AP395" s="67" t="str">
        <f t="shared" si="83"/>
        <v/>
      </c>
      <c r="AQ395" s="67" t="str">
        <f t="shared" si="84"/>
        <v/>
      </c>
      <c r="AR395" s="67" t="str">
        <f t="shared" si="85"/>
        <v/>
      </c>
      <c r="AS395" s="67" t="str">
        <f t="shared" si="86"/>
        <v/>
      </c>
      <c r="AT395" s="67" t="str">
        <f>IF(A395="","",IF(S395="Yes","N.A.",IF(AND(AD395&lt;&gt;"",AD395&lt;=AF395,AE395&gt;=Q395),"PASS",IF(Setup!$B$24&lt;=AF395,"WATCH",IF(BG395&gt;0,"PARTIAL REVERSE/REVIEW","REVERSE/REVIEW")))))</f>
        <v/>
      </c>
      <c r="AU395" s="67" t="str">
        <f>IF(A395="","",IF(H395="","REVIEW",IF(AI395&gt;0,IF(OR(AH395="",NOT(ISNUMBER(AH395))),"REVIEW CLAIM DATE",IF(AH395&lt;=SUMIF('FY Deadlines'!$A$5:$A$14,IF(MONTH(H395)&gt;=4,YEAR(H395),YEAR(H395)-1),'FY Deadlines'!$F$5:$F$14),"PASS","EXPIRED CLAIM")),IF(SUMIF('FY Deadlines'!$A$5:$A$14,IF(MONTH(H395)&gt;=4,YEAR(H395),YEAR(H395)-1),'FY Deadlines'!$F$5:$F$14)=0,"REVIEW FY",IF(Setup!$B$24&gt;SUMIF('FY Deadlines'!$A$5:$A$14,IF(MONTH(H395)&gt;=4,YEAR(H395),YEAR(H395)-1),'FY Deadlines'!$F$5:$F$14),"EXPIRED","PASS")))))</f>
        <v/>
      </c>
      <c r="AV395" s="67" t="str">
        <f t="shared" si="87"/>
        <v/>
      </c>
      <c r="AW395" s="67" t="str">
        <f>IF(AM395="","",IF(COUNTIF('GSTR-2B IMS'!$AE$5:$AE$504,AM395)=1,SUMIF('GSTR-2B IMS'!$AE$5:$AE$504,AM395,'GSTR-2B IMS'!$AL$5:$AL$504),""))</f>
        <v/>
      </c>
      <c r="AX395" s="67" t="str">
        <f>IF(A395="","",IF(AO395&gt;1,"Duplicate",IF(COUNTIF('GSTR-2B IMS'!$AE$5:$AE$504,AM395)=0,"Only in Books",IF(COUNTIF('GSTR-2B IMS'!$AE$5:$AE$504,AM395)&gt;1,"Duplicate",IF(AND(C395=INDEX('GSTR-2B IMS'!$C$5:$C$504,AW395),F395=INDEX('GSTR-2B IMS'!$F$5:$F$504,AW395),ABS(H395-INDEX('GSTR-2B IMS'!$H$5:$H$504,AW395))&lt;=Setup!$B$21,ABS(L395-INDEX('GSTR-2B IMS'!$L$5:$L$504,AW395))&lt;=Setup!$B$18,ABS(AN395-INDEX('GSTR-2B IMS'!$AF$5:$AF$504,AW395))&lt;=Setup!$B$19,ABS(M395-INDEX('GSTR-2B IMS'!$M$5:$M$504,AW395))&lt;=Setup!$B$20,ABS(N395-INDEX('GSTR-2B IMS'!$N$5:$N$504,AW395))&lt;=Setup!$B$20,ABS(O395-INDEX('GSTR-2B IMS'!$O$5:$O$504,AW395))&lt;=Setup!$B$20,ABS(P395-INDEX('GSTR-2B IMS'!$P$5:$P$504,AW395))&lt;=Setup!$B$20),"Exact",IF(AND(C395=INDEX('GSTR-2B IMS'!$C$5:$C$504,AW395),F395=INDEX('GSTR-2B IMS'!$F$5:$F$504,AW395)),"Partial","Probable"))))))</f>
        <v/>
      </c>
      <c r="AY395" s="69" t="str">
        <f t="shared" si="88"/>
        <v/>
      </c>
      <c r="AZ395" s="190">
        <f t="shared" si="89"/>
        <v>391</v>
      </c>
      <c r="BA395" s="190" t="str">
        <f>IF(A395="","",IF(AW395="","N.A.",IF(INDEX('GSTR-2B IMS'!$T$5:$T$504,AW395)&lt;&gt;"Available","REVIEW",IF(OR(INDEX('GSTR-2B IMS'!$B$5:$B$504,AW395)="GSTR-1 B2B",INDEX('GSTR-2B IMS'!$B$5:$B$504,AW395)="GSTR-1A",INDEX('GSTR-2B IMS'!$B$5:$B$504,AW395)="IFF"),IF(OR(INDEX('GSTR-2B IMS'!$V$5:$V$504,AW395)="Accepted",INDEX('GSTR-2B IMS'!$V$5:$V$504,AW395)="No Action",INDEX('GSTR-2B IMS'!$V$5:$V$504,AW395)="Deemed Accepted"),"PASS","REVIEW"),IF(OR(INDEX('GSTR-2B IMS'!$V$5:$V$504,AW395)="Not in IMS",INDEX('GSTR-2B IMS'!$V$5:$V$504,AW395)="N.A.",INDEX('GSTR-2B IMS'!$V$5:$V$504,AW395)=""),"PASS","REVIEW")))))</f>
        <v/>
      </c>
      <c r="BB395" s="190" t="str">
        <f>IF(A395="","",IF(S395="Yes","RCM",IF(AW395="","Unmatched",IF(INDEX('GSTR-2B IMS'!$AC$5:$AC$504,AW395)="","4(A)(5)",INDEX('GSTR-2B IMS'!$AC$5:$AC$504,AW395)))))</f>
        <v/>
      </c>
      <c r="BC395" s="188" t="str">
        <f>IF(A395="","",IF(OR(S395="Yes",F395="Credit Note",Q395&lt;=0,AF395="",Setup!$B$24&lt;=AF395,AN395&lt;=0),0,MAX(0,M395*MIN(1,MAX(0,AI395/AN395))*MAX(0,1-IF(AND(AD395&lt;&gt;"",AD395&lt;=AF395),MIN(1,MAX(0,AE395/Q395)),0))-SUMIFS('Reversal Reclaim'!$K$5:$K$504,'Reversal Reclaim'!$B$5:$B$504,A395,'Reversal Reclaim'!$G$5:$G$504,"Temporary"))))</f>
        <v/>
      </c>
      <c r="BD395" s="188" t="str">
        <f>IF(A395="","",IF(OR(S395="Yes",F395="Credit Note",Q395&lt;=0,AF395="",Setup!$B$24&lt;=AF395,AN395&lt;=0),0,MAX(0,N395*MIN(1,MAX(0,AI395/AN395))*MAX(0,1-IF(AND(AD395&lt;&gt;"",AD395&lt;=AF395),MIN(1,MAX(0,AE395/Q395)),0))-SUMIFS('Reversal Reclaim'!$L$5:$L$504,'Reversal Reclaim'!$B$5:$B$504,A395,'Reversal Reclaim'!$G$5:$G$504,"Temporary"))))</f>
        <v/>
      </c>
      <c r="BE395" s="188" t="str">
        <f>IF(A395="","",IF(OR(S395="Yes",F395="Credit Note",Q395&lt;=0,AF395="",Setup!$B$24&lt;=AF395,AN395&lt;=0),0,MAX(0,O395*MIN(1,MAX(0,AI395/AN395))*MAX(0,1-IF(AND(AD395&lt;&gt;"",AD395&lt;=AF395),MIN(1,MAX(0,AE395/Q395)),0))-SUMIFS('Reversal Reclaim'!$M$5:$M$504,'Reversal Reclaim'!$B$5:$B$504,A395,'Reversal Reclaim'!$G$5:$G$504,"Temporary"))))</f>
        <v/>
      </c>
      <c r="BF395" s="188" t="str">
        <f>IF(A395="","",IF(OR(S395="Yes",F395="Credit Note",Q395&lt;=0,AF395="",Setup!$B$24&lt;=AF395,AN395&lt;=0),0,MAX(0,P395*MIN(1,MAX(0,AI395/AN395))*MAX(0,1-IF(AND(AD395&lt;&gt;"",AD395&lt;=AF395),MIN(1,MAX(0,AE395/Q395)),0))-SUMIFS('Reversal Reclaim'!$N$5:$N$504,'Reversal Reclaim'!$B$5:$B$504,A395,'Reversal Reclaim'!$G$5:$G$504,"Temporary"))))</f>
        <v/>
      </c>
      <c r="BG395" s="188" t="str">
        <f t="shared" si="90"/>
        <v/>
      </c>
    </row>
    <row r="396" spans="1:59" ht="37.950000000000003" customHeight="1" x14ac:dyDescent="0.25">
      <c r="A396" s="61"/>
      <c r="B396" s="62"/>
      <c r="C396" s="62"/>
      <c r="D396" s="62"/>
      <c r="E396" s="62"/>
      <c r="F396" s="62"/>
      <c r="G396" s="62"/>
      <c r="H396" s="63"/>
      <c r="I396" s="63"/>
      <c r="J396" s="63"/>
      <c r="K396" s="63"/>
      <c r="L396" s="64"/>
      <c r="M396" s="64"/>
      <c r="N396" s="64"/>
      <c r="O396" s="64"/>
      <c r="P396" s="64"/>
      <c r="Q396" s="64"/>
      <c r="R396" s="62"/>
      <c r="S396" s="62"/>
      <c r="T396" s="62"/>
      <c r="U396" s="62"/>
      <c r="V396" s="62"/>
      <c r="W396" s="63"/>
      <c r="X396" s="65"/>
      <c r="Y396" s="65"/>
      <c r="Z396" s="65"/>
      <c r="AA396" s="62"/>
      <c r="AB396" s="62"/>
      <c r="AC396" s="62"/>
      <c r="AD396" s="63"/>
      <c r="AE396" s="64"/>
      <c r="AF396" s="63" t="str">
        <f t="shared" si="78"/>
        <v/>
      </c>
      <c r="AG396" s="62"/>
      <c r="AH396" s="207"/>
      <c r="AI396" s="64"/>
      <c r="AJ396" s="64"/>
      <c r="AK396" s="64"/>
      <c r="AL396" s="66" t="str">
        <f t="shared" si="79"/>
        <v/>
      </c>
      <c r="AM396" s="67" t="str">
        <f t="shared" si="80"/>
        <v/>
      </c>
      <c r="AN396" s="68" t="str">
        <f t="shared" si="81"/>
        <v/>
      </c>
      <c r="AO396" s="67" t="str">
        <f t="shared" si="82"/>
        <v/>
      </c>
      <c r="AP396" s="67" t="str">
        <f t="shared" si="83"/>
        <v/>
      </c>
      <c r="AQ396" s="67" t="str">
        <f t="shared" si="84"/>
        <v/>
      </c>
      <c r="AR396" s="67" t="str">
        <f t="shared" si="85"/>
        <v/>
      </c>
      <c r="AS396" s="67" t="str">
        <f t="shared" si="86"/>
        <v/>
      </c>
      <c r="AT396" s="67" t="str">
        <f>IF(A396="","",IF(S396="Yes","N.A.",IF(AND(AD396&lt;&gt;"",AD396&lt;=AF396,AE396&gt;=Q396),"PASS",IF(Setup!$B$24&lt;=AF396,"WATCH",IF(BG396&gt;0,"PARTIAL REVERSE/REVIEW","REVERSE/REVIEW")))))</f>
        <v/>
      </c>
      <c r="AU396" s="67" t="str">
        <f>IF(A396="","",IF(H396="","REVIEW",IF(AI396&gt;0,IF(OR(AH396="",NOT(ISNUMBER(AH396))),"REVIEW CLAIM DATE",IF(AH396&lt;=SUMIF('FY Deadlines'!$A$5:$A$14,IF(MONTH(H396)&gt;=4,YEAR(H396),YEAR(H396)-1),'FY Deadlines'!$F$5:$F$14),"PASS","EXPIRED CLAIM")),IF(SUMIF('FY Deadlines'!$A$5:$A$14,IF(MONTH(H396)&gt;=4,YEAR(H396),YEAR(H396)-1),'FY Deadlines'!$F$5:$F$14)=0,"REVIEW FY",IF(Setup!$B$24&gt;SUMIF('FY Deadlines'!$A$5:$A$14,IF(MONTH(H396)&gt;=4,YEAR(H396),YEAR(H396)-1),'FY Deadlines'!$F$5:$F$14),"EXPIRED","PASS")))))</f>
        <v/>
      </c>
      <c r="AV396" s="67" t="str">
        <f t="shared" si="87"/>
        <v/>
      </c>
      <c r="AW396" s="67" t="str">
        <f>IF(AM396="","",IF(COUNTIF('GSTR-2B IMS'!$AE$5:$AE$504,AM396)=1,SUMIF('GSTR-2B IMS'!$AE$5:$AE$504,AM396,'GSTR-2B IMS'!$AL$5:$AL$504),""))</f>
        <v/>
      </c>
      <c r="AX396" s="67" t="str">
        <f>IF(A396="","",IF(AO396&gt;1,"Duplicate",IF(COUNTIF('GSTR-2B IMS'!$AE$5:$AE$504,AM396)=0,"Only in Books",IF(COUNTIF('GSTR-2B IMS'!$AE$5:$AE$504,AM396)&gt;1,"Duplicate",IF(AND(C396=INDEX('GSTR-2B IMS'!$C$5:$C$504,AW396),F396=INDEX('GSTR-2B IMS'!$F$5:$F$504,AW396),ABS(H396-INDEX('GSTR-2B IMS'!$H$5:$H$504,AW396))&lt;=Setup!$B$21,ABS(L396-INDEX('GSTR-2B IMS'!$L$5:$L$504,AW396))&lt;=Setup!$B$18,ABS(AN396-INDEX('GSTR-2B IMS'!$AF$5:$AF$504,AW396))&lt;=Setup!$B$19,ABS(M396-INDEX('GSTR-2B IMS'!$M$5:$M$504,AW396))&lt;=Setup!$B$20,ABS(N396-INDEX('GSTR-2B IMS'!$N$5:$N$504,AW396))&lt;=Setup!$B$20,ABS(O396-INDEX('GSTR-2B IMS'!$O$5:$O$504,AW396))&lt;=Setup!$B$20,ABS(P396-INDEX('GSTR-2B IMS'!$P$5:$P$504,AW396))&lt;=Setup!$B$20),"Exact",IF(AND(C396=INDEX('GSTR-2B IMS'!$C$5:$C$504,AW396),F396=INDEX('GSTR-2B IMS'!$F$5:$F$504,AW396)),"Partial","Probable"))))))</f>
        <v/>
      </c>
      <c r="AY396" s="69" t="str">
        <f t="shared" si="88"/>
        <v/>
      </c>
      <c r="AZ396" s="190">
        <f t="shared" si="89"/>
        <v>392</v>
      </c>
      <c r="BA396" s="190" t="str">
        <f>IF(A396="","",IF(AW396="","N.A.",IF(INDEX('GSTR-2B IMS'!$T$5:$T$504,AW396)&lt;&gt;"Available","REVIEW",IF(OR(INDEX('GSTR-2B IMS'!$B$5:$B$504,AW396)="GSTR-1 B2B",INDEX('GSTR-2B IMS'!$B$5:$B$504,AW396)="GSTR-1A",INDEX('GSTR-2B IMS'!$B$5:$B$504,AW396)="IFF"),IF(OR(INDEX('GSTR-2B IMS'!$V$5:$V$504,AW396)="Accepted",INDEX('GSTR-2B IMS'!$V$5:$V$504,AW396)="No Action",INDEX('GSTR-2B IMS'!$V$5:$V$504,AW396)="Deemed Accepted"),"PASS","REVIEW"),IF(OR(INDEX('GSTR-2B IMS'!$V$5:$V$504,AW396)="Not in IMS",INDEX('GSTR-2B IMS'!$V$5:$V$504,AW396)="N.A.",INDEX('GSTR-2B IMS'!$V$5:$V$504,AW396)=""),"PASS","REVIEW")))))</f>
        <v/>
      </c>
      <c r="BB396" s="190" t="str">
        <f>IF(A396="","",IF(S396="Yes","RCM",IF(AW396="","Unmatched",IF(INDEX('GSTR-2B IMS'!$AC$5:$AC$504,AW396)="","4(A)(5)",INDEX('GSTR-2B IMS'!$AC$5:$AC$504,AW396)))))</f>
        <v/>
      </c>
      <c r="BC396" s="188" t="str">
        <f>IF(A396="","",IF(OR(S396="Yes",F396="Credit Note",Q396&lt;=0,AF396="",Setup!$B$24&lt;=AF396,AN396&lt;=0),0,MAX(0,M396*MIN(1,MAX(0,AI396/AN396))*MAX(0,1-IF(AND(AD396&lt;&gt;"",AD396&lt;=AF396),MIN(1,MAX(0,AE396/Q396)),0))-SUMIFS('Reversal Reclaim'!$K$5:$K$504,'Reversal Reclaim'!$B$5:$B$504,A396,'Reversal Reclaim'!$G$5:$G$504,"Temporary"))))</f>
        <v/>
      </c>
      <c r="BD396" s="188" t="str">
        <f>IF(A396="","",IF(OR(S396="Yes",F396="Credit Note",Q396&lt;=0,AF396="",Setup!$B$24&lt;=AF396,AN396&lt;=0),0,MAX(0,N396*MIN(1,MAX(0,AI396/AN396))*MAX(0,1-IF(AND(AD396&lt;&gt;"",AD396&lt;=AF396),MIN(1,MAX(0,AE396/Q396)),0))-SUMIFS('Reversal Reclaim'!$L$5:$L$504,'Reversal Reclaim'!$B$5:$B$504,A396,'Reversal Reclaim'!$G$5:$G$504,"Temporary"))))</f>
        <v/>
      </c>
      <c r="BE396" s="188" t="str">
        <f>IF(A396="","",IF(OR(S396="Yes",F396="Credit Note",Q396&lt;=0,AF396="",Setup!$B$24&lt;=AF396,AN396&lt;=0),0,MAX(0,O396*MIN(1,MAX(0,AI396/AN396))*MAX(0,1-IF(AND(AD396&lt;&gt;"",AD396&lt;=AF396),MIN(1,MAX(0,AE396/Q396)),0))-SUMIFS('Reversal Reclaim'!$M$5:$M$504,'Reversal Reclaim'!$B$5:$B$504,A396,'Reversal Reclaim'!$G$5:$G$504,"Temporary"))))</f>
        <v/>
      </c>
      <c r="BF396" s="188" t="str">
        <f>IF(A396="","",IF(OR(S396="Yes",F396="Credit Note",Q396&lt;=0,AF396="",Setup!$B$24&lt;=AF396,AN396&lt;=0),0,MAX(0,P396*MIN(1,MAX(0,AI396/AN396))*MAX(0,1-IF(AND(AD396&lt;&gt;"",AD396&lt;=AF396),MIN(1,MAX(0,AE396/Q396)),0))-SUMIFS('Reversal Reclaim'!$N$5:$N$504,'Reversal Reclaim'!$B$5:$B$504,A396,'Reversal Reclaim'!$G$5:$G$504,"Temporary"))))</f>
        <v/>
      </c>
      <c r="BG396" s="188" t="str">
        <f t="shared" si="90"/>
        <v/>
      </c>
    </row>
    <row r="397" spans="1:59" ht="37.950000000000003" customHeight="1" x14ac:dyDescent="0.25">
      <c r="A397" s="61"/>
      <c r="B397" s="62"/>
      <c r="C397" s="62"/>
      <c r="D397" s="62"/>
      <c r="E397" s="62"/>
      <c r="F397" s="62"/>
      <c r="G397" s="62"/>
      <c r="H397" s="63"/>
      <c r="I397" s="63"/>
      <c r="J397" s="63"/>
      <c r="K397" s="63"/>
      <c r="L397" s="64"/>
      <c r="M397" s="64"/>
      <c r="N397" s="64"/>
      <c r="O397" s="64"/>
      <c r="P397" s="64"/>
      <c r="Q397" s="64"/>
      <c r="R397" s="62"/>
      <c r="S397" s="62"/>
      <c r="T397" s="62"/>
      <c r="U397" s="62"/>
      <c r="V397" s="62"/>
      <c r="W397" s="63"/>
      <c r="X397" s="65"/>
      <c r="Y397" s="65"/>
      <c r="Z397" s="65"/>
      <c r="AA397" s="62"/>
      <c r="AB397" s="62"/>
      <c r="AC397" s="62"/>
      <c r="AD397" s="63"/>
      <c r="AE397" s="64"/>
      <c r="AF397" s="63" t="str">
        <f t="shared" si="78"/>
        <v/>
      </c>
      <c r="AG397" s="62"/>
      <c r="AH397" s="207"/>
      <c r="AI397" s="64"/>
      <c r="AJ397" s="64"/>
      <c r="AK397" s="64"/>
      <c r="AL397" s="66" t="str">
        <f t="shared" si="79"/>
        <v/>
      </c>
      <c r="AM397" s="67" t="str">
        <f t="shared" si="80"/>
        <v/>
      </c>
      <c r="AN397" s="68" t="str">
        <f t="shared" si="81"/>
        <v/>
      </c>
      <c r="AO397" s="67" t="str">
        <f t="shared" si="82"/>
        <v/>
      </c>
      <c r="AP397" s="67" t="str">
        <f t="shared" si="83"/>
        <v/>
      </c>
      <c r="AQ397" s="67" t="str">
        <f t="shared" si="84"/>
        <v/>
      </c>
      <c r="AR397" s="67" t="str">
        <f t="shared" si="85"/>
        <v/>
      </c>
      <c r="AS397" s="67" t="str">
        <f t="shared" si="86"/>
        <v/>
      </c>
      <c r="AT397" s="67" t="str">
        <f>IF(A397="","",IF(S397="Yes","N.A.",IF(AND(AD397&lt;&gt;"",AD397&lt;=AF397,AE397&gt;=Q397),"PASS",IF(Setup!$B$24&lt;=AF397,"WATCH",IF(BG397&gt;0,"PARTIAL REVERSE/REVIEW","REVERSE/REVIEW")))))</f>
        <v/>
      </c>
      <c r="AU397" s="67" t="str">
        <f>IF(A397="","",IF(H397="","REVIEW",IF(AI397&gt;0,IF(OR(AH397="",NOT(ISNUMBER(AH397))),"REVIEW CLAIM DATE",IF(AH397&lt;=SUMIF('FY Deadlines'!$A$5:$A$14,IF(MONTH(H397)&gt;=4,YEAR(H397),YEAR(H397)-1),'FY Deadlines'!$F$5:$F$14),"PASS","EXPIRED CLAIM")),IF(SUMIF('FY Deadlines'!$A$5:$A$14,IF(MONTH(H397)&gt;=4,YEAR(H397),YEAR(H397)-1),'FY Deadlines'!$F$5:$F$14)=0,"REVIEW FY",IF(Setup!$B$24&gt;SUMIF('FY Deadlines'!$A$5:$A$14,IF(MONTH(H397)&gt;=4,YEAR(H397),YEAR(H397)-1),'FY Deadlines'!$F$5:$F$14),"EXPIRED","PASS")))))</f>
        <v/>
      </c>
      <c r="AV397" s="67" t="str">
        <f t="shared" si="87"/>
        <v/>
      </c>
      <c r="AW397" s="67" t="str">
        <f>IF(AM397="","",IF(COUNTIF('GSTR-2B IMS'!$AE$5:$AE$504,AM397)=1,SUMIF('GSTR-2B IMS'!$AE$5:$AE$504,AM397,'GSTR-2B IMS'!$AL$5:$AL$504),""))</f>
        <v/>
      </c>
      <c r="AX397" s="67" t="str">
        <f>IF(A397="","",IF(AO397&gt;1,"Duplicate",IF(COUNTIF('GSTR-2B IMS'!$AE$5:$AE$504,AM397)=0,"Only in Books",IF(COUNTIF('GSTR-2B IMS'!$AE$5:$AE$504,AM397)&gt;1,"Duplicate",IF(AND(C397=INDEX('GSTR-2B IMS'!$C$5:$C$504,AW397),F397=INDEX('GSTR-2B IMS'!$F$5:$F$504,AW397),ABS(H397-INDEX('GSTR-2B IMS'!$H$5:$H$504,AW397))&lt;=Setup!$B$21,ABS(L397-INDEX('GSTR-2B IMS'!$L$5:$L$504,AW397))&lt;=Setup!$B$18,ABS(AN397-INDEX('GSTR-2B IMS'!$AF$5:$AF$504,AW397))&lt;=Setup!$B$19,ABS(M397-INDEX('GSTR-2B IMS'!$M$5:$M$504,AW397))&lt;=Setup!$B$20,ABS(N397-INDEX('GSTR-2B IMS'!$N$5:$N$504,AW397))&lt;=Setup!$B$20,ABS(O397-INDEX('GSTR-2B IMS'!$O$5:$O$504,AW397))&lt;=Setup!$B$20,ABS(P397-INDEX('GSTR-2B IMS'!$P$5:$P$504,AW397))&lt;=Setup!$B$20),"Exact",IF(AND(C397=INDEX('GSTR-2B IMS'!$C$5:$C$504,AW397),F397=INDEX('GSTR-2B IMS'!$F$5:$F$504,AW397)),"Partial","Probable"))))))</f>
        <v/>
      </c>
      <c r="AY397" s="69" t="str">
        <f t="shared" si="88"/>
        <v/>
      </c>
      <c r="AZ397" s="190">
        <f t="shared" si="89"/>
        <v>393</v>
      </c>
      <c r="BA397" s="190" t="str">
        <f>IF(A397="","",IF(AW397="","N.A.",IF(INDEX('GSTR-2B IMS'!$T$5:$T$504,AW397)&lt;&gt;"Available","REVIEW",IF(OR(INDEX('GSTR-2B IMS'!$B$5:$B$504,AW397)="GSTR-1 B2B",INDEX('GSTR-2B IMS'!$B$5:$B$504,AW397)="GSTR-1A",INDEX('GSTR-2B IMS'!$B$5:$B$504,AW397)="IFF"),IF(OR(INDEX('GSTR-2B IMS'!$V$5:$V$504,AW397)="Accepted",INDEX('GSTR-2B IMS'!$V$5:$V$504,AW397)="No Action",INDEX('GSTR-2B IMS'!$V$5:$V$504,AW397)="Deemed Accepted"),"PASS","REVIEW"),IF(OR(INDEX('GSTR-2B IMS'!$V$5:$V$504,AW397)="Not in IMS",INDEX('GSTR-2B IMS'!$V$5:$V$504,AW397)="N.A.",INDEX('GSTR-2B IMS'!$V$5:$V$504,AW397)=""),"PASS","REVIEW")))))</f>
        <v/>
      </c>
      <c r="BB397" s="190" t="str">
        <f>IF(A397="","",IF(S397="Yes","RCM",IF(AW397="","Unmatched",IF(INDEX('GSTR-2B IMS'!$AC$5:$AC$504,AW397)="","4(A)(5)",INDEX('GSTR-2B IMS'!$AC$5:$AC$504,AW397)))))</f>
        <v/>
      </c>
      <c r="BC397" s="188" t="str">
        <f>IF(A397="","",IF(OR(S397="Yes",F397="Credit Note",Q397&lt;=0,AF397="",Setup!$B$24&lt;=AF397,AN397&lt;=0),0,MAX(0,M397*MIN(1,MAX(0,AI397/AN397))*MAX(0,1-IF(AND(AD397&lt;&gt;"",AD397&lt;=AF397),MIN(1,MAX(0,AE397/Q397)),0))-SUMIFS('Reversal Reclaim'!$K$5:$K$504,'Reversal Reclaim'!$B$5:$B$504,A397,'Reversal Reclaim'!$G$5:$G$504,"Temporary"))))</f>
        <v/>
      </c>
      <c r="BD397" s="188" t="str">
        <f>IF(A397="","",IF(OR(S397="Yes",F397="Credit Note",Q397&lt;=0,AF397="",Setup!$B$24&lt;=AF397,AN397&lt;=0),0,MAX(0,N397*MIN(1,MAX(0,AI397/AN397))*MAX(0,1-IF(AND(AD397&lt;&gt;"",AD397&lt;=AF397),MIN(1,MAX(0,AE397/Q397)),0))-SUMIFS('Reversal Reclaim'!$L$5:$L$504,'Reversal Reclaim'!$B$5:$B$504,A397,'Reversal Reclaim'!$G$5:$G$504,"Temporary"))))</f>
        <v/>
      </c>
      <c r="BE397" s="188" t="str">
        <f>IF(A397="","",IF(OR(S397="Yes",F397="Credit Note",Q397&lt;=0,AF397="",Setup!$B$24&lt;=AF397,AN397&lt;=0),0,MAX(0,O397*MIN(1,MAX(0,AI397/AN397))*MAX(0,1-IF(AND(AD397&lt;&gt;"",AD397&lt;=AF397),MIN(1,MAX(0,AE397/Q397)),0))-SUMIFS('Reversal Reclaim'!$M$5:$M$504,'Reversal Reclaim'!$B$5:$B$504,A397,'Reversal Reclaim'!$G$5:$G$504,"Temporary"))))</f>
        <v/>
      </c>
      <c r="BF397" s="188" t="str">
        <f>IF(A397="","",IF(OR(S397="Yes",F397="Credit Note",Q397&lt;=0,AF397="",Setup!$B$24&lt;=AF397,AN397&lt;=0),0,MAX(0,P397*MIN(1,MAX(0,AI397/AN397))*MAX(0,1-IF(AND(AD397&lt;&gt;"",AD397&lt;=AF397),MIN(1,MAX(0,AE397/Q397)),0))-SUMIFS('Reversal Reclaim'!$N$5:$N$504,'Reversal Reclaim'!$B$5:$B$504,A397,'Reversal Reclaim'!$G$5:$G$504,"Temporary"))))</f>
        <v/>
      </c>
      <c r="BG397" s="188" t="str">
        <f t="shared" si="90"/>
        <v/>
      </c>
    </row>
    <row r="398" spans="1:59" ht="37.950000000000003" customHeight="1" x14ac:dyDescent="0.25">
      <c r="A398" s="61"/>
      <c r="B398" s="62"/>
      <c r="C398" s="62"/>
      <c r="D398" s="62"/>
      <c r="E398" s="62"/>
      <c r="F398" s="62"/>
      <c r="G398" s="62"/>
      <c r="H398" s="63"/>
      <c r="I398" s="63"/>
      <c r="J398" s="63"/>
      <c r="K398" s="63"/>
      <c r="L398" s="64"/>
      <c r="M398" s="64"/>
      <c r="N398" s="64"/>
      <c r="O398" s="64"/>
      <c r="P398" s="64"/>
      <c r="Q398" s="64"/>
      <c r="R398" s="62"/>
      <c r="S398" s="62"/>
      <c r="T398" s="62"/>
      <c r="U398" s="62"/>
      <c r="V398" s="62"/>
      <c r="W398" s="63"/>
      <c r="X398" s="65"/>
      <c r="Y398" s="65"/>
      <c r="Z398" s="65"/>
      <c r="AA398" s="62"/>
      <c r="AB398" s="62"/>
      <c r="AC398" s="62"/>
      <c r="AD398" s="63"/>
      <c r="AE398" s="64"/>
      <c r="AF398" s="63" t="str">
        <f t="shared" si="78"/>
        <v/>
      </c>
      <c r="AG398" s="62"/>
      <c r="AH398" s="207"/>
      <c r="AI398" s="64"/>
      <c r="AJ398" s="64"/>
      <c r="AK398" s="64"/>
      <c r="AL398" s="66" t="str">
        <f t="shared" si="79"/>
        <v/>
      </c>
      <c r="AM398" s="67" t="str">
        <f t="shared" si="80"/>
        <v/>
      </c>
      <c r="AN398" s="68" t="str">
        <f t="shared" si="81"/>
        <v/>
      </c>
      <c r="AO398" s="67" t="str">
        <f t="shared" si="82"/>
        <v/>
      </c>
      <c r="AP398" s="67" t="str">
        <f t="shared" si="83"/>
        <v/>
      </c>
      <c r="AQ398" s="67" t="str">
        <f t="shared" si="84"/>
        <v/>
      </c>
      <c r="AR398" s="67" t="str">
        <f t="shared" si="85"/>
        <v/>
      </c>
      <c r="AS398" s="67" t="str">
        <f t="shared" si="86"/>
        <v/>
      </c>
      <c r="AT398" s="67" t="str">
        <f>IF(A398="","",IF(S398="Yes","N.A.",IF(AND(AD398&lt;&gt;"",AD398&lt;=AF398,AE398&gt;=Q398),"PASS",IF(Setup!$B$24&lt;=AF398,"WATCH",IF(BG398&gt;0,"PARTIAL REVERSE/REVIEW","REVERSE/REVIEW")))))</f>
        <v/>
      </c>
      <c r="AU398" s="67" t="str">
        <f>IF(A398="","",IF(H398="","REVIEW",IF(AI398&gt;0,IF(OR(AH398="",NOT(ISNUMBER(AH398))),"REVIEW CLAIM DATE",IF(AH398&lt;=SUMIF('FY Deadlines'!$A$5:$A$14,IF(MONTH(H398)&gt;=4,YEAR(H398),YEAR(H398)-1),'FY Deadlines'!$F$5:$F$14),"PASS","EXPIRED CLAIM")),IF(SUMIF('FY Deadlines'!$A$5:$A$14,IF(MONTH(H398)&gt;=4,YEAR(H398),YEAR(H398)-1),'FY Deadlines'!$F$5:$F$14)=0,"REVIEW FY",IF(Setup!$B$24&gt;SUMIF('FY Deadlines'!$A$5:$A$14,IF(MONTH(H398)&gt;=4,YEAR(H398),YEAR(H398)-1),'FY Deadlines'!$F$5:$F$14),"EXPIRED","PASS")))))</f>
        <v/>
      </c>
      <c r="AV398" s="67" t="str">
        <f t="shared" si="87"/>
        <v/>
      </c>
      <c r="AW398" s="67" t="str">
        <f>IF(AM398="","",IF(COUNTIF('GSTR-2B IMS'!$AE$5:$AE$504,AM398)=1,SUMIF('GSTR-2B IMS'!$AE$5:$AE$504,AM398,'GSTR-2B IMS'!$AL$5:$AL$504),""))</f>
        <v/>
      </c>
      <c r="AX398" s="67" t="str">
        <f>IF(A398="","",IF(AO398&gt;1,"Duplicate",IF(COUNTIF('GSTR-2B IMS'!$AE$5:$AE$504,AM398)=0,"Only in Books",IF(COUNTIF('GSTR-2B IMS'!$AE$5:$AE$504,AM398)&gt;1,"Duplicate",IF(AND(C398=INDEX('GSTR-2B IMS'!$C$5:$C$504,AW398),F398=INDEX('GSTR-2B IMS'!$F$5:$F$504,AW398),ABS(H398-INDEX('GSTR-2B IMS'!$H$5:$H$504,AW398))&lt;=Setup!$B$21,ABS(L398-INDEX('GSTR-2B IMS'!$L$5:$L$504,AW398))&lt;=Setup!$B$18,ABS(AN398-INDEX('GSTR-2B IMS'!$AF$5:$AF$504,AW398))&lt;=Setup!$B$19,ABS(M398-INDEX('GSTR-2B IMS'!$M$5:$M$504,AW398))&lt;=Setup!$B$20,ABS(N398-INDEX('GSTR-2B IMS'!$N$5:$N$504,AW398))&lt;=Setup!$B$20,ABS(O398-INDEX('GSTR-2B IMS'!$O$5:$O$504,AW398))&lt;=Setup!$B$20,ABS(P398-INDEX('GSTR-2B IMS'!$P$5:$P$504,AW398))&lt;=Setup!$B$20),"Exact",IF(AND(C398=INDEX('GSTR-2B IMS'!$C$5:$C$504,AW398),F398=INDEX('GSTR-2B IMS'!$F$5:$F$504,AW398)),"Partial","Probable"))))))</f>
        <v/>
      </c>
      <c r="AY398" s="69" t="str">
        <f t="shared" si="88"/>
        <v/>
      </c>
      <c r="AZ398" s="190">
        <f t="shared" si="89"/>
        <v>394</v>
      </c>
      <c r="BA398" s="190" t="str">
        <f>IF(A398="","",IF(AW398="","N.A.",IF(INDEX('GSTR-2B IMS'!$T$5:$T$504,AW398)&lt;&gt;"Available","REVIEW",IF(OR(INDEX('GSTR-2B IMS'!$B$5:$B$504,AW398)="GSTR-1 B2B",INDEX('GSTR-2B IMS'!$B$5:$B$504,AW398)="GSTR-1A",INDEX('GSTR-2B IMS'!$B$5:$B$504,AW398)="IFF"),IF(OR(INDEX('GSTR-2B IMS'!$V$5:$V$504,AW398)="Accepted",INDEX('GSTR-2B IMS'!$V$5:$V$504,AW398)="No Action",INDEX('GSTR-2B IMS'!$V$5:$V$504,AW398)="Deemed Accepted"),"PASS","REVIEW"),IF(OR(INDEX('GSTR-2B IMS'!$V$5:$V$504,AW398)="Not in IMS",INDEX('GSTR-2B IMS'!$V$5:$V$504,AW398)="N.A.",INDEX('GSTR-2B IMS'!$V$5:$V$504,AW398)=""),"PASS","REVIEW")))))</f>
        <v/>
      </c>
      <c r="BB398" s="190" t="str">
        <f>IF(A398="","",IF(S398="Yes","RCM",IF(AW398="","Unmatched",IF(INDEX('GSTR-2B IMS'!$AC$5:$AC$504,AW398)="","4(A)(5)",INDEX('GSTR-2B IMS'!$AC$5:$AC$504,AW398)))))</f>
        <v/>
      </c>
      <c r="BC398" s="188" t="str">
        <f>IF(A398="","",IF(OR(S398="Yes",F398="Credit Note",Q398&lt;=0,AF398="",Setup!$B$24&lt;=AF398,AN398&lt;=0),0,MAX(0,M398*MIN(1,MAX(0,AI398/AN398))*MAX(0,1-IF(AND(AD398&lt;&gt;"",AD398&lt;=AF398),MIN(1,MAX(0,AE398/Q398)),0))-SUMIFS('Reversal Reclaim'!$K$5:$K$504,'Reversal Reclaim'!$B$5:$B$504,A398,'Reversal Reclaim'!$G$5:$G$504,"Temporary"))))</f>
        <v/>
      </c>
      <c r="BD398" s="188" t="str">
        <f>IF(A398="","",IF(OR(S398="Yes",F398="Credit Note",Q398&lt;=0,AF398="",Setup!$B$24&lt;=AF398,AN398&lt;=0),0,MAX(0,N398*MIN(1,MAX(0,AI398/AN398))*MAX(0,1-IF(AND(AD398&lt;&gt;"",AD398&lt;=AF398),MIN(1,MAX(0,AE398/Q398)),0))-SUMIFS('Reversal Reclaim'!$L$5:$L$504,'Reversal Reclaim'!$B$5:$B$504,A398,'Reversal Reclaim'!$G$5:$G$504,"Temporary"))))</f>
        <v/>
      </c>
      <c r="BE398" s="188" t="str">
        <f>IF(A398="","",IF(OR(S398="Yes",F398="Credit Note",Q398&lt;=0,AF398="",Setup!$B$24&lt;=AF398,AN398&lt;=0),0,MAX(0,O398*MIN(1,MAX(0,AI398/AN398))*MAX(0,1-IF(AND(AD398&lt;&gt;"",AD398&lt;=AF398),MIN(1,MAX(0,AE398/Q398)),0))-SUMIFS('Reversal Reclaim'!$M$5:$M$504,'Reversal Reclaim'!$B$5:$B$504,A398,'Reversal Reclaim'!$G$5:$G$504,"Temporary"))))</f>
        <v/>
      </c>
      <c r="BF398" s="188" t="str">
        <f>IF(A398="","",IF(OR(S398="Yes",F398="Credit Note",Q398&lt;=0,AF398="",Setup!$B$24&lt;=AF398,AN398&lt;=0),0,MAX(0,P398*MIN(1,MAX(0,AI398/AN398))*MAX(0,1-IF(AND(AD398&lt;&gt;"",AD398&lt;=AF398),MIN(1,MAX(0,AE398/Q398)),0))-SUMIFS('Reversal Reclaim'!$N$5:$N$504,'Reversal Reclaim'!$B$5:$B$504,A398,'Reversal Reclaim'!$G$5:$G$504,"Temporary"))))</f>
        <v/>
      </c>
      <c r="BG398" s="188" t="str">
        <f t="shared" si="90"/>
        <v/>
      </c>
    </row>
    <row r="399" spans="1:59" ht="37.950000000000003" customHeight="1" x14ac:dyDescent="0.25">
      <c r="A399" s="61"/>
      <c r="B399" s="62"/>
      <c r="C399" s="62"/>
      <c r="D399" s="62"/>
      <c r="E399" s="62"/>
      <c r="F399" s="62"/>
      <c r="G399" s="62"/>
      <c r="H399" s="63"/>
      <c r="I399" s="63"/>
      <c r="J399" s="63"/>
      <c r="K399" s="63"/>
      <c r="L399" s="64"/>
      <c r="M399" s="64"/>
      <c r="N399" s="64"/>
      <c r="O399" s="64"/>
      <c r="P399" s="64"/>
      <c r="Q399" s="64"/>
      <c r="R399" s="62"/>
      <c r="S399" s="62"/>
      <c r="T399" s="62"/>
      <c r="U399" s="62"/>
      <c r="V399" s="62"/>
      <c r="W399" s="63"/>
      <c r="X399" s="65"/>
      <c r="Y399" s="65"/>
      <c r="Z399" s="65"/>
      <c r="AA399" s="62"/>
      <c r="AB399" s="62"/>
      <c r="AC399" s="62"/>
      <c r="AD399" s="63"/>
      <c r="AE399" s="64"/>
      <c r="AF399" s="63" t="str">
        <f t="shared" si="78"/>
        <v/>
      </c>
      <c r="AG399" s="62"/>
      <c r="AH399" s="207"/>
      <c r="AI399" s="64"/>
      <c r="AJ399" s="64"/>
      <c r="AK399" s="64"/>
      <c r="AL399" s="66" t="str">
        <f t="shared" si="79"/>
        <v/>
      </c>
      <c r="AM399" s="67" t="str">
        <f t="shared" si="80"/>
        <v/>
      </c>
      <c r="AN399" s="68" t="str">
        <f t="shared" si="81"/>
        <v/>
      </c>
      <c r="AO399" s="67" t="str">
        <f t="shared" si="82"/>
        <v/>
      </c>
      <c r="AP399" s="67" t="str">
        <f t="shared" si="83"/>
        <v/>
      </c>
      <c r="AQ399" s="67" t="str">
        <f t="shared" si="84"/>
        <v/>
      </c>
      <c r="AR399" s="67" t="str">
        <f t="shared" si="85"/>
        <v/>
      </c>
      <c r="AS399" s="67" t="str">
        <f t="shared" si="86"/>
        <v/>
      </c>
      <c r="AT399" s="67" t="str">
        <f>IF(A399="","",IF(S399="Yes","N.A.",IF(AND(AD399&lt;&gt;"",AD399&lt;=AF399,AE399&gt;=Q399),"PASS",IF(Setup!$B$24&lt;=AF399,"WATCH",IF(BG399&gt;0,"PARTIAL REVERSE/REVIEW","REVERSE/REVIEW")))))</f>
        <v/>
      </c>
      <c r="AU399" s="67" t="str">
        <f>IF(A399="","",IF(H399="","REVIEW",IF(AI399&gt;0,IF(OR(AH399="",NOT(ISNUMBER(AH399))),"REVIEW CLAIM DATE",IF(AH399&lt;=SUMIF('FY Deadlines'!$A$5:$A$14,IF(MONTH(H399)&gt;=4,YEAR(H399),YEAR(H399)-1),'FY Deadlines'!$F$5:$F$14),"PASS","EXPIRED CLAIM")),IF(SUMIF('FY Deadlines'!$A$5:$A$14,IF(MONTH(H399)&gt;=4,YEAR(H399),YEAR(H399)-1),'FY Deadlines'!$F$5:$F$14)=0,"REVIEW FY",IF(Setup!$B$24&gt;SUMIF('FY Deadlines'!$A$5:$A$14,IF(MONTH(H399)&gt;=4,YEAR(H399),YEAR(H399)-1),'FY Deadlines'!$F$5:$F$14),"EXPIRED","PASS")))))</f>
        <v/>
      </c>
      <c r="AV399" s="67" t="str">
        <f t="shared" si="87"/>
        <v/>
      </c>
      <c r="AW399" s="67" t="str">
        <f>IF(AM399="","",IF(COUNTIF('GSTR-2B IMS'!$AE$5:$AE$504,AM399)=1,SUMIF('GSTR-2B IMS'!$AE$5:$AE$504,AM399,'GSTR-2B IMS'!$AL$5:$AL$504),""))</f>
        <v/>
      </c>
      <c r="AX399" s="67" t="str">
        <f>IF(A399="","",IF(AO399&gt;1,"Duplicate",IF(COUNTIF('GSTR-2B IMS'!$AE$5:$AE$504,AM399)=0,"Only in Books",IF(COUNTIF('GSTR-2B IMS'!$AE$5:$AE$504,AM399)&gt;1,"Duplicate",IF(AND(C399=INDEX('GSTR-2B IMS'!$C$5:$C$504,AW399),F399=INDEX('GSTR-2B IMS'!$F$5:$F$504,AW399),ABS(H399-INDEX('GSTR-2B IMS'!$H$5:$H$504,AW399))&lt;=Setup!$B$21,ABS(L399-INDEX('GSTR-2B IMS'!$L$5:$L$504,AW399))&lt;=Setup!$B$18,ABS(AN399-INDEX('GSTR-2B IMS'!$AF$5:$AF$504,AW399))&lt;=Setup!$B$19,ABS(M399-INDEX('GSTR-2B IMS'!$M$5:$M$504,AW399))&lt;=Setup!$B$20,ABS(N399-INDEX('GSTR-2B IMS'!$N$5:$N$504,AW399))&lt;=Setup!$B$20,ABS(O399-INDEX('GSTR-2B IMS'!$O$5:$O$504,AW399))&lt;=Setup!$B$20,ABS(P399-INDEX('GSTR-2B IMS'!$P$5:$P$504,AW399))&lt;=Setup!$B$20),"Exact",IF(AND(C399=INDEX('GSTR-2B IMS'!$C$5:$C$504,AW399),F399=INDEX('GSTR-2B IMS'!$F$5:$F$504,AW399)),"Partial","Probable"))))))</f>
        <v/>
      </c>
      <c r="AY399" s="69" t="str">
        <f t="shared" si="88"/>
        <v/>
      </c>
      <c r="AZ399" s="190">
        <f t="shared" si="89"/>
        <v>395</v>
      </c>
      <c r="BA399" s="190" t="str">
        <f>IF(A399="","",IF(AW399="","N.A.",IF(INDEX('GSTR-2B IMS'!$T$5:$T$504,AW399)&lt;&gt;"Available","REVIEW",IF(OR(INDEX('GSTR-2B IMS'!$B$5:$B$504,AW399)="GSTR-1 B2B",INDEX('GSTR-2B IMS'!$B$5:$B$504,AW399)="GSTR-1A",INDEX('GSTR-2B IMS'!$B$5:$B$504,AW399)="IFF"),IF(OR(INDEX('GSTR-2B IMS'!$V$5:$V$504,AW399)="Accepted",INDEX('GSTR-2B IMS'!$V$5:$V$504,AW399)="No Action",INDEX('GSTR-2B IMS'!$V$5:$V$504,AW399)="Deemed Accepted"),"PASS","REVIEW"),IF(OR(INDEX('GSTR-2B IMS'!$V$5:$V$504,AW399)="Not in IMS",INDEX('GSTR-2B IMS'!$V$5:$V$504,AW399)="N.A.",INDEX('GSTR-2B IMS'!$V$5:$V$504,AW399)=""),"PASS","REVIEW")))))</f>
        <v/>
      </c>
      <c r="BB399" s="190" t="str">
        <f>IF(A399="","",IF(S399="Yes","RCM",IF(AW399="","Unmatched",IF(INDEX('GSTR-2B IMS'!$AC$5:$AC$504,AW399)="","4(A)(5)",INDEX('GSTR-2B IMS'!$AC$5:$AC$504,AW399)))))</f>
        <v/>
      </c>
      <c r="BC399" s="188" t="str">
        <f>IF(A399="","",IF(OR(S399="Yes",F399="Credit Note",Q399&lt;=0,AF399="",Setup!$B$24&lt;=AF399,AN399&lt;=0),0,MAX(0,M399*MIN(1,MAX(0,AI399/AN399))*MAX(0,1-IF(AND(AD399&lt;&gt;"",AD399&lt;=AF399),MIN(1,MAX(0,AE399/Q399)),0))-SUMIFS('Reversal Reclaim'!$K$5:$K$504,'Reversal Reclaim'!$B$5:$B$504,A399,'Reversal Reclaim'!$G$5:$G$504,"Temporary"))))</f>
        <v/>
      </c>
      <c r="BD399" s="188" t="str">
        <f>IF(A399="","",IF(OR(S399="Yes",F399="Credit Note",Q399&lt;=0,AF399="",Setup!$B$24&lt;=AF399,AN399&lt;=0),0,MAX(0,N399*MIN(1,MAX(0,AI399/AN399))*MAX(0,1-IF(AND(AD399&lt;&gt;"",AD399&lt;=AF399),MIN(1,MAX(0,AE399/Q399)),0))-SUMIFS('Reversal Reclaim'!$L$5:$L$504,'Reversal Reclaim'!$B$5:$B$504,A399,'Reversal Reclaim'!$G$5:$G$504,"Temporary"))))</f>
        <v/>
      </c>
      <c r="BE399" s="188" t="str">
        <f>IF(A399="","",IF(OR(S399="Yes",F399="Credit Note",Q399&lt;=0,AF399="",Setup!$B$24&lt;=AF399,AN399&lt;=0),0,MAX(0,O399*MIN(1,MAX(0,AI399/AN399))*MAX(0,1-IF(AND(AD399&lt;&gt;"",AD399&lt;=AF399),MIN(1,MAX(0,AE399/Q399)),0))-SUMIFS('Reversal Reclaim'!$M$5:$M$504,'Reversal Reclaim'!$B$5:$B$504,A399,'Reversal Reclaim'!$G$5:$G$504,"Temporary"))))</f>
        <v/>
      </c>
      <c r="BF399" s="188" t="str">
        <f>IF(A399="","",IF(OR(S399="Yes",F399="Credit Note",Q399&lt;=0,AF399="",Setup!$B$24&lt;=AF399,AN399&lt;=0),0,MAX(0,P399*MIN(1,MAX(0,AI399/AN399))*MAX(0,1-IF(AND(AD399&lt;&gt;"",AD399&lt;=AF399),MIN(1,MAX(0,AE399/Q399)),0))-SUMIFS('Reversal Reclaim'!$N$5:$N$504,'Reversal Reclaim'!$B$5:$B$504,A399,'Reversal Reclaim'!$G$5:$G$504,"Temporary"))))</f>
        <v/>
      </c>
      <c r="BG399" s="188" t="str">
        <f t="shared" si="90"/>
        <v/>
      </c>
    </row>
    <row r="400" spans="1:59" ht="37.950000000000003" customHeight="1" x14ac:dyDescent="0.25">
      <c r="A400" s="61"/>
      <c r="B400" s="62"/>
      <c r="C400" s="62"/>
      <c r="D400" s="62"/>
      <c r="E400" s="62"/>
      <c r="F400" s="62"/>
      <c r="G400" s="62"/>
      <c r="H400" s="63"/>
      <c r="I400" s="63"/>
      <c r="J400" s="63"/>
      <c r="K400" s="63"/>
      <c r="L400" s="64"/>
      <c r="M400" s="64"/>
      <c r="N400" s="64"/>
      <c r="O400" s="64"/>
      <c r="P400" s="64"/>
      <c r="Q400" s="64"/>
      <c r="R400" s="62"/>
      <c r="S400" s="62"/>
      <c r="T400" s="62"/>
      <c r="U400" s="62"/>
      <c r="V400" s="62"/>
      <c r="W400" s="63"/>
      <c r="X400" s="65"/>
      <c r="Y400" s="65"/>
      <c r="Z400" s="65"/>
      <c r="AA400" s="62"/>
      <c r="AB400" s="62"/>
      <c r="AC400" s="62"/>
      <c r="AD400" s="63"/>
      <c r="AE400" s="64"/>
      <c r="AF400" s="63" t="str">
        <f t="shared" si="78"/>
        <v/>
      </c>
      <c r="AG400" s="62"/>
      <c r="AH400" s="207"/>
      <c r="AI400" s="64"/>
      <c r="AJ400" s="64"/>
      <c r="AK400" s="64"/>
      <c r="AL400" s="66" t="str">
        <f t="shared" si="79"/>
        <v/>
      </c>
      <c r="AM400" s="67" t="str">
        <f t="shared" si="80"/>
        <v/>
      </c>
      <c r="AN400" s="68" t="str">
        <f t="shared" si="81"/>
        <v/>
      </c>
      <c r="AO400" s="67" t="str">
        <f t="shared" si="82"/>
        <v/>
      </c>
      <c r="AP400" s="67" t="str">
        <f t="shared" si="83"/>
        <v/>
      </c>
      <c r="AQ400" s="67" t="str">
        <f t="shared" si="84"/>
        <v/>
      </c>
      <c r="AR400" s="67" t="str">
        <f t="shared" si="85"/>
        <v/>
      </c>
      <c r="AS400" s="67" t="str">
        <f t="shared" si="86"/>
        <v/>
      </c>
      <c r="AT400" s="67" t="str">
        <f>IF(A400="","",IF(S400="Yes","N.A.",IF(AND(AD400&lt;&gt;"",AD400&lt;=AF400,AE400&gt;=Q400),"PASS",IF(Setup!$B$24&lt;=AF400,"WATCH",IF(BG400&gt;0,"PARTIAL REVERSE/REVIEW","REVERSE/REVIEW")))))</f>
        <v/>
      </c>
      <c r="AU400" s="67" t="str">
        <f>IF(A400="","",IF(H400="","REVIEW",IF(AI400&gt;0,IF(OR(AH400="",NOT(ISNUMBER(AH400))),"REVIEW CLAIM DATE",IF(AH400&lt;=SUMIF('FY Deadlines'!$A$5:$A$14,IF(MONTH(H400)&gt;=4,YEAR(H400),YEAR(H400)-1),'FY Deadlines'!$F$5:$F$14),"PASS","EXPIRED CLAIM")),IF(SUMIF('FY Deadlines'!$A$5:$A$14,IF(MONTH(H400)&gt;=4,YEAR(H400),YEAR(H400)-1),'FY Deadlines'!$F$5:$F$14)=0,"REVIEW FY",IF(Setup!$B$24&gt;SUMIF('FY Deadlines'!$A$5:$A$14,IF(MONTH(H400)&gt;=4,YEAR(H400),YEAR(H400)-1),'FY Deadlines'!$F$5:$F$14),"EXPIRED","PASS")))))</f>
        <v/>
      </c>
      <c r="AV400" s="67" t="str">
        <f t="shared" si="87"/>
        <v/>
      </c>
      <c r="AW400" s="67" t="str">
        <f>IF(AM400="","",IF(COUNTIF('GSTR-2B IMS'!$AE$5:$AE$504,AM400)=1,SUMIF('GSTR-2B IMS'!$AE$5:$AE$504,AM400,'GSTR-2B IMS'!$AL$5:$AL$504),""))</f>
        <v/>
      </c>
      <c r="AX400" s="67" t="str">
        <f>IF(A400="","",IF(AO400&gt;1,"Duplicate",IF(COUNTIF('GSTR-2B IMS'!$AE$5:$AE$504,AM400)=0,"Only in Books",IF(COUNTIF('GSTR-2B IMS'!$AE$5:$AE$504,AM400)&gt;1,"Duplicate",IF(AND(C400=INDEX('GSTR-2B IMS'!$C$5:$C$504,AW400),F400=INDEX('GSTR-2B IMS'!$F$5:$F$504,AW400),ABS(H400-INDEX('GSTR-2B IMS'!$H$5:$H$504,AW400))&lt;=Setup!$B$21,ABS(L400-INDEX('GSTR-2B IMS'!$L$5:$L$504,AW400))&lt;=Setup!$B$18,ABS(AN400-INDEX('GSTR-2B IMS'!$AF$5:$AF$504,AW400))&lt;=Setup!$B$19,ABS(M400-INDEX('GSTR-2B IMS'!$M$5:$M$504,AW400))&lt;=Setup!$B$20,ABS(N400-INDEX('GSTR-2B IMS'!$N$5:$N$504,AW400))&lt;=Setup!$B$20,ABS(O400-INDEX('GSTR-2B IMS'!$O$5:$O$504,AW400))&lt;=Setup!$B$20,ABS(P400-INDEX('GSTR-2B IMS'!$P$5:$P$504,AW400))&lt;=Setup!$B$20),"Exact",IF(AND(C400=INDEX('GSTR-2B IMS'!$C$5:$C$504,AW400),F400=INDEX('GSTR-2B IMS'!$F$5:$F$504,AW400)),"Partial","Probable"))))))</f>
        <v/>
      </c>
      <c r="AY400" s="69" t="str">
        <f t="shared" si="88"/>
        <v/>
      </c>
      <c r="AZ400" s="190">
        <f t="shared" si="89"/>
        <v>396</v>
      </c>
      <c r="BA400" s="190" t="str">
        <f>IF(A400="","",IF(AW400="","N.A.",IF(INDEX('GSTR-2B IMS'!$T$5:$T$504,AW400)&lt;&gt;"Available","REVIEW",IF(OR(INDEX('GSTR-2B IMS'!$B$5:$B$504,AW400)="GSTR-1 B2B",INDEX('GSTR-2B IMS'!$B$5:$B$504,AW400)="GSTR-1A",INDEX('GSTR-2B IMS'!$B$5:$B$504,AW400)="IFF"),IF(OR(INDEX('GSTR-2B IMS'!$V$5:$V$504,AW400)="Accepted",INDEX('GSTR-2B IMS'!$V$5:$V$504,AW400)="No Action",INDEX('GSTR-2B IMS'!$V$5:$V$504,AW400)="Deemed Accepted"),"PASS","REVIEW"),IF(OR(INDEX('GSTR-2B IMS'!$V$5:$V$504,AW400)="Not in IMS",INDEX('GSTR-2B IMS'!$V$5:$V$504,AW400)="N.A.",INDEX('GSTR-2B IMS'!$V$5:$V$504,AW400)=""),"PASS","REVIEW")))))</f>
        <v/>
      </c>
      <c r="BB400" s="190" t="str">
        <f>IF(A400="","",IF(S400="Yes","RCM",IF(AW400="","Unmatched",IF(INDEX('GSTR-2B IMS'!$AC$5:$AC$504,AW400)="","4(A)(5)",INDEX('GSTR-2B IMS'!$AC$5:$AC$504,AW400)))))</f>
        <v/>
      </c>
      <c r="BC400" s="188" t="str">
        <f>IF(A400="","",IF(OR(S400="Yes",F400="Credit Note",Q400&lt;=0,AF400="",Setup!$B$24&lt;=AF400,AN400&lt;=0),0,MAX(0,M400*MIN(1,MAX(0,AI400/AN400))*MAX(0,1-IF(AND(AD400&lt;&gt;"",AD400&lt;=AF400),MIN(1,MAX(0,AE400/Q400)),0))-SUMIFS('Reversal Reclaim'!$K$5:$K$504,'Reversal Reclaim'!$B$5:$B$504,A400,'Reversal Reclaim'!$G$5:$G$504,"Temporary"))))</f>
        <v/>
      </c>
      <c r="BD400" s="188" t="str">
        <f>IF(A400="","",IF(OR(S400="Yes",F400="Credit Note",Q400&lt;=0,AF400="",Setup!$B$24&lt;=AF400,AN400&lt;=0),0,MAX(0,N400*MIN(1,MAX(0,AI400/AN400))*MAX(0,1-IF(AND(AD400&lt;&gt;"",AD400&lt;=AF400),MIN(1,MAX(0,AE400/Q400)),0))-SUMIFS('Reversal Reclaim'!$L$5:$L$504,'Reversal Reclaim'!$B$5:$B$504,A400,'Reversal Reclaim'!$G$5:$G$504,"Temporary"))))</f>
        <v/>
      </c>
      <c r="BE400" s="188" t="str">
        <f>IF(A400="","",IF(OR(S400="Yes",F400="Credit Note",Q400&lt;=0,AF400="",Setup!$B$24&lt;=AF400,AN400&lt;=0),0,MAX(0,O400*MIN(1,MAX(0,AI400/AN400))*MAX(0,1-IF(AND(AD400&lt;&gt;"",AD400&lt;=AF400),MIN(1,MAX(0,AE400/Q400)),0))-SUMIFS('Reversal Reclaim'!$M$5:$M$504,'Reversal Reclaim'!$B$5:$B$504,A400,'Reversal Reclaim'!$G$5:$G$504,"Temporary"))))</f>
        <v/>
      </c>
      <c r="BF400" s="188" t="str">
        <f>IF(A400="","",IF(OR(S400="Yes",F400="Credit Note",Q400&lt;=0,AF400="",Setup!$B$24&lt;=AF400,AN400&lt;=0),0,MAX(0,P400*MIN(1,MAX(0,AI400/AN400))*MAX(0,1-IF(AND(AD400&lt;&gt;"",AD400&lt;=AF400),MIN(1,MAX(0,AE400/Q400)),0))-SUMIFS('Reversal Reclaim'!$N$5:$N$504,'Reversal Reclaim'!$B$5:$B$504,A400,'Reversal Reclaim'!$G$5:$G$504,"Temporary"))))</f>
        <v/>
      </c>
      <c r="BG400" s="188" t="str">
        <f t="shared" si="90"/>
        <v/>
      </c>
    </row>
    <row r="401" spans="1:59" ht="37.950000000000003" customHeight="1" x14ac:dyDescent="0.25">
      <c r="A401" s="61"/>
      <c r="B401" s="62"/>
      <c r="C401" s="62"/>
      <c r="D401" s="62"/>
      <c r="E401" s="62"/>
      <c r="F401" s="62"/>
      <c r="G401" s="62"/>
      <c r="H401" s="63"/>
      <c r="I401" s="63"/>
      <c r="J401" s="63"/>
      <c r="K401" s="63"/>
      <c r="L401" s="64"/>
      <c r="M401" s="64"/>
      <c r="N401" s="64"/>
      <c r="O401" s="64"/>
      <c r="P401" s="64"/>
      <c r="Q401" s="64"/>
      <c r="R401" s="62"/>
      <c r="S401" s="62"/>
      <c r="T401" s="62"/>
      <c r="U401" s="62"/>
      <c r="V401" s="62"/>
      <c r="W401" s="63"/>
      <c r="X401" s="65"/>
      <c r="Y401" s="65"/>
      <c r="Z401" s="65"/>
      <c r="AA401" s="62"/>
      <c r="AB401" s="62"/>
      <c r="AC401" s="62"/>
      <c r="AD401" s="63"/>
      <c r="AE401" s="64"/>
      <c r="AF401" s="63" t="str">
        <f t="shared" si="78"/>
        <v/>
      </c>
      <c r="AG401" s="62"/>
      <c r="AH401" s="207"/>
      <c r="AI401" s="64"/>
      <c r="AJ401" s="64"/>
      <c r="AK401" s="64"/>
      <c r="AL401" s="66" t="str">
        <f t="shared" si="79"/>
        <v/>
      </c>
      <c r="AM401" s="67" t="str">
        <f t="shared" si="80"/>
        <v/>
      </c>
      <c r="AN401" s="68" t="str">
        <f t="shared" si="81"/>
        <v/>
      </c>
      <c r="AO401" s="67" t="str">
        <f t="shared" si="82"/>
        <v/>
      </c>
      <c r="AP401" s="67" t="str">
        <f t="shared" si="83"/>
        <v/>
      </c>
      <c r="AQ401" s="67" t="str">
        <f t="shared" si="84"/>
        <v/>
      </c>
      <c r="AR401" s="67" t="str">
        <f t="shared" si="85"/>
        <v/>
      </c>
      <c r="AS401" s="67" t="str">
        <f t="shared" si="86"/>
        <v/>
      </c>
      <c r="AT401" s="67" t="str">
        <f>IF(A401="","",IF(S401="Yes","N.A.",IF(AND(AD401&lt;&gt;"",AD401&lt;=AF401,AE401&gt;=Q401),"PASS",IF(Setup!$B$24&lt;=AF401,"WATCH",IF(BG401&gt;0,"PARTIAL REVERSE/REVIEW","REVERSE/REVIEW")))))</f>
        <v/>
      </c>
      <c r="AU401" s="67" t="str">
        <f>IF(A401="","",IF(H401="","REVIEW",IF(AI401&gt;0,IF(OR(AH401="",NOT(ISNUMBER(AH401))),"REVIEW CLAIM DATE",IF(AH401&lt;=SUMIF('FY Deadlines'!$A$5:$A$14,IF(MONTH(H401)&gt;=4,YEAR(H401),YEAR(H401)-1),'FY Deadlines'!$F$5:$F$14),"PASS","EXPIRED CLAIM")),IF(SUMIF('FY Deadlines'!$A$5:$A$14,IF(MONTH(H401)&gt;=4,YEAR(H401),YEAR(H401)-1),'FY Deadlines'!$F$5:$F$14)=0,"REVIEW FY",IF(Setup!$B$24&gt;SUMIF('FY Deadlines'!$A$5:$A$14,IF(MONTH(H401)&gt;=4,YEAR(H401),YEAR(H401)-1),'FY Deadlines'!$F$5:$F$14),"EXPIRED","PASS")))))</f>
        <v/>
      </c>
      <c r="AV401" s="67" t="str">
        <f t="shared" si="87"/>
        <v/>
      </c>
      <c r="AW401" s="67" t="str">
        <f>IF(AM401="","",IF(COUNTIF('GSTR-2B IMS'!$AE$5:$AE$504,AM401)=1,SUMIF('GSTR-2B IMS'!$AE$5:$AE$504,AM401,'GSTR-2B IMS'!$AL$5:$AL$504),""))</f>
        <v/>
      </c>
      <c r="AX401" s="67" t="str">
        <f>IF(A401="","",IF(AO401&gt;1,"Duplicate",IF(COUNTIF('GSTR-2B IMS'!$AE$5:$AE$504,AM401)=0,"Only in Books",IF(COUNTIF('GSTR-2B IMS'!$AE$5:$AE$504,AM401)&gt;1,"Duplicate",IF(AND(C401=INDEX('GSTR-2B IMS'!$C$5:$C$504,AW401),F401=INDEX('GSTR-2B IMS'!$F$5:$F$504,AW401),ABS(H401-INDEX('GSTR-2B IMS'!$H$5:$H$504,AW401))&lt;=Setup!$B$21,ABS(L401-INDEX('GSTR-2B IMS'!$L$5:$L$504,AW401))&lt;=Setup!$B$18,ABS(AN401-INDEX('GSTR-2B IMS'!$AF$5:$AF$504,AW401))&lt;=Setup!$B$19,ABS(M401-INDEX('GSTR-2B IMS'!$M$5:$M$504,AW401))&lt;=Setup!$B$20,ABS(N401-INDEX('GSTR-2B IMS'!$N$5:$N$504,AW401))&lt;=Setup!$B$20,ABS(O401-INDEX('GSTR-2B IMS'!$O$5:$O$504,AW401))&lt;=Setup!$B$20,ABS(P401-INDEX('GSTR-2B IMS'!$P$5:$P$504,AW401))&lt;=Setup!$B$20),"Exact",IF(AND(C401=INDEX('GSTR-2B IMS'!$C$5:$C$504,AW401),F401=INDEX('GSTR-2B IMS'!$F$5:$F$504,AW401)),"Partial","Probable"))))))</f>
        <v/>
      </c>
      <c r="AY401" s="69" t="str">
        <f t="shared" si="88"/>
        <v/>
      </c>
      <c r="AZ401" s="190">
        <f t="shared" si="89"/>
        <v>397</v>
      </c>
      <c r="BA401" s="190" t="str">
        <f>IF(A401="","",IF(AW401="","N.A.",IF(INDEX('GSTR-2B IMS'!$T$5:$T$504,AW401)&lt;&gt;"Available","REVIEW",IF(OR(INDEX('GSTR-2B IMS'!$B$5:$B$504,AW401)="GSTR-1 B2B",INDEX('GSTR-2B IMS'!$B$5:$B$504,AW401)="GSTR-1A",INDEX('GSTR-2B IMS'!$B$5:$B$504,AW401)="IFF"),IF(OR(INDEX('GSTR-2B IMS'!$V$5:$V$504,AW401)="Accepted",INDEX('GSTR-2B IMS'!$V$5:$V$504,AW401)="No Action",INDEX('GSTR-2B IMS'!$V$5:$V$504,AW401)="Deemed Accepted"),"PASS","REVIEW"),IF(OR(INDEX('GSTR-2B IMS'!$V$5:$V$504,AW401)="Not in IMS",INDEX('GSTR-2B IMS'!$V$5:$V$504,AW401)="N.A.",INDEX('GSTR-2B IMS'!$V$5:$V$504,AW401)=""),"PASS","REVIEW")))))</f>
        <v/>
      </c>
      <c r="BB401" s="190" t="str">
        <f>IF(A401="","",IF(S401="Yes","RCM",IF(AW401="","Unmatched",IF(INDEX('GSTR-2B IMS'!$AC$5:$AC$504,AW401)="","4(A)(5)",INDEX('GSTR-2B IMS'!$AC$5:$AC$504,AW401)))))</f>
        <v/>
      </c>
      <c r="BC401" s="188" t="str">
        <f>IF(A401="","",IF(OR(S401="Yes",F401="Credit Note",Q401&lt;=0,AF401="",Setup!$B$24&lt;=AF401,AN401&lt;=0),0,MAX(0,M401*MIN(1,MAX(0,AI401/AN401))*MAX(0,1-IF(AND(AD401&lt;&gt;"",AD401&lt;=AF401),MIN(1,MAX(0,AE401/Q401)),0))-SUMIFS('Reversal Reclaim'!$K$5:$K$504,'Reversal Reclaim'!$B$5:$B$504,A401,'Reversal Reclaim'!$G$5:$G$504,"Temporary"))))</f>
        <v/>
      </c>
      <c r="BD401" s="188" t="str">
        <f>IF(A401="","",IF(OR(S401="Yes",F401="Credit Note",Q401&lt;=0,AF401="",Setup!$B$24&lt;=AF401,AN401&lt;=0),0,MAX(0,N401*MIN(1,MAX(0,AI401/AN401))*MAX(0,1-IF(AND(AD401&lt;&gt;"",AD401&lt;=AF401),MIN(1,MAX(0,AE401/Q401)),0))-SUMIFS('Reversal Reclaim'!$L$5:$L$504,'Reversal Reclaim'!$B$5:$B$504,A401,'Reversal Reclaim'!$G$5:$G$504,"Temporary"))))</f>
        <v/>
      </c>
      <c r="BE401" s="188" t="str">
        <f>IF(A401="","",IF(OR(S401="Yes",F401="Credit Note",Q401&lt;=0,AF401="",Setup!$B$24&lt;=AF401,AN401&lt;=0),0,MAX(0,O401*MIN(1,MAX(0,AI401/AN401))*MAX(0,1-IF(AND(AD401&lt;&gt;"",AD401&lt;=AF401),MIN(1,MAX(0,AE401/Q401)),0))-SUMIFS('Reversal Reclaim'!$M$5:$M$504,'Reversal Reclaim'!$B$5:$B$504,A401,'Reversal Reclaim'!$G$5:$G$504,"Temporary"))))</f>
        <v/>
      </c>
      <c r="BF401" s="188" t="str">
        <f>IF(A401="","",IF(OR(S401="Yes",F401="Credit Note",Q401&lt;=0,AF401="",Setup!$B$24&lt;=AF401,AN401&lt;=0),0,MAX(0,P401*MIN(1,MAX(0,AI401/AN401))*MAX(0,1-IF(AND(AD401&lt;&gt;"",AD401&lt;=AF401),MIN(1,MAX(0,AE401/Q401)),0))-SUMIFS('Reversal Reclaim'!$N$5:$N$504,'Reversal Reclaim'!$B$5:$B$504,A401,'Reversal Reclaim'!$G$5:$G$504,"Temporary"))))</f>
        <v/>
      </c>
      <c r="BG401" s="188" t="str">
        <f t="shared" si="90"/>
        <v/>
      </c>
    </row>
    <row r="402" spans="1:59" ht="37.950000000000003" customHeight="1" x14ac:dyDescent="0.25">
      <c r="A402" s="61"/>
      <c r="B402" s="62"/>
      <c r="C402" s="62"/>
      <c r="D402" s="62"/>
      <c r="E402" s="62"/>
      <c r="F402" s="62"/>
      <c r="G402" s="62"/>
      <c r="H402" s="63"/>
      <c r="I402" s="63"/>
      <c r="J402" s="63"/>
      <c r="K402" s="63"/>
      <c r="L402" s="64"/>
      <c r="M402" s="64"/>
      <c r="N402" s="64"/>
      <c r="O402" s="64"/>
      <c r="P402" s="64"/>
      <c r="Q402" s="64"/>
      <c r="R402" s="62"/>
      <c r="S402" s="62"/>
      <c r="T402" s="62"/>
      <c r="U402" s="62"/>
      <c r="V402" s="62"/>
      <c r="W402" s="63"/>
      <c r="X402" s="65"/>
      <c r="Y402" s="65"/>
      <c r="Z402" s="65"/>
      <c r="AA402" s="62"/>
      <c r="AB402" s="62"/>
      <c r="AC402" s="62"/>
      <c r="AD402" s="63"/>
      <c r="AE402" s="64"/>
      <c r="AF402" s="63" t="str">
        <f t="shared" si="78"/>
        <v/>
      </c>
      <c r="AG402" s="62"/>
      <c r="AH402" s="207"/>
      <c r="AI402" s="64"/>
      <c r="AJ402" s="64"/>
      <c r="AK402" s="64"/>
      <c r="AL402" s="66" t="str">
        <f t="shared" si="79"/>
        <v/>
      </c>
      <c r="AM402" s="67" t="str">
        <f t="shared" si="80"/>
        <v/>
      </c>
      <c r="AN402" s="68" t="str">
        <f t="shared" si="81"/>
        <v/>
      </c>
      <c r="AO402" s="67" t="str">
        <f t="shared" si="82"/>
        <v/>
      </c>
      <c r="AP402" s="67" t="str">
        <f t="shared" si="83"/>
        <v/>
      </c>
      <c r="AQ402" s="67" t="str">
        <f t="shared" si="84"/>
        <v/>
      </c>
      <c r="AR402" s="67" t="str">
        <f t="shared" si="85"/>
        <v/>
      </c>
      <c r="AS402" s="67" t="str">
        <f t="shared" si="86"/>
        <v/>
      </c>
      <c r="AT402" s="67" t="str">
        <f>IF(A402="","",IF(S402="Yes","N.A.",IF(AND(AD402&lt;&gt;"",AD402&lt;=AF402,AE402&gt;=Q402),"PASS",IF(Setup!$B$24&lt;=AF402,"WATCH",IF(BG402&gt;0,"PARTIAL REVERSE/REVIEW","REVERSE/REVIEW")))))</f>
        <v/>
      </c>
      <c r="AU402" s="67" t="str">
        <f>IF(A402="","",IF(H402="","REVIEW",IF(AI402&gt;0,IF(OR(AH402="",NOT(ISNUMBER(AH402))),"REVIEW CLAIM DATE",IF(AH402&lt;=SUMIF('FY Deadlines'!$A$5:$A$14,IF(MONTH(H402)&gt;=4,YEAR(H402),YEAR(H402)-1),'FY Deadlines'!$F$5:$F$14),"PASS","EXPIRED CLAIM")),IF(SUMIF('FY Deadlines'!$A$5:$A$14,IF(MONTH(H402)&gt;=4,YEAR(H402),YEAR(H402)-1),'FY Deadlines'!$F$5:$F$14)=0,"REVIEW FY",IF(Setup!$B$24&gt;SUMIF('FY Deadlines'!$A$5:$A$14,IF(MONTH(H402)&gt;=4,YEAR(H402),YEAR(H402)-1),'FY Deadlines'!$F$5:$F$14),"EXPIRED","PASS")))))</f>
        <v/>
      </c>
      <c r="AV402" s="67" t="str">
        <f t="shared" si="87"/>
        <v/>
      </c>
      <c r="AW402" s="67" t="str">
        <f>IF(AM402="","",IF(COUNTIF('GSTR-2B IMS'!$AE$5:$AE$504,AM402)=1,SUMIF('GSTR-2B IMS'!$AE$5:$AE$504,AM402,'GSTR-2B IMS'!$AL$5:$AL$504),""))</f>
        <v/>
      </c>
      <c r="AX402" s="67" t="str">
        <f>IF(A402="","",IF(AO402&gt;1,"Duplicate",IF(COUNTIF('GSTR-2B IMS'!$AE$5:$AE$504,AM402)=0,"Only in Books",IF(COUNTIF('GSTR-2B IMS'!$AE$5:$AE$504,AM402)&gt;1,"Duplicate",IF(AND(C402=INDEX('GSTR-2B IMS'!$C$5:$C$504,AW402),F402=INDEX('GSTR-2B IMS'!$F$5:$F$504,AW402),ABS(H402-INDEX('GSTR-2B IMS'!$H$5:$H$504,AW402))&lt;=Setup!$B$21,ABS(L402-INDEX('GSTR-2B IMS'!$L$5:$L$504,AW402))&lt;=Setup!$B$18,ABS(AN402-INDEX('GSTR-2B IMS'!$AF$5:$AF$504,AW402))&lt;=Setup!$B$19,ABS(M402-INDEX('GSTR-2B IMS'!$M$5:$M$504,AW402))&lt;=Setup!$B$20,ABS(N402-INDEX('GSTR-2B IMS'!$N$5:$N$504,AW402))&lt;=Setup!$B$20,ABS(O402-INDEX('GSTR-2B IMS'!$O$5:$O$504,AW402))&lt;=Setup!$B$20,ABS(P402-INDEX('GSTR-2B IMS'!$P$5:$P$504,AW402))&lt;=Setup!$B$20),"Exact",IF(AND(C402=INDEX('GSTR-2B IMS'!$C$5:$C$504,AW402),F402=INDEX('GSTR-2B IMS'!$F$5:$F$504,AW402)),"Partial","Probable"))))))</f>
        <v/>
      </c>
      <c r="AY402" s="69" t="str">
        <f t="shared" si="88"/>
        <v/>
      </c>
      <c r="AZ402" s="190">
        <f t="shared" si="89"/>
        <v>398</v>
      </c>
      <c r="BA402" s="190" t="str">
        <f>IF(A402="","",IF(AW402="","N.A.",IF(INDEX('GSTR-2B IMS'!$T$5:$T$504,AW402)&lt;&gt;"Available","REVIEW",IF(OR(INDEX('GSTR-2B IMS'!$B$5:$B$504,AW402)="GSTR-1 B2B",INDEX('GSTR-2B IMS'!$B$5:$B$504,AW402)="GSTR-1A",INDEX('GSTR-2B IMS'!$B$5:$B$504,AW402)="IFF"),IF(OR(INDEX('GSTR-2B IMS'!$V$5:$V$504,AW402)="Accepted",INDEX('GSTR-2B IMS'!$V$5:$V$504,AW402)="No Action",INDEX('GSTR-2B IMS'!$V$5:$V$504,AW402)="Deemed Accepted"),"PASS","REVIEW"),IF(OR(INDEX('GSTR-2B IMS'!$V$5:$V$504,AW402)="Not in IMS",INDEX('GSTR-2B IMS'!$V$5:$V$504,AW402)="N.A.",INDEX('GSTR-2B IMS'!$V$5:$V$504,AW402)=""),"PASS","REVIEW")))))</f>
        <v/>
      </c>
      <c r="BB402" s="190" t="str">
        <f>IF(A402="","",IF(S402="Yes","RCM",IF(AW402="","Unmatched",IF(INDEX('GSTR-2B IMS'!$AC$5:$AC$504,AW402)="","4(A)(5)",INDEX('GSTR-2B IMS'!$AC$5:$AC$504,AW402)))))</f>
        <v/>
      </c>
      <c r="BC402" s="188" t="str">
        <f>IF(A402="","",IF(OR(S402="Yes",F402="Credit Note",Q402&lt;=0,AF402="",Setup!$B$24&lt;=AF402,AN402&lt;=0),0,MAX(0,M402*MIN(1,MAX(0,AI402/AN402))*MAX(0,1-IF(AND(AD402&lt;&gt;"",AD402&lt;=AF402),MIN(1,MAX(0,AE402/Q402)),0))-SUMIFS('Reversal Reclaim'!$K$5:$K$504,'Reversal Reclaim'!$B$5:$B$504,A402,'Reversal Reclaim'!$G$5:$G$504,"Temporary"))))</f>
        <v/>
      </c>
      <c r="BD402" s="188" t="str">
        <f>IF(A402="","",IF(OR(S402="Yes",F402="Credit Note",Q402&lt;=0,AF402="",Setup!$B$24&lt;=AF402,AN402&lt;=0),0,MAX(0,N402*MIN(1,MAX(0,AI402/AN402))*MAX(0,1-IF(AND(AD402&lt;&gt;"",AD402&lt;=AF402),MIN(1,MAX(0,AE402/Q402)),0))-SUMIFS('Reversal Reclaim'!$L$5:$L$504,'Reversal Reclaim'!$B$5:$B$504,A402,'Reversal Reclaim'!$G$5:$G$504,"Temporary"))))</f>
        <v/>
      </c>
      <c r="BE402" s="188" t="str">
        <f>IF(A402="","",IF(OR(S402="Yes",F402="Credit Note",Q402&lt;=0,AF402="",Setup!$B$24&lt;=AF402,AN402&lt;=0),0,MAX(0,O402*MIN(1,MAX(0,AI402/AN402))*MAX(0,1-IF(AND(AD402&lt;&gt;"",AD402&lt;=AF402),MIN(1,MAX(0,AE402/Q402)),0))-SUMIFS('Reversal Reclaim'!$M$5:$M$504,'Reversal Reclaim'!$B$5:$B$504,A402,'Reversal Reclaim'!$G$5:$G$504,"Temporary"))))</f>
        <v/>
      </c>
      <c r="BF402" s="188" t="str">
        <f>IF(A402="","",IF(OR(S402="Yes",F402="Credit Note",Q402&lt;=0,AF402="",Setup!$B$24&lt;=AF402,AN402&lt;=0),0,MAX(0,P402*MIN(1,MAX(0,AI402/AN402))*MAX(0,1-IF(AND(AD402&lt;&gt;"",AD402&lt;=AF402),MIN(1,MAX(0,AE402/Q402)),0))-SUMIFS('Reversal Reclaim'!$N$5:$N$504,'Reversal Reclaim'!$B$5:$B$504,A402,'Reversal Reclaim'!$G$5:$G$504,"Temporary"))))</f>
        <v/>
      </c>
      <c r="BG402" s="188" t="str">
        <f t="shared" si="90"/>
        <v/>
      </c>
    </row>
    <row r="403" spans="1:59" ht="37.950000000000003" customHeight="1" x14ac:dyDescent="0.25">
      <c r="A403" s="61"/>
      <c r="B403" s="62"/>
      <c r="C403" s="62"/>
      <c r="D403" s="62"/>
      <c r="E403" s="62"/>
      <c r="F403" s="62"/>
      <c r="G403" s="62"/>
      <c r="H403" s="63"/>
      <c r="I403" s="63"/>
      <c r="J403" s="63"/>
      <c r="K403" s="63"/>
      <c r="L403" s="64"/>
      <c r="M403" s="64"/>
      <c r="N403" s="64"/>
      <c r="O403" s="64"/>
      <c r="P403" s="64"/>
      <c r="Q403" s="64"/>
      <c r="R403" s="62"/>
      <c r="S403" s="62"/>
      <c r="T403" s="62"/>
      <c r="U403" s="62"/>
      <c r="V403" s="62"/>
      <c r="W403" s="63"/>
      <c r="X403" s="65"/>
      <c r="Y403" s="65"/>
      <c r="Z403" s="65"/>
      <c r="AA403" s="62"/>
      <c r="AB403" s="62"/>
      <c r="AC403" s="62"/>
      <c r="AD403" s="63"/>
      <c r="AE403" s="64"/>
      <c r="AF403" s="63" t="str">
        <f t="shared" si="78"/>
        <v/>
      </c>
      <c r="AG403" s="62"/>
      <c r="AH403" s="207"/>
      <c r="AI403" s="64"/>
      <c r="AJ403" s="64"/>
      <c r="AK403" s="64"/>
      <c r="AL403" s="66" t="str">
        <f t="shared" si="79"/>
        <v/>
      </c>
      <c r="AM403" s="67" t="str">
        <f t="shared" si="80"/>
        <v/>
      </c>
      <c r="AN403" s="68" t="str">
        <f t="shared" si="81"/>
        <v/>
      </c>
      <c r="AO403" s="67" t="str">
        <f t="shared" si="82"/>
        <v/>
      </c>
      <c r="AP403" s="67" t="str">
        <f t="shared" si="83"/>
        <v/>
      </c>
      <c r="AQ403" s="67" t="str">
        <f t="shared" si="84"/>
        <v/>
      </c>
      <c r="AR403" s="67" t="str">
        <f t="shared" si="85"/>
        <v/>
      </c>
      <c r="AS403" s="67" t="str">
        <f t="shared" si="86"/>
        <v/>
      </c>
      <c r="AT403" s="67" t="str">
        <f>IF(A403="","",IF(S403="Yes","N.A.",IF(AND(AD403&lt;&gt;"",AD403&lt;=AF403,AE403&gt;=Q403),"PASS",IF(Setup!$B$24&lt;=AF403,"WATCH",IF(BG403&gt;0,"PARTIAL REVERSE/REVIEW","REVERSE/REVIEW")))))</f>
        <v/>
      </c>
      <c r="AU403" s="67" t="str">
        <f>IF(A403="","",IF(H403="","REVIEW",IF(AI403&gt;0,IF(OR(AH403="",NOT(ISNUMBER(AH403))),"REVIEW CLAIM DATE",IF(AH403&lt;=SUMIF('FY Deadlines'!$A$5:$A$14,IF(MONTH(H403)&gt;=4,YEAR(H403),YEAR(H403)-1),'FY Deadlines'!$F$5:$F$14),"PASS","EXPIRED CLAIM")),IF(SUMIF('FY Deadlines'!$A$5:$A$14,IF(MONTH(H403)&gt;=4,YEAR(H403),YEAR(H403)-1),'FY Deadlines'!$F$5:$F$14)=0,"REVIEW FY",IF(Setup!$B$24&gt;SUMIF('FY Deadlines'!$A$5:$A$14,IF(MONTH(H403)&gt;=4,YEAR(H403),YEAR(H403)-1),'FY Deadlines'!$F$5:$F$14),"EXPIRED","PASS")))))</f>
        <v/>
      </c>
      <c r="AV403" s="67" t="str">
        <f t="shared" si="87"/>
        <v/>
      </c>
      <c r="AW403" s="67" t="str">
        <f>IF(AM403="","",IF(COUNTIF('GSTR-2B IMS'!$AE$5:$AE$504,AM403)=1,SUMIF('GSTR-2B IMS'!$AE$5:$AE$504,AM403,'GSTR-2B IMS'!$AL$5:$AL$504),""))</f>
        <v/>
      </c>
      <c r="AX403" s="67" t="str">
        <f>IF(A403="","",IF(AO403&gt;1,"Duplicate",IF(COUNTIF('GSTR-2B IMS'!$AE$5:$AE$504,AM403)=0,"Only in Books",IF(COUNTIF('GSTR-2B IMS'!$AE$5:$AE$504,AM403)&gt;1,"Duplicate",IF(AND(C403=INDEX('GSTR-2B IMS'!$C$5:$C$504,AW403),F403=INDEX('GSTR-2B IMS'!$F$5:$F$504,AW403),ABS(H403-INDEX('GSTR-2B IMS'!$H$5:$H$504,AW403))&lt;=Setup!$B$21,ABS(L403-INDEX('GSTR-2B IMS'!$L$5:$L$504,AW403))&lt;=Setup!$B$18,ABS(AN403-INDEX('GSTR-2B IMS'!$AF$5:$AF$504,AW403))&lt;=Setup!$B$19,ABS(M403-INDEX('GSTR-2B IMS'!$M$5:$M$504,AW403))&lt;=Setup!$B$20,ABS(N403-INDEX('GSTR-2B IMS'!$N$5:$N$504,AW403))&lt;=Setup!$B$20,ABS(O403-INDEX('GSTR-2B IMS'!$O$5:$O$504,AW403))&lt;=Setup!$B$20,ABS(P403-INDEX('GSTR-2B IMS'!$P$5:$P$504,AW403))&lt;=Setup!$B$20),"Exact",IF(AND(C403=INDEX('GSTR-2B IMS'!$C$5:$C$504,AW403),F403=INDEX('GSTR-2B IMS'!$F$5:$F$504,AW403)),"Partial","Probable"))))))</f>
        <v/>
      </c>
      <c r="AY403" s="69" t="str">
        <f t="shared" si="88"/>
        <v/>
      </c>
      <c r="AZ403" s="190">
        <f t="shared" si="89"/>
        <v>399</v>
      </c>
      <c r="BA403" s="190" t="str">
        <f>IF(A403="","",IF(AW403="","N.A.",IF(INDEX('GSTR-2B IMS'!$T$5:$T$504,AW403)&lt;&gt;"Available","REVIEW",IF(OR(INDEX('GSTR-2B IMS'!$B$5:$B$504,AW403)="GSTR-1 B2B",INDEX('GSTR-2B IMS'!$B$5:$B$504,AW403)="GSTR-1A",INDEX('GSTR-2B IMS'!$B$5:$B$504,AW403)="IFF"),IF(OR(INDEX('GSTR-2B IMS'!$V$5:$V$504,AW403)="Accepted",INDEX('GSTR-2B IMS'!$V$5:$V$504,AW403)="No Action",INDEX('GSTR-2B IMS'!$V$5:$V$504,AW403)="Deemed Accepted"),"PASS","REVIEW"),IF(OR(INDEX('GSTR-2B IMS'!$V$5:$V$504,AW403)="Not in IMS",INDEX('GSTR-2B IMS'!$V$5:$V$504,AW403)="N.A.",INDEX('GSTR-2B IMS'!$V$5:$V$504,AW403)=""),"PASS","REVIEW")))))</f>
        <v/>
      </c>
      <c r="BB403" s="190" t="str">
        <f>IF(A403="","",IF(S403="Yes","RCM",IF(AW403="","Unmatched",IF(INDEX('GSTR-2B IMS'!$AC$5:$AC$504,AW403)="","4(A)(5)",INDEX('GSTR-2B IMS'!$AC$5:$AC$504,AW403)))))</f>
        <v/>
      </c>
      <c r="BC403" s="188" t="str">
        <f>IF(A403="","",IF(OR(S403="Yes",F403="Credit Note",Q403&lt;=0,AF403="",Setup!$B$24&lt;=AF403,AN403&lt;=0),0,MAX(0,M403*MIN(1,MAX(0,AI403/AN403))*MAX(0,1-IF(AND(AD403&lt;&gt;"",AD403&lt;=AF403),MIN(1,MAX(0,AE403/Q403)),0))-SUMIFS('Reversal Reclaim'!$K$5:$K$504,'Reversal Reclaim'!$B$5:$B$504,A403,'Reversal Reclaim'!$G$5:$G$504,"Temporary"))))</f>
        <v/>
      </c>
      <c r="BD403" s="188" t="str">
        <f>IF(A403="","",IF(OR(S403="Yes",F403="Credit Note",Q403&lt;=0,AF403="",Setup!$B$24&lt;=AF403,AN403&lt;=0),0,MAX(0,N403*MIN(1,MAX(0,AI403/AN403))*MAX(0,1-IF(AND(AD403&lt;&gt;"",AD403&lt;=AF403),MIN(1,MAX(0,AE403/Q403)),0))-SUMIFS('Reversal Reclaim'!$L$5:$L$504,'Reversal Reclaim'!$B$5:$B$504,A403,'Reversal Reclaim'!$G$5:$G$504,"Temporary"))))</f>
        <v/>
      </c>
      <c r="BE403" s="188" t="str">
        <f>IF(A403="","",IF(OR(S403="Yes",F403="Credit Note",Q403&lt;=0,AF403="",Setup!$B$24&lt;=AF403,AN403&lt;=0),0,MAX(0,O403*MIN(1,MAX(0,AI403/AN403))*MAX(0,1-IF(AND(AD403&lt;&gt;"",AD403&lt;=AF403),MIN(1,MAX(0,AE403/Q403)),0))-SUMIFS('Reversal Reclaim'!$M$5:$M$504,'Reversal Reclaim'!$B$5:$B$504,A403,'Reversal Reclaim'!$G$5:$G$504,"Temporary"))))</f>
        <v/>
      </c>
      <c r="BF403" s="188" t="str">
        <f>IF(A403="","",IF(OR(S403="Yes",F403="Credit Note",Q403&lt;=0,AF403="",Setup!$B$24&lt;=AF403,AN403&lt;=0),0,MAX(0,P403*MIN(1,MAX(0,AI403/AN403))*MAX(0,1-IF(AND(AD403&lt;&gt;"",AD403&lt;=AF403),MIN(1,MAX(0,AE403/Q403)),0))-SUMIFS('Reversal Reclaim'!$N$5:$N$504,'Reversal Reclaim'!$B$5:$B$504,A403,'Reversal Reclaim'!$G$5:$G$504,"Temporary"))))</f>
        <v/>
      </c>
      <c r="BG403" s="188" t="str">
        <f t="shared" si="90"/>
        <v/>
      </c>
    </row>
    <row r="404" spans="1:59" ht="37.950000000000003" customHeight="1" x14ac:dyDescent="0.25">
      <c r="A404" s="61"/>
      <c r="B404" s="62"/>
      <c r="C404" s="62"/>
      <c r="D404" s="62"/>
      <c r="E404" s="62"/>
      <c r="F404" s="62"/>
      <c r="G404" s="62"/>
      <c r="H404" s="63"/>
      <c r="I404" s="63"/>
      <c r="J404" s="63"/>
      <c r="K404" s="63"/>
      <c r="L404" s="64"/>
      <c r="M404" s="64"/>
      <c r="N404" s="64"/>
      <c r="O404" s="64"/>
      <c r="P404" s="64"/>
      <c r="Q404" s="64"/>
      <c r="R404" s="62"/>
      <c r="S404" s="62"/>
      <c r="T404" s="62"/>
      <c r="U404" s="62"/>
      <c r="V404" s="62"/>
      <c r="W404" s="63"/>
      <c r="X404" s="65"/>
      <c r="Y404" s="65"/>
      <c r="Z404" s="65"/>
      <c r="AA404" s="62"/>
      <c r="AB404" s="62"/>
      <c r="AC404" s="62"/>
      <c r="AD404" s="63"/>
      <c r="AE404" s="64"/>
      <c r="AF404" s="63" t="str">
        <f t="shared" si="78"/>
        <v/>
      </c>
      <c r="AG404" s="62"/>
      <c r="AH404" s="207"/>
      <c r="AI404" s="64"/>
      <c r="AJ404" s="64"/>
      <c r="AK404" s="64"/>
      <c r="AL404" s="66" t="str">
        <f t="shared" si="79"/>
        <v/>
      </c>
      <c r="AM404" s="67" t="str">
        <f t="shared" si="80"/>
        <v/>
      </c>
      <c r="AN404" s="68" t="str">
        <f t="shared" si="81"/>
        <v/>
      </c>
      <c r="AO404" s="67" t="str">
        <f t="shared" si="82"/>
        <v/>
      </c>
      <c r="AP404" s="67" t="str">
        <f t="shared" si="83"/>
        <v/>
      </c>
      <c r="AQ404" s="67" t="str">
        <f t="shared" si="84"/>
        <v/>
      </c>
      <c r="AR404" s="67" t="str">
        <f t="shared" si="85"/>
        <v/>
      </c>
      <c r="AS404" s="67" t="str">
        <f t="shared" si="86"/>
        <v/>
      </c>
      <c r="AT404" s="67" t="str">
        <f>IF(A404="","",IF(S404="Yes","N.A.",IF(AND(AD404&lt;&gt;"",AD404&lt;=AF404,AE404&gt;=Q404),"PASS",IF(Setup!$B$24&lt;=AF404,"WATCH",IF(BG404&gt;0,"PARTIAL REVERSE/REVIEW","REVERSE/REVIEW")))))</f>
        <v/>
      </c>
      <c r="AU404" s="67" t="str">
        <f>IF(A404="","",IF(H404="","REVIEW",IF(AI404&gt;0,IF(OR(AH404="",NOT(ISNUMBER(AH404))),"REVIEW CLAIM DATE",IF(AH404&lt;=SUMIF('FY Deadlines'!$A$5:$A$14,IF(MONTH(H404)&gt;=4,YEAR(H404),YEAR(H404)-1),'FY Deadlines'!$F$5:$F$14),"PASS","EXPIRED CLAIM")),IF(SUMIF('FY Deadlines'!$A$5:$A$14,IF(MONTH(H404)&gt;=4,YEAR(H404),YEAR(H404)-1),'FY Deadlines'!$F$5:$F$14)=0,"REVIEW FY",IF(Setup!$B$24&gt;SUMIF('FY Deadlines'!$A$5:$A$14,IF(MONTH(H404)&gt;=4,YEAR(H404),YEAR(H404)-1),'FY Deadlines'!$F$5:$F$14),"EXPIRED","PASS")))))</f>
        <v/>
      </c>
      <c r="AV404" s="67" t="str">
        <f t="shared" si="87"/>
        <v/>
      </c>
      <c r="AW404" s="67" t="str">
        <f>IF(AM404="","",IF(COUNTIF('GSTR-2B IMS'!$AE$5:$AE$504,AM404)=1,SUMIF('GSTR-2B IMS'!$AE$5:$AE$504,AM404,'GSTR-2B IMS'!$AL$5:$AL$504),""))</f>
        <v/>
      </c>
      <c r="AX404" s="67" t="str">
        <f>IF(A404="","",IF(AO404&gt;1,"Duplicate",IF(COUNTIF('GSTR-2B IMS'!$AE$5:$AE$504,AM404)=0,"Only in Books",IF(COUNTIF('GSTR-2B IMS'!$AE$5:$AE$504,AM404)&gt;1,"Duplicate",IF(AND(C404=INDEX('GSTR-2B IMS'!$C$5:$C$504,AW404),F404=INDEX('GSTR-2B IMS'!$F$5:$F$504,AW404),ABS(H404-INDEX('GSTR-2B IMS'!$H$5:$H$504,AW404))&lt;=Setup!$B$21,ABS(L404-INDEX('GSTR-2B IMS'!$L$5:$L$504,AW404))&lt;=Setup!$B$18,ABS(AN404-INDEX('GSTR-2B IMS'!$AF$5:$AF$504,AW404))&lt;=Setup!$B$19,ABS(M404-INDEX('GSTR-2B IMS'!$M$5:$M$504,AW404))&lt;=Setup!$B$20,ABS(N404-INDEX('GSTR-2B IMS'!$N$5:$N$504,AW404))&lt;=Setup!$B$20,ABS(O404-INDEX('GSTR-2B IMS'!$O$5:$O$504,AW404))&lt;=Setup!$B$20,ABS(P404-INDEX('GSTR-2B IMS'!$P$5:$P$504,AW404))&lt;=Setup!$B$20),"Exact",IF(AND(C404=INDEX('GSTR-2B IMS'!$C$5:$C$504,AW404),F404=INDEX('GSTR-2B IMS'!$F$5:$F$504,AW404)),"Partial","Probable"))))))</f>
        <v/>
      </c>
      <c r="AY404" s="69" t="str">
        <f t="shared" si="88"/>
        <v/>
      </c>
      <c r="AZ404" s="190">
        <f t="shared" si="89"/>
        <v>400</v>
      </c>
      <c r="BA404" s="190" t="str">
        <f>IF(A404="","",IF(AW404="","N.A.",IF(INDEX('GSTR-2B IMS'!$T$5:$T$504,AW404)&lt;&gt;"Available","REVIEW",IF(OR(INDEX('GSTR-2B IMS'!$B$5:$B$504,AW404)="GSTR-1 B2B",INDEX('GSTR-2B IMS'!$B$5:$B$504,AW404)="GSTR-1A",INDEX('GSTR-2B IMS'!$B$5:$B$504,AW404)="IFF"),IF(OR(INDEX('GSTR-2B IMS'!$V$5:$V$504,AW404)="Accepted",INDEX('GSTR-2B IMS'!$V$5:$V$504,AW404)="No Action",INDEX('GSTR-2B IMS'!$V$5:$V$504,AW404)="Deemed Accepted"),"PASS","REVIEW"),IF(OR(INDEX('GSTR-2B IMS'!$V$5:$V$504,AW404)="Not in IMS",INDEX('GSTR-2B IMS'!$V$5:$V$504,AW404)="N.A.",INDEX('GSTR-2B IMS'!$V$5:$V$504,AW404)=""),"PASS","REVIEW")))))</f>
        <v/>
      </c>
      <c r="BB404" s="190" t="str">
        <f>IF(A404="","",IF(S404="Yes","RCM",IF(AW404="","Unmatched",IF(INDEX('GSTR-2B IMS'!$AC$5:$AC$504,AW404)="","4(A)(5)",INDEX('GSTR-2B IMS'!$AC$5:$AC$504,AW404)))))</f>
        <v/>
      </c>
      <c r="BC404" s="188" t="str">
        <f>IF(A404="","",IF(OR(S404="Yes",F404="Credit Note",Q404&lt;=0,AF404="",Setup!$B$24&lt;=AF404,AN404&lt;=0),0,MAX(0,M404*MIN(1,MAX(0,AI404/AN404))*MAX(0,1-IF(AND(AD404&lt;&gt;"",AD404&lt;=AF404),MIN(1,MAX(0,AE404/Q404)),0))-SUMIFS('Reversal Reclaim'!$K$5:$K$504,'Reversal Reclaim'!$B$5:$B$504,A404,'Reversal Reclaim'!$G$5:$G$504,"Temporary"))))</f>
        <v/>
      </c>
      <c r="BD404" s="188" t="str">
        <f>IF(A404="","",IF(OR(S404="Yes",F404="Credit Note",Q404&lt;=0,AF404="",Setup!$B$24&lt;=AF404,AN404&lt;=0),0,MAX(0,N404*MIN(1,MAX(0,AI404/AN404))*MAX(0,1-IF(AND(AD404&lt;&gt;"",AD404&lt;=AF404),MIN(1,MAX(0,AE404/Q404)),0))-SUMIFS('Reversal Reclaim'!$L$5:$L$504,'Reversal Reclaim'!$B$5:$B$504,A404,'Reversal Reclaim'!$G$5:$G$504,"Temporary"))))</f>
        <v/>
      </c>
      <c r="BE404" s="188" t="str">
        <f>IF(A404="","",IF(OR(S404="Yes",F404="Credit Note",Q404&lt;=0,AF404="",Setup!$B$24&lt;=AF404,AN404&lt;=0),0,MAX(0,O404*MIN(1,MAX(0,AI404/AN404))*MAX(0,1-IF(AND(AD404&lt;&gt;"",AD404&lt;=AF404),MIN(1,MAX(0,AE404/Q404)),0))-SUMIFS('Reversal Reclaim'!$M$5:$M$504,'Reversal Reclaim'!$B$5:$B$504,A404,'Reversal Reclaim'!$G$5:$G$504,"Temporary"))))</f>
        <v/>
      </c>
      <c r="BF404" s="188" t="str">
        <f>IF(A404="","",IF(OR(S404="Yes",F404="Credit Note",Q404&lt;=0,AF404="",Setup!$B$24&lt;=AF404,AN404&lt;=0),0,MAX(0,P404*MIN(1,MAX(0,AI404/AN404))*MAX(0,1-IF(AND(AD404&lt;&gt;"",AD404&lt;=AF404),MIN(1,MAX(0,AE404/Q404)),0))-SUMIFS('Reversal Reclaim'!$N$5:$N$504,'Reversal Reclaim'!$B$5:$B$504,A404,'Reversal Reclaim'!$G$5:$G$504,"Temporary"))))</f>
        <v/>
      </c>
      <c r="BG404" s="188" t="str">
        <f t="shared" si="90"/>
        <v/>
      </c>
    </row>
    <row r="405" spans="1:59" ht="37.950000000000003" customHeight="1" x14ac:dyDescent="0.25">
      <c r="A405" s="61"/>
      <c r="B405" s="62"/>
      <c r="C405" s="62"/>
      <c r="D405" s="62"/>
      <c r="E405" s="62"/>
      <c r="F405" s="62"/>
      <c r="G405" s="62"/>
      <c r="H405" s="63"/>
      <c r="I405" s="63"/>
      <c r="J405" s="63"/>
      <c r="K405" s="63"/>
      <c r="L405" s="64"/>
      <c r="M405" s="64"/>
      <c r="N405" s="64"/>
      <c r="O405" s="64"/>
      <c r="P405" s="64"/>
      <c r="Q405" s="64"/>
      <c r="R405" s="62"/>
      <c r="S405" s="62"/>
      <c r="T405" s="62"/>
      <c r="U405" s="62"/>
      <c r="V405" s="62"/>
      <c r="W405" s="63"/>
      <c r="X405" s="65"/>
      <c r="Y405" s="65"/>
      <c r="Z405" s="65"/>
      <c r="AA405" s="62"/>
      <c r="AB405" s="62"/>
      <c r="AC405" s="62"/>
      <c r="AD405" s="63"/>
      <c r="AE405" s="64"/>
      <c r="AF405" s="63" t="str">
        <f t="shared" si="78"/>
        <v/>
      </c>
      <c r="AG405" s="62"/>
      <c r="AH405" s="207"/>
      <c r="AI405" s="64"/>
      <c r="AJ405" s="64"/>
      <c r="AK405" s="64"/>
      <c r="AL405" s="66" t="str">
        <f t="shared" si="79"/>
        <v/>
      </c>
      <c r="AM405" s="67" t="str">
        <f t="shared" si="80"/>
        <v/>
      </c>
      <c r="AN405" s="68" t="str">
        <f t="shared" si="81"/>
        <v/>
      </c>
      <c r="AO405" s="67" t="str">
        <f t="shared" si="82"/>
        <v/>
      </c>
      <c r="AP405" s="67" t="str">
        <f t="shared" si="83"/>
        <v/>
      </c>
      <c r="AQ405" s="67" t="str">
        <f t="shared" si="84"/>
        <v/>
      </c>
      <c r="AR405" s="67" t="str">
        <f t="shared" si="85"/>
        <v/>
      </c>
      <c r="AS405" s="67" t="str">
        <f t="shared" si="86"/>
        <v/>
      </c>
      <c r="AT405" s="67" t="str">
        <f>IF(A405="","",IF(S405="Yes","N.A.",IF(AND(AD405&lt;&gt;"",AD405&lt;=AF405,AE405&gt;=Q405),"PASS",IF(Setup!$B$24&lt;=AF405,"WATCH",IF(BG405&gt;0,"PARTIAL REVERSE/REVIEW","REVERSE/REVIEW")))))</f>
        <v/>
      </c>
      <c r="AU405" s="67" t="str">
        <f>IF(A405="","",IF(H405="","REVIEW",IF(AI405&gt;0,IF(OR(AH405="",NOT(ISNUMBER(AH405))),"REVIEW CLAIM DATE",IF(AH405&lt;=SUMIF('FY Deadlines'!$A$5:$A$14,IF(MONTH(H405)&gt;=4,YEAR(H405),YEAR(H405)-1),'FY Deadlines'!$F$5:$F$14),"PASS","EXPIRED CLAIM")),IF(SUMIF('FY Deadlines'!$A$5:$A$14,IF(MONTH(H405)&gt;=4,YEAR(H405),YEAR(H405)-1),'FY Deadlines'!$F$5:$F$14)=0,"REVIEW FY",IF(Setup!$B$24&gt;SUMIF('FY Deadlines'!$A$5:$A$14,IF(MONTH(H405)&gt;=4,YEAR(H405),YEAR(H405)-1),'FY Deadlines'!$F$5:$F$14),"EXPIRED","PASS")))))</f>
        <v/>
      </c>
      <c r="AV405" s="67" t="str">
        <f t="shared" si="87"/>
        <v/>
      </c>
      <c r="AW405" s="67" t="str">
        <f>IF(AM405="","",IF(COUNTIF('GSTR-2B IMS'!$AE$5:$AE$504,AM405)=1,SUMIF('GSTR-2B IMS'!$AE$5:$AE$504,AM405,'GSTR-2B IMS'!$AL$5:$AL$504),""))</f>
        <v/>
      </c>
      <c r="AX405" s="67" t="str">
        <f>IF(A405="","",IF(AO405&gt;1,"Duplicate",IF(COUNTIF('GSTR-2B IMS'!$AE$5:$AE$504,AM405)=0,"Only in Books",IF(COUNTIF('GSTR-2B IMS'!$AE$5:$AE$504,AM405)&gt;1,"Duplicate",IF(AND(C405=INDEX('GSTR-2B IMS'!$C$5:$C$504,AW405),F405=INDEX('GSTR-2B IMS'!$F$5:$F$504,AW405),ABS(H405-INDEX('GSTR-2B IMS'!$H$5:$H$504,AW405))&lt;=Setup!$B$21,ABS(L405-INDEX('GSTR-2B IMS'!$L$5:$L$504,AW405))&lt;=Setup!$B$18,ABS(AN405-INDEX('GSTR-2B IMS'!$AF$5:$AF$504,AW405))&lt;=Setup!$B$19,ABS(M405-INDEX('GSTR-2B IMS'!$M$5:$M$504,AW405))&lt;=Setup!$B$20,ABS(N405-INDEX('GSTR-2B IMS'!$N$5:$N$504,AW405))&lt;=Setup!$B$20,ABS(O405-INDEX('GSTR-2B IMS'!$O$5:$O$504,AW405))&lt;=Setup!$B$20,ABS(P405-INDEX('GSTR-2B IMS'!$P$5:$P$504,AW405))&lt;=Setup!$B$20),"Exact",IF(AND(C405=INDEX('GSTR-2B IMS'!$C$5:$C$504,AW405),F405=INDEX('GSTR-2B IMS'!$F$5:$F$504,AW405)),"Partial","Probable"))))))</f>
        <v/>
      </c>
      <c r="AY405" s="69" t="str">
        <f t="shared" si="88"/>
        <v/>
      </c>
      <c r="AZ405" s="190">
        <f t="shared" si="89"/>
        <v>401</v>
      </c>
      <c r="BA405" s="190" t="str">
        <f>IF(A405="","",IF(AW405="","N.A.",IF(INDEX('GSTR-2B IMS'!$T$5:$T$504,AW405)&lt;&gt;"Available","REVIEW",IF(OR(INDEX('GSTR-2B IMS'!$B$5:$B$504,AW405)="GSTR-1 B2B",INDEX('GSTR-2B IMS'!$B$5:$B$504,AW405)="GSTR-1A",INDEX('GSTR-2B IMS'!$B$5:$B$504,AW405)="IFF"),IF(OR(INDEX('GSTR-2B IMS'!$V$5:$V$504,AW405)="Accepted",INDEX('GSTR-2B IMS'!$V$5:$V$504,AW405)="No Action",INDEX('GSTR-2B IMS'!$V$5:$V$504,AW405)="Deemed Accepted"),"PASS","REVIEW"),IF(OR(INDEX('GSTR-2B IMS'!$V$5:$V$504,AW405)="Not in IMS",INDEX('GSTR-2B IMS'!$V$5:$V$504,AW405)="N.A.",INDEX('GSTR-2B IMS'!$V$5:$V$504,AW405)=""),"PASS","REVIEW")))))</f>
        <v/>
      </c>
      <c r="BB405" s="190" t="str">
        <f>IF(A405="","",IF(S405="Yes","RCM",IF(AW405="","Unmatched",IF(INDEX('GSTR-2B IMS'!$AC$5:$AC$504,AW405)="","4(A)(5)",INDEX('GSTR-2B IMS'!$AC$5:$AC$504,AW405)))))</f>
        <v/>
      </c>
      <c r="BC405" s="188" t="str">
        <f>IF(A405="","",IF(OR(S405="Yes",F405="Credit Note",Q405&lt;=0,AF405="",Setup!$B$24&lt;=AF405,AN405&lt;=0),0,MAX(0,M405*MIN(1,MAX(0,AI405/AN405))*MAX(0,1-IF(AND(AD405&lt;&gt;"",AD405&lt;=AF405),MIN(1,MAX(0,AE405/Q405)),0))-SUMIFS('Reversal Reclaim'!$K$5:$K$504,'Reversal Reclaim'!$B$5:$B$504,A405,'Reversal Reclaim'!$G$5:$G$504,"Temporary"))))</f>
        <v/>
      </c>
      <c r="BD405" s="188" t="str">
        <f>IF(A405="","",IF(OR(S405="Yes",F405="Credit Note",Q405&lt;=0,AF405="",Setup!$B$24&lt;=AF405,AN405&lt;=0),0,MAX(0,N405*MIN(1,MAX(0,AI405/AN405))*MAX(0,1-IF(AND(AD405&lt;&gt;"",AD405&lt;=AF405),MIN(1,MAX(0,AE405/Q405)),0))-SUMIFS('Reversal Reclaim'!$L$5:$L$504,'Reversal Reclaim'!$B$5:$B$504,A405,'Reversal Reclaim'!$G$5:$G$504,"Temporary"))))</f>
        <v/>
      </c>
      <c r="BE405" s="188" t="str">
        <f>IF(A405="","",IF(OR(S405="Yes",F405="Credit Note",Q405&lt;=0,AF405="",Setup!$B$24&lt;=AF405,AN405&lt;=0),0,MAX(0,O405*MIN(1,MAX(0,AI405/AN405))*MAX(0,1-IF(AND(AD405&lt;&gt;"",AD405&lt;=AF405),MIN(1,MAX(0,AE405/Q405)),0))-SUMIFS('Reversal Reclaim'!$M$5:$M$504,'Reversal Reclaim'!$B$5:$B$504,A405,'Reversal Reclaim'!$G$5:$G$504,"Temporary"))))</f>
        <v/>
      </c>
      <c r="BF405" s="188" t="str">
        <f>IF(A405="","",IF(OR(S405="Yes",F405="Credit Note",Q405&lt;=0,AF405="",Setup!$B$24&lt;=AF405,AN405&lt;=0),0,MAX(0,P405*MIN(1,MAX(0,AI405/AN405))*MAX(0,1-IF(AND(AD405&lt;&gt;"",AD405&lt;=AF405),MIN(1,MAX(0,AE405/Q405)),0))-SUMIFS('Reversal Reclaim'!$N$5:$N$504,'Reversal Reclaim'!$B$5:$B$504,A405,'Reversal Reclaim'!$G$5:$G$504,"Temporary"))))</f>
        <v/>
      </c>
      <c r="BG405" s="188" t="str">
        <f t="shared" si="90"/>
        <v/>
      </c>
    </row>
    <row r="406" spans="1:59" ht="37.950000000000003" customHeight="1" x14ac:dyDescent="0.25">
      <c r="A406" s="61"/>
      <c r="B406" s="62"/>
      <c r="C406" s="62"/>
      <c r="D406" s="62"/>
      <c r="E406" s="62"/>
      <c r="F406" s="62"/>
      <c r="G406" s="62"/>
      <c r="H406" s="63"/>
      <c r="I406" s="63"/>
      <c r="J406" s="63"/>
      <c r="K406" s="63"/>
      <c r="L406" s="64"/>
      <c r="M406" s="64"/>
      <c r="N406" s="64"/>
      <c r="O406" s="64"/>
      <c r="P406" s="64"/>
      <c r="Q406" s="64"/>
      <c r="R406" s="62"/>
      <c r="S406" s="62"/>
      <c r="T406" s="62"/>
      <c r="U406" s="62"/>
      <c r="V406" s="62"/>
      <c r="W406" s="63"/>
      <c r="X406" s="65"/>
      <c r="Y406" s="65"/>
      <c r="Z406" s="65"/>
      <c r="AA406" s="62"/>
      <c r="AB406" s="62"/>
      <c r="AC406" s="62"/>
      <c r="AD406" s="63"/>
      <c r="AE406" s="64"/>
      <c r="AF406" s="63" t="str">
        <f t="shared" si="78"/>
        <v/>
      </c>
      <c r="AG406" s="62"/>
      <c r="AH406" s="207"/>
      <c r="AI406" s="64"/>
      <c r="AJ406" s="64"/>
      <c r="AK406" s="64"/>
      <c r="AL406" s="66" t="str">
        <f t="shared" si="79"/>
        <v/>
      </c>
      <c r="AM406" s="67" t="str">
        <f t="shared" si="80"/>
        <v/>
      </c>
      <c r="AN406" s="68" t="str">
        <f t="shared" si="81"/>
        <v/>
      </c>
      <c r="AO406" s="67" t="str">
        <f t="shared" si="82"/>
        <v/>
      </c>
      <c r="AP406" s="67" t="str">
        <f t="shared" si="83"/>
        <v/>
      </c>
      <c r="AQ406" s="67" t="str">
        <f t="shared" si="84"/>
        <v/>
      </c>
      <c r="AR406" s="67" t="str">
        <f t="shared" si="85"/>
        <v/>
      </c>
      <c r="AS406" s="67" t="str">
        <f t="shared" si="86"/>
        <v/>
      </c>
      <c r="AT406" s="67" t="str">
        <f>IF(A406="","",IF(S406="Yes","N.A.",IF(AND(AD406&lt;&gt;"",AD406&lt;=AF406,AE406&gt;=Q406),"PASS",IF(Setup!$B$24&lt;=AF406,"WATCH",IF(BG406&gt;0,"PARTIAL REVERSE/REVIEW","REVERSE/REVIEW")))))</f>
        <v/>
      </c>
      <c r="AU406" s="67" t="str">
        <f>IF(A406="","",IF(H406="","REVIEW",IF(AI406&gt;0,IF(OR(AH406="",NOT(ISNUMBER(AH406))),"REVIEW CLAIM DATE",IF(AH406&lt;=SUMIF('FY Deadlines'!$A$5:$A$14,IF(MONTH(H406)&gt;=4,YEAR(H406),YEAR(H406)-1),'FY Deadlines'!$F$5:$F$14),"PASS","EXPIRED CLAIM")),IF(SUMIF('FY Deadlines'!$A$5:$A$14,IF(MONTH(H406)&gt;=4,YEAR(H406),YEAR(H406)-1),'FY Deadlines'!$F$5:$F$14)=0,"REVIEW FY",IF(Setup!$B$24&gt;SUMIF('FY Deadlines'!$A$5:$A$14,IF(MONTH(H406)&gt;=4,YEAR(H406),YEAR(H406)-1),'FY Deadlines'!$F$5:$F$14),"EXPIRED","PASS")))))</f>
        <v/>
      </c>
      <c r="AV406" s="67" t="str">
        <f t="shared" si="87"/>
        <v/>
      </c>
      <c r="AW406" s="67" t="str">
        <f>IF(AM406="","",IF(COUNTIF('GSTR-2B IMS'!$AE$5:$AE$504,AM406)=1,SUMIF('GSTR-2B IMS'!$AE$5:$AE$504,AM406,'GSTR-2B IMS'!$AL$5:$AL$504),""))</f>
        <v/>
      </c>
      <c r="AX406" s="67" t="str">
        <f>IF(A406="","",IF(AO406&gt;1,"Duplicate",IF(COUNTIF('GSTR-2B IMS'!$AE$5:$AE$504,AM406)=0,"Only in Books",IF(COUNTIF('GSTR-2B IMS'!$AE$5:$AE$504,AM406)&gt;1,"Duplicate",IF(AND(C406=INDEX('GSTR-2B IMS'!$C$5:$C$504,AW406),F406=INDEX('GSTR-2B IMS'!$F$5:$F$504,AW406),ABS(H406-INDEX('GSTR-2B IMS'!$H$5:$H$504,AW406))&lt;=Setup!$B$21,ABS(L406-INDEX('GSTR-2B IMS'!$L$5:$L$504,AW406))&lt;=Setup!$B$18,ABS(AN406-INDEX('GSTR-2B IMS'!$AF$5:$AF$504,AW406))&lt;=Setup!$B$19,ABS(M406-INDEX('GSTR-2B IMS'!$M$5:$M$504,AW406))&lt;=Setup!$B$20,ABS(N406-INDEX('GSTR-2B IMS'!$N$5:$N$504,AW406))&lt;=Setup!$B$20,ABS(O406-INDEX('GSTR-2B IMS'!$O$5:$O$504,AW406))&lt;=Setup!$B$20,ABS(P406-INDEX('GSTR-2B IMS'!$P$5:$P$504,AW406))&lt;=Setup!$B$20),"Exact",IF(AND(C406=INDEX('GSTR-2B IMS'!$C$5:$C$504,AW406),F406=INDEX('GSTR-2B IMS'!$F$5:$F$504,AW406)),"Partial","Probable"))))))</f>
        <v/>
      </c>
      <c r="AY406" s="69" t="str">
        <f t="shared" si="88"/>
        <v/>
      </c>
      <c r="AZ406" s="190">
        <f t="shared" si="89"/>
        <v>402</v>
      </c>
      <c r="BA406" s="190" t="str">
        <f>IF(A406="","",IF(AW406="","N.A.",IF(INDEX('GSTR-2B IMS'!$T$5:$T$504,AW406)&lt;&gt;"Available","REVIEW",IF(OR(INDEX('GSTR-2B IMS'!$B$5:$B$504,AW406)="GSTR-1 B2B",INDEX('GSTR-2B IMS'!$B$5:$B$504,AW406)="GSTR-1A",INDEX('GSTR-2B IMS'!$B$5:$B$504,AW406)="IFF"),IF(OR(INDEX('GSTR-2B IMS'!$V$5:$V$504,AW406)="Accepted",INDEX('GSTR-2B IMS'!$V$5:$V$504,AW406)="No Action",INDEX('GSTR-2B IMS'!$V$5:$V$504,AW406)="Deemed Accepted"),"PASS","REVIEW"),IF(OR(INDEX('GSTR-2B IMS'!$V$5:$V$504,AW406)="Not in IMS",INDEX('GSTR-2B IMS'!$V$5:$V$504,AW406)="N.A.",INDEX('GSTR-2B IMS'!$V$5:$V$504,AW406)=""),"PASS","REVIEW")))))</f>
        <v/>
      </c>
      <c r="BB406" s="190" t="str">
        <f>IF(A406="","",IF(S406="Yes","RCM",IF(AW406="","Unmatched",IF(INDEX('GSTR-2B IMS'!$AC$5:$AC$504,AW406)="","4(A)(5)",INDEX('GSTR-2B IMS'!$AC$5:$AC$504,AW406)))))</f>
        <v/>
      </c>
      <c r="BC406" s="188" t="str">
        <f>IF(A406="","",IF(OR(S406="Yes",F406="Credit Note",Q406&lt;=0,AF406="",Setup!$B$24&lt;=AF406,AN406&lt;=0),0,MAX(0,M406*MIN(1,MAX(0,AI406/AN406))*MAX(0,1-IF(AND(AD406&lt;&gt;"",AD406&lt;=AF406),MIN(1,MAX(0,AE406/Q406)),0))-SUMIFS('Reversal Reclaim'!$K$5:$K$504,'Reversal Reclaim'!$B$5:$B$504,A406,'Reversal Reclaim'!$G$5:$G$504,"Temporary"))))</f>
        <v/>
      </c>
      <c r="BD406" s="188" t="str">
        <f>IF(A406="","",IF(OR(S406="Yes",F406="Credit Note",Q406&lt;=0,AF406="",Setup!$B$24&lt;=AF406,AN406&lt;=0),0,MAX(0,N406*MIN(1,MAX(0,AI406/AN406))*MAX(0,1-IF(AND(AD406&lt;&gt;"",AD406&lt;=AF406),MIN(1,MAX(0,AE406/Q406)),0))-SUMIFS('Reversal Reclaim'!$L$5:$L$504,'Reversal Reclaim'!$B$5:$B$504,A406,'Reversal Reclaim'!$G$5:$G$504,"Temporary"))))</f>
        <v/>
      </c>
      <c r="BE406" s="188" t="str">
        <f>IF(A406="","",IF(OR(S406="Yes",F406="Credit Note",Q406&lt;=0,AF406="",Setup!$B$24&lt;=AF406,AN406&lt;=0),0,MAX(0,O406*MIN(1,MAX(0,AI406/AN406))*MAX(0,1-IF(AND(AD406&lt;&gt;"",AD406&lt;=AF406),MIN(1,MAX(0,AE406/Q406)),0))-SUMIFS('Reversal Reclaim'!$M$5:$M$504,'Reversal Reclaim'!$B$5:$B$504,A406,'Reversal Reclaim'!$G$5:$G$504,"Temporary"))))</f>
        <v/>
      </c>
      <c r="BF406" s="188" t="str">
        <f>IF(A406="","",IF(OR(S406="Yes",F406="Credit Note",Q406&lt;=0,AF406="",Setup!$B$24&lt;=AF406,AN406&lt;=0),0,MAX(0,P406*MIN(1,MAX(0,AI406/AN406))*MAX(0,1-IF(AND(AD406&lt;&gt;"",AD406&lt;=AF406),MIN(1,MAX(0,AE406/Q406)),0))-SUMIFS('Reversal Reclaim'!$N$5:$N$504,'Reversal Reclaim'!$B$5:$B$504,A406,'Reversal Reclaim'!$G$5:$G$504,"Temporary"))))</f>
        <v/>
      </c>
      <c r="BG406" s="188" t="str">
        <f t="shared" si="90"/>
        <v/>
      </c>
    </row>
    <row r="407" spans="1:59" ht="37.950000000000003" customHeight="1" x14ac:dyDescent="0.25">
      <c r="A407" s="61"/>
      <c r="B407" s="62"/>
      <c r="C407" s="62"/>
      <c r="D407" s="62"/>
      <c r="E407" s="62"/>
      <c r="F407" s="62"/>
      <c r="G407" s="62"/>
      <c r="H407" s="63"/>
      <c r="I407" s="63"/>
      <c r="J407" s="63"/>
      <c r="K407" s="63"/>
      <c r="L407" s="64"/>
      <c r="M407" s="64"/>
      <c r="N407" s="64"/>
      <c r="O407" s="64"/>
      <c r="P407" s="64"/>
      <c r="Q407" s="64"/>
      <c r="R407" s="62"/>
      <c r="S407" s="62"/>
      <c r="T407" s="62"/>
      <c r="U407" s="62"/>
      <c r="V407" s="62"/>
      <c r="W407" s="63"/>
      <c r="X407" s="65"/>
      <c r="Y407" s="65"/>
      <c r="Z407" s="65"/>
      <c r="AA407" s="62"/>
      <c r="AB407" s="62"/>
      <c r="AC407" s="62"/>
      <c r="AD407" s="63"/>
      <c r="AE407" s="64"/>
      <c r="AF407" s="63" t="str">
        <f t="shared" si="78"/>
        <v/>
      </c>
      <c r="AG407" s="62"/>
      <c r="AH407" s="207"/>
      <c r="AI407" s="64"/>
      <c r="AJ407" s="64"/>
      <c r="AK407" s="64"/>
      <c r="AL407" s="66" t="str">
        <f t="shared" si="79"/>
        <v/>
      </c>
      <c r="AM407" s="67" t="str">
        <f t="shared" si="80"/>
        <v/>
      </c>
      <c r="AN407" s="68" t="str">
        <f t="shared" si="81"/>
        <v/>
      </c>
      <c r="AO407" s="67" t="str">
        <f t="shared" si="82"/>
        <v/>
      </c>
      <c r="AP407" s="67" t="str">
        <f t="shared" si="83"/>
        <v/>
      </c>
      <c r="AQ407" s="67" t="str">
        <f t="shared" si="84"/>
        <v/>
      </c>
      <c r="AR407" s="67" t="str">
        <f t="shared" si="85"/>
        <v/>
      </c>
      <c r="AS407" s="67" t="str">
        <f t="shared" si="86"/>
        <v/>
      </c>
      <c r="AT407" s="67" t="str">
        <f>IF(A407="","",IF(S407="Yes","N.A.",IF(AND(AD407&lt;&gt;"",AD407&lt;=AF407,AE407&gt;=Q407),"PASS",IF(Setup!$B$24&lt;=AF407,"WATCH",IF(BG407&gt;0,"PARTIAL REVERSE/REVIEW","REVERSE/REVIEW")))))</f>
        <v/>
      </c>
      <c r="AU407" s="67" t="str">
        <f>IF(A407="","",IF(H407="","REVIEW",IF(AI407&gt;0,IF(OR(AH407="",NOT(ISNUMBER(AH407))),"REVIEW CLAIM DATE",IF(AH407&lt;=SUMIF('FY Deadlines'!$A$5:$A$14,IF(MONTH(H407)&gt;=4,YEAR(H407),YEAR(H407)-1),'FY Deadlines'!$F$5:$F$14),"PASS","EXPIRED CLAIM")),IF(SUMIF('FY Deadlines'!$A$5:$A$14,IF(MONTH(H407)&gt;=4,YEAR(H407),YEAR(H407)-1),'FY Deadlines'!$F$5:$F$14)=0,"REVIEW FY",IF(Setup!$B$24&gt;SUMIF('FY Deadlines'!$A$5:$A$14,IF(MONTH(H407)&gt;=4,YEAR(H407),YEAR(H407)-1),'FY Deadlines'!$F$5:$F$14),"EXPIRED","PASS")))))</f>
        <v/>
      </c>
      <c r="AV407" s="67" t="str">
        <f t="shared" si="87"/>
        <v/>
      </c>
      <c r="AW407" s="67" t="str">
        <f>IF(AM407="","",IF(COUNTIF('GSTR-2B IMS'!$AE$5:$AE$504,AM407)=1,SUMIF('GSTR-2B IMS'!$AE$5:$AE$504,AM407,'GSTR-2B IMS'!$AL$5:$AL$504),""))</f>
        <v/>
      </c>
      <c r="AX407" s="67" t="str">
        <f>IF(A407="","",IF(AO407&gt;1,"Duplicate",IF(COUNTIF('GSTR-2B IMS'!$AE$5:$AE$504,AM407)=0,"Only in Books",IF(COUNTIF('GSTR-2B IMS'!$AE$5:$AE$504,AM407)&gt;1,"Duplicate",IF(AND(C407=INDEX('GSTR-2B IMS'!$C$5:$C$504,AW407),F407=INDEX('GSTR-2B IMS'!$F$5:$F$504,AW407),ABS(H407-INDEX('GSTR-2B IMS'!$H$5:$H$504,AW407))&lt;=Setup!$B$21,ABS(L407-INDEX('GSTR-2B IMS'!$L$5:$L$504,AW407))&lt;=Setup!$B$18,ABS(AN407-INDEX('GSTR-2B IMS'!$AF$5:$AF$504,AW407))&lt;=Setup!$B$19,ABS(M407-INDEX('GSTR-2B IMS'!$M$5:$M$504,AW407))&lt;=Setup!$B$20,ABS(N407-INDEX('GSTR-2B IMS'!$N$5:$N$504,AW407))&lt;=Setup!$B$20,ABS(O407-INDEX('GSTR-2B IMS'!$O$5:$O$504,AW407))&lt;=Setup!$B$20,ABS(P407-INDEX('GSTR-2B IMS'!$P$5:$P$504,AW407))&lt;=Setup!$B$20),"Exact",IF(AND(C407=INDEX('GSTR-2B IMS'!$C$5:$C$504,AW407),F407=INDEX('GSTR-2B IMS'!$F$5:$F$504,AW407)),"Partial","Probable"))))))</f>
        <v/>
      </c>
      <c r="AY407" s="69" t="str">
        <f t="shared" si="88"/>
        <v/>
      </c>
      <c r="AZ407" s="190">
        <f t="shared" si="89"/>
        <v>403</v>
      </c>
      <c r="BA407" s="190" t="str">
        <f>IF(A407="","",IF(AW407="","N.A.",IF(INDEX('GSTR-2B IMS'!$T$5:$T$504,AW407)&lt;&gt;"Available","REVIEW",IF(OR(INDEX('GSTR-2B IMS'!$B$5:$B$504,AW407)="GSTR-1 B2B",INDEX('GSTR-2B IMS'!$B$5:$B$504,AW407)="GSTR-1A",INDEX('GSTR-2B IMS'!$B$5:$B$504,AW407)="IFF"),IF(OR(INDEX('GSTR-2B IMS'!$V$5:$V$504,AW407)="Accepted",INDEX('GSTR-2B IMS'!$V$5:$V$504,AW407)="No Action",INDEX('GSTR-2B IMS'!$V$5:$V$504,AW407)="Deemed Accepted"),"PASS","REVIEW"),IF(OR(INDEX('GSTR-2B IMS'!$V$5:$V$504,AW407)="Not in IMS",INDEX('GSTR-2B IMS'!$V$5:$V$504,AW407)="N.A.",INDEX('GSTR-2B IMS'!$V$5:$V$504,AW407)=""),"PASS","REVIEW")))))</f>
        <v/>
      </c>
      <c r="BB407" s="190" t="str">
        <f>IF(A407="","",IF(S407="Yes","RCM",IF(AW407="","Unmatched",IF(INDEX('GSTR-2B IMS'!$AC$5:$AC$504,AW407)="","4(A)(5)",INDEX('GSTR-2B IMS'!$AC$5:$AC$504,AW407)))))</f>
        <v/>
      </c>
      <c r="BC407" s="188" t="str">
        <f>IF(A407="","",IF(OR(S407="Yes",F407="Credit Note",Q407&lt;=0,AF407="",Setup!$B$24&lt;=AF407,AN407&lt;=0),0,MAX(0,M407*MIN(1,MAX(0,AI407/AN407))*MAX(0,1-IF(AND(AD407&lt;&gt;"",AD407&lt;=AF407),MIN(1,MAX(0,AE407/Q407)),0))-SUMIFS('Reversal Reclaim'!$K$5:$K$504,'Reversal Reclaim'!$B$5:$B$504,A407,'Reversal Reclaim'!$G$5:$G$504,"Temporary"))))</f>
        <v/>
      </c>
      <c r="BD407" s="188" t="str">
        <f>IF(A407="","",IF(OR(S407="Yes",F407="Credit Note",Q407&lt;=0,AF407="",Setup!$B$24&lt;=AF407,AN407&lt;=0),0,MAX(0,N407*MIN(1,MAX(0,AI407/AN407))*MAX(0,1-IF(AND(AD407&lt;&gt;"",AD407&lt;=AF407),MIN(1,MAX(0,AE407/Q407)),0))-SUMIFS('Reversal Reclaim'!$L$5:$L$504,'Reversal Reclaim'!$B$5:$B$504,A407,'Reversal Reclaim'!$G$5:$G$504,"Temporary"))))</f>
        <v/>
      </c>
      <c r="BE407" s="188" t="str">
        <f>IF(A407="","",IF(OR(S407="Yes",F407="Credit Note",Q407&lt;=0,AF407="",Setup!$B$24&lt;=AF407,AN407&lt;=0),0,MAX(0,O407*MIN(1,MAX(0,AI407/AN407))*MAX(0,1-IF(AND(AD407&lt;&gt;"",AD407&lt;=AF407),MIN(1,MAX(0,AE407/Q407)),0))-SUMIFS('Reversal Reclaim'!$M$5:$M$504,'Reversal Reclaim'!$B$5:$B$504,A407,'Reversal Reclaim'!$G$5:$G$504,"Temporary"))))</f>
        <v/>
      </c>
      <c r="BF407" s="188" t="str">
        <f>IF(A407="","",IF(OR(S407="Yes",F407="Credit Note",Q407&lt;=0,AF407="",Setup!$B$24&lt;=AF407,AN407&lt;=0),0,MAX(0,P407*MIN(1,MAX(0,AI407/AN407))*MAX(0,1-IF(AND(AD407&lt;&gt;"",AD407&lt;=AF407),MIN(1,MAX(0,AE407/Q407)),0))-SUMIFS('Reversal Reclaim'!$N$5:$N$504,'Reversal Reclaim'!$B$5:$B$504,A407,'Reversal Reclaim'!$G$5:$G$504,"Temporary"))))</f>
        <v/>
      </c>
      <c r="BG407" s="188" t="str">
        <f t="shared" si="90"/>
        <v/>
      </c>
    </row>
    <row r="408" spans="1:59" ht="37.950000000000003" customHeight="1" x14ac:dyDescent="0.25">
      <c r="A408" s="61"/>
      <c r="B408" s="62"/>
      <c r="C408" s="62"/>
      <c r="D408" s="62"/>
      <c r="E408" s="62"/>
      <c r="F408" s="62"/>
      <c r="G408" s="62"/>
      <c r="H408" s="63"/>
      <c r="I408" s="63"/>
      <c r="J408" s="63"/>
      <c r="K408" s="63"/>
      <c r="L408" s="64"/>
      <c r="M408" s="64"/>
      <c r="N408" s="64"/>
      <c r="O408" s="64"/>
      <c r="P408" s="64"/>
      <c r="Q408" s="64"/>
      <c r="R408" s="62"/>
      <c r="S408" s="62"/>
      <c r="T408" s="62"/>
      <c r="U408" s="62"/>
      <c r="V408" s="62"/>
      <c r="W408" s="63"/>
      <c r="X408" s="65"/>
      <c r="Y408" s="65"/>
      <c r="Z408" s="65"/>
      <c r="AA408" s="62"/>
      <c r="AB408" s="62"/>
      <c r="AC408" s="62"/>
      <c r="AD408" s="63"/>
      <c r="AE408" s="64"/>
      <c r="AF408" s="63" t="str">
        <f t="shared" si="78"/>
        <v/>
      </c>
      <c r="AG408" s="62"/>
      <c r="AH408" s="207"/>
      <c r="AI408" s="64"/>
      <c r="AJ408" s="64"/>
      <c r="AK408" s="64"/>
      <c r="AL408" s="66" t="str">
        <f t="shared" si="79"/>
        <v/>
      </c>
      <c r="AM408" s="67" t="str">
        <f t="shared" si="80"/>
        <v/>
      </c>
      <c r="AN408" s="68" t="str">
        <f t="shared" si="81"/>
        <v/>
      </c>
      <c r="AO408" s="67" t="str">
        <f t="shared" si="82"/>
        <v/>
      </c>
      <c r="AP408" s="67" t="str">
        <f t="shared" si="83"/>
        <v/>
      </c>
      <c r="AQ408" s="67" t="str">
        <f t="shared" si="84"/>
        <v/>
      </c>
      <c r="AR408" s="67" t="str">
        <f t="shared" si="85"/>
        <v/>
      </c>
      <c r="AS408" s="67" t="str">
        <f t="shared" si="86"/>
        <v/>
      </c>
      <c r="AT408" s="67" t="str">
        <f>IF(A408="","",IF(S408="Yes","N.A.",IF(AND(AD408&lt;&gt;"",AD408&lt;=AF408,AE408&gt;=Q408),"PASS",IF(Setup!$B$24&lt;=AF408,"WATCH",IF(BG408&gt;0,"PARTIAL REVERSE/REVIEW","REVERSE/REVIEW")))))</f>
        <v/>
      </c>
      <c r="AU408" s="67" t="str">
        <f>IF(A408="","",IF(H408="","REVIEW",IF(AI408&gt;0,IF(OR(AH408="",NOT(ISNUMBER(AH408))),"REVIEW CLAIM DATE",IF(AH408&lt;=SUMIF('FY Deadlines'!$A$5:$A$14,IF(MONTH(H408)&gt;=4,YEAR(H408),YEAR(H408)-1),'FY Deadlines'!$F$5:$F$14),"PASS","EXPIRED CLAIM")),IF(SUMIF('FY Deadlines'!$A$5:$A$14,IF(MONTH(H408)&gt;=4,YEAR(H408),YEAR(H408)-1),'FY Deadlines'!$F$5:$F$14)=0,"REVIEW FY",IF(Setup!$B$24&gt;SUMIF('FY Deadlines'!$A$5:$A$14,IF(MONTH(H408)&gt;=4,YEAR(H408),YEAR(H408)-1),'FY Deadlines'!$F$5:$F$14),"EXPIRED","PASS")))))</f>
        <v/>
      </c>
      <c r="AV408" s="67" t="str">
        <f t="shared" si="87"/>
        <v/>
      </c>
      <c r="AW408" s="67" t="str">
        <f>IF(AM408="","",IF(COUNTIF('GSTR-2B IMS'!$AE$5:$AE$504,AM408)=1,SUMIF('GSTR-2B IMS'!$AE$5:$AE$504,AM408,'GSTR-2B IMS'!$AL$5:$AL$504),""))</f>
        <v/>
      </c>
      <c r="AX408" s="67" t="str">
        <f>IF(A408="","",IF(AO408&gt;1,"Duplicate",IF(COUNTIF('GSTR-2B IMS'!$AE$5:$AE$504,AM408)=0,"Only in Books",IF(COUNTIF('GSTR-2B IMS'!$AE$5:$AE$504,AM408)&gt;1,"Duplicate",IF(AND(C408=INDEX('GSTR-2B IMS'!$C$5:$C$504,AW408),F408=INDEX('GSTR-2B IMS'!$F$5:$F$504,AW408),ABS(H408-INDEX('GSTR-2B IMS'!$H$5:$H$504,AW408))&lt;=Setup!$B$21,ABS(L408-INDEX('GSTR-2B IMS'!$L$5:$L$504,AW408))&lt;=Setup!$B$18,ABS(AN408-INDEX('GSTR-2B IMS'!$AF$5:$AF$504,AW408))&lt;=Setup!$B$19,ABS(M408-INDEX('GSTR-2B IMS'!$M$5:$M$504,AW408))&lt;=Setup!$B$20,ABS(N408-INDEX('GSTR-2B IMS'!$N$5:$N$504,AW408))&lt;=Setup!$B$20,ABS(O408-INDEX('GSTR-2B IMS'!$O$5:$O$504,AW408))&lt;=Setup!$B$20,ABS(P408-INDEX('GSTR-2B IMS'!$P$5:$P$504,AW408))&lt;=Setup!$B$20),"Exact",IF(AND(C408=INDEX('GSTR-2B IMS'!$C$5:$C$504,AW408),F408=INDEX('GSTR-2B IMS'!$F$5:$F$504,AW408)),"Partial","Probable"))))))</f>
        <v/>
      </c>
      <c r="AY408" s="69" t="str">
        <f t="shared" si="88"/>
        <v/>
      </c>
      <c r="AZ408" s="190">
        <f t="shared" si="89"/>
        <v>404</v>
      </c>
      <c r="BA408" s="190" t="str">
        <f>IF(A408="","",IF(AW408="","N.A.",IF(INDEX('GSTR-2B IMS'!$T$5:$T$504,AW408)&lt;&gt;"Available","REVIEW",IF(OR(INDEX('GSTR-2B IMS'!$B$5:$B$504,AW408)="GSTR-1 B2B",INDEX('GSTR-2B IMS'!$B$5:$B$504,AW408)="GSTR-1A",INDEX('GSTR-2B IMS'!$B$5:$B$504,AW408)="IFF"),IF(OR(INDEX('GSTR-2B IMS'!$V$5:$V$504,AW408)="Accepted",INDEX('GSTR-2B IMS'!$V$5:$V$504,AW408)="No Action",INDEX('GSTR-2B IMS'!$V$5:$V$504,AW408)="Deemed Accepted"),"PASS","REVIEW"),IF(OR(INDEX('GSTR-2B IMS'!$V$5:$V$504,AW408)="Not in IMS",INDEX('GSTR-2B IMS'!$V$5:$V$504,AW408)="N.A.",INDEX('GSTR-2B IMS'!$V$5:$V$504,AW408)=""),"PASS","REVIEW")))))</f>
        <v/>
      </c>
      <c r="BB408" s="190" t="str">
        <f>IF(A408="","",IF(S408="Yes","RCM",IF(AW408="","Unmatched",IF(INDEX('GSTR-2B IMS'!$AC$5:$AC$504,AW408)="","4(A)(5)",INDEX('GSTR-2B IMS'!$AC$5:$AC$504,AW408)))))</f>
        <v/>
      </c>
      <c r="BC408" s="188" t="str">
        <f>IF(A408="","",IF(OR(S408="Yes",F408="Credit Note",Q408&lt;=0,AF408="",Setup!$B$24&lt;=AF408,AN408&lt;=0),0,MAX(0,M408*MIN(1,MAX(0,AI408/AN408))*MAX(0,1-IF(AND(AD408&lt;&gt;"",AD408&lt;=AF408),MIN(1,MAX(0,AE408/Q408)),0))-SUMIFS('Reversal Reclaim'!$K$5:$K$504,'Reversal Reclaim'!$B$5:$B$504,A408,'Reversal Reclaim'!$G$5:$G$504,"Temporary"))))</f>
        <v/>
      </c>
      <c r="BD408" s="188" t="str">
        <f>IF(A408="","",IF(OR(S408="Yes",F408="Credit Note",Q408&lt;=0,AF408="",Setup!$B$24&lt;=AF408,AN408&lt;=0),0,MAX(0,N408*MIN(1,MAX(0,AI408/AN408))*MAX(0,1-IF(AND(AD408&lt;&gt;"",AD408&lt;=AF408),MIN(1,MAX(0,AE408/Q408)),0))-SUMIFS('Reversal Reclaim'!$L$5:$L$504,'Reversal Reclaim'!$B$5:$B$504,A408,'Reversal Reclaim'!$G$5:$G$504,"Temporary"))))</f>
        <v/>
      </c>
      <c r="BE408" s="188" t="str">
        <f>IF(A408="","",IF(OR(S408="Yes",F408="Credit Note",Q408&lt;=0,AF408="",Setup!$B$24&lt;=AF408,AN408&lt;=0),0,MAX(0,O408*MIN(1,MAX(0,AI408/AN408))*MAX(0,1-IF(AND(AD408&lt;&gt;"",AD408&lt;=AF408),MIN(1,MAX(0,AE408/Q408)),0))-SUMIFS('Reversal Reclaim'!$M$5:$M$504,'Reversal Reclaim'!$B$5:$B$504,A408,'Reversal Reclaim'!$G$5:$G$504,"Temporary"))))</f>
        <v/>
      </c>
      <c r="BF408" s="188" t="str">
        <f>IF(A408="","",IF(OR(S408="Yes",F408="Credit Note",Q408&lt;=0,AF408="",Setup!$B$24&lt;=AF408,AN408&lt;=0),0,MAX(0,P408*MIN(1,MAX(0,AI408/AN408))*MAX(0,1-IF(AND(AD408&lt;&gt;"",AD408&lt;=AF408),MIN(1,MAX(0,AE408/Q408)),0))-SUMIFS('Reversal Reclaim'!$N$5:$N$504,'Reversal Reclaim'!$B$5:$B$504,A408,'Reversal Reclaim'!$G$5:$G$504,"Temporary"))))</f>
        <v/>
      </c>
      <c r="BG408" s="188" t="str">
        <f t="shared" si="90"/>
        <v/>
      </c>
    </row>
    <row r="409" spans="1:59" ht="37.950000000000003" customHeight="1" x14ac:dyDescent="0.25">
      <c r="A409" s="61"/>
      <c r="B409" s="62"/>
      <c r="C409" s="62"/>
      <c r="D409" s="62"/>
      <c r="E409" s="62"/>
      <c r="F409" s="62"/>
      <c r="G409" s="62"/>
      <c r="H409" s="63"/>
      <c r="I409" s="63"/>
      <c r="J409" s="63"/>
      <c r="K409" s="63"/>
      <c r="L409" s="64"/>
      <c r="M409" s="64"/>
      <c r="N409" s="64"/>
      <c r="O409" s="64"/>
      <c r="P409" s="64"/>
      <c r="Q409" s="64"/>
      <c r="R409" s="62"/>
      <c r="S409" s="62"/>
      <c r="T409" s="62"/>
      <c r="U409" s="62"/>
      <c r="V409" s="62"/>
      <c r="W409" s="63"/>
      <c r="X409" s="65"/>
      <c r="Y409" s="65"/>
      <c r="Z409" s="65"/>
      <c r="AA409" s="62"/>
      <c r="AB409" s="62"/>
      <c r="AC409" s="62"/>
      <c r="AD409" s="63"/>
      <c r="AE409" s="64"/>
      <c r="AF409" s="63" t="str">
        <f t="shared" si="78"/>
        <v/>
      </c>
      <c r="AG409" s="62"/>
      <c r="AH409" s="207"/>
      <c r="AI409" s="64"/>
      <c r="AJ409" s="64"/>
      <c r="AK409" s="64"/>
      <c r="AL409" s="66" t="str">
        <f t="shared" si="79"/>
        <v/>
      </c>
      <c r="AM409" s="67" t="str">
        <f t="shared" si="80"/>
        <v/>
      </c>
      <c r="AN409" s="68" t="str">
        <f t="shared" si="81"/>
        <v/>
      </c>
      <c r="AO409" s="67" t="str">
        <f t="shared" si="82"/>
        <v/>
      </c>
      <c r="AP409" s="67" t="str">
        <f t="shared" si="83"/>
        <v/>
      </c>
      <c r="AQ409" s="67" t="str">
        <f t="shared" si="84"/>
        <v/>
      </c>
      <c r="AR409" s="67" t="str">
        <f t="shared" si="85"/>
        <v/>
      </c>
      <c r="AS409" s="67" t="str">
        <f t="shared" si="86"/>
        <v/>
      </c>
      <c r="AT409" s="67" t="str">
        <f>IF(A409="","",IF(S409="Yes","N.A.",IF(AND(AD409&lt;&gt;"",AD409&lt;=AF409,AE409&gt;=Q409),"PASS",IF(Setup!$B$24&lt;=AF409,"WATCH",IF(BG409&gt;0,"PARTIAL REVERSE/REVIEW","REVERSE/REVIEW")))))</f>
        <v/>
      </c>
      <c r="AU409" s="67" t="str">
        <f>IF(A409="","",IF(H409="","REVIEW",IF(AI409&gt;0,IF(OR(AH409="",NOT(ISNUMBER(AH409))),"REVIEW CLAIM DATE",IF(AH409&lt;=SUMIF('FY Deadlines'!$A$5:$A$14,IF(MONTH(H409)&gt;=4,YEAR(H409),YEAR(H409)-1),'FY Deadlines'!$F$5:$F$14),"PASS","EXPIRED CLAIM")),IF(SUMIF('FY Deadlines'!$A$5:$A$14,IF(MONTH(H409)&gt;=4,YEAR(H409),YEAR(H409)-1),'FY Deadlines'!$F$5:$F$14)=0,"REVIEW FY",IF(Setup!$B$24&gt;SUMIF('FY Deadlines'!$A$5:$A$14,IF(MONTH(H409)&gt;=4,YEAR(H409),YEAR(H409)-1),'FY Deadlines'!$F$5:$F$14),"EXPIRED","PASS")))))</f>
        <v/>
      </c>
      <c r="AV409" s="67" t="str">
        <f t="shared" si="87"/>
        <v/>
      </c>
      <c r="AW409" s="67" t="str">
        <f>IF(AM409="","",IF(COUNTIF('GSTR-2B IMS'!$AE$5:$AE$504,AM409)=1,SUMIF('GSTR-2B IMS'!$AE$5:$AE$504,AM409,'GSTR-2B IMS'!$AL$5:$AL$504),""))</f>
        <v/>
      </c>
      <c r="AX409" s="67" t="str">
        <f>IF(A409="","",IF(AO409&gt;1,"Duplicate",IF(COUNTIF('GSTR-2B IMS'!$AE$5:$AE$504,AM409)=0,"Only in Books",IF(COUNTIF('GSTR-2B IMS'!$AE$5:$AE$504,AM409)&gt;1,"Duplicate",IF(AND(C409=INDEX('GSTR-2B IMS'!$C$5:$C$504,AW409),F409=INDEX('GSTR-2B IMS'!$F$5:$F$504,AW409),ABS(H409-INDEX('GSTR-2B IMS'!$H$5:$H$504,AW409))&lt;=Setup!$B$21,ABS(L409-INDEX('GSTR-2B IMS'!$L$5:$L$504,AW409))&lt;=Setup!$B$18,ABS(AN409-INDEX('GSTR-2B IMS'!$AF$5:$AF$504,AW409))&lt;=Setup!$B$19,ABS(M409-INDEX('GSTR-2B IMS'!$M$5:$M$504,AW409))&lt;=Setup!$B$20,ABS(N409-INDEX('GSTR-2B IMS'!$N$5:$N$504,AW409))&lt;=Setup!$B$20,ABS(O409-INDEX('GSTR-2B IMS'!$O$5:$O$504,AW409))&lt;=Setup!$B$20,ABS(P409-INDEX('GSTR-2B IMS'!$P$5:$P$504,AW409))&lt;=Setup!$B$20),"Exact",IF(AND(C409=INDEX('GSTR-2B IMS'!$C$5:$C$504,AW409),F409=INDEX('GSTR-2B IMS'!$F$5:$F$504,AW409)),"Partial","Probable"))))))</f>
        <v/>
      </c>
      <c r="AY409" s="69" t="str">
        <f t="shared" si="88"/>
        <v/>
      </c>
      <c r="AZ409" s="190">
        <f t="shared" si="89"/>
        <v>405</v>
      </c>
      <c r="BA409" s="190" t="str">
        <f>IF(A409="","",IF(AW409="","N.A.",IF(INDEX('GSTR-2B IMS'!$T$5:$T$504,AW409)&lt;&gt;"Available","REVIEW",IF(OR(INDEX('GSTR-2B IMS'!$B$5:$B$504,AW409)="GSTR-1 B2B",INDEX('GSTR-2B IMS'!$B$5:$B$504,AW409)="GSTR-1A",INDEX('GSTR-2B IMS'!$B$5:$B$504,AW409)="IFF"),IF(OR(INDEX('GSTR-2B IMS'!$V$5:$V$504,AW409)="Accepted",INDEX('GSTR-2B IMS'!$V$5:$V$504,AW409)="No Action",INDEX('GSTR-2B IMS'!$V$5:$V$504,AW409)="Deemed Accepted"),"PASS","REVIEW"),IF(OR(INDEX('GSTR-2B IMS'!$V$5:$V$504,AW409)="Not in IMS",INDEX('GSTR-2B IMS'!$V$5:$V$504,AW409)="N.A.",INDEX('GSTR-2B IMS'!$V$5:$V$504,AW409)=""),"PASS","REVIEW")))))</f>
        <v/>
      </c>
      <c r="BB409" s="190" t="str">
        <f>IF(A409="","",IF(S409="Yes","RCM",IF(AW409="","Unmatched",IF(INDEX('GSTR-2B IMS'!$AC$5:$AC$504,AW409)="","4(A)(5)",INDEX('GSTR-2B IMS'!$AC$5:$AC$504,AW409)))))</f>
        <v/>
      </c>
      <c r="BC409" s="188" t="str">
        <f>IF(A409="","",IF(OR(S409="Yes",F409="Credit Note",Q409&lt;=0,AF409="",Setup!$B$24&lt;=AF409,AN409&lt;=0),0,MAX(0,M409*MIN(1,MAX(0,AI409/AN409))*MAX(0,1-IF(AND(AD409&lt;&gt;"",AD409&lt;=AF409),MIN(1,MAX(0,AE409/Q409)),0))-SUMIFS('Reversal Reclaim'!$K$5:$K$504,'Reversal Reclaim'!$B$5:$B$504,A409,'Reversal Reclaim'!$G$5:$G$504,"Temporary"))))</f>
        <v/>
      </c>
      <c r="BD409" s="188" t="str">
        <f>IF(A409="","",IF(OR(S409="Yes",F409="Credit Note",Q409&lt;=0,AF409="",Setup!$B$24&lt;=AF409,AN409&lt;=0),0,MAX(0,N409*MIN(1,MAX(0,AI409/AN409))*MAX(0,1-IF(AND(AD409&lt;&gt;"",AD409&lt;=AF409),MIN(1,MAX(0,AE409/Q409)),0))-SUMIFS('Reversal Reclaim'!$L$5:$L$504,'Reversal Reclaim'!$B$5:$B$504,A409,'Reversal Reclaim'!$G$5:$G$504,"Temporary"))))</f>
        <v/>
      </c>
      <c r="BE409" s="188" t="str">
        <f>IF(A409="","",IF(OR(S409="Yes",F409="Credit Note",Q409&lt;=0,AF409="",Setup!$B$24&lt;=AF409,AN409&lt;=0),0,MAX(0,O409*MIN(1,MAX(0,AI409/AN409))*MAX(0,1-IF(AND(AD409&lt;&gt;"",AD409&lt;=AF409),MIN(1,MAX(0,AE409/Q409)),0))-SUMIFS('Reversal Reclaim'!$M$5:$M$504,'Reversal Reclaim'!$B$5:$B$504,A409,'Reversal Reclaim'!$G$5:$G$504,"Temporary"))))</f>
        <v/>
      </c>
      <c r="BF409" s="188" t="str">
        <f>IF(A409="","",IF(OR(S409="Yes",F409="Credit Note",Q409&lt;=0,AF409="",Setup!$B$24&lt;=AF409,AN409&lt;=0),0,MAX(0,P409*MIN(1,MAX(0,AI409/AN409))*MAX(0,1-IF(AND(AD409&lt;&gt;"",AD409&lt;=AF409),MIN(1,MAX(0,AE409/Q409)),0))-SUMIFS('Reversal Reclaim'!$N$5:$N$504,'Reversal Reclaim'!$B$5:$B$504,A409,'Reversal Reclaim'!$G$5:$G$504,"Temporary"))))</f>
        <v/>
      </c>
      <c r="BG409" s="188" t="str">
        <f t="shared" si="90"/>
        <v/>
      </c>
    </row>
    <row r="410" spans="1:59" ht="37.950000000000003" customHeight="1" x14ac:dyDescent="0.25">
      <c r="A410" s="61"/>
      <c r="B410" s="62"/>
      <c r="C410" s="62"/>
      <c r="D410" s="62"/>
      <c r="E410" s="62"/>
      <c r="F410" s="62"/>
      <c r="G410" s="62"/>
      <c r="H410" s="63"/>
      <c r="I410" s="63"/>
      <c r="J410" s="63"/>
      <c r="K410" s="63"/>
      <c r="L410" s="64"/>
      <c r="M410" s="64"/>
      <c r="N410" s="64"/>
      <c r="O410" s="64"/>
      <c r="P410" s="64"/>
      <c r="Q410" s="64"/>
      <c r="R410" s="62"/>
      <c r="S410" s="62"/>
      <c r="T410" s="62"/>
      <c r="U410" s="62"/>
      <c r="V410" s="62"/>
      <c r="W410" s="63"/>
      <c r="X410" s="65"/>
      <c r="Y410" s="65"/>
      <c r="Z410" s="65"/>
      <c r="AA410" s="62"/>
      <c r="AB410" s="62"/>
      <c r="AC410" s="62"/>
      <c r="AD410" s="63"/>
      <c r="AE410" s="64"/>
      <c r="AF410" s="63" t="str">
        <f t="shared" si="78"/>
        <v/>
      </c>
      <c r="AG410" s="62"/>
      <c r="AH410" s="207"/>
      <c r="AI410" s="64"/>
      <c r="AJ410" s="64"/>
      <c r="AK410" s="64"/>
      <c r="AL410" s="66" t="str">
        <f t="shared" si="79"/>
        <v/>
      </c>
      <c r="AM410" s="67" t="str">
        <f t="shared" si="80"/>
        <v/>
      </c>
      <c r="AN410" s="68" t="str">
        <f t="shared" si="81"/>
        <v/>
      </c>
      <c r="AO410" s="67" t="str">
        <f t="shared" si="82"/>
        <v/>
      </c>
      <c r="AP410" s="67" t="str">
        <f t="shared" si="83"/>
        <v/>
      </c>
      <c r="AQ410" s="67" t="str">
        <f t="shared" si="84"/>
        <v/>
      </c>
      <c r="AR410" s="67" t="str">
        <f t="shared" si="85"/>
        <v/>
      </c>
      <c r="AS410" s="67" t="str">
        <f t="shared" si="86"/>
        <v/>
      </c>
      <c r="AT410" s="67" t="str">
        <f>IF(A410="","",IF(S410="Yes","N.A.",IF(AND(AD410&lt;&gt;"",AD410&lt;=AF410,AE410&gt;=Q410),"PASS",IF(Setup!$B$24&lt;=AF410,"WATCH",IF(BG410&gt;0,"PARTIAL REVERSE/REVIEW","REVERSE/REVIEW")))))</f>
        <v/>
      </c>
      <c r="AU410" s="67" t="str">
        <f>IF(A410="","",IF(H410="","REVIEW",IF(AI410&gt;0,IF(OR(AH410="",NOT(ISNUMBER(AH410))),"REVIEW CLAIM DATE",IF(AH410&lt;=SUMIF('FY Deadlines'!$A$5:$A$14,IF(MONTH(H410)&gt;=4,YEAR(H410),YEAR(H410)-1),'FY Deadlines'!$F$5:$F$14),"PASS","EXPIRED CLAIM")),IF(SUMIF('FY Deadlines'!$A$5:$A$14,IF(MONTH(H410)&gt;=4,YEAR(H410),YEAR(H410)-1),'FY Deadlines'!$F$5:$F$14)=0,"REVIEW FY",IF(Setup!$B$24&gt;SUMIF('FY Deadlines'!$A$5:$A$14,IF(MONTH(H410)&gt;=4,YEAR(H410),YEAR(H410)-1),'FY Deadlines'!$F$5:$F$14),"EXPIRED","PASS")))))</f>
        <v/>
      </c>
      <c r="AV410" s="67" t="str">
        <f t="shared" si="87"/>
        <v/>
      </c>
      <c r="AW410" s="67" t="str">
        <f>IF(AM410="","",IF(COUNTIF('GSTR-2B IMS'!$AE$5:$AE$504,AM410)=1,SUMIF('GSTR-2B IMS'!$AE$5:$AE$504,AM410,'GSTR-2B IMS'!$AL$5:$AL$504),""))</f>
        <v/>
      </c>
      <c r="AX410" s="67" t="str">
        <f>IF(A410="","",IF(AO410&gt;1,"Duplicate",IF(COUNTIF('GSTR-2B IMS'!$AE$5:$AE$504,AM410)=0,"Only in Books",IF(COUNTIF('GSTR-2B IMS'!$AE$5:$AE$504,AM410)&gt;1,"Duplicate",IF(AND(C410=INDEX('GSTR-2B IMS'!$C$5:$C$504,AW410),F410=INDEX('GSTR-2B IMS'!$F$5:$F$504,AW410),ABS(H410-INDEX('GSTR-2B IMS'!$H$5:$H$504,AW410))&lt;=Setup!$B$21,ABS(L410-INDEX('GSTR-2B IMS'!$L$5:$L$504,AW410))&lt;=Setup!$B$18,ABS(AN410-INDEX('GSTR-2B IMS'!$AF$5:$AF$504,AW410))&lt;=Setup!$B$19,ABS(M410-INDEX('GSTR-2B IMS'!$M$5:$M$504,AW410))&lt;=Setup!$B$20,ABS(N410-INDEX('GSTR-2B IMS'!$N$5:$N$504,AW410))&lt;=Setup!$B$20,ABS(O410-INDEX('GSTR-2B IMS'!$O$5:$O$504,AW410))&lt;=Setup!$B$20,ABS(P410-INDEX('GSTR-2B IMS'!$P$5:$P$504,AW410))&lt;=Setup!$B$20),"Exact",IF(AND(C410=INDEX('GSTR-2B IMS'!$C$5:$C$504,AW410),F410=INDEX('GSTR-2B IMS'!$F$5:$F$504,AW410)),"Partial","Probable"))))))</f>
        <v/>
      </c>
      <c r="AY410" s="69" t="str">
        <f t="shared" si="88"/>
        <v/>
      </c>
      <c r="AZ410" s="190">
        <f t="shared" si="89"/>
        <v>406</v>
      </c>
      <c r="BA410" s="190" t="str">
        <f>IF(A410="","",IF(AW410="","N.A.",IF(INDEX('GSTR-2B IMS'!$T$5:$T$504,AW410)&lt;&gt;"Available","REVIEW",IF(OR(INDEX('GSTR-2B IMS'!$B$5:$B$504,AW410)="GSTR-1 B2B",INDEX('GSTR-2B IMS'!$B$5:$B$504,AW410)="GSTR-1A",INDEX('GSTR-2B IMS'!$B$5:$B$504,AW410)="IFF"),IF(OR(INDEX('GSTR-2B IMS'!$V$5:$V$504,AW410)="Accepted",INDEX('GSTR-2B IMS'!$V$5:$V$504,AW410)="No Action",INDEX('GSTR-2B IMS'!$V$5:$V$504,AW410)="Deemed Accepted"),"PASS","REVIEW"),IF(OR(INDEX('GSTR-2B IMS'!$V$5:$V$504,AW410)="Not in IMS",INDEX('GSTR-2B IMS'!$V$5:$V$504,AW410)="N.A.",INDEX('GSTR-2B IMS'!$V$5:$V$504,AW410)=""),"PASS","REVIEW")))))</f>
        <v/>
      </c>
      <c r="BB410" s="190" t="str">
        <f>IF(A410="","",IF(S410="Yes","RCM",IF(AW410="","Unmatched",IF(INDEX('GSTR-2B IMS'!$AC$5:$AC$504,AW410)="","4(A)(5)",INDEX('GSTR-2B IMS'!$AC$5:$AC$504,AW410)))))</f>
        <v/>
      </c>
      <c r="BC410" s="188" t="str">
        <f>IF(A410="","",IF(OR(S410="Yes",F410="Credit Note",Q410&lt;=0,AF410="",Setup!$B$24&lt;=AF410,AN410&lt;=0),0,MAX(0,M410*MIN(1,MAX(0,AI410/AN410))*MAX(0,1-IF(AND(AD410&lt;&gt;"",AD410&lt;=AF410),MIN(1,MAX(0,AE410/Q410)),0))-SUMIFS('Reversal Reclaim'!$K$5:$K$504,'Reversal Reclaim'!$B$5:$B$504,A410,'Reversal Reclaim'!$G$5:$G$504,"Temporary"))))</f>
        <v/>
      </c>
      <c r="BD410" s="188" t="str">
        <f>IF(A410="","",IF(OR(S410="Yes",F410="Credit Note",Q410&lt;=0,AF410="",Setup!$B$24&lt;=AF410,AN410&lt;=0),0,MAX(0,N410*MIN(1,MAX(0,AI410/AN410))*MAX(0,1-IF(AND(AD410&lt;&gt;"",AD410&lt;=AF410),MIN(1,MAX(0,AE410/Q410)),0))-SUMIFS('Reversal Reclaim'!$L$5:$L$504,'Reversal Reclaim'!$B$5:$B$504,A410,'Reversal Reclaim'!$G$5:$G$504,"Temporary"))))</f>
        <v/>
      </c>
      <c r="BE410" s="188" t="str">
        <f>IF(A410="","",IF(OR(S410="Yes",F410="Credit Note",Q410&lt;=0,AF410="",Setup!$B$24&lt;=AF410,AN410&lt;=0),0,MAX(0,O410*MIN(1,MAX(0,AI410/AN410))*MAX(0,1-IF(AND(AD410&lt;&gt;"",AD410&lt;=AF410),MIN(1,MAX(0,AE410/Q410)),0))-SUMIFS('Reversal Reclaim'!$M$5:$M$504,'Reversal Reclaim'!$B$5:$B$504,A410,'Reversal Reclaim'!$G$5:$G$504,"Temporary"))))</f>
        <v/>
      </c>
      <c r="BF410" s="188" t="str">
        <f>IF(A410="","",IF(OR(S410="Yes",F410="Credit Note",Q410&lt;=0,AF410="",Setup!$B$24&lt;=AF410,AN410&lt;=0),0,MAX(0,P410*MIN(1,MAX(0,AI410/AN410))*MAX(0,1-IF(AND(AD410&lt;&gt;"",AD410&lt;=AF410),MIN(1,MAX(0,AE410/Q410)),0))-SUMIFS('Reversal Reclaim'!$N$5:$N$504,'Reversal Reclaim'!$B$5:$B$504,A410,'Reversal Reclaim'!$G$5:$G$504,"Temporary"))))</f>
        <v/>
      </c>
      <c r="BG410" s="188" t="str">
        <f t="shared" si="90"/>
        <v/>
      </c>
    </row>
    <row r="411" spans="1:59" ht="37.950000000000003" customHeight="1" x14ac:dyDescent="0.25">
      <c r="A411" s="61"/>
      <c r="B411" s="62"/>
      <c r="C411" s="62"/>
      <c r="D411" s="62"/>
      <c r="E411" s="62"/>
      <c r="F411" s="62"/>
      <c r="G411" s="62"/>
      <c r="H411" s="63"/>
      <c r="I411" s="63"/>
      <c r="J411" s="63"/>
      <c r="K411" s="63"/>
      <c r="L411" s="64"/>
      <c r="M411" s="64"/>
      <c r="N411" s="64"/>
      <c r="O411" s="64"/>
      <c r="P411" s="64"/>
      <c r="Q411" s="64"/>
      <c r="R411" s="62"/>
      <c r="S411" s="62"/>
      <c r="T411" s="62"/>
      <c r="U411" s="62"/>
      <c r="V411" s="62"/>
      <c r="W411" s="63"/>
      <c r="X411" s="65"/>
      <c r="Y411" s="65"/>
      <c r="Z411" s="65"/>
      <c r="AA411" s="62"/>
      <c r="AB411" s="62"/>
      <c r="AC411" s="62"/>
      <c r="AD411" s="63"/>
      <c r="AE411" s="64"/>
      <c r="AF411" s="63" t="str">
        <f t="shared" si="78"/>
        <v/>
      </c>
      <c r="AG411" s="62"/>
      <c r="AH411" s="207"/>
      <c r="AI411" s="64"/>
      <c r="AJ411" s="64"/>
      <c r="AK411" s="64"/>
      <c r="AL411" s="66" t="str">
        <f t="shared" si="79"/>
        <v/>
      </c>
      <c r="AM411" s="67" t="str">
        <f t="shared" si="80"/>
        <v/>
      </c>
      <c r="AN411" s="68" t="str">
        <f t="shared" si="81"/>
        <v/>
      </c>
      <c r="AO411" s="67" t="str">
        <f t="shared" si="82"/>
        <v/>
      </c>
      <c r="AP411" s="67" t="str">
        <f t="shared" si="83"/>
        <v/>
      </c>
      <c r="AQ411" s="67" t="str">
        <f t="shared" si="84"/>
        <v/>
      </c>
      <c r="AR411" s="67" t="str">
        <f t="shared" si="85"/>
        <v/>
      </c>
      <c r="AS411" s="67" t="str">
        <f t="shared" si="86"/>
        <v/>
      </c>
      <c r="AT411" s="67" t="str">
        <f>IF(A411="","",IF(S411="Yes","N.A.",IF(AND(AD411&lt;&gt;"",AD411&lt;=AF411,AE411&gt;=Q411),"PASS",IF(Setup!$B$24&lt;=AF411,"WATCH",IF(BG411&gt;0,"PARTIAL REVERSE/REVIEW","REVERSE/REVIEW")))))</f>
        <v/>
      </c>
      <c r="AU411" s="67" t="str">
        <f>IF(A411="","",IF(H411="","REVIEW",IF(AI411&gt;0,IF(OR(AH411="",NOT(ISNUMBER(AH411))),"REVIEW CLAIM DATE",IF(AH411&lt;=SUMIF('FY Deadlines'!$A$5:$A$14,IF(MONTH(H411)&gt;=4,YEAR(H411),YEAR(H411)-1),'FY Deadlines'!$F$5:$F$14),"PASS","EXPIRED CLAIM")),IF(SUMIF('FY Deadlines'!$A$5:$A$14,IF(MONTH(H411)&gt;=4,YEAR(H411),YEAR(H411)-1),'FY Deadlines'!$F$5:$F$14)=0,"REVIEW FY",IF(Setup!$B$24&gt;SUMIF('FY Deadlines'!$A$5:$A$14,IF(MONTH(H411)&gt;=4,YEAR(H411),YEAR(H411)-1),'FY Deadlines'!$F$5:$F$14),"EXPIRED","PASS")))))</f>
        <v/>
      </c>
      <c r="AV411" s="67" t="str">
        <f t="shared" si="87"/>
        <v/>
      </c>
      <c r="AW411" s="67" t="str">
        <f>IF(AM411="","",IF(COUNTIF('GSTR-2B IMS'!$AE$5:$AE$504,AM411)=1,SUMIF('GSTR-2B IMS'!$AE$5:$AE$504,AM411,'GSTR-2B IMS'!$AL$5:$AL$504),""))</f>
        <v/>
      </c>
      <c r="AX411" s="67" t="str">
        <f>IF(A411="","",IF(AO411&gt;1,"Duplicate",IF(COUNTIF('GSTR-2B IMS'!$AE$5:$AE$504,AM411)=0,"Only in Books",IF(COUNTIF('GSTR-2B IMS'!$AE$5:$AE$504,AM411)&gt;1,"Duplicate",IF(AND(C411=INDEX('GSTR-2B IMS'!$C$5:$C$504,AW411),F411=INDEX('GSTR-2B IMS'!$F$5:$F$504,AW411),ABS(H411-INDEX('GSTR-2B IMS'!$H$5:$H$504,AW411))&lt;=Setup!$B$21,ABS(L411-INDEX('GSTR-2B IMS'!$L$5:$L$504,AW411))&lt;=Setup!$B$18,ABS(AN411-INDEX('GSTR-2B IMS'!$AF$5:$AF$504,AW411))&lt;=Setup!$B$19,ABS(M411-INDEX('GSTR-2B IMS'!$M$5:$M$504,AW411))&lt;=Setup!$B$20,ABS(N411-INDEX('GSTR-2B IMS'!$N$5:$N$504,AW411))&lt;=Setup!$B$20,ABS(O411-INDEX('GSTR-2B IMS'!$O$5:$O$504,AW411))&lt;=Setup!$B$20,ABS(P411-INDEX('GSTR-2B IMS'!$P$5:$P$504,AW411))&lt;=Setup!$B$20),"Exact",IF(AND(C411=INDEX('GSTR-2B IMS'!$C$5:$C$504,AW411),F411=INDEX('GSTR-2B IMS'!$F$5:$F$504,AW411)),"Partial","Probable"))))))</f>
        <v/>
      </c>
      <c r="AY411" s="69" t="str">
        <f t="shared" si="88"/>
        <v/>
      </c>
      <c r="AZ411" s="190">
        <f t="shared" si="89"/>
        <v>407</v>
      </c>
      <c r="BA411" s="190" t="str">
        <f>IF(A411="","",IF(AW411="","N.A.",IF(INDEX('GSTR-2B IMS'!$T$5:$T$504,AW411)&lt;&gt;"Available","REVIEW",IF(OR(INDEX('GSTR-2B IMS'!$B$5:$B$504,AW411)="GSTR-1 B2B",INDEX('GSTR-2B IMS'!$B$5:$B$504,AW411)="GSTR-1A",INDEX('GSTR-2B IMS'!$B$5:$B$504,AW411)="IFF"),IF(OR(INDEX('GSTR-2B IMS'!$V$5:$V$504,AW411)="Accepted",INDEX('GSTR-2B IMS'!$V$5:$V$504,AW411)="No Action",INDEX('GSTR-2B IMS'!$V$5:$V$504,AW411)="Deemed Accepted"),"PASS","REVIEW"),IF(OR(INDEX('GSTR-2B IMS'!$V$5:$V$504,AW411)="Not in IMS",INDEX('GSTR-2B IMS'!$V$5:$V$504,AW411)="N.A.",INDEX('GSTR-2B IMS'!$V$5:$V$504,AW411)=""),"PASS","REVIEW")))))</f>
        <v/>
      </c>
      <c r="BB411" s="190" t="str">
        <f>IF(A411="","",IF(S411="Yes","RCM",IF(AW411="","Unmatched",IF(INDEX('GSTR-2B IMS'!$AC$5:$AC$504,AW411)="","4(A)(5)",INDEX('GSTR-2B IMS'!$AC$5:$AC$504,AW411)))))</f>
        <v/>
      </c>
      <c r="BC411" s="188" t="str">
        <f>IF(A411="","",IF(OR(S411="Yes",F411="Credit Note",Q411&lt;=0,AF411="",Setup!$B$24&lt;=AF411,AN411&lt;=0),0,MAX(0,M411*MIN(1,MAX(0,AI411/AN411))*MAX(0,1-IF(AND(AD411&lt;&gt;"",AD411&lt;=AF411),MIN(1,MAX(0,AE411/Q411)),0))-SUMIFS('Reversal Reclaim'!$K$5:$K$504,'Reversal Reclaim'!$B$5:$B$504,A411,'Reversal Reclaim'!$G$5:$G$504,"Temporary"))))</f>
        <v/>
      </c>
      <c r="BD411" s="188" t="str">
        <f>IF(A411="","",IF(OR(S411="Yes",F411="Credit Note",Q411&lt;=0,AF411="",Setup!$B$24&lt;=AF411,AN411&lt;=0),0,MAX(0,N411*MIN(1,MAX(0,AI411/AN411))*MAX(0,1-IF(AND(AD411&lt;&gt;"",AD411&lt;=AF411),MIN(1,MAX(0,AE411/Q411)),0))-SUMIFS('Reversal Reclaim'!$L$5:$L$504,'Reversal Reclaim'!$B$5:$B$504,A411,'Reversal Reclaim'!$G$5:$G$504,"Temporary"))))</f>
        <v/>
      </c>
      <c r="BE411" s="188" t="str">
        <f>IF(A411="","",IF(OR(S411="Yes",F411="Credit Note",Q411&lt;=0,AF411="",Setup!$B$24&lt;=AF411,AN411&lt;=0),0,MAX(0,O411*MIN(1,MAX(0,AI411/AN411))*MAX(0,1-IF(AND(AD411&lt;&gt;"",AD411&lt;=AF411),MIN(1,MAX(0,AE411/Q411)),0))-SUMIFS('Reversal Reclaim'!$M$5:$M$504,'Reversal Reclaim'!$B$5:$B$504,A411,'Reversal Reclaim'!$G$5:$G$504,"Temporary"))))</f>
        <v/>
      </c>
      <c r="BF411" s="188" t="str">
        <f>IF(A411="","",IF(OR(S411="Yes",F411="Credit Note",Q411&lt;=0,AF411="",Setup!$B$24&lt;=AF411,AN411&lt;=0),0,MAX(0,P411*MIN(1,MAX(0,AI411/AN411))*MAX(0,1-IF(AND(AD411&lt;&gt;"",AD411&lt;=AF411),MIN(1,MAX(0,AE411/Q411)),0))-SUMIFS('Reversal Reclaim'!$N$5:$N$504,'Reversal Reclaim'!$B$5:$B$504,A411,'Reversal Reclaim'!$G$5:$G$504,"Temporary"))))</f>
        <v/>
      </c>
      <c r="BG411" s="188" t="str">
        <f t="shared" si="90"/>
        <v/>
      </c>
    </row>
    <row r="412" spans="1:59" ht="37.950000000000003" customHeight="1" x14ac:dyDescent="0.25">
      <c r="A412" s="61"/>
      <c r="B412" s="62"/>
      <c r="C412" s="62"/>
      <c r="D412" s="62"/>
      <c r="E412" s="62"/>
      <c r="F412" s="62"/>
      <c r="G412" s="62"/>
      <c r="H412" s="63"/>
      <c r="I412" s="63"/>
      <c r="J412" s="63"/>
      <c r="K412" s="63"/>
      <c r="L412" s="64"/>
      <c r="M412" s="64"/>
      <c r="N412" s="64"/>
      <c r="O412" s="64"/>
      <c r="P412" s="64"/>
      <c r="Q412" s="64"/>
      <c r="R412" s="62"/>
      <c r="S412" s="62"/>
      <c r="T412" s="62"/>
      <c r="U412" s="62"/>
      <c r="V412" s="62"/>
      <c r="W412" s="63"/>
      <c r="X412" s="65"/>
      <c r="Y412" s="65"/>
      <c r="Z412" s="65"/>
      <c r="AA412" s="62"/>
      <c r="AB412" s="62"/>
      <c r="AC412" s="62"/>
      <c r="AD412" s="63"/>
      <c r="AE412" s="64"/>
      <c r="AF412" s="63" t="str">
        <f t="shared" si="78"/>
        <v/>
      </c>
      <c r="AG412" s="62"/>
      <c r="AH412" s="207"/>
      <c r="AI412" s="64"/>
      <c r="AJ412" s="64"/>
      <c r="AK412" s="64"/>
      <c r="AL412" s="66" t="str">
        <f t="shared" si="79"/>
        <v/>
      </c>
      <c r="AM412" s="67" t="str">
        <f t="shared" si="80"/>
        <v/>
      </c>
      <c r="AN412" s="68" t="str">
        <f t="shared" si="81"/>
        <v/>
      </c>
      <c r="AO412" s="67" t="str">
        <f t="shared" si="82"/>
        <v/>
      </c>
      <c r="AP412" s="67" t="str">
        <f t="shared" si="83"/>
        <v/>
      </c>
      <c r="AQ412" s="67" t="str">
        <f t="shared" si="84"/>
        <v/>
      </c>
      <c r="AR412" s="67" t="str">
        <f t="shared" si="85"/>
        <v/>
      </c>
      <c r="AS412" s="67" t="str">
        <f t="shared" si="86"/>
        <v/>
      </c>
      <c r="AT412" s="67" t="str">
        <f>IF(A412="","",IF(S412="Yes","N.A.",IF(AND(AD412&lt;&gt;"",AD412&lt;=AF412,AE412&gt;=Q412),"PASS",IF(Setup!$B$24&lt;=AF412,"WATCH",IF(BG412&gt;0,"PARTIAL REVERSE/REVIEW","REVERSE/REVIEW")))))</f>
        <v/>
      </c>
      <c r="AU412" s="67" t="str">
        <f>IF(A412="","",IF(H412="","REVIEW",IF(AI412&gt;0,IF(OR(AH412="",NOT(ISNUMBER(AH412))),"REVIEW CLAIM DATE",IF(AH412&lt;=SUMIF('FY Deadlines'!$A$5:$A$14,IF(MONTH(H412)&gt;=4,YEAR(H412),YEAR(H412)-1),'FY Deadlines'!$F$5:$F$14),"PASS","EXPIRED CLAIM")),IF(SUMIF('FY Deadlines'!$A$5:$A$14,IF(MONTH(H412)&gt;=4,YEAR(H412),YEAR(H412)-1),'FY Deadlines'!$F$5:$F$14)=0,"REVIEW FY",IF(Setup!$B$24&gt;SUMIF('FY Deadlines'!$A$5:$A$14,IF(MONTH(H412)&gt;=4,YEAR(H412),YEAR(H412)-1),'FY Deadlines'!$F$5:$F$14),"EXPIRED","PASS")))))</f>
        <v/>
      </c>
      <c r="AV412" s="67" t="str">
        <f t="shared" si="87"/>
        <v/>
      </c>
      <c r="AW412" s="67" t="str">
        <f>IF(AM412="","",IF(COUNTIF('GSTR-2B IMS'!$AE$5:$AE$504,AM412)=1,SUMIF('GSTR-2B IMS'!$AE$5:$AE$504,AM412,'GSTR-2B IMS'!$AL$5:$AL$504),""))</f>
        <v/>
      </c>
      <c r="AX412" s="67" t="str">
        <f>IF(A412="","",IF(AO412&gt;1,"Duplicate",IF(COUNTIF('GSTR-2B IMS'!$AE$5:$AE$504,AM412)=0,"Only in Books",IF(COUNTIF('GSTR-2B IMS'!$AE$5:$AE$504,AM412)&gt;1,"Duplicate",IF(AND(C412=INDEX('GSTR-2B IMS'!$C$5:$C$504,AW412),F412=INDEX('GSTR-2B IMS'!$F$5:$F$504,AW412),ABS(H412-INDEX('GSTR-2B IMS'!$H$5:$H$504,AW412))&lt;=Setup!$B$21,ABS(L412-INDEX('GSTR-2B IMS'!$L$5:$L$504,AW412))&lt;=Setup!$B$18,ABS(AN412-INDEX('GSTR-2B IMS'!$AF$5:$AF$504,AW412))&lt;=Setup!$B$19,ABS(M412-INDEX('GSTR-2B IMS'!$M$5:$M$504,AW412))&lt;=Setup!$B$20,ABS(N412-INDEX('GSTR-2B IMS'!$N$5:$N$504,AW412))&lt;=Setup!$B$20,ABS(O412-INDEX('GSTR-2B IMS'!$O$5:$O$504,AW412))&lt;=Setup!$B$20,ABS(P412-INDEX('GSTR-2B IMS'!$P$5:$P$504,AW412))&lt;=Setup!$B$20),"Exact",IF(AND(C412=INDEX('GSTR-2B IMS'!$C$5:$C$504,AW412),F412=INDEX('GSTR-2B IMS'!$F$5:$F$504,AW412)),"Partial","Probable"))))))</f>
        <v/>
      </c>
      <c r="AY412" s="69" t="str">
        <f t="shared" si="88"/>
        <v/>
      </c>
      <c r="AZ412" s="190">
        <f t="shared" si="89"/>
        <v>408</v>
      </c>
      <c r="BA412" s="190" t="str">
        <f>IF(A412="","",IF(AW412="","N.A.",IF(INDEX('GSTR-2B IMS'!$T$5:$T$504,AW412)&lt;&gt;"Available","REVIEW",IF(OR(INDEX('GSTR-2B IMS'!$B$5:$B$504,AW412)="GSTR-1 B2B",INDEX('GSTR-2B IMS'!$B$5:$B$504,AW412)="GSTR-1A",INDEX('GSTR-2B IMS'!$B$5:$B$504,AW412)="IFF"),IF(OR(INDEX('GSTR-2B IMS'!$V$5:$V$504,AW412)="Accepted",INDEX('GSTR-2B IMS'!$V$5:$V$504,AW412)="No Action",INDEX('GSTR-2B IMS'!$V$5:$V$504,AW412)="Deemed Accepted"),"PASS","REVIEW"),IF(OR(INDEX('GSTR-2B IMS'!$V$5:$V$504,AW412)="Not in IMS",INDEX('GSTR-2B IMS'!$V$5:$V$504,AW412)="N.A.",INDEX('GSTR-2B IMS'!$V$5:$V$504,AW412)=""),"PASS","REVIEW")))))</f>
        <v/>
      </c>
      <c r="BB412" s="190" t="str">
        <f>IF(A412="","",IF(S412="Yes","RCM",IF(AW412="","Unmatched",IF(INDEX('GSTR-2B IMS'!$AC$5:$AC$504,AW412)="","4(A)(5)",INDEX('GSTR-2B IMS'!$AC$5:$AC$504,AW412)))))</f>
        <v/>
      </c>
      <c r="BC412" s="188" t="str">
        <f>IF(A412="","",IF(OR(S412="Yes",F412="Credit Note",Q412&lt;=0,AF412="",Setup!$B$24&lt;=AF412,AN412&lt;=0),0,MAX(0,M412*MIN(1,MAX(0,AI412/AN412))*MAX(0,1-IF(AND(AD412&lt;&gt;"",AD412&lt;=AF412),MIN(1,MAX(0,AE412/Q412)),0))-SUMIFS('Reversal Reclaim'!$K$5:$K$504,'Reversal Reclaim'!$B$5:$B$504,A412,'Reversal Reclaim'!$G$5:$G$504,"Temporary"))))</f>
        <v/>
      </c>
      <c r="BD412" s="188" t="str">
        <f>IF(A412="","",IF(OR(S412="Yes",F412="Credit Note",Q412&lt;=0,AF412="",Setup!$B$24&lt;=AF412,AN412&lt;=0),0,MAX(0,N412*MIN(1,MAX(0,AI412/AN412))*MAX(0,1-IF(AND(AD412&lt;&gt;"",AD412&lt;=AF412),MIN(1,MAX(0,AE412/Q412)),0))-SUMIFS('Reversal Reclaim'!$L$5:$L$504,'Reversal Reclaim'!$B$5:$B$504,A412,'Reversal Reclaim'!$G$5:$G$504,"Temporary"))))</f>
        <v/>
      </c>
      <c r="BE412" s="188" t="str">
        <f>IF(A412="","",IF(OR(S412="Yes",F412="Credit Note",Q412&lt;=0,AF412="",Setup!$B$24&lt;=AF412,AN412&lt;=0),0,MAX(0,O412*MIN(1,MAX(0,AI412/AN412))*MAX(0,1-IF(AND(AD412&lt;&gt;"",AD412&lt;=AF412),MIN(1,MAX(0,AE412/Q412)),0))-SUMIFS('Reversal Reclaim'!$M$5:$M$504,'Reversal Reclaim'!$B$5:$B$504,A412,'Reversal Reclaim'!$G$5:$G$504,"Temporary"))))</f>
        <v/>
      </c>
      <c r="BF412" s="188" t="str">
        <f>IF(A412="","",IF(OR(S412="Yes",F412="Credit Note",Q412&lt;=0,AF412="",Setup!$B$24&lt;=AF412,AN412&lt;=0),0,MAX(0,P412*MIN(1,MAX(0,AI412/AN412))*MAX(0,1-IF(AND(AD412&lt;&gt;"",AD412&lt;=AF412),MIN(1,MAX(0,AE412/Q412)),0))-SUMIFS('Reversal Reclaim'!$N$5:$N$504,'Reversal Reclaim'!$B$5:$B$504,A412,'Reversal Reclaim'!$G$5:$G$504,"Temporary"))))</f>
        <v/>
      </c>
      <c r="BG412" s="188" t="str">
        <f t="shared" si="90"/>
        <v/>
      </c>
    </row>
    <row r="413" spans="1:59" ht="37.950000000000003" customHeight="1" x14ac:dyDescent="0.25">
      <c r="A413" s="61"/>
      <c r="B413" s="62"/>
      <c r="C413" s="62"/>
      <c r="D413" s="62"/>
      <c r="E413" s="62"/>
      <c r="F413" s="62"/>
      <c r="G413" s="62"/>
      <c r="H413" s="63"/>
      <c r="I413" s="63"/>
      <c r="J413" s="63"/>
      <c r="K413" s="63"/>
      <c r="L413" s="64"/>
      <c r="M413" s="64"/>
      <c r="N413" s="64"/>
      <c r="O413" s="64"/>
      <c r="P413" s="64"/>
      <c r="Q413" s="64"/>
      <c r="R413" s="62"/>
      <c r="S413" s="62"/>
      <c r="T413" s="62"/>
      <c r="U413" s="62"/>
      <c r="V413" s="62"/>
      <c r="W413" s="63"/>
      <c r="X413" s="65"/>
      <c r="Y413" s="65"/>
      <c r="Z413" s="65"/>
      <c r="AA413" s="62"/>
      <c r="AB413" s="62"/>
      <c r="AC413" s="62"/>
      <c r="AD413" s="63"/>
      <c r="AE413" s="64"/>
      <c r="AF413" s="63" t="str">
        <f t="shared" si="78"/>
        <v/>
      </c>
      <c r="AG413" s="62"/>
      <c r="AH413" s="207"/>
      <c r="AI413" s="64"/>
      <c r="AJ413" s="64"/>
      <c r="AK413" s="64"/>
      <c r="AL413" s="66" t="str">
        <f t="shared" si="79"/>
        <v/>
      </c>
      <c r="AM413" s="67" t="str">
        <f t="shared" si="80"/>
        <v/>
      </c>
      <c r="AN413" s="68" t="str">
        <f t="shared" si="81"/>
        <v/>
      </c>
      <c r="AO413" s="67" t="str">
        <f t="shared" si="82"/>
        <v/>
      </c>
      <c r="AP413" s="67" t="str">
        <f t="shared" si="83"/>
        <v/>
      </c>
      <c r="AQ413" s="67" t="str">
        <f t="shared" si="84"/>
        <v/>
      </c>
      <c r="AR413" s="67" t="str">
        <f t="shared" si="85"/>
        <v/>
      </c>
      <c r="AS413" s="67" t="str">
        <f t="shared" si="86"/>
        <v/>
      </c>
      <c r="AT413" s="67" t="str">
        <f>IF(A413="","",IF(S413="Yes","N.A.",IF(AND(AD413&lt;&gt;"",AD413&lt;=AF413,AE413&gt;=Q413),"PASS",IF(Setup!$B$24&lt;=AF413,"WATCH",IF(BG413&gt;0,"PARTIAL REVERSE/REVIEW","REVERSE/REVIEW")))))</f>
        <v/>
      </c>
      <c r="AU413" s="67" t="str">
        <f>IF(A413="","",IF(H413="","REVIEW",IF(AI413&gt;0,IF(OR(AH413="",NOT(ISNUMBER(AH413))),"REVIEW CLAIM DATE",IF(AH413&lt;=SUMIF('FY Deadlines'!$A$5:$A$14,IF(MONTH(H413)&gt;=4,YEAR(H413),YEAR(H413)-1),'FY Deadlines'!$F$5:$F$14),"PASS","EXPIRED CLAIM")),IF(SUMIF('FY Deadlines'!$A$5:$A$14,IF(MONTH(H413)&gt;=4,YEAR(H413),YEAR(H413)-1),'FY Deadlines'!$F$5:$F$14)=0,"REVIEW FY",IF(Setup!$B$24&gt;SUMIF('FY Deadlines'!$A$5:$A$14,IF(MONTH(H413)&gt;=4,YEAR(H413),YEAR(H413)-1),'FY Deadlines'!$F$5:$F$14),"EXPIRED","PASS")))))</f>
        <v/>
      </c>
      <c r="AV413" s="67" t="str">
        <f t="shared" si="87"/>
        <v/>
      </c>
      <c r="AW413" s="67" t="str">
        <f>IF(AM413="","",IF(COUNTIF('GSTR-2B IMS'!$AE$5:$AE$504,AM413)=1,SUMIF('GSTR-2B IMS'!$AE$5:$AE$504,AM413,'GSTR-2B IMS'!$AL$5:$AL$504),""))</f>
        <v/>
      </c>
      <c r="AX413" s="67" t="str">
        <f>IF(A413="","",IF(AO413&gt;1,"Duplicate",IF(COUNTIF('GSTR-2B IMS'!$AE$5:$AE$504,AM413)=0,"Only in Books",IF(COUNTIF('GSTR-2B IMS'!$AE$5:$AE$504,AM413)&gt;1,"Duplicate",IF(AND(C413=INDEX('GSTR-2B IMS'!$C$5:$C$504,AW413),F413=INDEX('GSTR-2B IMS'!$F$5:$F$504,AW413),ABS(H413-INDEX('GSTR-2B IMS'!$H$5:$H$504,AW413))&lt;=Setup!$B$21,ABS(L413-INDEX('GSTR-2B IMS'!$L$5:$L$504,AW413))&lt;=Setup!$B$18,ABS(AN413-INDEX('GSTR-2B IMS'!$AF$5:$AF$504,AW413))&lt;=Setup!$B$19,ABS(M413-INDEX('GSTR-2B IMS'!$M$5:$M$504,AW413))&lt;=Setup!$B$20,ABS(N413-INDEX('GSTR-2B IMS'!$N$5:$N$504,AW413))&lt;=Setup!$B$20,ABS(O413-INDEX('GSTR-2B IMS'!$O$5:$O$504,AW413))&lt;=Setup!$B$20,ABS(P413-INDEX('GSTR-2B IMS'!$P$5:$P$504,AW413))&lt;=Setup!$B$20),"Exact",IF(AND(C413=INDEX('GSTR-2B IMS'!$C$5:$C$504,AW413),F413=INDEX('GSTR-2B IMS'!$F$5:$F$504,AW413)),"Partial","Probable"))))))</f>
        <v/>
      </c>
      <c r="AY413" s="69" t="str">
        <f t="shared" si="88"/>
        <v/>
      </c>
      <c r="AZ413" s="190">
        <f t="shared" si="89"/>
        <v>409</v>
      </c>
      <c r="BA413" s="190" t="str">
        <f>IF(A413="","",IF(AW413="","N.A.",IF(INDEX('GSTR-2B IMS'!$T$5:$T$504,AW413)&lt;&gt;"Available","REVIEW",IF(OR(INDEX('GSTR-2B IMS'!$B$5:$B$504,AW413)="GSTR-1 B2B",INDEX('GSTR-2B IMS'!$B$5:$B$504,AW413)="GSTR-1A",INDEX('GSTR-2B IMS'!$B$5:$B$504,AW413)="IFF"),IF(OR(INDEX('GSTR-2B IMS'!$V$5:$V$504,AW413)="Accepted",INDEX('GSTR-2B IMS'!$V$5:$V$504,AW413)="No Action",INDEX('GSTR-2B IMS'!$V$5:$V$504,AW413)="Deemed Accepted"),"PASS","REVIEW"),IF(OR(INDEX('GSTR-2B IMS'!$V$5:$V$504,AW413)="Not in IMS",INDEX('GSTR-2B IMS'!$V$5:$V$504,AW413)="N.A.",INDEX('GSTR-2B IMS'!$V$5:$V$504,AW413)=""),"PASS","REVIEW")))))</f>
        <v/>
      </c>
      <c r="BB413" s="190" t="str">
        <f>IF(A413="","",IF(S413="Yes","RCM",IF(AW413="","Unmatched",IF(INDEX('GSTR-2B IMS'!$AC$5:$AC$504,AW413)="","4(A)(5)",INDEX('GSTR-2B IMS'!$AC$5:$AC$504,AW413)))))</f>
        <v/>
      </c>
      <c r="BC413" s="188" t="str">
        <f>IF(A413="","",IF(OR(S413="Yes",F413="Credit Note",Q413&lt;=0,AF413="",Setup!$B$24&lt;=AF413,AN413&lt;=0),0,MAX(0,M413*MIN(1,MAX(0,AI413/AN413))*MAX(0,1-IF(AND(AD413&lt;&gt;"",AD413&lt;=AF413),MIN(1,MAX(0,AE413/Q413)),0))-SUMIFS('Reversal Reclaim'!$K$5:$K$504,'Reversal Reclaim'!$B$5:$B$504,A413,'Reversal Reclaim'!$G$5:$G$504,"Temporary"))))</f>
        <v/>
      </c>
      <c r="BD413" s="188" t="str">
        <f>IF(A413="","",IF(OR(S413="Yes",F413="Credit Note",Q413&lt;=0,AF413="",Setup!$B$24&lt;=AF413,AN413&lt;=0),0,MAX(0,N413*MIN(1,MAX(0,AI413/AN413))*MAX(0,1-IF(AND(AD413&lt;&gt;"",AD413&lt;=AF413),MIN(1,MAX(0,AE413/Q413)),0))-SUMIFS('Reversal Reclaim'!$L$5:$L$504,'Reversal Reclaim'!$B$5:$B$504,A413,'Reversal Reclaim'!$G$5:$G$504,"Temporary"))))</f>
        <v/>
      </c>
      <c r="BE413" s="188" t="str">
        <f>IF(A413="","",IF(OR(S413="Yes",F413="Credit Note",Q413&lt;=0,AF413="",Setup!$B$24&lt;=AF413,AN413&lt;=0),0,MAX(0,O413*MIN(1,MAX(0,AI413/AN413))*MAX(0,1-IF(AND(AD413&lt;&gt;"",AD413&lt;=AF413),MIN(1,MAX(0,AE413/Q413)),0))-SUMIFS('Reversal Reclaim'!$M$5:$M$504,'Reversal Reclaim'!$B$5:$B$504,A413,'Reversal Reclaim'!$G$5:$G$504,"Temporary"))))</f>
        <v/>
      </c>
      <c r="BF413" s="188" t="str">
        <f>IF(A413="","",IF(OR(S413="Yes",F413="Credit Note",Q413&lt;=0,AF413="",Setup!$B$24&lt;=AF413,AN413&lt;=0),0,MAX(0,P413*MIN(1,MAX(0,AI413/AN413))*MAX(0,1-IF(AND(AD413&lt;&gt;"",AD413&lt;=AF413),MIN(1,MAX(0,AE413/Q413)),0))-SUMIFS('Reversal Reclaim'!$N$5:$N$504,'Reversal Reclaim'!$B$5:$B$504,A413,'Reversal Reclaim'!$G$5:$G$504,"Temporary"))))</f>
        <v/>
      </c>
      <c r="BG413" s="188" t="str">
        <f t="shared" si="90"/>
        <v/>
      </c>
    </row>
    <row r="414" spans="1:59" ht="37.950000000000003" customHeight="1" x14ac:dyDescent="0.25">
      <c r="A414" s="61"/>
      <c r="B414" s="62"/>
      <c r="C414" s="62"/>
      <c r="D414" s="62"/>
      <c r="E414" s="62"/>
      <c r="F414" s="62"/>
      <c r="G414" s="62"/>
      <c r="H414" s="63"/>
      <c r="I414" s="63"/>
      <c r="J414" s="63"/>
      <c r="K414" s="63"/>
      <c r="L414" s="64"/>
      <c r="M414" s="64"/>
      <c r="N414" s="64"/>
      <c r="O414" s="64"/>
      <c r="P414" s="64"/>
      <c r="Q414" s="64"/>
      <c r="R414" s="62"/>
      <c r="S414" s="62"/>
      <c r="T414" s="62"/>
      <c r="U414" s="62"/>
      <c r="V414" s="62"/>
      <c r="W414" s="63"/>
      <c r="X414" s="65"/>
      <c r="Y414" s="65"/>
      <c r="Z414" s="65"/>
      <c r="AA414" s="62"/>
      <c r="AB414" s="62"/>
      <c r="AC414" s="62"/>
      <c r="AD414" s="63"/>
      <c r="AE414" s="64"/>
      <c r="AF414" s="63" t="str">
        <f t="shared" si="78"/>
        <v/>
      </c>
      <c r="AG414" s="62"/>
      <c r="AH414" s="207"/>
      <c r="AI414" s="64"/>
      <c r="AJ414" s="64"/>
      <c r="AK414" s="64"/>
      <c r="AL414" s="66" t="str">
        <f t="shared" si="79"/>
        <v/>
      </c>
      <c r="AM414" s="67" t="str">
        <f t="shared" si="80"/>
        <v/>
      </c>
      <c r="AN414" s="68" t="str">
        <f t="shared" si="81"/>
        <v/>
      </c>
      <c r="AO414" s="67" t="str">
        <f t="shared" si="82"/>
        <v/>
      </c>
      <c r="AP414" s="67" t="str">
        <f t="shared" si="83"/>
        <v/>
      </c>
      <c r="AQ414" s="67" t="str">
        <f t="shared" si="84"/>
        <v/>
      </c>
      <c r="AR414" s="67" t="str">
        <f t="shared" si="85"/>
        <v/>
      </c>
      <c r="AS414" s="67" t="str">
        <f t="shared" si="86"/>
        <v/>
      </c>
      <c r="AT414" s="67" t="str">
        <f>IF(A414="","",IF(S414="Yes","N.A.",IF(AND(AD414&lt;&gt;"",AD414&lt;=AF414,AE414&gt;=Q414),"PASS",IF(Setup!$B$24&lt;=AF414,"WATCH",IF(BG414&gt;0,"PARTIAL REVERSE/REVIEW","REVERSE/REVIEW")))))</f>
        <v/>
      </c>
      <c r="AU414" s="67" t="str">
        <f>IF(A414="","",IF(H414="","REVIEW",IF(AI414&gt;0,IF(OR(AH414="",NOT(ISNUMBER(AH414))),"REVIEW CLAIM DATE",IF(AH414&lt;=SUMIF('FY Deadlines'!$A$5:$A$14,IF(MONTH(H414)&gt;=4,YEAR(H414),YEAR(H414)-1),'FY Deadlines'!$F$5:$F$14),"PASS","EXPIRED CLAIM")),IF(SUMIF('FY Deadlines'!$A$5:$A$14,IF(MONTH(H414)&gt;=4,YEAR(H414),YEAR(H414)-1),'FY Deadlines'!$F$5:$F$14)=0,"REVIEW FY",IF(Setup!$B$24&gt;SUMIF('FY Deadlines'!$A$5:$A$14,IF(MONTH(H414)&gt;=4,YEAR(H414),YEAR(H414)-1),'FY Deadlines'!$F$5:$F$14),"EXPIRED","PASS")))))</f>
        <v/>
      </c>
      <c r="AV414" s="67" t="str">
        <f t="shared" si="87"/>
        <v/>
      </c>
      <c r="AW414" s="67" t="str">
        <f>IF(AM414="","",IF(COUNTIF('GSTR-2B IMS'!$AE$5:$AE$504,AM414)=1,SUMIF('GSTR-2B IMS'!$AE$5:$AE$504,AM414,'GSTR-2B IMS'!$AL$5:$AL$504),""))</f>
        <v/>
      </c>
      <c r="AX414" s="67" t="str">
        <f>IF(A414="","",IF(AO414&gt;1,"Duplicate",IF(COUNTIF('GSTR-2B IMS'!$AE$5:$AE$504,AM414)=0,"Only in Books",IF(COUNTIF('GSTR-2B IMS'!$AE$5:$AE$504,AM414)&gt;1,"Duplicate",IF(AND(C414=INDEX('GSTR-2B IMS'!$C$5:$C$504,AW414),F414=INDEX('GSTR-2B IMS'!$F$5:$F$504,AW414),ABS(H414-INDEX('GSTR-2B IMS'!$H$5:$H$504,AW414))&lt;=Setup!$B$21,ABS(L414-INDEX('GSTR-2B IMS'!$L$5:$L$504,AW414))&lt;=Setup!$B$18,ABS(AN414-INDEX('GSTR-2B IMS'!$AF$5:$AF$504,AW414))&lt;=Setup!$B$19,ABS(M414-INDEX('GSTR-2B IMS'!$M$5:$M$504,AW414))&lt;=Setup!$B$20,ABS(N414-INDEX('GSTR-2B IMS'!$N$5:$N$504,AW414))&lt;=Setup!$B$20,ABS(O414-INDEX('GSTR-2B IMS'!$O$5:$O$504,AW414))&lt;=Setup!$B$20,ABS(P414-INDEX('GSTR-2B IMS'!$P$5:$P$504,AW414))&lt;=Setup!$B$20),"Exact",IF(AND(C414=INDEX('GSTR-2B IMS'!$C$5:$C$504,AW414),F414=INDEX('GSTR-2B IMS'!$F$5:$F$504,AW414)),"Partial","Probable"))))))</f>
        <v/>
      </c>
      <c r="AY414" s="69" t="str">
        <f t="shared" si="88"/>
        <v/>
      </c>
      <c r="AZ414" s="190">
        <f t="shared" si="89"/>
        <v>410</v>
      </c>
      <c r="BA414" s="190" t="str">
        <f>IF(A414="","",IF(AW414="","N.A.",IF(INDEX('GSTR-2B IMS'!$T$5:$T$504,AW414)&lt;&gt;"Available","REVIEW",IF(OR(INDEX('GSTR-2B IMS'!$B$5:$B$504,AW414)="GSTR-1 B2B",INDEX('GSTR-2B IMS'!$B$5:$B$504,AW414)="GSTR-1A",INDEX('GSTR-2B IMS'!$B$5:$B$504,AW414)="IFF"),IF(OR(INDEX('GSTR-2B IMS'!$V$5:$V$504,AW414)="Accepted",INDEX('GSTR-2B IMS'!$V$5:$V$504,AW414)="No Action",INDEX('GSTR-2B IMS'!$V$5:$V$504,AW414)="Deemed Accepted"),"PASS","REVIEW"),IF(OR(INDEX('GSTR-2B IMS'!$V$5:$V$504,AW414)="Not in IMS",INDEX('GSTR-2B IMS'!$V$5:$V$504,AW414)="N.A.",INDEX('GSTR-2B IMS'!$V$5:$V$504,AW414)=""),"PASS","REVIEW")))))</f>
        <v/>
      </c>
      <c r="BB414" s="190" t="str">
        <f>IF(A414="","",IF(S414="Yes","RCM",IF(AW414="","Unmatched",IF(INDEX('GSTR-2B IMS'!$AC$5:$AC$504,AW414)="","4(A)(5)",INDEX('GSTR-2B IMS'!$AC$5:$AC$504,AW414)))))</f>
        <v/>
      </c>
      <c r="BC414" s="188" t="str">
        <f>IF(A414="","",IF(OR(S414="Yes",F414="Credit Note",Q414&lt;=0,AF414="",Setup!$B$24&lt;=AF414,AN414&lt;=0),0,MAX(0,M414*MIN(1,MAX(0,AI414/AN414))*MAX(0,1-IF(AND(AD414&lt;&gt;"",AD414&lt;=AF414),MIN(1,MAX(0,AE414/Q414)),0))-SUMIFS('Reversal Reclaim'!$K$5:$K$504,'Reversal Reclaim'!$B$5:$B$504,A414,'Reversal Reclaim'!$G$5:$G$504,"Temporary"))))</f>
        <v/>
      </c>
      <c r="BD414" s="188" t="str">
        <f>IF(A414="","",IF(OR(S414="Yes",F414="Credit Note",Q414&lt;=0,AF414="",Setup!$B$24&lt;=AF414,AN414&lt;=0),0,MAX(0,N414*MIN(1,MAX(0,AI414/AN414))*MAX(0,1-IF(AND(AD414&lt;&gt;"",AD414&lt;=AF414),MIN(1,MAX(0,AE414/Q414)),0))-SUMIFS('Reversal Reclaim'!$L$5:$L$504,'Reversal Reclaim'!$B$5:$B$504,A414,'Reversal Reclaim'!$G$5:$G$504,"Temporary"))))</f>
        <v/>
      </c>
      <c r="BE414" s="188" t="str">
        <f>IF(A414="","",IF(OR(S414="Yes",F414="Credit Note",Q414&lt;=0,AF414="",Setup!$B$24&lt;=AF414,AN414&lt;=0),0,MAX(0,O414*MIN(1,MAX(0,AI414/AN414))*MAX(0,1-IF(AND(AD414&lt;&gt;"",AD414&lt;=AF414),MIN(1,MAX(0,AE414/Q414)),0))-SUMIFS('Reversal Reclaim'!$M$5:$M$504,'Reversal Reclaim'!$B$5:$B$504,A414,'Reversal Reclaim'!$G$5:$G$504,"Temporary"))))</f>
        <v/>
      </c>
      <c r="BF414" s="188" t="str">
        <f>IF(A414="","",IF(OR(S414="Yes",F414="Credit Note",Q414&lt;=0,AF414="",Setup!$B$24&lt;=AF414,AN414&lt;=0),0,MAX(0,P414*MIN(1,MAX(0,AI414/AN414))*MAX(0,1-IF(AND(AD414&lt;&gt;"",AD414&lt;=AF414),MIN(1,MAX(0,AE414/Q414)),0))-SUMIFS('Reversal Reclaim'!$N$5:$N$504,'Reversal Reclaim'!$B$5:$B$504,A414,'Reversal Reclaim'!$G$5:$G$504,"Temporary"))))</f>
        <v/>
      </c>
      <c r="BG414" s="188" t="str">
        <f t="shared" si="90"/>
        <v/>
      </c>
    </row>
    <row r="415" spans="1:59" ht="37.950000000000003" customHeight="1" x14ac:dyDescent="0.25">
      <c r="A415" s="61"/>
      <c r="B415" s="62"/>
      <c r="C415" s="62"/>
      <c r="D415" s="62"/>
      <c r="E415" s="62"/>
      <c r="F415" s="62"/>
      <c r="G415" s="62"/>
      <c r="H415" s="63"/>
      <c r="I415" s="63"/>
      <c r="J415" s="63"/>
      <c r="K415" s="63"/>
      <c r="L415" s="64"/>
      <c r="M415" s="64"/>
      <c r="N415" s="64"/>
      <c r="O415" s="64"/>
      <c r="P415" s="64"/>
      <c r="Q415" s="64"/>
      <c r="R415" s="62"/>
      <c r="S415" s="62"/>
      <c r="T415" s="62"/>
      <c r="U415" s="62"/>
      <c r="V415" s="62"/>
      <c r="W415" s="63"/>
      <c r="X415" s="65"/>
      <c r="Y415" s="65"/>
      <c r="Z415" s="65"/>
      <c r="AA415" s="62"/>
      <c r="AB415" s="62"/>
      <c r="AC415" s="62"/>
      <c r="AD415" s="63"/>
      <c r="AE415" s="64"/>
      <c r="AF415" s="63" t="str">
        <f t="shared" si="78"/>
        <v/>
      </c>
      <c r="AG415" s="62"/>
      <c r="AH415" s="207"/>
      <c r="AI415" s="64"/>
      <c r="AJ415" s="64"/>
      <c r="AK415" s="64"/>
      <c r="AL415" s="66" t="str">
        <f t="shared" si="79"/>
        <v/>
      </c>
      <c r="AM415" s="67" t="str">
        <f t="shared" si="80"/>
        <v/>
      </c>
      <c r="AN415" s="68" t="str">
        <f t="shared" si="81"/>
        <v/>
      </c>
      <c r="AO415" s="67" t="str">
        <f t="shared" si="82"/>
        <v/>
      </c>
      <c r="AP415" s="67" t="str">
        <f t="shared" si="83"/>
        <v/>
      </c>
      <c r="AQ415" s="67" t="str">
        <f t="shared" si="84"/>
        <v/>
      </c>
      <c r="AR415" s="67" t="str">
        <f t="shared" si="85"/>
        <v/>
      </c>
      <c r="AS415" s="67" t="str">
        <f t="shared" si="86"/>
        <v/>
      </c>
      <c r="AT415" s="67" t="str">
        <f>IF(A415="","",IF(S415="Yes","N.A.",IF(AND(AD415&lt;&gt;"",AD415&lt;=AF415,AE415&gt;=Q415),"PASS",IF(Setup!$B$24&lt;=AF415,"WATCH",IF(BG415&gt;0,"PARTIAL REVERSE/REVIEW","REVERSE/REVIEW")))))</f>
        <v/>
      </c>
      <c r="AU415" s="67" t="str">
        <f>IF(A415="","",IF(H415="","REVIEW",IF(AI415&gt;0,IF(OR(AH415="",NOT(ISNUMBER(AH415))),"REVIEW CLAIM DATE",IF(AH415&lt;=SUMIF('FY Deadlines'!$A$5:$A$14,IF(MONTH(H415)&gt;=4,YEAR(H415),YEAR(H415)-1),'FY Deadlines'!$F$5:$F$14),"PASS","EXPIRED CLAIM")),IF(SUMIF('FY Deadlines'!$A$5:$A$14,IF(MONTH(H415)&gt;=4,YEAR(H415),YEAR(H415)-1),'FY Deadlines'!$F$5:$F$14)=0,"REVIEW FY",IF(Setup!$B$24&gt;SUMIF('FY Deadlines'!$A$5:$A$14,IF(MONTH(H415)&gt;=4,YEAR(H415),YEAR(H415)-1),'FY Deadlines'!$F$5:$F$14),"EXPIRED","PASS")))))</f>
        <v/>
      </c>
      <c r="AV415" s="67" t="str">
        <f t="shared" si="87"/>
        <v/>
      </c>
      <c r="AW415" s="67" t="str">
        <f>IF(AM415="","",IF(COUNTIF('GSTR-2B IMS'!$AE$5:$AE$504,AM415)=1,SUMIF('GSTR-2B IMS'!$AE$5:$AE$504,AM415,'GSTR-2B IMS'!$AL$5:$AL$504),""))</f>
        <v/>
      </c>
      <c r="AX415" s="67" t="str">
        <f>IF(A415="","",IF(AO415&gt;1,"Duplicate",IF(COUNTIF('GSTR-2B IMS'!$AE$5:$AE$504,AM415)=0,"Only in Books",IF(COUNTIF('GSTR-2B IMS'!$AE$5:$AE$504,AM415)&gt;1,"Duplicate",IF(AND(C415=INDEX('GSTR-2B IMS'!$C$5:$C$504,AW415),F415=INDEX('GSTR-2B IMS'!$F$5:$F$504,AW415),ABS(H415-INDEX('GSTR-2B IMS'!$H$5:$H$504,AW415))&lt;=Setup!$B$21,ABS(L415-INDEX('GSTR-2B IMS'!$L$5:$L$504,AW415))&lt;=Setup!$B$18,ABS(AN415-INDEX('GSTR-2B IMS'!$AF$5:$AF$504,AW415))&lt;=Setup!$B$19,ABS(M415-INDEX('GSTR-2B IMS'!$M$5:$M$504,AW415))&lt;=Setup!$B$20,ABS(N415-INDEX('GSTR-2B IMS'!$N$5:$N$504,AW415))&lt;=Setup!$B$20,ABS(O415-INDEX('GSTR-2B IMS'!$O$5:$O$504,AW415))&lt;=Setup!$B$20,ABS(P415-INDEX('GSTR-2B IMS'!$P$5:$P$504,AW415))&lt;=Setup!$B$20),"Exact",IF(AND(C415=INDEX('GSTR-2B IMS'!$C$5:$C$504,AW415),F415=INDEX('GSTR-2B IMS'!$F$5:$F$504,AW415)),"Partial","Probable"))))))</f>
        <v/>
      </c>
      <c r="AY415" s="69" t="str">
        <f t="shared" si="88"/>
        <v/>
      </c>
      <c r="AZ415" s="190">
        <f t="shared" si="89"/>
        <v>411</v>
      </c>
      <c r="BA415" s="190" t="str">
        <f>IF(A415="","",IF(AW415="","N.A.",IF(INDEX('GSTR-2B IMS'!$T$5:$T$504,AW415)&lt;&gt;"Available","REVIEW",IF(OR(INDEX('GSTR-2B IMS'!$B$5:$B$504,AW415)="GSTR-1 B2B",INDEX('GSTR-2B IMS'!$B$5:$B$504,AW415)="GSTR-1A",INDEX('GSTR-2B IMS'!$B$5:$B$504,AW415)="IFF"),IF(OR(INDEX('GSTR-2B IMS'!$V$5:$V$504,AW415)="Accepted",INDEX('GSTR-2B IMS'!$V$5:$V$504,AW415)="No Action",INDEX('GSTR-2B IMS'!$V$5:$V$504,AW415)="Deemed Accepted"),"PASS","REVIEW"),IF(OR(INDEX('GSTR-2B IMS'!$V$5:$V$504,AW415)="Not in IMS",INDEX('GSTR-2B IMS'!$V$5:$V$504,AW415)="N.A.",INDEX('GSTR-2B IMS'!$V$5:$V$504,AW415)=""),"PASS","REVIEW")))))</f>
        <v/>
      </c>
      <c r="BB415" s="190" t="str">
        <f>IF(A415="","",IF(S415="Yes","RCM",IF(AW415="","Unmatched",IF(INDEX('GSTR-2B IMS'!$AC$5:$AC$504,AW415)="","4(A)(5)",INDEX('GSTR-2B IMS'!$AC$5:$AC$504,AW415)))))</f>
        <v/>
      </c>
      <c r="BC415" s="188" t="str">
        <f>IF(A415="","",IF(OR(S415="Yes",F415="Credit Note",Q415&lt;=0,AF415="",Setup!$B$24&lt;=AF415,AN415&lt;=0),0,MAX(0,M415*MIN(1,MAX(0,AI415/AN415))*MAX(0,1-IF(AND(AD415&lt;&gt;"",AD415&lt;=AF415),MIN(1,MAX(0,AE415/Q415)),0))-SUMIFS('Reversal Reclaim'!$K$5:$K$504,'Reversal Reclaim'!$B$5:$B$504,A415,'Reversal Reclaim'!$G$5:$G$504,"Temporary"))))</f>
        <v/>
      </c>
      <c r="BD415" s="188" t="str">
        <f>IF(A415="","",IF(OR(S415="Yes",F415="Credit Note",Q415&lt;=0,AF415="",Setup!$B$24&lt;=AF415,AN415&lt;=0),0,MAX(0,N415*MIN(1,MAX(0,AI415/AN415))*MAX(0,1-IF(AND(AD415&lt;&gt;"",AD415&lt;=AF415),MIN(1,MAX(0,AE415/Q415)),0))-SUMIFS('Reversal Reclaim'!$L$5:$L$504,'Reversal Reclaim'!$B$5:$B$504,A415,'Reversal Reclaim'!$G$5:$G$504,"Temporary"))))</f>
        <v/>
      </c>
      <c r="BE415" s="188" t="str">
        <f>IF(A415="","",IF(OR(S415="Yes",F415="Credit Note",Q415&lt;=0,AF415="",Setup!$B$24&lt;=AF415,AN415&lt;=0),0,MAX(0,O415*MIN(1,MAX(0,AI415/AN415))*MAX(0,1-IF(AND(AD415&lt;&gt;"",AD415&lt;=AF415),MIN(1,MAX(0,AE415/Q415)),0))-SUMIFS('Reversal Reclaim'!$M$5:$M$504,'Reversal Reclaim'!$B$5:$B$504,A415,'Reversal Reclaim'!$G$5:$G$504,"Temporary"))))</f>
        <v/>
      </c>
      <c r="BF415" s="188" t="str">
        <f>IF(A415="","",IF(OR(S415="Yes",F415="Credit Note",Q415&lt;=0,AF415="",Setup!$B$24&lt;=AF415,AN415&lt;=0),0,MAX(0,P415*MIN(1,MAX(0,AI415/AN415))*MAX(0,1-IF(AND(AD415&lt;&gt;"",AD415&lt;=AF415),MIN(1,MAX(0,AE415/Q415)),0))-SUMIFS('Reversal Reclaim'!$N$5:$N$504,'Reversal Reclaim'!$B$5:$B$504,A415,'Reversal Reclaim'!$G$5:$G$504,"Temporary"))))</f>
        <v/>
      </c>
      <c r="BG415" s="188" t="str">
        <f t="shared" si="90"/>
        <v/>
      </c>
    </row>
    <row r="416" spans="1:59" ht="37.950000000000003" customHeight="1" x14ac:dyDescent="0.25">
      <c r="A416" s="61"/>
      <c r="B416" s="62"/>
      <c r="C416" s="62"/>
      <c r="D416" s="62"/>
      <c r="E416" s="62"/>
      <c r="F416" s="62"/>
      <c r="G416" s="62"/>
      <c r="H416" s="63"/>
      <c r="I416" s="63"/>
      <c r="J416" s="63"/>
      <c r="K416" s="63"/>
      <c r="L416" s="64"/>
      <c r="M416" s="64"/>
      <c r="N416" s="64"/>
      <c r="O416" s="64"/>
      <c r="P416" s="64"/>
      <c r="Q416" s="64"/>
      <c r="R416" s="62"/>
      <c r="S416" s="62"/>
      <c r="T416" s="62"/>
      <c r="U416" s="62"/>
      <c r="V416" s="62"/>
      <c r="W416" s="63"/>
      <c r="X416" s="65"/>
      <c r="Y416" s="65"/>
      <c r="Z416" s="65"/>
      <c r="AA416" s="62"/>
      <c r="AB416" s="62"/>
      <c r="AC416" s="62"/>
      <c r="AD416" s="63"/>
      <c r="AE416" s="64"/>
      <c r="AF416" s="63" t="str">
        <f t="shared" si="78"/>
        <v/>
      </c>
      <c r="AG416" s="62"/>
      <c r="AH416" s="207"/>
      <c r="AI416" s="64"/>
      <c r="AJ416" s="64"/>
      <c r="AK416" s="64"/>
      <c r="AL416" s="66" t="str">
        <f t="shared" si="79"/>
        <v/>
      </c>
      <c r="AM416" s="67" t="str">
        <f t="shared" si="80"/>
        <v/>
      </c>
      <c r="AN416" s="68" t="str">
        <f t="shared" si="81"/>
        <v/>
      </c>
      <c r="AO416" s="67" t="str">
        <f t="shared" si="82"/>
        <v/>
      </c>
      <c r="AP416" s="67" t="str">
        <f t="shared" si="83"/>
        <v/>
      </c>
      <c r="AQ416" s="67" t="str">
        <f t="shared" si="84"/>
        <v/>
      </c>
      <c r="AR416" s="67" t="str">
        <f t="shared" si="85"/>
        <v/>
      </c>
      <c r="AS416" s="67" t="str">
        <f t="shared" si="86"/>
        <v/>
      </c>
      <c r="AT416" s="67" t="str">
        <f>IF(A416="","",IF(S416="Yes","N.A.",IF(AND(AD416&lt;&gt;"",AD416&lt;=AF416,AE416&gt;=Q416),"PASS",IF(Setup!$B$24&lt;=AF416,"WATCH",IF(BG416&gt;0,"PARTIAL REVERSE/REVIEW","REVERSE/REVIEW")))))</f>
        <v/>
      </c>
      <c r="AU416" s="67" t="str">
        <f>IF(A416="","",IF(H416="","REVIEW",IF(AI416&gt;0,IF(OR(AH416="",NOT(ISNUMBER(AH416))),"REVIEW CLAIM DATE",IF(AH416&lt;=SUMIF('FY Deadlines'!$A$5:$A$14,IF(MONTH(H416)&gt;=4,YEAR(H416),YEAR(H416)-1),'FY Deadlines'!$F$5:$F$14),"PASS","EXPIRED CLAIM")),IF(SUMIF('FY Deadlines'!$A$5:$A$14,IF(MONTH(H416)&gt;=4,YEAR(H416),YEAR(H416)-1),'FY Deadlines'!$F$5:$F$14)=0,"REVIEW FY",IF(Setup!$B$24&gt;SUMIF('FY Deadlines'!$A$5:$A$14,IF(MONTH(H416)&gt;=4,YEAR(H416),YEAR(H416)-1),'FY Deadlines'!$F$5:$F$14),"EXPIRED","PASS")))))</f>
        <v/>
      </c>
      <c r="AV416" s="67" t="str">
        <f t="shared" si="87"/>
        <v/>
      </c>
      <c r="AW416" s="67" t="str">
        <f>IF(AM416="","",IF(COUNTIF('GSTR-2B IMS'!$AE$5:$AE$504,AM416)=1,SUMIF('GSTR-2B IMS'!$AE$5:$AE$504,AM416,'GSTR-2B IMS'!$AL$5:$AL$504),""))</f>
        <v/>
      </c>
      <c r="AX416" s="67" t="str">
        <f>IF(A416="","",IF(AO416&gt;1,"Duplicate",IF(COUNTIF('GSTR-2B IMS'!$AE$5:$AE$504,AM416)=0,"Only in Books",IF(COUNTIF('GSTR-2B IMS'!$AE$5:$AE$504,AM416)&gt;1,"Duplicate",IF(AND(C416=INDEX('GSTR-2B IMS'!$C$5:$C$504,AW416),F416=INDEX('GSTR-2B IMS'!$F$5:$F$504,AW416),ABS(H416-INDEX('GSTR-2B IMS'!$H$5:$H$504,AW416))&lt;=Setup!$B$21,ABS(L416-INDEX('GSTR-2B IMS'!$L$5:$L$504,AW416))&lt;=Setup!$B$18,ABS(AN416-INDEX('GSTR-2B IMS'!$AF$5:$AF$504,AW416))&lt;=Setup!$B$19,ABS(M416-INDEX('GSTR-2B IMS'!$M$5:$M$504,AW416))&lt;=Setup!$B$20,ABS(N416-INDEX('GSTR-2B IMS'!$N$5:$N$504,AW416))&lt;=Setup!$B$20,ABS(O416-INDEX('GSTR-2B IMS'!$O$5:$O$504,AW416))&lt;=Setup!$B$20,ABS(P416-INDEX('GSTR-2B IMS'!$P$5:$P$504,AW416))&lt;=Setup!$B$20),"Exact",IF(AND(C416=INDEX('GSTR-2B IMS'!$C$5:$C$504,AW416),F416=INDEX('GSTR-2B IMS'!$F$5:$F$504,AW416)),"Partial","Probable"))))))</f>
        <v/>
      </c>
      <c r="AY416" s="69" t="str">
        <f t="shared" si="88"/>
        <v/>
      </c>
      <c r="AZ416" s="190">
        <f t="shared" si="89"/>
        <v>412</v>
      </c>
      <c r="BA416" s="190" t="str">
        <f>IF(A416="","",IF(AW416="","N.A.",IF(INDEX('GSTR-2B IMS'!$T$5:$T$504,AW416)&lt;&gt;"Available","REVIEW",IF(OR(INDEX('GSTR-2B IMS'!$B$5:$B$504,AW416)="GSTR-1 B2B",INDEX('GSTR-2B IMS'!$B$5:$B$504,AW416)="GSTR-1A",INDEX('GSTR-2B IMS'!$B$5:$B$504,AW416)="IFF"),IF(OR(INDEX('GSTR-2B IMS'!$V$5:$V$504,AW416)="Accepted",INDEX('GSTR-2B IMS'!$V$5:$V$504,AW416)="No Action",INDEX('GSTR-2B IMS'!$V$5:$V$504,AW416)="Deemed Accepted"),"PASS","REVIEW"),IF(OR(INDEX('GSTR-2B IMS'!$V$5:$V$504,AW416)="Not in IMS",INDEX('GSTR-2B IMS'!$V$5:$V$504,AW416)="N.A.",INDEX('GSTR-2B IMS'!$V$5:$V$504,AW416)=""),"PASS","REVIEW")))))</f>
        <v/>
      </c>
      <c r="BB416" s="190" t="str">
        <f>IF(A416="","",IF(S416="Yes","RCM",IF(AW416="","Unmatched",IF(INDEX('GSTR-2B IMS'!$AC$5:$AC$504,AW416)="","4(A)(5)",INDEX('GSTR-2B IMS'!$AC$5:$AC$504,AW416)))))</f>
        <v/>
      </c>
      <c r="BC416" s="188" t="str">
        <f>IF(A416="","",IF(OR(S416="Yes",F416="Credit Note",Q416&lt;=0,AF416="",Setup!$B$24&lt;=AF416,AN416&lt;=0),0,MAX(0,M416*MIN(1,MAX(0,AI416/AN416))*MAX(0,1-IF(AND(AD416&lt;&gt;"",AD416&lt;=AF416),MIN(1,MAX(0,AE416/Q416)),0))-SUMIFS('Reversal Reclaim'!$K$5:$K$504,'Reversal Reclaim'!$B$5:$B$504,A416,'Reversal Reclaim'!$G$5:$G$504,"Temporary"))))</f>
        <v/>
      </c>
      <c r="BD416" s="188" t="str">
        <f>IF(A416="","",IF(OR(S416="Yes",F416="Credit Note",Q416&lt;=0,AF416="",Setup!$B$24&lt;=AF416,AN416&lt;=0),0,MAX(0,N416*MIN(1,MAX(0,AI416/AN416))*MAX(0,1-IF(AND(AD416&lt;&gt;"",AD416&lt;=AF416),MIN(1,MAX(0,AE416/Q416)),0))-SUMIFS('Reversal Reclaim'!$L$5:$L$504,'Reversal Reclaim'!$B$5:$B$504,A416,'Reversal Reclaim'!$G$5:$G$504,"Temporary"))))</f>
        <v/>
      </c>
      <c r="BE416" s="188" t="str">
        <f>IF(A416="","",IF(OR(S416="Yes",F416="Credit Note",Q416&lt;=0,AF416="",Setup!$B$24&lt;=AF416,AN416&lt;=0),0,MAX(0,O416*MIN(1,MAX(0,AI416/AN416))*MAX(0,1-IF(AND(AD416&lt;&gt;"",AD416&lt;=AF416),MIN(1,MAX(0,AE416/Q416)),0))-SUMIFS('Reversal Reclaim'!$M$5:$M$504,'Reversal Reclaim'!$B$5:$B$504,A416,'Reversal Reclaim'!$G$5:$G$504,"Temporary"))))</f>
        <v/>
      </c>
      <c r="BF416" s="188" t="str">
        <f>IF(A416="","",IF(OR(S416="Yes",F416="Credit Note",Q416&lt;=0,AF416="",Setup!$B$24&lt;=AF416,AN416&lt;=0),0,MAX(0,P416*MIN(1,MAX(0,AI416/AN416))*MAX(0,1-IF(AND(AD416&lt;&gt;"",AD416&lt;=AF416),MIN(1,MAX(0,AE416/Q416)),0))-SUMIFS('Reversal Reclaim'!$N$5:$N$504,'Reversal Reclaim'!$B$5:$B$504,A416,'Reversal Reclaim'!$G$5:$G$504,"Temporary"))))</f>
        <v/>
      </c>
      <c r="BG416" s="188" t="str">
        <f t="shared" si="90"/>
        <v/>
      </c>
    </row>
    <row r="417" spans="1:59" ht="37.950000000000003" customHeight="1" x14ac:dyDescent="0.25">
      <c r="A417" s="61"/>
      <c r="B417" s="62"/>
      <c r="C417" s="62"/>
      <c r="D417" s="62"/>
      <c r="E417" s="62"/>
      <c r="F417" s="62"/>
      <c r="G417" s="62"/>
      <c r="H417" s="63"/>
      <c r="I417" s="63"/>
      <c r="J417" s="63"/>
      <c r="K417" s="63"/>
      <c r="L417" s="64"/>
      <c r="M417" s="64"/>
      <c r="N417" s="64"/>
      <c r="O417" s="64"/>
      <c r="P417" s="64"/>
      <c r="Q417" s="64"/>
      <c r="R417" s="62"/>
      <c r="S417" s="62"/>
      <c r="T417" s="62"/>
      <c r="U417" s="62"/>
      <c r="V417" s="62"/>
      <c r="W417" s="63"/>
      <c r="X417" s="65"/>
      <c r="Y417" s="65"/>
      <c r="Z417" s="65"/>
      <c r="AA417" s="62"/>
      <c r="AB417" s="62"/>
      <c r="AC417" s="62"/>
      <c r="AD417" s="63"/>
      <c r="AE417" s="64"/>
      <c r="AF417" s="63" t="str">
        <f t="shared" si="78"/>
        <v/>
      </c>
      <c r="AG417" s="62"/>
      <c r="AH417" s="207"/>
      <c r="AI417" s="64"/>
      <c r="AJ417" s="64"/>
      <c r="AK417" s="64"/>
      <c r="AL417" s="66" t="str">
        <f t="shared" si="79"/>
        <v/>
      </c>
      <c r="AM417" s="67" t="str">
        <f t="shared" si="80"/>
        <v/>
      </c>
      <c r="AN417" s="68" t="str">
        <f t="shared" si="81"/>
        <v/>
      </c>
      <c r="AO417" s="67" t="str">
        <f t="shared" si="82"/>
        <v/>
      </c>
      <c r="AP417" s="67" t="str">
        <f t="shared" si="83"/>
        <v/>
      </c>
      <c r="AQ417" s="67" t="str">
        <f t="shared" si="84"/>
        <v/>
      </c>
      <c r="AR417" s="67" t="str">
        <f t="shared" si="85"/>
        <v/>
      </c>
      <c r="AS417" s="67" t="str">
        <f t="shared" si="86"/>
        <v/>
      </c>
      <c r="AT417" s="67" t="str">
        <f>IF(A417="","",IF(S417="Yes","N.A.",IF(AND(AD417&lt;&gt;"",AD417&lt;=AF417,AE417&gt;=Q417),"PASS",IF(Setup!$B$24&lt;=AF417,"WATCH",IF(BG417&gt;0,"PARTIAL REVERSE/REVIEW","REVERSE/REVIEW")))))</f>
        <v/>
      </c>
      <c r="AU417" s="67" t="str">
        <f>IF(A417="","",IF(H417="","REVIEW",IF(AI417&gt;0,IF(OR(AH417="",NOT(ISNUMBER(AH417))),"REVIEW CLAIM DATE",IF(AH417&lt;=SUMIF('FY Deadlines'!$A$5:$A$14,IF(MONTH(H417)&gt;=4,YEAR(H417),YEAR(H417)-1),'FY Deadlines'!$F$5:$F$14),"PASS","EXPIRED CLAIM")),IF(SUMIF('FY Deadlines'!$A$5:$A$14,IF(MONTH(H417)&gt;=4,YEAR(H417),YEAR(H417)-1),'FY Deadlines'!$F$5:$F$14)=0,"REVIEW FY",IF(Setup!$B$24&gt;SUMIF('FY Deadlines'!$A$5:$A$14,IF(MONTH(H417)&gt;=4,YEAR(H417),YEAR(H417)-1),'FY Deadlines'!$F$5:$F$14),"EXPIRED","PASS")))))</f>
        <v/>
      </c>
      <c r="AV417" s="67" t="str">
        <f t="shared" si="87"/>
        <v/>
      </c>
      <c r="AW417" s="67" t="str">
        <f>IF(AM417="","",IF(COUNTIF('GSTR-2B IMS'!$AE$5:$AE$504,AM417)=1,SUMIF('GSTR-2B IMS'!$AE$5:$AE$504,AM417,'GSTR-2B IMS'!$AL$5:$AL$504),""))</f>
        <v/>
      </c>
      <c r="AX417" s="67" t="str">
        <f>IF(A417="","",IF(AO417&gt;1,"Duplicate",IF(COUNTIF('GSTR-2B IMS'!$AE$5:$AE$504,AM417)=0,"Only in Books",IF(COUNTIF('GSTR-2B IMS'!$AE$5:$AE$504,AM417)&gt;1,"Duplicate",IF(AND(C417=INDEX('GSTR-2B IMS'!$C$5:$C$504,AW417),F417=INDEX('GSTR-2B IMS'!$F$5:$F$504,AW417),ABS(H417-INDEX('GSTR-2B IMS'!$H$5:$H$504,AW417))&lt;=Setup!$B$21,ABS(L417-INDEX('GSTR-2B IMS'!$L$5:$L$504,AW417))&lt;=Setup!$B$18,ABS(AN417-INDEX('GSTR-2B IMS'!$AF$5:$AF$504,AW417))&lt;=Setup!$B$19,ABS(M417-INDEX('GSTR-2B IMS'!$M$5:$M$504,AW417))&lt;=Setup!$B$20,ABS(N417-INDEX('GSTR-2B IMS'!$N$5:$N$504,AW417))&lt;=Setup!$B$20,ABS(O417-INDEX('GSTR-2B IMS'!$O$5:$O$504,AW417))&lt;=Setup!$B$20,ABS(P417-INDEX('GSTR-2B IMS'!$P$5:$P$504,AW417))&lt;=Setup!$B$20),"Exact",IF(AND(C417=INDEX('GSTR-2B IMS'!$C$5:$C$504,AW417),F417=INDEX('GSTR-2B IMS'!$F$5:$F$504,AW417)),"Partial","Probable"))))))</f>
        <v/>
      </c>
      <c r="AY417" s="69" t="str">
        <f t="shared" si="88"/>
        <v/>
      </c>
      <c r="AZ417" s="190">
        <f t="shared" si="89"/>
        <v>413</v>
      </c>
      <c r="BA417" s="190" t="str">
        <f>IF(A417="","",IF(AW417="","N.A.",IF(INDEX('GSTR-2B IMS'!$T$5:$T$504,AW417)&lt;&gt;"Available","REVIEW",IF(OR(INDEX('GSTR-2B IMS'!$B$5:$B$504,AW417)="GSTR-1 B2B",INDEX('GSTR-2B IMS'!$B$5:$B$504,AW417)="GSTR-1A",INDEX('GSTR-2B IMS'!$B$5:$B$504,AW417)="IFF"),IF(OR(INDEX('GSTR-2B IMS'!$V$5:$V$504,AW417)="Accepted",INDEX('GSTR-2B IMS'!$V$5:$V$504,AW417)="No Action",INDEX('GSTR-2B IMS'!$V$5:$V$504,AW417)="Deemed Accepted"),"PASS","REVIEW"),IF(OR(INDEX('GSTR-2B IMS'!$V$5:$V$504,AW417)="Not in IMS",INDEX('GSTR-2B IMS'!$V$5:$V$504,AW417)="N.A.",INDEX('GSTR-2B IMS'!$V$5:$V$504,AW417)=""),"PASS","REVIEW")))))</f>
        <v/>
      </c>
      <c r="BB417" s="190" t="str">
        <f>IF(A417="","",IF(S417="Yes","RCM",IF(AW417="","Unmatched",IF(INDEX('GSTR-2B IMS'!$AC$5:$AC$504,AW417)="","4(A)(5)",INDEX('GSTR-2B IMS'!$AC$5:$AC$504,AW417)))))</f>
        <v/>
      </c>
      <c r="BC417" s="188" t="str">
        <f>IF(A417="","",IF(OR(S417="Yes",F417="Credit Note",Q417&lt;=0,AF417="",Setup!$B$24&lt;=AF417,AN417&lt;=0),0,MAX(0,M417*MIN(1,MAX(0,AI417/AN417))*MAX(0,1-IF(AND(AD417&lt;&gt;"",AD417&lt;=AF417),MIN(1,MAX(0,AE417/Q417)),0))-SUMIFS('Reversal Reclaim'!$K$5:$K$504,'Reversal Reclaim'!$B$5:$B$504,A417,'Reversal Reclaim'!$G$5:$G$504,"Temporary"))))</f>
        <v/>
      </c>
      <c r="BD417" s="188" t="str">
        <f>IF(A417="","",IF(OR(S417="Yes",F417="Credit Note",Q417&lt;=0,AF417="",Setup!$B$24&lt;=AF417,AN417&lt;=0),0,MAX(0,N417*MIN(1,MAX(0,AI417/AN417))*MAX(0,1-IF(AND(AD417&lt;&gt;"",AD417&lt;=AF417),MIN(1,MAX(0,AE417/Q417)),0))-SUMIFS('Reversal Reclaim'!$L$5:$L$504,'Reversal Reclaim'!$B$5:$B$504,A417,'Reversal Reclaim'!$G$5:$G$504,"Temporary"))))</f>
        <v/>
      </c>
      <c r="BE417" s="188" t="str">
        <f>IF(A417="","",IF(OR(S417="Yes",F417="Credit Note",Q417&lt;=0,AF417="",Setup!$B$24&lt;=AF417,AN417&lt;=0),0,MAX(0,O417*MIN(1,MAX(0,AI417/AN417))*MAX(0,1-IF(AND(AD417&lt;&gt;"",AD417&lt;=AF417),MIN(1,MAX(0,AE417/Q417)),0))-SUMIFS('Reversal Reclaim'!$M$5:$M$504,'Reversal Reclaim'!$B$5:$B$504,A417,'Reversal Reclaim'!$G$5:$G$504,"Temporary"))))</f>
        <v/>
      </c>
      <c r="BF417" s="188" t="str">
        <f>IF(A417="","",IF(OR(S417="Yes",F417="Credit Note",Q417&lt;=0,AF417="",Setup!$B$24&lt;=AF417,AN417&lt;=0),0,MAX(0,P417*MIN(1,MAX(0,AI417/AN417))*MAX(0,1-IF(AND(AD417&lt;&gt;"",AD417&lt;=AF417),MIN(1,MAX(0,AE417/Q417)),0))-SUMIFS('Reversal Reclaim'!$N$5:$N$504,'Reversal Reclaim'!$B$5:$B$504,A417,'Reversal Reclaim'!$G$5:$G$504,"Temporary"))))</f>
        <v/>
      </c>
      <c r="BG417" s="188" t="str">
        <f t="shared" si="90"/>
        <v/>
      </c>
    </row>
    <row r="418" spans="1:59" ht="37.950000000000003" customHeight="1" x14ac:dyDescent="0.25">
      <c r="A418" s="61"/>
      <c r="B418" s="62"/>
      <c r="C418" s="62"/>
      <c r="D418" s="62"/>
      <c r="E418" s="62"/>
      <c r="F418" s="62"/>
      <c r="G418" s="62"/>
      <c r="H418" s="63"/>
      <c r="I418" s="63"/>
      <c r="J418" s="63"/>
      <c r="K418" s="63"/>
      <c r="L418" s="64"/>
      <c r="M418" s="64"/>
      <c r="N418" s="64"/>
      <c r="O418" s="64"/>
      <c r="P418" s="64"/>
      <c r="Q418" s="64"/>
      <c r="R418" s="62"/>
      <c r="S418" s="62"/>
      <c r="T418" s="62"/>
      <c r="U418" s="62"/>
      <c r="V418" s="62"/>
      <c r="W418" s="63"/>
      <c r="X418" s="65"/>
      <c r="Y418" s="65"/>
      <c r="Z418" s="65"/>
      <c r="AA418" s="62"/>
      <c r="AB418" s="62"/>
      <c r="AC418" s="62"/>
      <c r="AD418" s="63"/>
      <c r="AE418" s="64"/>
      <c r="AF418" s="63" t="str">
        <f t="shared" si="78"/>
        <v/>
      </c>
      <c r="AG418" s="62"/>
      <c r="AH418" s="207"/>
      <c r="AI418" s="64"/>
      <c r="AJ418" s="64"/>
      <c r="AK418" s="64"/>
      <c r="AL418" s="66" t="str">
        <f t="shared" si="79"/>
        <v/>
      </c>
      <c r="AM418" s="67" t="str">
        <f t="shared" si="80"/>
        <v/>
      </c>
      <c r="AN418" s="68" t="str">
        <f t="shared" si="81"/>
        <v/>
      </c>
      <c r="AO418" s="67" t="str">
        <f t="shared" si="82"/>
        <v/>
      </c>
      <c r="AP418" s="67" t="str">
        <f t="shared" si="83"/>
        <v/>
      </c>
      <c r="AQ418" s="67" t="str">
        <f t="shared" si="84"/>
        <v/>
      </c>
      <c r="AR418" s="67" t="str">
        <f t="shared" si="85"/>
        <v/>
      </c>
      <c r="AS418" s="67" t="str">
        <f t="shared" si="86"/>
        <v/>
      </c>
      <c r="AT418" s="67" t="str">
        <f>IF(A418="","",IF(S418="Yes","N.A.",IF(AND(AD418&lt;&gt;"",AD418&lt;=AF418,AE418&gt;=Q418),"PASS",IF(Setup!$B$24&lt;=AF418,"WATCH",IF(BG418&gt;0,"PARTIAL REVERSE/REVIEW","REVERSE/REVIEW")))))</f>
        <v/>
      </c>
      <c r="AU418" s="67" t="str">
        <f>IF(A418="","",IF(H418="","REVIEW",IF(AI418&gt;0,IF(OR(AH418="",NOT(ISNUMBER(AH418))),"REVIEW CLAIM DATE",IF(AH418&lt;=SUMIF('FY Deadlines'!$A$5:$A$14,IF(MONTH(H418)&gt;=4,YEAR(H418),YEAR(H418)-1),'FY Deadlines'!$F$5:$F$14),"PASS","EXPIRED CLAIM")),IF(SUMIF('FY Deadlines'!$A$5:$A$14,IF(MONTH(H418)&gt;=4,YEAR(H418),YEAR(H418)-1),'FY Deadlines'!$F$5:$F$14)=0,"REVIEW FY",IF(Setup!$B$24&gt;SUMIF('FY Deadlines'!$A$5:$A$14,IF(MONTH(H418)&gt;=4,YEAR(H418),YEAR(H418)-1),'FY Deadlines'!$F$5:$F$14),"EXPIRED","PASS")))))</f>
        <v/>
      </c>
      <c r="AV418" s="67" t="str">
        <f t="shared" si="87"/>
        <v/>
      </c>
      <c r="AW418" s="67" t="str">
        <f>IF(AM418="","",IF(COUNTIF('GSTR-2B IMS'!$AE$5:$AE$504,AM418)=1,SUMIF('GSTR-2B IMS'!$AE$5:$AE$504,AM418,'GSTR-2B IMS'!$AL$5:$AL$504),""))</f>
        <v/>
      </c>
      <c r="AX418" s="67" t="str">
        <f>IF(A418="","",IF(AO418&gt;1,"Duplicate",IF(COUNTIF('GSTR-2B IMS'!$AE$5:$AE$504,AM418)=0,"Only in Books",IF(COUNTIF('GSTR-2B IMS'!$AE$5:$AE$504,AM418)&gt;1,"Duplicate",IF(AND(C418=INDEX('GSTR-2B IMS'!$C$5:$C$504,AW418),F418=INDEX('GSTR-2B IMS'!$F$5:$F$504,AW418),ABS(H418-INDEX('GSTR-2B IMS'!$H$5:$H$504,AW418))&lt;=Setup!$B$21,ABS(L418-INDEX('GSTR-2B IMS'!$L$5:$L$504,AW418))&lt;=Setup!$B$18,ABS(AN418-INDEX('GSTR-2B IMS'!$AF$5:$AF$504,AW418))&lt;=Setup!$B$19,ABS(M418-INDEX('GSTR-2B IMS'!$M$5:$M$504,AW418))&lt;=Setup!$B$20,ABS(N418-INDEX('GSTR-2B IMS'!$N$5:$N$504,AW418))&lt;=Setup!$B$20,ABS(O418-INDEX('GSTR-2B IMS'!$O$5:$O$504,AW418))&lt;=Setup!$B$20,ABS(P418-INDEX('GSTR-2B IMS'!$P$5:$P$504,AW418))&lt;=Setup!$B$20),"Exact",IF(AND(C418=INDEX('GSTR-2B IMS'!$C$5:$C$504,AW418),F418=INDEX('GSTR-2B IMS'!$F$5:$F$504,AW418)),"Partial","Probable"))))))</f>
        <v/>
      </c>
      <c r="AY418" s="69" t="str">
        <f t="shared" si="88"/>
        <v/>
      </c>
      <c r="AZ418" s="190">
        <f t="shared" si="89"/>
        <v>414</v>
      </c>
      <c r="BA418" s="190" t="str">
        <f>IF(A418="","",IF(AW418="","N.A.",IF(INDEX('GSTR-2B IMS'!$T$5:$T$504,AW418)&lt;&gt;"Available","REVIEW",IF(OR(INDEX('GSTR-2B IMS'!$B$5:$B$504,AW418)="GSTR-1 B2B",INDEX('GSTR-2B IMS'!$B$5:$B$504,AW418)="GSTR-1A",INDEX('GSTR-2B IMS'!$B$5:$B$504,AW418)="IFF"),IF(OR(INDEX('GSTR-2B IMS'!$V$5:$V$504,AW418)="Accepted",INDEX('GSTR-2B IMS'!$V$5:$V$504,AW418)="No Action",INDEX('GSTR-2B IMS'!$V$5:$V$504,AW418)="Deemed Accepted"),"PASS","REVIEW"),IF(OR(INDEX('GSTR-2B IMS'!$V$5:$V$504,AW418)="Not in IMS",INDEX('GSTR-2B IMS'!$V$5:$V$504,AW418)="N.A.",INDEX('GSTR-2B IMS'!$V$5:$V$504,AW418)=""),"PASS","REVIEW")))))</f>
        <v/>
      </c>
      <c r="BB418" s="190" t="str">
        <f>IF(A418="","",IF(S418="Yes","RCM",IF(AW418="","Unmatched",IF(INDEX('GSTR-2B IMS'!$AC$5:$AC$504,AW418)="","4(A)(5)",INDEX('GSTR-2B IMS'!$AC$5:$AC$504,AW418)))))</f>
        <v/>
      </c>
      <c r="BC418" s="188" t="str">
        <f>IF(A418="","",IF(OR(S418="Yes",F418="Credit Note",Q418&lt;=0,AF418="",Setup!$B$24&lt;=AF418,AN418&lt;=0),0,MAX(0,M418*MIN(1,MAX(0,AI418/AN418))*MAX(0,1-IF(AND(AD418&lt;&gt;"",AD418&lt;=AF418),MIN(1,MAX(0,AE418/Q418)),0))-SUMIFS('Reversal Reclaim'!$K$5:$K$504,'Reversal Reclaim'!$B$5:$B$504,A418,'Reversal Reclaim'!$G$5:$G$504,"Temporary"))))</f>
        <v/>
      </c>
      <c r="BD418" s="188" t="str">
        <f>IF(A418="","",IF(OR(S418="Yes",F418="Credit Note",Q418&lt;=0,AF418="",Setup!$B$24&lt;=AF418,AN418&lt;=0),0,MAX(0,N418*MIN(1,MAX(0,AI418/AN418))*MAX(0,1-IF(AND(AD418&lt;&gt;"",AD418&lt;=AF418),MIN(1,MAX(0,AE418/Q418)),0))-SUMIFS('Reversal Reclaim'!$L$5:$L$504,'Reversal Reclaim'!$B$5:$B$504,A418,'Reversal Reclaim'!$G$5:$G$504,"Temporary"))))</f>
        <v/>
      </c>
      <c r="BE418" s="188" t="str">
        <f>IF(A418="","",IF(OR(S418="Yes",F418="Credit Note",Q418&lt;=0,AF418="",Setup!$B$24&lt;=AF418,AN418&lt;=0),0,MAX(0,O418*MIN(1,MAX(0,AI418/AN418))*MAX(0,1-IF(AND(AD418&lt;&gt;"",AD418&lt;=AF418),MIN(1,MAX(0,AE418/Q418)),0))-SUMIFS('Reversal Reclaim'!$M$5:$M$504,'Reversal Reclaim'!$B$5:$B$504,A418,'Reversal Reclaim'!$G$5:$G$504,"Temporary"))))</f>
        <v/>
      </c>
      <c r="BF418" s="188" t="str">
        <f>IF(A418="","",IF(OR(S418="Yes",F418="Credit Note",Q418&lt;=0,AF418="",Setup!$B$24&lt;=AF418,AN418&lt;=0),0,MAX(0,P418*MIN(1,MAX(0,AI418/AN418))*MAX(0,1-IF(AND(AD418&lt;&gt;"",AD418&lt;=AF418),MIN(1,MAX(0,AE418/Q418)),0))-SUMIFS('Reversal Reclaim'!$N$5:$N$504,'Reversal Reclaim'!$B$5:$B$504,A418,'Reversal Reclaim'!$G$5:$G$504,"Temporary"))))</f>
        <v/>
      </c>
      <c r="BG418" s="188" t="str">
        <f t="shared" si="90"/>
        <v/>
      </c>
    </row>
    <row r="419" spans="1:59" ht="37.950000000000003" customHeight="1" x14ac:dyDescent="0.25">
      <c r="A419" s="61"/>
      <c r="B419" s="62"/>
      <c r="C419" s="62"/>
      <c r="D419" s="62"/>
      <c r="E419" s="62"/>
      <c r="F419" s="62"/>
      <c r="G419" s="62"/>
      <c r="H419" s="63"/>
      <c r="I419" s="63"/>
      <c r="J419" s="63"/>
      <c r="K419" s="63"/>
      <c r="L419" s="64"/>
      <c r="M419" s="64"/>
      <c r="N419" s="64"/>
      <c r="O419" s="64"/>
      <c r="P419" s="64"/>
      <c r="Q419" s="64"/>
      <c r="R419" s="62"/>
      <c r="S419" s="62"/>
      <c r="T419" s="62"/>
      <c r="U419" s="62"/>
      <c r="V419" s="62"/>
      <c r="W419" s="63"/>
      <c r="X419" s="65"/>
      <c r="Y419" s="65"/>
      <c r="Z419" s="65"/>
      <c r="AA419" s="62"/>
      <c r="AB419" s="62"/>
      <c r="AC419" s="62"/>
      <c r="AD419" s="63"/>
      <c r="AE419" s="64"/>
      <c r="AF419" s="63" t="str">
        <f t="shared" si="78"/>
        <v/>
      </c>
      <c r="AG419" s="62"/>
      <c r="AH419" s="207"/>
      <c r="AI419" s="64"/>
      <c r="AJ419" s="64"/>
      <c r="AK419" s="64"/>
      <c r="AL419" s="66" t="str">
        <f t="shared" si="79"/>
        <v/>
      </c>
      <c r="AM419" s="67" t="str">
        <f t="shared" si="80"/>
        <v/>
      </c>
      <c r="AN419" s="68" t="str">
        <f t="shared" si="81"/>
        <v/>
      </c>
      <c r="AO419" s="67" t="str">
        <f t="shared" si="82"/>
        <v/>
      </c>
      <c r="AP419" s="67" t="str">
        <f t="shared" si="83"/>
        <v/>
      </c>
      <c r="AQ419" s="67" t="str">
        <f t="shared" si="84"/>
        <v/>
      </c>
      <c r="AR419" s="67" t="str">
        <f t="shared" si="85"/>
        <v/>
      </c>
      <c r="AS419" s="67" t="str">
        <f t="shared" si="86"/>
        <v/>
      </c>
      <c r="AT419" s="67" t="str">
        <f>IF(A419="","",IF(S419="Yes","N.A.",IF(AND(AD419&lt;&gt;"",AD419&lt;=AF419,AE419&gt;=Q419),"PASS",IF(Setup!$B$24&lt;=AF419,"WATCH",IF(BG419&gt;0,"PARTIAL REVERSE/REVIEW","REVERSE/REVIEW")))))</f>
        <v/>
      </c>
      <c r="AU419" s="67" t="str">
        <f>IF(A419="","",IF(H419="","REVIEW",IF(AI419&gt;0,IF(OR(AH419="",NOT(ISNUMBER(AH419))),"REVIEW CLAIM DATE",IF(AH419&lt;=SUMIF('FY Deadlines'!$A$5:$A$14,IF(MONTH(H419)&gt;=4,YEAR(H419),YEAR(H419)-1),'FY Deadlines'!$F$5:$F$14),"PASS","EXPIRED CLAIM")),IF(SUMIF('FY Deadlines'!$A$5:$A$14,IF(MONTH(H419)&gt;=4,YEAR(H419),YEAR(H419)-1),'FY Deadlines'!$F$5:$F$14)=0,"REVIEW FY",IF(Setup!$B$24&gt;SUMIF('FY Deadlines'!$A$5:$A$14,IF(MONTH(H419)&gt;=4,YEAR(H419),YEAR(H419)-1),'FY Deadlines'!$F$5:$F$14),"EXPIRED","PASS")))))</f>
        <v/>
      </c>
      <c r="AV419" s="67" t="str">
        <f t="shared" si="87"/>
        <v/>
      </c>
      <c r="AW419" s="67" t="str">
        <f>IF(AM419="","",IF(COUNTIF('GSTR-2B IMS'!$AE$5:$AE$504,AM419)=1,SUMIF('GSTR-2B IMS'!$AE$5:$AE$504,AM419,'GSTR-2B IMS'!$AL$5:$AL$504),""))</f>
        <v/>
      </c>
      <c r="AX419" s="67" t="str">
        <f>IF(A419="","",IF(AO419&gt;1,"Duplicate",IF(COUNTIF('GSTR-2B IMS'!$AE$5:$AE$504,AM419)=0,"Only in Books",IF(COUNTIF('GSTR-2B IMS'!$AE$5:$AE$504,AM419)&gt;1,"Duplicate",IF(AND(C419=INDEX('GSTR-2B IMS'!$C$5:$C$504,AW419),F419=INDEX('GSTR-2B IMS'!$F$5:$F$504,AW419),ABS(H419-INDEX('GSTR-2B IMS'!$H$5:$H$504,AW419))&lt;=Setup!$B$21,ABS(L419-INDEX('GSTR-2B IMS'!$L$5:$L$504,AW419))&lt;=Setup!$B$18,ABS(AN419-INDEX('GSTR-2B IMS'!$AF$5:$AF$504,AW419))&lt;=Setup!$B$19,ABS(M419-INDEX('GSTR-2B IMS'!$M$5:$M$504,AW419))&lt;=Setup!$B$20,ABS(N419-INDEX('GSTR-2B IMS'!$N$5:$N$504,AW419))&lt;=Setup!$B$20,ABS(O419-INDEX('GSTR-2B IMS'!$O$5:$O$504,AW419))&lt;=Setup!$B$20,ABS(P419-INDEX('GSTR-2B IMS'!$P$5:$P$504,AW419))&lt;=Setup!$B$20),"Exact",IF(AND(C419=INDEX('GSTR-2B IMS'!$C$5:$C$504,AW419),F419=INDEX('GSTR-2B IMS'!$F$5:$F$504,AW419)),"Partial","Probable"))))))</f>
        <v/>
      </c>
      <c r="AY419" s="69" t="str">
        <f t="shared" si="88"/>
        <v/>
      </c>
      <c r="AZ419" s="190">
        <f t="shared" si="89"/>
        <v>415</v>
      </c>
      <c r="BA419" s="190" t="str">
        <f>IF(A419="","",IF(AW419="","N.A.",IF(INDEX('GSTR-2B IMS'!$T$5:$T$504,AW419)&lt;&gt;"Available","REVIEW",IF(OR(INDEX('GSTR-2B IMS'!$B$5:$B$504,AW419)="GSTR-1 B2B",INDEX('GSTR-2B IMS'!$B$5:$B$504,AW419)="GSTR-1A",INDEX('GSTR-2B IMS'!$B$5:$B$504,AW419)="IFF"),IF(OR(INDEX('GSTR-2B IMS'!$V$5:$V$504,AW419)="Accepted",INDEX('GSTR-2B IMS'!$V$5:$V$504,AW419)="No Action",INDEX('GSTR-2B IMS'!$V$5:$V$504,AW419)="Deemed Accepted"),"PASS","REVIEW"),IF(OR(INDEX('GSTR-2B IMS'!$V$5:$V$504,AW419)="Not in IMS",INDEX('GSTR-2B IMS'!$V$5:$V$504,AW419)="N.A.",INDEX('GSTR-2B IMS'!$V$5:$V$504,AW419)=""),"PASS","REVIEW")))))</f>
        <v/>
      </c>
      <c r="BB419" s="190" t="str">
        <f>IF(A419="","",IF(S419="Yes","RCM",IF(AW419="","Unmatched",IF(INDEX('GSTR-2B IMS'!$AC$5:$AC$504,AW419)="","4(A)(5)",INDEX('GSTR-2B IMS'!$AC$5:$AC$504,AW419)))))</f>
        <v/>
      </c>
      <c r="BC419" s="188" t="str">
        <f>IF(A419="","",IF(OR(S419="Yes",F419="Credit Note",Q419&lt;=0,AF419="",Setup!$B$24&lt;=AF419,AN419&lt;=0),0,MAX(0,M419*MIN(1,MAX(0,AI419/AN419))*MAX(0,1-IF(AND(AD419&lt;&gt;"",AD419&lt;=AF419),MIN(1,MAX(0,AE419/Q419)),0))-SUMIFS('Reversal Reclaim'!$K$5:$K$504,'Reversal Reclaim'!$B$5:$B$504,A419,'Reversal Reclaim'!$G$5:$G$504,"Temporary"))))</f>
        <v/>
      </c>
      <c r="BD419" s="188" t="str">
        <f>IF(A419="","",IF(OR(S419="Yes",F419="Credit Note",Q419&lt;=0,AF419="",Setup!$B$24&lt;=AF419,AN419&lt;=0),0,MAX(0,N419*MIN(1,MAX(0,AI419/AN419))*MAX(0,1-IF(AND(AD419&lt;&gt;"",AD419&lt;=AF419),MIN(1,MAX(0,AE419/Q419)),0))-SUMIFS('Reversal Reclaim'!$L$5:$L$504,'Reversal Reclaim'!$B$5:$B$504,A419,'Reversal Reclaim'!$G$5:$G$504,"Temporary"))))</f>
        <v/>
      </c>
      <c r="BE419" s="188" t="str">
        <f>IF(A419="","",IF(OR(S419="Yes",F419="Credit Note",Q419&lt;=0,AF419="",Setup!$B$24&lt;=AF419,AN419&lt;=0),0,MAX(0,O419*MIN(1,MAX(0,AI419/AN419))*MAX(0,1-IF(AND(AD419&lt;&gt;"",AD419&lt;=AF419),MIN(1,MAX(0,AE419/Q419)),0))-SUMIFS('Reversal Reclaim'!$M$5:$M$504,'Reversal Reclaim'!$B$5:$B$504,A419,'Reversal Reclaim'!$G$5:$G$504,"Temporary"))))</f>
        <v/>
      </c>
      <c r="BF419" s="188" t="str">
        <f>IF(A419="","",IF(OR(S419="Yes",F419="Credit Note",Q419&lt;=0,AF419="",Setup!$B$24&lt;=AF419,AN419&lt;=0),0,MAX(0,P419*MIN(1,MAX(0,AI419/AN419))*MAX(0,1-IF(AND(AD419&lt;&gt;"",AD419&lt;=AF419),MIN(1,MAX(0,AE419/Q419)),0))-SUMIFS('Reversal Reclaim'!$N$5:$N$504,'Reversal Reclaim'!$B$5:$B$504,A419,'Reversal Reclaim'!$G$5:$G$504,"Temporary"))))</f>
        <v/>
      </c>
      <c r="BG419" s="188" t="str">
        <f t="shared" si="90"/>
        <v/>
      </c>
    </row>
    <row r="420" spans="1:59" ht="37.950000000000003" customHeight="1" x14ac:dyDescent="0.25">
      <c r="A420" s="61"/>
      <c r="B420" s="62"/>
      <c r="C420" s="62"/>
      <c r="D420" s="62"/>
      <c r="E420" s="62"/>
      <c r="F420" s="62"/>
      <c r="G420" s="62"/>
      <c r="H420" s="63"/>
      <c r="I420" s="63"/>
      <c r="J420" s="63"/>
      <c r="K420" s="63"/>
      <c r="L420" s="64"/>
      <c r="M420" s="64"/>
      <c r="N420" s="64"/>
      <c r="O420" s="64"/>
      <c r="P420" s="64"/>
      <c r="Q420" s="64"/>
      <c r="R420" s="62"/>
      <c r="S420" s="62"/>
      <c r="T420" s="62"/>
      <c r="U420" s="62"/>
      <c r="V420" s="62"/>
      <c r="W420" s="63"/>
      <c r="X420" s="65"/>
      <c r="Y420" s="65"/>
      <c r="Z420" s="65"/>
      <c r="AA420" s="62"/>
      <c r="AB420" s="62"/>
      <c r="AC420" s="62"/>
      <c r="AD420" s="63"/>
      <c r="AE420" s="64"/>
      <c r="AF420" s="63" t="str">
        <f t="shared" si="78"/>
        <v/>
      </c>
      <c r="AG420" s="62"/>
      <c r="AH420" s="207"/>
      <c r="AI420" s="64"/>
      <c r="AJ420" s="64"/>
      <c r="AK420" s="64"/>
      <c r="AL420" s="66" t="str">
        <f t="shared" si="79"/>
        <v/>
      </c>
      <c r="AM420" s="67" t="str">
        <f t="shared" si="80"/>
        <v/>
      </c>
      <c r="AN420" s="68" t="str">
        <f t="shared" si="81"/>
        <v/>
      </c>
      <c r="AO420" s="67" t="str">
        <f t="shared" si="82"/>
        <v/>
      </c>
      <c r="AP420" s="67" t="str">
        <f t="shared" si="83"/>
        <v/>
      </c>
      <c r="AQ420" s="67" t="str">
        <f t="shared" si="84"/>
        <v/>
      </c>
      <c r="AR420" s="67" t="str">
        <f t="shared" si="85"/>
        <v/>
      </c>
      <c r="AS420" s="67" t="str">
        <f t="shared" si="86"/>
        <v/>
      </c>
      <c r="AT420" s="67" t="str">
        <f>IF(A420="","",IF(S420="Yes","N.A.",IF(AND(AD420&lt;&gt;"",AD420&lt;=AF420,AE420&gt;=Q420),"PASS",IF(Setup!$B$24&lt;=AF420,"WATCH",IF(BG420&gt;0,"PARTIAL REVERSE/REVIEW","REVERSE/REVIEW")))))</f>
        <v/>
      </c>
      <c r="AU420" s="67" t="str">
        <f>IF(A420="","",IF(H420="","REVIEW",IF(AI420&gt;0,IF(OR(AH420="",NOT(ISNUMBER(AH420))),"REVIEW CLAIM DATE",IF(AH420&lt;=SUMIF('FY Deadlines'!$A$5:$A$14,IF(MONTH(H420)&gt;=4,YEAR(H420),YEAR(H420)-1),'FY Deadlines'!$F$5:$F$14),"PASS","EXPIRED CLAIM")),IF(SUMIF('FY Deadlines'!$A$5:$A$14,IF(MONTH(H420)&gt;=4,YEAR(H420),YEAR(H420)-1),'FY Deadlines'!$F$5:$F$14)=0,"REVIEW FY",IF(Setup!$B$24&gt;SUMIF('FY Deadlines'!$A$5:$A$14,IF(MONTH(H420)&gt;=4,YEAR(H420),YEAR(H420)-1),'FY Deadlines'!$F$5:$F$14),"EXPIRED","PASS")))))</f>
        <v/>
      </c>
      <c r="AV420" s="67" t="str">
        <f t="shared" si="87"/>
        <v/>
      </c>
      <c r="AW420" s="67" t="str">
        <f>IF(AM420="","",IF(COUNTIF('GSTR-2B IMS'!$AE$5:$AE$504,AM420)=1,SUMIF('GSTR-2B IMS'!$AE$5:$AE$504,AM420,'GSTR-2B IMS'!$AL$5:$AL$504),""))</f>
        <v/>
      </c>
      <c r="AX420" s="67" t="str">
        <f>IF(A420="","",IF(AO420&gt;1,"Duplicate",IF(COUNTIF('GSTR-2B IMS'!$AE$5:$AE$504,AM420)=0,"Only in Books",IF(COUNTIF('GSTR-2B IMS'!$AE$5:$AE$504,AM420)&gt;1,"Duplicate",IF(AND(C420=INDEX('GSTR-2B IMS'!$C$5:$C$504,AW420),F420=INDEX('GSTR-2B IMS'!$F$5:$F$504,AW420),ABS(H420-INDEX('GSTR-2B IMS'!$H$5:$H$504,AW420))&lt;=Setup!$B$21,ABS(L420-INDEX('GSTR-2B IMS'!$L$5:$L$504,AW420))&lt;=Setup!$B$18,ABS(AN420-INDEX('GSTR-2B IMS'!$AF$5:$AF$504,AW420))&lt;=Setup!$B$19,ABS(M420-INDEX('GSTR-2B IMS'!$M$5:$M$504,AW420))&lt;=Setup!$B$20,ABS(N420-INDEX('GSTR-2B IMS'!$N$5:$N$504,AW420))&lt;=Setup!$B$20,ABS(O420-INDEX('GSTR-2B IMS'!$O$5:$O$504,AW420))&lt;=Setup!$B$20,ABS(P420-INDEX('GSTR-2B IMS'!$P$5:$P$504,AW420))&lt;=Setup!$B$20),"Exact",IF(AND(C420=INDEX('GSTR-2B IMS'!$C$5:$C$504,AW420),F420=INDEX('GSTR-2B IMS'!$F$5:$F$504,AW420)),"Partial","Probable"))))))</f>
        <v/>
      </c>
      <c r="AY420" s="69" t="str">
        <f t="shared" si="88"/>
        <v/>
      </c>
      <c r="AZ420" s="190">
        <f t="shared" si="89"/>
        <v>416</v>
      </c>
      <c r="BA420" s="190" t="str">
        <f>IF(A420="","",IF(AW420="","N.A.",IF(INDEX('GSTR-2B IMS'!$T$5:$T$504,AW420)&lt;&gt;"Available","REVIEW",IF(OR(INDEX('GSTR-2B IMS'!$B$5:$B$504,AW420)="GSTR-1 B2B",INDEX('GSTR-2B IMS'!$B$5:$B$504,AW420)="GSTR-1A",INDEX('GSTR-2B IMS'!$B$5:$B$504,AW420)="IFF"),IF(OR(INDEX('GSTR-2B IMS'!$V$5:$V$504,AW420)="Accepted",INDEX('GSTR-2B IMS'!$V$5:$V$504,AW420)="No Action",INDEX('GSTR-2B IMS'!$V$5:$V$504,AW420)="Deemed Accepted"),"PASS","REVIEW"),IF(OR(INDEX('GSTR-2B IMS'!$V$5:$V$504,AW420)="Not in IMS",INDEX('GSTR-2B IMS'!$V$5:$V$504,AW420)="N.A.",INDEX('GSTR-2B IMS'!$V$5:$V$504,AW420)=""),"PASS","REVIEW")))))</f>
        <v/>
      </c>
      <c r="BB420" s="190" t="str">
        <f>IF(A420="","",IF(S420="Yes","RCM",IF(AW420="","Unmatched",IF(INDEX('GSTR-2B IMS'!$AC$5:$AC$504,AW420)="","4(A)(5)",INDEX('GSTR-2B IMS'!$AC$5:$AC$504,AW420)))))</f>
        <v/>
      </c>
      <c r="BC420" s="188" t="str">
        <f>IF(A420="","",IF(OR(S420="Yes",F420="Credit Note",Q420&lt;=0,AF420="",Setup!$B$24&lt;=AF420,AN420&lt;=0),0,MAX(0,M420*MIN(1,MAX(0,AI420/AN420))*MAX(0,1-IF(AND(AD420&lt;&gt;"",AD420&lt;=AF420),MIN(1,MAX(0,AE420/Q420)),0))-SUMIFS('Reversal Reclaim'!$K$5:$K$504,'Reversal Reclaim'!$B$5:$B$504,A420,'Reversal Reclaim'!$G$5:$G$504,"Temporary"))))</f>
        <v/>
      </c>
      <c r="BD420" s="188" t="str">
        <f>IF(A420="","",IF(OR(S420="Yes",F420="Credit Note",Q420&lt;=0,AF420="",Setup!$B$24&lt;=AF420,AN420&lt;=0),0,MAX(0,N420*MIN(1,MAX(0,AI420/AN420))*MAX(0,1-IF(AND(AD420&lt;&gt;"",AD420&lt;=AF420),MIN(1,MAX(0,AE420/Q420)),0))-SUMIFS('Reversal Reclaim'!$L$5:$L$504,'Reversal Reclaim'!$B$5:$B$504,A420,'Reversal Reclaim'!$G$5:$G$504,"Temporary"))))</f>
        <v/>
      </c>
      <c r="BE420" s="188" t="str">
        <f>IF(A420="","",IF(OR(S420="Yes",F420="Credit Note",Q420&lt;=0,AF420="",Setup!$B$24&lt;=AF420,AN420&lt;=0),0,MAX(0,O420*MIN(1,MAX(0,AI420/AN420))*MAX(0,1-IF(AND(AD420&lt;&gt;"",AD420&lt;=AF420),MIN(1,MAX(0,AE420/Q420)),0))-SUMIFS('Reversal Reclaim'!$M$5:$M$504,'Reversal Reclaim'!$B$5:$B$504,A420,'Reversal Reclaim'!$G$5:$G$504,"Temporary"))))</f>
        <v/>
      </c>
      <c r="BF420" s="188" t="str">
        <f>IF(A420="","",IF(OR(S420="Yes",F420="Credit Note",Q420&lt;=0,AF420="",Setup!$B$24&lt;=AF420,AN420&lt;=0),0,MAX(0,P420*MIN(1,MAX(0,AI420/AN420))*MAX(0,1-IF(AND(AD420&lt;&gt;"",AD420&lt;=AF420),MIN(1,MAX(0,AE420/Q420)),0))-SUMIFS('Reversal Reclaim'!$N$5:$N$504,'Reversal Reclaim'!$B$5:$B$504,A420,'Reversal Reclaim'!$G$5:$G$504,"Temporary"))))</f>
        <v/>
      </c>
      <c r="BG420" s="188" t="str">
        <f t="shared" si="90"/>
        <v/>
      </c>
    </row>
    <row r="421" spans="1:59" ht="37.950000000000003" customHeight="1" x14ac:dyDescent="0.25">
      <c r="A421" s="61"/>
      <c r="B421" s="62"/>
      <c r="C421" s="62"/>
      <c r="D421" s="62"/>
      <c r="E421" s="62"/>
      <c r="F421" s="62"/>
      <c r="G421" s="62"/>
      <c r="H421" s="63"/>
      <c r="I421" s="63"/>
      <c r="J421" s="63"/>
      <c r="K421" s="63"/>
      <c r="L421" s="64"/>
      <c r="M421" s="64"/>
      <c r="N421" s="64"/>
      <c r="O421" s="64"/>
      <c r="P421" s="64"/>
      <c r="Q421" s="64"/>
      <c r="R421" s="62"/>
      <c r="S421" s="62"/>
      <c r="T421" s="62"/>
      <c r="U421" s="62"/>
      <c r="V421" s="62"/>
      <c r="W421" s="63"/>
      <c r="X421" s="65"/>
      <c r="Y421" s="65"/>
      <c r="Z421" s="65"/>
      <c r="AA421" s="62"/>
      <c r="AB421" s="62"/>
      <c r="AC421" s="62"/>
      <c r="AD421" s="63"/>
      <c r="AE421" s="64"/>
      <c r="AF421" s="63" t="str">
        <f t="shared" si="78"/>
        <v/>
      </c>
      <c r="AG421" s="62"/>
      <c r="AH421" s="207"/>
      <c r="AI421" s="64"/>
      <c r="AJ421" s="64"/>
      <c r="AK421" s="64"/>
      <c r="AL421" s="66" t="str">
        <f t="shared" si="79"/>
        <v/>
      </c>
      <c r="AM421" s="67" t="str">
        <f t="shared" si="80"/>
        <v/>
      </c>
      <c r="AN421" s="68" t="str">
        <f t="shared" si="81"/>
        <v/>
      </c>
      <c r="AO421" s="67" t="str">
        <f t="shared" si="82"/>
        <v/>
      </c>
      <c r="AP421" s="67" t="str">
        <f t="shared" si="83"/>
        <v/>
      </c>
      <c r="AQ421" s="67" t="str">
        <f t="shared" si="84"/>
        <v/>
      </c>
      <c r="AR421" s="67" t="str">
        <f t="shared" si="85"/>
        <v/>
      </c>
      <c r="AS421" s="67" t="str">
        <f t="shared" si="86"/>
        <v/>
      </c>
      <c r="AT421" s="67" t="str">
        <f>IF(A421="","",IF(S421="Yes","N.A.",IF(AND(AD421&lt;&gt;"",AD421&lt;=AF421,AE421&gt;=Q421),"PASS",IF(Setup!$B$24&lt;=AF421,"WATCH",IF(BG421&gt;0,"PARTIAL REVERSE/REVIEW","REVERSE/REVIEW")))))</f>
        <v/>
      </c>
      <c r="AU421" s="67" t="str">
        <f>IF(A421="","",IF(H421="","REVIEW",IF(AI421&gt;0,IF(OR(AH421="",NOT(ISNUMBER(AH421))),"REVIEW CLAIM DATE",IF(AH421&lt;=SUMIF('FY Deadlines'!$A$5:$A$14,IF(MONTH(H421)&gt;=4,YEAR(H421),YEAR(H421)-1),'FY Deadlines'!$F$5:$F$14),"PASS","EXPIRED CLAIM")),IF(SUMIF('FY Deadlines'!$A$5:$A$14,IF(MONTH(H421)&gt;=4,YEAR(H421),YEAR(H421)-1),'FY Deadlines'!$F$5:$F$14)=0,"REVIEW FY",IF(Setup!$B$24&gt;SUMIF('FY Deadlines'!$A$5:$A$14,IF(MONTH(H421)&gt;=4,YEAR(H421),YEAR(H421)-1),'FY Deadlines'!$F$5:$F$14),"EXPIRED","PASS")))))</f>
        <v/>
      </c>
      <c r="AV421" s="67" t="str">
        <f t="shared" si="87"/>
        <v/>
      </c>
      <c r="AW421" s="67" t="str">
        <f>IF(AM421="","",IF(COUNTIF('GSTR-2B IMS'!$AE$5:$AE$504,AM421)=1,SUMIF('GSTR-2B IMS'!$AE$5:$AE$504,AM421,'GSTR-2B IMS'!$AL$5:$AL$504),""))</f>
        <v/>
      </c>
      <c r="AX421" s="67" t="str">
        <f>IF(A421="","",IF(AO421&gt;1,"Duplicate",IF(COUNTIF('GSTR-2B IMS'!$AE$5:$AE$504,AM421)=0,"Only in Books",IF(COUNTIF('GSTR-2B IMS'!$AE$5:$AE$504,AM421)&gt;1,"Duplicate",IF(AND(C421=INDEX('GSTR-2B IMS'!$C$5:$C$504,AW421),F421=INDEX('GSTR-2B IMS'!$F$5:$F$504,AW421),ABS(H421-INDEX('GSTR-2B IMS'!$H$5:$H$504,AW421))&lt;=Setup!$B$21,ABS(L421-INDEX('GSTR-2B IMS'!$L$5:$L$504,AW421))&lt;=Setup!$B$18,ABS(AN421-INDEX('GSTR-2B IMS'!$AF$5:$AF$504,AW421))&lt;=Setup!$B$19,ABS(M421-INDEX('GSTR-2B IMS'!$M$5:$M$504,AW421))&lt;=Setup!$B$20,ABS(N421-INDEX('GSTR-2B IMS'!$N$5:$N$504,AW421))&lt;=Setup!$B$20,ABS(O421-INDEX('GSTR-2B IMS'!$O$5:$O$504,AW421))&lt;=Setup!$B$20,ABS(P421-INDEX('GSTR-2B IMS'!$P$5:$P$504,AW421))&lt;=Setup!$B$20),"Exact",IF(AND(C421=INDEX('GSTR-2B IMS'!$C$5:$C$504,AW421),F421=INDEX('GSTR-2B IMS'!$F$5:$F$504,AW421)),"Partial","Probable"))))))</f>
        <v/>
      </c>
      <c r="AY421" s="69" t="str">
        <f t="shared" si="88"/>
        <v/>
      </c>
      <c r="AZ421" s="190">
        <f t="shared" si="89"/>
        <v>417</v>
      </c>
      <c r="BA421" s="190" t="str">
        <f>IF(A421="","",IF(AW421="","N.A.",IF(INDEX('GSTR-2B IMS'!$T$5:$T$504,AW421)&lt;&gt;"Available","REVIEW",IF(OR(INDEX('GSTR-2B IMS'!$B$5:$B$504,AW421)="GSTR-1 B2B",INDEX('GSTR-2B IMS'!$B$5:$B$504,AW421)="GSTR-1A",INDEX('GSTR-2B IMS'!$B$5:$B$504,AW421)="IFF"),IF(OR(INDEX('GSTR-2B IMS'!$V$5:$V$504,AW421)="Accepted",INDEX('GSTR-2B IMS'!$V$5:$V$504,AW421)="No Action",INDEX('GSTR-2B IMS'!$V$5:$V$504,AW421)="Deemed Accepted"),"PASS","REVIEW"),IF(OR(INDEX('GSTR-2B IMS'!$V$5:$V$504,AW421)="Not in IMS",INDEX('GSTR-2B IMS'!$V$5:$V$504,AW421)="N.A.",INDEX('GSTR-2B IMS'!$V$5:$V$504,AW421)=""),"PASS","REVIEW")))))</f>
        <v/>
      </c>
      <c r="BB421" s="190" t="str">
        <f>IF(A421="","",IF(S421="Yes","RCM",IF(AW421="","Unmatched",IF(INDEX('GSTR-2B IMS'!$AC$5:$AC$504,AW421)="","4(A)(5)",INDEX('GSTR-2B IMS'!$AC$5:$AC$504,AW421)))))</f>
        <v/>
      </c>
      <c r="BC421" s="188" t="str">
        <f>IF(A421="","",IF(OR(S421="Yes",F421="Credit Note",Q421&lt;=0,AF421="",Setup!$B$24&lt;=AF421,AN421&lt;=0),0,MAX(0,M421*MIN(1,MAX(0,AI421/AN421))*MAX(0,1-IF(AND(AD421&lt;&gt;"",AD421&lt;=AF421),MIN(1,MAX(0,AE421/Q421)),0))-SUMIFS('Reversal Reclaim'!$K$5:$K$504,'Reversal Reclaim'!$B$5:$B$504,A421,'Reversal Reclaim'!$G$5:$G$504,"Temporary"))))</f>
        <v/>
      </c>
      <c r="BD421" s="188" t="str">
        <f>IF(A421="","",IF(OR(S421="Yes",F421="Credit Note",Q421&lt;=0,AF421="",Setup!$B$24&lt;=AF421,AN421&lt;=0),0,MAX(0,N421*MIN(1,MAX(0,AI421/AN421))*MAX(0,1-IF(AND(AD421&lt;&gt;"",AD421&lt;=AF421),MIN(1,MAX(0,AE421/Q421)),0))-SUMIFS('Reversal Reclaim'!$L$5:$L$504,'Reversal Reclaim'!$B$5:$B$504,A421,'Reversal Reclaim'!$G$5:$G$504,"Temporary"))))</f>
        <v/>
      </c>
      <c r="BE421" s="188" t="str">
        <f>IF(A421="","",IF(OR(S421="Yes",F421="Credit Note",Q421&lt;=0,AF421="",Setup!$B$24&lt;=AF421,AN421&lt;=0),0,MAX(0,O421*MIN(1,MAX(0,AI421/AN421))*MAX(0,1-IF(AND(AD421&lt;&gt;"",AD421&lt;=AF421),MIN(1,MAX(0,AE421/Q421)),0))-SUMIFS('Reversal Reclaim'!$M$5:$M$504,'Reversal Reclaim'!$B$5:$B$504,A421,'Reversal Reclaim'!$G$5:$G$504,"Temporary"))))</f>
        <v/>
      </c>
      <c r="BF421" s="188" t="str">
        <f>IF(A421="","",IF(OR(S421="Yes",F421="Credit Note",Q421&lt;=0,AF421="",Setup!$B$24&lt;=AF421,AN421&lt;=0),0,MAX(0,P421*MIN(1,MAX(0,AI421/AN421))*MAX(0,1-IF(AND(AD421&lt;&gt;"",AD421&lt;=AF421),MIN(1,MAX(0,AE421/Q421)),0))-SUMIFS('Reversal Reclaim'!$N$5:$N$504,'Reversal Reclaim'!$B$5:$B$504,A421,'Reversal Reclaim'!$G$5:$G$504,"Temporary"))))</f>
        <v/>
      </c>
      <c r="BG421" s="188" t="str">
        <f t="shared" si="90"/>
        <v/>
      </c>
    </row>
    <row r="422" spans="1:59" ht="37.950000000000003" customHeight="1" x14ac:dyDescent="0.25">
      <c r="A422" s="61"/>
      <c r="B422" s="62"/>
      <c r="C422" s="62"/>
      <c r="D422" s="62"/>
      <c r="E422" s="62"/>
      <c r="F422" s="62"/>
      <c r="G422" s="62"/>
      <c r="H422" s="63"/>
      <c r="I422" s="63"/>
      <c r="J422" s="63"/>
      <c r="K422" s="63"/>
      <c r="L422" s="64"/>
      <c r="M422" s="64"/>
      <c r="N422" s="64"/>
      <c r="O422" s="64"/>
      <c r="P422" s="64"/>
      <c r="Q422" s="64"/>
      <c r="R422" s="62"/>
      <c r="S422" s="62"/>
      <c r="T422" s="62"/>
      <c r="U422" s="62"/>
      <c r="V422" s="62"/>
      <c r="W422" s="63"/>
      <c r="X422" s="65"/>
      <c r="Y422" s="65"/>
      <c r="Z422" s="65"/>
      <c r="AA422" s="62"/>
      <c r="AB422" s="62"/>
      <c r="AC422" s="62"/>
      <c r="AD422" s="63"/>
      <c r="AE422" s="64"/>
      <c r="AF422" s="63" t="str">
        <f t="shared" si="78"/>
        <v/>
      </c>
      <c r="AG422" s="62"/>
      <c r="AH422" s="207"/>
      <c r="AI422" s="64"/>
      <c r="AJ422" s="64"/>
      <c r="AK422" s="64"/>
      <c r="AL422" s="66" t="str">
        <f t="shared" si="79"/>
        <v/>
      </c>
      <c r="AM422" s="67" t="str">
        <f t="shared" si="80"/>
        <v/>
      </c>
      <c r="AN422" s="68" t="str">
        <f t="shared" si="81"/>
        <v/>
      </c>
      <c r="AO422" s="67" t="str">
        <f t="shared" si="82"/>
        <v/>
      </c>
      <c r="AP422" s="67" t="str">
        <f t="shared" si="83"/>
        <v/>
      </c>
      <c r="AQ422" s="67" t="str">
        <f t="shared" si="84"/>
        <v/>
      </c>
      <c r="AR422" s="67" t="str">
        <f t="shared" si="85"/>
        <v/>
      </c>
      <c r="AS422" s="67" t="str">
        <f t="shared" si="86"/>
        <v/>
      </c>
      <c r="AT422" s="67" t="str">
        <f>IF(A422="","",IF(S422="Yes","N.A.",IF(AND(AD422&lt;&gt;"",AD422&lt;=AF422,AE422&gt;=Q422),"PASS",IF(Setup!$B$24&lt;=AF422,"WATCH",IF(BG422&gt;0,"PARTIAL REVERSE/REVIEW","REVERSE/REVIEW")))))</f>
        <v/>
      </c>
      <c r="AU422" s="67" t="str">
        <f>IF(A422="","",IF(H422="","REVIEW",IF(AI422&gt;0,IF(OR(AH422="",NOT(ISNUMBER(AH422))),"REVIEW CLAIM DATE",IF(AH422&lt;=SUMIF('FY Deadlines'!$A$5:$A$14,IF(MONTH(H422)&gt;=4,YEAR(H422),YEAR(H422)-1),'FY Deadlines'!$F$5:$F$14),"PASS","EXPIRED CLAIM")),IF(SUMIF('FY Deadlines'!$A$5:$A$14,IF(MONTH(H422)&gt;=4,YEAR(H422),YEAR(H422)-1),'FY Deadlines'!$F$5:$F$14)=0,"REVIEW FY",IF(Setup!$B$24&gt;SUMIF('FY Deadlines'!$A$5:$A$14,IF(MONTH(H422)&gt;=4,YEAR(H422),YEAR(H422)-1),'FY Deadlines'!$F$5:$F$14),"EXPIRED","PASS")))))</f>
        <v/>
      </c>
      <c r="AV422" s="67" t="str">
        <f t="shared" si="87"/>
        <v/>
      </c>
      <c r="AW422" s="67" t="str">
        <f>IF(AM422="","",IF(COUNTIF('GSTR-2B IMS'!$AE$5:$AE$504,AM422)=1,SUMIF('GSTR-2B IMS'!$AE$5:$AE$504,AM422,'GSTR-2B IMS'!$AL$5:$AL$504),""))</f>
        <v/>
      </c>
      <c r="AX422" s="67" t="str">
        <f>IF(A422="","",IF(AO422&gt;1,"Duplicate",IF(COUNTIF('GSTR-2B IMS'!$AE$5:$AE$504,AM422)=0,"Only in Books",IF(COUNTIF('GSTR-2B IMS'!$AE$5:$AE$504,AM422)&gt;1,"Duplicate",IF(AND(C422=INDEX('GSTR-2B IMS'!$C$5:$C$504,AW422),F422=INDEX('GSTR-2B IMS'!$F$5:$F$504,AW422),ABS(H422-INDEX('GSTR-2B IMS'!$H$5:$H$504,AW422))&lt;=Setup!$B$21,ABS(L422-INDEX('GSTR-2B IMS'!$L$5:$L$504,AW422))&lt;=Setup!$B$18,ABS(AN422-INDEX('GSTR-2B IMS'!$AF$5:$AF$504,AW422))&lt;=Setup!$B$19,ABS(M422-INDEX('GSTR-2B IMS'!$M$5:$M$504,AW422))&lt;=Setup!$B$20,ABS(N422-INDEX('GSTR-2B IMS'!$N$5:$N$504,AW422))&lt;=Setup!$B$20,ABS(O422-INDEX('GSTR-2B IMS'!$O$5:$O$504,AW422))&lt;=Setup!$B$20,ABS(P422-INDEX('GSTR-2B IMS'!$P$5:$P$504,AW422))&lt;=Setup!$B$20),"Exact",IF(AND(C422=INDEX('GSTR-2B IMS'!$C$5:$C$504,AW422),F422=INDEX('GSTR-2B IMS'!$F$5:$F$504,AW422)),"Partial","Probable"))))))</f>
        <v/>
      </c>
      <c r="AY422" s="69" t="str">
        <f t="shared" si="88"/>
        <v/>
      </c>
      <c r="AZ422" s="190">
        <f t="shared" si="89"/>
        <v>418</v>
      </c>
      <c r="BA422" s="190" t="str">
        <f>IF(A422="","",IF(AW422="","N.A.",IF(INDEX('GSTR-2B IMS'!$T$5:$T$504,AW422)&lt;&gt;"Available","REVIEW",IF(OR(INDEX('GSTR-2B IMS'!$B$5:$B$504,AW422)="GSTR-1 B2B",INDEX('GSTR-2B IMS'!$B$5:$B$504,AW422)="GSTR-1A",INDEX('GSTR-2B IMS'!$B$5:$B$504,AW422)="IFF"),IF(OR(INDEX('GSTR-2B IMS'!$V$5:$V$504,AW422)="Accepted",INDEX('GSTR-2B IMS'!$V$5:$V$504,AW422)="No Action",INDEX('GSTR-2B IMS'!$V$5:$V$504,AW422)="Deemed Accepted"),"PASS","REVIEW"),IF(OR(INDEX('GSTR-2B IMS'!$V$5:$V$504,AW422)="Not in IMS",INDEX('GSTR-2B IMS'!$V$5:$V$504,AW422)="N.A.",INDEX('GSTR-2B IMS'!$V$5:$V$504,AW422)=""),"PASS","REVIEW")))))</f>
        <v/>
      </c>
      <c r="BB422" s="190" t="str">
        <f>IF(A422="","",IF(S422="Yes","RCM",IF(AW422="","Unmatched",IF(INDEX('GSTR-2B IMS'!$AC$5:$AC$504,AW422)="","4(A)(5)",INDEX('GSTR-2B IMS'!$AC$5:$AC$504,AW422)))))</f>
        <v/>
      </c>
      <c r="BC422" s="188" t="str">
        <f>IF(A422="","",IF(OR(S422="Yes",F422="Credit Note",Q422&lt;=0,AF422="",Setup!$B$24&lt;=AF422,AN422&lt;=0),0,MAX(0,M422*MIN(1,MAX(0,AI422/AN422))*MAX(0,1-IF(AND(AD422&lt;&gt;"",AD422&lt;=AF422),MIN(1,MAX(0,AE422/Q422)),0))-SUMIFS('Reversal Reclaim'!$K$5:$K$504,'Reversal Reclaim'!$B$5:$B$504,A422,'Reversal Reclaim'!$G$5:$G$504,"Temporary"))))</f>
        <v/>
      </c>
      <c r="BD422" s="188" t="str">
        <f>IF(A422="","",IF(OR(S422="Yes",F422="Credit Note",Q422&lt;=0,AF422="",Setup!$B$24&lt;=AF422,AN422&lt;=0),0,MAX(0,N422*MIN(1,MAX(0,AI422/AN422))*MAX(0,1-IF(AND(AD422&lt;&gt;"",AD422&lt;=AF422),MIN(1,MAX(0,AE422/Q422)),0))-SUMIFS('Reversal Reclaim'!$L$5:$L$504,'Reversal Reclaim'!$B$5:$B$504,A422,'Reversal Reclaim'!$G$5:$G$504,"Temporary"))))</f>
        <v/>
      </c>
      <c r="BE422" s="188" t="str">
        <f>IF(A422="","",IF(OR(S422="Yes",F422="Credit Note",Q422&lt;=0,AF422="",Setup!$B$24&lt;=AF422,AN422&lt;=0),0,MAX(0,O422*MIN(1,MAX(0,AI422/AN422))*MAX(0,1-IF(AND(AD422&lt;&gt;"",AD422&lt;=AF422),MIN(1,MAX(0,AE422/Q422)),0))-SUMIFS('Reversal Reclaim'!$M$5:$M$504,'Reversal Reclaim'!$B$5:$B$504,A422,'Reversal Reclaim'!$G$5:$G$504,"Temporary"))))</f>
        <v/>
      </c>
      <c r="BF422" s="188" t="str">
        <f>IF(A422="","",IF(OR(S422="Yes",F422="Credit Note",Q422&lt;=0,AF422="",Setup!$B$24&lt;=AF422,AN422&lt;=0),0,MAX(0,P422*MIN(1,MAX(0,AI422/AN422))*MAX(0,1-IF(AND(AD422&lt;&gt;"",AD422&lt;=AF422),MIN(1,MAX(0,AE422/Q422)),0))-SUMIFS('Reversal Reclaim'!$N$5:$N$504,'Reversal Reclaim'!$B$5:$B$504,A422,'Reversal Reclaim'!$G$5:$G$504,"Temporary"))))</f>
        <v/>
      </c>
      <c r="BG422" s="188" t="str">
        <f t="shared" si="90"/>
        <v/>
      </c>
    </row>
    <row r="423" spans="1:59" ht="37.950000000000003" customHeight="1" x14ac:dyDescent="0.25">
      <c r="A423" s="61"/>
      <c r="B423" s="62"/>
      <c r="C423" s="62"/>
      <c r="D423" s="62"/>
      <c r="E423" s="62"/>
      <c r="F423" s="62"/>
      <c r="G423" s="62"/>
      <c r="H423" s="63"/>
      <c r="I423" s="63"/>
      <c r="J423" s="63"/>
      <c r="K423" s="63"/>
      <c r="L423" s="64"/>
      <c r="M423" s="64"/>
      <c r="N423" s="64"/>
      <c r="O423" s="64"/>
      <c r="P423" s="64"/>
      <c r="Q423" s="64"/>
      <c r="R423" s="62"/>
      <c r="S423" s="62"/>
      <c r="T423" s="62"/>
      <c r="U423" s="62"/>
      <c r="V423" s="62"/>
      <c r="W423" s="63"/>
      <c r="X423" s="65"/>
      <c r="Y423" s="65"/>
      <c r="Z423" s="65"/>
      <c r="AA423" s="62"/>
      <c r="AB423" s="62"/>
      <c r="AC423" s="62"/>
      <c r="AD423" s="63"/>
      <c r="AE423" s="64"/>
      <c r="AF423" s="63" t="str">
        <f t="shared" si="78"/>
        <v/>
      </c>
      <c r="AG423" s="62"/>
      <c r="AH423" s="207"/>
      <c r="AI423" s="64"/>
      <c r="AJ423" s="64"/>
      <c r="AK423" s="64"/>
      <c r="AL423" s="66" t="str">
        <f t="shared" si="79"/>
        <v/>
      </c>
      <c r="AM423" s="67" t="str">
        <f t="shared" si="80"/>
        <v/>
      </c>
      <c r="AN423" s="68" t="str">
        <f t="shared" si="81"/>
        <v/>
      </c>
      <c r="AO423" s="67" t="str">
        <f t="shared" si="82"/>
        <v/>
      </c>
      <c r="AP423" s="67" t="str">
        <f t="shared" si="83"/>
        <v/>
      </c>
      <c r="AQ423" s="67" t="str">
        <f t="shared" si="84"/>
        <v/>
      </c>
      <c r="AR423" s="67" t="str">
        <f t="shared" si="85"/>
        <v/>
      </c>
      <c r="AS423" s="67" t="str">
        <f t="shared" si="86"/>
        <v/>
      </c>
      <c r="AT423" s="67" t="str">
        <f>IF(A423="","",IF(S423="Yes","N.A.",IF(AND(AD423&lt;&gt;"",AD423&lt;=AF423,AE423&gt;=Q423),"PASS",IF(Setup!$B$24&lt;=AF423,"WATCH",IF(BG423&gt;0,"PARTIAL REVERSE/REVIEW","REVERSE/REVIEW")))))</f>
        <v/>
      </c>
      <c r="AU423" s="67" t="str">
        <f>IF(A423="","",IF(H423="","REVIEW",IF(AI423&gt;0,IF(OR(AH423="",NOT(ISNUMBER(AH423))),"REVIEW CLAIM DATE",IF(AH423&lt;=SUMIF('FY Deadlines'!$A$5:$A$14,IF(MONTH(H423)&gt;=4,YEAR(H423),YEAR(H423)-1),'FY Deadlines'!$F$5:$F$14),"PASS","EXPIRED CLAIM")),IF(SUMIF('FY Deadlines'!$A$5:$A$14,IF(MONTH(H423)&gt;=4,YEAR(H423),YEAR(H423)-1),'FY Deadlines'!$F$5:$F$14)=0,"REVIEW FY",IF(Setup!$B$24&gt;SUMIF('FY Deadlines'!$A$5:$A$14,IF(MONTH(H423)&gt;=4,YEAR(H423),YEAR(H423)-1),'FY Deadlines'!$F$5:$F$14),"EXPIRED","PASS")))))</f>
        <v/>
      </c>
      <c r="AV423" s="67" t="str">
        <f t="shared" si="87"/>
        <v/>
      </c>
      <c r="AW423" s="67" t="str">
        <f>IF(AM423="","",IF(COUNTIF('GSTR-2B IMS'!$AE$5:$AE$504,AM423)=1,SUMIF('GSTR-2B IMS'!$AE$5:$AE$504,AM423,'GSTR-2B IMS'!$AL$5:$AL$504),""))</f>
        <v/>
      </c>
      <c r="AX423" s="67" t="str">
        <f>IF(A423="","",IF(AO423&gt;1,"Duplicate",IF(COUNTIF('GSTR-2B IMS'!$AE$5:$AE$504,AM423)=0,"Only in Books",IF(COUNTIF('GSTR-2B IMS'!$AE$5:$AE$504,AM423)&gt;1,"Duplicate",IF(AND(C423=INDEX('GSTR-2B IMS'!$C$5:$C$504,AW423),F423=INDEX('GSTR-2B IMS'!$F$5:$F$504,AW423),ABS(H423-INDEX('GSTR-2B IMS'!$H$5:$H$504,AW423))&lt;=Setup!$B$21,ABS(L423-INDEX('GSTR-2B IMS'!$L$5:$L$504,AW423))&lt;=Setup!$B$18,ABS(AN423-INDEX('GSTR-2B IMS'!$AF$5:$AF$504,AW423))&lt;=Setup!$B$19,ABS(M423-INDEX('GSTR-2B IMS'!$M$5:$M$504,AW423))&lt;=Setup!$B$20,ABS(N423-INDEX('GSTR-2B IMS'!$N$5:$N$504,AW423))&lt;=Setup!$B$20,ABS(O423-INDEX('GSTR-2B IMS'!$O$5:$O$504,AW423))&lt;=Setup!$B$20,ABS(P423-INDEX('GSTR-2B IMS'!$P$5:$P$504,AW423))&lt;=Setup!$B$20),"Exact",IF(AND(C423=INDEX('GSTR-2B IMS'!$C$5:$C$504,AW423),F423=INDEX('GSTR-2B IMS'!$F$5:$F$504,AW423)),"Partial","Probable"))))))</f>
        <v/>
      </c>
      <c r="AY423" s="69" t="str">
        <f t="shared" si="88"/>
        <v/>
      </c>
      <c r="AZ423" s="190">
        <f t="shared" si="89"/>
        <v>419</v>
      </c>
      <c r="BA423" s="190" t="str">
        <f>IF(A423="","",IF(AW423="","N.A.",IF(INDEX('GSTR-2B IMS'!$T$5:$T$504,AW423)&lt;&gt;"Available","REVIEW",IF(OR(INDEX('GSTR-2B IMS'!$B$5:$B$504,AW423)="GSTR-1 B2B",INDEX('GSTR-2B IMS'!$B$5:$B$504,AW423)="GSTR-1A",INDEX('GSTR-2B IMS'!$B$5:$B$504,AW423)="IFF"),IF(OR(INDEX('GSTR-2B IMS'!$V$5:$V$504,AW423)="Accepted",INDEX('GSTR-2B IMS'!$V$5:$V$504,AW423)="No Action",INDEX('GSTR-2B IMS'!$V$5:$V$504,AW423)="Deemed Accepted"),"PASS","REVIEW"),IF(OR(INDEX('GSTR-2B IMS'!$V$5:$V$504,AW423)="Not in IMS",INDEX('GSTR-2B IMS'!$V$5:$V$504,AW423)="N.A.",INDEX('GSTR-2B IMS'!$V$5:$V$504,AW423)=""),"PASS","REVIEW")))))</f>
        <v/>
      </c>
      <c r="BB423" s="190" t="str">
        <f>IF(A423="","",IF(S423="Yes","RCM",IF(AW423="","Unmatched",IF(INDEX('GSTR-2B IMS'!$AC$5:$AC$504,AW423)="","4(A)(5)",INDEX('GSTR-2B IMS'!$AC$5:$AC$504,AW423)))))</f>
        <v/>
      </c>
      <c r="BC423" s="188" t="str">
        <f>IF(A423="","",IF(OR(S423="Yes",F423="Credit Note",Q423&lt;=0,AF423="",Setup!$B$24&lt;=AF423,AN423&lt;=0),0,MAX(0,M423*MIN(1,MAX(0,AI423/AN423))*MAX(0,1-IF(AND(AD423&lt;&gt;"",AD423&lt;=AF423),MIN(1,MAX(0,AE423/Q423)),0))-SUMIFS('Reversal Reclaim'!$K$5:$K$504,'Reversal Reclaim'!$B$5:$B$504,A423,'Reversal Reclaim'!$G$5:$G$504,"Temporary"))))</f>
        <v/>
      </c>
      <c r="BD423" s="188" t="str">
        <f>IF(A423="","",IF(OR(S423="Yes",F423="Credit Note",Q423&lt;=0,AF423="",Setup!$B$24&lt;=AF423,AN423&lt;=0),0,MAX(0,N423*MIN(1,MAX(0,AI423/AN423))*MAX(0,1-IF(AND(AD423&lt;&gt;"",AD423&lt;=AF423),MIN(1,MAX(0,AE423/Q423)),0))-SUMIFS('Reversal Reclaim'!$L$5:$L$504,'Reversal Reclaim'!$B$5:$B$504,A423,'Reversal Reclaim'!$G$5:$G$504,"Temporary"))))</f>
        <v/>
      </c>
      <c r="BE423" s="188" t="str">
        <f>IF(A423="","",IF(OR(S423="Yes",F423="Credit Note",Q423&lt;=0,AF423="",Setup!$B$24&lt;=AF423,AN423&lt;=0),0,MAX(0,O423*MIN(1,MAX(0,AI423/AN423))*MAX(0,1-IF(AND(AD423&lt;&gt;"",AD423&lt;=AF423),MIN(1,MAX(0,AE423/Q423)),0))-SUMIFS('Reversal Reclaim'!$M$5:$M$504,'Reversal Reclaim'!$B$5:$B$504,A423,'Reversal Reclaim'!$G$5:$G$504,"Temporary"))))</f>
        <v/>
      </c>
      <c r="BF423" s="188" t="str">
        <f>IF(A423="","",IF(OR(S423="Yes",F423="Credit Note",Q423&lt;=0,AF423="",Setup!$B$24&lt;=AF423,AN423&lt;=0),0,MAX(0,P423*MIN(1,MAX(0,AI423/AN423))*MAX(0,1-IF(AND(AD423&lt;&gt;"",AD423&lt;=AF423),MIN(1,MAX(0,AE423/Q423)),0))-SUMIFS('Reversal Reclaim'!$N$5:$N$504,'Reversal Reclaim'!$B$5:$B$504,A423,'Reversal Reclaim'!$G$5:$G$504,"Temporary"))))</f>
        <v/>
      </c>
      <c r="BG423" s="188" t="str">
        <f t="shared" si="90"/>
        <v/>
      </c>
    </row>
    <row r="424" spans="1:59" ht="37.950000000000003" customHeight="1" x14ac:dyDescent="0.25">
      <c r="A424" s="61"/>
      <c r="B424" s="62"/>
      <c r="C424" s="62"/>
      <c r="D424" s="62"/>
      <c r="E424" s="62"/>
      <c r="F424" s="62"/>
      <c r="G424" s="62"/>
      <c r="H424" s="63"/>
      <c r="I424" s="63"/>
      <c r="J424" s="63"/>
      <c r="K424" s="63"/>
      <c r="L424" s="64"/>
      <c r="M424" s="64"/>
      <c r="N424" s="64"/>
      <c r="O424" s="64"/>
      <c r="P424" s="64"/>
      <c r="Q424" s="64"/>
      <c r="R424" s="62"/>
      <c r="S424" s="62"/>
      <c r="T424" s="62"/>
      <c r="U424" s="62"/>
      <c r="V424" s="62"/>
      <c r="W424" s="63"/>
      <c r="X424" s="65"/>
      <c r="Y424" s="65"/>
      <c r="Z424" s="65"/>
      <c r="AA424" s="62"/>
      <c r="AB424" s="62"/>
      <c r="AC424" s="62"/>
      <c r="AD424" s="63"/>
      <c r="AE424" s="64"/>
      <c r="AF424" s="63" t="str">
        <f t="shared" si="78"/>
        <v/>
      </c>
      <c r="AG424" s="62"/>
      <c r="AH424" s="207"/>
      <c r="AI424" s="64"/>
      <c r="AJ424" s="64"/>
      <c r="AK424" s="64"/>
      <c r="AL424" s="66" t="str">
        <f t="shared" si="79"/>
        <v/>
      </c>
      <c r="AM424" s="67" t="str">
        <f t="shared" si="80"/>
        <v/>
      </c>
      <c r="AN424" s="68" t="str">
        <f t="shared" si="81"/>
        <v/>
      </c>
      <c r="AO424" s="67" t="str">
        <f t="shared" si="82"/>
        <v/>
      </c>
      <c r="AP424" s="67" t="str">
        <f t="shared" si="83"/>
        <v/>
      </c>
      <c r="AQ424" s="67" t="str">
        <f t="shared" si="84"/>
        <v/>
      </c>
      <c r="AR424" s="67" t="str">
        <f t="shared" si="85"/>
        <v/>
      </c>
      <c r="AS424" s="67" t="str">
        <f t="shared" si="86"/>
        <v/>
      </c>
      <c r="AT424" s="67" t="str">
        <f>IF(A424="","",IF(S424="Yes","N.A.",IF(AND(AD424&lt;&gt;"",AD424&lt;=AF424,AE424&gt;=Q424),"PASS",IF(Setup!$B$24&lt;=AF424,"WATCH",IF(BG424&gt;0,"PARTIAL REVERSE/REVIEW","REVERSE/REVIEW")))))</f>
        <v/>
      </c>
      <c r="AU424" s="67" t="str">
        <f>IF(A424="","",IF(H424="","REVIEW",IF(AI424&gt;0,IF(OR(AH424="",NOT(ISNUMBER(AH424))),"REVIEW CLAIM DATE",IF(AH424&lt;=SUMIF('FY Deadlines'!$A$5:$A$14,IF(MONTH(H424)&gt;=4,YEAR(H424),YEAR(H424)-1),'FY Deadlines'!$F$5:$F$14),"PASS","EXPIRED CLAIM")),IF(SUMIF('FY Deadlines'!$A$5:$A$14,IF(MONTH(H424)&gt;=4,YEAR(H424),YEAR(H424)-1),'FY Deadlines'!$F$5:$F$14)=0,"REVIEW FY",IF(Setup!$B$24&gt;SUMIF('FY Deadlines'!$A$5:$A$14,IF(MONTH(H424)&gt;=4,YEAR(H424),YEAR(H424)-1),'FY Deadlines'!$F$5:$F$14),"EXPIRED","PASS")))))</f>
        <v/>
      </c>
      <c r="AV424" s="67" t="str">
        <f t="shared" si="87"/>
        <v/>
      </c>
      <c r="AW424" s="67" t="str">
        <f>IF(AM424="","",IF(COUNTIF('GSTR-2B IMS'!$AE$5:$AE$504,AM424)=1,SUMIF('GSTR-2B IMS'!$AE$5:$AE$504,AM424,'GSTR-2B IMS'!$AL$5:$AL$504),""))</f>
        <v/>
      </c>
      <c r="AX424" s="67" t="str">
        <f>IF(A424="","",IF(AO424&gt;1,"Duplicate",IF(COUNTIF('GSTR-2B IMS'!$AE$5:$AE$504,AM424)=0,"Only in Books",IF(COUNTIF('GSTR-2B IMS'!$AE$5:$AE$504,AM424)&gt;1,"Duplicate",IF(AND(C424=INDEX('GSTR-2B IMS'!$C$5:$C$504,AW424),F424=INDEX('GSTR-2B IMS'!$F$5:$F$504,AW424),ABS(H424-INDEX('GSTR-2B IMS'!$H$5:$H$504,AW424))&lt;=Setup!$B$21,ABS(L424-INDEX('GSTR-2B IMS'!$L$5:$L$504,AW424))&lt;=Setup!$B$18,ABS(AN424-INDEX('GSTR-2B IMS'!$AF$5:$AF$504,AW424))&lt;=Setup!$B$19,ABS(M424-INDEX('GSTR-2B IMS'!$M$5:$M$504,AW424))&lt;=Setup!$B$20,ABS(N424-INDEX('GSTR-2B IMS'!$N$5:$N$504,AW424))&lt;=Setup!$B$20,ABS(O424-INDEX('GSTR-2B IMS'!$O$5:$O$504,AW424))&lt;=Setup!$B$20,ABS(P424-INDEX('GSTR-2B IMS'!$P$5:$P$504,AW424))&lt;=Setup!$B$20),"Exact",IF(AND(C424=INDEX('GSTR-2B IMS'!$C$5:$C$504,AW424),F424=INDEX('GSTR-2B IMS'!$F$5:$F$504,AW424)),"Partial","Probable"))))))</f>
        <v/>
      </c>
      <c r="AY424" s="69" t="str">
        <f t="shared" si="88"/>
        <v/>
      </c>
      <c r="AZ424" s="190">
        <f t="shared" si="89"/>
        <v>420</v>
      </c>
      <c r="BA424" s="190" t="str">
        <f>IF(A424="","",IF(AW424="","N.A.",IF(INDEX('GSTR-2B IMS'!$T$5:$T$504,AW424)&lt;&gt;"Available","REVIEW",IF(OR(INDEX('GSTR-2B IMS'!$B$5:$B$504,AW424)="GSTR-1 B2B",INDEX('GSTR-2B IMS'!$B$5:$B$504,AW424)="GSTR-1A",INDEX('GSTR-2B IMS'!$B$5:$B$504,AW424)="IFF"),IF(OR(INDEX('GSTR-2B IMS'!$V$5:$V$504,AW424)="Accepted",INDEX('GSTR-2B IMS'!$V$5:$V$504,AW424)="No Action",INDEX('GSTR-2B IMS'!$V$5:$V$504,AW424)="Deemed Accepted"),"PASS","REVIEW"),IF(OR(INDEX('GSTR-2B IMS'!$V$5:$V$504,AW424)="Not in IMS",INDEX('GSTR-2B IMS'!$V$5:$V$504,AW424)="N.A.",INDEX('GSTR-2B IMS'!$V$5:$V$504,AW424)=""),"PASS","REVIEW")))))</f>
        <v/>
      </c>
      <c r="BB424" s="190" t="str">
        <f>IF(A424="","",IF(S424="Yes","RCM",IF(AW424="","Unmatched",IF(INDEX('GSTR-2B IMS'!$AC$5:$AC$504,AW424)="","4(A)(5)",INDEX('GSTR-2B IMS'!$AC$5:$AC$504,AW424)))))</f>
        <v/>
      </c>
      <c r="BC424" s="188" t="str">
        <f>IF(A424="","",IF(OR(S424="Yes",F424="Credit Note",Q424&lt;=0,AF424="",Setup!$B$24&lt;=AF424,AN424&lt;=0),0,MAX(0,M424*MIN(1,MAX(0,AI424/AN424))*MAX(0,1-IF(AND(AD424&lt;&gt;"",AD424&lt;=AF424),MIN(1,MAX(0,AE424/Q424)),0))-SUMIFS('Reversal Reclaim'!$K$5:$K$504,'Reversal Reclaim'!$B$5:$B$504,A424,'Reversal Reclaim'!$G$5:$G$504,"Temporary"))))</f>
        <v/>
      </c>
      <c r="BD424" s="188" t="str">
        <f>IF(A424="","",IF(OR(S424="Yes",F424="Credit Note",Q424&lt;=0,AF424="",Setup!$B$24&lt;=AF424,AN424&lt;=0),0,MAX(0,N424*MIN(1,MAX(0,AI424/AN424))*MAX(0,1-IF(AND(AD424&lt;&gt;"",AD424&lt;=AF424),MIN(1,MAX(0,AE424/Q424)),0))-SUMIFS('Reversal Reclaim'!$L$5:$L$504,'Reversal Reclaim'!$B$5:$B$504,A424,'Reversal Reclaim'!$G$5:$G$504,"Temporary"))))</f>
        <v/>
      </c>
      <c r="BE424" s="188" t="str">
        <f>IF(A424="","",IF(OR(S424="Yes",F424="Credit Note",Q424&lt;=0,AF424="",Setup!$B$24&lt;=AF424,AN424&lt;=0),0,MAX(0,O424*MIN(1,MAX(0,AI424/AN424))*MAX(0,1-IF(AND(AD424&lt;&gt;"",AD424&lt;=AF424),MIN(1,MAX(0,AE424/Q424)),0))-SUMIFS('Reversal Reclaim'!$M$5:$M$504,'Reversal Reclaim'!$B$5:$B$504,A424,'Reversal Reclaim'!$G$5:$G$504,"Temporary"))))</f>
        <v/>
      </c>
      <c r="BF424" s="188" t="str">
        <f>IF(A424="","",IF(OR(S424="Yes",F424="Credit Note",Q424&lt;=0,AF424="",Setup!$B$24&lt;=AF424,AN424&lt;=0),0,MAX(0,P424*MIN(1,MAX(0,AI424/AN424))*MAX(0,1-IF(AND(AD424&lt;&gt;"",AD424&lt;=AF424),MIN(1,MAX(0,AE424/Q424)),0))-SUMIFS('Reversal Reclaim'!$N$5:$N$504,'Reversal Reclaim'!$B$5:$B$504,A424,'Reversal Reclaim'!$G$5:$G$504,"Temporary"))))</f>
        <v/>
      </c>
      <c r="BG424" s="188" t="str">
        <f t="shared" si="90"/>
        <v/>
      </c>
    </row>
    <row r="425" spans="1:59" ht="37.950000000000003" customHeight="1" x14ac:dyDescent="0.25">
      <c r="A425" s="61"/>
      <c r="B425" s="62"/>
      <c r="C425" s="62"/>
      <c r="D425" s="62"/>
      <c r="E425" s="62"/>
      <c r="F425" s="62"/>
      <c r="G425" s="62"/>
      <c r="H425" s="63"/>
      <c r="I425" s="63"/>
      <c r="J425" s="63"/>
      <c r="K425" s="63"/>
      <c r="L425" s="64"/>
      <c r="M425" s="64"/>
      <c r="N425" s="64"/>
      <c r="O425" s="64"/>
      <c r="P425" s="64"/>
      <c r="Q425" s="64"/>
      <c r="R425" s="62"/>
      <c r="S425" s="62"/>
      <c r="T425" s="62"/>
      <c r="U425" s="62"/>
      <c r="V425" s="62"/>
      <c r="W425" s="63"/>
      <c r="X425" s="65"/>
      <c r="Y425" s="65"/>
      <c r="Z425" s="65"/>
      <c r="AA425" s="62"/>
      <c r="AB425" s="62"/>
      <c r="AC425" s="62"/>
      <c r="AD425" s="63"/>
      <c r="AE425" s="64"/>
      <c r="AF425" s="63" t="str">
        <f t="shared" si="78"/>
        <v/>
      </c>
      <c r="AG425" s="62"/>
      <c r="AH425" s="207"/>
      <c r="AI425" s="64"/>
      <c r="AJ425" s="64"/>
      <c r="AK425" s="64"/>
      <c r="AL425" s="66" t="str">
        <f t="shared" si="79"/>
        <v/>
      </c>
      <c r="AM425" s="67" t="str">
        <f t="shared" si="80"/>
        <v/>
      </c>
      <c r="AN425" s="68" t="str">
        <f t="shared" si="81"/>
        <v/>
      </c>
      <c r="AO425" s="67" t="str">
        <f t="shared" si="82"/>
        <v/>
      </c>
      <c r="AP425" s="67" t="str">
        <f t="shared" si="83"/>
        <v/>
      </c>
      <c r="AQ425" s="67" t="str">
        <f t="shared" si="84"/>
        <v/>
      </c>
      <c r="AR425" s="67" t="str">
        <f t="shared" si="85"/>
        <v/>
      </c>
      <c r="AS425" s="67" t="str">
        <f t="shared" si="86"/>
        <v/>
      </c>
      <c r="AT425" s="67" t="str">
        <f>IF(A425="","",IF(S425="Yes","N.A.",IF(AND(AD425&lt;&gt;"",AD425&lt;=AF425,AE425&gt;=Q425),"PASS",IF(Setup!$B$24&lt;=AF425,"WATCH",IF(BG425&gt;0,"PARTIAL REVERSE/REVIEW","REVERSE/REVIEW")))))</f>
        <v/>
      </c>
      <c r="AU425" s="67" t="str">
        <f>IF(A425="","",IF(H425="","REVIEW",IF(AI425&gt;0,IF(OR(AH425="",NOT(ISNUMBER(AH425))),"REVIEW CLAIM DATE",IF(AH425&lt;=SUMIF('FY Deadlines'!$A$5:$A$14,IF(MONTH(H425)&gt;=4,YEAR(H425),YEAR(H425)-1),'FY Deadlines'!$F$5:$F$14),"PASS","EXPIRED CLAIM")),IF(SUMIF('FY Deadlines'!$A$5:$A$14,IF(MONTH(H425)&gt;=4,YEAR(H425),YEAR(H425)-1),'FY Deadlines'!$F$5:$F$14)=0,"REVIEW FY",IF(Setup!$B$24&gt;SUMIF('FY Deadlines'!$A$5:$A$14,IF(MONTH(H425)&gt;=4,YEAR(H425),YEAR(H425)-1),'FY Deadlines'!$F$5:$F$14),"EXPIRED","PASS")))))</f>
        <v/>
      </c>
      <c r="AV425" s="67" t="str">
        <f t="shared" si="87"/>
        <v/>
      </c>
      <c r="AW425" s="67" t="str">
        <f>IF(AM425="","",IF(COUNTIF('GSTR-2B IMS'!$AE$5:$AE$504,AM425)=1,SUMIF('GSTR-2B IMS'!$AE$5:$AE$504,AM425,'GSTR-2B IMS'!$AL$5:$AL$504),""))</f>
        <v/>
      </c>
      <c r="AX425" s="67" t="str">
        <f>IF(A425="","",IF(AO425&gt;1,"Duplicate",IF(COUNTIF('GSTR-2B IMS'!$AE$5:$AE$504,AM425)=0,"Only in Books",IF(COUNTIF('GSTR-2B IMS'!$AE$5:$AE$504,AM425)&gt;1,"Duplicate",IF(AND(C425=INDEX('GSTR-2B IMS'!$C$5:$C$504,AW425),F425=INDEX('GSTR-2B IMS'!$F$5:$F$504,AW425),ABS(H425-INDEX('GSTR-2B IMS'!$H$5:$H$504,AW425))&lt;=Setup!$B$21,ABS(L425-INDEX('GSTR-2B IMS'!$L$5:$L$504,AW425))&lt;=Setup!$B$18,ABS(AN425-INDEX('GSTR-2B IMS'!$AF$5:$AF$504,AW425))&lt;=Setup!$B$19,ABS(M425-INDEX('GSTR-2B IMS'!$M$5:$M$504,AW425))&lt;=Setup!$B$20,ABS(N425-INDEX('GSTR-2B IMS'!$N$5:$N$504,AW425))&lt;=Setup!$B$20,ABS(O425-INDEX('GSTR-2B IMS'!$O$5:$O$504,AW425))&lt;=Setup!$B$20,ABS(P425-INDEX('GSTR-2B IMS'!$P$5:$P$504,AW425))&lt;=Setup!$B$20),"Exact",IF(AND(C425=INDEX('GSTR-2B IMS'!$C$5:$C$504,AW425),F425=INDEX('GSTR-2B IMS'!$F$5:$F$504,AW425)),"Partial","Probable"))))))</f>
        <v/>
      </c>
      <c r="AY425" s="69" t="str">
        <f t="shared" si="88"/>
        <v/>
      </c>
      <c r="AZ425" s="190">
        <f t="shared" si="89"/>
        <v>421</v>
      </c>
      <c r="BA425" s="190" t="str">
        <f>IF(A425="","",IF(AW425="","N.A.",IF(INDEX('GSTR-2B IMS'!$T$5:$T$504,AW425)&lt;&gt;"Available","REVIEW",IF(OR(INDEX('GSTR-2B IMS'!$B$5:$B$504,AW425)="GSTR-1 B2B",INDEX('GSTR-2B IMS'!$B$5:$B$504,AW425)="GSTR-1A",INDEX('GSTR-2B IMS'!$B$5:$B$504,AW425)="IFF"),IF(OR(INDEX('GSTR-2B IMS'!$V$5:$V$504,AW425)="Accepted",INDEX('GSTR-2B IMS'!$V$5:$V$504,AW425)="No Action",INDEX('GSTR-2B IMS'!$V$5:$V$504,AW425)="Deemed Accepted"),"PASS","REVIEW"),IF(OR(INDEX('GSTR-2B IMS'!$V$5:$V$504,AW425)="Not in IMS",INDEX('GSTR-2B IMS'!$V$5:$V$504,AW425)="N.A.",INDEX('GSTR-2B IMS'!$V$5:$V$504,AW425)=""),"PASS","REVIEW")))))</f>
        <v/>
      </c>
      <c r="BB425" s="190" t="str">
        <f>IF(A425="","",IF(S425="Yes","RCM",IF(AW425="","Unmatched",IF(INDEX('GSTR-2B IMS'!$AC$5:$AC$504,AW425)="","4(A)(5)",INDEX('GSTR-2B IMS'!$AC$5:$AC$504,AW425)))))</f>
        <v/>
      </c>
      <c r="BC425" s="188" t="str">
        <f>IF(A425="","",IF(OR(S425="Yes",F425="Credit Note",Q425&lt;=0,AF425="",Setup!$B$24&lt;=AF425,AN425&lt;=0),0,MAX(0,M425*MIN(1,MAX(0,AI425/AN425))*MAX(0,1-IF(AND(AD425&lt;&gt;"",AD425&lt;=AF425),MIN(1,MAX(0,AE425/Q425)),0))-SUMIFS('Reversal Reclaim'!$K$5:$K$504,'Reversal Reclaim'!$B$5:$B$504,A425,'Reversal Reclaim'!$G$5:$G$504,"Temporary"))))</f>
        <v/>
      </c>
      <c r="BD425" s="188" t="str">
        <f>IF(A425="","",IF(OR(S425="Yes",F425="Credit Note",Q425&lt;=0,AF425="",Setup!$B$24&lt;=AF425,AN425&lt;=0),0,MAX(0,N425*MIN(1,MAX(0,AI425/AN425))*MAX(0,1-IF(AND(AD425&lt;&gt;"",AD425&lt;=AF425),MIN(1,MAX(0,AE425/Q425)),0))-SUMIFS('Reversal Reclaim'!$L$5:$L$504,'Reversal Reclaim'!$B$5:$B$504,A425,'Reversal Reclaim'!$G$5:$G$504,"Temporary"))))</f>
        <v/>
      </c>
      <c r="BE425" s="188" t="str">
        <f>IF(A425="","",IF(OR(S425="Yes",F425="Credit Note",Q425&lt;=0,AF425="",Setup!$B$24&lt;=AF425,AN425&lt;=0),0,MAX(0,O425*MIN(1,MAX(0,AI425/AN425))*MAX(0,1-IF(AND(AD425&lt;&gt;"",AD425&lt;=AF425),MIN(1,MAX(0,AE425/Q425)),0))-SUMIFS('Reversal Reclaim'!$M$5:$M$504,'Reversal Reclaim'!$B$5:$B$504,A425,'Reversal Reclaim'!$G$5:$G$504,"Temporary"))))</f>
        <v/>
      </c>
      <c r="BF425" s="188" t="str">
        <f>IF(A425="","",IF(OR(S425="Yes",F425="Credit Note",Q425&lt;=0,AF425="",Setup!$B$24&lt;=AF425,AN425&lt;=0),0,MAX(0,P425*MIN(1,MAX(0,AI425/AN425))*MAX(0,1-IF(AND(AD425&lt;&gt;"",AD425&lt;=AF425),MIN(1,MAX(0,AE425/Q425)),0))-SUMIFS('Reversal Reclaim'!$N$5:$N$504,'Reversal Reclaim'!$B$5:$B$504,A425,'Reversal Reclaim'!$G$5:$G$504,"Temporary"))))</f>
        <v/>
      </c>
      <c r="BG425" s="188" t="str">
        <f t="shared" si="90"/>
        <v/>
      </c>
    </row>
    <row r="426" spans="1:59" ht="37.950000000000003" customHeight="1" x14ac:dyDescent="0.25">
      <c r="A426" s="61"/>
      <c r="B426" s="62"/>
      <c r="C426" s="62"/>
      <c r="D426" s="62"/>
      <c r="E426" s="62"/>
      <c r="F426" s="62"/>
      <c r="G426" s="62"/>
      <c r="H426" s="63"/>
      <c r="I426" s="63"/>
      <c r="J426" s="63"/>
      <c r="K426" s="63"/>
      <c r="L426" s="64"/>
      <c r="M426" s="64"/>
      <c r="N426" s="64"/>
      <c r="O426" s="64"/>
      <c r="P426" s="64"/>
      <c r="Q426" s="64"/>
      <c r="R426" s="62"/>
      <c r="S426" s="62"/>
      <c r="T426" s="62"/>
      <c r="U426" s="62"/>
      <c r="V426" s="62"/>
      <c r="W426" s="63"/>
      <c r="X426" s="65"/>
      <c r="Y426" s="65"/>
      <c r="Z426" s="65"/>
      <c r="AA426" s="62"/>
      <c r="AB426" s="62"/>
      <c r="AC426" s="62"/>
      <c r="AD426" s="63"/>
      <c r="AE426" s="64"/>
      <c r="AF426" s="63" t="str">
        <f t="shared" si="78"/>
        <v/>
      </c>
      <c r="AG426" s="62"/>
      <c r="AH426" s="207"/>
      <c r="AI426" s="64"/>
      <c r="AJ426" s="64"/>
      <c r="AK426" s="64"/>
      <c r="AL426" s="66" t="str">
        <f t="shared" si="79"/>
        <v/>
      </c>
      <c r="AM426" s="67" t="str">
        <f t="shared" si="80"/>
        <v/>
      </c>
      <c r="AN426" s="68" t="str">
        <f t="shared" si="81"/>
        <v/>
      </c>
      <c r="AO426" s="67" t="str">
        <f t="shared" si="82"/>
        <v/>
      </c>
      <c r="AP426" s="67" t="str">
        <f t="shared" si="83"/>
        <v/>
      </c>
      <c r="AQ426" s="67" t="str">
        <f t="shared" si="84"/>
        <v/>
      </c>
      <c r="AR426" s="67" t="str">
        <f t="shared" si="85"/>
        <v/>
      </c>
      <c r="AS426" s="67" t="str">
        <f t="shared" si="86"/>
        <v/>
      </c>
      <c r="AT426" s="67" t="str">
        <f>IF(A426="","",IF(S426="Yes","N.A.",IF(AND(AD426&lt;&gt;"",AD426&lt;=AF426,AE426&gt;=Q426),"PASS",IF(Setup!$B$24&lt;=AF426,"WATCH",IF(BG426&gt;0,"PARTIAL REVERSE/REVIEW","REVERSE/REVIEW")))))</f>
        <v/>
      </c>
      <c r="AU426" s="67" t="str">
        <f>IF(A426="","",IF(H426="","REVIEW",IF(AI426&gt;0,IF(OR(AH426="",NOT(ISNUMBER(AH426))),"REVIEW CLAIM DATE",IF(AH426&lt;=SUMIF('FY Deadlines'!$A$5:$A$14,IF(MONTH(H426)&gt;=4,YEAR(H426),YEAR(H426)-1),'FY Deadlines'!$F$5:$F$14),"PASS","EXPIRED CLAIM")),IF(SUMIF('FY Deadlines'!$A$5:$A$14,IF(MONTH(H426)&gt;=4,YEAR(H426),YEAR(H426)-1),'FY Deadlines'!$F$5:$F$14)=0,"REVIEW FY",IF(Setup!$B$24&gt;SUMIF('FY Deadlines'!$A$5:$A$14,IF(MONTH(H426)&gt;=4,YEAR(H426),YEAR(H426)-1),'FY Deadlines'!$F$5:$F$14),"EXPIRED","PASS")))))</f>
        <v/>
      </c>
      <c r="AV426" s="67" t="str">
        <f t="shared" si="87"/>
        <v/>
      </c>
      <c r="AW426" s="67" t="str">
        <f>IF(AM426="","",IF(COUNTIF('GSTR-2B IMS'!$AE$5:$AE$504,AM426)=1,SUMIF('GSTR-2B IMS'!$AE$5:$AE$504,AM426,'GSTR-2B IMS'!$AL$5:$AL$504),""))</f>
        <v/>
      </c>
      <c r="AX426" s="67" t="str">
        <f>IF(A426="","",IF(AO426&gt;1,"Duplicate",IF(COUNTIF('GSTR-2B IMS'!$AE$5:$AE$504,AM426)=0,"Only in Books",IF(COUNTIF('GSTR-2B IMS'!$AE$5:$AE$504,AM426)&gt;1,"Duplicate",IF(AND(C426=INDEX('GSTR-2B IMS'!$C$5:$C$504,AW426),F426=INDEX('GSTR-2B IMS'!$F$5:$F$504,AW426),ABS(H426-INDEX('GSTR-2B IMS'!$H$5:$H$504,AW426))&lt;=Setup!$B$21,ABS(L426-INDEX('GSTR-2B IMS'!$L$5:$L$504,AW426))&lt;=Setup!$B$18,ABS(AN426-INDEX('GSTR-2B IMS'!$AF$5:$AF$504,AW426))&lt;=Setup!$B$19,ABS(M426-INDEX('GSTR-2B IMS'!$M$5:$M$504,AW426))&lt;=Setup!$B$20,ABS(N426-INDEX('GSTR-2B IMS'!$N$5:$N$504,AW426))&lt;=Setup!$B$20,ABS(O426-INDEX('GSTR-2B IMS'!$O$5:$O$504,AW426))&lt;=Setup!$B$20,ABS(P426-INDEX('GSTR-2B IMS'!$P$5:$P$504,AW426))&lt;=Setup!$B$20),"Exact",IF(AND(C426=INDEX('GSTR-2B IMS'!$C$5:$C$504,AW426),F426=INDEX('GSTR-2B IMS'!$F$5:$F$504,AW426)),"Partial","Probable"))))))</f>
        <v/>
      </c>
      <c r="AY426" s="69" t="str">
        <f t="shared" si="88"/>
        <v/>
      </c>
      <c r="AZ426" s="190">
        <f t="shared" si="89"/>
        <v>422</v>
      </c>
      <c r="BA426" s="190" t="str">
        <f>IF(A426="","",IF(AW426="","N.A.",IF(INDEX('GSTR-2B IMS'!$T$5:$T$504,AW426)&lt;&gt;"Available","REVIEW",IF(OR(INDEX('GSTR-2B IMS'!$B$5:$B$504,AW426)="GSTR-1 B2B",INDEX('GSTR-2B IMS'!$B$5:$B$504,AW426)="GSTR-1A",INDEX('GSTR-2B IMS'!$B$5:$B$504,AW426)="IFF"),IF(OR(INDEX('GSTR-2B IMS'!$V$5:$V$504,AW426)="Accepted",INDEX('GSTR-2B IMS'!$V$5:$V$504,AW426)="No Action",INDEX('GSTR-2B IMS'!$V$5:$V$504,AW426)="Deemed Accepted"),"PASS","REVIEW"),IF(OR(INDEX('GSTR-2B IMS'!$V$5:$V$504,AW426)="Not in IMS",INDEX('GSTR-2B IMS'!$V$5:$V$504,AW426)="N.A.",INDEX('GSTR-2B IMS'!$V$5:$V$504,AW426)=""),"PASS","REVIEW")))))</f>
        <v/>
      </c>
      <c r="BB426" s="190" t="str">
        <f>IF(A426="","",IF(S426="Yes","RCM",IF(AW426="","Unmatched",IF(INDEX('GSTR-2B IMS'!$AC$5:$AC$504,AW426)="","4(A)(5)",INDEX('GSTR-2B IMS'!$AC$5:$AC$504,AW426)))))</f>
        <v/>
      </c>
      <c r="BC426" s="188" t="str">
        <f>IF(A426="","",IF(OR(S426="Yes",F426="Credit Note",Q426&lt;=0,AF426="",Setup!$B$24&lt;=AF426,AN426&lt;=0),0,MAX(0,M426*MIN(1,MAX(0,AI426/AN426))*MAX(0,1-IF(AND(AD426&lt;&gt;"",AD426&lt;=AF426),MIN(1,MAX(0,AE426/Q426)),0))-SUMIFS('Reversal Reclaim'!$K$5:$K$504,'Reversal Reclaim'!$B$5:$B$504,A426,'Reversal Reclaim'!$G$5:$G$504,"Temporary"))))</f>
        <v/>
      </c>
      <c r="BD426" s="188" t="str">
        <f>IF(A426="","",IF(OR(S426="Yes",F426="Credit Note",Q426&lt;=0,AF426="",Setup!$B$24&lt;=AF426,AN426&lt;=0),0,MAX(0,N426*MIN(1,MAX(0,AI426/AN426))*MAX(0,1-IF(AND(AD426&lt;&gt;"",AD426&lt;=AF426),MIN(1,MAX(0,AE426/Q426)),0))-SUMIFS('Reversal Reclaim'!$L$5:$L$504,'Reversal Reclaim'!$B$5:$B$504,A426,'Reversal Reclaim'!$G$5:$G$504,"Temporary"))))</f>
        <v/>
      </c>
      <c r="BE426" s="188" t="str">
        <f>IF(A426="","",IF(OR(S426="Yes",F426="Credit Note",Q426&lt;=0,AF426="",Setup!$B$24&lt;=AF426,AN426&lt;=0),0,MAX(0,O426*MIN(1,MAX(0,AI426/AN426))*MAX(0,1-IF(AND(AD426&lt;&gt;"",AD426&lt;=AF426),MIN(1,MAX(0,AE426/Q426)),0))-SUMIFS('Reversal Reclaim'!$M$5:$M$504,'Reversal Reclaim'!$B$5:$B$504,A426,'Reversal Reclaim'!$G$5:$G$504,"Temporary"))))</f>
        <v/>
      </c>
      <c r="BF426" s="188" t="str">
        <f>IF(A426="","",IF(OR(S426="Yes",F426="Credit Note",Q426&lt;=0,AF426="",Setup!$B$24&lt;=AF426,AN426&lt;=0),0,MAX(0,P426*MIN(1,MAX(0,AI426/AN426))*MAX(0,1-IF(AND(AD426&lt;&gt;"",AD426&lt;=AF426),MIN(1,MAX(0,AE426/Q426)),0))-SUMIFS('Reversal Reclaim'!$N$5:$N$504,'Reversal Reclaim'!$B$5:$B$504,A426,'Reversal Reclaim'!$G$5:$G$504,"Temporary"))))</f>
        <v/>
      </c>
      <c r="BG426" s="188" t="str">
        <f t="shared" si="90"/>
        <v/>
      </c>
    </row>
    <row r="427" spans="1:59" ht="37.950000000000003" customHeight="1" x14ac:dyDescent="0.25">
      <c r="A427" s="61"/>
      <c r="B427" s="62"/>
      <c r="C427" s="62"/>
      <c r="D427" s="62"/>
      <c r="E427" s="62"/>
      <c r="F427" s="62"/>
      <c r="G427" s="62"/>
      <c r="H427" s="63"/>
      <c r="I427" s="63"/>
      <c r="J427" s="63"/>
      <c r="K427" s="63"/>
      <c r="L427" s="64"/>
      <c r="M427" s="64"/>
      <c r="N427" s="64"/>
      <c r="O427" s="64"/>
      <c r="P427" s="64"/>
      <c r="Q427" s="64"/>
      <c r="R427" s="62"/>
      <c r="S427" s="62"/>
      <c r="T427" s="62"/>
      <c r="U427" s="62"/>
      <c r="V427" s="62"/>
      <c r="W427" s="63"/>
      <c r="X427" s="65"/>
      <c r="Y427" s="65"/>
      <c r="Z427" s="65"/>
      <c r="AA427" s="62"/>
      <c r="AB427" s="62"/>
      <c r="AC427" s="62"/>
      <c r="AD427" s="63"/>
      <c r="AE427" s="64"/>
      <c r="AF427" s="63" t="str">
        <f t="shared" si="78"/>
        <v/>
      </c>
      <c r="AG427" s="62"/>
      <c r="AH427" s="207"/>
      <c r="AI427" s="64"/>
      <c r="AJ427" s="64"/>
      <c r="AK427" s="64"/>
      <c r="AL427" s="66" t="str">
        <f t="shared" si="79"/>
        <v/>
      </c>
      <c r="AM427" s="67" t="str">
        <f t="shared" si="80"/>
        <v/>
      </c>
      <c r="AN427" s="68" t="str">
        <f t="shared" si="81"/>
        <v/>
      </c>
      <c r="AO427" s="67" t="str">
        <f t="shared" si="82"/>
        <v/>
      </c>
      <c r="AP427" s="67" t="str">
        <f t="shared" si="83"/>
        <v/>
      </c>
      <c r="AQ427" s="67" t="str">
        <f t="shared" si="84"/>
        <v/>
      </c>
      <c r="AR427" s="67" t="str">
        <f t="shared" si="85"/>
        <v/>
      </c>
      <c r="AS427" s="67" t="str">
        <f t="shared" si="86"/>
        <v/>
      </c>
      <c r="AT427" s="67" t="str">
        <f>IF(A427="","",IF(S427="Yes","N.A.",IF(AND(AD427&lt;&gt;"",AD427&lt;=AF427,AE427&gt;=Q427),"PASS",IF(Setup!$B$24&lt;=AF427,"WATCH",IF(BG427&gt;0,"PARTIAL REVERSE/REVIEW","REVERSE/REVIEW")))))</f>
        <v/>
      </c>
      <c r="AU427" s="67" t="str">
        <f>IF(A427="","",IF(H427="","REVIEW",IF(AI427&gt;0,IF(OR(AH427="",NOT(ISNUMBER(AH427))),"REVIEW CLAIM DATE",IF(AH427&lt;=SUMIF('FY Deadlines'!$A$5:$A$14,IF(MONTH(H427)&gt;=4,YEAR(H427),YEAR(H427)-1),'FY Deadlines'!$F$5:$F$14),"PASS","EXPIRED CLAIM")),IF(SUMIF('FY Deadlines'!$A$5:$A$14,IF(MONTH(H427)&gt;=4,YEAR(H427),YEAR(H427)-1),'FY Deadlines'!$F$5:$F$14)=0,"REVIEW FY",IF(Setup!$B$24&gt;SUMIF('FY Deadlines'!$A$5:$A$14,IF(MONTH(H427)&gt;=4,YEAR(H427),YEAR(H427)-1),'FY Deadlines'!$F$5:$F$14),"EXPIRED","PASS")))))</f>
        <v/>
      </c>
      <c r="AV427" s="67" t="str">
        <f t="shared" si="87"/>
        <v/>
      </c>
      <c r="AW427" s="67" t="str">
        <f>IF(AM427="","",IF(COUNTIF('GSTR-2B IMS'!$AE$5:$AE$504,AM427)=1,SUMIF('GSTR-2B IMS'!$AE$5:$AE$504,AM427,'GSTR-2B IMS'!$AL$5:$AL$504),""))</f>
        <v/>
      </c>
      <c r="AX427" s="67" t="str">
        <f>IF(A427="","",IF(AO427&gt;1,"Duplicate",IF(COUNTIF('GSTR-2B IMS'!$AE$5:$AE$504,AM427)=0,"Only in Books",IF(COUNTIF('GSTR-2B IMS'!$AE$5:$AE$504,AM427)&gt;1,"Duplicate",IF(AND(C427=INDEX('GSTR-2B IMS'!$C$5:$C$504,AW427),F427=INDEX('GSTR-2B IMS'!$F$5:$F$504,AW427),ABS(H427-INDEX('GSTR-2B IMS'!$H$5:$H$504,AW427))&lt;=Setup!$B$21,ABS(L427-INDEX('GSTR-2B IMS'!$L$5:$L$504,AW427))&lt;=Setup!$B$18,ABS(AN427-INDEX('GSTR-2B IMS'!$AF$5:$AF$504,AW427))&lt;=Setup!$B$19,ABS(M427-INDEX('GSTR-2B IMS'!$M$5:$M$504,AW427))&lt;=Setup!$B$20,ABS(N427-INDEX('GSTR-2B IMS'!$N$5:$N$504,AW427))&lt;=Setup!$B$20,ABS(O427-INDEX('GSTR-2B IMS'!$O$5:$O$504,AW427))&lt;=Setup!$B$20,ABS(P427-INDEX('GSTR-2B IMS'!$P$5:$P$504,AW427))&lt;=Setup!$B$20),"Exact",IF(AND(C427=INDEX('GSTR-2B IMS'!$C$5:$C$504,AW427),F427=INDEX('GSTR-2B IMS'!$F$5:$F$504,AW427)),"Partial","Probable"))))))</f>
        <v/>
      </c>
      <c r="AY427" s="69" t="str">
        <f t="shared" si="88"/>
        <v/>
      </c>
      <c r="AZ427" s="190">
        <f t="shared" si="89"/>
        <v>423</v>
      </c>
      <c r="BA427" s="190" t="str">
        <f>IF(A427="","",IF(AW427="","N.A.",IF(INDEX('GSTR-2B IMS'!$T$5:$T$504,AW427)&lt;&gt;"Available","REVIEW",IF(OR(INDEX('GSTR-2B IMS'!$B$5:$B$504,AW427)="GSTR-1 B2B",INDEX('GSTR-2B IMS'!$B$5:$B$504,AW427)="GSTR-1A",INDEX('GSTR-2B IMS'!$B$5:$B$504,AW427)="IFF"),IF(OR(INDEX('GSTR-2B IMS'!$V$5:$V$504,AW427)="Accepted",INDEX('GSTR-2B IMS'!$V$5:$V$504,AW427)="No Action",INDEX('GSTR-2B IMS'!$V$5:$V$504,AW427)="Deemed Accepted"),"PASS","REVIEW"),IF(OR(INDEX('GSTR-2B IMS'!$V$5:$V$504,AW427)="Not in IMS",INDEX('GSTR-2B IMS'!$V$5:$V$504,AW427)="N.A.",INDEX('GSTR-2B IMS'!$V$5:$V$504,AW427)=""),"PASS","REVIEW")))))</f>
        <v/>
      </c>
      <c r="BB427" s="190" t="str">
        <f>IF(A427="","",IF(S427="Yes","RCM",IF(AW427="","Unmatched",IF(INDEX('GSTR-2B IMS'!$AC$5:$AC$504,AW427)="","4(A)(5)",INDEX('GSTR-2B IMS'!$AC$5:$AC$504,AW427)))))</f>
        <v/>
      </c>
      <c r="BC427" s="188" t="str">
        <f>IF(A427="","",IF(OR(S427="Yes",F427="Credit Note",Q427&lt;=0,AF427="",Setup!$B$24&lt;=AF427,AN427&lt;=0),0,MAX(0,M427*MIN(1,MAX(0,AI427/AN427))*MAX(0,1-IF(AND(AD427&lt;&gt;"",AD427&lt;=AF427),MIN(1,MAX(0,AE427/Q427)),0))-SUMIFS('Reversal Reclaim'!$K$5:$K$504,'Reversal Reclaim'!$B$5:$B$504,A427,'Reversal Reclaim'!$G$5:$G$504,"Temporary"))))</f>
        <v/>
      </c>
      <c r="BD427" s="188" t="str">
        <f>IF(A427="","",IF(OR(S427="Yes",F427="Credit Note",Q427&lt;=0,AF427="",Setup!$B$24&lt;=AF427,AN427&lt;=0),0,MAX(0,N427*MIN(1,MAX(0,AI427/AN427))*MAX(0,1-IF(AND(AD427&lt;&gt;"",AD427&lt;=AF427),MIN(1,MAX(0,AE427/Q427)),0))-SUMIFS('Reversal Reclaim'!$L$5:$L$504,'Reversal Reclaim'!$B$5:$B$504,A427,'Reversal Reclaim'!$G$5:$G$504,"Temporary"))))</f>
        <v/>
      </c>
      <c r="BE427" s="188" t="str">
        <f>IF(A427="","",IF(OR(S427="Yes",F427="Credit Note",Q427&lt;=0,AF427="",Setup!$B$24&lt;=AF427,AN427&lt;=0),0,MAX(0,O427*MIN(1,MAX(0,AI427/AN427))*MAX(0,1-IF(AND(AD427&lt;&gt;"",AD427&lt;=AF427),MIN(1,MAX(0,AE427/Q427)),0))-SUMIFS('Reversal Reclaim'!$M$5:$M$504,'Reversal Reclaim'!$B$5:$B$504,A427,'Reversal Reclaim'!$G$5:$G$504,"Temporary"))))</f>
        <v/>
      </c>
      <c r="BF427" s="188" t="str">
        <f>IF(A427="","",IF(OR(S427="Yes",F427="Credit Note",Q427&lt;=0,AF427="",Setup!$B$24&lt;=AF427,AN427&lt;=0),0,MAX(0,P427*MIN(1,MAX(0,AI427/AN427))*MAX(0,1-IF(AND(AD427&lt;&gt;"",AD427&lt;=AF427),MIN(1,MAX(0,AE427/Q427)),0))-SUMIFS('Reversal Reclaim'!$N$5:$N$504,'Reversal Reclaim'!$B$5:$B$504,A427,'Reversal Reclaim'!$G$5:$G$504,"Temporary"))))</f>
        <v/>
      </c>
      <c r="BG427" s="188" t="str">
        <f t="shared" si="90"/>
        <v/>
      </c>
    </row>
    <row r="428" spans="1:59" ht="37.950000000000003" customHeight="1" x14ac:dyDescent="0.25">
      <c r="A428" s="61"/>
      <c r="B428" s="62"/>
      <c r="C428" s="62"/>
      <c r="D428" s="62"/>
      <c r="E428" s="62"/>
      <c r="F428" s="62"/>
      <c r="G428" s="62"/>
      <c r="H428" s="63"/>
      <c r="I428" s="63"/>
      <c r="J428" s="63"/>
      <c r="K428" s="63"/>
      <c r="L428" s="64"/>
      <c r="M428" s="64"/>
      <c r="N428" s="64"/>
      <c r="O428" s="64"/>
      <c r="P428" s="64"/>
      <c r="Q428" s="64"/>
      <c r="R428" s="62"/>
      <c r="S428" s="62"/>
      <c r="T428" s="62"/>
      <c r="U428" s="62"/>
      <c r="V428" s="62"/>
      <c r="W428" s="63"/>
      <c r="X428" s="65"/>
      <c r="Y428" s="65"/>
      <c r="Z428" s="65"/>
      <c r="AA428" s="62"/>
      <c r="AB428" s="62"/>
      <c r="AC428" s="62"/>
      <c r="AD428" s="63"/>
      <c r="AE428" s="64"/>
      <c r="AF428" s="63" t="str">
        <f t="shared" si="78"/>
        <v/>
      </c>
      <c r="AG428" s="62"/>
      <c r="AH428" s="207"/>
      <c r="AI428" s="64"/>
      <c r="AJ428" s="64"/>
      <c r="AK428" s="64"/>
      <c r="AL428" s="66" t="str">
        <f t="shared" si="79"/>
        <v/>
      </c>
      <c r="AM428" s="67" t="str">
        <f t="shared" si="80"/>
        <v/>
      </c>
      <c r="AN428" s="68" t="str">
        <f t="shared" si="81"/>
        <v/>
      </c>
      <c r="AO428" s="67" t="str">
        <f t="shared" si="82"/>
        <v/>
      </c>
      <c r="AP428" s="67" t="str">
        <f t="shared" si="83"/>
        <v/>
      </c>
      <c r="AQ428" s="67" t="str">
        <f t="shared" si="84"/>
        <v/>
      </c>
      <c r="AR428" s="67" t="str">
        <f t="shared" si="85"/>
        <v/>
      </c>
      <c r="AS428" s="67" t="str">
        <f t="shared" si="86"/>
        <v/>
      </c>
      <c r="AT428" s="67" t="str">
        <f>IF(A428="","",IF(S428="Yes","N.A.",IF(AND(AD428&lt;&gt;"",AD428&lt;=AF428,AE428&gt;=Q428),"PASS",IF(Setup!$B$24&lt;=AF428,"WATCH",IF(BG428&gt;0,"PARTIAL REVERSE/REVIEW","REVERSE/REVIEW")))))</f>
        <v/>
      </c>
      <c r="AU428" s="67" t="str">
        <f>IF(A428="","",IF(H428="","REVIEW",IF(AI428&gt;0,IF(OR(AH428="",NOT(ISNUMBER(AH428))),"REVIEW CLAIM DATE",IF(AH428&lt;=SUMIF('FY Deadlines'!$A$5:$A$14,IF(MONTH(H428)&gt;=4,YEAR(H428),YEAR(H428)-1),'FY Deadlines'!$F$5:$F$14),"PASS","EXPIRED CLAIM")),IF(SUMIF('FY Deadlines'!$A$5:$A$14,IF(MONTH(H428)&gt;=4,YEAR(H428),YEAR(H428)-1),'FY Deadlines'!$F$5:$F$14)=0,"REVIEW FY",IF(Setup!$B$24&gt;SUMIF('FY Deadlines'!$A$5:$A$14,IF(MONTH(H428)&gt;=4,YEAR(H428),YEAR(H428)-1),'FY Deadlines'!$F$5:$F$14),"EXPIRED","PASS")))))</f>
        <v/>
      </c>
      <c r="AV428" s="67" t="str">
        <f t="shared" si="87"/>
        <v/>
      </c>
      <c r="AW428" s="67" t="str">
        <f>IF(AM428="","",IF(COUNTIF('GSTR-2B IMS'!$AE$5:$AE$504,AM428)=1,SUMIF('GSTR-2B IMS'!$AE$5:$AE$504,AM428,'GSTR-2B IMS'!$AL$5:$AL$504),""))</f>
        <v/>
      </c>
      <c r="AX428" s="67" t="str">
        <f>IF(A428="","",IF(AO428&gt;1,"Duplicate",IF(COUNTIF('GSTR-2B IMS'!$AE$5:$AE$504,AM428)=0,"Only in Books",IF(COUNTIF('GSTR-2B IMS'!$AE$5:$AE$504,AM428)&gt;1,"Duplicate",IF(AND(C428=INDEX('GSTR-2B IMS'!$C$5:$C$504,AW428),F428=INDEX('GSTR-2B IMS'!$F$5:$F$504,AW428),ABS(H428-INDEX('GSTR-2B IMS'!$H$5:$H$504,AW428))&lt;=Setup!$B$21,ABS(L428-INDEX('GSTR-2B IMS'!$L$5:$L$504,AW428))&lt;=Setup!$B$18,ABS(AN428-INDEX('GSTR-2B IMS'!$AF$5:$AF$504,AW428))&lt;=Setup!$B$19,ABS(M428-INDEX('GSTR-2B IMS'!$M$5:$M$504,AW428))&lt;=Setup!$B$20,ABS(N428-INDEX('GSTR-2B IMS'!$N$5:$N$504,AW428))&lt;=Setup!$B$20,ABS(O428-INDEX('GSTR-2B IMS'!$O$5:$O$504,AW428))&lt;=Setup!$B$20,ABS(P428-INDEX('GSTR-2B IMS'!$P$5:$P$504,AW428))&lt;=Setup!$B$20),"Exact",IF(AND(C428=INDEX('GSTR-2B IMS'!$C$5:$C$504,AW428),F428=INDEX('GSTR-2B IMS'!$F$5:$F$504,AW428)),"Partial","Probable"))))))</f>
        <v/>
      </c>
      <c r="AY428" s="69" t="str">
        <f t="shared" si="88"/>
        <v/>
      </c>
      <c r="AZ428" s="190">
        <f t="shared" si="89"/>
        <v>424</v>
      </c>
      <c r="BA428" s="190" t="str">
        <f>IF(A428="","",IF(AW428="","N.A.",IF(INDEX('GSTR-2B IMS'!$T$5:$T$504,AW428)&lt;&gt;"Available","REVIEW",IF(OR(INDEX('GSTR-2B IMS'!$B$5:$B$504,AW428)="GSTR-1 B2B",INDEX('GSTR-2B IMS'!$B$5:$B$504,AW428)="GSTR-1A",INDEX('GSTR-2B IMS'!$B$5:$B$504,AW428)="IFF"),IF(OR(INDEX('GSTR-2B IMS'!$V$5:$V$504,AW428)="Accepted",INDEX('GSTR-2B IMS'!$V$5:$V$504,AW428)="No Action",INDEX('GSTR-2B IMS'!$V$5:$V$504,AW428)="Deemed Accepted"),"PASS","REVIEW"),IF(OR(INDEX('GSTR-2B IMS'!$V$5:$V$504,AW428)="Not in IMS",INDEX('GSTR-2B IMS'!$V$5:$V$504,AW428)="N.A.",INDEX('GSTR-2B IMS'!$V$5:$V$504,AW428)=""),"PASS","REVIEW")))))</f>
        <v/>
      </c>
      <c r="BB428" s="190" t="str">
        <f>IF(A428="","",IF(S428="Yes","RCM",IF(AW428="","Unmatched",IF(INDEX('GSTR-2B IMS'!$AC$5:$AC$504,AW428)="","4(A)(5)",INDEX('GSTR-2B IMS'!$AC$5:$AC$504,AW428)))))</f>
        <v/>
      </c>
      <c r="BC428" s="188" t="str">
        <f>IF(A428="","",IF(OR(S428="Yes",F428="Credit Note",Q428&lt;=0,AF428="",Setup!$B$24&lt;=AF428,AN428&lt;=0),0,MAX(0,M428*MIN(1,MAX(0,AI428/AN428))*MAX(0,1-IF(AND(AD428&lt;&gt;"",AD428&lt;=AF428),MIN(1,MAX(0,AE428/Q428)),0))-SUMIFS('Reversal Reclaim'!$K$5:$K$504,'Reversal Reclaim'!$B$5:$B$504,A428,'Reversal Reclaim'!$G$5:$G$504,"Temporary"))))</f>
        <v/>
      </c>
      <c r="BD428" s="188" t="str">
        <f>IF(A428="","",IF(OR(S428="Yes",F428="Credit Note",Q428&lt;=0,AF428="",Setup!$B$24&lt;=AF428,AN428&lt;=0),0,MAX(0,N428*MIN(1,MAX(0,AI428/AN428))*MAX(0,1-IF(AND(AD428&lt;&gt;"",AD428&lt;=AF428),MIN(1,MAX(0,AE428/Q428)),0))-SUMIFS('Reversal Reclaim'!$L$5:$L$504,'Reversal Reclaim'!$B$5:$B$504,A428,'Reversal Reclaim'!$G$5:$G$504,"Temporary"))))</f>
        <v/>
      </c>
      <c r="BE428" s="188" t="str">
        <f>IF(A428="","",IF(OR(S428="Yes",F428="Credit Note",Q428&lt;=0,AF428="",Setup!$B$24&lt;=AF428,AN428&lt;=0),0,MAX(0,O428*MIN(1,MAX(0,AI428/AN428))*MAX(0,1-IF(AND(AD428&lt;&gt;"",AD428&lt;=AF428),MIN(1,MAX(0,AE428/Q428)),0))-SUMIFS('Reversal Reclaim'!$M$5:$M$504,'Reversal Reclaim'!$B$5:$B$504,A428,'Reversal Reclaim'!$G$5:$G$504,"Temporary"))))</f>
        <v/>
      </c>
      <c r="BF428" s="188" t="str">
        <f>IF(A428="","",IF(OR(S428="Yes",F428="Credit Note",Q428&lt;=0,AF428="",Setup!$B$24&lt;=AF428,AN428&lt;=0),0,MAX(0,P428*MIN(1,MAX(0,AI428/AN428))*MAX(0,1-IF(AND(AD428&lt;&gt;"",AD428&lt;=AF428),MIN(1,MAX(0,AE428/Q428)),0))-SUMIFS('Reversal Reclaim'!$N$5:$N$504,'Reversal Reclaim'!$B$5:$B$504,A428,'Reversal Reclaim'!$G$5:$G$504,"Temporary"))))</f>
        <v/>
      </c>
      <c r="BG428" s="188" t="str">
        <f t="shared" si="90"/>
        <v/>
      </c>
    </row>
    <row r="429" spans="1:59" ht="37.950000000000003" customHeight="1" x14ac:dyDescent="0.25">
      <c r="A429" s="61"/>
      <c r="B429" s="62"/>
      <c r="C429" s="62"/>
      <c r="D429" s="62"/>
      <c r="E429" s="62"/>
      <c r="F429" s="62"/>
      <c r="G429" s="62"/>
      <c r="H429" s="63"/>
      <c r="I429" s="63"/>
      <c r="J429" s="63"/>
      <c r="K429" s="63"/>
      <c r="L429" s="64"/>
      <c r="M429" s="64"/>
      <c r="N429" s="64"/>
      <c r="O429" s="64"/>
      <c r="P429" s="64"/>
      <c r="Q429" s="64"/>
      <c r="R429" s="62"/>
      <c r="S429" s="62"/>
      <c r="T429" s="62"/>
      <c r="U429" s="62"/>
      <c r="V429" s="62"/>
      <c r="W429" s="63"/>
      <c r="X429" s="65"/>
      <c r="Y429" s="65"/>
      <c r="Z429" s="65"/>
      <c r="AA429" s="62"/>
      <c r="AB429" s="62"/>
      <c r="AC429" s="62"/>
      <c r="AD429" s="63"/>
      <c r="AE429" s="64"/>
      <c r="AF429" s="63" t="str">
        <f t="shared" si="78"/>
        <v/>
      </c>
      <c r="AG429" s="62"/>
      <c r="AH429" s="207"/>
      <c r="AI429" s="64"/>
      <c r="AJ429" s="64"/>
      <c r="AK429" s="64"/>
      <c r="AL429" s="66" t="str">
        <f t="shared" si="79"/>
        <v/>
      </c>
      <c r="AM429" s="67" t="str">
        <f t="shared" si="80"/>
        <v/>
      </c>
      <c r="AN429" s="68" t="str">
        <f t="shared" si="81"/>
        <v/>
      </c>
      <c r="AO429" s="67" t="str">
        <f t="shared" si="82"/>
        <v/>
      </c>
      <c r="AP429" s="67" t="str">
        <f t="shared" si="83"/>
        <v/>
      </c>
      <c r="AQ429" s="67" t="str">
        <f t="shared" si="84"/>
        <v/>
      </c>
      <c r="AR429" s="67" t="str">
        <f t="shared" si="85"/>
        <v/>
      </c>
      <c r="AS429" s="67" t="str">
        <f t="shared" si="86"/>
        <v/>
      </c>
      <c r="AT429" s="67" t="str">
        <f>IF(A429="","",IF(S429="Yes","N.A.",IF(AND(AD429&lt;&gt;"",AD429&lt;=AF429,AE429&gt;=Q429),"PASS",IF(Setup!$B$24&lt;=AF429,"WATCH",IF(BG429&gt;0,"PARTIAL REVERSE/REVIEW","REVERSE/REVIEW")))))</f>
        <v/>
      </c>
      <c r="AU429" s="67" t="str">
        <f>IF(A429="","",IF(H429="","REVIEW",IF(AI429&gt;0,IF(OR(AH429="",NOT(ISNUMBER(AH429))),"REVIEW CLAIM DATE",IF(AH429&lt;=SUMIF('FY Deadlines'!$A$5:$A$14,IF(MONTH(H429)&gt;=4,YEAR(H429),YEAR(H429)-1),'FY Deadlines'!$F$5:$F$14),"PASS","EXPIRED CLAIM")),IF(SUMIF('FY Deadlines'!$A$5:$A$14,IF(MONTH(H429)&gt;=4,YEAR(H429),YEAR(H429)-1),'FY Deadlines'!$F$5:$F$14)=0,"REVIEW FY",IF(Setup!$B$24&gt;SUMIF('FY Deadlines'!$A$5:$A$14,IF(MONTH(H429)&gt;=4,YEAR(H429),YEAR(H429)-1),'FY Deadlines'!$F$5:$F$14),"EXPIRED","PASS")))))</f>
        <v/>
      </c>
      <c r="AV429" s="67" t="str">
        <f t="shared" si="87"/>
        <v/>
      </c>
      <c r="AW429" s="67" t="str">
        <f>IF(AM429="","",IF(COUNTIF('GSTR-2B IMS'!$AE$5:$AE$504,AM429)=1,SUMIF('GSTR-2B IMS'!$AE$5:$AE$504,AM429,'GSTR-2B IMS'!$AL$5:$AL$504),""))</f>
        <v/>
      </c>
      <c r="AX429" s="67" t="str">
        <f>IF(A429="","",IF(AO429&gt;1,"Duplicate",IF(COUNTIF('GSTR-2B IMS'!$AE$5:$AE$504,AM429)=0,"Only in Books",IF(COUNTIF('GSTR-2B IMS'!$AE$5:$AE$504,AM429)&gt;1,"Duplicate",IF(AND(C429=INDEX('GSTR-2B IMS'!$C$5:$C$504,AW429),F429=INDEX('GSTR-2B IMS'!$F$5:$F$504,AW429),ABS(H429-INDEX('GSTR-2B IMS'!$H$5:$H$504,AW429))&lt;=Setup!$B$21,ABS(L429-INDEX('GSTR-2B IMS'!$L$5:$L$504,AW429))&lt;=Setup!$B$18,ABS(AN429-INDEX('GSTR-2B IMS'!$AF$5:$AF$504,AW429))&lt;=Setup!$B$19,ABS(M429-INDEX('GSTR-2B IMS'!$M$5:$M$504,AW429))&lt;=Setup!$B$20,ABS(N429-INDEX('GSTR-2B IMS'!$N$5:$N$504,AW429))&lt;=Setup!$B$20,ABS(O429-INDEX('GSTR-2B IMS'!$O$5:$O$504,AW429))&lt;=Setup!$B$20,ABS(P429-INDEX('GSTR-2B IMS'!$P$5:$P$504,AW429))&lt;=Setup!$B$20),"Exact",IF(AND(C429=INDEX('GSTR-2B IMS'!$C$5:$C$504,AW429),F429=INDEX('GSTR-2B IMS'!$F$5:$F$504,AW429)),"Partial","Probable"))))))</f>
        <v/>
      </c>
      <c r="AY429" s="69" t="str">
        <f t="shared" si="88"/>
        <v/>
      </c>
      <c r="AZ429" s="190">
        <f t="shared" si="89"/>
        <v>425</v>
      </c>
      <c r="BA429" s="190" t="str">
        <f>IF(A429="","",IF(AW429="","N.A.",IF(INDEX('GSTR-2B IMS'!$T$5:$T$504,AW429)&lt;&gt;"Available","REVIEW",IF(OR(INDEX('GSTR-2B IMS'!$B$5:$B$504,AW429)="GSTR-1 B2B",INDEX('GSTR-2B IMS'!$B$5:$B$504,AW429)="GSTR-1A",INDEX('GSTR-2B IMS'!$B$5:$B$504,AW429)="IFF"),IF(OR(INDEX('GSTR-2B IMS'!$V$5:$V$504,AW429)="Accepted",INDEX('GSTR-2B IMS'!$V$5:$V$504,AW429)="No Action",INDEX('GSTR-2B IMS'!$V$5:$V$504,AW429)="Deemed Accepted"),"PASS","REVIEW"),IF(OR(INDEX('GSTR-2B IMS'!$V$5:$V$504,AW429)="Not in IMS",INDEX('GSTR-2B IMS'!$V$5:$V$504,AW429)="N.A.",INDEX('GSTR-2B IMS'!$V$5:$V$504,AW429)=""),"PASS","REVIEW")))))</f>
        <v/>
      </c>
      <c r="BB429" s="190" t="str">
        <f>IF(A429="","",IF(S429="Yes","RCM",IF(AW429="","Unmatched",IF(INDEX('GSTR-2B IMS'!$AC$5:$AC$504,AW429)="","4(A)(5)",INDEX('GSTR-2B IMS'!$AC$5:$AC$504,AW429)))))</f>
        <v/>
      </c>
      <c r="BC429" s="188" t="str">
        <f>IF(A429="","",IF(OR(S429="Yes",F429="Credit Note",Q429&lt;=0,AF429="",Setup!$B$24&lt;=AF429,AN429&lt;=0),0,MAX(0,M429*MIN(1,MAX(0,AI429/AN429))*MAX(0,1-IF(AND(AD429&lt;&gt;"",AD429&lt;=AF429),MIN(1,MAX(0,AE429/Q429)),0))-SUMIFS('Reversal Reclaim'!$K$5:$K$504,'Reversal Reclaim'!$B$5:$B$504,A429,'Reversal Reclaim'!$G$5:$G$504,"Temporary"))))</f>
        <v/>
      </c>
      <c r="BD429" s="188" t="str">
        <f>IF(A429="","",IF(OR(S429="Yes",F429="Credit Note",Q429&lt;=0,AF429="",Setup!$B$24&lt;=AF429,AN429&lt;=0),0,MAX(0,N429*MIN(1,MAX(0,AI429/AN429))*MAX(0,1-IF(AND(AD429&lt;&gt;"",AD429&lt;=AF429),MIN(1,MAX(0,AE429/Q429)),0))-SUMIFS('Reversal Reclaim'!$L$5:$L$504,'Reversal Reclaim'!$B$5:$B$504,A429,'Reversal Reclaim'!$G$5:$G$504,"Temporary"))))</f>
        <v/>
      </c>
      <c r="BE429" s="188" t="str">
        <f>IF(A429="","",IF(OR(S429="Yes",F429="Credit Note",Q429&lt;=0,AF429="",Setup!$B$24&lt;=AF429,AN429&lt;=0),0,MAX(0,O429*MIN(1,MAX(0,AI429/AN429))*MAX(0,1-IF(AND(AD429&lt;&gt;"",AD429&lt;=AF429),MIN(1,MAX(0,AE429/Q429)),0))-SUMIFS('Reversal Reclaim'!$M$5:$M$504,'Reversal Reclaim'!$B$5:$B$504,A429,'Reversal Reclaim'!$G$5:$G$504,"Temporary"))))</f>
        <v/>
      </c>
      <c r="BF429" s="188" t="str">
        <f>IF(A429="","",IF(OR(S429="Yes",F429="Credit Note",Q429&lt;=0,AF429="",Setup!$B$24&lt;=AF429,AN429&lt;=0),0,MAX(0,P429*MIN(1,MAX(0,AI429/AN429))*MAX(0,1-IF(AND(AD429&lt;&gt;"",AD429&lt;=AF429),MIN(1,MAX(0,AE429/Q429)),0))-SUMIFS('Reversal Reclaim'!$N$5:$N$504,'Reversal Reclaim'!$B$5:$B$504,A429,'Reversal Reclaim'!$G$5:$G$504,"Temporary"))))</f>
        <v/>
      </c>
      <c r="BG429" s="188" t="str">
        <f t="shared" si="90"/>
        <v/>
      </c>
    </row>
    <row r="430" spans="1:59" ht="37.950000000000003" customHeight="1" x14ac:dyDescent="0.25">
      <c r="A430" s="61"/>
      <c r="B430" s="62"/>
      <c r="C430" s="62"/>
      <c r="D430" s="62"/>
      <c r="E430" s="62"/>
      <c r="F430" s="62"/>
      <c r="G430" s="62"/>
      <c r="H430" s="63"/>
      <c r="I430" s="63"/>
      <c r="J430" s="63"/>
      <c r="K430" s="63"/>
      <c r="L430" s="64"/>
      <c r="M430" s="64"/>
      <c r="N430" s="64"/>
      <c r="O430" s="64"/>
      <c r="P430" s="64"/>
      <c r="Q430" s="64"/>
      <c r="R430" s="62"/>
      <c r="S430" s="62"/>
      <c r="T430" s="62"/>
      <c r="U430" s="62"/>
      <c r="V430" s="62"/>
      <c r="W430" s="63"/>
      <c r="X430" s="65"/>
      <c r="Y430" s="65"/>
      <c r="Z430" s="65"/>
      <c r="AA430" s="62"/>
      <c r="AB430" s="62"/>
      <c r="AC430" s="62"/>
      <c r="AD430" s="63"/>
      <c r="AE430" s="64"/>
      <c r="AF430" s="63" t="str">
        <f t="shared" si="78"/>
        <v/>
      </c>
      <c r="AG430" s="62"/>
      <c r="AH430" s="207"/>
      <c r="AI430" s="64"/>
      <c r="AJ430" s="64"/>
      <c r="AK430" s="64"/>
      <c r="AL430" s="66" t="str">
        <f t="shared" si="79"/>
        <v/>
      </c>
      <c r="AM430" s="67" t="str">
        <f t="shared" si="80"/>
        <v/>
      </c>
      <c r="AN430" s="68" t="str">
        <f t="shared" si="81"/>
        <v/>
      </c>
      <c r="AO430" s="67" t="str">
        <f t="shared" si="82"/>
        <v/>
      </c>
      <c r="AP430" s="67" t="str">
        <f t="shared" si="83"/>
        <v/>
      </c>
      <c r="AQ430" s="67" t="str">
        <f t="shared" si="84"/>
        <v/>
      </c>
      <c r="AR430" s="67" t="str">
        <f t="shared" si="85"/>
        <v/>
      </c>
      <c r="AS430" s="67" t="str">
        <f t="shared" si="86"/>
        <v/>
      </c>
      <c r="AT430" s="67" t="str">
        <f>IF(A430="","",IF(S430="Yes","N.A.",IF(AND(AD430&lt;&gt;"",AD430&lt;=AF430,AE430&gt;=Q430),"PASS",IF(Setup!$B$24&lt;=AF430,"WATCH",IF(BG430&gt;0,"PARTIAL REVERSE/REVIEW","REVERSE/REVIEW")))))</f>
        <v/>
      </c>
      <c r="AU430" s="67" t="str">
        <f>IF(A430="","",IF(H430="","REVIEW",IF(AI430&gt;0,IF(OR(AH430="",NOT(ISNUMBER(AH430))),"REVIEW CLAIM DATE",IF(AH430&lt;=SUMIF('FY Deadlines'!$A$5:$A$14,IF(MONTH(H430)&gt;=4,YEAR(H430),YEAR(H430)-1),'FY Deadlines'!$F$5:$F$14),"PASS","EXPIRED CLAIM")),IF(SUMIF('FY Deadlines'!$A$5:$A$14,IF(MONTH(H430)&gt;=4,YEAR(H430),YEAR(H430)-1),'FY Deadlines'!$F$5:$F$14)=0,"REVIEW FY",IF(Setup!$B$24&gt;SUMIF('FY Deadlines'!$A$5:$A$14,IF(MONTH(H430)&gt;=4,YEAR(H430),YEAR(H430)-1),'FY Deadlines'!$F$5:$F$14),"EXPIRED","PASS")))))</f>
        <v/>
      </c>
      <c r="AV430" s="67" t="str">
        <f t="shared" si="87"/>
        <v/>
      </c>
      <c r="AW430" s="67" t="str">
        <f>IF(AM430="","",IF(COUNTIF('GSTR-2B IMS'!$AE$5:$AE$504,AM430)=1,SUMIF('GSTR-2B IMS'!$AE$5:$AE$504,AM430,'GSTR-2B IMS'!$AL$5:$AL$504),""))</f>
        <v/>
      </c>
      <c r="AX430" s="67" t="str">
        <f>IF(A430="","",IF(AO430&gt;1,"Duplicate",IF(COUNTIF('GSTR-2B IMS'!$AE$5:$AE$504,AM430)=0,"Only in Books",IF(COUNTIF('GSTR-2B IMS'!$AE$5:$AE$504,AM430)&gt;1,"Duplicate",IF(AND(C430=INDEX('GSTR-2B IMS'!$C$5:$C$504,AW430),F430=INDEX('GSTR-2B IMS'!$F$5:$F$504,AW430),ABS(H430-INDEX('GSTR-2B IMS'!$H$5:$H$504,AW430))&lt;=Setup!$B$21,ABS(L430-INDEX('GSTR-2B IMS'!$L$5:$L$504,AW430))&lt;=Setup!$B$18,ABS(AN430-INDEX('GSTR-2B IMS'!$AF$5:$AF$504,AW430))&lt;=Setup!$B$19,ABS(M430-INDEX('GSTR-2B IMS'!$M$5:$M$504,AW430))&lt;=Setup!$B$20,ABS(N430-INDEX('GSTR-2B IMS'!$N$5:$N$504,AW430))&lt;=Setup!$B$20,ABS(O430-INDEX('GSTR-2B IMS'!$O$5:$O$504,AW430))&lt;=Setup!$B$20,ABS(P430-INDEX('GSTR-2B IMS'!$P$5:$P$504,AW430))&lt;=Setup!$B$20),"Exact",IF(AND(C430=INDEX('GSTR-2B IMS'!$C$5:$C$504,AW430),F430=INDEX('GSTR-2B IMS'!$F$5:$F$504,AW430)),"Partial","Probable"))))))</f>
        <v/>
      </c>
      <c r="AY430" s="69" t="str">
        <f t="shared" si="88"/>
        <v/>
      </c>
      <c r="AZ430" s="190">
        <f t="shared" si="89"/>
        <v>426</v>
      </c>
      <c r="BA430" s="190" t="str">
        <f>IF(A430="","",IF(AW430="","N.A.",IF(INDEX('GSTR-2B IMS'!$T$5:$T$504,AW430)&lt;&gt;"Available","REVIEW",IF(OR(INDEX('GSTR-2B IMS'!$B$5:$B$504,AW430)="GSTR-1 B2B",INDEX('GSTR-2B IMS'!$B$5:$B$504,AW430)="GSTR-1A",INDEX('GSTR-2B IMS'!$B$5:$B$504,AW430)="IFF"),IF(OR(INDEX('GSTR-2B IMS'!$V$5:$V$504,AW430)="Accepted",INDEX('GSTR-2B IMS'!$V$5:$V$504,AW430)="No Action",INDEX('GSTR-2B IMS'!$V$5:$V$504,AW430)="Deemed Accepted"),"PASS","REVIEW"),IF(OR(INDEX('GSTR-2B IMS'!$V$5:$V$504,AW430)="Not in IMS",INDEX('GSTR-2B IMS'!$V$5:$V$504,AW430)="N.A.",INDEX('GSTR-2B IMS'!$V$5:$V$504,AW430)=""),"PASS","REVIEW")))))</f>
        <v/>
      </c>
      <c r="BB430" s="190" t="str">
        <f>IF(A430="","",IF(S430="Yes","RCM",IF(AW430="","Unmatched",IF(INDEX('GSTR-2B IMS'!$AC$5:$AC$504,AW430)="","4(A)(5)",INDEX('GSTR-2B IMS'!$AC$5:$AC$504,AW430)))))</f>
        <v/>
      </c>
      <c r="BC430" s="188" t="str">
        <f>IF(A430="","",IF(OR(S430="Yes",F430="Credit Note",Q430&lt;=0,AF430="",Setup!$B$24&lt;=AF430,AN430&lt;=0),0,MAX(0,M430*MIN(1,MAX(0,AI430/AN430))*MAX(0,1-IF(AND(AD430&lt;&gt;"",AD430&lt;=AF430),MIN(1,MAX(0,AE430/Q430)),0))-SUMIFS('Reversal Reclaim'!$K$5:$K$504,'Reversal Reclaim'!$B$5:$B$504,A430,'Reversal Reclaim'!$G$5:$G$504,"Temporary"))))</f>
        <v/>
      </c>
      <c r="BD430" s="188" t="str">
        <f>IF(A430="","",IF(OR(S430="Yes",F430="Credit Note",Q430&lt;=0,AF430="",Setup!$B$24&lt;=AF430,AN430&lt;=0),0,MAX(0,N430*MIN(1,MAX(0,AI430/AN430))*MAX(0,1-IF(AND(AD430&lt;&gt;"",AD430&lt;=AF430),MIN(1,MAX(0,AE430/Q430)),0))-SUMIFS('Reversal Reclaim'!$L$5:$L$504,'Reversal Reclaim'!$B$5:$B$504,A430,'Reversal Reclaim'!$G$5:$G$504,"Temporary"))))</f>
        <v/>
      </c>
      <c r="BE430" s="188" t="str">
        <f>IF(A430="","",IF(OR(S430="Yes",F430="Credit Note",Q430&lt;=0,AF430="",Setup!$B$24&lt;=AF430,AN430&lt;=0),0,MAX(0,O430*MIN(1,MAX(0,AI430/AN430))*MAX(0,1-IF(AND(AD430&lt;&gt;"",AD430&lt;=AF430),MIN(1,MAX(0,AE430/Q430)),0))-SUMIFS('Reversal Reclaim'!$M$5:$M$504,'Reversal Reclaim'!$B$5:$B$504,A430,'Reversal Reclaim'!$G$5:$G$504,"Temporary"))))</f>
        <v/>
      </c>
      <c r="BF430" s="188" t="str">
        <f>IF(A430="","",IF(OR(S430="Yes",F430="Credit Note",Q430&lt;=0,AF430="",Setup!$B$24&lt;=AF430,AN430&lt;=0),0,MAX(0,P430*MIN(1,MAX(0,AI430/AN430))*MAX(0,1-IF(AND(AD430&lt;&gt;"",AD430&lt;=AF430),MIN(1,MAX(0,AE430/Q430)),0))-SUMIFS('Reversal Reclaim'!$N$5:$N$504,'Reversal Reclaim'!$B$5:$B$504,A430,'Reversal Reclaim'!$G$5:$G$504,"Temporary"))))</f>
        <v/>
      </c>
      <c r="BG430" s="188" t="str">
        <f t="shared" si="90"/>
        <v/>
      </c>
    </row>
    <row r="431" spans="1:59" ht="37.950000000000003" customHeight="1" x14ac:dyDescent="0.25">
      <c r="A431" s="61"/>
      <c r="B431" s="62"/>
      <c r="C431" s="62"/>
      <c r="D431" s="62"/>
      <c r="E431" s="62"/>
      <c r="F431" s="62"/>
      <c r="G431" s="62"/>
      <c r="H431" s="63"/>
      <c r="I431" s="63"/>
      <c r="J431" s="63"/>
      <c r="K431" s="63"/>
      <c r="L431" s="64"/>
      <c r="M431" s="64"/>
      <c r="N431" s="64"/>
      <c r="O431" s="64"/>
      <c r="P431" s="64"/>
      <c r="Q431" s="64"/>
      <c r="R431" s="62"/>
      <c r="S431" s="62"/>
      <c r="T431" s="62"/>
      <c r="U431" s="62"/>
      <c r="V431" s="62"/>
      <c r="W431" s="63"/>
      <c r="X431" s="65"/>
      <c r="Y431" s="65"/>
      <c r="Z431" s="65"/>
      <c r="AA431" s="62"/>
      <c r="AB431" s="62"/>
      <c r="AC431" s="62"/>
      <c r="AD431" s="63"/>
      <c r="AE431" s="64"/>
      <c r="AF431" s="63" t="str">
        <f t="shared" si="78"/>
        <v/>
      </c>
      <c r="AG431" s="62"/>
      <c r="AH431" s="207"/>
      <c r="AI431" s="64"/>
      <c r="AJ431" s="64"/>
      <c r="AK431" s="64"/>
      <c r="AL431" s="66" t="str">
        <f t="shared" si="79"/>
        <v/>
      </c>
      <c r="AM431" s="67" t="str">
        <f t="shared" si="80"/>
        <v/>
      </c>
      <c r="AN431" s="68" t="str">
        <f t="shared" si="81"/>
        <v/>
      </c>
      <c r="AO431" s="67" t="str">
        <f t="shared" si="82"/>
        <v/>
      </c>
      <c r="AP431" s="67" t="str">
        <f t="shared" si="83"/>
        <v/>
      </c>
      <c r="AQ431" s="67" t="str">
        <f t="shared" si="84"/>
        <v/>
      </c>
      <c r="AR431" s="67" t="str">
        <f t="shared" si="85"/>
        <v/>
      </c>
      <c r="AS431" s="67" t="str">
        <f t="shared" si="86"/>
        <v/>
      </c>
      <c r="AT431" s="67" t="str">
        <f>IF(A431="","",IF(S431="Yes","N.A.",IF(AND(AD431&lt;&gt;"",AD431&lt;=AF431,AE431&gt;=Q431),"PASS",IF(Setup!$B$24&lt;=AF431,"WATCH",IF(BG431&gt;0,"PARTIAL REVERSE/REVIEW","REVERSE/REVIEW")))))</f>
        <v/>
      </c>
      <c r="AU431" s="67" t="str">
        <f>IF(A431="","",IF(H431="","REVIEW",IF(AI431&gt;0,IF(OR(AH431="",NOT(ISNUMBER(AH431))),"REVIEW CLAIM DATE",IF(AH431&lt;=SUMIF('FY Deadlines'!$A$5:$A$14,IF(MONTH(H431)&gt;=4,YEAR(H431),YEAR(H431)-1),'FY Deadlines'!$F$5:$F$14),"PASS","EXPIRED CLAIM")),IF(SUMIF('FY Deadlines'!$A$5:$A$14,IF(MONTH(H431)&gt;=4,YEAR(H431),YEAR(H431)-1),'FY Deadlines'!$F$5:$F$14)=0,"REVIEW FY",IF(Setup!$B$24&gt;SUMIF('FY Deadlines'!$A$5:$A$14,IF(MONTH(H431)&gt;=4,YEAR(H431),YEAR(H431)-1),'FY Deadlines'!$F$5:$F$14),"EXPIRED","PASS")))))</f>
        <v/>
      </c>
      <c r="AV431" s="67" t="str">
        <f t="shared" si="87"/>
        <v/>
      </c>
      <c r="AW431" s="67" t="str">
        <f>IF(AM431="","",IF(COUNTIF('GSTR-2B IMS'!$AE$5:$AE$504,AM431)=1,SUMIF('GSTR-2B IMS'!$AE$5:$AE$504,AM431,'GSTR-2B IMS'!$AL$5:$AL$504),""))</f>
        <v/>
      </c>
      <c r="AX431" s="67" t="str">
        <f>IF(A431="","",IF(AO431&gt;1,"Duplicate",IF(COUNTIF('GSTR-2B IMS'!$AE$5:$AE$504,AM431)=0,"Only in Books",IF(COUNTIF('GSTR-2B IMS'!$AE$5:$AE$504,AM431)&gt;1,"Duplicate",IF(AND(C431=INDEX('GSTR-2B IMS'!$C$5:$C$504,AW431),F431=INDEX('GSTR-2B IMS'!$F$5:$F$504,AW431),ABS(H431-INDEX('GSTR-2B IMS'!$H$5:$H$504,AW431))&lt;=Setup!$B$21,ABS(L431-INDEX('GSTR-2B IMS'!$L$5:$L$504,AW431))&lt;=Setup!$B$18,ABS(AN431-INDEX('GSTR-2B IMS'!$AF$5:$AF$504,AW431))&lt;=Setup!$B$19,ABS(M431-INDEX('GSTR-2B IMS'!$M$5:$M$504,AW431))&lt;=Setup!$B$20,ABS(N431-INDEX('GSTR-2B IMS'!$N$5:$N$504,AW431))&lt;=Setup!$B$20,ABS(O431-INDEX('GSTR-2B IMS'!$O$5:$O$504,AW431))&lt;=Setup!$B$20,ABS(P431-INDEX('GSTR-2B IMS'!$P$5:$P$504,AW431))&lt;=Setup!$B$20),"Exact",IF(AND(C431=INDEX('GSTR-2B IMS'!$C$5:$C$504,AW431),F431=INDEX('GSTR-2B IMS'!$F$5:$F$504,AW431)),"Partial","Probable"))))))</f>
        <v/>
      </c>
      <c r="AY431" s="69" t="str">
        <f t="shared" si="88"/>
        <v/>
      </c>
      <c r="AZ431" s="190">
        <f t="shared" si="89"/>
        <v>427</v>
      </c>
      <c r="BA431" s="190" t="str">
        <f>IF(A431="","",IF(AW431="","N.A.",IF(INDEX('GSTR-2B IMS'!$T$5:$T$504,AW431)&lt;&gt;"Available","REVIEW",IF(OR(INDEX('GSTR-2B IMS'!$B$5:$B$504,AW431)="GSTR-1 B2B",INDEX('GSTR-2B IMS'!$B$5:$B$504,AW431)="GSTR-1A",INDEX('GSTR-2B IMS'!$B$5:$B$504,AW431)="IFF"),IF(OR(INDEX('GSTR-2B IMS'!$V$5:$V$504,AW431)="Accepted",INDEX('GSTR-2B IMS'!$V$5:$V$504,AW431)="No Action",INDEX('GSTR-2B IMS'!$V$5:$V$504,AW431)="Deemed Accepted"),"PASS","REVIEW"),IF(OR(INDEX('GSTR-2B IMS'!$V$5:$V$504,AW431)="Not in IMS",INDEX('GSTR-2B IMS'!$V$5:$V$504,AW431)="N.A.",INDEX('GSTR-2B IMS'!$V$5:$V$504,AW431)=""),"PASS","REVIEW")))))</f>
        <v/>
      </c>
      <c r="BB431" s="190" t="str">
        <f>IF(A431="","",IF(S431="Yes","RCM",IF(AW431="","Unmatched",IF(INDEX('GSTR-2B IMS'!$AC$5:$AC$504,AW431)="","4(A)(5)",INDEX('GSTR-2B IMS'!$AC$5:$AC$504,AW431)))))</f>
        <v/>
      </c>
      <c r="BC431" s="188" t="str">
        <f>IF(A431="","",IF(OR(S431="Yes",F431="Credit Note",Q431&lt;=0,AF431="",Setup!$B$24&lt;=AF431,AN431&lt;=0),0,MAX(0,M431*MIN(1,MAX(0,AI431/AN431))*MAX(0,1-IF(AND(AD431&lt;&gt;"",AD431&lt;=AF431),MIN(1,MAX(0,AE431/Q431)),0))-SUMIFS('Reversal Reclaim'!$K$5:$K$504,'Reversal Reclaim'!$B$5:$B$504,A431,'Reversal Reclaim'!$G$5:$G$504,"Temporary"))))</f>
        <v/>
      </c>
      <c r="BD431" s="188" t="str">
        <f>IF(A431="","",IF(OR(S431="Yes",F431="Credit Note",Q431&lt;=0,AF431="",Setup!$B$24&lt;=AF431,AN431&lt;=0),0,MAX(0,N431*MIN(1,MAX(0,AI431/AN431))*MAX(0,1-IF(AND(AD431&lt;&gt;"",AD431&lt;=AF431),MIN(1,MAX(0,AE431/Q431)),0))-SUMIFS('Reversal Reclaim'!$L$5:$L$504,'Reversal Reclaim'!$B$5:$B$504,A431,'Reversal Reclaim'!$G$5:$G$504,"Temporary"))))</f>
        <v/>
      </c>
      <c r="BE431" s="188" t="str">
        <f>IF(A431="","",IF(OR(S431="Yes",F431="Credit Note",Q431&lt;=0,AF431="",Setup!$B$24&lt;=AF431,AN431&lt;=0),0,MAX(0,O431*MIN(1,MAX(0,AI431/AN431))*MAX(0,1-IF(AND(AD431&lt;&gt;"",AD431&lt;=AF431),MIN(1,MAX(0,AE431/Q431)),0))-SUMIFS('Reversal Reclaim'!$M$5:$M$504,'Reversal Reclaim'!$B$5:$B$504,A431,'Reversal Reclaim'!$G$5:$G$504,"Temporary"))))</f>
        <v/>
      </c>
      <c r="BF431" s="188" t="str">
        <f>IF(A431="","",IF(OR(S431="Yes",F431="Credit Note",Q431&lt;=0,AF431="",Setup!$B$24&lt;=AF431,AN431&lt;=0),0,MAX(0,P431*MIN(1,MAX(0,AI431/AN431))*MAX(0,1-IF(AND(AD431&lt;&gt;"",AD431&lt;=AF431),MIN(1,MAX(0,AE431/Q431)),0))-SUMIFS('Reversal Reclaim'!$N$5:$N$504,'Reversal Reclaim'!$B$5:$B$504,A431,'Reversal Reclaim'!$G$5:$G$504,"Temporary"))))</f>
        <v/>
      </c>
      <c r="BG431" s="188" t="str">
        <f t="shared" si="90"/>
        <v/>
      </c>
    </row>
    <row r="432" spans="1:59" ht="37.950000000000003" customHeight="1" x14ac:dyDescent="0.25">
      <c r="A432" s="61"/>
      <c r="B432" s="62"/>
      <c r="C432" s="62"/>
      <c r="D432" s="62"/>
      <c r="E432" s="62"/>
      <c r="F432" s="62"/>
      <c r="G432" s="62"/>
      <c r="H432" s="63"/>
      <c r="I432" s="63"/>
      <c r="J432" s="63"/>
      <c r="K432" s="63"/>
      <c r="L432" s="64"/>
      <c r="M432" s="64"/>
      <c r="N432" s="64"/>
      <c r="O432" s="64"/>
      <c r="P432" s="64"/>
      <c r="Q432" s="64"/>
      <c r="R432" s="62"/>
      <c r="S432" s="62"/>
      <c r="T432" s="62"/>
      <c r="U432" s="62"/>
      <c r="V432" s="62"/>
      <c r="W432" s="63"/>
      <c r="X432" s="65"/>
      <c r="Y432" s="65"/>
      <c r="Z432" s="65"/>
      <c r="AA432" s="62"/>
      <c r="AB432" s="62"/>
      <c r="AC432" s="62"/>
      <c r="AD432" s="63"/>
      <c r="AE432" s="64"/>
      <c r="AF432" s="63" t="str">
        <f t="shared" si="78"/>
        <v/>
      </c>
      <c r="AG432" s="62"/>
      <c r="AH432" s="207"/>
      <c r="AI432" s="64"/>
      <c r="AJ432" s="64"/>
      <c r="AK432" s="64"/>
      <c r="AL432" s="66" t="str">
        <f t="shared" si="79"/>
        <v/>
      </c>
      <c r="AM432" s="67" t="str">
        <f t="shared" si="80"/>
        <v/>
      </c>
      <c r="AN432" s="68" t="str">
        <f t="shared" si="81"/>
        <v/>
      </c>
      <c r="AO432" s="67" t="str">
        <f t="shared" si="82"/>
        <v/>
      </c>
      <c r="AP432" s="67" t="str">
        <f t="shared" si="83"/>
        <v/>
      </c>
      <c r="AQ432" s="67" t="str">
        <f t="shared" si="84"/>
        <v/>
      </c>
      <c r="AR432" s="67" t="str">
        <f t="shared" si="85"/>
        <v/>
      </c>
      <c r="AS432" s="67" t="str">
        <f t="shared" si="86"/>
        <v/>
      </c>
      <c r="AT432" s="67" t="str">
        <f>IF(A432="","",IF(S432="Yes","N.A.",IF(AND(AD432&lt;&gt;"",AD432&lt;=AF432,AE432&gt;=Q432),"PASS",IF(Setup!$B$24&lt;=AF432,"WATCH",IF(BG432&gt;0,"PARTIAL REVERSE/REVIEW","REVERSE/REVIEW")))))</f>
        <v/>
      </c>
      <c r="AU432" s="67" t="str">
        <f>IF(A432="","",IF(H432="","REVIEW",IF(AI432&gt;0,IF(OR(AH432="",NOT(ISNUMBER(AH432))),"REVIEW CLAIM DATE",IF(AH432&lt;=SUMIF('FY Deadlines'!$A$5:$A$14,IF(MONTH(H432)&gt;=4,YEAR(H432),YEAR(H432)-1),'FY Deadlines'!$F$5:$F$14),"PASS","EXPIRED CLAIM")),IF(SUMIF('FY Deadlines'!$A$5:$A$14,IF(MONTH(H432)&gt;=4,YEAR(H432),YEAR(H432)-1),'FY Deadlines'!$F$5:$F$14)=0,"REVIEW FY",IF(Setup!$B$24&gt;SUMIF('FY Deadlines'!$A$5:$A$14,IF(MONTH(H432)&gt;=4,YEAR(H432),YEAR(H432)-1),'FY Deadlines'!$F$5:$F$14),"EXPIRED","PASS")))))</f>
        <v/>
      </c>
      <c r="AV432" s="67" t="str">
        <f t="shared" si="87"/>
        <v/>
      </c>
      <c r="AW432" s="67" t="str">
        <f>IF(AM432="","",IF(COUNTIF('GSTR-2B IMS'!$AE$5:$AE$504,AM432)=1,SUMIF('GSTR-2B IMS'!$AE$5:$AE$504,AM432,'GSTR-2B IMS'!$AL$5:$AL$504),""))</f>
        <v/>
      </c>
      <c r="AX432" s="67" t="str">
        <f>IF(A432="","",IF(AO432&gt;1,"Duplicate",IF(COUNTIF('GSTR-2B IMS'!$AE$5:$AE$504,AM432)=0,"Only in Books",IF(COUNTIF('GSTR-2B IMS'!$AE$5:$AE$504,AM432)&gt;1,"Duplicate",IF(AND(C432=INDEX('GSTR-2B IMS'!$C$5:$C$504,AW432),F432=INDEX('GSTR-2B IMS'!$F$5:$F$504,AW432),ABS(H432-INDEX('GSTR-2B IMS'!$H$5:$H$504,AW432))&lt;=Setup!$B$21,ABS(L432-INDEX('GSTR-2B IMS'!$L$5:$L$504,AW432))&lt;=Setup!$B$18,ABS(AN432-INDEX('GSTR-2B IMS'!$AF$5:$AF$504,AW432))&lt;=Setup!$B$19,ABS(M432-INDEX('GSTR-2B IMS'!$M$5:$M$504,AW432))&lt;=Setup!$B$20,ABS(N432-INDEX('GSTR-2B IMS'!$N$5:$N$504,AW432))&lt;=Setup!$B$20,ABS(O432-INDEX('GSTR-2B IMS'!$O$5:$O$504,AW432))&lt;=Setup!$B$20,ABS(P432-INDEX('GSTR-2B IMS'!$P$5:$P$504,AW432))&lt;=Setup!$B$20),"Exact",IF(AND(C432=INDEX('GSTR-2B IMS'!$C$5:$C$504,AW432),F432=INDEX('GSTR-2B IMS'!$F$5:$F$504,AW432)),"Partial","Probable"))))))</f>
        <v/>
      </c>
      <c r="AY432" s="69" t="str">
        <f t="shared" si="88"/>
        <v/>
      </c>
      <c r="AZ432" s="190">
        <f t="shared" si="89"/>
        <v>428</v>
      </c>
      <c r="BA432" s="190" t="str">
        <f>IF(A432="","",IF(AW432="","N.A.",IF(INDEX('GSTR-2B IMS'!$T$5:$T$504,AW432)&lt;&gt;"Available","REVIEW",IF(OR(INDEX('GSTR-2B IMS'!$B$5:$B$504,AW432)="GSTR-1 B2B",INDEX('GSTR-2B IMS'!$B$5:$B$504,AW432)="GSTR-1A",INDEX('GSTR-2B IMS'!$B$5:$B$504,AW432)="IFF"),IF(OR(INDEX('GSTR-2B IMS'!$V$5:$V$504,AW432)="Accepted",INDEX('GSTR-2B IMS'!$V$5:$V$504,AW432)="No Action",INDEX('GSTR-2B IMS'!$V$5:$V$504,AW432)="Deemed Accepted"),"PASS","REVIEW"),IF(OR(INDEX('GSTR-2B IMS'!$V$5:$V$504,AW432)="Not in IMS",INDEX('GSTR-2B IMS'!$V$5:$V$504,AW432)="N.A.",INDEX('GSTR-2B IMS'!$V$5:$V$504,AW432)=""),"PASS","REVIEW")))))</f>
        <v/>
      </c>
      <c r="BB432" s="190" t="str">
        <f>IF(A432="","",IF(S432="Yes","RCM",IF(AW432="","Unmatched",IF(INDEX('GSTR-2B IMS'!$AC$5:$AC$504,AW432)="","4(A)(5)",INDEX('GSTR-2B IMS'!$AC$5:$AC$504,AW432)))))</f>
        <v/>
      </c>
      <c r="BC432" s="188" t="str">
        <f>IF(A432="","",IF(OR(S432="Yes",F432="Credit Note",Q432&lt;=0,AF432="",Setup!$B$24&lt;=AF432,AN432&lt;=0),0,MAX(0,M432*MIN(1,MAX(0,AI432/AN432))*MAX(0,1-IF(AND(AD432&lt;&gt;"",AD432&lt;=AF432),MIN(1,MAX(0,AE432/Q432)),0))-SUMIFS('Reversal Reclaim'!$K$5:$K$504,'Reversal Reclaim'!$B$5:$B$504,A432,'Reversal Reclaim'!$G$5:$G$504,"Temporary"))))</f>
        <v/>
      </c>
      <c r="BD432" s="188" t="str">
        <f>IF(A432="","",IF(OR(S432="Yes",F432="Credit Note",Q432&lt;=0,AF432="",Setup!$B$24&lt;=AF432,AN432&lt;=0),0,MAX(0,N432*MIN(1,MAX(0,AI432/AN432))*MAX(0,1-IF(AND(AD432&lt;&gt;"",AD432&lt;=AF432),MIN(1,MAX(0,AE432/Q432)),0))-SUMIFS('Reversal Reclaim'!$L$5:$L$504,'Reversal Reclaim'!$B$5:$B$504,A432,'Reversal Reclaim'!$G$5:$G$504,"Temporary"))))</f>
        <v/>
      </c>
      <c r="BE432" s="188" t="str">
        <f>IF(A432="","",IF(OR(S432="Yes",F432="Credit Note",Q432&lt;=0,AF432="",Setup!$B$24&lt;=AF432,AN432&lt;=0),0,MAX(0,O432*MIN(1,MAX(0,AI432/AN432))*MAX(0,1-IF(AND(AD432&lt;&gt;"",AD432&lt;=AF432),MIN(1,MAX(0,AE432/Q432)),0))-SUMIFS('Reversal Reclaim'!$M$5:$M$504,'Reversal Reclaim'!$B$5:$B$504,A432,'Reversal Reclaim'!$G$5:$G$504,"Temporary"))))</f>
        <v/>
      </c>
      <c r="BF432" s="188" t="str">
        <f>IF(A432="","",IF(OR(S432="Yes",F432="Credit Note",Q432&lt;=0,AF432="",Setup!$B$24&lt;=AF432,AN432&lt;=0),0,MAX(0,P432*MIN(1,MAX(0,AI432/AN432))*MAX(0,1-IF(AND(AD432&lt;&gt;"",AD432&lt;=AF432),MIN(1,MAX(0,AE432/Q432)),0))-SUMIFS('Reversal Reclaim'!$N$5:$N$504,'Reversal Reclaim'!$B$5:$B$504,A432,'Reversal Reclaim'!$G$5:$G$504,"Temporary"))))</f>
        <v/>
      </c>
      <c r="BG432" s="188" t="str">
        <f t="shared" si="90"/>
        <v/>
      </c>
    </row>
    <row r="433" spans="1:59" ht="37.950000000000003" customHeight="1" x14ac:dyDescent="0.25">
      <c r="A433" s="61"/>
      <c r="B433" s="62"/>
      <c r="C433" s="62"/>
      <c r="D433" s="62"/>
      <c r="E433" s="62"/>
      <c r="F433" s="62"/>
      <c r="G433" s="62"/>
      <c r="H433" s="63"/>
      <c r="I433" s="63"/>
      <c r="J433" s="63"/>
      <c r="K433" s="63"/>
      <c r="L433" s="64"/>
      <c r="M433" s="64"/>
      <c r="N433" s="64"/>
      <c r="O433" s="64"/>
      <c r="P433" s="64"/>
      <c r="Q433" s="64"/>
      <c r="R433" s="62"/>
      <c r="S433" s="62"/>
      <c r="T433" s="62"/>
      <c r="U433" s="62"/>
      <c r="V433" s="62"/>
      <c r="W433" s="63"/>
      <c r="X433" s="65"/>
      <c r="Y433" s="65"/>
      <c r="Z433" s="65"/>
      <c r="AA433" s="62"/>
      <c r="AB433" s="62"/>
      <c r="AC433" s="62"/>
      <c r="AD433" s="63"/>
      <c r="AE433" s="64"/>
      <c r="AF433" s="63" t="str">
        <f t="shared" si="78"/>
        <v/>
      </c>
      <c r="AG433" s="62"/>
      <c r="AH433" s="207"/>
      <c r="AI433" s="64"/>
      <c r="AJ433" s="64"/>
      <c r="AK433" s="64"/>
      <c r="AL433" s="66" t="str">
        <f t="shared" si="79"/>
        <v/>
      </c>
      <c r="AM433" s="67" t="str">
        <f t="shared" si="80"/>
        <v/>
      </c>
      <c r="AN433" s="68" t="str">
        <f t="shared" si="81"/>
        <v/>
      </c>
      <c r="AO433" s="67" t="str">
        <f t="shared" si="82"/>
        <v/>
      </c>
      <c r="AP433" s="67" t="str">
        <f t="shared" si="83"/>
        <v/>
      </c>
      <c r="AQ433" s="67" t="str">
        <f t="shared" si="84"/>
        <v/>
      </c>
      <c r="AR433" s="67" t="str">
        <f t="shared" si="85"/>
        <v/>
      </c>
      <c r="AS433" s="67" t="str">
        <f t="shared" si="86"/>
        <v/>
      </c>
      <c r="AT433" s="67" t="str">
        <f>IF(A433="","",IF(S433="Yes","N.A.",IF(AND(AD433&lt;&gt;"",AD433&lt;=AF433,AE433&gt;=Q433),"PASS",IF(Setup!$B$24&lt;=AF433,"WATCH",IF(BG433&gt;0,"PARTIAL REVERSE/REVIEW","REVERSE/REVIEW")))))</f>
        <v/>
      </c>
      <c r="AU433" s="67" t="str">
        <f>IF(A433="","",IF(H433="","REVIEW",IF(AI433&gt;0,IF(OR(AH433="",NOT(ISNUMBER(AH433))),"REVIEW CLAIM DATE",IF(AH433&lt;=SUMIF('FY Deadlines'!$A$5:$A$14,IF(MONTH(H433)&gt;=4,YEAR(H433),YEAR(H433)-1),'FY Deadlines'!$F$5:$F$14),"PASS","EXPIRED CLAIM")),IF(SUMIF('FY Deadlines'!$A$5:$A$14,IF(MONTH(H433)&gt;=4,YEAR(H433),YEAR(H433)-1),'FY Deadlines'!$F$5:$F$14)=0,"REVIEW FY",IF(Setup!$B$24&gt;SUMIF('FY Deadlines'!$A$5:$A$14,IF(MONTH(H433)&gt;=4,YEAR(H433),YEAR(H433)-1),'FY Deadlines'!$F$5:$F$14),"EXPIRED","PASS")))))</f>
        <v/>
      </c>
      <c r="AV433" s="67" t="str">
        <f t="shared" si="87"/>
        <v/>
      </c>
      <c r="AW433" s="67" t="str">
        <f>IF(AM433="","",IF(COUNTIF('GSTR-2B IMS'!$AE$5:$AE$504,AM433)=1,SUMIF('GSTR-2B IMS'!$AE$5:$AE$504,AM433,'GSTR-2B IMS'!$AL$5:$AL$504),""))</f>
        <v/>
      </c>
      <c r="AX433" s="67" t="str">
        <f>IF(A433="","",IF(AO433&gt;1,"Duplicate",IF(COUNTIF('GSTR-2B IMS'!$AE$5:$AE$504,AM433)=0,"Only in Books",IF(COUNTIF('GSTR-2B IMS'!$AE$5:$AE$504,AM433)&gt;1,"Duplicate",IF(AND(C433=INDEX('GSTR-2B IMS'!$C$5:$C$504,AW433),F433=INDEX('GSTR-2B IMS'!$F$5:$F$504,AW433),ABS(H433-INDEX('GSTR-2B IMS'!$H$5:$H$504,AW433))&lt;=Setup!$B$21,ABS(L433-INDEX('GSTR-2B IMS'!$L$5:$L$504,AW433))&lt;=Setup!$B$18,ABS(AN433-INDEX('GSTR-2B IMS'!$AF$5:$AF$504,AW433))&lt;=Setup!$B$19,ABS(M433-INDEX('GSTR-2B IMS'!$M$5:$M$504,AW433))&lt;=Setup!$B$20,ABS(N433-INDEX('GSTR-2B IMS'!$N$5:$N$504,AW433))&lt;=Setup!$B$20,ABS(O433-INDEX('GSTR-2B IMS'!$O$5:$O$504,AW433))&lt;=Setup!$B$20,ABS(P433-INDEX('GSTR-2B IMS'!$P$5:$P$504,AW433))&lt;=Setup!$B$20),"Exact",IF(AND(C433=INDEX('GSTR-2B IMS'!$C$5:$C$504,AW433),F433=INDEX('GSTR-2B IMS'!$F$5:$F$504,AW433)),"Partial","Probable"))))))</f>
        <v/>
      </c>
      <c r="AY433" s="69" t="str">
        <f t="shared" si="88"/>
        <v/>
      </c>
      <c r="AZ433" s="190">
        <f t="shared" si="89"/>
        <v>429</v>
      </c>
      <c r="BA433" s="190" t="str">
        <f>IF(A433="","",IF(AW433="","N.A.",IF(INDEX('GSTR-2B IMS'!$T$5:$T$504,AW433)&lt;&gt;"Available","REVIEW",IF(OR(INDEX('GSTR-2B IMS'!$B$5:$B$504,AW433)="GSTR-1 B2B",INDEX('GSTR-2B IMS'!$B$5:$B$504,AW433)="GSTR-1A",INDEX('GSTR-2B IMS'!$B$5:$B$504,AW433)="IFF"),IF(OR(INDEX('GSTR-2B IMS'!$V$5:$V$504,AW433)="Accepted",INDEX('GSTR-2B IMS'!$V$5:$V$504,AW433)="No Action",INDEX('GSTR-2B IMS'!$V$5:$V$504,AW433)="Deemed Accepted"),"PASS","REVIEW"),IF(OR(INDEX('GSTR-2B IMS'!$V$5:$V$504,AW433)="Not in IMS",INDEX('GSTR-2B IMS'!$V$5:$V$504,AW433)="N.A.",INDEX('GSTR-2B IMS'!$V$5:$V$504,AW433)=""),"PASS","REVIEW")))))</f>
        <v/>
      </c>
      <c r="BB433" s="190" t="str">
        <f>IF(A433="","",IF(S433="Yes","RCM",IF(AW433="","Unmatched",IF(INDEX('GSTR-2B IMS'!$AC$5:$AC$504,AW433)="","4(A)(5)",INDEX('GSTR-2B IMS'!$AC$5:$AC$504,AW433)))))</f>
        <v/>
      </c>
      <c r="BC433" s="188" t="str">
        <f>IF(A433="","",IF(OR(S433="Yes",F433="Credit Note",Q433&lt;=0,AF433="",Setup!$B$24&lt;=AF433,AN433&lt;=0),0,MAX(0,M433*MIN(1,MAX(0,AI433/AN433))*MAX(0,1-IF(AND(AD433&lt;&gt;"",AD433&lt;=AF433),MIN(1,MAX(0,AE433/Q433)),0))-SUMIFS('Reversal Reclaim'!$K$5:$K$504,'Reversal Reclaim'!$B$5:$B$504,A433,'Reversal Reclaim'!$G$5:$G$504,"Temporary"))))</f>
        <v/>
      </c>
      <c r="BD433" s="188" t="str">
        <f>IF(A433="","",IF(OR(S433="Yes",F433="Credit Note",Q433&lt;=0,AF433="",Setup!$B$24&lt;=AF433,AN433&lt;=0),0,MAX(0,N433*MIN(1,MAX(0,AI433/AN433))*MAX(0,1-IF(AND(AD433&lt;&gt;"",AD433&lt;=AF433),MIN(1,MAX(0,AE433/Q433)),0))-SUMIFS('Reversal Reclaim'!$L$5:$L$504,'Reversal Reclaim'!$B$5:$B$504,A433,'Reversal Reclaim'!$G$5:$G$504,"Temporary"))))</f>
        <v/>
      </c>
      <c r="BE433" s="188" t="str">
        <f>IF(A433="","",IF(OR(S433="Yes",F433="Credit Note",Q433&lt;=0,AF433="",Setup!$B$24&lt;=AF433,AN433&lt;=0),0,MAX(0,O433*MIN(1,MAX(0,AI433/AN433))*MAX(0,1-IF(AND(AD433&lt;&gt;"",AD433&lt;=AF433),MIN(1,MAX(0,AE433/Q433)),0))-SUMIFS('Reversal Reclaim'!$M$5:$M$504,'Reversal Reclaim'!$B$5:$B$504,A433,'Reversal Reclaim'!$G$5:$G$504,"Temporary"))))</f>
        <v/>
      </c>
      <c r="BF433" s="188" t="str">
        <f>IF(A433="","",IF(OR(S433="Yes",F433="Credit Note",Q433&lt;=0,AF433="",Setup!$B$24&lt;=AF433,AN433&lt;=0),0,MAX(0,P433*MIN(1,MAX(0,AI433/AN433))*MAX(0,1-IF(AND(AD433&lt;&gt;"",AD433&lt;=AF433),MIN(1,MAX(0,AE433/Q433)),0))-SUMIFS('Reversal Reclaim'!$N$5:$N$504,'Reversal Reclaim'!$B$5:$B$504,A433,'Reversal Reclaim'!$G$5:$G$504,"Temporary"))))</f>
        <v/>
      </c>
      <c r="BG433" s="188" t="str">
        <f t="shared" si="90"/>
        <v/>
      </c>
    </row>
    <row r="434" spans="1:59" ht="37.950000000000003" customHeight="1" x14ac:dyDescent="0.25">
      <c r="A434" s="61"/>
      <c r="B434" s="62"/>
      <c r="C434" s="62"/>
      <c r="D434" s="62"/>
      <c r="E434" s="62"/>
      <c r="F434" s="62"/>
      <c r="G434" s="62"/>
      <c r="H434" s="63"/>
      <c r="I434" s="63"/>
      <c r="J434" s="63"/>
      <c r="K434" s="63"/>
      <c r="L434" s="64"/>
      <c r="M434" s="64"/>
      <c r="N434" s="64"/>
      <c r="O434" s="64"/>
      <c r="P434" s="64"/>
      <c r="Q434" s="64"/>
      <c r="R434" s="62"/>
      <c r="S434" s="62"/>
      <c r="T434" s="62"/>
      <c r="U434" s="62"/>
      <c r="V434" s="62"/>
      <c r="W434" s="63"/>
      <c r="X434" s="65"/>
      <c r="Y434" s="65"/>
      <c r="Z434" s="65"/>
      <c r="AA434" s="62"/>
      <c r="AB434" s="62"/>
      <c r="AC434" s="62"/>
      <c r="AD434" s="63"/>
      <c r="AE434" s="64"/>
      <c r="AF434" s="63" t="str">
        <f t="shared" si="78"/>
        <v/>
      </c>
      <c r="AG434" s="62"/>
      <c r="AH434" s="207"/>
      <c r="AI434" s="64"/>
      <c r="AJ434" s="64"/>
      <c r="AK434" s="64"/>
      <c r="AL434" s="66" t="str">
        <f t="shared" si="79"/>
        <v/>
      </c>
      <c r="AM434" s="67" t="str">
        <f t="shared" si="80"/>
        <v/>
      </c>
      <c r="AN434" s="68" t="str">
        <f t="shared" si="81"/>
        <v/>
      </c>
      <c r="AO434" s="67" t="str">
        <f t="shared" si="82"/>
        <v/>
      </c>
      <c r="AP434" s="67" t="str">
        <f t="shared" si="83"/>
        <v/>
      </c>
      <c r="AQ434" s="67" t="str">
        <f t="shared" si="84"/>
        <v/>
      </c>
      <c r="AR434" s="67" t="str">
        <f t="shared" si="85"/>
        <v/>
      </c>
      <c r="AS434" s="67" t="str">
        <f t="shared" si="86"/>
        <v/>
      </c>
      <c r="AT434" s="67" t="str">
        <f>IF(A434="","",IF(S434="Yes","N.A.",IF(AND(AD434&lt;&gt;"",AD434&lt;=AF434,AE434&gt;=Q434),"PASS",IF(Setup!$B$24&lt;=AF434,"WATCH",IF(BG434&gt;0,"PARTIAL REVERSE/REVIEW","REVERSE/REVIEW")))))</f>
        <v/>
      </c>
      <c r="AU434" s="67" t="str">
        <f>IF(A434="","",IF(H434="","REVIEW",IF(AI434&gt;0,IF(OR(AH434="",NOT(ISNUMBER(AH434))),"REVIEW CLAIM DATE",IF(AH434&lt;=SUMIF('FY Deadlines'!$A$5:$A$14,IF(MONTH(H434)&gt;=4,YEAR(H434),YEAR(H434)-1),'FY Deadlines'!$F$5:$F$14),"PASS","EXPIRED CLAIM")),IF(SUMIF('FY Deadlines'!$A$5:$A$14,IF(MONTH(H434)&gt;=4,YEAR(H434),YEAR(H434)-1),'FY Deadlines'!$F$5:$F$14)=0,"REVIEW FY",IF(Setup!$B$24&gt;SUMIF('FY Deadlines'!$A$5:$A$14,IF(MONTH(H434)&gt;=4,YEAR(H434),YEAR(H434)-1),'FY Deadlines'!$F$5:$F$14),"EXPIRED","PASS")))))</f>
        <v/>
      </c>
      <c r="AV434" s="67" t="str">
        <f t="shared" si="87"/>
        <v/>
      </c>
      <c r="AW434" s="67" t="str">
        <f>IF(AM434="","",IF(COUNTIF('GSTR-2B IMS'!$AE$5:$AE$504,AM434)=1,SUMIF('GSTR-2B IMS'!$AE$5:$AE$504,AM434,'GSTR-2B IMS'!$AL$5:$AL$504),""))</f>
        <v/>
      </c>
      <c r="AX434" s="67" t="str">
        <f>IF(A434="","",IF(AO434&gt;1,"Duplicate",IF(COUNTIF('GSTR-2B IMS'!$AE$5:$AE$504,AM434)=0,"Only in Books",IF(COUNTIF('GSTR-2B IMS'!$AE$5:$AE$504,AM434)&gt;1,"Duplicate",IF(AND(C434=INDEX('GSTR-2B IMS'!$C$5:$C$504,AW434),F434=INDEX('GSTR-2B IMS'!$F$5:$F$504,AW434),ABS(H434-INDEX('GSTR-2B IMS'!$H$5:$H$504,AW434))&lt;=Setup!$B$21,ABS(L434-INDEX('GSTR-2B IMS'!$L$5:$L$504,AW434))&lt;=Setup!$B$18,ABS(AN434-INDEX('GSTR-2B IMS'!$AF$5:$AF$504,AW434))&lt;=Setup!$B$19,ABS(M434-INDEX('GSTR-2B IMS'!$M$5:$M$504,AW434))&lt;=Setup!$B$20,ABS(N434-INDEX('GSTR-2B IMS'!$N$5:$N$504,AW434))&lt;=Setup!$B$20,ABS(O434-INDEX('GSTR-2B IMS'!$O$5:$O$504,AW434))&lt;=Setup!$B$20,ABS(P434-INDEX('GSTR-2B IMS'!$P$5:$P$504,AW434))&lt;=Setup!$B$20),"Exact",IF(AND(C434=INDEX('GSTR-2B IMS'!$C$5:$C$504,AW434),F434=INDEX('GSTR-2B IMS'!$F$5:$F$504,AW434)),"Partial","Probable"))))))</f>
        <v/>
      </c>
      <c r="AY434" s="69" t="str">
        <f t="shared" si="88"/>
        <v/>
      </c>
      <c r="AZ434" s="190">
        <f t="shared" si="89"/>
        <v>430</v>
      </c>
      <c r="BA434" s="190" t="str">
        <f>IF(A434="","",IF(AW434="","N.A.",IF(INDEX('GSTR-2B IMS'!$T$5:$T$504,AW434)&lt;&gt;"Available","REVIEW",IF(OR(INDEX('GSTR-2B IMS'!$B$5:$B$504,AW434)="GSTR-1 B2B",INDEX('GSTR-2B IMS'!$B$5:$B$504,AW434)="GSTR-1A",INDEX('GSTR-2B IMS'!$B$5:$B$504,AW434)="IFF"),IF(OR(INDEX('GSTR-2B IMS'!$V$5:$V$504,AW434)="Accepted",INDEX('GSTR-2B IMS'!$V$5:$V$504,AW434)="No Action",INDEX('GSTR-2B IMS'!$V$5:$V$504,AW434)="Deemed Accepted"),"PASS","REVIEW"),IF(OR(INDEX('GSTR-2B IMS'!$V$5:$V$504,AW434)="Not in IMS",INDEX('GSTR-2B IMS'!$V$5:$V$504,AW434)="N.A.",INDEX('GSTR-2B IMS'!$V$5:$V$504,AW434)=""),"PASS","REVIEW")))))</f>
        <v/>
      </c>
      <c r="BB434" s="190" t="str">
        <f>IF(A434="","",IF(S434="Yes","RCM",IF(AW434="","Unmatched",IF(INDEX('GSTR-2B IMS'!$AC$5:$AC$504,AW434)="","4(A)(5)",INDEX('GSTR-2B IMS'!$AC$5:$AC$504,AW434)))))</f>
        <v/>
      </c>
      <c r="BC434" s="188" t="str">
        <f>IF(A434="","",IF(OR(S434="Yes",F434="Credit Note",Q434&lt;=0,AF434="",Setup!$B$24&lt;=AF434,AN434&lt;=0),0,MAX(0,M434*MIN(1,MAX(0,AI434/AN434))*MAX(0,1-IF(AND(AD434&lt;&gt;"",AD434&lt;=AF434),MIN(1,MAX(0,AE434/Q434)),0))-SUMIFS('Reversal Reclaim'!$K$5:$K$504,'Reversal Reclaim'!$B$5:$B$504,A434,'Reversal Reclaim'!$G$5:$G$504,"Temporary"))))</f>
        <v/>
      </c>
      <c r="BD434" s="188" t="str">
        <f>IF(A434="","",IF(OR(S434="Yes",F434="Credit Note",Q434&lt;=0,AF434="",Setup!$B$24&lt;=AF434,AN434&lt;=0),0,MAX(0,N434*MIN(1,MAX(0,AI434/AN434))*MAX(0,1-IF(AND(AD434&lt;&gt;"",AD434&lt;=AF434),MIN(1,MAX(0,AE434/Q434)),0))-SUMIFS('Reversal Reclaim'!$L$5:$L$504,'Reversal Reclaim'!$B$5:$B$504,A434,'Reversal Reclaim'!$G$5:$G$504,"Temporary"))))</f>
        <v/>
      </c>
      <c r="BE434" s="188" t="str">
        <f>IF(A434="","",IF(OR(S434="Yes",F434="Credit Note",Q434&lt;=0,AF434="",Setup!$B$24&lt;=AF434,AN434&lt;=0),0,MAX(0,O434*MIN(1,MAX(0,AI434/AN434))*MAX(0,1-IF(AND(AD434&lt;&gt;"",AD434&lt;=AF434),MIN(1,MAX(0,AE434/Q434)),0))-SUMIFS('Reversal Reclaim'!$M$5:$M$504,'Reversal Reclaim'!$B$5:$B$504,A434,'Reversal Reclaim'!$G$5:$G$504,"Temporary"))))</f>
        <v/>
      </c>
      <c r="BF434" s="188" t="str">
        <f>IF(A434="","",IF(OR(S434="Yes",F434="Credit Note",Q434&lt;=0,AF434="",Setup!$B$24&lt;=AF434,AN434&lt;=0),0,MAX(0,P434*MIN(1,MAX(0,AI434/AN434))*MAX(0,1-IF(AND(AD434&lt;&gt;"",AD434&lt;=AF434),MIN(1,MAX(0,AE434/Q434)),0))-SUMIFS('Reversal Reclaim'!$N$5:$N$504,'Reversal Reclaim'!$B$5:$B$504,A434,'Reversal Reclaim'!$G$5:$G$504,"Temporary"))))</f>
        <v/>
      </c>
      <c r="BG434" s="188" t="str">
        <f t="shared" si="90"/>
        <v/>
      </c>
    </row>
    <row r="435" spans="1:59" ht="37.950000000000003" customHeight="1" x14ac:dyDescent="0.25">
      <c r="A435" s="61"/>
      <c r="B435" s="62"/>
      <c r="C435" s="62"/>
      <c r="D435" s="62"/>
      <c r="E435" s="62"/>
      <c r="F435" s="62"/>
      <c r="G435" s="62"/>
      <c r="H435" s="63"/>
      <c r="I435" s="63"/>
      <c r="J435" s="63"/>
      <c r="K435" s="63"/>
      <c r="L435" s="64"/>
      <c r="M435" s="64"/>
      <c r="N435" s="64"/>
      <c r="O435" s="64"/>
      <c r="P435" s="64"/>
      <c r="Q435" s="64"/>
      <c r="R435" s="62"/>
      <c r="S435" s="62"/>
      <c r="T435" s="62"/>
      <c r="U435" s="62"/>
      <c r="V435" s="62"/>
      <c r="W435" s="63"/>
      <c r="X435" s="65"/>
      <c r="Y435" s="65"/>
      <c r="Z435" s="65"/>
      <c r="AA435" s="62"/>
      <c r="AB435" s="62"/>
      <c r="AC435" s="62"/>
      <c r="AD435" s="63"/>
      <c r="AE435" s="64"/>
      <c r="AF435" s="63" t="str">
        <f t="shared" si="78"/>
        <v/>
      </c>
      <c r="AG435" s="62"/>
      <c r="AH435" s="207"/>
      <c r="AI435" s="64"/>
      <c r="AJ435" s="64"/>
      <c r="AK435" s="64"/>
      <c r="AL435" s="66" t="str">
        <f t="shared" si="79"/>
        <v/>
      </c>
      <c r="AM435" s="67" t="str">
        <f t="shared" si="80"/>
        <v/>
      </c>
      <c r="AN435" s="68" t="str">
        <f t="shared" si="81"/>
        <v/>
      </c>
      <c r="AO435" s="67" t="str">
        <f t="shared" si="82"/>
        <v/>
      </c>
      <c r="AP435" s="67" t="str">
        <f t="shared" si="83"/>
        <v/>
      </c>
      <c r="AQ435" s="67" t="str">
        <f t="shared" si="84"/>
        <v/>
      </c>
      <c r="AR435" s="67" t="str">
        <f t="shared" si="85"/>
        <v/>
      </c>
      <c r="AS435" s="67" t="str">
        <f t="shared" si="86"/>
        <v/>
      </c>
      <c r="AT435" s="67" t="str">
        <f>IF(A435="","",IF(S435="Yes","N.A.",IF(AND(AD435&lt;&gt;"",AD435&lt;=AF435,AE435&gt;=Q435),"PASS",IF(Setup!$B$24&lt;=AF435,"WATCH",IF(BG435&gt;0,"PARTIAL REVERSE/REVIEW","REVERSE/REVIEW")))))</f>
        <v/>
      </c>
      <c r="AU435" s="67" t="str">
        <f>IF(A435="","",IF(H435="","REVIEW",IF(AI435&gt;0,IF(OR(AH435="",NOT(ISNUMBER(AH435))),"REVIEW CLAIM DATE",IF(AH435&lt;=SUMIF('FY Deadlines'!$A$5:$A$14,IF(MONTH(H435)&gt;=4,YEAR(H435),YEAR(H435)-1),'FY Deadlines'!$F$5:$F$14),"PASS","EXPIRED CLAIM")),IF(SUMIF('FY Deadlines'!$A$5:$A$14,IF(MONTH(H435)&gt;=4,YEAR(H435),YEAR(H435)-1),'FY Deadlines'!$F$5:$F$14)=0,"REVIEW FY",IF(Setup!$B$24&gt;SUMIF('FY Deadlines'!$A$5:$A$14,IF(MONTH(H435)&gt;=4,YEAR(H435),YEAR(H435)-1),'FY Deadlines'!$F$5:$F$14),"EXPIRED","PASS")))))</f>
        <v/>
      </c>
      <c r="AV435" s="67" t="str">
        <f t="shared" si="87"/>
        <v/>
      </c>
      <c r="AW435" s="67" t="str">
        <f>IF(AM435="","",IF(COUNTIF('GSTR-2B IMS'!$AE$5:$AE$504,AM435)=1,SUMIF('GSTR-2B IMS'!$AE$5:$AE$504,AM435,'GSTR-2B IMS'!$AL$5:$AL$504),""))</f>
        <v/>
      </c>
      <c r="AX435" s="67" t="str">
        <f>IF(A435="","",IF(AO435&gt;1,"Duplicate",IF(COUNTIF('GSTR-2B IMS'!$AE$5:$AE$504,AM435)=0,"Only in Books",IF(COUNTIF('GSTR-2B IMS'!$AE$5:$AE$504,AM435)&gt;1,"Duplicate",IF(AND(C435=INDEX('GSTR-2B IMS'!$C$5:$C$504,AW435),F435=INDEX('GSTR-2B IMS'!$F$5:$F$504,AW435),ABS(H435-INDEX('GSTR-2B IMS'!$H$5:$H$504,AW435))&lt;=Setup!$B$21,ABS(L435-INDEX('GSTR-2B IMS'!$L$5:$L$504,AW435))&lt;=Setup!$B$18,ABS(AN435-INDEX('GSTR-2B IMS'!$AF$5:$AF$504,AW435))&lt;=Setup!$B$19,ABS(M435-INDEX('GSTR-2B IMS'!$M$5:$M$504,AW435))&lt;=Setup!$B$20,ABS(N435-INDEX('GSTR-2B IMS'!$N$5:$N$504,AW435))&lt;=Setup!$B$20,ABS(O435-INDEX('GSTR-2B IMS'!$O$5:$O$504,AW435))&lt;=Setup!$B$20,ABS(P435-INDEX('GSTR-2B IMS'!$P$5:$P$504,AW435))&lt;=Setup!$B$20),"Exact",IF(AND(C435=INDEX('GSTR-2B IMS'!$C$5:$C$504,AW435),F435=INDEX('GSTR-2B IMS'!$F$5:$F$504,AW435)),"Partial","Probable"))))))</f>
        <v/>
      </c>
      <c r="AY435" s="69" t="str">
        <f t="shared" si="88"/>
        <v/>
      </c>
      <c r="AZ435" s="190">
        <f t="shared" si="89"/>
        <v>431</v>
      </c>
      <c r="BA435" s="190" t="str">
        <f>IF(A435="","",IF(AW435="","N.A.",IF(INDEX('GSTR-2B IMS'!$T$5:$T$504,AW435)&lt;&gt;"Available","REVIEW",IF(OR(INDEX('GSTR-2B IMS'!$B$5:$B$504,AW435)="GSTR-1 B2B",INDEX('GSTR-2B IMS'!$B$5:$B$504,AW435)="GSTR-1A",INDEX('GSTR-2B IMS'!$B$5:$B$504,AW435)="IFF"),IF(OR(INDEX('GSTR-2B IMS'!$V$5:$V$504,AW435)="Accepted",INDEX('GSTR-2B IMS'!$V$5:$V$504,AW435)="No Action",INDEX('GSTR-2B IMS'!$V$5:$V$504,AW435)="Deemed Accepted"),"PASS","REVIEW"),IF(OR(INDEX('GSTR-2B IMS'!$V$5:$V$504,AW435)="Not in IMS",INDEX('GSTR-2B IMS'!$V$5:$V$504,AW435)="N.A.",INDEX('GSTR-2B IMS'!$V$5:$V$504,AW435)=""),"PASS","REVIEW")))))</f>
        <v/>
      </c>
      <c r="BB435" s="190" t="str">
        <f>IF(A435="","",IF(S435="Yes","RCM",IF(AW435="","Unmatched",IF(INDEX('GSTR-2B IMS'!$AC$5:$AC$504,AW435)="","4(A)(5)",INDEX('GSTR-2B IMS'!$AC$5:$AC$504,AW435)))))</f>
        <v/>
      </c>
      <c r="BC435" s="188" t="str">
        <f>IF(A435="","",IF(OR(S435="Yes",F435="Credit Note",Q435&lt;=0,AF435="",Setup!$B$24&lt;=AF435,AN435&lt;=0),0,MAX(0,M435*MIN(1,MAX(0,AI435/AN435))*MAX(0,1-IF(AND(AD435&lt;&gt;"",AD435&lt;=AF435),MIN(1,MAX(0,AE435/Q435)),0))-SUMIFS('Reversal Reclaim'!$K$5:$K$504,'Reversal Reclaim'!$B$5:$B$504,A435,'Reversal Reclaim'!$G$5:$G$504,"Temporary"))))</f>
        <v/>
      </c>
      <c r="BD435" s="188" t="str">
        <f>IF(A435="","",IF(OR(S435="Yes",F435="Credit Note",Q435&lt;=0,AF435="",Setup!$B$24&lt;=AF435,AN435&lt;=0),0,MAX(0,N435*MIN(1,MAX(0,AI435/AN435))*MAX(0,1-IF(AND(AD435&lt;&gt;"",AD435&lt;=AF435),MIN(1,MAX(0,AE435/Q435)),0))-SUMIFS('Reversal Reclaim'!$L$5:$L$504,'Reversal Reclaim'!$B$5:$B$504,A435,'Reversal Reclaim'!$G$5:$G$504,"Temporary"))))</f>
        <v/>
      </c>
      <c r="BE435" s="188" t="str">
        <f>IF(A435="","",IF(OR(S435="Yes",F435="Credit Note",Q435&lt;=0,AF435="",Setup!$B$24&lt;=AF435,AN435&lt;=0),0,MAX(0,O435*MIN(1,MAX(0,AI435/AN435))*MAX(0,1-IF(AND(AD435&lt;&gt;"",AD435&lt;=AF435),MIN(1,MAX(0,AE435/Q435)),0))-SUMIFS('Reversal Reclaim'!$M$5:$M$504,'Reversal Reclaim'!$B$5:$B$504,A435,'Reversal Reclaim'!$G$5:$G$504,"Temporary"))))</f>
        <v/>
      </c>
      <c r="BF435" s="188" t="str">
        <f>IF(A435="","",IF(OR(S435="Yes",F435="Credit Note",Q435&lt;=0,AF435="",Setup!$B$24&lt;=AF435,AN435&lt;=0),0,MAX(0,P435*MIN(1,MAX(0,AI435/AN435))*MAX(0,1-IF(AND(AD435&lt;&gt;"",AD435&lt;=AF435),MIN(1,MAX(0,AE435/Q435)),0))-SUMIFS('Reversal Reclaim'!$N$5:$N$504,'Reversal Reclaim'!$B$5:$B$504,A435,'Reversal Reclaim'!$G$5:$G$504,"Temporary"))))</f>
        <v/>
      </c>
      <c r="BG435" s="188" t="str">
        <f t="shared" si="90"/>
        <v/>
      </c>
    </row>
    <row r="436" spans="1:59" ht="37.950000000000003" customHeight="1" x14ac:dyDescent="0.25">
      <c r="A436" s="61"/>
      <c r="B436" s="62"/>
      <c r="C436" s="62"/>
      <c r="D436" s="62"/>
      <c r="E436" s="62"/>
      <c r="F436" s="62"/>
      <c r="G436" s="62"/>
      <c r="H436" s="63"/>
      <c r="I436" s="63"/>
      <c r="J436" s="63"/>
      <c r="K436" s="63"/>
      <c r="L436" s="64"/>
      <c r="M436" s="64"/>
      <c r="N436" s="64"/>
      <c r="O436" s="64"/>
      <c r="P436" s="64"/>
      <c r="Q436" s="64"/>
      <c r="R436" s="62"/>
      <c r="S436" s="62"/>
      <c r="T436" s="62"/>
      <c r="U436" s="62"/>
      <c r="V436" s="62"/>
      <c r="W436" s="63"/>
      <c r="X436" s="65"/>
      <c r="Y436" s="65"/>
      <c r="Z436" s="65"/>
      <c r="AA436" s="62"/>
      <c r="AB436" s="62"/>
      <c r="AC436" s="62"/>
      <c r="AD436" s="63"/>
      <c r="AE436" s="64"/>
      <c r="AF436" s="63" t="str">
        <f t="shared" si="78"/>
        <v/>
      </c>
      <c r="AG436" s="62"/>
      <c r="AH436" s="207"/>
      <c r="AI436" s="64"/>
      <c r="AJ436" s="64"/>
      <c r="AK436" s="64"/>
      <c r="AL436" s="66" t="str">
        <f t="shared" si="79"/>
        <v/>
      </c>
      <c r="AM436" s="67" t="str">
        <f t="shared" si="80"/>
        <v/>
      </c>
      <c r="AN436" s="68" t="str">
        <f t="shared" si="81"/>
        <v/>
      </c>
      <c r="AO436" s="67" t="str">
        <f t="shared" si="82"/>
        <v/>
      </c>
      <c r="AP436" s="67" t="str">
        <f t="shared" si="83"/>
        <v/>
      </c>
      <c r="AQ436" s="67" t="str">
        <f t="shared" si="84"/>
        <v/>
      </c>
      <c r="AR436" s="67" t="str">
        <f t="shared" si="85"/>
        <v/>
      </c>
      <c r="AS436" s="67" t="str">
        <f t="shared" si="86"/>
        <v/>
      </c>
      <c r="AT436" s="67" t="str">
        <f>IF(A436="","",IF(S436="Yes","N.A.",IF(AND(AD436&lt;&gt;"",AD436&lt;=AF436,AE436&gt;=Q436),"PASS",IF(Setup!$B$24&lt;=AF436,"WATCH",IF(BG436&gt;0,"PARTIAL REVERSE/REVIEW","REVERSE/REVIEW")))))</f>
        <v/>
      </c>
      <c r="AU436" s="67" t="str">
        <f>IF(A436="","",IF(H436="","REVIEW",IF(AI436&gt;0,IF(OR(AH436="",NOT(ISNUMBER(AH436))),"REVIEW CLAIM DATE",IF(AH436&lt;=SUMIF('FY Deadlines'!$A$5:$A$14,IF(MONTH(H436)&gt;=4,YEAR(H436),YEAR(H436)-1),'FY Deadlines'!$F$5:$F$14),"PASS","EXPIRED CLAIM")),IF(SUMIF('FY Deadlines'!$A$5:$A$14,IF(MONTH(H436)&gt;=4,YEAR(H436),YEAR(H436)-1),'FY Deadlines'!$F$5:$F$14)=0,"REVIEW FY",IF(Setup!$B$24&gt;SUMIF('FY Deadlines'!$A$5:$A$14,IF(MONTH(H436)&gt;=4,YEAR(H436),YEAR(H436)-1),'FY Deadlines'!$F$5:$F$14),"EXPIRED","PASS")))))</f>
        <v/>
      </c>
      <c r="AV436" s="67" t="str">
        <f t="shared" si="87"/>
        <v/>
      </c>
      <c r="AW436" s="67" t="str">
        <f>IF(AM436="","",IF(COUNTIF('GSTR-2B IMS'!$AE$5:$AE$504,AM436)=1,SUMIF('GSTR-2B IMS'!$AE$5:$AE$504,AM436,'GSTR-2B IMS'!$AL$5:$AL$504),""))</f>
        <v/>
      </c>
      <c r="AX436" s="67" t="str">
        <f>IF(A436="","",IF(AO436&gt;1,"Duplicate",IF(COUNTIF('GSTR-2B IMS'!$AE$5:$AE$504,AM436)=0,"Only in Books",IF(COUNTIF('GSTR-2B IMS'!$AE$5:$AE$504,AM436)&gt;1,"Duplicate",IF(AND(C436=INDEX('GSTR-2B IMS'!$C$5:$C$504,AW436),F436=INDEX('GSTR-2B IMS'!$F$5:$F$504,AW436),ABS(H436-INDEX('GSTR-2B IMS'!$H$5:$H$504,AW436))&lt;=Setup!$B$21,ABS(L436-INDEX('GSTR-2B IMS'!$L$5:$L$504,AW436))&lt;=Setup!$B$18,ABS(AN436-INDEX('GSTR-2B IMS'!$AF$5:$AF$504,AW436))&lt;=Setup!$B$19,ABS(M436-INDEX('GSTR-2B IMS'!$M$5:$M$504,AW436))&lt;=Setup!$B$20,ABS(N436-INDEX('GSTR-2B IMS'!$N$5:$N$504,AW436))&lt;=Setup!$B$20,ABS(O436-INDEX('GSTR-2B IMS'!$O$5:$O$504,AW436))&lt;=Setup!$B$20,ABS(P436-INDEX('GSTR-2B IMS'!$P$5:$P$504,AW436))&lt;=Setup!$B$20),"Exact",IF(AND(C436=INDEX('GSTR-2B IMS'!$C$5:$C$504,AW436),F436=INDEX('GSTR-2B IMS'!$F$5:$F$504,AW436)),"Partial","Probable"))))))</f>
        <v/>
      </c>
      <c r="AY436" s="69" t="str">
        <f t="shared" si="88"/>
        <v/>
      </c>
      <c r="AZ436" s="190">
        <f t="shared" si="89"/>
        <v>432</v>
      </c>
      <c r="BA436" s="190" t="str">
        <f>IF(A436="","",IF(AW436="","N.A.",IF(INDEX('GSTR-2B IMS'!$T$5:$T$504,AW436)&lt;&gt;"Available","REVIEW",IF(OR(INDEX('GSTR-2B IMS'!$B$5:$B$504,AW436)="GSTR-1 B2B",INDEX('GSTR-2B IMS'!$B$5:$B$504,AW436)="GSTR-1A",INDEX('GSTR-2B IMS'!$B$5:$B$504,AW436)="IFF"),IF(OR(INDEX('GSTR-2B IMS'!$V$5:$V$504,AW436)="Accepted",INDEX('GSTR-2B IMS'!$V$5:$V$504,AW436)="No Action",INDEX('GSTR-2B IMS'!$V$5:$V$504,AW436)="Deemed Accepted"),"PASS","REVIEW"),IF(OR(INDEX('GSTR-2B IMS'!$V$5:$V$504,AW436)="Not in IMS",INDEX('GSTR-2B IMS'!$V$5:$V$504,AW436)="N.A.",INDEX('GSTR-2B IMS'!$V$5:$V$504,AW436)=""),"PASS","REVIEW")))))</f>
        <v/>
      </c>
      <c r="BB436" s="190" t="str">
        <f>IF(A436="","",IF(S436="Yes","RCM",IF(AW436="","Unmatched",IF(INDEX('GSTR-2B IMS'!$AC$5:$AC$504,AW436)="","4(A)(5)",INDEX('GSTR-2B IMS'!$AC$5:$AC$504,AW436)))))</f>
        <v/>
      </c>
      <c r="BC436" s="188" t="str">
        <f>IF(A436="","",IF(OR(S436="Yes",F436="Credit Note",Q436&lt;=0,AF436="",Setup!$B$24&lt;=AF436,AN436&lt;=0),0,MAX(0,M436*MIN(1,MAX(0,AI436/AN436))*MAX(0,1-IF(AND(AD436&lt;&gt;"",AD436&lt;=AF436),MIN(1,MAX(0,AE436/Q436)),0))-SUMIFS('Reversal Reclaim'!$K$5:$K$504,'Reversal Reclaim'!$B$5:$B$504,A436,'Reversal Reclaim'!$G$5:$G$504,"Temporary"))))</f>
        <v/>
      </c>
      <c r="BD436" s="188" t="str">
        <f>IF(A436="","",IF(OR(S436="Yes",F436="Credit Note",Q436&lt;=0,AF436="",Setup!$B$24&lt;=AF436,AN436&lt;=0),0,MAX(0,N436*MIN(1,MAX(0,AI436/AN436))*MAX(0,1-IF(AND(AD436&lt;&gt;"",AD436&lt;=AF436),MIN(1,MAX(0,AE436/Q436)),0))-SUMIFS('Reversal Reclaim'!$L$5:$L$504,'Reversal Reclaim'!$B$5:$B$504,A436,'Reversal Reclaim'!$G$5:$G$504,"Temporary"))))</f>
        <v/>
      </c>
      <c r="BE436" s="188" t="str">
        <f>IF(A436="","",IF(OR(S436="Yes",F436="Credit Note",Q436&lt;=0,AF436="",Setup!$B$24&lt;=AF436,AN436&lt;=0),0,MAX(0,O436*MIN(1,MAX(0,AI436/AN436))*MAX(0,1-IF(AND(AD436&lt;&gt;"",AD436&lt;=AF436),MIN(1,MAX(0,AE436/Q436)),0))-SUMIFS('Reversal Reclaim'!$M$5:$M$504,'Reversal Reclaim'!$B$5:$B$504,A436,'Reversal Reclaim'!$G$5:$G$504,"Temporary"))))</f>
        <v/>
      </c>
      <c r="BF436" s="188" t="str">
        <f>IF(A436="","",IF(OR(S436="Yes",F436="Credit Note",Q436&lt;=0,AF436="",Setup!$B$24&lt;=AF436,AN436&lt;=0),0,MAX(0,P436*MIN(1,MAX(0,AI436/AN436))*MAX(0,1-IF(AND(AD436&lt;&gt;"",AD436&lt;=AF436),MIN(1,MAX(0,AE436/Q436)),0))-SUMIFS('Reversal Reclaim'!$N$5:$N$504,'Reversal Reclaim'!$B$5:$B$504,A436,'Reversal Reclaim'!$G$5:$G$504,"Temporary"))))</f>
        <v/>
      </c>
      <c r="BG436" s="188" t="str">
        <f t="shared" si="90"/>
        <v/>
      </c>
    </row>
    <row r="437" spans="1:59" ht="37.950000000000003" customHeight="1" x14ac:dyDescent="0.25">
      <c r="A437" s="61"/>
      <c r="B437" s="62"/>
      <c r="C437" s="62"/>
      <c r="D437" s="62"/>
      <c r="E437" s="62"/>
      <c r="F437" s="62"/>
      <c r="G437" s="62"/>
      <c r="H437" s="63"/>
      <c r="I437" s="63"/>
      <c r="J437" s="63"/>
      <c r="K437" s="63"/>
      <c r="L437" s="64"/>
      <c r="M437" s="64"/>
      <c r="N437" s="64"/>
      <c r="O437" s="64"/>
      <c r="P437" s="64"/>
      <c r="Q437" s="64"/>
      <c r="R437" s="62"/>
      <c r="S437" s="62"/>
      <c r="T437" s="62"/>
      <c r="U437" s="62"/>
      <c r="V437" s="62"/>
      <c r="W437" s="63"/>
      <c r="X437" s="65"/>
      <c r="Y437" s="65"/>
      <c r="Z437" s="65"/>
      <c r="AA437" s="62"/>
      <c r="AB437" s="62"/>
      <c r="AC437" s="62"/>
      <c r="AD437" s="63"/>
      <c r="AE437" s="64"/>
      <c r="AF437" s="63" t="str">
        <f t="shared" si="78"/>
        <v/>
      </c>
      <c r="AG437" s="62"/>
      <c r="AH437" s="207"/>
      <c r="AI437" s="64"/>
      <c r="AJ437" s="64"/>
      <c r="AK437" s="64"/>
      <c r="AL437" s="66" t="str">
        <f t="shared" si="79"/>
        <v/>
      </c>
      <c r="AM437" s="67" t="str">
        <f t="shared" si="80"/>
        <v/>
      </c>
      <c r="AN437" s="68" t="str">
        <f t="shared" si="81"/>
        <v/>
      </c>
      <c r="AO437" s="67" t="str">
        <f t="shared" si="82"/>
        <v/>
      </c>
      <c r="AP437" s="67" t="str">
        <f t="shared" si="83"/>
        <v/>
      </c>
      <c r="AQ437" s="67" t="str">
        <f t="shared" si="84"/>
        <v/>
      </c>
      <c r="AR437" s="67" t="str">
        <f t="shared" si="85"/>
        <v/>
      </c>
      <c r="AS437" s="67" t="str">
        <f t="shared" si="86"/>
        <v/>
      </c>
      <c r="AT437" s="67" t="str">
        <f>IF(A437="","",IF(S437="Yes","N.A.",IF(AND(AD437&lt;&gt;"",AD437&lt;=AF437,AE437&gt;=Q437),"PASS",IF(Setup!$B$24&lt;=AF437,"WATCH",IF(BG437&gt;0,"PARTIAL REVERSE/REVIEW","REVERSE/REVIEW")))))</f>
        <v/>
      </c>
      <c r="AU437" s="67" t="str">
        <f>IF(A437="","",IF(H437="","REVIEW",IF(AI437&gt;0,IF(OR(AH437="",NOT(ISNUMBER(AH437))),"REVIEW CLAIM DATE",IF(AH437&lt;=SUMIF('FY Deadlines'!$A$5:$A$14,IF(MONTH(H437)&gt;=4,YEAR(H437),YEAR(H437)-1),'FY Deadlines'!$F$5:$F$14),"PASS","EXPIRED CLAIM")),IF(SUMIF('FY Deadlines'!$A$5:$A$14,IF(MONTH(H437)&gt;=4,YEAR(H437),YEAR(H437)-1),'FY Deadlines'!$F$5:$F$14)=0,"REVIEW FY",IF(Setup!$B$24&gt;SUMIF('FY Deadlines'!$A$5:$A$14,IF(MONTH(H437)&gt;=4,YEAR(H437),YEAR(H437)-1),'FY Deadlines'!$F$5:$F$14),"EXPIRED","PASS")))))</f>
        <v/>
      </c>
      <c r="AV437" s="67" t="str">
        <f t="shared" si="87"/>
        <v/>
      </c>
      <c r="AW437" s="67" t="str">
        <f>IF(AM437="","",IF(COUNTIF('GSTR-2B IMS'!$AE$5:$AE$504,AM437)=1,SUMIF('GSTR-2B IMS'!$AE$5:$AE$504,AM437,'GSTR-2B IMS'!$AL$5:$AL$504),""))</f>
        <v/>
      </c>
      <c r="AX437" s="67" t="str">
        <f>IF(A437="","",IF(AO437&gt;1,"Duplicate",IF(COUNTIF('GSTR-2B IMS'!$AE$5:$AE$504,AM437)=0,"Only in Books",IF(COUNTIF('GSTR-2B IMS'!$AE$5:$AE$504,AM437)&gt;1,"Duplicate",IF(AND(C437=INDEX('GSTR-2B IMS'!$C$5:$C$504,AW437),F437=INDEX('GSTR-2B IMS'!$F$5:$F$504,AW437),ABS(H437-INDEX('GSTR-2B IMS'!$H$5:$H$504,AW437))&lt;=Setup!$B$21,ABS(L437-INDEX('GSTR-2B IMS'!$L$5:$L$504,AW437))&lt;=Setup!$B$18,ABS(AN437-INDEX('GSTR-2B IMS'!$AF$5:$AF$504,AW437))&lt;=Setup!$B$19,ABS(M437-INDEX('GSTR-2B IMS'!$M$5:$M$504,AW437))&lt;=Setup!$B$20,ABS(N437-INDEX('GSTR-2B IMS'!$N$5:$N$504,AW437))&lt;=Setup!$B$20,ABS(O437-INDEX('GSTR-2B IMS'!$O$5:$O$504,AW437))&lt;=Setup!$B$20,ABS(P437-INDEX('GSTR-2B IMS'!$P$5:$P$504,AW437))&lt;=Setup!$B$20),"Exact",IF(AND(C437=INDEX('GSTR-2B IMS'!$C$5:$C$504,AW437),F437=INDEX('GSTR-2B IMS'!$F$5:$F$504,AW437)),"Partial","Probable"))))))</f>
        <v/>
      </c>
      <c r="AY437" s="69" t="str">
        <f t="shared" si="88"/>
        <v/>
      </c>
      <c r="AZ437" s="190">
        <f t="shared" si="89"/>
        <v>433</v>
      </c>
      <c r="BA437" s="190" t="str">
        <f>IF(A437="","",IF(AW437="","N.A.",IF(INDEX('GSTR-2B IMS'!$T$5:$T$504,AW437)&lt;&gt;"Available","REVIEW",IF(OR(INDEX('GSTR-2B IMS'!$B$5:$B$504,AW437)="GSTR-1 B2B",INDEX('GSTR-2B IMS'!$B$5:$B$504,AW437)="GSTR-1A",INDEX('GSTR-2B IMS'!$B$5:$B$504,AW437)="IFF"),IF(OR(INDEX('GSTR-2B IMS'!$V$5:$V$504,AW437)="Accepted",INDEX('GSTR-2B IMS'!$V$5:$V$504,AW437)="No Action",INDEX('GSTR-2B IMS'!$V$5:$V$504,AW437)="Deemed Accepted"),"PASS","REVIEW"),IF(OR(INDEX('GSTR-2B IMS'!$V$5:$V$504,AW437)="Not in IMS",INDEX('GSTR-2B IMS'!$V$5:$V$504,AW437)="N.A.",INDEX('GSTR-2B IMS'!$V$5:$V$504,AW437)=""),"PASS","REVIEW")))))</f>
        <v/>
      </c>
      <c r="BB437" s="190" t="str">
        <f>IF(A437="","",IF(S437="Yes","RCM",IF(AW437="","Unmatched",IF(INDEX('GSTR-2B IMS'!$AC$5:$AC$504,AW437)="","4(A)(5)",INDEX('GSTR-2B IMS'!$AC$5:$AC$504,AW437)))))</f>
        <v/>
      </c>
      <c r="BC437" s="188" t="str">
        <f>IF(A437="","",IF(OR(S437="Yes",F437="Credit Note",Q437&lt;=0,AF437="",Setup!$B$24&lt;=AF437,AN437&lt;=0),0,MAX(0,M437*MIN(1,MAX(0,AI437/AN437))*MAX(0,1-IF(AND(AD437&lt;&gt;"",AD437&lt;=AF437),MIN(1,MAX(0,AE437/Q437)),0))-SUMIFS('Reversal Reclaim'!$K$5:$K$504,'Reversal Reclaim'!$B$5:$B$504,A437,'Reversal Reclaim'!$G$5:$G$504,"Temporary"))))</f>
        <v/>
      </c>
      <c r="BD437" s="188" t="str">
        <f>IF(A437="","",IF(OR(S437="Yes",F437="Credit Note",Q437&lt;=0,AF437="",Setup!$B$24&lt;=AF437,AN437&lt;=0),0,MAX(0,N437*MIN(1,MAX(0,AI437/AN437))*MAX(0,1-IF(AND(AD437&lt;&gt;"",AD437&lt;=AF437),MIN(1,MAX(0,AE437/Q437)),0))-SUMIFS('Reversal Reclaim'!$L$5:$L$504,'Reversal Reclaim'!$B$5:$B$504,A437,'Reversal Reclaim'!$G$5:$G$504,"Temporary"))))</f>
        <v/>
      </c>
      <c r="BE437" s="188" t="str">
        <f>IF(A437="","",IF(OR(S437="Yes",F437="Credit Note",Q437&lt;=0,AF437="",Setup!$B$24&lt;=AF437,AN437&lt;=0),0,MAX(0,O437*MIN(1,MAX(0,AI437/AN437))*MAX(0,1-IF(AND(AD437&lt;&gt;"",AD437&lt;=AF437),MIN(1,MAX(0,AE437/Q437)),0))-SUMIFS('Reversal Reclaim'!$M$5:$M$504,'Reversal Reclaim'!$B$5:$B$504,A437,'Reversal Reclaim'!$G$5:$G$504,"Temporary"))))</f>
        <v/>
      </c>
      <c r="BF437" s="188" t="str">
        <f>IF(A437="","",IF(OR(S437="Yes",F437="Credit Note",Q437&lt;=0,AF437="",Setup!$B$24&lt;=AF437,AN437&lt;=0),0,MAX(0,P437*MIN(1,MAX(0,AI437/AN437))*MAX(0,1-IF(AND(AD437&lt;&gt;"",AD437&lt;=AF437),MIN(1,MAX(0,AE437/Q437)),0))-SUMIFS('Reversal Reclaim'!$N$5:$N$504,'Reversal Reclaim'!$B$5:$B$504,A437,'Reversal Reclaim'!$G$5:$G$504,"Temporary"))))</f>
        <v/>
      </c>
      <c r="BG437" s="188" t="str">
        <f t="shared" si="90"/>
        <v/>
      </c>
    </row>
    <row r="438" spans="1:59" ht="37.950000000000003" customHeight="1" x14ac:dyDescent="0.25">
      <c r="A438" s="61"/>
      <c r="B438" s="62"/>
      <c r="C438" s="62"/>
      <c r="D438" s="62"/>
      <c r="E438" s="62"/>
      <c r="F438" s="62"/>
      <c r="G438" s="62"/>
      <c r="H438" s="63"/>
      <c r="I438" s="63"/>
      <c r="J438" s="63"/>
      <c r="K438" s="63"/>
      <c r="L438" s="64"/>
      <c r="M438" s="64"/>
      <c r="N438" s="64"/>
      <c r="O438" s="64"/>
      <c r="P438" s="64"/>
      <c r="Q438" s="64"/>
      <c r="R438" s="62"/>
      <c r="S438" s="62"/>
      <c r="T438" s="62"/>
      <c r="U438" s="62"/>
      <c r="V438" s="62"/>
      <c r="W438" s="63"/>
      <c r="X438" s="65"/>
      <c r="Y438" s="65"/>
      <c r="Z438" s="65"/>
      <c r="AA438" s="62"/>
      <c r="AB438" s="62"/>
      <c r="AC438" s="62"/>
      <c r="AD438" s="63"/>
      <c r="AE438" s="64"/>
      <c r="AF438" s="63" t="str">
        <f t="shared" si="78"/>
        <v/>
      </c>
      <c r="AG438" s="62"/>
      <c r="AH438" s="207"/>
      <c r="AI438" s="64"/>
      <c r="AJ438" s="64"/>
      <c r="AK438" s="64"/>
      <c r="AL438" s="66" t="str">
        <f t="shared" si="79"/>
        <v/>
      </c>
      <c r="AM438" s="67" t="str">
        <f t="shared" si="80"/>
        <v/>
      </c>
      <c r="AN438" s="68" t="str">
        <f t="shared" si="81"/>
        <v/>
      </c>
      <c r="AO438" s="67" t="str">
        <f t="shared" si="82"/>
        <v/>
      </c>
      <c r="AP438" s="67" t="str">
        <f t="shared" si="83"/>
        <v/>
      </c>
      <c r="AQ438" s="67" t="str">
        <f t="shared" si="84"/>
        <v/>
      </c>
      <c r="AR438" s="67" t="str">
        <f t="shared" si="85"/>
        <v/>
      </c>
      <c r="AS438" s="67" t="str">
        <f t="shared" si="86"/>
        <v/>
      </c>
      <c r="AT438" s="67" t="str">
        <f>IF(A438="","",IF(S438="Yes","N.A.",IF(AND(AD438&lt;&gt;"",AD438&lt;=AF438,AE438&gt;=Q438),"PASS",IF(Setup!$B$24&lt;=AF438,"WATCH",IF(BG438&gt;0,"PARTIAL REVERSE/REVIEW","REVERSE/REVIEW")))))</f>
        <v/>
      </c>
      <c r="AU438" s="67" t="str">
        <f>IF(A438="","",IF(H438="","REVIEW",IF(AI438&gt;0,IF(OR(AH438="",NOT(ISNUMBER(AH438))),"REVIEW CLAIM DATE",IF(AH438&lt;=SUMIF('FY Deadlines'!$A$5:$A$14,IF(MONTH(H438)&gt;=4,YEAR(H438),YEAR(H438)-1),'FY Deadlines'!$F$5:$F$14),"PASS","EXPIRED CLAIM")),IF(SUMIF('FY Deadlines'!$A$5:$A$14,IF(MONTH(H438)&gt;=4,YEAR(H438),YEAR(H438)-1),'FY Deadlines'!$F$5:$F$14)=0,"REVIEW FY",IF(Setup!$B$24&gt;SUMIF('FY Deadlines'!$A$5:$A$14,IF(MONTH(H438)&gt;=4,YEAR(H438),YEAR(H438)-1),'FY Deadlines'!$F$5:$F$14),"EXPIRED","PASS")))))</f>
        <v/>
      </c>
      <c r="AV438" s="67" t="str">
        <f t="shared" si="87"/>
        <v/>
      </c>
      <c r="AW438" s="67" t="str">
        <f>IF(AM438="","",IF(COUNTIF('GSTR-2B IMS'!$AE$5:$AE$504,AM438)=1,SUMIF('GSTR-2B IMS'!$AE$5:$AE$504,AM438,'GSTR-2B IMS'!$AL$5:$AL$504),""))</f>
        <v/>
      </c>
      <c r="AX438" s="67" t="str">
        <f>IF(A438="","",IF(AO438&gt;1,"Duplicate",IF(COUNTIF('GSTR-2B IMS'!$AE$5:$AE$504,AM438)=0,"Only in Books",IF(COUNTIF('GSTR-2B IMS'!$AE$5:$AE$504,AM438)&gt;1,"Duplicate",IF(AND(C438=INDEX('GSTR-2B IMS'!$C$5:$C$504,AW438),F438=INDEX('GSTR-2B IMS'!$F$5:$F$504,AW438),ABS(H438-INDEX('GSTR-2B IMS'!$H$5:$H$504,AW438))&lt;=Setup!$B$21,ABS(L438-INDEX('GSTR-2B IMS'!$L$5:$L$504,AW438))&lt;=Setup!$B$18,ABS(AN438-INDEX('GSTR-2B IMS'!$AF$5:$AF$504,AW438))&lt;=Setup!$B$19,ABS(M438-INDEX('GSTR-2B IMS'!$M$5:$M$504,AW438))&lt;=Setup!$B$20,ABS(N438-INDEX('GSTR-2B IMS'!$N$5:$N$504,AW438))&lt;=Setup!$B$20,ABS(O438-INDEX('GSTR-2B IMS'!$O$5:$O$504,AW438))&lt;=Setup!$B$20,ABS(P438-INDEX('GSTR-2B IMS'!$P$5:$P$504,AW438))&lt;=Setup!$B$20),"Exact",IF(AND(C438=INDEX('GSTR-2B IMS'!$C$5:$C$504,AW438),F438=INDEX('GSTR-2B IMS'!$F$5:$F$504,AW438)),"Partial","Probable"))))))</f>
        <v/>
      </c>
      <c r="AY438" s="69" t="str">
        <f t="shared" si="88"/>
        <v/>
      </c>
      <c r="AZ438" s="190">
        <f t="shared" si="89"/>
        <v>434</v>
      </c>
      <c r="BA438" s="190" t="str">
        <f>IF(A438="","",IF(AW438="","N.A.",IF(INDEX('GSTR-2B IMS'!$T$5:$T$504,AW438)&lt;&gt;"Available","REVIEW",IF(OR(INDEX('GSTR-2B IMS'!$B$5:$B$504,AW438)="GSTR-1 B2B",INDEX('GSTR-2B IMS'!$B$5:$B$504,AW438)="GSTR-1A",INDEX('GSTR-2B IMS'!$B$5:$B$504,AW438)="IFF"),IF(OR(INDEX('GSTR-2B IMS'!$V$5:$V$504,AW438)="Accepted",INDEX('GSTR-2B IMS'!$V$5:$V$504,AW438)="No Action",INDEX('GSTR-2B IMS'!$V$5:$V$504,AW438)="Deemed Accepted"),"PASS","REVIEW"),IF(OR(INDEX('GSTR-2B IMS'!$V$5:$V$504,AW438)="Not in IMS",INDEX('GSTR-2B IMS'!$V$5:$V$504,AW438)="N.A.",INDEX('GSTR-2B IMS'!$V$5:$V$504,AW438)=""),"PASS","REVIEW")))))</f>
        <v/>
      </c>
      <c r="BB438" s="190" t="str">
        <f>IF(A438="","",IF(S438="Yes","RCM",IF(AW438="","Unmatched",IF(INDEX('GSTR-2B IMS'!$AC$5:$AC$504,AW438)="","4(A)(5)",INDEX('GSTR-2B IMS'!$AC$5:$AC$504,AW438)))))</f>
        <v/>
      </c>
      <c r="BC438" s="188" t="str">
        <f>IF(A438="","",IF(OR(S438="Yes",F438="Credit Note",Q438&lt;=0,AF438="",Setup!$B$24&lt;=AF438,AN438&lt;=0),0,MAX(0,M438*MIN(1,MAX(0,AI438/AN438))*MAX(0,1-IF(AND(AD438&lt;&gt;"",AD438&lt;=AF438),MIN(1,MAX(0,AE438/Q438)),0))-SUMIFS('Reversal Reclaim'!$K$5:$K$504,'Reversal Reclaim'!$B$5:$B$504,A438,'Reversal Reclaim'!$G$5:$G$504,"Temporary"))))</f>
        <v/>
      </c>
      <c r="BD438" s="188" t="str">
        <f>IF(A438="","",IF(OR(S438="Yes",F438="Credit Note",Q438&lt;=0,AF438="",Setup!$B$24&lt;=AF438,AN438&lt;=0),0,MAX(0,N438*MIN(1,MAX(0,AI438/AN438))*MAX(0,1-IF(AND(AD438&lt;&gt;"",AD438&lt;=AF438),MIN(1,MAX(0,AE438/Q438)),0))-SUMIFS('Reversal Reclaim'!$L$5:$L$504,'Reversal Reclaim'!$B$5:$B$504,A438,'Reversal Reclaim'!$G$5:$G$504,"Temporary"))))</f>
        <v/>
      </c>
      <c r="BE438" s="188" t="str">
        <f>IF(A438="","",IF(OR(S438="Yes",F438="Credit Note",Q438&lt;=0,AF438="",Setup!$B$24&lt;=AF438,AN438&lt;=0),0,MAX(0,O438*MIN(1,MAX(0,AI438/AN438))*MAX(0,1-IF(AND(AD438&lt;&gt;"",AD438&lt;=AF438),MIN(1,MAX(0,AE438/Q438)),0))-SUMIFS('Reversal Reclaim'!$M$5:$M$504,'Reversal Reclaim'!$B$5:$B$504,A438,'Reversal Reclaim'!$G$5:$G$504,"Temporary"))))</f>
        <v/>
      </c>
      <c r="BF438" s="188" t="str">
        <f>IF(A438="","",IF(OR(S438="Yes",F438="Credit Note",Q438&lt;=0,AF438="",Setup!$B$24&lt;=AF438,AN438&lt;=0),0,MAX(0,P438*MIN(1,MAX(0,AI438/AN438))*MAX(0,1-IF(AND(AD438&lt;&gt;"",AD438&lt;=AF438),MIN(1,MAX(0,AE438/Q438)),0))-SUMIFS('Reversal Reclaim'!$N$5:$N$504,'Reversal Reclaim'!$B$5:$B$504,A438,'Reversal Reclaim'!$G$5:$G$504,"Temporary"))))</f>
        <v/>
      </c>
      <c r="BG438" s="188" t="str">
        <f t="shared" si="90"/>
        <v/>
      </c>
    </row>
    <row r="439" spans="1:59" ht="37.950000000000003" customHeight="1" x14ac:dyDescent="0.25">
      <c r="A439" s="61"/>
      <c r="B439" s="62"/>
      <c r="C439" s="62"/>
      <c r="D439" s="62"/>
      <c r="E439" s="62"/>
      <c r="F439" s="62"/>
      <c r="G439" s="62"/>
      <c r="H439" s="63"/>
      <c r="I439" s="63"/>
      <c r="J439" s="63"/>
      <c r="K439" s="63"/>
      <c r="L439" s="64"/>
      <c r="M439" s="64"/>
      <c r="N439" s="64"/>
      <c r="O439" s="64"/>
      <c r="P439" s="64"/>
      <c r="Q439" s="64"/>
      <c r="R439" s="62"/>
      <c r="S439" s="62"/>
      <c r="T439" s="62"/>
      <c r="U439" s="62"/>
      <c r="V439" s="62"/>
      <c r="W439" s="63"/>
      <c r="X439" s="65"/>
      <c r="Y439" s="65"/>
      <c r="Z439" s="65"/>
      <c r="AA439" s="62"/>
      <c r="AB439" s="62"/>
      <c r="AC439" s="62"/>
      <c r="AD439" s="63"/>
      <c r="AE439" s="64"/>
      <c r="AF439" s="63" t="str">
        <f t="shared" si="78"/>
        <v/>
      </c>
      <c r="AG439" s="62"/>
      <c r="AH439" s="207"/>
      <c r="AI439" s="64"/>
      <c r="AJ439" s="64"/>
      <c r="AK439" s="64"/>
      <c r="AL439" s="66" t="str">
        <f t="shared" si="79"/>
        <v/>
      </c>
      <c r="AM439" s="67" t="str">
        <f t="shared" si="80"/>
        <v/>
      </c>
      <c r="AN439" s="68" t="str">
        <f t="shared" si="81"/>
        <v/>
      </c>
      <c r="AO439" s="67" t="str">
        <f t="shared" si="82"/>
        <v/>
      </c>
      <c r="AP439" s="67" t="str">
        <f t="shared" si="83"/>
        <v/>
      </c>
      <c r="AQ439" s="67" t="str">
        <f t="shared" si="84"/>
        <v/>
      </c>
      <c r="AR439" s="67" t="str">
        <f t="shared" si="85"/>
        <v/>
      </c>
      <c r="AS439" s="67" t="str">
        <f t="shared" si="86"/>
        <v/>
      </c>
      <c r="AT439" s="67" t="str">
        <f>IF(A439="","",IF(S439="Yes","N.A.",IF(AND(AD439&lt;&gt;"",AD439&lt;=AF439,AE439&gt;=Q439),"PASS",IF(Setup!$B$24&lt;=AF439,"WATCH",IF(BG439&gt;0,"PARTIAL REVERSE/REVIEW","REVERSE/REVIEW")))))</f>
        <v/>
      </c>
      <c r="AU439" s="67" t="str">
        <f>IF(A439="","",IF(H439="","REVIEW",IF(AI439&gt;0,IF(OR(AH439="",NOT(ISNUMBER(AH439))),"REVIEW CLAIM DATE",IF(AH439&lt;=SUMIF('FY Deadlines'!$A$5:$A$14,IF(MONTH(H439)&gt;=4,YEAR(H439),YEAR(H439)-1),'FY Deadlines'!$F$5:$F$14),"PASS","EXPIRED CLAIM")),IF(SUMIF('FY Deadlines'!$A$5:$A$14,IF(MONTH(H439)&gt;=4,YEAR(H439),YEAR(H439)-1),'FY Deadlines'!$F$5:$F$14)=0,"REVIEW FY",IF(Setup!$B$24&gt;SUMIF('FY Deadlines'!$A$5:$A$14,IF(MONTH(H439)&gt;=4,YEAR(H439),YEAR(H439)-1),'FY Deadlines'!$F$5:$F$14),"EXPIRED","PASS")))))</f>
        <v/>
      </c>
      <c r="AV439" s="67" t="str">
        <f t="shared" si="87"/>
        <v/>
      </c>
      <c r="AW439" s="67" t="str">
        <f>IF(AM439="","",IF(COUNTIF('GSTR-2B IMS'!$AE$5:$AE$504,AM439)=1,SUMIF('GSTR-2B IMS'!$AE$5:$AE$504,AM439,'GSTR-2B IMS'!$AL$5:$AL$504),""))</f>
        <v/>
      </c>
      <c r="AX439" s="67" t="str">
        <f>IF(A439="","",IF(AO439&gt;1,"Duplicate",IF(COUNTIF('GSTR-2B IMS'!$AE$5:$AE$504,AM439)=0,"Only in Books",IF(COUNTIF('GSTR-2B IMS'!$AE$5:$AE$504,AM439)&gt;1,"Duplicate",IF(AND(C439=INDEX('GSTR-2B IMS'!$C$5:$C$504,AW439),F439=INDEX('GSTR-2B IMS'!$F$5:$F$504,AW439),ABS(H439-INDEX('GSTR-2B IMS'!$H$5:$H$504,AW439))&lt;=Setup!$B$21,ABS(L439-INDEX('GSTR-2B IMS'!$L$5:$L$504,AW439))&lt;=Setup!$B$18,ABS(AN439-INDEX('GSTR-2B IMS'!$AF$5:$AF$504,AW439))&lt;=Setup!$B$19,ABS(M439-INDEX('GSTR-2B IMS'!$M$5:$M$504,AW439))&lt;=Setup!$B$20,ABS(N439-INDEX('GSTR-2B IMS'!$N$5:$N$504,AW439))&lt;=Setup!$B$20,ABS(O439-INDEX('GSTR-2B IMS'!$O$5:$O$504,AW439))&lt;=Setup!$B$20,ABS(P439-INDEX('GSTR-2B IMS'!$P$5:$P$504,AW439))&lt;=Setup!$B$20),"Exact",IF(AND(C439=INDEX('GSTR-2B IMS'!$C$5:$C$504,AW439),F439=INDEX('GSTR-2B IMS'!$F$5:$F$504,AW439)),"Partial","Probable"))))))</f>
        <v/>
      </c>
      <c r="AY439" s="69" t="str">
        <f t="shared" si="88"/>
        <v/>
      </c>
      <c r="AZ439" s="190">
        <f t="shared" si="89"/>
        <v>435</v>
      </c>
      <c r="BA439" s="190" t="str">
        <f>IF(A439="","",IF(AW439="","N.A.",IF(INDEX('GSTR-2B IMS'!$T$5:$T$504,AW439)&lt;&gt;"Available","REVIEW",IF(OR(INDEX('GSTR-2B IMS'!$B$5:$B$504,AW439)="GSTR-1 B2B",INDEX('GSTR-2B IMS'!$B$5:$B$504,AW439)="GSTR-1A",INDEX('GSTR-2B IMS'!$B$5:$B$504,AW439)="IFF"),IF(OR(INDEX('GSTR-2B IMS'!$V$5:$V$504,AW439)="Accepted",INDEX('GSTR-2B IMS'!$V$5:$V$504,AW439)="No Action",INDEX('GSTR-2B IMS'!$V$5:$V$504,AW439)="Deemed Accepted"),"PASS","REVIEW"),IF(OR(INDEX('GSTR-2B IMS'!$V$5:$V$504,AW439)="Not in IMS",INDEX('GSTR-2B IMS'!$V$5:$V$504,AW439)="N.A.",INDEX('GSTR-2B IMS'!$V$5:$V$504,AW439)=""),"PASS","REVIEW")))))</f>
        <v/>
      </c>
      <c r="BB439" s="190" t="str">
        <f>IF(A439="","",IF(S439="Yes","RCM",IF(AW439="","Unmatched",IF(INDEX('GSTR-2B IMS'!$AC$5:$AC$504,AW439)="","4(A)(5)",INDEX('GSTR-2B IMS'!$AC$5:$AC$504,AW439)))))</f>
        <v/>
      </c>
      <c r="BC439" s="188" t="str">
        <f>IF(A439="","",IF(OR(S439="Yes",F439="Credit Note",Q439&lt;=0,AF439="",Setup!$B$24&lt;=AF439,AN439&lt;=0),0,MAX(0,M439*MIN(1,MAX(0,AI439/AN439))*MAX(0,1-IF(AND(AD439&lt;&gt;"",AD439&lt;=AF439),MIN(1,MAX(0,AE439/Q439)),0))-SUMIFS('Reversal Reclaim'!$K$5:$K$504,'Reversal Reclaim'!$B$5:$B$504,A439,'Reversal Reclaim'!$G$5:$G$504,"Temporary"))))</f>
        <v/>
      </c>
      <c r="BD439" s="188" t="str">
        <f>IF(A439="","",IF(OR(S439="Yes",F439="Credit Note",Q439&lt;=0,AF439="",Setup!$B$24&lt;=AF439,AN439&lt;=0),0,MAX(0,N439*MIN(1,MAX(0,AI439/AN439))*MAX(0,1-IF(AND(AD439&lt;&gt;"",AD439&lt;=AF439),MIN(1,MAX(0,AE439/Q439)),0))-SUMIFS('Reversal Reclaim'!$L$5:$L$504,'Reversal Reclaim'!$B$5:$B$504,A439,'Reversal Reclaim'!$G$5:$G$504,"Temporary"))))</f>
        <v/>
      </c>
      <c r="BE439" s="188" t="str">
        <f>IF(A439="","",IF(OR(S439="Yes",F439="Credit Note",Q439&lt;=0,AF439="",Setup!$B$24&lt;=AF439,AN439&lt;=0),0,MAX(0,O439*MIN(1,MAX(0,AI439/AN439))*MAX(0,1-IF(AND(AD439&lt;&gt;"",AD439&lt;=AF439),MIN(1,MAX(0,AE439/Q439)),0))-SUMIFS('Reversal Reclaim'!$M$5:$M$504,'Reversal Reclaim'!$B$5:$B$504,A439,'Reversal Reclaim'!$G$5:$G$504,"Temporary"))))</f>
        <v/>
      </c>
      <c r="BF439" s="188" t="str">
        <f>IF(A439="","",IF(OR(S439="Yes",F439="Credit Note",Q439&lt;=0,AF439="",Setup!$B$24&lt;=AF439,AN439&lt;=0),0,MAX(0,P439*MIN(1,MAX(0,AI439/AN439))*MAX(0,1-IF(AND(AD439&lt;&gt;"",AD439&lt;=AF439),MIN(1,MAX(0,AE439/Q439)),0))-SUMIFS('Reversal Reclaim'!$N$5:$N$504,'Reversal Reclaim'!$B$5:$B$504,A439,'Reversal Reclaim'!$G$5:$G$504,"Temporary"))))</f>
        <v/>
      </c>
      <c r="BG439" s="188" t="str">
        <f t="shared" si="90"/>
        <v/>
      </c>
    </row>
    <row r="440" spans="1:59" ht="37.950000000000003" customHeight="1" x14ac:dyDescent="0.25">
      <c r="A440" s="61"/>
      <c r="B440" s="62"/>
      <c r="C440" s="62"/>
      <c r="D440" s="62"/>
      <c r="E440" s="62"/>
      <c r="F440" s="62"/>
      <c r="G440" s="62"/>
      <c r="H440" s="63"/>
      <c r="I440" s="63"/>
      <c r="J440" s="63"/>
      <c r="K440" s="63"/>
      <c r="L440" s="64"/>
      <c r="M440" s="64"/>
      <c r="N440" s="64"/>
      <c r="O440" s="64"/>
      <c r="P440" s="64"/>
      <c r="Q440" s="64"/>
      <c r="R440" s="62"/>
      <c r="S440" s="62"/>
      <c r="T440" s="62"/>
      <c r="U440" s="62"/>
      <c r="V440" s="62"/>
      <c r="W440" s="63"/>
      <c r="X440" s="65"/>
      <c r="Y440" s="65"/>
      <c r="Z440" s="65"/>
      <c r="AA440" s="62"/>
      <c r="AB440" s="62"/>
      <c r="AC440" s="62"/>
      <c r="AD440" s="63"/>
      <c r="AE440" s="64"/>
      <c r="AF440" s="63" t="str">
        <f t="shared" si="78"/>
        <v/>
      </c>
      <c r="AG440" s="62"/>
      <c r="AH440" s="207"/>
      <c r="AI440" s="64"/>
      <c r="AJ440" s="64"/>
      <c r="AK440" s="64"/>
      <c r="AL440" s="66" t="str">
        <f t="shared" si="79"/>
        <v/>
      </c>
      <c r="AM440" s="67" t="str">
        <f t="shared" si="80"/>
        <v/>
      </c>
      <c r="AN440" s="68" t="str">
        <f t="shared" si="81"/>
        <v/>
      </c>
      <c r="AO440" s="67" t="str">
        <f t="shared" si="82"/>
        <v/>
      </c>
      <c r="AP440" s="67" t="str">
        <f t="shared" si="83"/>
        <v/>
      </c>
      <c r="AQ440" s="67" t="str">
        <f t="shared" si="84"/>
        <v/>
      </c>
      <c r="AR440" s="67" t="str">
        <f t="shared" si="85"/>
        <v/>
      </c>
      <c r="AS440" s="67" t="str">
        <f t="shared" si="86"/>
        <v/>
      </c>
      <c r="AT440" s="67" t="str">
        <f>IF(A440="","",IF(S440="Yes","N.A.",IF(AND(AD440&lt;&gt;"",AD440&lt;=AF440,AE440&gt;=Q440),"PASS",IF(Setup!$B$24&lt;=AF440,"WATCH",IF(BG440&gt;0,"PARTIAL REVERSE/REVIEW","REVERSE/REVIEW")))))</f>
        <v/>
      </c>
      <c r="AU440" s="67" t="str">
        <f>IF(A440="","",IF(H440="","REVIEW",IF(AI440&gt;0,IF(OR(AH440="",NOT(ISNUMBER(AH440))),"REVIEW CLAIM DATE",IF(AH440&lt;=SUMIF('FY Deadlines'!$A$5:$A$14,IF(MONTH(H440)&gt;=4,YEAR(H440),YEAR(H440)-1),'FY Deadlines'!$F$5:$F$14),"PASS","EXPIRED CLAIM")),IF(SUMIF('FY Deadlines'!$A$5:$A$14,IF(MONTH(H440)&gt;=4,YEAR(H440),YEAR(H440)-1),'FY Deadlines'!$F$5:$F$14)=0,"REVIEW FY",IF(Setup!$B$24&gt;SUMIF('FY Deadlines'!$A$5:$A$14,IF(MONTH(H440)&gt;=4,YEAR(H440),YEAR(H440)-1),'FY Deadlines'!$F$5:$F$14),"EXPIRED","PASS")))))</f>
        <v/>
      </c>
      <c r="AV440" s="67" t="str">
        <f t="shared" si="87"/>
        <v/>
      </c>
      <c r="AW440" s="67" t="str">
        <f>IF(AM440="","",IF(COUNTIF('GSTR-2B IMS'!$AE$5:$AE$504,AM440)=1,SUMIF('GSTR-2B IMS'!$AE$5:$AE$504,AM440,'GSTR-2B IMS'!$AL$5:$AL$504),""))</f>
        <v/>
      </c>
      <c r="AX440" s="67" t="str">
        <f>IF(A440="","",IF(AO440&gt;1,"Duplicate",IF(COUNTIF('GSTR-2B IMS'!$AE$5:$AE$504,AM440)=0,"Only in Books",IF(COUNTIF('GSTR-2B IMS'!$AE$5:$AE$504,AM440)&gt;1,"Duplicate",IF(AND(C440=INDEX('GSTR-2B IMS'!$C$5:$C$504,AW440),F440=INDEX('GSTR-2B IMS'!$F$5:$F$504,AW440),ABS(H440-INDEX('GSTR-2B IMS'!$H$5:$H$504,AW440))&lt;=Setup!$B$21,ABS(L440-INDEX('GSTR-2B IMS'!$L$5:$L$504,AW440))&lt;=Setup!$B$18,ABS(AN440-INDEX('GSTR-2B IMS'!$AF$5:$AF$504,AW440))&lt;=Setup!$B$19,ABS(M440-INDEX('GSTR-2B IMS'!$M$5:$M$504,AW440))&lt;=Setup!$B$20,ABS(N440-INDEX('GSTR-2B IMS'!$N$5:$N$504,AW440))&lt;=Setup!$B$20,ABS(O440-INDEX('GSTR-2B IMS'!$O$5:$O$504,AW440))&lt;=Setup!$B$20,ABS(P440-INDEX('GSTR-2B IMS'!$P$5:$P$504,AW440))&lt;=Setup!$B$20),"Exact",IF(AND(C440=INDEX('GSTR-2B IMS'!$C$5:$C$504,AW440),F440=INDEX('GSTR-2B IMS'!$F$5:$F$504,AW440)),"Partial","Probable"))))))</f>
        <v/>
      </c>
      <c r="AY440" s="69" t="str">
        <f t="shared" si="88"/>
        <v/>
      </c>
      <c r="AZ440" s="190">
        <f t="shared" si="89"/>
        <v>436</v>
      </c>
      <c r="BA440" s="190" t="str">
        <f>IF(A440="","",IF(AW440="","N.A.",IF(INDEX('GSTR-2B IMS'!$T$5:$T$504,AW440)&lt;&gt;"Available","REVIEW",IF(OR(INDEX('GSTR-2B IMS'!$B$5:$B$504,AW440)="GSTR-1 B2B",INDEX('GSTR-2B IMS'!$B$5:$B$504,AW440)="GSTR-1A",INDEX('GSTR-2B IMS'!$B$5:$B$504,AW440)="IFF"),IF(OR(INDEX('GSTR-2B IMS'!$V$5:$V$504,AW440)="Accepted",INDEX('GSTR-2B IMS'!$V$5:$V$504,AW440)="No Action",INDEX('GSTR-2B IMS'!$V$5:$V$504,AW440)="Deemed Accepted"),"PASS","REVIEW"),IF(OR(INDEX('GSTR-2B IMS'!$V$5:$V$504,AW440)="Not in IMS",INDEX('GSTR-2B IMS'!$V$5:$V$504,AW440)="N.A.",INDEX('GSTR-2B IMS'!$V$5:$V$504,AW440)=""),"PASS","REVIEW")))))</f>
        <v/>
      </c>
      <c r="BB440" s="190" t="str">
        <f>IF(A440="","",IF(S440="Yes","RCM",IF(AW440="","Unmatched",IF(INDEX('GSTR-2B IMS'!$AC$5:$AC$504,AW440)="","4(A)(5)",INDEX('GSTR-2B IMS'!$AC$5:$AC$504,AW440)))))</f>
        <v/>
      </c>
      <c r="BC440" s="188" t="str">
        <f>IF(A440="","",IF(OR(S440="Yes",F440="Credit Note",Q440&lt;=0,AF440="",Setup!$B$24&lt;=AF440,AN440&lt;=0),0,MAX(0,M440*MIN(1,MAX(0,AI440/AN440))*MAX(0,1-IF(AND(AD440&lt;&gt;"",AD440&lt;=AF440),MIN(1,MAX(0,AE440/Q440)),0))-SUMIFS('Reversal Reclaim'!$K$5:$K$504,'Reversal Reclaim'!$B$5:$B$504,A440,'Reversal Reclaim'!$G$5:$G$504,"Temporary"))))</f>
        <v/>
      </c>
      <c r="BD440" s="188" t="str">
        <f>IF(A440="","",IF(OR(S440="Yes",F440="Credit Note",Q440&lt;=0,AF440="",Setup!$B$24&lt;=AF440,AN440&lt;=0),0,MAX(0,N440*MIN(1,MAX(0,AI440/AN440))*MAX(0,1-IF(AND(AD440&lt;&gt;"",AD440&lt;=AF440),MIN(1,MAX(0,AE440/Q440)),0))-SUMIFS('Reversal Reclaim'!$L$5:$L$504,'Reversal Reclaim'!$B$5:$B$504,A440,'Reversal Reclaim'!$G$5:$G$504,"Temporary"))))</f>
        <v/>
      </c>
      <c r="BE440" s="188" t="str">
        <f>IF(A440="","",IF(OR(S440="Yes",F440="Credit Note",Q440&lt;=0,AF440="",Setup!$B$24&lt;=AF440,AN440&lt;=0),0,MAX(0,O440*MIN(1,MAX(0,AI440/AN440))*MAX(0,1-IF(AND(AD440&lt;&gt;"",AD440&lt;=AF440),MIN(1,MAX(0,AE440/Q440)),0))-SUMIFS('Reversal Reclaim'!$M$5:$M$504,'Reversal Reclaim'!$B$5:$B$504,A440,'Reversal Reclaim'!$G$5:$G$504,"Temporary"))))</f>
        <v/>
      </c>
      <c r="BF440" s="188" t="str">
        <f>IF(A440="","",IF(OR(S440="Yes",F440="Credit Note",Q440&lt;=0,AF440="",Setup!$B$24&lt;=AF440,AN440&lt;=0),0,MAX(0,P440*MIN(1,MAX(0,AI440/AN440))*MAX(0,1-IF(AND(AD440&lt;&gt;"",AD440&lt;=AF440),MIN(1,MAX(0,AE440/Q440)),0))-SUMIFS('Reversal Reclaim'!$N$5:$N$504,'Reversal Reclaim'!$B$5:$B$504,A440,'Reversal Reclaim'!$G$5:$G$504,"Temporary"))))</f>
        <v/>
      </c>
      <c r="BG440" s="188" t="str">
        <f t="shared" si="90"/>
        <v/>
      </c>
    </row>
    <row r="441" spans="1:59" ht="37.950000000000003" customHeight="1" x14ac:dyDescent="0.25">
      <c r="A441" s="61"/>
      <c r="B441" s="62"/>
      <c r="C441" s="62"/>
      <c r="D441" s="62"/>
      <c r="E441" s="62"/>
      <c r="F441" s="62"/>
      <c r="G441" s="62"/>
      <c r="H441" s="63"/>
      <c r="I441" s="63"/>
      <c r="J441" s="63"/>
      <c r="K441" s="63"/>
      <c r="L441" s="64"/>
      <c r="M441" s="64"/>
      <c r="N441" s="64"/>
      <c r="O441" s="64"/>
      <c r="P441" s="64"/>
      <c r="Q441" s="64"/>
      <c r="R441" s="62"/>
      <c r="S441" s="62"/>
      <c r="T441" s="62"/>
      <c r="U441" s="62"/>
      <c r="V441" s="62"/>
      <c r="W441" s="63"/>
      <c r="X441" s="65"/>
      <c r="Y441" s="65"/>
      <c r="Z441" s="65"/>
      <c r="AA441" s="62"/>
      <c r="AB441" s="62"/>
      <c r="AC441" s="62"/>
      <c r="AD441" s="63"/>
      <c r="AE441" s="64"/>
      <c r="AF441" s="63" t="str">
        <f t="shared" si="78"/>
        <v/>
      </c>
      <c r="AG441" s="62"/>
      <c r="AH441" s="207"/>
      <c r="AI441" s="64"/>
      <c r="AJ441" s="64"/>
      <c r="AK441" s="64"/>
      <c r="AL441" s="66" t="str">
        <f t="shared" si="79"/>
        <v/>
      </c>
      <c r="AM441" s="67" t="str">
        <f t="shared" si="80"/>
        <v/>
      </c>
      <c r="AN441" s="68" t="str">
        <f t="shared" si="81"/>
        <v/>
      </c>
      <c r="AO441" s="67" t="str">
        <f t="shared" si="82"/>
        <v/>
      </c>
      <c r="AP441" s="67" t="str">
        <f t="shared" si="83"/>
        <v/>
      </c>
      <c r="AQ441" s="67" t="str">
        <f t="shared" si="84"/>
        <v/>
      </c>
      <c r="AR441" s="67" t="str">
        <f t="shared" si="85"/>
        <v/>
      </c>
      <c r="AS441" s="67" t="str">
        <f t="shared" si="86"/>
        <v/>
      </c>
      <c r="AT441" s="67" t="str">
        <f>IF(A441="","",IF(S441="Yes","N.A.",IF(AND(AD441&lt;&gt;"",AD441&lt;=AF441,AE441&gt;=Q441),"PASS",IF(Setup!$B$24&lt;=AF441,"WATCH",IF(BG441&gt;0,"PARTIAL REVERSE/REVIEW","REVERSE/REVIEW")))))</f>
        <v/>
      </c>
      <c r="AU441" s="67" t="str">
        <f>IF(A441="","",IF(H441="","REVIEW",IF(AI441&gt;0,IF(OR(AH441="",NOT(ISNUMBER(AH441))),"REVIEW CLAIM DATE",IF(AH441&lt;=SUMIF('FY Deadlines'!$A$5:$A$14,IF(MONTH(H441)&gt;=4,YEAR(H441),YEAR(H441)-1),'FY Deadlines'!$F$5:$F$14),"PASS","EXPIRED CLAIM")),IF(SUMIF('FY Deadlines'!$A$5:$A$14,IF(MONTH(H441)&gt;=4,YEAR(H441),YEAR(H441)-1),'FY Deadlines'!$F$5:$F$14)=0,"REVIEW FY",IF(Setup!$B$24&gt;SUMIF('FY Deadlines'!$A$5:$A$14,IF(MONTH(H441)&gt;=4,YEAR(H441),YEAR(H441)-1),'FY Deadlines'!$F$5:$F$14),"EXPIRED","PASS")))))</f>
        <v/>
      </c>
      <c r="AV441" s="67" t="str">
        <f t="shared" si="87"/>
        <v/>
      </c>
      <c r="AW441" s="67" t="str">
        <f>IF(AM441="","",IF(COUNTIF('GSTR-2B IMS'!$AE$5:$AE$504,AM441)=1,SUMIF('GSTR-2B IMS'!$AE$5:$AE$504,AM441,'GSTR-2B IMS'!$AL$5:$AL$504),""))</f>
        <v/>
      </c>
      <c r="AX441" s="67" t="str">
        <f>IF(A441="","",IF(AO441&gt;1,"Duplicate",IF(COUNTIF('GSTR-2B IMS'!$AE$5:$AE$504,AM441)=0,"Only in Books",IF(COUNTIF('GSTR-2B IMS'!$AE$5:$AE$504,AM441)&gt;1,"Duplicate",IF(AND(C441=INDEX('GSTR-2B IMS'!$C$5:$C$504,AW441),F441=INDEX('GSTR-2B IMS'!$F$5:$F$504,AW441),ABS(H441-INDEX('GSTR-2B IMS'!$H$5:$H$504,AW441))&lt;=Setup!$B$21,ABS(L441-INDEX('GSTR-2B IMS'!$L$5:$L$504,AW441))&lt;=Setup!$B$18,ABS(AN441-INDEX('GSTR-2B IMS'!$AF$5:$AF$504,AW441))&lt;=Setup!$B$19,ABS(M441-INDEX('GSTR-2B IMS'!$M$5:$M$504,AW441))&lt;=Setup!$B$20,ABS(N441-INDEX('GSTR-2B IMS'!$N$5:$N$504,AW441))&lt;=Setup!$B$20,ABS(O441-INDEX('GSTR-2B IMS'!$O$5:$O$504,AW441))&lt;=Setup!$B$20,ABS(P441-INDEX('GSTR-2B IMS'!$P$5:$P$504,AW441))&lt;=Setup!$B$20),"Exact",IF(AND(C441=INDEX('GSTR-2B IMS'!$C$5:$C$504,AW441),F441=INDEX('GSTR-2B IMS'!$F$5:$F$504,AW441)),"Partial","Probable"))))))</f>
        <v/>
      </c>
      <c r="AY441" s="69" t="str">
        <f t="shared" si="88"/>
        <v/>
      </c>
      <c r="AZ441" s="190">
        <f t="shared" si="89"/>
        <v>437</v>
      </c>
      <c r="BA441" s="190" t="str">
        <f>IF(A441="","",IF(AW441="","N.A.",IF(INDEX('GSTR-2B IMS'!$T$5:$T$504,AW441)&lt;&gt;"Available","REVIEW",IF(OR(INDEX('GSTR-2B IMS'!$B$5:$B$504,AW441)="GSTR-1 B2B",INDEX('GSTR-2B IMS'!$B$5:$B$504,AW441)="GSTR-1A",INDEX('GSTR-2B IMS'!$B$5:$B$504,AW441)="IFF"),IF(OR(INDEX('GSTR-2B IMS'!$V$5:$V$504,AW441)="Accepted",INDEX('GSTR-2B IMS'!$V$5:$V$504,AW441)="No Action",INDEX('GSTR-2B IMS'!$V$5:$V$504,AW441)="Deemed Accepted"),"PASS","REVIEW"),IF(OR(INDEX('GSTR-2B IMS'!$V$5:$V$504,AW441)="Not in IMS",INDEX('GSTR-2B IMS'!$V$5:$V$504,AW441)="N.A.",INDEX('GSTR-2B IMS'!$V$5:$V$504,AW441)=""),"PASS","REVIEW")))))</f>
        <v/>
      </c>
      <c r="BB441" s="190" t="str">
        <f>IF(A441="","",IF(S441="Yes","RCM",IF(AW441="","Unmatched",IF(INDEX('GSTR-2B IMS'!$AC$5:$AC$504,AW441)="","4(A)(5)",INDEX('GSTR-2B IMS'!$AC$5:$AC$504,AW441)))))</f>
        <v/>
      </c>
      <c r="BC441" s="188" t="str">
        <f>IF(A441="","",IF(OR(S441="Yes",F441="Credit Note",Q441&lt;=0,AF441="",Setup!$B$24&lt;=AF441,AN441&lt;=0),0,MAX(0,M441*MIN(1,MAX(0,AI441/AN441))*MAX(0,1-IF(AND(AD441&lt;&gt;"",AD441&lt;=AF441),MIN(1,MAX(0,AE441/Q441)),0))-SUMIFS('Reversal Reclaim'!$K$5:$K$504,'Reversal Reclaim'!$B$5:$B$504,A441,'Reversal Reclaim'!$G$5:$G$504,"Temporary"))))</f>
        <v/>
      </c>
      <c r="BD441" s="188" t="str">
        <f>IF(A441="","",IF(OR(S441="Yes",F441="Credit Note",Q441&lt;=0,AF441="",Setup!$B$24&lt;=AF441,AN441&lt;=0),0,MAX(0,N441*MIN(1,MAX(0,AI441/AN441))*MAX(0,1-IF(AND(AD441&lt;&gt;"",AD441&lt;=AF441),MIN(1,MAX(0,AE441/Q441)),0))-SUMIFS('Reversal Reclaim'!$L$5:$L$504,'Reversal Reclaim'!$B$5:$B$504,A441,'Reversal Reclaim'!$G$5:$G$504,"Temporary"))))</f>
        <v/>
      </c>
      <c r="BE441" s="188" t="str">
        <f>IF(A441="","",IF(OR(S441="Yes",F441="Credit Note",Q441&lt;=0,AF441="",Setup!$B$24&lt;=AF441,AN441&lt;=0),0,MAX(0,O441*MIN(1,MAX(0,AI441/AN441))*MAX(0,1-IF(AND(AD441&lt;&gt;"",AD441&lt;=AF441),MIN(1,MAX(0,AE441/Q441)),0))-SUMIFS('Reversal Reclaim'!$M$5:$M$504,'Reversal Reclaim'!$B$5:$B$504,A441,'Reversal Reclaim'!$G$5:$G$504,"Temporary"))))</f>
        <v/>
      </c>
      <c r="BF441" s="188" t="str">
        <f>IF(A441="","",IF(OR(S441="Yes",F441="Credit Note",Q441&lt;=0,AF441="",Setup!$B$24&lt;=AF441,AN441&lt;=0),0,MAX(0,P441*MIN(1,MAX(0,AI441/AN441))*MAX(0,1-IF(AND(AD441&lt;&gt;"",AD441&lt;=AF441),MIN(1,MAX(0,AE441/Q441)),0))-SUMIFS('Reversal Reclaim'!$N$5:$N$504,'Reversal Reclaim'!$B$5:$B$504,A441,'Reversal Reclaim'!$G$5:$G$504,"Temporary"))))</f>
        <v/>
      </c>
      <c r="BG441" s="188" t="str">
        <f t="shared" si="90"/>
        <v/>
      </c>
    </row>
    <row r="442" spans="1:59" ht="37.950000000000003" customHeight="1" x14ac:dyDescent="0.25">
      <c r="A442" s="61"/>
      <c r="B442" s="62"/>
      <c r="C442" s="62"/>
      <c r="D442" s="62"/>
      <c r="E442" s="62"/>
      <c r="F442" s="62"/>
      <c r="G442" s="62"/>
      <c r="H442" s="63"/>
      <c r="I442" s="63"/>
      <c r="J442" s="63"/>
      <c r="K442" s="63"/>
      <c r="L442" s="64"/>
      <c r="M442" s="64"/>
      <c r="N442" s="64"/>
      <c r="O442" s="64"/>
      <c r="P442" s="64"/>
      <c r="Q442" s="64"/>
      <c r="R442" s="62"/>
      <c r="S442" s="62"/>
      <c r="T442" s="62"/>
      <c r="U442" s="62"/>
      <c r="V442" s="62"/>
      <c r="W442" s="63"/>
      <c r="X442" s="65"/>
      <c r="Y442" s="65"/>
      <c r="Z442" s="65"/>
      <c r="AA442" s="62"/>
      <c r="AB442" s="62"/>
      <c r="AC442" s="62"/>
      <c r="AD442" s="63"/>
      <c r="AE442" s="64"/>
      <c r="AF442" s="63" t="str">
        <f t="shared" si="78"/>
        <v/>
      </c>
      <c r="AG442" s="62"/>
      <c r="AH442" s="207"/>
      <c r="AI442" s="64"/>
      <c r="AJ442" s="64"/>
      <c r="AK442" s="64"/>
      <c r="AL442" s="66" t="str">
        <f t="shared" si="79"/>
        <v/>
      </c>
      <c r="AM442" s="67" t="str">
        <f t="shared" si="80"/>
        <v/>
      </c>
      <c r="AN442" s="68" t="str">
        <f t="shared" si="81"/>
        <v/>
      </c>
      <c r="AO442" s="67" t="str">
        <f t="shared" si="82"/>
        <v/>
      </c>
      <c r="AP442" s="67" t="str">
        <f t="shared" si="83"/>
        <v/>
      </c>
      <c r="AQ442" s="67" t="str">
        <f t="shared" si="84"/>
        <v/>
      </c>
      <c r="AR442" s="67" t="str">
        <f t="shared" si="85"/>
        <v/>
      </c>
      <c r="AS442" s="67" t="str">
        <f t="shared" si="86"/>
        <v/>
      </c>
      <c r="AT442" s="67" t="str">
        <f>IF(A442="","",IF(S442="Yes","N.A.",IF(AND(AD442&lt;&gt;"",AD442&lt;=AF442,AE442&gt;=Q442),"PASS",IF(Setup!$B$24&lt;=AF442,"WATCH",IF(BG442&gt;0,"PARTIAL REVERSE/REVIEW","REVERSE/REVIEW")))))</f>
        <v/>
      </c>
      <c r="AU442" s="67" t="str">
        <f>IF(A442="","",IF(H442="","REVIEW",IF(AI442&gt;0,IF(OR(AH442="",NOT(ISNUMBER(AH442))),"REVIEW CLAIM DATE",IF(AH442&lt;=SUMIF('FY Deadlines'!$A$5:$A$14,IF(MONTH(H442)&gt;=4,YEAR(H442),YEAR(H442)-1),'FY Deadlines'!$F$5:$F$14),"PASS","EXPIRED CLAIM")),IF(SUMIF('FY Deadlines'!$A$5:$A$14,IF(MONTH(H442)&gt;=4,YEAR(H442),YEAR(H442)-1),'FY Deadlines'!$F$5:$F$14)=0,"REVIEW FY",IF(Setup!$B$24&gt;SUMIF('FY Deadlines'!$A$5:$A$14,IF(MONTH(H442)&gt;=4,YEAR(H442),YEAR(H442)-1),'FY Deadlines'!$F$5:$F$14),"EXPIRED","PASS")))))</f>
        <v/>
      </c>
      <c r="AV442" s="67" t="str">
        <f t="shared" si="87"/>
        <v/>
      </c>
      <c r="AW442" s="67" t="str">
        <f>IF(AM442="","",IF(COUNTIF('GSTR-2B IMS'!$AE$5:$AE$504,AM442)=1,SUMIF('GSTR-2B IMS'!$AE$5:$AE$504,AM442,'GSTR-2B IMS'!$AL$5:$AL$504),""))</f>
        <v/>
      </c>
      <c r="AX442" s="67" t="str">
        <f>IF(A442="","",IF(AO442&gt;1,"Duplicate",IF(COUNTIF('GSTR-2B IMS'!$AE$5:$AE$504,AM442)=0,"Only in Books",IF(COUNTIF('GSTR-2B IMS'!$AE$5:$AE$504,AM442)&gt;1,"Duplicate",IF(AND(C442=INDEX('GSTR-2B IMS'!$C$5:$C$504,AW442),F442=INDEX('GSTR-2B IMS'!$F$5:$F$504,AW442),ABS(H442-INDEX('GSTR-2B IMS'!$H$5:$H$504,AW442))&lt;=Setup!$B$21,ABS(L442-INDEX('GSTR-2B IMS'!$L$5:$L$504,AW442))&lt;=Setup!$B$18,ABS(AN442-INDEX('GSTR-2B IMS'!$AF$5:$AF$504,AW442))&lt;=Setup!$B$19,ABS(M442-INDEX('GSTR-2B IMS'!$M$5:$M$504,AW442))&lt;=Setup!$B$20,ABS(N442-INDEX('GSTR-2B IMS'!$N$5:$N$504,AW442))&lt;=Setup!$B$20,ABS(O442-INDEX('GSTR-2B IMS'!$O$5:$O$504,AW442))&lt;=Setup!$B$20,ABS(P442-INDEX('GSTR-2B IMS'!$P$5:$P$504,AW442))&lt;=Setup!$B$20),"Exact",IF(AND(C442=INDEX('GSTR-2B IMS'!$C$5:$C$504,AW442),F442=INDEX('GSTR-2B IMS'!$F$5:$F$504,AW442)),"Partial","Probable"))))))</f>
        <v/>
      </c>
      <c r="AY442" s="69" t="str">
        <f t="shared" si="88"/>
        <v/>
      </c>
      <c r="AZ442" s="190">
        <f t="shared" si="89"/>
        <v>438</v>
      </c>
      <c r="BA442" s="190" t="str">
        <f>IF(A442="","",IF(AW442="","N.A.",IF(INDEX('GSTR-2B IMS'!$T$5:$T$504,AW442)&lt;&gt;"Available","REVIEW",IF(OR(INDEX('GSTR-2B IMS'!$B$5:$B$504,AW442)="GSTR-1 B2B",INDEX('GSTR-2B IMS'!$B$5:$B$504,AW442)="GSTR-1A",INDEX('GSTR-2B IMS'!$B$5:$B$504,AW442)="IFF"),IF(OR(INDEX('GSTR-2B IMS'!$V$5:$V$504,AW442)="Accepted",INDEX('GSTR-2B IMS'!$V$5:$V$504,AW442)="No Action",INDEX('GSTR-2B IMS'!$V$5:$V$504,AW442)="Deemed Accepted"),"PASS","REVIEW"),IF(OR(INDEX('GSTR-2B IMS'!$V$5:$V$504,AW442)="Not in IMS",INDEX('GSTR-2B IMS'!$V$5:$V$504,AW442)="N.A.",INDEX('GSTR-2B IMS'!$V$5:$V$504,AW442)=""),"PASS","REVIEW")))))</f>
        <v/>
      </c>
      <c r="BB442" s="190" t="str">
        <f>IF(A442="","",IF(S442="Yes","RCM",IF(AW442="","Unmatched",IF(INDEX('GSTR-2B IMS'!$AC$5:$AC$504,AW442)="","4(A)(5)",INDEX('GSTR-2B IMS'!$AC$5:$AC$504,AW442)))))</f>
        <v/>
      </c>
      <c r="BC442" s="188" t="str">
        <f>IF(A442="","",IF(OR(S442="Yes",F442="Credit Note",Q442&lt;=0,AF442="",Setup!$B$24&lt;=AF442,AN442&lt;=0),0,MAX(0,M442*MIN(1,MAX(0,AI442/AN442))*MAX(0,1-IF(AND(AD442&lt;&gt;"",AD442&lt;=AF442),MIN(1,MAX(0,AE442/Q442)),0))-SUMIFS('Reversal Reclaim'!$K$5:$K$504,'Reversal Reclaim'!$B$5:$B$504,A442,'Reversal Reclaim'!$G$5:$G$504,"Temporary"))))</f>
        <v/>
      </c>
      <c r="BD442" s="188" t="str">
        <f>IF(A442="","",IF(OR(S442="Yes",F442="Credit Note",Q442&lt;=0,AF442="",Setup!$B$24&lt;=AF442,AN442&lt;=0),0,MAX(0,N442*MIN(1,MAX(0,AI442/AN442))*MAX(0,1-IF(AND(AD442&lt;&gt;"",AD442&lt;=AF442),MIN(1,MAX(0,AE442/Q442)),0))-SUMIFS('Reversal Reclaim'!$L$5:$L$504,'Reversal Reclaim'!$B$5:$B$504,A442,'Reversal Reclaim'!$G$5:$G$504,"Temporary"))))</f>
        <v/>
      </c>
      <c r="BE442" s="188" t="str">
        <f>IF(A442="","",IF(OR(S442="Yes",F442="Credit Note",Q442&lt;=0,AF442="",Setup!$B$24&lt;=AF442,AN442&lt;=0),0,MAX(0,O442*MIN(1,MAX(0,AI442/AN442))*MAX(0,1-IF(AND(AD442&lt;&gt;"",AD442&lt;=AF442),MIN(1,MAX(0,AE442/Q442)),0))-SUMIFS('Reversal Reclaim'!$M$5:$M$504,'Reversal Reclaim'!$B$5:$B$504,A442,'Reversal Reclaim'!$G$5:$G$504,"Temporary"))))</f>
        <v/>
      </c>
      <c r="BF442" s="188" t="str">
        <f>IF(A442="","",IF(OR(S442="Yes",F442="Credit Note",Q442&lt;=0,AF442="",Setup!$B$24&lt;=AF442,AN442&lt;=0),0,MAX(0,P442*MIN(1,MAX(0,AI442/AN442))*MAX(0,1-IF(AND(AD442&lt;&gt;"",AD442&lt;=AF442),MIN(1,MAX(0,AE442/Q442)),0))-SUMIFS('Reversal Reclaim'!$N$5:$N$504,'Reversal Reclaim'!$B$5:$B$504,A442,'Reversal Reclaim'!$G$5:$G$504,"Temporary"))))</f>
        <v/>
      </c>
      <c r="BG442" s="188" t="str">
        <f t="shared" si="90"/>
        <v/>
      </c>
    </row>
    <row r="443" spans="1:59" ht="37.950000000000003" customHeight="1" x14ac:dyDescent="0.25">
      <c r="A443" s="61"/>
      <c r="B443" s="62"/>
      <c r="C443" s="62"/>
      <c r="D443" s="62"/>
      <c r="E443" s="62"/>
      <c r="F443" s="62"/>
      <c r="G443" s="62"/>
      <c r="H443" s="63"/>
      <c r="I443" s="63"/>
      <c r="J443" s="63"/>
      <c r="K443" s="63"/>
      <c r="L443" s="64"/>
      <c r="M443" s="64"/>
      <c r="N443" s="64"/>
      <c r="O443" s="64"/>
      <c r="P443" s="64"/>
      <c r="Q443" s="64"/>
      <c r="R443" s="62"/>
      <c r="S443" s="62"/>
      <c r="T443" s="62"/>
      <c r="U443" s="62"/>
      <c r="V443" s="62"/>
      <c r="W443" s="63"/>
      <c r="X443" s="65"/>
      <c r="Y443" s="65"/>
      <c r="Z443" s="65"/>
      <c r="AA443" s="62"/>
      <c r="AB443" s="62"/>
      <c r="AC443" s="62"/>
      <c r="AD443" s="63"/>
      <c r="AE443" s="64"/>
      <c r="AF443" s="63" t="str">
        <f t="shared" si="78"/>
        <v/>
      </c>
      <c r="AG443" s="62"/>
      <c r="AH443" s="207"/>
      <c r="AI443" s="64"/>
      <c r="AJ443" s="64"/>
      <c r="AK443" s="64"/>
      <c r="AL443" s="66" t="str">
        <f t="shared" si="79"/>
        <v/>
      </c>
      <c r="AM443" s="67" t="str">
        <f t="shared" si="80"/>
        <v/>
      </c>
      <c r="AN443" s="68" t="str">
        <f t="shared" si="81"/>
        <v/>
      </c>
      <c r="AO443" s="67" t="str">
        <f t="shared" si="82"/>
        <v/>
      </c>
      <c r="AP443" s="67" t="str">
        <f t="shared" si="83"/>
        <v/>
      </c>
      <c r="AQ443" s="67" t="str">
        <f t="shared" si="84"/>
        <v/>
      </c>
      <c r="AR443" s="67" t="str">
        <f t="shared" si="85"/>
        <v/>
      </c>
      <c r="AS443" s="67" t="str">
        <f t="shared" si="86"/>
        <v/>
      </c>
      <c r="AT443" s="67" t="str">
        <f>IF(A443="","",IF(S443="Yes","N.A.",IF(AND(AD443&lt;&gt;"",AD443&lt;=AF443,AE443&gt;=Q443),"PASS",IF(Setup!$B$24&lt;=AF443,"WATCH",IF(BG443&gt;0,"PARTIAL REVERSE/REVIEW","REVERSE/REVIEW")))))</f>
        <v/>
      </c>
      <c r="AU443" s="67" t="str">
        <f>IF(A443="","",IF(H443="","REVIEW",IF(AI443&gt;0,IF(OR(AH443="",NOT(ISNUMBER(AH443))),"REVIEW CLAIM DATE",IF(AH443&lt;=SUMIF('FY Deadlines'!$A$5:$A$14,IF(MONTH(H443)&gt;=4,YEAR(H443),YEAR(H443)-1),'FY Deadlines'!$F$5:$F$14),"PASS","EXPIRED CLAIM")),IF(SUMIF('FY Deadlines'!$A$5:$A$14,IF(MONTH(H443)&gt;=4,YEAR(H443),YEAR(H443)-1),'FY Deadlines'!$F$5:$F$14)=0,"REVIEW FY",IF(Setup!$B$24&gt;SUMIF('FY Deadlines'!$A$5:$A$14,IF(MONTH(H443)&gt;=4,YEAR(H443),YEAR(H443)-1),'FY Deadlines'!$F$5:$F$14),"EXPIRED","PASS")))))</f>
        <v/>
      </c>
      <c r="AV443" s="67" t="str">
        <f t="shared" si="87"/>
        <v/>
      </c>
      <c r="AW443" s="67" t="str">
        <f>IF(AM443="","",IF(COUNTIF('GSTR-2B IMS'!$AE$5:$AE$504,AM443)=1,SUMIF('GSTR-2B IMS'!$AE$5:$AE$504,AM443,'GSTR-2B IMS'!$AL$5:$AL$504),""))</f>
        <v/>
      </c>
      <c r="AX443" s="67" t="str">
        <f>IF(A443="","",IF(AO443&gt;1,"Duplicate",IF(COUNTIF('GSTR-2B IMS'!$AE$5:$AE$504,AM443)=0,"Only in Books",IF(COUNTIF('GSTR-2B IMS'!$AE$5:$AE$504,AM443)&gt;1,"Duplicate",IF(AND(C443=INDEX('GSTR-2B IMS'!$C$5:$C$504,AW443),F443=INDEX('GSTR-2B IMS'!$F$5:$F$504,AW443),ABS(H443-INDEX('GSTR-2B IMS'!$H$5:$H$504,AW443))&lt;=Setup!$B$21,ABS(L443-INDEX('GSTR-2B IMS'!$L$5:$L$504,AW443))&lt;=Setup!$B$18,ABS(AN443-INDEX('GSTR-2B IMS'!$AF$5:$AF$504,AW443))&lt;=Setup!$B$19,ABS(M443-INDEX('GSTR-2B IMS'!$M$5:$M$504,AW443))&lt;=Setup!$B$20,ABS(N443-INDEX('GSTR-2B IMS'!$N$5:$N$504,AW443))&lt;=Setup!$B$20,ABS(O443-INDEX('GSTR-2B IMS'!$O$5:$O$504,AW443))&lt;=Setup!$B$20,ABS(P443-INDEX('GSTR-2B IMS'!$P$5:$P$504,AW443))&lt;=Setup!$B$20),"Exact",IF(AND(C443=INDEX('GSTR-2B IMS'!$C$5:$C$504,AW443),F443=INDEX('GSTR-2B IMS'!$F$5:$F$504,AW443)),"Partial","Probable"))))))</f>
        <v/>
      </c>
      <c r="AY443" s="69" t="str">
        <f t="shared" si="88"/>
        <v/>
      </c>
      <c r="AZ443" s="190">
        <f t="shared" si="89"/>
        <v>439</v>
      </c>
      <c r="BA443" s="190" t="str">
        <f>IF(A443="","",IF(AW443="","N.A.",IF(INDEX('GSTR-2B IMS'!$T$5:$T$504,AW443)&lt;&gt;"Available","REVIEW",IF(OR(INDEX('GSTR-2B IMS'!$B$5:$B$504,AW443)="GSTR-1 B2B",INDEX('GSTR-2B IMS'!$B$5:$B$504,AW443)="GSTR-1A",INDEX('GSTR-2B IMS'!$B$5:$B$504,AW443)="IFF"),IF(OR(INDEX('GSTR-2B IMS'!$V$5:$V$504,AW443)="Accepted",INDEX('GSTR-2B IMS'!$V$5:$V$504,AW443)="No Action",INDEX('GSTR-2B IMS'!$V$5:$V$504,AW443)="Deemed Accepted"),"PASS","REVIEW"),IF(OR(INDEX('GSTR-2B IMS'!$V$5:$V$504,AW443)="Not in IMS",INDEX('GSTR-2B IMS'!$V$5:$V$504,AW443)="N.A.",INDEX('GSTR-2B IMS'!$V$5:$V$504,AW443)=""),"PASS","REVIEW")))))</f>
        <v/>
      </c>
      <c r="BB443" s="190" t="str">
        <f>IF(A443="","",IF(S443="Yes","RCM",IF(AW443="","Unmatched",IF(INDEX('GSTR-2B IMS'!$AC$5:$AC$504,AW443)="","4(A)(5)",INDEX('GSTR-2B IMS'!$AC$5:$AC$504,AW443)))))</f>
        <v/>
      </c>
      <c r="BC443" s="188" t="str">
        <f>IF(A443="","",IF(OR(S443="Yes",F443="Credit Note",Q443&lt;=0,AF443="",Setup!$B$24&lt;=AF443,AN443&lt;=0),0,MAX(0,M443*MIN(1,MAX(0,AI443/AN443))*MAX(0,1-IF(AND(AD443&lt;&gt;"",AD443&lt;=AF443),MIN(1,MAX(0,AE443/Q443)),0))-SUMIFS('Reversal Reclaim'!$K$5:$K$504,'Reversal Reclaim'!$B$5:$B$504,A443,'Reversal Reclaim'!$G$5:$G$504,"Temporary"))))</f>
        <v/>
      </c>
      <c r="BD443" s="188" t="str">
        <f>IF(A443="","",IF(OR(S443="Yes",F443="Credit Note",Q443&lt;=0,AF443="",Setup!$B$24&lt;=AF443,AN443&lt;=0),0,MAX(0,N443*MIN(1,MAX(0,AI443/AN443))*MAX(0,1-IF(AND(AD443&lt;&gt;"",AD443&lt;=AF443),MIN(1,MAX(0,AE443/Q443)),0))-SUMIFS('Reversal Reclaim'!$L$5:$L$504,'Reversal Reclaim'!$B$5:$B$504,A443,'Reversal Reclaim'!$G$5:$G$504,"Temporary"))))</f>
        <v/>
      </c>
      <c r="BE443" s="188" t="str">
        <f>IF(A443="","",IF(OR(S443="Yes",F443="Credit Note",Q443&lt;=0,AF443="",Setup!$B$24&lt;=AF443,AN443&lt;=0),0,MAX(0,O443*MIN(1,MAX(0,AI443/AN443))*MAX(0,1-IF(AND(AD443&lt;&gt;"",AD443&lt;=AF443),MIN(1,MAX(0,AE443/Q443)),0))-SUMIFS('Reversal Reclaim'!$M$5:$M$504,'Reversal Reclaim'!$B$5:$B$504,A443,'Reversal Reclaim'!$G$5:$G$504,"Temporary"))))</f>
        <v/>
      </c>
      <c r="BF443" s="188" t="str">
        <f>IF(A443="","",IF(OR(S443="Yes",F443="Credit Note",Q443&lt;=0,AF443="",Setup!$B$24&lt;=AF443,AN443&lt;=0),0,MAX(0,P443*MIN(1,MAX(0,AI443/AN443))*MAX(0,1-IF(AND(AD443&lt;&gt;"",AD443&lt;=AF443),MIN(1,MAX(0,AE443/Q443)),0))-SUMIFS('Reversal Reclaim'!$N$5:$N$504,'Reversal Reclaim'!$B$5:$B$504,A443,'Reversal Reclaim'!$G$5:$G$504,"Temporary"))))</f>
        <v/>
      </c>
      <c r="BG443" s="188" t="str">
        <f t="shared" si="90"/>
        <v/>
      </c>
    </row>
    <row r="444" spans="1:59" ht="37.950000000000003" customHeight="1" x14ac:dyDescent="0.25">
      <c r="A444" s="61"/>
      <c r="B444" s="62"/>
      <c r="C444" s="62"/>
      <c r="D444" s="62"/>
      <c r="E444" s="62"/>
      <c r="F444" s="62"/>
      <c r="G444" s="62"/>
      <c r="H444" s="63"/>
      <c r="I444" s="63"/>
      <c r="J444" s="63"/>
      <c r="K444" s="63"/>
      <c r="L444" s="64"/>
      <c r="M444" s="64"/>
      <c r="N444" s="64"/>
      <c r="O444" s="64"/>
      <c r="P444" s="64"/>
      <c r="Q444" s="64"/>
      <c r="R444" s="62"/>
      <c r="S444" s="62"/>
      <c r="T444" s="62"/>
      <c r="U444" s="62"/>
      <c r="V444" s="62"/>
      <c r="W444" s="63"/>
      <c r="X444" s="65"/>
      <c r="Y444" s="65"/>
      <c r="Z444" s="65"/>
      <c r="AA444" s="62"/>
      <c r="AB444" s="62"/>
      <c r="AC444" s="62"/>
      <c r="AD444" s="63"/>
      <c r="AE444" s="64"/>
      <c r="AF444" s="63" t="str">
        <f t="shared" si="78"/>
        <v/>
      </c>
      <c r="AG444" s="62"/>
      <c r="AH444" s="207"/>
      <c r="AI444" s="64"/>
      <c r="AJ444" s="64"/>
      <c r="AK444" s="64"/>
      <c r="AL444" s="66" t="str">
        <f t="shared" si="79"/>
        <v/>
      </c>
      <c r="AM444" s="67" t="str">
        <f t="shared" si="80"/>
        <v/>
      </c>
      <c r="AN444" s="68" t="str">
        <f t="shared" si="81"/>
        <v/>
      </c>
      <c r="AO444" s="67" t="str">
        <f t="shared" si="82"/>
        <v/>
      </c>
      <c r="AP444" s="67" t="str">
        <f t="shared" si="83"/>
        <v/>
      </c>
      <c r="AQ444" s="67" t="str">
        <f t="shared" si="84"/>
        <v/>
      </c>
      <c r="AR444" s="67" t="str">
        <f t="shared" si="85"/>
        <v/>
      </c>
      <c r="AS444" s="67" t="str">
        <f t="shared" si="86"/>
        <v/>
      </c>
      <c r="AT444" s="67" t="str">
        <f>IF(A444="","",IF(S444="Yes","N.A.",IF(AND(AD444&lt;&gt;"",AD444&lt;=AF444,AE444&gt;=Q444),"PASS",IF(Setup!$B$24&lt;=AF444,"WATCH",IF(BG444&gt;0,"PARTIAL REVERSE/REVIEW","REVERSE/REVIEW")))))</f>
        <v/>
      </c>
      <c r="AU444" s="67" t="str">
        <f>IF(A444="","",IF(H444="","REVIEW",IF(AI444&gt;0,IF(OR(AH444="",NOT(ISNUMBER(AH444))),"REVIEW CLAIM DATE",IF(AH444&lt;=SUMIF('FY Deadlines'!$A$5:$A$14,IF(MONTH(H444)&gt;=4,YEAR(H444),YEAR(H444)-1),'FY Deadlines'!$F$5:$F$14),"PASS","EXPIRED CLAIM")),IF(SUMIF('FY Deadlines'!$A$5:$A$14,IF(MONTH(H444)&gt;=4,YEAR(H444),YEAR(H444)-1),'FY Deadlines'!$F$5:$F$14)=0,"REVIEW FY",IF(Setup!$B$24&gt;SUMIF('FY Deadlines'!$A$5:$A$14,IF(MONTH(H444)&gt;=4,YEAR(H444),YEAR(H444)-1),'FY Deadlines'!$F$5:$F$14),"EXPIRED","PASS")))))</f>
        <v/>
      </c>
      <c r="AV444" s="67" t="str">
        <f t="shared" si="87"/>
        <v/>
      </c>
      <c r="AW444" s="67" t="str">
        <f>IF(AM444="","",IF(COUNTIF('GSTR-2B IMS'!$AE$5:$AE$504,AM444)=1,SUMIF('GSTR-2B IMS'!$AE$5:$AE$504,AM444,'GSTR-2B IMS'!$AL$5:$AL$504),""))</f>
        <v/>
      </c>
      <c r="AX444" s="67" t="str">
        <f>IF(A444="","",IF(AO444&gt;1,"Duplicate",IF(COUNTIF('GSTR-2B IMS'!$AE$5:$AE$504,AM444)=0,"Only in Books",IF(COUNTIF('GSTR-2B IMS'!$AE$5:$AE$504,AM444)&gt;1,"Duplicate",IF(AND(C444=INDEX('GSTR-2B IMS'!$C$5:$C$504,AW444),F444=INDEX('GSTR-2B IMS'!$F$5:$F$504,AW444),ABS(H444-INDEX('GSTR-2B IMS'!$H$5:$H$504,AW444))&lt;=Setup!$B$21,ABS(L444-INDEX('GSTR-2B IMS'!$L$5:$L$504,AW444))&lt;=Setup!$B$18,ABS(AN444-INDEX('GSTR-2B IMS'!$AF$5:$AF$504,AW444))&lt;=Setup!$B$19,ABS(M444-INDEX('GSTR-2B IMS'!$M$5:$M$504,AW444))&lt;=Setup!$B$20,ABS(N444-INDEX('GSTR-2B IMS'!$N$5:$N$504,AW444))&lt;=Setup!$B$20,ABS(O444-INDEX('GSTR-2B IMS'!$O$5:$O$504,AW444))&lt;=Setup!$B$20,ABS(P444-INDEX('GSTR-2B IMS'!$P$5:$P$504,AW444))&lt;=Setup!$B$20),"Exact",IF(AND(C444=INDEX('GSTR-2B IMS'!$C$5:$C$504,AW444),F444=INDEX('GSTR-2B IMS'!$F$5:$F$504,AW444)),"Partial","Probable"))))))</f>
        <v/>
      </c>
      <c r="AY444" s="69" t="str">
        <f t="shared" si="88"/>
        <v/>
      </c>
      <c r="AZ444" s="190">
        <f t="shared" si="89"/>
        <v>440</v>
      </c>
      <c r="BA444" s="190" t="str">
        <f>IF(A444="","",IF(AW444="","N.A.",IF(INDEX('GSTR-2B IMS'!$T$5:$T$504,AW444)&lt;&gt;"Available","REVIEW",IF(OR(INDEX('GSTR-2B IMS'!$B$5:$B$504,AW444)="GSTR-1 B2B",INDEX('GSTR-2B IMS'!$B$5:$B$504,AW444)="GSTR-1A",INDEX('GSTR-2B IMS'!$B$5:$B$504,AW444)="IFF"),IF(OR(INDEX('GSTR-2B IMS'!$V$5:$V$504,AW444)="Accepted",INDEX('GSTR-2B IMS'!$V$5:$V$504,AW444)="No Action",INDEX('GSTR-2B IMS'!$V$5:$V$504,AW444)="Deemed Accepted"),"PASS","REVIEW"),IF(OR(INDEX('GSTR-2B IMS'!$V$5:$V$504,AW444)="Not in IMS",INDEX('GSTR-2B IMS'!$V$5:$V$504,AW444)="N.A.",INDEX('GSTR-2B IMS'!$V$5:$V$504,AW444)=""),"PASS","REVIEW")))))</f>
        <v/>
      </c>
      <c r="BB444" s="190" t="str">
        <f>IF(A444="","",IF(S444="Yes","RCM",IF(AW444="","Unmatched",IF(INDEX('GSTR-2B IMS'!$AC$5:$AC$504,AW444)="","4(A)(5)",INDEX('GSTR-2B IMS'!$AC$5:$AC$504,AW444)))))</f>
        <v/>
      </c>
      <c r="BC444" s="188" t="str">
        <f>IF(A444="","",IF(OR(S444="Yes",F444="Credit Note",Q444&lt;=0,AF444="",Setup!$B$24&lt;=AF444,AN444&lt;=0),0,MAX(0,M444*MIN(1,MAX(0,AI444/AN444))*MAX(0,1-IF(AND(AD444&lt;&gt;"",AD444&lt;=AF444),MIN(1,MAX(0,AE444/Q444)),0))-SUMIFS('Reversal Reclaim'!$K$5:$K$504,'Reversal Reclaim'!$B$5:$B$504,A444,'Reversal Reclaim'!$G$5:$G$504,"Temporary"))))</f>
        <v/>
      </c>
      <c r="BD444" s="188" t="str">
        <f>IF(A444="","",IF(OR(S444="Yes",F444="Credit Note",Q444&lt;=0,AF444="",Setup!$B$24&lt;=AF444,AN444&lt;=0),0,MAX(0,N444*MIN(1,MAX(0,AI444/AN444))*MAX(0,1-IF(AND(AD444&lt;&gt;"",AD444&lt;=AF444),MIN(1,MAX(0,AE444/Q444)),0))-SUMIFS('Reversal Reclaim'!$L$5:$L$504,'Reversal Reclaim'!$B$5:$B$504,A444,'Reversal Reclaim'!$G$5:$G$504,"Temporary"))))</f>
        <v/>
      </c>
      <c r="BE444" s="188" t="str">
        <f>IF(A444="","",IF(OR(S444="Yes",F444="Credit Note",Q444&lt;=0,AF444="",Setup!$B$24&lt;=AF444,AN444&lt;=0),0,MAX(0,O444*MIN(1,MAX(0,AI444/AN444))*MAX(0,1-IF(AND(AD444&lt;&gt;"",AD444&lt;=AF444),MIN(1,MAX(0,AE444/Q444)),0))-SUMIFS('Reversal Reclaim'!$M$5:$M$504,'Reversal Reclaim'!$B$5:$B$504,A444,'Reversal Reclaim'!$G$5:$G$504,"Temporary"))))</f>
        <v/>
      </c>
      <c r="BF444" s="188" t="str">
        <f>IF(A444="","",IF(OR(S444="Yes",F444="Credit Note",Q444&lt;=0,AF444="",Setup!$B$24&lt;=AF444,AN444&lt;=0),0,MAX(0,P444*MIN(1,MAX(0,AI444/AN444))*MAX(0,1-IF(AND(AD444&lt;&gt;"",AD444&lt;=AF444),MIN(1,MAX(0,AE444/Q444)),0))-SUMIFS('Reversal Reclaim'!$N$5:$N$504,'Reversal Reclaim'!$B$5:$B$504,A444,'Reversal Reclaim'!$G$5:$G$504,"Temporary"))))</f>
        <v/>
      </c>
      <c r="BG444" s="188" t="str">
        <f t="shared" si="90"/>
        <v/>
      </c>
    </row>
    <row r="445" spans="1:59" ht="37.950000000000003" customHeight="1" x14ac:dyDescent="0.25">
      <c r="A445" s="61"/>
      <c r="B445" s="62"/>
      <c r="C445" s="62"/>
      <c r="D445" s="62"/>
      <c r="E445" s="62"/>
      <c r="F445" s="62"/>
      <c r="G445" s="62"/>
      <c r="H445" s="63"/>
      <c r="I445" s="63"/>
      <c r="J445" s="63"/>
      <c r="K445" s="63"/>
      <c r="L445" s="64"/>
      <c r="M445" s="64"/>
      <c r="N445" s="64"/>
      <c r="O445" s="64"/>
      <c r="P445" s="64"/>
      <c r="Q445" s="64"/>
      <c r="R445" s="62"/>
      <c r="S445" s="62"/>
      <c r="T445" s="62"/>
      <c r="U445" s="62"/>
      <c r="V445" s="62"/>
      <c r="W445" s="63"/>
      <c r="X445" s="65"/>
      <c r="Y445" s="65"/>
      <c r="Z445" s="65"/>
      <c r="AA445" s="62"/>
      <c r="AB445" s="62"/>
      <c r="AC445" s="62"/>
      <c r="AD445" s="63"/>
      <c r="AE445" s="64"/>
      <c r="AF445" s="63" t="str">
        <f t="shared" si="78"/>
        <v/>
      </c>
      <c r="AG445" s="62"/>
      <c r="AH445" s="207"/>
      <c r="AI445" s="64"/>
      <c r="AJ445" s="64"/>
      <c r="AK445" s="64"/>
      <c r="AL445" s="66" t="str">
        <f t="shared" si="79"/>
        <v/>
      </c>
      <c r="AM445" s="67" t="str">
        <f t="shared" si="80"/>
        <v/>
      </c>
      <c r="AN445" s="68" t="str">
        <f t="shared" si="81"/>
        <v/>
      </c>
      <c r="AO445" s="67" t="str">
        <f t="shared" si="82"/>
        <v/>
      </c>
      <c r="AP445" s="67" t="str">
        <f t="shared" si="83"/>
        <v/>
      </c>
      <c r="AQ445" s="67" t="str">
        <f t="shared" si="84"/>
        <v/>
      </c>
      <c r="AR445" s="67" t="str">
        <f t="shared" si="85"/>
        <v/>
      </c>
      <c r="AS445" s="67" t="str">
        <f t="shared" si="86"/>
        <v/>
      </c>
      <c r="AT445" s="67" t="str">
        <f>IF(A445="","",IF(S445="Yes","N.A.",IF(AND(AD445&lt;&gt;"",AD445&lt;=AF445,AE445&gt;=Q445),"PASS",IF(Setup!$B$24&lt;=AF445,"WATCH",IF(BG445&gt;0,"PARTIAL REVERSE/REVIEW","REVERSE/REVIEW")))))</f>
        <v/>
      </c>
      <c r="AU445" s="67" t="str">
        <f>IF(A445="","",IF(H445="","REVIEW",IF(AI445&gt;0,IF(OR(AH445="",NOT(ISNUMBER(AH445))),"REVIEW CLAIM DATE",IF(AH445&lt;=SUMIF('FY Deadlines'!$A$5:$A$14,IF(MONTH(H445)&gt;=4,YEAR(H445),YEAR(H445)-1),'FY Deadlines'!$F$5:$F$14),"PASS","EXPIRED CLAIM")),IF(SUMIF('FY Deadlines'!$A$5:$A$14,IF(MONTH(H445)&gt;=4,YEAR(H445),YEAR(H445)-1),'FY Deadlines'!$F$5:$F$14)=0,"REVIEW FY",IF(Setup!$B$24&gt;SUMIF('FY Deadlines'!$A$5:$A$14,IF(MONTH(H445)&gt;=4,YEAR(H445),YEAR(H445)-1),'FY Deadlines'!$F$5:$F$14),"EXPIRED","PASS")))))</f>
        <v/>
      </c>
      <c r="AV445" s="67" t="str">
        <f t="shared" si="87"/>
        <v/>
      </c>
      <c r="AW445" s="67" t="str">
        <f>IF(AM445="","",IF(COUNTIF('GSTR-2B IMS'!$AE$5:$AE$504,AM445)=1,SUMIF('GSTR-2B IMS'!$AE$5:$AE$504,AM445,'GSTR-2B IMS'!$AL$5:$AL$504),""))</f>
        <v/>
      </c>
      <c r="AX445" s="67" t="str">
        <f>IF(A445="","",IF(AO445&gt;1,"Duplicate",IF(COUNTIF('GSTR-2B IMS'!$AE$5:$AE$504,AM445)=0,"Only in Books",IF(COUNTIF('GSTR-2B IMS'!$AE$5:$AE$504,AM445)&gt;1,"Duplicate",IF(AND(C445=INDEX('GSTR-2B IMS'!$C$5:$C$504,AW445),F445=INDEX('GSTR-2B IMS'!$F$5:$F$504,AW445),ABS(H445-INDEX('GSTR-2B IMS'!$H$5:$H$504,AW445))&lt;=Setup!$B$21,ABS(L445-INDEX('GSTR-2B IMS'!$L$5:$L$504,AW445))&lt;=Setup!$B$18,ABS(AN445-INDEX('GSTR-2B IMS'!$AF$5:$AF$504,AW445))&lt;=Setup!$B$19,ABS(M445-INDEX('GSTR-2B IMS'!$M$5:$M$504,AW445))&lt;=Setup!$B$20,ABS(N445-INDEX('GSTR-2B IMS'!$N$5:$N$504,AW445))&lt;=Setup!$B$20,ABS(O445-INDEX('GSTR-2B IMS'!$O$5:$O$504,AW445))&lt;=Setup!$B$20,ABS(P445-INDEX('GSTR-2B IMS'!$P$5:$P$504,AW445))&lt;=Setup!$B$20),"Exact",IF(AND(C445=INDEX('GSTR-2B IMS'!$C$5:$C$504,AW445),F445=INDEX('GSTR-2B IMS'!$F$5:$F$504,AW445)),"Partial","Probable"))))))</f>
        <v/>
      </c>
      <c r="AY445" s="69" t="str">
        <f t="shared" si="88"/>
        <v/>
      </c>
      <c r="AZ445" s="190">
        <f t="shared" si="89"/>
        <v>441</v>
      </c>
      <c r="BA445" s="190" t="str">
        <f>IF(A445="","",IF(AW445="","N.A.",IF(INDEX('GSTR-2B IMS'!$T$5:$T$504,AW445)&lt;&gt;"Available","REVIEW",IF(OR(INDEX('GSTR-2B IMS'!$B$5:$B$504,AW445)="GSTR-1 B2B",INDEX('GSTR-2B IMS'!$B$5:$B$504,AW445)="GSTR-1A",INDEX('GSTR-2B IMS'!$B$5:$B$504,AW445)="IFF"),IF(OR(INDEX('GSTR-2B IMS'!$V$5:$V$504,AW445)="Accepted",INDEX('GSTR-2B IMS'!$V$5:$V$504,AW445)="No Action",INDEX('GSTR-2B IMS'!$V$5:$V$504,AW445)="Deemed Accepted"),"PASS","REVIEW"),IF(OR(INDEX('GSTR-2B IMS'!$V$5:$V$504,AW445)="Not in IMS",INDEX('GSTR-2B IMS'!$V$5:$V$504,AW445)="N.A.",INDEX('GSTR-2B IMS'!$V$5:$V$504,AW445)=""),"PASS","REVIEW")))))</f>
        <v/>
      </c>
      <c r="BB445" s="190" t="str">
        <f>IF(A445="","",IF(S445="Yes","RCM",IF(AW445="","Unmatched",IF(INDEX('GSTR-2B IMS'!$AC$5:$AC$504,AW445)="","4(A)(5)",INDEX('GSTR-2B IMS'!$AC$5:$AC$504,AW445)))))</f>
        <v/>
      </c>
      <c r="BC445" s="188" t="str">
        <f>IF(A445="","",IF(OR(S445="Yes",F445="Credit Note",Q445&lt;=0,AF445="",Setup!$B$24&lt;=AF445,AN445&lt;=0),0,MAX(0,M445*MIN(1,MAX(0,AI445/AN445))*MAX(0,1-IF(AND(AD445&lt;&gt;"",AD445&lt;=AF445),MIN(1,MAX(0,AE445/Q445)),0))-SUMIFS('Reversal Reclaim'!$K$5:$K$504,'Reversal Reclaim'!$B$5:$B$504,A445,'Reversal Reclaim'!$G$5:$G$504,"Temporary"))))</f>
        <v/>
      </c>
      <c r="BD445" s="188" t="str">
        <f>IF(A445="","",IF(OR(S445="Yes",F445="Credit Note",Q445&lt;=0,AF445="",Setup!$B$24&lt;=AF445,AN445&lt;=0),0,MAX(0,N445*MIN(1,MAX(0,AI445/AN445))*MAX(0,1-IF(AND(AD445&lt;&gt;"",AD445&lt;=AF445),MIN(1,MAX(0,AE445/Q445)),0))-SUMIFS('Reversal Reclaim'!$L$5:$L$504,'Reversal Reclaim'!$B$5:$B$504,A445,'Reversal Reclaim'!$G$5:$G$504,"Temporary"))))</f>
        <v/>
      </c>
      <c r="BE445" s="188" t="str">
        <f>IF(A445="","",IF(OR(S445="Yes",F445="Credit Note",Q445&lt;=0,AF445="",Setup!$B$24&lt;=AF445,AN445&lt;=0),0,MAX(0,O445*MIN(1,MAX(0,AI445/AN445))*MAX(0,1-IF(AND(AD445&lt;&gt;"",AD445&lt;=AF445),MIN(1,MAX(0,AE445/Q445)),0))-SUMIFS('Reversal Reclaim'!$M$5:$M$504,'Reversal Reclaim'!$B$5:$B$504,A445,'Reversal Reclaim'!$G$5:$G$504,"Temporary"))))</f>
        <v/>
      </c>
      <c r="BF445" s="188" t="str">
        <f>IF(A445="","",IF(OR(S445="Yes",F445="Credit Note",Q445&lt;=0,AF445="",Setup!$B$24&lt;=AF445,AN445&lt;=0),0,MAX(0,P445*MIN(1,MAX(0,AI445/AN445))*MAX(0,1-IF(AND(AD445&lt;&gt;"",AD445&lt;=AF445),MIN(1,MAX(0,AE445/Q445)),0))-SUMIFS('Reversal Reclaim'!$N$5:$N$504,'Reversal Reclaim'!$B$5:$B$504,A445,'Reversal Reclaim'!$G$5:$G$504,"Temporary"))))</f>
        <v/>
      </c>
      <c r="BG445" s="188" t="str">
        <f t="shared" si="90"/>
        <v/>
      </c>
    </row>
    <row r="446" spans="1:59" ht="37.950000000000003" customHeight="1" x14ac:dyDescent="0.25">
      <c r="A446" s="61"/>
      <c r="B446" s="62"/>
      <c r="C446" s="62"/>
      <c r="D446" s="62"/>
      <c r="E446" s="62"/>
      <c r="F446" s="62"/>
      <c r="G446" s="62"/>
      <c r="H446" s="63"/>
      <c r="I446" s="63"/>
      <c r="J446" s="63"/>
      <c r="K446" s="63"/>
      <c r="L446" s="64"/>
      <c r="M446" s="64"/>
      <c r="N446" s="64"/>
      <c r="O446" s="64"/>
      <c r="P446" s="64"/>
      <c r="Q446" s="64"/>
      <c r="R446" s="62"/>
      <c r="S446" s="62"/>
      <c r="T446" s="62"/>
      <c r="U446" s="62"/>
      <c r="V446" s="62"/>
      <c r="W446" s="63"/>
      <c r="X446" s="65"/>
      <c r="Y446" s="65"/>
      <c r="Z446" s="65"/>
      <c r="AA446" s="62"/>
      <c r="AB446" s="62"/>
      <c r="AC446" s="62"/>
      <c r="AD446" s="63"/>
      <c r="AE446" s="64"/>
      <c r="AF446" s="63" t="str">
        <f t="shared" si="78"/>
        <v/>
      </c>
      <c r="AG446" s="62"/>
      <c r="AH446" s="207"/>
      <c r="AI446" s="64"/>
      <c r="AJ446" s="64"/>
      <c r="AK446" s="64"/>
      <c r="AL446" s="66" t="str">
        <f t="shared" si="79"/>
        <v/>
      </c>
      <c r="AM446" s="67" t="str">
        <f t="shared" si="80"/>
        <v/>
      </c>
      <c r="AN446" s="68" t="str">
        <f t="shared" si="81"/>
        <v/>
      </c>
      <c r="AO446" s="67" t="str">
        <f t="shared" si="82"/>
        <v/>
      </c>
      <c r="AP446" s="67" t="str">
        <f t="shared" si="83"/>
        <v/>
      </c>
      <c r="AQ446" s="67" t="str">
        <f t="shared" si="84"/>
        <v/>
      </c>
      <c r="AR446" s="67" t="str">
        <f t="shared" si="85"/>
        <v/>
      </c>
      <c r="AS446" s="67" t="str">
        <f t="shared" si="86"/>
        <v/>
      </c>
      <c r="AT446" s="67" t="str">
        <f>IF(A446="","",IF(S446="Yes","N.A.",IF(AND(AD446&lt;&gt;"",AD446&lt;=AF446,AE446&gt;=Q446),"PASS",IF(Setup!$B$24&lt;=AF446,"WATCH",IF(BG446&gt;0,"PARTIAL REVERSE/REVIEW","REVERSE/REVIEW")))))</f>
        <v/>
      </c>
      <c r="AU446" s="67" t="str">
        <f>IF(A446="","",IF(H446="","REVIEW",IF(AI446&gt;0,IF(OR(AH446="",NOT(ISNUMBER(AH446))),"REVIEW CLAIM DATE",IF(AH446&lt;=SUMIF('FY Deadlines'!$A$5:$A$14,IF(MONTH(H446)&gt;=4,YEAR(H446),YEAR(H446)-1),'FY Deadlines'!$F$5:$F$14),"PASS","EXPIRED CLAIM")),IF(SUMIF('FY Deadlines'!$A$5:$A$14,IF(MONTH(H446)&gt;=4,YEAR(H446),YEAR(H446)-1),'FY Deadlines'!$F$5:$F$14)=0,"REVIEW FY",IF(Setup!$B$24&gt;SUMIF('FY Deadlines'!$A$5:$A$14,IF(MONTH(H446)&gt;=4,YEAR(H446),YEAR(H446)-1),'FY Deadlines'!$F$5:$F$14),"EXPIRED","PASS")))))</f>
        <v/>
      </c>
      <c r="AV446" s="67" t="str">
        <f t="shared" si="87"/>
        <v/>
      </c>
      <c r="AW446" s="67" t="str">
        <f>IF(AM446="","",IF(COUNTIF('GSTR-2B IMS'!$AE$5:$AE$504,AM446)=1,SUMIF('GSTR-2B IMS'!$AE$5:$AE$504,AM446,'GSTR-2B IMS'!$AL$5:$AL$504),""))</f>
        <v/>
      </c>
      <c r="AX446" s="67" t="str">
        <f>IF(A446="","",IF(AO446&gt;1,"Duplicate",IF(COUNTIF('GSTR-2B IMS'!$AE$5:$AE$504,AM446)=0,"Only in Books",IF(COUNTIF('GSTR-2B IMS'!$AE$5:$AE$504,AM446)&gt;1,"Duplicate",IF(AND(C446=INDEX('GSTR-2B IMS'!$C$5:$C$504,AW446),F446=INDEX('GSTR-2B IMS'!$F$5:$F$504,AW446),ABS(H446-INDEX('GSTR-2B IMS'!$H$5:$H$504,AW446))&lt;=Setup!$B$21,ABS(L446-INDEX('GSTR-2B IMS'!$L$5:$L$504,AW446))&lt;=Setup!$B$18,ABS(AN446-INDEX('GSTR-2B IMS'!$AF$5:$AF$504,AW446))&lt;=Setup!$B$19,ABS(M446-INDEX('GSTR-2B IMS'!$M$5:$M$504,AW446))&lt;=Setup!$B$20,ABS(N446-INDEX('GSTR-2B IMS'!$N$5:$N$504,AW446))&lt;=Setup!$B$20,ABS(O446-INDEX('GSTR-2B IMS'!$O$5:$O$504,AW446))&lt;=Setup!$B$20,ABS(P446-INDEX('GSTR-2B IMS'!$P$5:$P$504,AW446))&lt;=Setup!$B$20),"Exact",IF(AND(C446=INDEX('GSTR-2B IMS'!$C$5:$C$504,AW446),F446=INDEX('GSTR-2B IMS'!$F$5:$F$504,AW446)),"Partial","Probable"))))))</f>
        <v/>
      </c>
      <c r="AY446" s="69" t="str">
        <f t="shared" si="88"/>
        <v/>
      </c>
      <c r="AZ446" s="190">
        <f t="shared" si="89"/>
        <v>442</v>
      </c>
      <c r="BA446" s="190" t="str">
        <f>IF(A446="","",IF(AW446="","N.A.",IF(INDEX('GSTR-2B IMS'!$T$5:$T$504,AW446)&lt;&gt;"Available","REVIEW",IF(OR(INDEX('GSTR-2B IMS'!$B$5:$B$504,AW446)="GSTR-1 B2B",INDEX('GSTR-2B IMS'!$B$5:$B$504,AW446)="GSTR-1A",INDEX('GSTR-2B IMS'!$B$5:$B$504,AW446)="IFF"),IF(OR(INDEX('GSTR-2B IMS'!$V$5:$V$504,AW446)="Accepted",INDEX('GSTR-2B IMS'!$V$5:$V$504,AW446)="No Action",INDEX('GSTR-2B IMS'!$V$5:$V$504,AW446)="Deemed Accepted"),"PASS","REVIEW"),IF(OR(INDEX('GSTR-2B IMS'!$V$5:$V$504,AW446)="Not in IMS",INDEX('GSTR-2B IMS'!$V$5:$V$504,AW446)="N.A.",INDEX('GSTR-2B IMS'!$V$5:$V$504,AW446)=""),"PASS","REVIEW")))))</f>
        <v/>
      </c>
      <c r="BB446" s="190" t="str">
        <f>IF(A446="","",IF(S446="Yes","RCM",IF(AW446="","Unmatched",IF(INDEX('GSTR-2B IMS'!$AC$5:$AC$504,AW446)="","4(A)(5)",INDEX('GSTR-2B IMS'!$AC$5:$AC$504,AW446)))))</f>
        <v/>
      </c>
      <c r="BC446" s="188" t="str">
        <f>IF(A446="","",IF(OR(S446="Yes",F446="Credit Note",Q446&lt;=0,AF446="",Setup!$B$24&lt;=AF446,AN446&lt;=0),0,MAX(0,M446*MIN(1,MAX(0,AI446/AN446))*MAX(0,1-IF(AND(AD446&lt;&gt;"",AD446&lt;=AF446),MIN(1,MAX(0,AE446/Q446)),0))-SUMIFS('Reversal Reclaim'!$K$5:$K$504,'Reversal Reclaim'!$B$5:$B$504,A446,'Reversal Reclaim'!$G$5:$G$504,"Temporary"))))</f>
        <v/>
      </c>
      <c r="BD446" s="188" t="str">
        <f>IF(A446="","",IF(OR(S446="Yes",F446="Credit Note",Q446&lt;=0,AF446="",Setup!$B$24&lt;=AF446,AN446&lt;=0),0,MAX(0,N446*MIN(1,MAX(0,AI446/AN446))*MAX(0,1-IF(AND(AD446&lt;&gt;"",AD446&lt;=AF446),MIN(1,MAX(0,AE446/Q446)),0))-SUMIFS('Reversal Reclaim'!$L$5:$L$504,'Reversal Reclaim'!$B$5:$B$504,A446,'Reversal Reclaim'!$G$5:$G$504,"Temporary"))))</f>
        <v/>
      </c>
      <c r="BE446" s="188" t="str">
        <f>IF(A446="","",IF(OR(S446="Yes",F446="Credit Note",Q446&lt;=0,AF446="",Setup!$B$24&lt;=AF446,AN446&lt;=0),0,MAX(0,O446*MIN(1,MAX(0,AI446/AN446))*MAX(0,1-IF(AND(AD446&lt;&gt;"",AD446&lt;=AF446),MIN(1,MAX(0,AE446/Q446)),0))-SUMIFS('Reversal Reclaim'!$M$5:$M$504,'Reversal Reclaim'!$B$5:$B$504,A446,'Reversal Reclaim'!$G$5:$G$504,"Temporary"))))</f>
        <v/>
      </c>
      <c r="BF446" s="188" t="str">
        <f>IF(A446="","",IF(OR(S446="Yes",F446="Credit Note",Q446&lt;=0,AF446="",Setup!$B$24&lt;=AF446,AN446&lt;=0),0,MAX(0,P446*MIN(1,MAX(0,AI446/AN446))*MAX(0,1-IF(AND(AD446&lt;&gt;"",AD446&lt;=AF446),MIN(1,MAX(0,AE446/Q446)),0))-SUMIFS('Reversal Reclaim'!$N$5:$N$504,'Reversal Reclaim'!$B$5:$B$504,A446,'Reversal Reclaim'!$G$5:$G$504,"Temporary"))))</f>
        <v/>
      </c>
      <c r="BG446" s="188" t="str">
        <f t="shared" si="90"/>
        <v/>
      </c>
    </row>
    <row r="447" spans="1:59" ht="37.950000000000003" customHeight="1" x14ac:dyDescent="0.25">
      <c r="A447" s="61"/>
      <c r="B447" s="62"/>
      <c r="C447" s="62"/>
      <c r="D447" s="62"/>
      <c r="E447" s="62"/>
      <c r="F447" s="62"/>
      <c r="G447" s="62"/>
      <c r="H447" s="63"/>
      <c r="I447" s="63"/>
      <c r="J447" s="63"/>
      <c r="K447" s="63"/>
      <c r="L447" s="64"/>
      <c r="M447" s="64"/>
      <c r="N447" s="64"/>
      <c r="O447" s="64"/>
      <c r="P447" s="64"/>
      <c r="Q447" s="64"/>
      <c r="R447" s="62"/>
      <c r="S447" s="62"/>
      <c r="T447" s="62"/>
      <c r="U447" s="62"/>
      <c r="V447" s="62"/>
      <c r="W447" s="63"/>
      <c r="X447" s="65"/>
      <c r="Y447" s="65"/>
      <c r="Z447" s="65"/>
      <c r="AA447" s="62"/>
      <c r="AB447" s="62"/>
      <c r="AC447" s="62"/>
      <c r="AD447" s="63"/>
      <c r="AE447" s="64"/>
      <c r="AF447" s="63" t="str">
        <f t="shared" si="78"/>
        <v/>
      </c>
      <c r="AG447" s="62"/>
      <c r="AH447" s="207"/>
      <c r="AI447" s="64"/>
      <c r="AJ447" s="64"/>
      <c r="AK447" s="64"/>
      <c r="AL447" s="66" t="str">
        <f t="shared" si="79"/>
        <v/>
      </c>
      <c r="AM447" s="67" t="str">
        <f t="shared" si="80"/>
        <v/>
      </c>
      <c r="AN447" s="68" t="str">
        <f t="shared" si="81"/>
        <v/>
      </c>
      <c r="AO447" s="67" t="str">
        <f t="shared" si="82"/>
        <v/>
      </c>
      <c r="AP447" s="67" t="str">
        <f t="shared" si="83"/>
        <v/>
      </c>
      <c r="AQ447" s="67" t="str">
        <f t="shared" si="84"/>
        <v/>
      </c>
      <c r="AR447" s="67" t="str">
        <f t="shared" si="85"/>
        <v/>
      </c>
      <c r="AS447" s="67" t="str">
        <f t="shared" si="86"/>
        <v/>
      </c>
      <c r="AT447" s="67" t="str">
        <f>IF(A447="","",IF(S447="Yes","N.A.",IF(AND(AD447&lt;&gt;"",AD447&lt;=AF447,AE447&gt;=Q447),"PASS",IF(Setup!$B$24&lt;=AF447,"WATCH",IF(BG447&gt;0,"PARTIAL REVERSE/REVIEW","REVERSE/REVIEW")))))</f>
        <v/>
      </c>
      <c r="AU447" s="67" t="str">
        <f>IF(A447="","",IF(H447="","REVIEW",IF(AI447&gt;0,IF(OR(AH447="",NOT(ISNUMBER(AH447))),"REVIEW CLAIM DATE",IF(AH447&lt;=SUMIF('FY Deadlines'!$A$5:$A$14,IF(MONTH(H447)&gt;=4,YEAR(H447),YEAR(H447)-1),'FY Deadlines'!$F$5:$F$14),"PASS","EXPIRED CLAIM")),IF(SUMIF('FY Deadlines'!$A$5:$A$14,IF(MONTH(H447)&gt;=4,YEAR(H447),YEAR(H447)-1),'FY Deadlines'!$F$5:$F$14)=0,"REVIEW FY",IF(Setup!$B$24&gt;SUMIF('FY Deadlines'!$A$5:$A$14,IF(MONTH(H447)&gt;=4,YEAR(H447),YEAR(H447)-1),'FY Deadlines'!$F$5:$F$14),"EXPIRED","PASS")))))</f>
        <v/>
      </c>
      <c r="AV447" s="67" t="str">
        <f t="shared" si="87"/>
        <v/>
      </c>
      <c r="AW447" s="67" t="str">
        <f>IF(AM447="","",IF(COUNTIF('GSTR-2B IMS'!$AE$5:$AE$504,AM447)=1,SUMIF('GSTR-2B IMS'!$AE$5:$AE$504,AM447,'GSTR-2B IMS'!$AL$5:$AL$504),""))</f>
        <v/>
      </c>
      <c r="AX447" s="67" t="str">
        <f>IF(A447="","",IF(AO447&gt;1,"Duplicate",IF(COUNTIF('GSTR-2B IMS'!$AE$5:$AE$504,AM447)=0,"Only in Books",IF(COUNTIF('GSTR-2B IMS'!$AE$5:$AE$504,AM447)&gt;1,"Duplicate",IF(AND(C447=INDEX('GSTR-2B IMS'!$C$5:$C$504,AW447),F447=INDEX('GSTR-2B IMS'!$F$5:$F$504,AW447),ABS(H447-INDEX('GSTR-2B IMS'!$H$5:$H$504,AW447))&lt;=Setup!$B$21,ABS(L447-INDEX('GSTR-2B IMS'!$L$5:$L$504,AW447))&lt;=Setup!$B$18,ABS(AN447-INDEX('GSTR-2B IMS'!$AF$5:$AF$504,AW447))&lt;=Setup!$B$19,ABS(M447-INDEX('GSTR-2B IMS'!$M$5:$M$504,AW447))&lt;=Setup!$B$20,ABS(N447-INDEX('GSTR-2B IMS'!$N$5:$N$504,AW447))&lt;=Setup!$B$20,ABS(O447-INDEX('GSTR-2B IMS'!$O$5:$O$504,AW447))&lt;=Setup!$B$20,ABS(P447-INDEX('GSTR-2B IMS'!$P$5:$P$504,AW447))&lt;=Setup!$B$20),"Exact",IF(AND(C447=INDEX('GSTR-2B IMS'!$C$5:$C$504,AW447),F447=INDEX('GSTR-2B IMS'!$F$5:$F$504,AW447)),"Partial","Probable"))))))</f>
        <v/>
      </c>
      <c r="AY447" s="69" t="str">
        <f t="shared" si="88"/>
        <v/>
      </c>
      <c r="AZ447" s="190">
        <f t="shared" si="89"/>
        <v>443</v>
      </c>
      <c r="BA447" s="190" t="str">
        <f>IF(A447="","",IF(AW447="","N.A.",IF(INDEX('GSTR-2B IMS'!$T$5:$T$504,AW447)&lt;&gt;"Available","REVIEW",IF(OR(INDEX('GSTR-2B IMS'!$B$5:$B$504,AW447)="GSTR-1 B2B",INDEX('GSTR-2B IMS'!$B$5:$B$504,AW447)="GSTR-1A",INDEX('GSTR-2B IMS'!$B$5:$B$504,AW447)="IFF"),IF(OR(INDEX('GSTR-2B IMS'!$V$5:$V$504,AW447)="Accepted",INDEX('GSTR-2B IMS'!$V$5:$V$504,AW447)="No Action",INDEX('GSTR-2B IMS'!$V$5:$V$504,AW447)="Deemed Accepted"),"PASS","REVIEW"),IF(OR(INDEX('GSTR-2B IMS'!$V$5:$V$504,AW447)="Not in IMS",INDEX('GSTR-2B IMS'!$V$5:$V$504,AW447)="N.A.",INDEX('GSTR-2B IMS'!$V$5:$V$504,AW447)=""),"PASS","REVIEW")))))</f>
        <v/>
      </c>
      <c r="BB447" s="190" t="str">
        <f>IF(A447="","",IF(S447="Yes","RCM",IF(AW447="","Unmatched",IF(INDEX('GSTR-2B IMS'!$AC$5:$AC$504,AW447)="","4(A)(5)",INDEX('GSTR-2B IMS'!$AC$5:$AC$504,AW447)))))</f>
        <v/>
      </c>
      <c r="BC447" s="188" t="str">
        <f>IF(A447="","",IF(OR(S447="Yes",F447="Credit Note",Q447&lt;=0,AF447="",Setup!$B$24&lt;=AF447,AN447&lt;=0),0,MAX(0,M447*MIN(1,MAX(0,AI447/AN447))*MAX(0,1-IF(AND(AD447&lt;&gt;"",AD447&lt;=AF447),MIN(1,MAX(0,AE447/Q447)),0))-SUMIFS('Reversal Reclaim'!$K$5:$K$504,'Reversal Reclaim'!$B$5:$B$504,A447,'Reversal Reclaim'!$G$5:$G$504,"Temporary"))))</f>
        <v/>
      </c>
      <c r="BD447" s="188" t="str">
        <f>IF(A447="","",IF(OR(S447="Yes",F447="Credit Note",Q447&lt;=0,AF447="",Setup!$B$24&lt;=AF447,AN447&lt;=0),0,MAX(0,N447*MIN(1,MAX(0,AI447/AN447))*MAX(0,1-IF(AND(AD447&lt;&gt;"",AD447&lt;=AF447),MIN(1,MAX(0,AE447/Q447)),0))-SUMIFS('Reversal Reclaim'!$L$5:$L$504,'Reversal Reclaim'!$B$5:$B$504,A447,'Reversal Reclaim'!$G$5:$G$504,"Temporary"))))</f>
        <v/>
      </c>
      <c r="BE447" s="188" t="str">
        <f>IF(A447="","",IF(OR(S447="Yes",F447="Credit Note",Q447&lt;=0,AF447="",Setup!$B$24&lt;=AF447,AN447&lt;=0),0,MAX(0,O447*MIN(1,MAX(0,AI447/AN447))*MAX(0,1-IF(AND(AD447&lt;&gt;"",AD447&lt;=AF447),MIN(1,MAX(0,AE447/Q447)),0))-SUMIFS('Reversal Reclaim'!$M$5:$M$504,'Reversal Reclaim'!$B$5:$B$504,A447,'Reversal Reclaim'!$G$5:$G$504,"Temporary"))))</f>
        <v/>
      </c>
      <c r="BF447" s="188" t="str">
        <f>IF(A447="","",IF(OR(S447="Yes",F447="Credit Note",Q447&lt;=0,AF447="",Setup!$B$24&lt;=AF447,AN447&lt;=0),0,MAX(0,P447*MIN(1,MAX(0,AI447/AN447))*MAX(0,1-IF(AND(AD447&lt;&gt;"",AD447&lt;=AF447),MIN(1,MAX(0,AE447/Q447)),0))-SUMIFS('Reversal Reclaim'!$N$5:$N$504,'Reversal Reclaim'!$B$5:$B$504,A447,'Reversal Reclaim'!$G$5:$G$504,"Temporary"))))</f>
        <v/>
      </c>
      <c r="BG447" s="188" t="str">
        <f t="shared" si="90"/>
        <v/>
      </c>
    </row>
    <row r="448" spans="1:59" ht="37.950000000000003" customHeight="1" x14ac:dyDescent="0.25">
      <c r="A448" s="61"/>
      <c r="B448" s="62"/>
      <c r="C448" s="62"/>
      <c r="D448" s="62"/>
      <c r="E448" s="62"/>
      <c r="F448" s="62"/>
      <c r="G448" s="62"/>
      <c r="H448" s="63"/>
      <c r="I448" s="63"/>
      <c r="J448" s="63"/>
      <c r="K448" s="63"/>
      <c r="L448" s="64"/>
      <c r="M448" s="64"/>
      <c r="N448" s="64"/>
      <c r="O448" s="64"/>
      <c r="P448" s="64"/>
      <c r="Q448" s="64"/>
      <c r="R448" s="62"/>
      <c r="S448" s="62"/>
      <c r="T448" s="62"/>
      <c r="U448" s="62"/>
      <c r="V448" s="62"/>
      <c r="W448" s="63"/>
      <c r="X448" s="65"/>
      <c r="Y448" s="65"/>
      <c r="Z448" s="65"/>
      <c r="AA448" s="62"/>
      <c r="AB448" s="62"/>
      <c r="AC448" s="62"/>
      <c r="AD448" s="63"/>
      <c r="AE448" s="64"/>
      <c r="AF448" s="63" t="str">
        <f t="shared" si="78"/>
        <v/>
      </c>
      <c r="AG448" s="62"/>
      <c r="AH448" s="207"/>
      <c r="AI448" s="64"/>
      <c r="AJ448" s="64"/>
      <c r="AK448" s="64"/>
      <c r="AL448" s="66" t="str">
        <f t="shared" si="79"/>
        <v/>
      </c>
      <c r="AM448" s="67" t="str">
        <f t="shared" si="80"/>
        <v/>
      </c>
      <c r="AN448" s="68" t="str">
        <f t="shared" si="81"/>
        <v/>
      </c>
      <c r="AO448" s="67" t="str">
        <f t="shared" si="82"/>
        <v/>
      </c>
      <c r="AP448" s="67" t="str">
        <f t="shared" si="83"/>
        <v/>
      </c>
      <c r="AQ448" s="67" t="str">
        <f t="shared" si="84"/>
        <v/>
      </c>
      <c r="AR448" s="67" t="str">
        <f t="shared" si="85"/>
        <v/>
      </c>
      <c r="AS448" s="67" t="str">
        <f t="shared" si="86"/>
        <v/>
      </c>
      <c r="AT448" s="67" t="str">
        <f>IF(A448="","",IF(S448="Yes","N.A.",IF(AND(AD448&lt;&gt;"",AD448&lt;=AF448,AE448&gt;=Q448),"PASS",IF(Setup!$B$24&lt;=AF448,"WATCH",IF(BG448&gt;0,"PARTIAL REVERSE/REVIEW","REVERSE/REVIEW")))))</f>
        <v/>
      </c>
      <c r="AU448" s="67" t="str">
        <f>IF(A448="","",IF(H448="","REVIEW",IF(AI448&gt;0,IF(OR(AH448="",NOT(ISNUMBER(AH448))),"REVIEW CLAIM DATE",IF(AH448&lt;=SUMIF('FY Deadlines'!$A$5:$A$14,IF(MONTH(H448)&gt;=4,YEAR(H448),YEAR(H448)-1),'FY Deadlines'!$F$5:$F$14),"PASS","EXPIRED CLAIM")),IF(SUMIF('FY Deadlines'!$A$5:$A$14,IF(MONTH(H448)&gt;=4,YEAR(H448),YEAR(H448)-1),'FY Deadlines'!$F$5:$F$14)=0,"REVIEW FY",IF(Setup!$B$24&gt;SUMIF('FY Deadlines'!$A$5:$A$14,IF(MONTH(H448)&gt;=4,YEAR(H448),YEAR(H448)-1),'FY Deadlines'!$F$5:$F$14),"EXPIRED","PASS")))))</f>
        <v/>
      </c>
      <c r="AV448" s="67" t="str">
        <f t="shared" si="87"/>
        <v/>
      </c>
      <c r="AW448" s="67" t="str">
        <f>IF(AM448="","",IF(COUNTIF('GSTR-2B IMS'!$AE$5:$AE$504,AM448)=1,SUMIF('GSTR-2B IMS'!$AE$5:$AE$504,AM448,'GSTR-2B IMS'!$AL$5:$AL$504),""))</f>
        <v/>
      </c>
      <c r="AX448" s="67" t="str">
        <f>IF(A448="","",IF(AO448&gt;1,"Duplicate",IF(COUNTIF('GSTR-2B IMS'!$AE$5:$AE$504,AM448)=0,"Only in Books",IF(COUNTIF('GSTR-2B IMS'!$AE$5:$AE$504,AM448)&gt;1,"Duplicate",IF(AND(C448=INDEX('GSTR-2B IMS'!$C$5:$C$504,AW448),F448=INDEX('GSTR-2B IMS'!$F$5:$F$504,AW448),ABS(H448-INDEX('GSTR-2B IMS'!$H$5:$H$504,AW448))&lt;=Setup!$B$21,ABS(L448-INDEX('GSTR-2B IMS'!$L$5:$L$504,AW448))&lt;=Setup!$B$18,ABS(AN448-INDEX('GSTR-2B IMS'!$AF$5:$AF$504,AW448))&lt;=Setup!$B$19,ABS(M448-INDEX('GSTR-2B IMS'!$M$5:$M$504,AW448))&lt;=Setup!$B$20,ABS(N448-INDEX('GSTR-2B IMS'!$N$5:$N$504,AW448))&lt;=Setup!$B$20,ABS(O448-INDEX('GSTR-2B IMS'!$O$5:$O$504,AW448))&lt;=Setup!$B$20,ABS(P448-INDEX('GSTR-2B IMS'!$P$5:$P$504,AW448))&lt;=Setup!$B$20),"Exact",IF(AND(C448=INDEX('GSTR-2B IMS'!$C$5:$C$504,AW448),F448=INDEX('GSTR-2B IMS'!$F$5:$F$504,AW448)),"Partial","Probable"))))))</f>
        <v/>
      </c>
      <c r="AY448" s="69" t="str">
        <f t="shared" si="88"/>
        <v/>
      </c>
      <c r="AZ448" s="190">
        <f t="shared" si="89"/>
        <v>444</v>
      </c>
      <c r="BA448" s="190" t="str">
        <f>IF(A448="","",IF(AW448="","N.A.",IF(INDEX('GSTR-2B IMS'!$T$5:$T$504,AW448)&lt;&gt;"Available","REVIEW",IF(OR(INDEX('GSTR-2B IMS'!$B$5:$B$504,AW448)="GSTR-1 B2B",INDEX('GSTR-2B IMS'!$B$5:$B$504,AW448)="GSTR-1A",INDEX('GSTR-2B IMS'!$B$5:$B$504,AW448)="IFF"),IF(OR(INDEX('GSTR-2B IMS'!$V$5:$V$504,AW448)="Accepted",INDEX('GSTR-2B IMS'!$V$5:$V$504,AW448)="No Action",INDEX('GSTR-2B IMS'!$V$5:$V$504,AW448)="Deemed Accepted"),"PASS","REVIEW"),IF(OR(INDEX('GSTR-2B IMS'!$V$5:$V$504,AW448)="Not in IMS",INDEX('GSTR-2B IMS'!$V$5:$V$504,AW448)="N.A.",INDEX('GSTR-2B IMS'!$V$5:$V$504,AW448)=""),"PASS","REVIEW")))))</f>
        <v/>
      </c>
      <c r="BB448" s="190" t="str">
        <f>IF(A448="","",IF(S448="Yes","RCM",IF(AW448="","Unmatched",IF(INDEX('GSTR-2B IMS'!$AC$5:$AC$504,AW448)="","4(A)(5)",INDEX('GSTR-2B IMS'!$AC$5:$AC$504,AW448)))))</f>
        <v/>
      </c>
      <c r="BC448" s="188" t="str">
        <f>IF(A448="","",IF(OR(S448="Yes",F448="Credit Note",Q448&lt;=0,AF448="",Setup!$B$24&lt;=AF448,AN448&lt;=0),0,MAX(0,M448*MIN(1,MAX(0,AI448/AN448))*MAX(0,1-IF(AND(AD448&lt;&gt;"",AD448&lt;=AF448),MIN(1,MAX(0,AE448/Q448)),0))-SUMIFS('Reversal Reclaim'!$K$5:$K$504,'Reversal Reclaim'!$B$5:$B$504,A448,'Reversal Reclaim'!$G$5:$G$504,"Temporary"))))</f>
        <v/>
      </c>
      <c r="BD448" s="188" t="str">
        <f>IF(A448="","",IF(OR(S448="Yes",F448="Credit Note",Q448&lt;=0,AF448="",Setup!$B$24&lt;=AF448,AN448&lt;=0),0,MAX(0,N448*MIN(1,MAX(0,AI448/AN448))*MAX(0,1-IF(AND(AD448&lt;&gt;"",AD448&lt;=AF448),MIN(1,MAX(0,AE448/Q448)),0))-SUMIFS('Reversal Reclaim'!$L$5:$L$504,'Reversal Reclaim'!$B$5:$B$504,A448,'Reversal Reclaim'!$G$5:$G$504,"Temporary"))))</f>
        <v/>
      </c>
      <c r="BE448" s="188" t="str">
        <f>IF(A448="","",IF(OR(S448="Yes",F448="Credit Note",Q448&lt;=0,AF448="",Setup!$B$24&lt;=AF448,AN448&lt;=0),0,MAX(0,O448*MIN(1,MAX(0,AI448/AN448))*MAX(0,1-IF(AND(AD448&lt;&gt;"",AD448&lt;=AF448),MIN(1,MAX(0,AE448/Q448)),0))-SUMIFS('Reversal Reclaim'!$M$5:$M$504,'Reversal Reclaim'!$B$5:$B$504,A448,'Reversal Reclaim'!$G$5:$G$504,"Temporary"))))</f>
        <v/>
      </c>
      <c r="BF448" s="188" t="str">
        <f>IF(A448="","",IF(OR(S448="Yes",F448="Credit Note",Q448&lt;=0,AF448="",Setup!$B$24&lt;=AF448,AN448&lt;=0),0,MAX(0,P448*MIN(1,MAX(0,AI448/AN448))*MAX(0,1-IF(AND(AD448&lt;&gt;"",AD448&lt;=AF448),MIN(1,MAX(0,AE448/Q448)),0))-SUMIFS('Reversal Reclaim'!$N$5:$N$504,'Reversal Reclaim'!$B$5:$B$504,A448,'Reversal Reclaim'!$G$5:$G$504,"Temporary"))))</f>
        <v/>
      </c>
      <c r="BG448" s="188" t="str">
        <f t="shared" si="90"/>
        <v/>
      </c>
    </row>
    <row r="449" spans="1:59" ht="37.950000000000003" customHeight="1" x14ac:dyDescent="0.25">
      <c r="A449" s="61"/>
      <c r="B449" s="62"/>
      <c r="C449" s="62"/>
      <c r="D449" s="62"/>
      <c r="E449" s="62"/>
      <c r="F449" s="62"/>
      <c r="G449" s="62"/>
      <c r="H449" s="63"/>
      <c r="I449" s="63"/>
      <c r="J449" s="63"/>
      <c r="K449" s="63"/>
      <c r="L449" s="64"/>
      <c r="M449" s="64"/>
      <c r="N449" s="64"/>
      <c r="O449" s="64"/>
      <c r="P449" s="64"/>
      <c r="Q449" s="64"/>
      <c r="R449" s="62"/>
      <c r="S449" s="62"/>
      <c r="T449" s="62"/>
      <c r="U449" s="62"/>
      <c r="V449" s="62"/>
      <c r="W449" s="63"/>
      <c r="X449" s="65"/>
      <c r="Y449" s="65"/>
      <c r="Z449" s="65"/>
      <c r="AA449" s="62"/>
      <c r="AB449" s="62"/>
      <c r="AC449" s="62"/>
      <c r="AD449" s="63"/>
      <c r="AE449" s="64"/>
      <c r="AF449" s="63" t="str">
        <f t="shared" si="78"/>
        <v/>
      </c>
      <c r="AG449" s="62"/>
      <c r="AH449" s="207"/>
      <c r="AI449" s="64"/>
      <c r="AJ449" s="64"/>
      <c r="AK449" s="64"/>
      <c r="AL449" s="66" t="str">
        <f t="shared" si="79"/>
        <v/>
      </c>
      <c r="AM449" s="67" t="str">
        <f t="shared" si="80"/>
        <v/>
      </c>
      <c r="AN449" s="68" t="str">
        <f t="shared" si="81"/>
        <v/>
      </c>
      <c r="AO449" s="67" t="str">
        <f t="shared" si="82"/>
        <v/>
      </c>
      <c r="AP449" s="67" t="str">
        <f t="shared" si="83"/>
        <v/>
      </c>
      <c r="AQ449" s="67" t="str">
        <f t="shared" si="84"/>
        <v/>
      </c>
      <c r="AR449" s="67" t="str">
        <f t="shared" si="85"/>
        <v/>
      </c>
      <c r="AS449" s="67" t="str">
        <f t="shared" si="86"/>
        <v/>
      </c>
      <c r="AT449" s="67" t="str">
        <f>IF(A449="","",IF(S449="Yes","N.A.",IF(AND(AD449&lt;&gt;"",AD449&lt;=AF449,AE449&gt;=Q449),"PASS",IF(Setup!$B$24&lt;=AF449,"WATCH",IF(BG449&gt;0,"PARTIAL REVERSE/REVIEW","REVERSE/REVIEW")))))</f>
        <v/>
      </c>
      <c r="AU449" s="67" t="str">
        <f>IF(A449="","",IF(H449="","REVIEW",IF(AI449&gt;0,IF(OR(AH449="",NOT(ISNUMBER(AH449))),"REVIEW CLAIM DATE",IF(AH449&lt;=SUMIF('FY Deadlines'!$A$5:$A$14,IF(MONTH(H449)&gt;=4,YEAR(H449),YEAR(H449)-1),'FY Deadlines'!$F$5:$F$14),"PASS","EXPIRED CLAIM")),IF(SUMIF('FY Deadlines'!$A$5:$A$14,IF(MONTH(H449)&gt;=4,YEAR(H449),YEAR(H449)-1),'FY Deadlines'!$F$5:$F$14)=0,"REVIEW FY",IF(Setup!$B$24&gt;SUMIF('FY Deadlines'!$A$5:$A$14,IF(MONTH(H449)&gt;=4,YEAR(H449),YEAR(H449)-1),'FY Deadlines'!$F$5:$F$14),"EXPIRED","PASS")))))</f>
        <v/>
      </c>
      <c r="AV449" s="67" t="str">
        <f t="shared" si="87"/>
        <v/>
      </c>
      <c r="AW449" s="67" t="str">
        <f>IF(AM449="","",IF(COUNTIF('GSTR-2B IMS'!$AE$5:$AE$504,AM449)=1,SUMIF('GSTR-2B IMS'!$AE$5:$AE$504,AM449,'GSTR-2B IMS'!$AL$5:$AL$504),""))</f>
        <v/>
      </c>
      <c r="AX449" s="67" t="str">
        <f>IF(A449="","",IF(AO449&gt;1,"Duplicate",IF(COUNTIF('GSTR-2B IMS'!$AE$5:$AE$504,AM449)=0,"Only in Books",IF(COUNTIF('GSTR-2B IMS'!$AE$5:$AE$504,AM449)&gt;1,"Duplicate",IF(AND(C449=INDEX('GSTR-2B IMS'!$C$5:$C$504,AW449),F449=INDEX('GSTR-2B IMS'!$F$5:$F$504,AW449),ABS(H449-INDEX('GSTR-2B IMS'!$H$5:$H$504,AW449))&lt;=Setup!$B$21,ABS(L449-INDEX('GSTR-2B IMS'!$L$5:$L$504,AW449))&lt;=Setup!$B$18,ABS(AN449-INDEX('GSTR-2B IMS'!$AF$5:$AF$504,AW449))&lt;=Setup!$B$19,ABS(M449-INDEX('GSTR-2B IMS'!$M$5:$M$504,AW449))&lt;=Setup!$B$20,ABS(N449-INDEX('GSTR-2B IMS'!$N$5:$N$504,AW449))&lt;=Setup!$B$20,ABS(O449-INDEX('GSTR-2B IMS'!$O$5:$O$504,AW449))&lt;=Setup!$B$20,ABS(P449-INDEX('GSTR-2B IMS'!$P$5:$P$504,AW449))&lt;=Setup!$B$20),"Exact",IF(AND(C449=INDEX('GSTR-2B IMS'!$C$5:$C$504,AW449),F449=INDEX('GSTR-2B IMS'!$F$5:$F$504,AW449)),"Partial","Probable"))))))</f>
        <v/>
      </c>
      <c r="AY449" s="69" t="str">
        <f t="shared" si="88"/>
        <v/>
      </c>
      <c r="AZ449" s="190">
        <f t="shared" si="89"/>
        <v>445</v>
      </c>
      <c r="BA449" s="190" t="str">
        <f>IF(A449="","",IF(AW449="","N.A.",IF(INDEX('GSTR-2B IMS'!$T$5:$T$504,AW449)&lt;&gt;"Available","REVIEW",IF(OR(INDEX('GSTR-2B IMS'!$B$5:$B$504,AW449)="GSTR-1 B2B",INDEX('GSTR-2B IMS'!$B$5:$B$504,AW449)="GSTR-1A",INDEX('GSTR-2B IMS'!$B$5:$B$504,AW449)="IFF"),IF(OR(INDEX('GSTR-2B IMS'!$V$5:$V$504,AW449)="Accepted",INDEX('GSTR-2B IMS'!$V$5:$V$504,AW449)="No Action",INDEX('GSTR-2B IMS'!$V$5:$V$504,AW449)="Deemed Accepted"),"PASS","REVIEW"),IF(OR(INDEX('GSTR-2B IMS'!$V$5:$V$504,AW449)="Not in IMS",INDEX('GSTR-2B IMS'!$V$5:$V$504,AW449)="N.A.",INDEX('GSTR-2B IMS'!$V$5:$V$504,AW449)=""),"PASS","REVIEW")))))</f>
        <v/>
      </c>
      <c r="BB449" s="190" t="str">
        <f>IF(A449="","",IF(S449="Yes","RCM",IF(AW449="","Unmatched",IF(INDEX('GSTR-2B IMS'!$AC$5:$AC$504,AW449)="","4(A)(5)",INDEX('GSTR-2B IMS'!$AC$5:$AC$504,AW449)))))</f>
        <v/>
      </c>
      <c r="BC449" s="188" t="str">
        <f>IF(A449="","",IF(OR(S449="Yes",F449="Credit Note",Q449&lt;=0,AF449="",Setup!$B$24&lt;=AF449,AN449&lt;=0),0,MAX(0,M449*MIN(1,MAX(0,AI449/AN449))*MAX(0,1-IF(AND(AD449&lt;&gt;"",AD449&lt;=AF449),MIN(1,MAX(0,AE449/Q449)),0))-SUMIFS('Reversal Reclaim'!$K$5:$K$504,'Reversal Reclaim'!$B$5:$B$504,A449,'Reversal Reclaim'!$G$5:$G$504,"Temporary"))))</f>
        <v/>
      </c>
      <c r="BD449" s="188" t="str">
        <f>IF(A449="","",IF(OR(S449="Yes",F449="Credit Note",Q449&lt;=0,AF449="",Setup!$B$24&lt;=AF449,AN449&lt;=0),0,MAX(0,N449*MIN(1,MAX(0,AI449/AN449))*MAX(0,1-IF(AND(AD449&lt;&gt;"",AD449&lt;=AF449),MIN(1,MAX(0,AE449/Q449)),0))-SUMIFS('Reversal Reclaim'!$L$5:$L$504,'Reversal Reclaim'!$B$5:$B$504,A449,'Reversal Reclaim'!$G$5:$G$504,"Temporary"))))</f>
        <v/>
      </c>
      <c r="BE449" s="188" t="str">
        <f>IF(A449="","",IF(OR(S449="Yes",F449="Credit Note",Q449&lt;=0,AF449="",Setup!$B$24&lt;=AF449,AN449&lt;=0),0,MAX(0,O449*MIN(1,MAX(0,AI449/AN449))*MAX(0,1-IF(AND(AD449&lt;&gt;"",AD449&lt;=AF449),MIN(1,MAX(0,AE449/Q449)),0))-SUMIFS('Reversal Reclaim'!$M$5:$M$504,'Reversal Reclaim'!$B$5:$B$504,A449,'Reversal Reclaim'!$G$5:$G$504,"Temporary"))))</f>
        <v/>
      </c>
      <c r="BF449" s="188" t="str">
        <f>IF(A449="","",IF(OR(S449="Yes",F449="Credit Note",Q449&lt;=0,AF449="",Setup!$B$24&lt;=AF449,AN449&lt;=0),0,MAX(0,P449*MIN(1,MAX(0,AI449/AN449))*MAX(0,1-IF(AND(AD449&lt;&gt;"",AD449&lt;=AF449),MIN(1,MAX(0,AE449/Q449)),0))-SUMIFS('Reversal Reclaim'!$N$5:$N$504,'Reversal Reclaim'!$B$5:$B$504,A449,'Reversal Reclaim'!$G$5:$G$504,"Temporary"))))</f>
        <v/>
      </c>
      <c r="BG449" s="188" t="str">
        <f t="shared" si="90"/>
        <v/>
      </c>
    </row>
    <row r="450" spans="1:59" ht="37.950000000000003" customHeight="1" x14ac:dyDescent="0.25">
      <c r="A450" s="61"/>
      <c r="B450" s="62"/>
      <c r="C450" s="62"/>
      <c r="D450" s="62"/>
      <c r="E450" s="62"/>
      <c r="F450" s="62"/>
      <c r="G450" s="62"/>
      <c r="H450" s="63"/>
      <c r="I450" s="63"/>
      <c r="J450" s="63"/>
      <c r="K450" s="63"/>
      <c r="L450" s="64"/>
      <c r="M450" s="64"/>
      <c r="N450" s="64"/>
      <c r="O450" s="64"/>
      <c r="P450" s="64"/>
      <c r="Q450" s="64"/>
      <c r="R450" s="62"/>
      <c r="S450" s="62"/>
      <c r="T450" s="62"/>
      <c r="U450" s="62"/>
      <c r="V450" s="62"/>
      <c r="W450" s="63"/>
      <c r="X450" s="65"/>
      <c r="Y450" s="65"/>
      <c r="Z450" s="65"/>
      <c r="AA450" s="62"/>
      <c r="AB450" s="62"/>
      <c r="AC450" s="62"/>
      <c r="AD450" s="63"/>
      <c r="AE450" s="64"/>
      <c r="AF450" s="63" t="str">
        <f t="shared" si="78"/>
        <v/>
      </c>
      <c r="AG450" s="62"/>
      <c r="AH450" s="207"/>
      <c r="AI450" s="64"/>
      <c r="AJ450" s="64"/>
      <c r="AK450" s="64"/>
      <c r="AL450" s="66" t="str">
        <f t="shared" si="79"/>
        <v/>
      </c>
      <c r="AM450" s="67" t="str">
        <f t="shared" si="80"/>
        <v/>
      </c>
      <c r="AN450" s="68" t="str">
        <f t="shared" si="81"/>
        <v/>
      </c>
      <c r="AO450" s="67" t="str">
        <f t="shared" si="82"/>
        <v/>
      </c>
      <c r="AP450" s="67" t="str">
        <f t="shared" si="83"/>
        <v/>
      </c>
      <c r="AQ450" s="67" t="str">
        <f t="shared" si="84"/>
        <v/>
      </c>
      <c r="AR450" s="67" t="str">
        <f t="shared" si="85"/>
        <v/>
      </c>
      <c r="AS450" s="67" t="str">
        <f t="shared" si="86"/>
        <v/>
      </c>
      <c r="AT450" s="67" t="str">
        <f>IF(A450="","",IF(S450="Yes","N.A.",IF(AND(AD450&lt;&gt;"",AD450&lt;=AF450,AE450&gt;=Q450),"PASS",IF(Setup!$B$24&lt;=AF450,"WATCH",IF(BG450&gt;0,"PARTIAL REVERSE/REVIEW","REVERSE/REVIEW")))))</f>
        <v/>
      </c>
      <c r="AU450" s="67" t="str">
        <f>IF(A450="","",IF(H450="","REVIEW",IF(AI450&gt;0,IF(OR(AH450="",NOT(ISNUMBER(AH450))),"REVIEW CLAIM DATE",IF(AH450&lt;=SUMIF('FY Deadlines'!$A$5:$A$14,IF(MONTH(H450)&gt;=4,YEAR(H450),YEAR(H450)-1),'FY Deadlines'!$F$5:$F$14),"PASS","EXPIRED CLAIM")),IF(SUMIF('FY Deadlines'!$A$5:$A$14,IF(MONTH(H450)&gt;=4,YEAR(H450),YEAR(H450)-1),'FY Deadlines'!$F$5:$F$14)=0,"REVIEW FY",IF(Setup!$B$24&gt;SUMIF('FY Deadlines'!$A$5:$A$14,IF(MONTH(H450)&gt;=4,YEAR(H450),YEAR(H450)-1),'FY Deadlines'!$F$5:$F$14),"EXPIRED","PASS")))))</f>
        <v/>
      </c>
      <c r="AV450" s="67" t="str">
        <f t="shared" si="87"/>
        <v/>
      </c>
      <c r="AW450" s="67" t="str">
        <f>IF(AM450="","",IF(COUNTIF('GSTR-2B IMS'!$AE$5:$AE$504,AM450)=1,SUMIF('GSTR-2B IMS'!$AE$5:$AE$504,AM450,'GSTR-2B IMS'!$AL$5:$AL$504),""))</f>
        <v/>
      </c>
      <c r="AX450" s="67" t="str">
        <f>IF(A450="","",IF(AO450&gt;1,"Duplicate",IF(COUNTIF('GSTR-2B IMS'!$AE$5:$AE$504,AM450)=0,"Only in Books",IF(COUNTIF('GSTR-2B IMS'!$AE$5:$AE$504,AM450)&gt;1,"Duplicate",IF(AND(C450=INDEX('GSTR-2B IMS'!$C$5:$C$504,AW450),F450=INDEX('GSTR-2B IMS'!$F$5:$F$504,AW450),ABS(H450-INDEX('GSTR-2B IMS'!$H$5:$H$504,AW450))&lt;=Setup!$B$21,ABS(L450-INDEX('GSTR-2B IMS'!$L$5:$L$504,AW450))&lt;=Setup!$B$18,ABS(AN450-INDEX('GSTR-2B IMS'!$AF$5:$AF$504,AW450))&lt;=Setup!$B$19,ABS(M450-INDEX('GSTR-2B IMS'!$M$5:$M$504,AW450))&lt;=Setup!$B$20,ABS(N450-INDEX('GSTR-2B IMS'!$N$5:$N$504,AW450))&lt;=Setup!$B$20,ABS(O450-INDEX('GSTR-2B IMS'!$O$5:$O$504,AW450))&lt;=Setup!$B$20,ABS(P450-INDEX('GSTR-2B IMS'!$P$5:$P$504,AW450))&lt;=Setup!$B$20),"Exact",IF(AND(C450=INDEX('GSTR-2B IMS'!$C$5:$C$504,AW450),F450=INDEX('GSTR-2B IMS'!$F$5:$F$504,AW450)),"Partial","Probable"))))))</f>
        <v/>
      </c>
      <c r="AY450" s="69" t="str">
        <f t="shared" si="88"/>
        <v/>
      </c>
      <c r="AZ450" s="190">
        <f t="shared" si="89"/>
        <v>446</v>
      </c>
      <c r="BA450" s="190" t="str">
        <f>IF(A450="","",IF(AW450="","N.A.",IF(INDEX('GSTR-2B IMS'!$T$5:$T$504,AW450)&lt;&gt;"Available","REVIEW",IF(OR(INDEX('GSTR-2B IMS'!$B$5:$B$504,AW450)="GSTR-1 B2B",INDEX('GSTR-2B IMS'!$B$5:$B$504,AW450)="GSTR-1A",INDEX('GSTR-2B IMS'!$B$5:$B$504,AW450)="IFF"),IF(OR(INDEX('GSTR-2B IMS'!$V$5:$V$504,AW450)="Accepted",INDEX('GSTR-2B IMS'!$V$5:$V$504,AW450)="No Action",INDEX('GSTR-2B IMS'!$V$5:$V$504,AW450)="Deemed Accepted"),"PASS","REVIEW"),IF(OR(INDEX('GSTR-2B IMS'!$V$5:$V$504,AW450)="Not in IMS",INDEX('GSTR-2B IMS'!$V$5:$V$504,AW450)="N.A.",INDEX('GSTR-2B IMS'!$V$5:$V$504,AW450)=""),"PASS","REVIEW")))))</f>
        <v/>
      </c>
      <c r="BB450" s="190" t="str">
        <f>IF(A450="","",IF(S450="Yes","RCM",IF(AW450="","Unmatched",IF(INDEX('GSTR-2B IMS'!$AC$5:$AC$504,AW450)="","4(A)(5)",INDEX('GSTR-2B IMS'!$AC$5:$AC$504,AW450)))))</f>
        <v/>
      </c>
      <c r="BC450" s="188" t="str">
        <f>IF(A450="","",IF(OR(S450="Yes",F450="Credit Note",Q450&lt;=0,AF450="",Setup!$B$24&lt;=AF450,AN450&lt;=0),0,MAX(0,M450*MIN(1,MAX(0,AI450/AN450))*MAX(0,1-IF(AND(AD450&lt;&gt;"",AD450&lt;=AF450),MIN(1,MAX(0,AE450/Q450)),0))-SUMIFS('Reversal Reclaim'!$K$5:$K$504,'Reversal Reclaim'!$B$5:$B$504,A450,'Reversal Reclaim'!$G$5:$G$504,"Temporary"))))</f>
        <v/>
      </c>
      <c r="BD450" s="188" t="str">
        <f>IF(A450="","",IF(OR(S450="Yes",F450="Credit Note",Q450&lt;=0,AF450="",Setup!$B$24&lt;=AF450,AN450&lt;=0),0,MAX(0,N450*MIN(1,MAX(0,AI450/AN450))*MAX(0,1-IF(AND(AD450&lt;&gt;"",AD450&lt;=AF450),MIN(1,MAX(0,AE450/Q450)),0))-SUMIFS('Reversal Reclaim'!$L$5:$L$504,'Reversal Reclaim'!$B$5:$B$504,A450,'Reversal Reclaim'!$G$5:$G$504,"Temporary"))))</f>
        <v/>
      </c>
      <c r="BE450" s="188" t="str">
        <f>IF(A450="","",IF(OR(S450="Yes",F450="Credit Note",Q450&lt;=0,AF450="",Setup!$B$24&lt;=AF450,AN450&lt;=0),0,MAX(0,O450*MIN(1,MAX(0,AI450/AN450))*MAX(0,1-IF(AND(AD450&lt;&gt;"",AD450&lt;=AF450),MIN(1,MAX(0,AE450/Q450)),0))-SUMIFS('Reversal Reclaim'!$M$5:$M$504,'Reversal Reclaim'!$B$5:$B$504,A450,'Reversal Reclaim'!$G$5:$G$504,"Temporary"))))</f>
        <v/>
      </c>
      <c r="BF450" s="188" t="str">
        <f>IF(A450="","",IF(OR(S450="Yes",F450="Credit Note",Q450&lt;=0,AF450="",Setup!$B$24&lt;=AF450,AN450&lt;=0),0,MAX(0,P450*MIN(1,MAX(0,AI450/AN450))*MAX(0,1-IF(AND(AD450&lt;&gt;"",AD450&lt;=AF450),MIN(1,MAX(0,AE450/Q450)),0))-SUMIFS('Reversal Reclaim'!$N$5:$N$504,'Reversal Reclaim'!$B$5:$B$504,A450,'Reversal Reclaim'!$G$5:$G$504,"Temporary"))))</f>
        <v/>
      </c>
      <c r="BG450" s="188" t="str">
        <f t="shared" si="90"/>
        <v/>
      </c>
    </row>
    <row r="451" spans="1:59" ht="37.950000000000003" customHeight="1" x14ac:dyDescent="0.25">
      <c r="A451" s="61"/>
      <c r="B451" s="62"/>
      <c r="C451" s="62"/>
      <c r="D451" s="62"/>
      <c r="E451" s="62"/>
      <c r="F451" s="62"/>
      <c r="G451" s="62"/>
      <c r="H451" s="63"/>
      <c r="I451" s="63"/>
      <c r="J451" s="63"/>
      <c r="K451" s="63"/>
      <c r="L451" s="64"/>
      <c r="M451" s="64"/>
      <c r="N451" s="64"/>
      <c r="O451" s="64"/>
      <c r="P451" s="64"/>
      <c r="Q451" s="64"/>
      <c r="R451" s="62"/>
      <c r="S451" s="62"/>
      <c r="T451" s="62"/>
      <c r="U451" s="62"/>
      <c r="V451" s="62"/>
      <c r="W451" s="63"/>
      <c r="X451" s="65"/>
      <c r="Y451" s="65"/>
      <c r="Z451" s="65"/>
      <c r="AA451" s="62"/>
      <c r="AB451" s="62"/>
      <c r="AC451" s="62"/>
      <c r="AD451" s="63"/>
      <c r="AE451" s="64"/>
      <c r="AF451" s="63" t="str">
        <f t="shared" si="78"/>
        <v/>
      </c>
      <c r="AG451" s="62"/>
      <c r="AH451" s="207"/>
      <c r="AI451" s="64"/>
      <c r="AJ451" s="64"/>
      <c r="AK451" s="64"/>
      <c r="AL451" s="66" t="str">
        <f t="shared" si="79"/>
        <v/>
      </c>
      <c r="AM451" s="67" t="str">
        <f t="shared" si="80"/>
        <v/>
      </c>
      <c r="AN451" s="68" t="str">
        <f t="shared" si="81"/>
        <v/>
      </c>
      <c r="AO451" s="67" t="str">
        <f t="shared" si="82"/>
        <v/>
      </c>
      <c r="AP451" s="67" t="str">
        <f t="shared" si="83"/>
        <v/>
      </c>
      <c r="AQ451" s="67" t="str">
        <f t="shared" si="84"/>
        <v/>
      </c>
      <c r="AR451" s="67" t="str">
        <f t="shared" si="85"/>
        <v/>
      </c>
      <c r="AS451" s="67" t="str">
        <f t="shared" si="86"/>
        <v/>
      </c>
      <c r="AT451" s="67" t="str">
        <f>IF(A451="","",IF(S451="Yes","N.A.",IF(AND(AD451&lt;&gt;"",AD451&lt;=AF451,AE451&gt;=Q451),"PASS",IF(Setup!$B$24&lt;=AF451,"WATCH",IF(BG451&gt;0,"PARTIAL REVERSE/REVIEW","REVERSE/REVIEW")))))</f>
        <v/>
      </c>
      <c r="AU451" s="67" t="str">
        <f>IF(A451="","",IF(H451="","REVIEW",IF(AI451&gt;0,IF(OR(AH451="",NOT(ISNUMBER(AH451))),"REVIEW CLAIM DATE",IF(AH451&lt;=SUMIF('FY Deadlines'!$A$5:$A$14,IF(MONTH(H451)&gt;=4,YEAR(H451),YEAR(H451)-1),'FY Deadlines'!$F$5:$F$14),"PASS","EXPIRED CLAIM")),IF(SUMIF('FY Deadlines'!$A$5:$A$14,IF(MONTH(H451)&gt;=4,YEAR(H451),YEAR(H451)-1),'FY Deadlines'!$F$5:$F$14)=0,"REVIEW FY",IF(Setup!$B$24&gt;SUMIF('FY Deadlines'!$A$5:$A$14,IF(MONTH(H451)&gt;=4,YEAR(H451),YEAR(H451)-1),'FY Deadlines'!$F$5:$F$14),"EXPIRED","PASS")))))</f>
        <v/>
      </c>
      <c r="AV451" s="67" t="str">
        <f t="shared" si="87"/>
        <v/>
      </c>
      <c r="AW451" s="67" t="str">
        <f>IF(AM451="","",IF(COUNTIF('GSTR-2B IMS'!$AE$5:$AE$504,AM451)=1,SUMIF('GSTR-2B IMS'!$AE$5:$AE$504,AM451,'GSTR-2B IMS'!$AL$5:$AL$504),""))</f>
        <v/>
      </c>
      <c r="AX451" s="67" t="str">
        <f>IF(A451="","",IF(AO451&gt;1,"Duplicate",IF(COUNTIF('GSTR-2B IMS'!$AE$5:$AE$504,AM451)=0,"Only in Books",IF(COUNTIF('GSTR-2B IMS'!$AE$5:$AE$504,AM451)&gt;1,"Duplicate",IF(AND(C451=INDEX('GSTR-2B IMS'!$C$5:$C$504,AW451),F451=INDEX('GSTR-2B IMS'!$F$5:$F$504,AW451),ABS(H451-INDEX('GSTR-2B IMS'!$H$5:$H$504,AW451))&lt;=Setup!$B$21,ABS(L451-INDEX('GSTR-2B IMS'!$L$5:$L$504,AW451))&lt;=Setup!$B$18,ABS(AN451-INDEX('GSTR-2B IMS'!$AF$5:$AF$504,AW451))&lt;=Setup!$B$19,ABS(M451-INDEX('GSTR-2B IMS'!$M$5:$M$504,AW451))&lt;=Setup!$B$20,ABS(N451-INDEX('GSTR-2B IMS'!$N$5:$N$504,AW451))&lt;=Setup!$B$20,ABS(O451-INDEX('GSTR-2B IMS'!$O$5:$O$504,AW451))&lt;=Setup!$B$20,ABS(P451-INDEX('GSTR-2B IMS'!$P$5:$P$504,AW451))&lt;=Setup!$B$20),"Exact",IF(AND(C451=INDEX('GSTR-2B IMS'!$C$5:$C$504,AW451),F451=INDEX('GSTR-2B IMS'!$F$5:$F$504,AW451)),"Partial","Probable"))))))</f>
        <v/>
      </c>
      <c r="AY451" s="69" t="str">
        <f t="shared" si="88"/>
        <v/>
      </c>
      <c r="AZ451" s="190">
        <f t="shared" si="89"/>
        <v>447</v>
      </c>
      <c r="BA451" s="190" t="str">
        <f>IF(A451="","",IF(AW451="","N.A.",IF(INDEX('GSTR-2B IMS'!$T$5:$T$504,AW451)&lt;&gt;"Available","REVIEW",IF(OR(INDEX('GSTR-2B IMS'!$B$5:$B$504,AW451)="GSTR-1 B2B",INDEX('GSTR-2B IMS'!$B$5:$B$504,AW451)="GSTR-1A",INDEX('GSTR-2B IMS'!$B$5:$B$504,AW451)="IFF"),IF(OR(INDEX('GSTR-2B IMS'!$V$5:$V$504,AW451)="Accepted",INDEX('GSTR-2B IMS'!$V$5:$V$504,AW451)="No Action",INDEX('GSTR-2B IMS'!$V$5:$V$504,AW451)="Deemed Accepted"),"PASS","REVIEW"),IF(OR(INDEX('GSTR-2B IMS'!$V$5:$V$504,AW451)="Not in IMS",INDEX('GSTR-2B IMS'!$V$5:$V$504,AW451)="N.A.",INDEX('GSTR-2B IMS'!$V$5:$V$504,AW451)=""),"PASS","REVIEW")))))</f>
        <v/>
      </c>
      <c r="BB451" s="190" t="str">
        <f>IF(A451="","",IF(S451="Yes","RCM",IF(AW451="","Unmatched",IF(INDEX('GSTR-2B IMS'!$AC$5:$AC$504,AW451)="","4(A)(5)",INDEX('GSTR-2B IMS'!$AC$5:$AC$504,AW451)))))</f>
        <v/>
      </c>
      <c r="BC451" s="188" t="str">
        <f>IF(A451="","",IF(OR(S451="Yes",F451="Credit Note",Q451&lt;=0,AF451="",Setup!$B$24&lt;=AF451,AN451&lt;=0),0,MAX(0,M451*MIN(1,MAX(0,AI451/AN451))*MAX(0,1-IF(AND(AD451&lt;&gt;"",AD451&lt;=AF451),MIN(1,MAX(0,AE451/Q451)),0))-SUMIFS('Reversal Reclaim'!$K$5:$K$504,'Reversal Reclaim'!$B$5:$B$504,A451,'Reversal Reclaim'!$G$5:$G$504,"Temporary"))))</f>
        <v/>
      </c>
      <c r="BD451" s="188" t="str">
        <f>IF(A451="","",IF(OR(S451="Yes",F451="Credit Note",Q451&lt;=0,AF451="",Setup!$B$24&lt;=AF451,AN451&lt;=0),0,MAX(0,N451*MIN(1,MAX(0,AI451/AN451))*MAX(0,1-IF(AND(AD451&lt;&gt;"",AD451&lt;=AF451),MIN(1,MAX(0,AE451/Q451)),0))-SUMIFS('Reversal Reclaim'!$L$5:$L$504,'Reversal Reclaim'!$B$5:$B$504,A451,'Reversal Reclaim'!$G$5:$G$504,"Temporary"))))</f>
        <v/>
      </c>
      <c r="BE451" s="188" t="str">
        <f>IF(A451="","",IF(OR(S451="Yes",F451="Credit Note",Q451&lt;=0,AF451="",Setup!$B$24&lt;=AF451,AN451&lt;=0),0,MAX(0,O451*MIN(1,MAX(0,AI451/AN451))*MAX(0,1-IF(AND(AD451&lt;&gt;"",AD451&lt;=AF451),MIN(1,MAX(0,AE451/Q451)),0))-SUMIFS('Reversal Reclaim'!$M$5:$M$504,'Reversal Reclaim'!$B$5:$B$504,A451,'Reversal Reclaim'!$G$5:$G$504,"Temporary"))))</f>
        <v/>
      </c>
      <c r="BF451" s="188" t="str">
        <f>IF(A451="","",IF(OR(S451="Yes",F451="Credit Note",Q451&lt;=0,AF451="",Setup!$B$24&lt;=AF451,AN451&lt;=0),0,MAX(0,P451*MIN(1,MAX(0,AI451/AN451))*MAX(0,1-IF(AND(AD451&lt;&gt;"",AD451&lt;=AF451),MIN(1,MAX(0,AE451/Q451)),0))-SUMIFS('Reversal Reclaim'!$N$5:$N$504,'Reversal Reclaim'!$B$5:$B$504,A451,'Reversal Reclaim'!$G$5:$G$504,"Temporary"))))</f>
        <v/>
      </c>
      <c r="BG451" s="188" t="str">
        <f t="shared" si="90"/>
        <v/>
      </c>
    </row>
    <row r="452" spans="1:59" ht="37.950000000000003" customHeight="1" x14ac:dyDescent="0.25">
      <c r="A452" s="61"/>
      <c r="B452" s="62"/>
      <c r="C452" s="62"/>
      <c r="D452" s="62"/>
      <c r="E452" s="62"/>
      <c r="F452" s="62"/>
      <c r="G452" s="62"/>
      <c r="H452" s="63"/>
      <c r="I452" s="63"/>
      <c r="J452" s="63"/>
      <c r="K452" s="63"/>
      <c r="L452" s="64"/>
      <c r="M452" s="64"/>
      <c r="N452" s="64"/>
      <c r="O452" s="64"/>
      <c r="P452" s="64"/>
      <c r="Q452" s="64"/>
      <c r="R452" s="62"/>
      <c r="S452" s="62"/>
      <c r="T452" s="62"/>
      <c r="U452" s="62"/>
      <c r="V452" s="62"/>
      <c r="W452" s="63"/>
      <c r="X452" s="65"/>
      <c r="Y452" s="65"/>
      <c r="Z452" s="65"/>
      <c r="AA452" s="62"/>
      <c r="AB452" s="62"/>
      <c r="AC452" s="62"/>
      <c r="AD452" s="63"/>
      <c r="AE452" s="64"/>
      <c r="AF452" s="63" t="str">
        <f t="shared" si="78"/>
        <v/>
      </c>
      <c r="AG452" s="62"/>
      <c r="AH452" s="207"/>
      <c r="AI452" s="64"/>
      <c r="AJ452" s="64"/>
      <c r="AK452" s="64"/>
      <c r="AL452" s="66" t="str">
        <f t="shared" si="79"/>
        <v/>
      </c>
      <c r="AM452" s="67" t="str">
        <f t="shared" si="80"/>
        <v/>
      </c>
      <c r="AN452" s="68" t="str">
        <f t="shared" si="81"/>
        <v/>
      </c>
      <c r="AO452" s="67" t="str">
        <f t="shared" si="82"/>
        <v/>
      </c>
      <c r="AP452" s="67" t="str">
        <f t="shared" si="83"/>
        <v/>
      </c>
      <c r="AQ452" s="67" t="str">
        <f t="shared" si="84"/>
        <v/>
      </c>
      <c r="AR452" s="67" t="str">
        <f t="shared" si="85"/>
        <v/>
      </c>
      <c r="AS452" s="67" t="str">
        <f t="shared" si="86"/>
        <v/>
      </c>
      <c r="AT452" s="67" t="str">
        <f>IF(A452="","",IF(S452="Yes","N.A.",IF(AND(AD452&lt;&gt;"",AD452&lt;=AF452,AE452&gt;=Q452),"PASS",IF(Setup!$B$24&lt;=AF452,"WATCH",IF(BG452&gt;0,"PARTIAL REVERSE/REVIEW","REVERSE/REVIEW")))))</f>
        <v/>
      </c>
      <c r="AU452" s="67" t="str">
        <f>IF(A452="","",IF(H452="","REVIEW",IF(AI452&gt;0,IF(OR(AH452="",NOT(ISNUMBER(AH452))),"REVIEW CLAIM DATE",IF(AH452&lt;=SUMIF('FY Deadlines'!$A$5:$A$14,IF(MONTH(H452)&gt;=4,YEAR(H452),YEAR(H452)-1),'FY Deadlines'!$F$5:$F$14),"PASS","EXPIRED CLAIM")),IF(SUMIF('FY Deadlines'!$A$5:$A$14,IF(MONTH(H452)&gt;=4,YEAR(H452),YEAR(H452)-1),'FY Deadlines'!$F$5:$F$14)=0,"REVIEW FY",IF(Setup!$B$24&gt;SUMIF('FY Deadlines'!$A$5:$A$14,IF(MONTH(H452)&gt;=4,YEAR(H452),YEAR(H452)-1),'FY Deadlines'!$F$5:$F$14),"EXPIRED","PASS")))))</f>
        <v/>
      </c>
      <c r="AV452" s="67" t="str">
        <f t="shared" si="87"/>
        <v/>
      </c>
      <c r="AW452" s="67" t="str">
        <f>IF(AM452="","",IF(COUNTIF('GSTR-2B IMS'!$AE$5:$AE$504,AM452)=1,SUMIF('GSTR-2B IMS'!$AE$5:$AE$504,AM452,'GSTR-2B IMS'!$AL$5:$AL$504),""))</f>
        <v/>
      </c>
      <c r="AX452" s="67" t="str">
        <f>IF(A452="","",IF(AO452&gt;1,"Duplicate",IF(COUNTIF('GSTR-2B IMS'!$AE$5:$AE$504,AM452)=0,"Only in Books",IF(COUNTIF('GSTR-2B IMS'!$AE$5:$AE$504,AM452)&gt;1,"Duplicate",IF(AND(C452=INDEX('GSTR-2B IMS'!$C$5:$C$504,AW452),F452=INDEX('GSTR-2B IMS'!$F$5:$F$504,AW452),ABS(H452-INDEX('GSTR-2B IMS'!$H$5:$H$504,AW452))&lt;=Setup!$B$21,ABS(L452-INDEX('GSTR-2B IMS'!$L$5:$L$504,AW452))&lt;=Setup!$B$18,ABS(AN452-INDEX('GSTR-2B IMS'!$AF$5:$AF$504,AW452))&lt;=Setup!$B$19,ABS(M452-INDEX('GSTR-2B IMS'!$M$5:$M$504,AW452))&lt;=Setup!$B$20,ABS(N452-INDEX('GSTR-2B IMS'!$N$5:$N$504,AW452))&lt;=Setup!$B$20,ABS(O452-INDEX('GSTR-2B IMS'!$O$5:$O$504,AW452))&lt;=Setup!$B$20,ABS(P452-INDEX('GSTR-2B IMS'!$P$5:$P$504,AW452))&lt;=Setup!$B$20),"Exact",IF(AND(C452=INDEX('GSTR-2B IMS'!$C$5:$C$504,AW452),F452=INDEX('GSTR-2B IMS'!$F$5:$F$504,AW452)),"Partial","Probable"))))))</f>
        <v/>
      </c>
      <c r="AY452" s="69" t="str">
        <f t="shared" si="88"/>
        <v/>
      </c>
      <c r="AZ452" s="190">
        <f t="shared" si="89"/>
        <v>448</v>
      </c>
      <c r="BA452" s="190" t="str">
        <f>IF(A452="","",IF(AW452="","N.A.",IF(INDEX('GSTR-2B IMS'!$T$5:$T$504,AW452)&lt;&gt;"Available","REVIEW",IF(OR(INDEX('GSTR-2B IMS'!$B$5:$B$504,AW452)="GSTR-1 B2B",INDEX('GSTR-2B IMS'!$B$5:$B$504,AW452)="GSTR-1A",INDEX('GSTR-2B IMS'!$B$5:$B$504,AW452)="IFF"),IF(OR(INDEX('GSTR-2B IMS'!$V$5:$V$504,AW452)="Accepted",INDEX('GSTR-2B IMS'!$V$5:$V$504,AW452)="No Action",INDEX('GSTR-2B IMS'!$V$5:$V$504,AW452)="Deemed Accepted"),"PASS","REVIEW"),IF(OR(INDEX('GSTR-2B IMS'!$V$5:$V$504,AW452)="Not in IMS",INDEX('GSTR-2B IMS'!$V$5:$V$504,AW452)="N.A.",INDEX('GSTR-2B IMS'!$V$5:$V$504,AW452)=""),"PASS","REVIEW")))))</f>
        <v/>
      </c>
      <c r="BB452" s="190" t="str">
        <f>IF(A452="","",IF(S452="Yes","RCM",IF(AW452="","Unmatched",IF(INDEX('GSTR-2B IMS'!$AC$5:$AC$504,AW452)="","4(A)(5)",INDEX('GSTR-2B IMS'!$AC$5:$AC$504,AW452)))))</f>
        <v/>
      </c>
      <c r="BC452" s="188" t="str">
        <f>IF(A452="","",IF(OR(S452="Yes",F452="Credit Note",Q452&lt;=0,AF452="",Setup!$B$24&lt;=AF452,AN452&lt;=0),0,MAX(0,M452*MIN(1,MAX(0,AI452/AN452))*MAX(0,1-IF(AND(AD452&lt;&gt;"",AD452&lt;=AF452),MIN(1,MAX(0,AE452/Q452)),0))-SUMIFS('Reversal Reclaim'!$K$5:$K$504,'Reversal Reclaim'!$B$5:$B$504,A452,'Reversal Reclaim'!$G$5:$G$504,"Temporary"))))</f>
        <v/>
      </c>
      <c r="BD452" s="188" t="str">
        <f>IF(A452="","",IF(OR(S452="Yes",F452="Credit Note",Q452&lt;=0,AF452="",Setup!$B$24&lt;=AF452,AN452&lt;=0),0,MAX(0,N452*MIN(1,MAX(0,AI452/AN452))*MAX(0,1-IF(AND(AD452&lt;&gt;"",AD452&lt;=AF452),MIN(1,MAX(0,AE452/Q452)),0))-SUMIFS('Reversal Reclaim'!$L$5:$L$504,'Reversal Reclaim'!$B$5:$B$504,A452,'Reversal Reclaim'!$G$5:$G$504,"Temporary"))))</f>
        <v/>
      </c>
      <c r="BE452" s="188" t="str">
        <f>IF(A452="","",IF(OR(S452="Yes",F452="Credit Note",Q452&lt;=0,AF452="",Setup!$B$24&lt;=AF452,AN452&lt;=0),0,MAX(0,O452*MIN(1,MAX(0,AI452/AN452))*MAX(0,1-IF(AND(AD452&lt;&gt;"",AD452&lt;=AF452),MIN(1,MAX(0,AE452/Q452)),0))-SUMIFS('Reversal Reclaim'!$M$5:$M$504,'Reversal Reclaim'!$B$5:$B$504,A452,'Reversal Reclaim'!$G$5:$G$504,"Temporary"))))</f>
        <v/>
      </c>
      <c r="BF452" s="188" t="str">
        <f>IF(A452="","",IF(OR(S452="Yes",F452="Credit Note",Q452&lt;=0,AF452="",Setup!$B$24&lt;=AF452,AN452&lt;=0),0,MAX(0,P452*MIN(1,MAX(0,AI452/AN452))*MAX(0,1-IF(AND(AD452&lt;&gt;"",AD452&lt;=AF452),MIN(1,MAX(0,AE452/Q452)),0))-SUMIFS('Reversal Reclaim'!$N$5:$N$504,'Reversal Reclaim'!$B$5:$B$504,A452,'Reversal Reclaim'!$G$5:$G$504,"Temporary"))))</f>
        <v/>
      </c>
      <c r="BG452" s="188" t="str">
        <f t="shared" si="90"/>
        <v/>
      </c>
    </row>
    <row r="453" spans="1:59" ht="37.950000000000003" customHeight="1" x14ac:dyDescent="0.25">
      <c r="A453" s="61"/>
      <c r="B453" s="62"/>
      <c r="C453" s="62"/>
      <c r="D453" s="62"/>
      <c r="E453" s="62"/>
      <c r="F453" s="62"/>
      <c r="G453" s="62"/>
      <c r="H453" s="63"/>
      <c r="I453" s="63"/>
      <c r="J453" s="63"/>
      <c r="K453" s="63"/>
      <c r="L453" s="64"/>
      <c r="M453" s="64"/>
      <c r="N453" s="64"/>
      <c r="O453" s="64"/>
      <c r="P453" s="64"/>
      <c r="Q453" s="64"/>
      <c r="R453" s="62"/>
      <c r="S453" s="62"/>
      <c r="T453" s="62"/>
      <c r="U453" s="62"/>
      <c r="V453" s="62"/>
      <c r="W453" s="63"/>
      <c r="X453" s="65"/>
      <c r="Y453" s="65"/>
      <c r="Z453" s="65"/>
      <c r="AA453" s="62"/>
      <c r="AB453" s="62"/>
      <c r="AC453" s="62"/>
      <c r="AD453" s="63"/>
      <c r="AE453" s="64"/>
      <c r="AF453" s="63" t="str">
        <f t="shared" ref="AF453:AF504" si="91">IF(H453="","",H453+180)</f>
        <v/>
      </c>
      <c r="AG453" s="62"/>
      <c r="AH453" s="207"/>
      <c r="AI453" s="64"/>
      <c r="AJ453" s="64"/>
      <c r="AK453" s="64"/>
      <c r="AL453" s="66" t="str">
        <f t="shared" ref="AL453:AL504" si="92">IF(G453="","",UPPER(SUBSTITUTE(SUBSTITUTE(SUBSTITUTE(SUBSTITUTE(SUBSTITUTE(TRIM(G453),"-",""),"/","")," ",""),".",""),"\","")))</f>
        <v/>
      </c>
      <c r="AM453" s="67" t="str">
        <f t="shared" ref="AM453:AM516" si="93">IF(OR(C453="",F453="",AL453=""),"",UPPER(TRIM(C453))&amp;"|"&amp;UPPER(TRIM(F453))&amp;"|"&amp;AL453)</f>
        <v/>
      </c>
      <c r="AN453" s="68" t="str">
        <f t="shared" ref="AN453:AN504" si="94">IF(A453="","",SUM(M453:P453))</f>
        <v/>
      </c>
      <c r="AO453" s="67" t="str">
        <f t="shared" ref="AO453:AO504" si="95">IF(AM453="","",COUNTIF($AM$5:$AM$504,AM453))</f>
        <v/>
      </c>
      <c r="AP453" s="67" t="str">
        <f t="shared" ref="AP453:AP504" si="96">IF(A453="","",IF(W453="","REVIEW","PASS"))</f>
        <v/>
      </c>
      <c r="AQ453" s="67" t="str">
        <f t="shared" ref="AQ453:AQ504" si="97">IF(A453="","",IF(OR(X453&lt;1,Y453&gt;0,Z453&gt;0),"REVIEW","PASS"))</f>
        <v/>
      </c>
      <c r="AR453" s="67" t="str">
        <f t="shared" ref="AR453:AR504" si="98">IF(A453="","",IF(AA453="None","PASS","BLOCKED/REVIEW"))</f>
        <v/>
      </c>
      <c r="AS453" s="67" t="str">
        <f t="shared" ref="AS453:AS504" si="99">IF(A453="","",IF(AND(AB453="Yes",AC453="Yes"),"BLOCKED","PASS"))</f>
        <v/>
      </c>
      <c r="AT453" s="67" t="str">
        <f>IF(A453="","",IF(S453="Yes","N.A.",IF(AND(AD453&lt;&gt;"",AD453&lt;=AF453,AE453&gt;=Q453),"PASS",IF(Setup!$B$24&lt;=AF453,"WATCH",IF(BG453&gt;0,"PARTIAL REVERSE/REVIEW","REVERSE/REVIEW")))))</f>
        <v/>
      </c>
      <c r="AU453" s="67" t="str">
        <f>IF(A453="","",IF(H453="","REVIEW",IF(AI453&gt;0,IF(OR(AH453="",NOT(ISNUMBER(AH453))),"REVIEW CLAIM DATE",IF(AH453&lt;=SUMIF('FY Deadlines'!$A$5:$A$14,IF(MONTH(H453)&gt;=4,YEAR(H453),YEAR(H453)-1),'FY Deadlines'!$F$5:$F$14),"PASS","EXPIRED CLAIM")),IF(SUMIF('FY Deadlines'!$A$5:$A$14,IF(MONTH(H453)&gt;=4,YEAR(H453),YEAR(H453)-1),'FY Deadlines'!$F$5:$F$14)=0,"REVIEW FY",IF(Setup!$B$24&gt;SUMIF('FY Deadlines'!$A$5:$A$14,IF(MONTH(H453)&gt;=4,YEAR(H453),YEAR(H453)-1),'FY Deadlines'!$F$5:$F$14),"EXPIRED","PASS")))))</f>
        <v/>
      </c>
      <c r="AV453" s="67" t="str">
        <f t="shared" ref="AV453:AV516" si="100">IF(A453="","",IF(AO453&gt;1,"FAIL - DUPLICATE",IF(OR(AP453&lt;&gt;"PASS",AQ453&lt;&gt;"PASS",AR453&lt;&gt;"PASS",AS453&lt;&gt;"PASS",AND(AT453&lt;&gt;"PASS",AT453&lt;&gt;"N.A.",AT453&lt;&gt;"WATCH"),AU453&lt;&gt;"PASS",AND(BA453&lt;&gt;"PASS",BA453&lt;&gt;"N.A.")),"HOLD/REVIEW","PASS")))</f>
        <v/>
      </c>
      <c r="AW453" s="67" t="str">
        <f>IF(AM453="","",IF(COUNTIF('GSTR-2B IMS'!$AE$5:$AE$504,AM453)=1,SUMIF('GSTR-2B IMS'!$AE$5:$AE$504,AM453,'GSTR-2B IMS'!$AL$5:$AL$504),""))</f>
        <v/>
      </c>
      <c r="AX453" s="67" t="str">
        <f>IF(A453="","",IF(AO453&gt;1,"Duplicate",IF(COUNTIF('GSTR-2B IMS'!$AE$5:$AE$504,AM453)=0,"Only in Books",IF(COUNTIF('GSTR-2B IMS'!$AE$5:$AE$504,AM453)&gt;1,"Duplicate",IF(AND(C453=INDEX('GSTR-2B IMS'!$C$5:$C$504,AW453),F453=INDEX('GSTR-2B IMS'!$F$5:$F$504,AW453),ABS(H453-INDEX('GSTR-2B IMS'!$H$5:$H$504,AW453))&lt;=Setup!$B$21,ABS(L453-INDEX('GSTR-2B IMS'!$L$5:$L$504,AW453))&lt;=Setup!$B$18,ABS(AN453-INDEX('GSTR-2B IMS'!$AF$5:$AF$504,AW453))&lt;=Setup!$B$19,ABS(M453-INDEX('GSTR-2B IMS'!$M$5:$M$504,AW453))&lt;=Setup!$B$20,ABS(N453-INDEX('GSTR-2B IMS'!$N$5:$N$504,AW453))&lt;=Setup!$B$20,ABS(O453-INDEX('GSTR-2B IMS'!$O$5:$O$504,AW453))&lt;=Setup!$B$20,ABS(P453-INDEX('GSTR-2B IMS'!$P$5:$P$504,AW453))&lt;=Setup!$B$20),"Exact",IF(AND(C453=INDEX('GSTR-2B IMS'!$C$5:$C$504,AW453),F453=INDEX('GSTR-2B IMS'!$F$5:$F$504,AW453)),"Partial","Probable"))))))</f>
        <v/>
      </c>
      <c r="AY453" s="69" t="str">
        <f t="shared" ref="AY453:AY516" si="101">IF(A453="","",IF(AV453&lt;&gt;"PASS","Hold / review legal gates",IF(AX453="Exact",IF(AT453="WATCH","Claim if eligible; monitor 180-day payment","Claim subject to final evidence"),IF(AX453="Only in Books","Hold and follow up supplier",IF(AX453="Duplicate","Block duplicate","Manual review / amendment")))))</f>
        <v/>
      </c>
      <c r="AZ453" s="190">
        <f t="shared" ref="AZ453:AZ504" si="102">ROW()-4</f>
        <v>449</v>
      </c>
      <c r="BA453" s="190" t="str">
        <f>IF(A453="","",IF(AW453="","N.A.",IF(INDEX('GSTR-2B IMS'!$T$5:$T$504,AW453)&lt;&gt;"Available","REVIEW",IF(OR(INDEX('GSTR-2B IMS'!$B$5:$B$504,AW453)="GSTR-1 B2B",INDEX('GSTR-2B IMS'!$B$5:$B$504,AW453)="GSTR-1A",INDEX('GSTR-2B IMS'!$B$5:$B$504,AW453)="IFF"),IF(OR(INDEX('GSTR-2B IMS'!$V$5:$V$504,AW453)="Accepted",INDEX('GSTR-2B IMS'!$V$5:$V$504,AW453)="No Action",INDEX('GSTR-2B IMS'!$V$5:$V$504,AW453)="Deemed Accepted"),"PASS","REVIEW"),IF(OR(INDEX('GSTR-2B IMS'!$V$5:$V$504,AW453)="Not in IMS",INDEX('GSTR-2B IMS'!$V$5:$V$504,AW453)="N.A.",INDEX('GSTR-2B IMS'!$V$5:$V$504,AW453)=""),"PASS","REVIEW")))))</f>
        <v/>
      </c>
      <c r="BB453" s="190" t="str">
        <f>IF(A453="","",IF(S453="Yes","RCM",IF(AW453="","Unmatched",IF(INDEX('GSTR-2B IMS'!$AC$5:$AC$504,AW453)="","4(A)(5)",INDEX('GSTR-2B IMS'!$AC$5:$AC$504,AW453)))))</f>
        <v/>
      </c>
      <c r="BC453" s="188" t="str">
        <f>IF(A453="","",IF(OR(S453="Yes",F453="Credit Note",Q453&lt;=0,AF453="",Setup!$B$24&lt;=AF453,AN453&lt;=0),0,MAX(0,M453*MIN(1,MAX(0,AI453/AN453))*MAX(0,1-IF(AND(AD453&lt;&gt;"",AD453&lt;=AF453),MIN(1,MAX(0,AE453/Q453)),0))-SUMIFS('Reversal Reclaim'!$K$5:$K$504,'Reversal Reclaim'!$B$5:$B$504,A453,'Reversal Reclaim'!$G$5:$G$504,"Temporary"))))</f>
        <v/>
      </c>
      <c r="BD453" s="188" t="str">
        <f>IF(A453="","",IF(OR(S453="Yes",F453="Credit Note",Q453&lt;=0,AF453="",Setup!$B$24&lt;=AF453,AN453&lt;=0),0,MAX(0,N453*MIN(1,MAX(0,AI453/AN453))*MAX(0,1-IF(AND(AD453&lt;&gt;"",AD453&lt;=AF453),MIN(1,MAX(0,AE453/Q453)),0))-SUMIFS('Reversal Reclaim'!$L$5:$L$504,'Reversal Reclaim'!$B$5:$B$504,A453,'Reversal Reclaim'!$G$5:$G$504,"Temporary"))))</f>
        <v/>
      </c>
      <c r="BE453" s="188" t="str">
        <f>IF(A453="","",IF(OR(S453="Yes",F453="Credit Note",Q453&lt;=0,AF453="",Setup!$B$24&lt;=AF453,AN453&lt;=0),0,MAX(0,O453*MIN(1,MAX(0,AI453/AN453))*MAX(0,1-IF(AND(AD453&lt;&gt;"",AD453&lt;=AF453),MIN(1,MAX(0,AE453/Q453)),0))-SUMIFS('Reversal Reclaim'!$M$5:$M$504,'Reversal Reclaim'!$B$5:$B$504,A453,'Reversal Reclaim'!$G$5:$G$504,"Temporary"))))</f>
        <v/>
      </c>
      <c r="BF453" s="188" t="str">
        <f>IF(A453="","",IF(OR(S453="Yes",F453="Credit Note",Q453&lt;=0,AF453="",Setup!$B$24&lt;=AF453,AN453&lt;=0),0,MAX(0,P453*MIN(1,MAX(0,AI453/AN453))*MAX(0,1-IF(AND(AD453&lt;&gt;"",AD453&lt;=AF453),MIN(1,MAX(0,AE453/Q453)),0))-SUMIFS('Reversal Reclaim'!$N$5:$N$504,'Reversal Reclaim'!$B$5:$B$504,A453,'Reversal Reclaim'!$G$5:$G$504,"Temporary"))))</f>
        <v/>
      </c>
      <c r="BG453" s="188" t="str">
        <f t="shared" ref="BG453:BG516" si="103">IF(A453="","",SUM(BC453:BF453))</f>
        <v/>
      </c>
    </row>
    <row r="454" spans="1:59" ht="37.950000000000003" customHeight="1" x14ac:dyDescent="0.25">
      <c r="A454" s="61"/>
      <c r="B454" s="62"/>
      <c r="C454" s="62"/>
      <c r="D454" s="62"/>
      <c r="E454" s="62"/>
      <c r="F454" s="62"/>
      <c r="G454" s="62"/>
      <c r="H454" s="63"/>
      <c r="I454" s="63"/>
      <c r="J454" s="63"/>
      <c r="K454" s="63"/>
      <c r="L454" s="64"/>
      <c r="M454" s="64"/>
      <c r="N454" s="64"/>
      <c r="O454" s="64"/>
      <c r="P454" s="64"/>
      <c r="Q454" s="64"/>
      <c r="R454" s="62"/>
      <c r="S454" s="62"/>
      <c r="T454" s="62"/>
      <c r="U454" s="62"/>
      <c r="V454" s="62"/>
      <c r="W454" s="63"/>
      <c r="X454" s="65"/>
      <c r="Y454" s="65"/>
      <c r="Z454" s="65"/>
      <c r="AA454" s="62"/>
      <c r="AB454" s="62"/>
      <c r="AC454" s="62"/>
      <c r="AD454" s="63"/>
      <c r="AE454" s="64"/>
      <c r="AF454" s="63" t="str">
        <f t="shared" si="91"/>
        <v/>
      </c>
      <c r="AG454" s="62"/>
      <c r="AH454" s="207"/>
      <c r="AI454" s="64"/>
      <c r="AJ454" s="64"/>
      <c r="AK454" s="64"/>
      <c r="AL454" s="66" t="str">
        <f t="shared" si="92"/>
        <v/>
      </c>
      <c r="AM454" s="67" t="str">
        <f t="shared" si="93"/>
        <v/>
      </c>
      <c r="AN454" s="68" t="str">
        <f t="shared" si="94"/>
        <v/>
      </c>
      <c r="AO454" s="67" t="str">
        <f t="shared" si="95"/>
        <v/>
      </c>
      <c r="AP454" s="67" t="str">
        <f t="shared" si="96"/>
        <v/>
      </c>
      <c r="AQ454" s="67" t="str">
        <f t="shared" si="97"/>
        <v/>
      </c>
      <c r="AR454" s="67" t="str">
        <f t="shared" si="98"/>
        <v/>
      </c>
      <c r="AS454" s="67" t="str">
        <f t="shared" si="99"/>
        <v/>
      </c>
      <c r="AT454" s="67" t="str">
        <f>IF(A454="","",IF(S454="Yes","N.A.",IF(AND(AD454&lt;&gt;"",AD454&lt;=AF454,AE454&gt;=Q454),"PASS",IF(Setup!$B$24&lt;=AF454,"WATCH",IF(BG454&gt;0,"PARTIAL REVERSE/REVIEW","REVERSE/REVIEW")))))</f>
        <v/>
      </c>
      <c r="AU454" s="67" t="str">
        <f>IF(A454="","",IF(H454="","REVIEW",IF(AI454&gt;0,IF(OR(AH454="",NOT(ISNUMBER(AH454))),"REVIEW CLAIM DATE",IF(AH454&lt;=SUMIF('FY Deadlines'!$A$5:$A$14,IF(MONTH(H454)&gt;=4,YEAR(H454),YEAR(H454)-1),'FY Deadlines'!$F$5:$F$14),"PASS","EXPIRED CLAIM")),IF(SUMIF('FY Deadlines'!$A$5:$A$14,IF(MONTH(H454)&gt;=4,YEAR(H454),YEAR(H454)-1),'FY Deadlines'!$F$5:$F$14)=0,"REVIEW FY",IF(Setup!$B$24&gt;SUMIF('FY Deadlines'!$A$5:$A$14,IF(MONTH(H454)&gt;=4,YEAR(H454),YEAR(H454)-1),'FY Deadlines'!$F$5:$F$14),"EXPIRED","PASS")))))</f>
        <v/>
      </c>
      <c r="AV454" s="67" t="str">
        <f t="shared" si="100"/>
        <v/>
      </c>
      <c r="AW454" s="67" t="str">
        <f>IF(AM454="","",IF(COUNTIF('GSTR-2B IMS'!$AE$5:$AE$504,AM454)=1,SUMIF('GSTR-2B IMS'!$AE$5:$AE$504,AM454,'GSTR-2B IMS'!$AL$5:$AL$504),""))</f>
        <v/>
      </c>
      <c r="AX454" s="67" t="str">
        <f>IF(A454="","",IF(AO454&gt;1,"Duplicate",IF(COUNTIF('GSTR-2B IMS'!$AE$5:$AE$504,AM454)=0,"Only in Books",IF(COUNTIF('GSTR-2B IMS'!$AE$5:$AE$504,AM454)&gt;1,"Duplicate",IF(AND(C454=INDEX('GSTR-2B IMS'!$C$5:$C$504,AW454),F454=INDEX('GSTR-2B IMS'!$F$5:$F$504,AW454),ABS(H454-INDEX('GSTR-2B IMS'!$H$5:$H$504,AW454))&lt;=Setup!$B$21,ABS(L454-INDEX('GSTR-2B IMS'!$L$5:$L$504,AW454))&lt;=Setup!$B$18,ABS(AN454-INDEX('GSTR-2B IMS'!$AF$5:$AF$504,AW454))&lt;=Setup!$B$19,ABS(M454-INDEX('GSTR-2B IMS'!$M$5:$M$504,AW454))&lt;=Setup!$B$20,ABS(N454-INDEX('GSTR-2B IMS'!$N$5:$N$504,AW454))&lt;=Setup!$B$20,ABS(O454-INDEX('GSTR-2B IMS'!$O$5:$O$504,AW454))&lt;=Setup!$B$20,ABS(P454-INDEX('GSTR-2B IMS'!$P$5:$P$504,AW454))&lt;=Setup!$B$20),"Exact",IF(AND(C454=INDEX('GSTR-2B IMS'!$C$5:$C$504,AW454),F454=INDEX('GSTR-2B IMS'!$F$5:$F$504,AW454)),"Partial","Probable"))))))</f>
        <v/>
      </c>
      <c r="AY454" s="69" t="str">
        <f t="shared" si="101"/>
        <v/>
      </c>
      <c r="AZ454" s="190">
        <f t="shared" si="102"/>
        <v>450</v>
      </c>
      <c r="BA454" s="190" t="str">
        <f>IF(A454="","",IF(AW454="","N.A.",IF(INDEX('GSTR-2B IMS'!$T$5:$T$504,AW454)&lt;&gt;"Available","REVIEW",IF(OR(INDEX('GSTR-2B IMS'!$B$5:$B$504,AW454)="GSTR-1 B2B",INDEX('GSTR-2B IMS'!$B$5:$B$504,AW454)="GSTR-1A",INDEX('GSTR-2B IMS'!$B$5:$B$504,AW454)="IFF"),IF(OR(INDEX('GSTR-2B IMS'!$V$5:$V$504,AW454)="Accepted",INDEX('GSTR-2B IMS'!$V$5:$V$504,AW454)="No Action",INDEX('GSTR-2B IMS'!$V$5:$V$504,AW454)="Deemed Accepted"),"PASS","REVIEW"),IF(OR(INDEX('GSTR-2B IMS'!$V$5:$V$504,AW454)="Not in IMS",INDEX('GSTR-2B IMS'!$V$5:$V$504,AW454)="N.A.",INDEX('GSTR-2B IMS'!$V$5:$V$504,AW454)=""),"PASS","REVIEW")))))</f>
        <v/>
      </c>
      <c r="BB454" s="190" t="str">
        <f>IF(A454="","",IF(S454="Yes","RCM",IF(AW454="","Unmatched",IF(INDEX('GSTR-2B IMS'!$AC$5:$AC$504,AW454)="","4(A)(5)",INDEX('GSTR-2B IMS'!$AC$5:$AC$504,AW454)))))</f>
        <v/>
      </c>
      <c r="BC454" s="188" t="str">
        <f>IF(A454="","",IF(OR(S454="Yes",F454="Credit Note",Q454&lt;=0,AF454="",Setup!$B$24&lt;=AF454,AN454&lt;=0),0,MAX(0,M454*MIN(1,MAX(0,AI454/AN454))*MAX(0,1-IF(AND(AD454&lt;&gt;"",AD454&lt;=AF454),MIN(1,MAX(0,AE454/Q454)),0))-SUMIFS('Reversal Reclaim'!$K$5:$K$504,'Reversal Reclaim'!$B$5:$B$504,A454,'Reversal Reclaim'!$G$5:$G$504,"Temporary"))))</f>
        <v/>
      </c>
      <c r="BD454" s="188" t="str">
        <f>IF(A454="","",IF(OR(S454="Yes",F454="Credit Note",Q454&lt;=0,AF454="",Setup!$B$24&lt;=AF454,AN454&lt;=0),0,MAX(0,N454*MIN(1,MAX(0,AI454/AN454))*MAX(0,1-IF(AND(AD454&lt;&gt;"",AD454&lt;=AF454),MIN(1,MAX(0,AE454/Q454)),0))-SUMIFS('Reversal Reclaim'!$L$5:$L$504,'Reversal Reclaim'!$B$5:$B$504,A454,'Reversal Reclaim'!$G$5:$G$504,"Temporary"))))</f>
        <v/>
      </c>
      <c r="BE454" s="188" t="str">
        <f>IF(A454="","",IF(OR(S454="Yes",F454="Credit Note",Q454&lt;=0,AF454="",Setup!$B$24&lt;=AF454,AN454&lt;=0),0,MAX(0,O454*MIN(1,MAX(0,AI454/AN454))*MAX(0,1-IF(AND(AD454&lt;&gt;"",AD454&lt;=AF454),MIN(1,MAX(0,AE454/Q454)),0))-SUMIFS('Reversal Reclaim'!$M$5:$M$504,'Reversal Reclaim'!$B$5:$B$504,A454,'Reversal Reclaim'!$G$5:$G$504,"Temporary"))))</f>
        <v/>
      </c>
      <c r="BF454" s="188" t="str">
        <f>IF(A454="","",IF(OR(S454="Yes",F454="Credit Note",Q454&lt;=0,AF454="",Setup!$B$24&lt;=AF454,AN454&lt;=0),0,MAX(0,P454*MIN(1,MAX(0,AI454/AN454))*MAX(0,1-IF(AND(AD454&lt;&gt;"",AD454&lt;=AF454),MIN(1,MAX(0,AE454/Q454)),0))-SUMIFS('Reversal Reclaim'!$N$5:$N$504,'Reversal Reclaim'!$B$5:$B$504,A454,'Reversal Reclaim'!$G$5:$G$504,"Temporary"))))</f>
        <v/>
      </c>
      <c r="BG454" s="188" t="str">
        <f t="shared" si="103"/>
        <v/>
      </c>
    </row>
    <row r="455" spans="1:59" ht="37.950000000000003" customHeight="1" x14ac:dyDescent="0.25">
      <c r="A455" s="61"/>
      <c r="B455" s="62"/>
      <c r="C455" s="62"/>
      <c r="D455" s="62"/>
      <c r="E455" s="62"/>
      <c r="F455" s="62"/>
      <c r="G455" s="62"/>
      <c r="H455" s="63"/>
      <c r="I455" s="63"/>
      <c r="J455" s="63"/>
      <c r="K455" s="63"/>
      <c r="L455" s="64"/>
      <c r="M455" s="64"/>
      <c r="N455" s="64"/>
      <c r="O455" s="64"/>
      <c r="P455" s="64"/>
      <c r="Q455" s="64"/>
      <c r="R455" s="62"/>
      <c r="S455" s="62"/>
      <c r="T455" s="62"/>
      <c r="U455" s="62"/>
      <c r="V455" s="62"/>
      <c r="W455" s="63"/>
      <c r="X455" s="65"/>
      <c r="Y455" s="65"/>
      <c r="Z455" s="65"/>
      <c r="AA455" s="62"/>
      <c r="AB455" s="62"/>
      <c r="AC455" s="62"/>
      <c r="AD455" s="63"/>
      <c r="AE455" s="64"/>
      <c r="AF455" s="63" t="str">
        <f t="shared" si="91"/>
        <v/>
      </c>
      <c r="AG455" s="62"/>
      <c r="AH455" s="207"/>
      <c r="AI455" s="64"/>
      <c r="AJ455" s="64"/>
      <c r="AK455" s="64"/>
      <c r="AL455" s="66" t="str">
        <f t="shared" si="92"/>
        <v/>
      </c>
      <c r="AM455" s="67" t="str">
        <f t="shared" si="93"/>
        <v/>
      </c>
      <c r="AN455" s="68" t="str">
        <f t="shared" si="94"/>
        <v/>
      </c>
      <c r="AO455" s="67" t="str">
        <f t="shared" si="95"/>
        <v/>
      </c>
      <c r="AP455" s="67" t="str">
        <f t="shared" si="96"/>
        <v/>
      </c>
      <c r="AQ455" s="67" t="str">
        <f t="shared" si="97"/>
        <v/>
      </c>
      <c r="AR455" s="67" t="str">
        <f t="shared" si="98"/>
        <v/>
      </c>
      <c r="AS455" s="67" t="str">
        <f t="shared" si="99"/>
        <v/>
      </c>
      <c r="AT455" s="67" t="str">
        <f>IF(A455="","",IF(S455="Yes","N.A.",IF(AND(AD455&lt;&gt;"",AD455&lt;=AF455,AE455&gt;=Q455),"PASS",IF(Setup!$B$24&lt;=AF455,"WATCH",IF(BG455&gt;0,"PARTIAL REVERSE/REVIEW","REVERSE/REVIEW")))))</f>
        <v/>
      </c>
      <c r="AU455" s="67" t="str">
        <f>IF(A455="","",IF(H455="","REVIEW",IF(AI455&gt;0,IF(OR(AH455="",NOT(ISNUMBER(AH455))),"REVIEW CLAIM DATE",IF(AH455&lt;=SUMIF('FY Deadlines'!$A$5:$A$14,IF(MONTH(H455)&gt;=4,YEAR(H455),YEAR(H455)-1),'FY Deadlines'!$F$5:$F$14),"PASS","EXPIRED CLAIM")),IF(SUMIF('FY Deadlines'!$A$5:$A$14,IF(MONTH(H455)&gt;=4,YEAR(H455),YEAR(H455)-1),'FY Deadlines'!$F$5:$F$14)=0,"REVIEW FY",IF(Setup!$B$24&gt;SUMIF('FY Deadlines'!$A$5:$A$14,IF(MONTH(H455)&gt;=4,YEAR(H455),YEAR(H455)-1),'FY Deadlines'!$F$5:$F$14),"EXPIRED","PASS")))))</f>
        <v/>
      </c>
      <c r="AV455" s="67" t="str">
        <f t="shared" si="100"/>
        <v/>
      </c>
      <c r="AW455" s="67" t="str">
        <f>IF(AM455="","",IF(COUNTIF('GSTR-2B IMS'!$AE$5:$AE$504,AM455)=1,SUMIF('GSTR-2B IMS'!$AE$5:$AE$504,AM455,'GSTR-2B IMS'!$AL$5:$AL$504),""))</f>
        <v/>
      </c>
      <c r="AX455" s="67" t="str">
        <f>IF(A455="","",IF(AO455&gt;1,"Duplicate",IF(COUNTIF('GSTR-2B IMS'!$AE$5:$AE$504,AM455)=0,"Only in Books",IF(COUNTIF('GSTR-2B IMS'!$AE$5:$AE$504,AM455)&gt;1,"Duplicate",IF(AND(C455=INDEX('GSTR-2B IMS'!$C$5:$C$504,AW455),F455=INDEX('GSTR-2B IMS'!$F$5:$F$504,AW455),ABS(H455-INDEX('GSTR-2B IMS'!$H$5:$H$504,AW455))&lt;=Setup!$B$21,ABS(L455-INDEX('GSTR-2B IMS'!$L$5:$L$504,AW455))&lt;=Setup!$B$18,ABS(AN455-INDEX('GSTR-2B IMS'!$AF$5:$AF$504,AW455))&lt;=Setup!$B$19,ABS(M455-INDEX('GSTR-2B IMS'!$M$5:$M$504,AW455))&lt;=Setup!$B$20,ABS(N455-INDEX('GSTR-2B IMS'!$N$5:$N$504,AW455))&lt;=Setup!$B$20,ABS(O455-INDEX('GSTR-2B IMS'!$O$5:$O$504,AW455))&lt;=Setup!$B$20,ABS(P455-INDEX('GSTR-2B IMS'!$P$5:$P$504,AW455))&lt;=Setup!$B$20),"Exact",IF(AND(C455=INDEX('GSTR-2B IMS'!$C$5:$C$504,AW455),F455=INDEX('GSTR-2B IMS'!$F$5:$F$504,AW455)),"Partial","Probable"))))))</f>
        <v/>
      </c>
      <c r="AY455" s="69" t="str">
        <f t="shared" si="101"/>
        <v/>
      </c>
      <c r="AZ455" s="190">
        <f t="shared" si="102"/>
        <v>451</v>
      </c>
      <c r="BA455" s="190" t="str">
        <f>IF(A455="","",IF(AW455="","N.A.",IF(INDEX('GSTR-2B IMS'!$T$5:$T$504,AW455)&lt;&gt;"Available","REVIEW",IF(OR(INDEX('GSTR-2B IMS'!$B$5:$B$504,AW455)="GSTR-1 B2B",INDEX('GSTR-2B IMS'!$B$5:$B$504,AW455)="GSTR-1A",INDEX('GSTR-2B IMS'!$B$5:$B$504,AW455)="IFF"),IF(OR(INDEX('GSTR-2B IMS'!$V$5:$V$504,AW455)="Accepted",INDEX('GSTR-2B IMS'!$V$5:$V$504,AW455)="No Action",INDEX('GSTR-2B IMS'!$V$5:$V$504,AW455)="Deemed Accepted"),"PASS","REVIEW"),IF(OR(INDEX('GSTR-2B IMS'!$V$5:$V$504,AW455)="Not in IMS",INDEX('GSTR-2B IMS'!$V$5:$V$504,AW455)="N.A.",INDEX('GSTR-2B IMS'!$V$5:$V$504,AW455)=""),"PASS","REVIEW")))))</f>
        <v/>
      </c>
      <c r="BB455" s="190" t="str">
        <f>IF(A455="","",IF(S455="Yes","RCM",IF(AW455="","Unmatched",IF(INDEX('GSTR-2B IMS'!$AC$5:$AC$504,AW455)="","4(A)(5)",INDEX('GSTR-2B IMS'!$AC$5:$AC$504,AW455)))))</f>
        <v/>
      </c>
      <c r="BC455" s="188" t="str">
        <f>IF(A455="","",IF(OR(S455="Yes",F455="Credit Note",Q455&lt;=0,AF455="",Setup!$B$24&lt;=AF455,AN455&lt;=0),0,MAX(0,M455*MIN(1,MAX(0,AI455/AN455))*MAX(0,1-IF(AND(AD455&lt;&gt;"",AD455&lt;=AF455),MIN(1,MAX(0,AE455/Q455)),0))-SUMIFS('Reversal Reclaim'!$K$5:$K$504,'Reversal Reclaim'!$B$5:$B$504,A455,'Reversal Reclaim'!$G$5:$G$504,"Temporary"))))</f>
        <v/>
      </c>
      <c r="BD455" s="188" t="str">
        <f>IF(A455="","",IF(OR(S455="Yes",F455="Credit Note",Q455&lt;=0,AF455="",Setup!$B$24&lt;=AF455,AN455&lt;=0),0,MAX(0,N455*MIN(1,MAX(0,AI455/AN455))*MAX(0,1-IF(AND(AD455&lt;&gt;"",AD455&lt;=AF455),MIN(1,MAX(0,AE455/Q455)),0))-SUMIFS('Reversal Reclaim'!$L$5:$L$504,'Reversal Reclaim'!$B$5:$B$504,A455,'Reversal Reclaim'!$G$5:$G$504,"Temporary"))))</f>
        <v/>
      </c>
      <c r="BE455" s="188" t="str">
        <f>IF(A455="","",IF(OR(S455="Yes",F455="Credit Note",Q455&lt;=0,AF455="",Setup!$B$24&lt;=AF455,AN455&lt;=0),0,MAX(0,O455*MIN(1,MAX(0,AI455/AN455))*MAX(0,1-IF(AND(AD455&lt;&gt;"",AD455&lt;=AF455),MIN(1,MAX(0,AE455/Q455)),0))-SUMIFS('Reversal Reclaim'!$M$5:$M$504,'Reversal Reclaim'!$B$5:$B$504,A455,'Reversal Reclaim'!$G$5:$G$504,"Temporary"))))</f>
        <v/>
      </c>
      <c r="BF455" s="188" t="str">
        <f>IF(A455="","",IF(OR(S455="Yes",F455="Credit Note",Q455&lt;=0,AF455="",Setup!$B$24&lt;=AF455,AN455&lt;=0),0,MAX(0,P455*MIN(1,MAX(0,AI455/AN455))*MAX(0,1-IF(AND(AD455&lt;&gt;"",AD455&lt;=AF455),MIN(1,MAX(0,AE455/Q455)),0))-SUMIFS('Reversal Reclaim'!$N$5:$N$504,'Reversal Reclaim'!$B$5:$B$504,A455,'Reversal Reclaim'!$G$5:$G$504,"Temporary"))))</f>
        <v/>
      </c>
      <c r="BG455" s="188" t="str">
        <f t="shared" si="103"/>
        <v/>
      </c>
    </row>
    <row r="456" spans="1:59" ht="37.950000000000003" customHeight="1" x14ac:dyDescent="0.25">
      <c r="A456" s="61"/>
      <c r="B456" s="62"/>
      <c r="C456" s="62"/>
      <c r="D456" s="62"/>
      <c r="E456" s="62"/>
      <c r="F456" s="62"/>
      <c r="G456" s="62"/>
      <c r="H456" s="63"/>
      <c r="I456" s="63"/>
      <c r="J456" s="63"/>
      <c r="K456" s="63"/>
      <c r="L456" s="64"/>
      <c r="M456" s="64"/>
      <c r="N456" s="64"/>
      <c r="O456" s="64"/>
      <c r="P456" s="64"/>
      <c r="Q456" s="64"/>
      <c r="R456" s="62"/>
      <c r="S456" s="62"/>
      <c r="T456" s="62"/>
      <c r="U456" s="62"/>
      <c r="V456" s="62"/>
      <c r="W456" s="63"/>
      <c r="X456" s="65"/>
      <c r="Y456" s="65"/>
      <c r="Z456" s="65"/>
      <c r="AA456" s="62"/>
      <c r="AB456" s="62"/>
      <c r="AC456" s="62"/>
      <c r="AD456" s="63"/>
      <c r="AE456" s="64"/>
      <c r="AF456" s="63" t="str">
        <f t="shared" si="91"/>
        <v/>
      </c>
      <c r="AG456" s="62"/>
      <c r="AH456" s="207"/>
      <c r="AI456" s="64"/>
      <c r="AJ456" s="64"/>
      <c r="AK456" s="64"/>
      <c r="AL456" s="66" t="str">
        <f t="shared" si="92"/>
        <v/>
      </c>
      <c r="AM456" s="67" t="str">
        <f t="shared" si="93"/>
        <v/>
      </c>
      <c r="AN456" s="68" t="str">
        <f t="shared" si="94"/>
        <v/>
      </c>
      <c r="AO456" s="67" t="str">
        <f t="shared" si="95"/>
        <v/>
      </c>
      <c r="AP456" s="67" t="str">
        <f t="shared" si="96"/>
        <v/>
      </c>
      <c r="AQ456" s="67" t="str">
        <f t="shared" si="97"/>
        <v/>
      </c>
      <c r="AR456" s="67" t="str">
        <f t="shared" si="98"/>
        <v/>
      </c>
      <c r="AS456" s="67" t="str">
        <f t="shared" si="99"/>
        <v/>
      </c>
      <c r="AT456" s="67" t="str">
        <f>IF(A456="","",IF(S456="Yes","N.A.",IF(AND(AD456&lt;&gt;"",AD456&lt;=AF456,AE456&gt;=Q456),"PASS",IF(Setup!$B$24&lt;=AF456,"WATCH",IF(BG456&gt;0,"PARTIAL REVERSE/REVIEW","REVERSE/REVIEW")))))</f>
        <v/>
      </c>
      <c r="AU456" s="67" t="str">
        <f>IF(A456="","",IF(H456="","REVIEW",IF(AI456&gt;0,IF(OR(AH456="",NOT(ISNUMBER(AH456))),"REVIEW CLAIM DATE",IF(AH456&lt;=SUMIF('FY Deadlines'!$A$5:$A$14,IF(MONTH(H456)&gt;=4,YEAR(H456),YEAR(H456)-1),'FY Deadlines'!$F$5:$F$14),"PASS","EXPIRED CLAIM")),IF(SUMIF('FY Deadlines'!$A$5:$A$14,IF(MONTH(H456)&gt;=4,YEAR(H456),YEAR(H456)-1),'FY Deadlines'!$F$5:$F$14)=0,"REVIEW FY",IF(Setup!$B$24&gt;SUMIF('FY Deadlines'!$A$5:$A$14,IF(MONTH(H456)&gt;=4,YEAR(H456),YEAR(H456)-1),'FY Deadlines'!$F$5:$F$14),"EXPIRED","PASS")))))</f>
        <v/>
      </c>
      <c r="AV456" s="67" t="str">
        <f t="shared" si="100"/>
        <v/>
      </c>
      <c r="AW456" s="67" t="str">
        <f>IF(AM456="","",IF(COUNTIF('GSTR-2B IMS'!$AE$5:$AE$504,AM456)=1,SUMIF('GSTR-2B IMS'!$AE$5:$AE$504,AM456,'GSTR-2B IMS'!$AL$5:$AL$504),""))</f>
        <v/>
      </c>
      <c r="AX456" s="67" t="str">
        <f>IF(A456="","",IF(AO456&gt;1,"Duplicate",IF(COUNTIF('GSTR-2B IMS'!$AE$5:$AE$504,AM456)=0,"Only in Books",IF(COUNTIF('GSTR-2B IMS'!$AE$5:$AE$504,AM456)&gt;1,"Duplicate",IF(AND(C456=INDEX('GSTR-2B IMS'!$C$5:$C$504,AW456),F456=INDEX('GSTR-2B IMS'!$F$5:$F$504,AW456),ABS(H456-INDEX('GSTR-2B IMS'!$H$5:$H$504,AW456))&lt;=Setup!$B$21,ABS(L456-INDEX('GSTR-2B IMS'!$L$5:$L$504,AW456))&lt;=Setup!$B$18,ABS(AN456-INDEX('GSTR-2B IMS'!$AF$5:$AF$504,AW456))&lt;=Setup!$B$19,ABS(M456-INDEX('GSTR-2B IMS'!$M$5:$M$504,AW456))&lt;=Setup!$B$20,ABS(N456-INDEX('GSTR-2B IMS'!$N$5:$N$504,AW456))&lt;=Setup!$B$20,ABS(O456-INDEX('GSTR-2B IMS'!$O$5:$O$504,AW456))&lt;=Setup!$B$20,ABS(P456-INDEX('GSTR-2B IMS'!$P$5:$P$504,AW456))&lt;=Setup!$B$20),"Exact",IF(AND(C456=INDEX('GSTR-2B IMS'!$C$5:$C$504,AW456),F456=INDEX('GSTR-2B IMS'!$F$5:$F$504,AW456)),"Partial","Probable"))))))</f>
        <v/>
      </c>
      <c r="AY456" s="69" t="str">
        <f t="shared" si="101"/>
        <v/>
      </c>
      <c r="AZ456" s="190">
        <f t="shared" si="102"/>
        <v>452</v>
      </c>
      <c r="BA456" s="190" t="str">
        <f>IF(A456="","",IF(AW456="","N.A.",IF(INDEX('GSTR-2B IMS'!$T$5:$T$504,AW456)&lt;&gt;"Available","REVIEW",IF(OR(INDEX('GSTR-2B IMS'!$B$5:$B$504,AW456)="GSTR-1 B2B",INDEX('GSTR-2B IMS'!$B$5:$B$504,AW456)="GSTR-1A",INDEX('GSTR-2B IMS'!$B$5:$B$504,AW456)="IFF"),IF(OR(INDEX('GSTR-2B IMS'!$V$5:$V$504,AW456)="Accepted",INDEX('GSTR-2B IMS'!$V$5:$V$504,AW456)="No Action",INDEX('GSTR-2B IMS'!$V$5:$V$504,AW456)="Deemed Accepted"),"PASS","REVIEW"),IF(OR(INDEX('GSTR-2B IMS'!$V$5:$V$504,AW456)="Not in IMS",INDEX('GSTR-2B IMS'!$V$5:$V$504,AW456)="N.A.",INDEX('GSTR-2B IMS'!$V$5:$V$504,AW456)=""),"PASS","REVIEW")))))</f>
        <v/>
      </c>
      <c r="BB456" s="190" t="str">
        <f>IF(A456="","",IF(S456="Yes","RCM",IF(AW456="","Unmatched",IF(INDEX('GSTR-2B IMS'!$AC$5:$AC$504,AW456)="","4(A)(5)",INDEX('GSTR-2B IMS'!$AC$5:$AC$504,AW456)))))</f>
        <v/>
      </c>
      <c r="BC456" s="188" t="str">
        <f>IF(A456="","",IF(OR(S456="Yes",F456="Credit Note",Q456&lt;=0,AF456="",Setup!$B$24&lt;=AF456,AN456&lt;=0),0,MAX(0,M456*MIN(1,MAX(0,AI456/AN456))*MAX(0,1-IF(AND(AD456&lt;&gt;"",AD456&lt;=AF456),MIN(1,MAX(0,AE456/Q456)),0))-SUMIFS('Reversal Reclaim'!$K$5:$K$504,'Reversal Reclaim'!$B$5:$B$504,A456,'Reversal Reclaim'!$G$5:$G$504,"Temporary"))))</f>
        <v/>
      </c>
      <c r="BD456" s="188" t="str">
        <f>IF(A456="","",IF(OR(S456="Yes",F456="Credit Note",Q456&lt;=0,AF456="",Setup!$B$24&lt;=AF456,AN456&lt;=0),0,MAX(0,N456*MIN(1,MAX(0,AI456/AN456))*MAX(0,1-IF(AND(AD456&lt;&gt;"",AD456&lt;=AF456),MIN(1,MAX(0,AE456/Q456)),0))-SUMIFS('Reversal Reclaim'!$L$5:$L$504,'Reversal Reclaim'!$B$5:$B$504,A456,'Reversal Reclaim'!$G$5:$G$504,"Temporary"))))</f>
        <v/>
      </c>
      <c r="BE456" s="188" t="str">
        <f>IF(A456="","",IF(OR(S456="Yes",F456="Credit Note",Q456&lt;=0,AF456="",Setup!$B$24&lt;=AF456,AN456&lt;=0),0,MAX(0,O456*MIN(1,MAX(0,AI456/AN456))*MAX(0,1-IF(AND(AD456&lt;&gt;"",AD456&lt;=AF456),MIN(1,MAX(0,AE456/Q456)),0))-SUMIFS('Reversal Reclaim'!$M$5:$M$504,'Reversal Reclaim'!$B$5:$B$504,A456,'Reversal Reclaim'!$G$5:$G$504,"Temporary"))))</f>
        <v/>
      </c>
      <c r="BF456" s="188" t="str">
        <f>IF(A456="","",IF(OR(S456="Yes",F456="Credit Note",Q456&lt;=0,AF456="",Setup!$B$24&lt;=AF456,AN456&lt;=0),0,MAX(0,P456*MIN(1,MAX(0,AI456/AN456))*MAX(0,1-IF(AND(AD456&lt;&gt;"",AD456&lt;=AF456),MIN(1,MAX(0,AE456/Q456)),0))-SUMIFS('Reversal Reclaim'!$N$5:$N$504,'Reversal Reclaim'!$B$5:$B$504,A456,'Reversal Reclaim'!$G$5:$G$504,"Temporary"))))</f>
        <v/>
      </c>
      <c r="BG456" s="188" t="str">
        <f t="shared" si="103"/>
        <v/>
      </c>
    </row>
    <row r="457" spans="1:59" ht="37.950000000000003" customHeight="1" x14ac:dyDescent="0.25">
      <c r="A457" s="61"/>
      <c r="B457" s="62"/>
      <c r="C457" s="62"/>
      <c r="D457" s="62"/>
      <c r="E457" s="62"/>
      <c r="F457" s="62"/>
      <c r="G457" s="62"/>
      <c r="H457" s="63"/>
      <c r="I457" s="63"/>
      <c r="J457" s="63"/>
      <c r="K457" s="63"/>
      <c r="L457" s="64"/>
      <c r="M457" s="64"/>
      <c r="N457" s="64"/>
      <c r="O457" s="64"/>
      <c r="P457" s="64"/>
      <c r="Q457" s="64"/>
      <c r="R457" s="62"/>
      <c r="S457" s="62"/>
      <c r="T457" s="62"/>
      <c r="U457" s="62"/>
      <c r="V457" s="62"/>
      <c r="W457" s="63"/>
      <c r="X457" s="65"/>
      <c r="Y457" s="65"/>
      <c r="Z457" s="65"/>
      <c r="AA457" s="62"/>
      <c r="AB457" s="62"/>
      <c r="AC457" s="62"/>
      <c r="AD457" s="63"/>
      <c r="AE457" s="64"/>
      <c r="AF457" s="63" t="str">
        <f t="shared" si="91"/>
        <v/>
      </c>
      <c r="AG457" s="62"/>
      <c r="AH457" s="207"/>
      <c r="AI457" s="64"/>
      <c r="AJ457" s="64"/>
      <c r="AK457" s="64"/>
      <c r="AL457" s="66" t="str">
        <f t="shared" si="92"/>
        <v/>
      </c>
      <c r="AM457" s="67" t="str">
        <f t="shared" si="93"/>
        <v/>
      </c>
      <c r="AN457" s="68" t="str">
        <f t="shared" si="94"/>
        <v/>
      </c>
      <c r="AO457" s="67" t="str">
        <f t="shared" si="95"/>
        <v/>
      </c>
      <c r="AP457" s="67" t="str">
        <f t="shared" si="96"/>
        <v/>
      </c>
      <c r="AQ457" s="67" t="str">
        <f t="shared" si="97"/>
        <v/>
      </c>
      <c r="AR457" s="67" t="str">
        <f t="shared" si="98"/>
        <v/>
      </c>
      <c r="AS457" s="67" t="str">
        <f t="shared" si="99"/>
        <v/>
      </c>
      <c r="AT457" s="67" t="str">
        <f>IF(A457="","",IF(S457="Yes","N.A.",IF(AND(AD457&lt;&gt;"",AD457&lt;=AF457,AE457&gt;=Q457),"PASS",IF(Setup!$B$24&lt;=AF457,"WATCH",IF(BG457&gt;0,"PARTIAL REVERSE/REVIEW","REVERSE/REVIEW")))))</f>
        <v/>
      </c>
      <c r="AU457" s="67" t="str">
        <f>IF(A457="","",IF(H457="","REVIEW",IF(AI457&gt;0,IF(OR(AH457="",NOT(ISNUMBER(AH457))),"REVIEW CLAIM DATE",IF(AH457&lt;=SUMIF('FY Deadlines'!$A$5:$A$14,IF(MONTH(H457)&gt;=4,YEAR(H457),YEAR(H457)-1),'FY Deadlines'!$F$5:$F$14),"PASS","EXPIRED CLAIM")),IF(SUMIF('FY Deadlines'!$A$5:$A$14,IF(MONTH(H457)&gt;=4,YEAR(H457),YEAR(H457)-1),'FY Deadlines'!$F$5:$F$14)=0,"REVIEW FY",IF(Setup!$B$24&gt;SUMIF('FY Deadlines'!$A$5:$A$14,IF(MONTH(H457)&gt;=4,YEAR(H457),YEAR(H457)-1),'FY Deadlines'!$F$5:$F$14),"EXPIRED","PASS")))))</f>
        <v/>
      </c>
      <c r="AV457" s="67" t="str">
        <f t="shared" si="100"/>
        <v/>
      </c>
      <c r="AW457" s="67" t="str">
        <f>IF(AM457="","",IF(COUNTIF('GSTR-2B IMS'!$AE$5:$AE$504,AM457)=1,SUMIF('GSTR-2B IMS'!$AE$5:$AE$504,AM457,'GSTR-2B IMS'!$AL$5:$AL$504),""))</f>
        <v/>
      </c>
      <c r="AX457" s="67" t="str">
        <f>IF(A457="","",IF(AO457&gt;1,"Duplicate",IF(COUNTIF('GSTR-2B IMS'!$AE$5:$AE$504,AM457)=0,"Only in Books",IF(COUNTIF('GSTR-2B IMS'!$AE$5:$AE$504,AM457)&gt;1,"Duplicate",IF(AND(C457=INDEX('GSTR-2B IMS'!$C$5:$C$504,AW457),F457=INDEX('GSTR-2B IMS'!$F$5:$F$504,AW457),ABS(H457-INDEX('GSTR-2B IMS'!$H$5:$H$504,AW457))&lt;=Setup!$B$21,ABS(L457-INDEX('GSTR-2B IMS'!$L$5:$L$504,AW457))&lt;=Setup!$B$18,ABS(AN457-INDEX('GSTR-2B IMS'!$AF$5:$AF$504,AW457))&lt;=Setup!$B$19,ABS(M457-INDEX('GSTR-2B IMS'!$M$5:$M$504,AW457))&lt;=Setup!$B$20,ABS(N457-INDEX('GSTR-2B IMS'!$N$5:$N$504,AW457))&lt;=Setup!$B$20,ABS(O457-INDEX('GSTR-2B IMS'!$O$5:$O$504,AW457))&lt;=Setup!$B$20,ABS(P457-INDEX('GSTR-2B IMS'!$P$5:$P$504,AW457))&lt;=Setup!$B$20),"Exact",IF(AND(C457=INDEX('GSTR-2B IMS'!$C$5:$C$504,AW457),F457=INDEX('GSTR-2B IMS'!$F$5:$F$504,AW457)),"Partial","Probable"))))))</f>
        <v/>
      </c>
      <c r="AY457" s="69" t="str">
        <f t="shared" si="101"/>
        <v/>
      </c>
      <c r="AZ457" s="190">
        <f t="shared" si="102"/>
        <v>453</v>
      </c>
      <c r="BA457" s="190" t="str">
        <f>IF(A457="","",IF(AW457="","N.A.",IF(INDEX('GSTR-2B IMS'!$T$5:$T$504,AW457)&lt;&gt;"Available","REVIEW",IF(OR(INDEX('GSTR-2B IMS'!$B$5:$B$504,AW457)="GSTR-1 B2B",INDEX('GSTR-2B IMS'!$B$5:$B$504,AW457)="GSTR-1A",INDEX('GSTR-2B IMS'!$B$5:$B$504,AW457)="IFF"),IF(OR(INDEX('GSTR-2B IMS'!$V$5:$V$504,AW457)="Accepted",INDEX('GSTR-2B IMS'!$V$5:$V$504,AW457)="No Action",INDEX('GSTR-2B IMS'!$V$5:$V$504,AW457)="Deemed Accepted"),"PASS","REVIEW"),IF(OR(INDEX('GSTR-2B IMS'!$V$5:$V$504,AW457)="Not in IMS",INDEX('GSTR-2B IMS'!$V$5:$V$504,AW457)="N.A.",INDEX('GSTR-2B IMS'!$V$5:$V$504,AW457)=""),"PASS","REVIEW")))))</f>
        <v/>
      </c>
      <c r="BB457" s="190" t="str">
        <f>IF(A457="","",IF(S457="Yes","RCM",IF(AW457="","Unmatched",IF(INDEX('GSTR-2B IMS'!$AC$5:$AC$504,AW457)="","4(A)(5)",INDEX('GSTR-2B IMS'!$AC$5:$AC$504,AW457)))))</f>
        <v/>
      </c>
      <c r="BC457" s="188" t="str">
        <f>IF(A457="","",IF(OR(S457="Yes",F457="Credit Note",Q457&lt;=0,AF457="",Setup!$B$24&lt;=AF457,AN457&lt;=0),0,MAX(0,M457*MIN(1,MAX(0,AI457/AN457))*MAX(0,1-IF(AND(AD457&lt;&gt;"",AD457&lt;=AF457),MIN(1,MAX(0,AE457/Q457)),0))-SUMIFS('Reversal Reclaim'!$K$5:$K$504,'Reversal Reclaim'!$B$5:$B$504,A457,'Reversal Reclaim'!$G$5:$G$504,"Temporary"))))</f>
        <v/>
      </c>
      <c r="BD457" s="188" t="str">
        <f>IF(A457="","",IF(OR(S457="Yes",F457="Credit Note",Q457&lt;=0,AF457="",Setup!$B$24&lt;=AF457,AN457&lt;=0),0,MAX(0,N457*MIN(1,MAX(0,AI457/AN457))*MAX(0,1-IF(AND(AD457&lt;&gt;"",AD457&lt;=AF457),MIN(1,MAX(0,AE457/Q457)),0))-SUMIFS('Reversal Reclaim'!$L$5:$L$504,'Reversal Reclaim'!$B$5:$B$504,A457,'Reversal Reclaim'!$G$5:$G$504,"Temporary"))))</f>
        <v/>
      </c>
      <c r="BE457" s="188" t="str">
        <f>IF(A457="","",IF(OR(S457="Yes",F457="Credit Note",Q457&lt;=0,AF457="",Setup!$B$24&lt;=AF457,AN457&lt;=0),0,MAX(0,O457*MIN(1,MAX(0,AI457/AN457))*MAX(0,1-IF(AND(AD457&lt;&gt;"",AD457&lt;=AF457),MIN(1,MAX(0,AE457/Q457)),0))-SUMIFS('Reversal Reclaim'!$M$5:$M$504,'Reversal Reclaim'!$B$5:$B$504,A457,'Reversal Reclaim'!$G$5:$G$504,"Temporary"))))</f>
        <v/>
      </c>
      <c r="BF457" s="188" t="str">
        <f>IF(A457="","",IF(OR(S457="Yes",F457="Credit Note",Q457&lt;=0,AF457="",Setup!$B$24&lt;=AF457,AN457&lt;=0),0,MAX(0,P457*MIN(1,MAX(0,AI457/AN457))*MAX(0,1-IF(AND(AD457&lt;&gt;"",AD457&lt;=AF457),MIN(1,MAX(0,AE457/Q457)),0))-SUMIFS('Reversal Reclaim'!$N$5:$N$504,'Reversal Reclaim'!$B$5:$B$504,A457,'Reversal Reclaim'!$G$5:$G$504,"Temporary"))))</f>
        <v/>
      </c>
      <c r="BG457" s="188" t="str">
        <f t="shared" si="103"/>
        <v/>
      </c>
    </row>
    <row r="458" spans="1:59" ht="37.950000000000003" customHeight="1" x14ac:dyDescent="0.25">
      <c r="A458" s="61"/>
      <c r="B458" s="62"/>
      <c r="C458" s="62"/>
      <c r="D458" s="62"/>
      <c r="E458" s="62"/>
      <c r="F458" s="62"/>
      <c r="G458" s="62"/>
      <c r="H458" s="63"/>
      <c r="I458" s="63"/>
      <c r="J458" s="63"/>
      <c r="K458" s="63"/>
      <c r="L458" s="64"/>
      <c r="M458" s="64"/>
      <c r="N458" s="64"/>
      <c r="O458" s="64"/>
      <c r="P458" s="64"/>
      <c r="Q458" s="64"/>
      <c r="R458" s="62"/>
      <c r="S458" s="62"/>
      <c r="T458" s="62"/>
      <c r="U458" s="62"/>
      <c r="V458" s="62"/>
      <c r="W458" s="63"/>
      <c r="X458" s="65"/>
      <c r="Y458" s="65"/>
      <c r="Z458" s="65"/>
      <c r="AA458" s="62"/>
      <c r="AB458" s="62"/>
      <c r="AC458" s="62"/>
      <c r="AD458" s="63"/>
      <c r="AE458" s="64"/>
      <c r="AF458" s="63" t="str">
        <f t="shared" si="91"/>
        <v/>
      </c>
      <c r="AG458" s="62"/>
      <c r="AH458" s="207"/>
      <c r="AI458" s="64"/>
      <c r="AJ458" s="64"/>
      <c r="AK458" s="64"/>
      <c r="AL458" s="66" t="str">
        <f t="shared" si="92"/>
        <v/>
      </c>
      <c r="AM458" s="67" t="str">
        <f t="shared" si="93"/>
        <v/>
      </c>
      <c r="AN458" s="68" t="str">
        <f t="shared" si="94"/>
        <v/>
      </c>
      <c r="AO458" s="67" t="str">
        <f t="shared" si="95"/>
        <v/>
      </c>
      <c r="AP458" s="67" t="str">
        <f t="shared" si="96"/>
        <v/>
      </c>
      <c r="AQ458" s="67" t="str">
        <f t="shared" si="97"/>
        <v/>
      </c>
      <c r="AR458" s="67" t="str">
        <f t="shared" si="98"/>
        <v/>
      </c>
      <c r="AS458" s="67" t="str">
        <f t="shared" si="99"/>
        <v/>
      </c>
      <c r="AT458" s="67" t="str">
        <f>IF(A458="","",IF(S458="Yes","N.A.",IF(AND(AD458&lt;&gt;"",AD458&lt;=AF458,AE458&gt;=Q458),"PASS",IF(Setup!$B$24&lt;=AF458,"WATCH",IF(BG458&gt;0,"PARTIAL REVERSE/REVIEW","REVERSE/REVIEW")))))</f>
        <v/>
      </c>
      <c r="AU458" s="67" t="str">
        <f>IF(A458="","",IF(H458="","REVIEW",IF(AI458&gt;0,IF(OR(AH458="",NOT(ISNUMBER(AH458))),"REVIEW CLAIM DATE",IF(AH458&lt;=SUMIF('FY Deadlines'!$A$5:$A$14,IF(MONTH(H458)&gt;=4,YEAR(H458),YEAR(H458)-1),'FY Deadlines'!$F$5:$F$14),"PASS","EXPIRED CLAIM")),IF(SUMIF('FY Deadlines'!$A$5:$A$14,IF(MONTH(H458)&gt;=4,YEAR(H458),YEAR(H458)-1),'FY Deadlines'!$F$5:$F$14)=0,"REVIEW FY",IF(Setup!$B$24&gt;SUMIF('FY Deadlines'!$A$5:$A$14,IF(MONTH(H458)&gt;=4,YEAR(H458),YEAR(H458)-1),'FY Deadlines'!$F$5:$F$14),"EXPIRED","PASS")))))</f>
        <v/>
      </c>
      <c r="AV458" s="67" t="str">
        <f t="shared" si="100"/>
        <v/>
      </c>
      <c r="AW458" s="67" t="str">
        <f>IF(AM458="","",IF(COUNTIF('GSTR-2B IMS'!$AE$5:$AE$504,AM458)=1,SUMIF('GSTR-2B IMS'!$AE$5:$AE$504,AM458,'GSTR-2B IMS'!$AL$5:$AL$504),""))</f>
        <v/>
      </c>
      <c r="AX458" s="67" t="str">
        <f>IF(A458="","",IF(AO458&gt;1,"Duplicate",IF(COUNTIF('GSTR-2B IMS'!$AE$5:$AE$504,AM458)=0,"Only in Books",IF(COUNTIF('GSTR-2B IMS'!$AE$5:$AE$504,AM458)&gt;1,"Duplicate",IF(AND(C458=INDEX('GSTR-2B IMS'!$C$5:$C$504,AW458),F458=INDEX('GSTR-2B IMS'!$F$5:$F$504,AW458),ABS(H458-INDEX('GSTR-2B IMS'!$H$5:$H$504,AW458))&lt;=Setup!$B$21,ABS(L458-INDEX('GSTR-2B IMS'!$L$5:$L$504,AW458))&lt;=Setup!$B$18,ABS(AN458-INDEX('GSTR-2B IMS'!$AF$5:$AF$504,AW458))&lt;=Setup!$B$19,ABS(M458-INDEX('GSTR-2B IMS'!$M$5:$M$504,AW458))&lt;=Setup!$B$20,ABS(N458-INDEX('GSTR-2B IMS'!$N$5:$N$504,AW458))&lt;=Setup!$B$20,ABS(O458-INDEX('GSTR-2B IMS'!$O$5:$O$504,AW458))&lt;=Setup!$B$20,ABS(P458-INDEX('GSTR-2B IMS'!$P$5:$P$504,AW458))&lt;=Setup!$B$20),"Exact",IF(AND(C458=INDEX('GSTR-2B IMS'!$C$5:$C$504,AW458),F458=INDEX('GSTR-2B IMS'!$F$5:$F$504,AW458)),"Partial","Probable"))))))</f>
        <v/>
      </c>
      <c r="AY458" s="69" t="str">
        <f t="shared" si="101"/>
        <v/>
      </c>
      <c r="AZ458" s="190">
        <f t="shared" si="102"/>
        <v>454</v>
      </c>
      <c r="BA458" s="190" t="str">
        <f>IF(A458="","",IF(AW458="","N.A.",IF(INDEX('GSTR-2B IMS'!$T$5:$T$504,AW458)&lt;&gt;"Available","REVIEW",IF(OR(INDEX('GSTR-2B IMS'!$B$5:$B$504,AW458)="GSTR-1 B2B",INDEX('GSTR-2B IMS'!$B$5:$B$504,AW458)="GSTR-1A",INDEX('GSTR-2B IMS'!$B$5:$B$504,AW458)="IFF"),IF(OR(INDEX('GSTR-2B IMS'!$V$5:$V$504,AW458)="Accepted",INDEX('GSTR-2B IMS'!$V$5:$V$504,AW458)="No Action",INDEX('GSTR-2B IMS'!$V$5:$V$504,AW458)="Deemed Accepted"),"PASS","REVIEW"),IF(OR(INDEX('GSTR-2B IMS'!$V$5:$V$504,AW458)="Not in IMS",INDEX('GSTR-2B IMS'!$V$5:$V$504,AW458)="N.A.",INDEX('GSTR-2B IMS'!$V$5:$V$504,AW458)=""),"PASS","REVIEW")))))</f>
        <v/>
      </c>
      <c r="BB458" s="190" t="str">
        <f>IF(A458="","",IF(S458="Yes","RCM",IF(AW458="","Unmatched",IF(INDEX('GSTR-2B IMS'!$AC$5:$AC$504,AW458)="","4(A)(5)",INDEX('GSTR-2B IMS'!$AC$5:$AC$504,AW458)))))</f>
        <v/>
      </c>
      <c r="BC458" s="188" t="str">
        <f>IF(A458="","",IF(OR(S458="Yes",F458="Credit Note",Q458&lt;=0,AF458="",Setup!$B$24&lt;=AF458,AN458&lt;=0),0,MAX(0,M458*MIN(1,MAX(0,AI458/AN458))*MAX(0,1-IF(AND(AD458&lt;&gt;"",AD458&lt;=AF458),MIN(1,MAX(0,AE458/Q458)),0))-SUMIFS('Reversal Reclaim'!$K$5:$K$504,'Reversal Reclaim'!$B$5:$B$504,A458,'Reversal Reclaim'!$G$5:$G$504,"Temporary"))))</f>
        <v/>
      </c>
      <c r="BD458" s="188" t="str">
        <f>IF(A458="","",IF(OR(S458="Yes",F458="Credit Note",Q458&lt;=0,AF458="",Setup!$B$24&lt;=AF458,AN458&lt;=0),0,MAX(0,N458*MIN(1,MAX(0,AI458/AN458))*MAX(0,1-IF(AND(AD458&lt;&gt;"",AD458&lt;=AF458),MIN(1,MAX(0,AE458/Q458)),0))-SUMIFS('Reversal Reclaim'!$L$5:$L$504,'Reversal Reclaim'!$B$5:$B$504,A458,'Reversal Reclaim'!$G$5:$G$504,"Temporary"))))</f>
        <v/>
      </c>
      <c r="BE458" s="188" t="str">
        <f>IF(A458="","",IF(OR(S458="Yes",F458="Credit Note",Q458&lt;=0,AF458="",Setup!$B$24&lt;=AF458,AN458&lt;=0),0,MAX(0,O458*MIN(1,MAX(0,AI458/AN458))*MAX(0,1-IF(AND(AD458&lt;&gt;"",AD458&lt;=AF458),MIN(1,MAX(0,AE458/Q458)),0))-SUMIFS('Reversal Reclaim'!$M$5:$M$504,'Reversal Reclaim'!$B$5:$B$504,A458,'Reversal Reclaim'!$G$5:$G$504,"Temporary"))))</f>
        <v/>
      </c>
      <c r="BF458" s="188" t="str">
        <f>IF(A458="","",IF(OR(S458="Yes",F458="Credit Note",Q458&lt;=0,AF458="",Setup!$B$24&lt;=AF458,AN458&lt;=0),0,MAX(0,P458*MIN(1,MAX(0,AI458/AN458))*MAX(0,1-IF(AND(AD458&lt;&gt;"",AD458&lt;=AF458),MIN(1,MAX(0,AE458/Q458)),0))-SUMIFS('Reversal Reclaim'!$N$5:$N$504,'Reversal Reclaim'!$B$5:$B$504,A458,'Reversal Reclaim'!$G$5:$G$504,"Temporary"))))</f>
        <v/>
      </c>
      <c r="BG458" s="188" t="str">
        <f t="shared" si="103"/>
        <v/>
      </c>
    </row>
    <row r="459" spans="1:59" ht="37.950000000000003" customHeight="1" x14ac:dyDescent="0.25">
      <c r="A459" s="61"/>
      <c r="B459" s="62"/>
      <c r="C459" s="62"/>
      <c r="D459" s="62"/>
      <c r="E459" s="62"/>
      <c r="F459" s="62"/>
      <c r="G459" s="62"/>
      <c r="H459" s="63"/>
      <c r="I459" s="63"/>
      <c r="J459" s="63"/>
      <c r="K459" s="63"/>
      <c r="L459" s="64"/>
      <c r="M459" s="64"/>
      <c r="N459" s="64"/>
      <c r="O459" s="64"/>
      <c r="P459" s="64"/>
      <c r="Q459" s="64"/>
      <c r="R459" s="62"/>
      <c r="S459" s="62"/>
      <c r="T459" s="62"/>
      <c r="U459" s="62"/>
      <c r="V459" s="62"/>
      <c r="W459" s="63"/>
      <c r="X459" s="65"/>
      <c r="Y459" s="65"/>
      <c r="Z459" s="65"/>
      <c r="AA459" s="62"/>
      <c r="AB459" s="62"/>
      <c r="AC459" s="62"/>
      <c r="AD459" s="63"/>
      <c r="AE459" s="64"/>
      <c r="AF459" s="63" t="str">
        <f t="shared" si="91"/>
        <v/>
      </c>
      <c r="AG459" s="62"/>
      <c r="AH459" s="207"/>
      <c r="AI459" s="64"/>
      <c r="AJ459" s="64"/>
      <c r="AK459" s="64"/>
      <c r="AL459" s="66" t="str">
        <f t="shared" si="92"/>
        <v/>
      </c>
      <c r="AM459" s="67" t="str">
        <f t="shared" si="93"/>
        <v/>
      </c>
      <c r="AN459" s="68" t="str">
        <f t="shared" si="94"/>
        <v/>
      </c>
      <c r="AO459" s="67" t="str">
        <f t="shared" si="95"/>
        <v/>
      </c>
      <c r="AP459" s="67" t="str">
        <f t="shared" si="96"/>
        <v/>
      </c>
      <c r="AQ459" s="67" t="str">
        <f t="shared" si="97"/>
        <v/>
      </c>
      <c r="AR459" s="67" t="str">
        <f t="shared" si="98"/>
        <v/>
      </c>
      <c r="AS459" s="67" t="str">
        <f t="shared" si="99"/>
        <v/>
      </c>
      <c r="AT459" s="67" t="str">
        <f>IF(A459="","",IF(S459="Yes","N.A.",IF(AND(AD459&lt;&gt;"",AD459&lt;=AF459,AE459&gt;=Q459),"PASS",IF(Setup!$B$24&lt;=AF459,"WATCH",IF(BG459&gt;0,"PARTIAL REVERSE/REVIEW","REVERSE/REVIEW")))))</f>
        <v/>
      </c>
      <c r="AU459" s="67" t="str">
        <f>IF(A459="","",IF(H459="","REVIEW",IF(AI459&gt;0,IF(OR(AH459="",NOT(ISNUMBER(AH459))),"REVIEW CLAIM DATE",IF(AH459&lt;=SUMIF('FY Deadlines'!$A$5:$A$14,IF(MONTH(H459)&gt;=4,YEAR(H459),YEAR(H459)-1),'FY Deadlines'!$F$5:$F$14),"PASS","EXPIRED CLAIM")),IF(SUMIF('FY Deadlines'!$A$5:$A$14,IF(MONTH(H459)&gt;=4,YEAR(H459),YEAR(H459)-1),'FY Deadlines'!$F$5:$F$14)=0,"REVIEW FY",IF(Setup!$B$24&gt;SUMIF('FY Deadlines'!$A$5:$A$14,IF(MONTH(H459)&gt;=4,YEAR(H459),YEAR(H459)-1),'FY Deadlines'!$F$5:$F$14),"EXPIRED","PASS")))))</f>
        <v/>
      </c>
      <c r="AV459" s="67" t="str">
        <f t="shared" si="100"/>
        <v/>
      </c>
      <c r="AW459" s="67" t="str">
        <f>IF(AM459="","",IF(COUNTIF('GSTR-2B IMS'!$AE$5:$AE$504,AM459)=1,SUMIF('GSTR-2B IMS'!$AE$5:$AE$504,AM459,'GSTR-2B IMS'!$AL$5:$AL$504),""))</f>
        <v/>
      </c>
      <c r="AX459" s="67" t="str">
        <f>IF(A459="","",IF(AO459&gt;1,"Duplicate",IF(COUNTIF('GSTR-2B IMS'!$AE$5:$AE$504,AM459)=0,"Only in Books",IF(COUNTIF('GSTR-2B IMS'!$AE$5:$AE$504,AM459)&gt;1,"Duplicate",IF(AND(C459=INDEX('GSTR-2B IMS'!$C$5:$C$504,AW459),F459=INDEX('GSTR-2B IMS'!$F$5:$F$504,AW459),ABS(H459-INDEX('GSTR-2B IMS'!$H$5:$H$504,AW459))&lt;=Setup!$B$21,ABS(L459-INDEX('GSTR-2B IMS'!$L$5:$L$504,AW459))&lt;=Setup!$B$18,ABS(AN459-INDEX('GSTR-2B IMS'!$AF$5:$AF$504,AW459))&lt;=Setup!$B$19,ABS(M459-INDEX('GSTR-2B IMS'!$M$5:$M$504,AW459))&lt;=Setup!$B$20,ABS(N459-INDEX('GSTR-2B IMS'!$N$5:$N$504,AW459))&lt;=Setup!$B$20,ABS(O459-INDEX('GSTR-2B IMS'!$O$5:$O$504,AW459))&lt;=Setup!$B$20,ABS(P459-INDEX('GSTR-2B IMS'!$P$5:$P$504,AW459))&lt;=Setup!$B$20),"Exact",IF(AND(C459=INDEX('GSTR-2B IMS'!$C$5:$C$504,AW459),F459=INDEX('GSTR-2B IMS'!$F$5:$F$504,AW459)),"Partial","Probable"))))))</f>
        <v/>
      </c>
      <c r="AY459" s="69" t="str">
        <f t="shared" si="101"/>
        <v/>
      </c>
      <c r="AZ459" s="190">
        <f t="shared" si="102"/>
        <v>455</v>
      </c>
      <c r="BA459" s="190" t="str">
        <f>IF(A459="","",IF(AW459="","N.A.",IF(INDEX('GSTR-2B IMS'!$T$5:$T$504,AW459)&lt;&gt;"Available","REVIEW",IF(OR(INDEX('GSTR-2B IMS'!$B$5:$B$504,AW459)="GSTR-1 B2B",INDEX('GSTR-2B IMS'!$B$5:$B$504,AW459)="GSTR-1A",INDEX('GSTR-2B IMS'!$B$5:$B$504,AW459)="IFF"),IF(OR(INDEX('GSTR-2B IMS'!$V$5:$V$504,AW459)="Accepted",INDEX('GSTR-2B IMS'!$V$5:$V$504,AW459)="No Action",INDEX('GSTR-2B IMS'!$V$5:$V$504,AW459)="Deemed Accepted"),"PASS","REVIEW"),IF(OR(INDEX('GSTR-2B IMS'!$V$5:$V$504,AW459)="Not in IMS",INDEX('GSTR-2B IMS'!$V$5:$V$504,AW459)="N.A.",INDEX('GSTR-2B IMS'!$V$5:$V$504,AW459)=""),"PASS","REVIEW")))))</f>
        <v/>
      </c>
      <c r="BB459" s="190" t="str">
        <f>IF(A459="","",IF(S459="Yes","RCM",IF(AW459="","Unmatched",IF(INDEX('GSTR-2B IMS'!$AC$5:$AC$504,AW459)="","4(A)(5)",INDEX('GSTR-2B IMS'!$AC$5:$AC$504,AW459)))))</f>
        <v/>
      </c>
      <c r="BC459" s="188" t="str">
        <f>IF(A459="","",IF(OR(S459="Yes",F459="Credit Note",Q459&lt;=0,AF459="",Setup!$B$24&lt;=AF459,AN459&lt;=0),0,MAX(0,M459*MIN(1,MAX(0,AI459/AN459))*MAX(0,1-IF(AND(AD459&lt;&gt;"",AD459&lt;=AF459),MIN(1,MAX(0,AE459/Q459)),0))-SUMIFS('Reversal Reclaim'!$K$5:$K$504,'Reversal Reclaim'!$B$5:$B$504,A459,'Reversal Reclaim'!$G$5:$G$504,"Temporary"))))</f>
        <v/>
      </c>
      <c r="BD459" s="188" t="str">
        <f>IF(A459="","",IF(OR(S459="Yes",F459="Credit Note",Q459&lt;=0,AF459="",Setup!$B$24&lt;=AF459,AN459&lt;=0),0,MAX(0,N459*MIN(1,MAX(0,AI459/AN459))*MAX(0,1-IF(AND(AD459&lt;&gt;"",AD459&lt;=AF459),MIN(1,MAX(0,AE459/Q459)),0))-SUMIFS('Reversal Reclaim'!$L$5:$L$504,'Reversal Reclaim'!$B$5:$B$504,A459,'Reversal Reclaim'!$G$5:$G$504,"Temporary"))))</f>
        <v/>
      </c>
      <c r="BE459" s="188" t="str">
        <f>IF(A459="","",IF(OR(S459="Yes",F459="Credit Note",Q459&lt;=0,AF459="",Setup!$B$24&lt;=AF459,AN459&lt;=0),0,MAX(0,O459*MIN(1,MAX(0,AI459/AN459))*MAX(0,1-IF(AND(AD459&lt;&gt;"",AD459&lt;=AF459),MIN(1,MAX(0,AE459/Q459)),0))-SUMIFS('Reversal Reclaim'!$M$5:$M$504,'Reversal Reclaim'!$B$5:$B$504,A459,'Reversal Reclaim'!$G$5:$G$504,"Temporary"))))</f>
        <v/>
      </c>
      <c r="BF459" s="188" t="str">
        <f>IF(A459="","",IF(OR(S459="Yes",F459="Credit Note",Q459&lt;=0,AF459="",Setup!$B$24&lt;=AF459,AN459&lt;=0),0,MAX(0,P459*MIN(1,MAX(0,AI459/AN459))*MAX(0,1-IF(AND(AD459&lt;&gt;"",AD459&lt;=AF459),MIN(1,MAX(0,AE459/Q459)),0))-SUMIFS('Reversal Reclaim'!$N$5:$N$504,'Reversal Reclaim'!$B$5:$B$504,A459,'Reversal Reclaim'!$G$5:$G$504,"Temporary"))))</f>
        <v/>
      </c>
      <c r="BG459" s="188" t="str">
        <f t="shared" si="103"/>
        <v/>
      </c>
    </row>
    <row r="460" spans="1:59" ht="37.950000000000003" customHeight="1" x14ac:dyDescent="0.25">
      <c r="A460" s="61"/>
      <c r="B460" s="62"/>
      <c r="C460" s="62"/>
      <c r="D460" s="62"/>
      <c r="E460" s="62"/>
      <c r="F460" s="62"/>
      <c r="G460" s="62"/>
      <c r="H460" s="63"/>
      <c r="I460" s="63"/>
      <c r="J460" s="63"/>
      <c r="K460" s="63"/>
      <c r="L460" s="64"/>
      <c r="M460" s="64"/>
      <c r="N460" s="64"/>
      <c r="O460" s="64"/>
      <c r="P460" s="64"/>
      <c r="Q460" s="64"/>
      <c r="R460" s="62"/>
      <c r="S460" s="62"/>
      <c r="T460" s="62"/>
      <c r="U460" s="62"/>
      <c r="V460" s="62"/>
      <c r="W460" s="63"/>
      <c r="X460" s="65"/>
      <c r="Y460" s="65"/>
      <c r="Z460" s="65"/>
      <c r="AA460" s="62"/>
      <c r="AB460" s="62"/>
      <c r="AC460" s="62"/>
      <c r="AD460" s="63"/>
      <c r="AE460" s="64"/>
      <c r="AF460" s="63" t="str">
        <f t="shared" si="91"/>
        <v/>
      </c>
      <c r="AG460" s="62"/>
      <c r="AH460" s="207"/>
      <c r="AI460" s="64"/>
      <c r="AJ460" s="64"/>
      <c r="AK460" s="64"/>
      <c r="AL460" s="66" t="str">
        <f t="shared" si="92"/>
        <v/>
      </c>
      <c r="AM460" s="67" t="str">
        <f t="shared" si="93"/>
        <v/>
      </c>
      <c r="AN460" s="68" t="str">
        <f t="shared" si="94"/>
        <v/>
      </c>
      <c r="AO460" s="67" t="str">
        <f t="shared" si="95"/>
        <v/>
      </c>
      <c r="AP460" s="67" t="str">
        <f t="shared" si="96"/>
        <v/>
      </c>
      <c r="AQ460" s="67" t="str">
        <f t="shared" si="97"/>
        <v/>
      </c>
      <c r="AR460" s="67" t="str">
        <f t="shared" si="98"/>
        <v/>
      </c>
      <c r="AS460" s="67" t="str">
        <f t="shared" si="99"/>
        <v/>
      </c>
      <c r="AT460" s="67" t="str">
        <f>IF(A460="","",IF(S460="Yes","N.A.",IF(AND(AD460&lt;&gt;"",AD460&lt;=AF460,AE460&gt;=Q460),"PASS",IF(Setup!$B$24&lt;=AF460,"WATCH",IF(BG460&gt;0,"PARTIAL REVERSE/REVIEW","REVERSE/REVIEW")))))</f>
        <v/>
      </c>
      <c r="AU460" s="67" t="str">
        <f>IF(A460="","",IF(H460="","REVIEW",IF(AI460&gt;0,IF(OR(AH460="",NOT(ISNUMBER(AH460))),"REVIEW CLAIM DATE",IF(AH460&lt;=SUMIF('FY Deadlines'!$A$5:$A$14,IF(MONTH(H460)&gt;=4,YEAR(H460),YEAR(H460)-1),'FY Deadlines'!$F$5:$F$14),"PASS","EXPIRED CLAIM")),IF(SUMIF('FY Deadlines'!$A$5:$A$14,IF(MONTH(H460)&gt;=4,YEAR(H460),YEAR(H460)-1),'FY Deadlines'!$F$5:$F$14)=0,"REVIEW FY",IF(Setup!$B$24&gt;SUMIF('FY Deadlines'!$A$5:$A$14,IF(MONTH(H460)&gt;=4,YEAR(H460),YEAR(H460)-1),'FY Deadlines'!$F$5:$F$14),"EXPIRED","PASS")))))</f>
        <v/>
      </c>
      <c r="AV460" s="67" t="str">
        <f t="shared" si="100"/>
        <v/>
      </c>
      <c r="AW460" s="67" t="str">
        <f>IF(AM460="","",IF(COUNTIF('GSTR-2B IMS'!$AE$5:$AE$504,AM460)=1,SUMIF('GSTR-2B IMS'!$AE$5:$AE$504,AM460,'GSTR-2B IMS'!$AL$5:$AL$504),""))</f>
        <v/>
      </c>
      <c r="AX460" s="67" t="str">
        <f>IF(A460="","",IF(AO460&gt;1,"Duplicate",IF(COUNTIF('GSTR-2B IMS'!$AE$5:$AE$504,AM460)=0,"Only in Books",IF(COUNTIF('GSTR-2B IMS'!$AE$5:$AE$504,AM460)&gt;1,"Duplicate",IF(AND(C460=INDEX('GSTR-2B IMS'!$C$5:$C$504,AW460),F460=INDEX('GSTR-2B IMS'!$F$5:$F$504,AW460),ABS(H460-INDEX('GSTR-2B IMS'!$H$5:$H$504,AW460))&lt;=Setup!$B$21,ABS(L460-INDEX('GSTR-2B IMS'!$L$5:$L$504,AW460))&lt;=Setup!$B$18,ABS(AN460-INDEX('GSTR-2B IMS'!$AF$5:$AF$504,AW460))&lt;=Setup!$B$19,ABS(M460-INDEX('GSTR-2B IMS'!$M$5:$M$504,AW460))&lt;=Setup!$B$20,ABS(N460-INDEX('GSTR-2B IMS'!$N$5:$N$504,AW460))&lt;=Setup!$B$20,ABS(O460-INDEX('GSTR-2B IMS'!$O$5:$O$504,AW460))&lt;=Setup!$B$20,ABS(P460-INDEX('GSTR-2B IMS'!$P$5:$P$504,AW460))&lt;=Setup!$B$20),"Exact",IF(AND(C460=INDEX('GSTR-2B IMS'!$C$5:$C$504,AW460),F460=INDEX('GSTR-2B IMS'!$F$5:$F$504,AW460)),"Partial","Probable"))))))</f>
        <v/>
      </c>
      <c r="AY460" s="69" t="str">
        <f t="shared" si="101"/>
        <v/>
      </c>
      <c r="AZ460" s="190">
        <f t="shared" si="102"/>
        <v>456</v>
      </c>
      <c r="BA460" s="190" t="str">
        <f>IF(A460="","",IF(AW460="","N.A.",IF(INDEX('GSTR-2B IMS'!$T$5:$T$504,AW460)&lt;&gt;"Available","REVIEW",IF(OR(INDEX('GSTR-2B IMS'!$B$5:$B$504,AW460)="GSTR-1 B2B",INDEX('GSTR-2B IMS'!$B$5:$B$504,AW460)="GSTR-1A",INDEX('GSTR-2B IMS'!$B$5:$B$504,AW460)="IFF"),IF(OR(INDEX('GSTR-2B IMS'!$V$5:$V$504,AW460)="Accepted",INDEX('GSTR-2B IMS'!$V$5:$V$504,AW460)="No Action",INDEX('GSTR-2B IMS'!$V$5:$V$504,AW460)="Deemed Accepted"),"PASS","REVIEW"),IF(OR(INDEX('GSTR-2B IMS'!$V$5:$V$504,AW460)="Not in IMS",INDEX('GSTR-2B IMS'!$V$5:$V$504,AW460)="N.A.",INDEX('GSTR-2B IMS'!$V$5:$V$504,AW460)=""),"PASS","REVIEW")))))</f>
        <v/>
      </c>
      <c r="BB460" s="190" t="str">
        <f>IF(A460="","",IF(S460="Yes","RCM",IF(AW460="","Unmatched",IF(INDEX('GSTR-2B IMS'!$AC$5:$AC$504,AW460)="","4(A)(5)",INDEX('GSTR-2B IMS'!$AC$5:$AC$504,AW460)))))</f>
        <v/>
      </c>
      <c r="BC460" s="188" t="str">
        <f>IF(A460="","",IF(OR(S460="Yes",F460="Credit Note",Q460&lt;=0,AF460="",Setup!$B$24&lt;=AF460,AN460&lt;=0),0,MAX(0,M460*MIN(1,MAX(0,AI460/AN460))*MAX(0,1-IF(AND(AD460&lt;&gt;"",AD460&lt;=AF460),MIN(1,MAX(0,AE460/Q460)),0))-SUMIFS('Reversal Reclaim'!$K$5:$K$504,'Reversal Reclaim'!$B$5:$B$504,A460,'Reversal Reclaim'!$G$5:$G$504,"Temporary"))))</f>
        <v/>
      </c>
      <c r="BD460" s="188" t="str">
        <f>IF(A460="","",IF(OR(S460="Yes",F460="Credit Note",Q460&lt;=0,AF460="",Setup!$B$24&lt;=AF460,AN460&lt;=0),0,MAX(0,N460*MIN(1,MAX(0,AI460/AN460))*MAX(0,1-IF(AND(AD460&lt;&gt;"",AD460&lt;=AF460),MIN(1,MAX(0,AE460/Q460)),0))-SUMIFS('Reversal Reclaim'!$L$5:$L$504,'Reversal Reclaim'!$B$5:$B$504,A460,'Reversal Reclaim'!$G$5:$G$504,"Temporary"))))</f>
        <v/>
      </c>
      <c r="BE460" s="188" t="str">
        <f>IF(A460="","",IF(OR(S460="Yes",F460="Credit Note",Q460&lt;=0,AF460="",Setup!$B$24&lt;=AF460,AN460&lt;=0),0,MAX(0,O460*MIN(1,MAX(0,AI460/AN460))*MAX(0,1-IF(AND(AD460&lt;&gt;"",AD460&lt;=AF460),MIN(1,MAX(0,AE460/Q460)),0))-SUMIFS('Reversal Reclaim'!$M$5:$M$504,'Reversal Reclaim'!$B$5:$B$504,A460,'Reversal Reclaim'!$G$5:$G$504,"Temporary"))))</f>
        <v/>
      </c>
      <c r="BF460" s="188" t="str">
        <f>IF(A460="","",IF(OR(S460="Yes",F460="Credit Note",Q460&lt;=0,AF460="",Setup!$B$24&lt;=AF460,AN460&lt;=0),0,MAX(0,P460*MIN(1,MAX(0,AI460/AN460))*MAX(0,1-IF(AND(AD460&lt;&gt;"",AD460&lt;=AF460),MIN(1,MAX(0,AE460/Q460)),0))-SUMIFS('Reversal Reclaim'!$N$5:$N$504,'Reversal Reclaim'!$B$5:$B$504,A460,'Reversal Reclaim'!$G$5:$G$504,"Temporary"))))</f>
        <v/>
      </c>
      <c r="BG460" s="188" t="str">
        <f t="shared" si="103"/>
        <v/>
      </c>
    </row>
    <row r="461" spans="1:59" ht="37.950000000000003" customHeight="1" x14ac:dyDescent="0.25">
      <c r="A461" s="61"/>
      <c r="B461" s="62"/>
      <c r="C461" s="62"/>
      <c r="D461" s="62"/>
      <c r="E461" s="62"/>
      <c r="F461" s="62"/>
      <c r="G461" s="62"/>
      <c r="H461" s="63"/>
      <c r="I461" s="63"/>
      <c r="J461" s="63"/>
      <c r="K461" s="63"/>
      <c r="L461" s="64"/>
      <c r="M461" s="64"/>
      <c r="N461" s="64"/>
      <c r="O461" s="64"/>
      <c r="P461" s="64"/>
      <c r="Q461" s="64"/>
      <c r="R461" s="62"/>
      <c r="S461" s="62"/>
      <c r="T461" s="62"/>
      <c r="U461" s="62"/>
      <c r="V461" s="62"/>
      <c r="W461" s="63"/>
      <c r="X461" s="65"/>
      <c r="Y461" s="65"/>
      <c r="Z461" s="65"/>
      <c r="AA461" s="62"/>
      <c r="AB461" s="62"/>
      <c r="AC461" s="62"/>
      <c r="AD461" s="63"/>
      <c r="AE461" s="64"/>
      <c r="AF461" s="63" t="str">
        <f t="shared" si="91"/>
        <v/>
      </c>
      <c r="AG461" s="62"/>
      <c r="AH461" s="207"/>
      <c r="AI461" s="64"/>
      <c r="AJ461" s="64"/>
      <c r="AK461" s="64"/>
      <c r="AL461" s="66" t="str">
        <f t="shared" si="92"/>
        <v/>
      </c>
      <c r="AM461" s="67" t="str">
        <f t="shared" si="93"/>
        <v/>
      </c>
      <c r="AN461" s="68" t="str">
        <f t="shared" si="94"/>
        <v/>
      </c>
      <c r="AO461" s="67" t="str">
        <f t="shared" si="95"/>
        <v/>
      </c>
      <c r="AP461" s="67" t="str">
        <f t="shared" si="96"/>
        <v/>
      </c>
      <c r="AQ461" s="67" t="str">
        <f t="shared" si="97"/>
        <v/>
      </c>
      <c r="AR461" s="67" t="str">
        <f t="shared" si="98"/>
        <v/>
      </c>
      <c r="AS461" s="67" t="str">
        <f t="shared" si="99"/>
        <v/>
      </c>
      <c r="AT461" s="67" t="str">
        <f>IF(A461="","",IF(S461="Yes","N.A.",IF(AND(AD461&lt;&gt;"",AD461&lt;=AF461,AE461&gt;=Q461),"PASS",IF(Setup!$B$24&lt;=AF461,"WATCH",IF(BG461&gt;0,"PARTIAL REVERSE/REVIEW","REVERSE/REVIEW")))))</f>
        <v/>
      </c>
      <c r="AU461" s="67" t="str">
        <f>IF(A461="","",IF(H461="","REVIEW",IF(AI461&gt;0,IF(OR(AH461="",NOT(ISNUMBER(AH461))),"REVIEW CLAIM DATE",IF(AH461&lt;=SUMIF('FY Deadlines'!$A$5:$A$14,IF(MONTH(H461)&gt;=4,YEAR(H461),YEAR(H461)-1),'FY Deadlines'!$F$5:$F$14),"PASS","EXPIRED CLAIM")),IF(SUMIF('FY Deadlines'!$A$5:$A$14,IF(MONTH(H461)&gt;=4,YEAR(H461),YEAR(H461)-1),'FY Deadlines'!$F$5:$F$14)=0,"REVIEW FY",IF(Setup!$B$24&gt;SUMIF('FY Deadlines'!$A$5:$A$14,IF(MONTH(H461)&gt;=4,YEAR(H461),YEAR(H461)-1),'FY Deadlines'!$F$5:$F$14),"EXPIRED","PASS")))))</f>
        <v/>
      </c>
      <c r="AV461" s="67" t="str">
        <f t="shared" si="100"/>
        <v/>
      </c>
      <c r="AW461" s="67" t="str">
        <f>IF(AM461="","",IF(COUNTIF('GSTR-2B IMS'!$AE$5:$AE$504,AM461)=1,SUMIF('GSTR-2B IMS'!$AE$5:$AE$504,AM461,'GSTR-2B IMS'!$AL$5:$AL$504),""))</f>
        <v/>
      </c>
      <c r="AX461" s="67" t="str">
        <f>IF(A461="","",IF(AO461&gt;1,"Duplicate",IF(COUNTIF('GSTR-2B IMS'!$AE$5:$AE$504,AM461)=0,"Only in Books",IF(COUNTIF('GSTR-2B IMS'!$AE$5:$AE$504,AM461)&gt;1,"Duplicate",IF(AND(C461=INDEX('GSTR-2B IMS'!$C$5:$C$504,AW461),F461=INDEX('GSTR-2B IMS'!$F$5:$F$504,AW461),ABS(H461-INDEX('GSTR-2B IMS'!$H$5:$H$504,AW461))&lt;=Setup!$B$21,ABS(L461-INDEX('GSTR-2B IMS'!$L$5:$L$504,AW461))&lt;=Setup!$B$18,ABS(AN461-INDEX('GSTR-2B IMS'!$AF$5:$AF$504,AW461))&lt;=Setup!$B$19,ABS(M461-INDEX('GSTR-2B IMS'!$M$5:$M$504,AW461))&lt;=Setup!$B$20,ABS(N461-INDEX('GSTR-2B IMS'!$N$5:$N$504,AW461))&lt;=Setup!$B$20,ABS(O461-INDEX('GSTR-2B IMS'!$O$5:$O$504,AW461))&lt;=Setup!$B$20,ABS(P461-INDEX('GSTR-2B IMS'!$P$5:$P$504,AW461))&lt;=Setup!$B$20),"Exact",IF(AND(C461=INDEX('GSTR-2B IMS'!$C$5:$C$504,AW461),F461=INDEX('GSTR-2B IMS'!$F$5:$F$504,AW461)),"Partial","Probable"))))))</f>
        <v/>
      </c>
      <c r="AY461" s="69" t="str">
        <f t="shared" si="101"/>
        <v/>
      </c>
      <c r="AZ461" s="190">
        <f t="shared" si="102"/>
        <v>457</v>
      </c>
      <c r="BA461" s="190" t="str">
        <f>IF(A461="","",IF(AW461="","N.A.",IF(INDEX('GSTR-2B IMS'!$T$5:$T$504,AW461)&lt;&gt;"Available","REVIEW",IF(OR(INDEX('GSTR-2B IMS'!$B$5:$B$504,AW461)="GSTR-1 B2B",INDEX('GSTR-2B IMS'!$B$5:$B$504,AW461)="GSTR-1A",INDEX('GSTR-2B IMS'!$B$5:$B$504,AW461)="IFF"),IF(OR(INDEX('GSTR-2B IMS'!$V$5:$V$504,AW461)="Accepted",INDEX('GSTR-2B IMS'!$V$5:$V$504,AW461)="No Action",INDEX('GSTR-2B IMS'!$V$5:$V$504,AW461)="Deemed Accepted"),"PASS","REVIEW"),IF(OR(INDEX('GSTR-2B IMS'!$V$5:$V$504,AW461)="Not in IMS",INDEX('GSTR-2B IMS'!$V$5:$V$504,AW461)="N.A.",INDEX('GSTR-2B IMS'!$V$5:$V$504,AW461)=""),"PASS","REVIEW")))))</f>
        <v/>
      </c>
      <c r="BB461" s="190" t="str">
        <f>IF(A461="","",IF(S461="Yes","RCM",IF(AW461="","Unmatched",IF(INDEX('GSTR-2B IMS'!$AC$5:$AC$504,AW461)="","4(A)(5)",INDEX('GSTR-2B IMS'!$AC$5:$AC$504,AW461)))))</f>
        <v/>
      </c>
      <c r="BC461" s="188" t="str">
        <f>IF(A461="","",IF(OR(S461="Yes",F461="Credit Note",Q461&lt;=0,AF461="",Setup!$B$24&lt;=AF461,AN461&lt;=0),0,MAX(0,M461*MIN(1,MAX(0,AI461/AN461))*MAX(0,1-IF(AND(AD461&lt;&gt;"",AD461&lt;=AF461),MIN(1,MAX(0,AE461/Q461)),0))-SUMIFS('Reversal Reclaim'!$K$5:$K$504,'Reversal Reclaim'!$B$5:$B$504,A461,'Reversal Reclaim'!$G$5:$G$504,"Temporary"))))</f>
        <v/>
      </c>
      <c r="BD461" s="188" t="str">
        <f>IF(A461="","",IF(OR(S461="Yes",F461="Credit Note",Q461&lt;=0,AF461="",Setup!$B$24&lt;=AF461,AN461&lt;=0),0,MAX(0,N461*MIN(1,MAX(0,AI461/AN461))*MAX(0,1-IF(AND(AD461&lt;&gt;"",AD461&lt;=AF461),MIN(1,MAX(0,AE461/Q461)),0))-SUMIFS('Reversal Reclaim'!$L$5:$L$504,'Reversal Reclaim'!$B$5:$B$504,A461,'Reversal Reclaim'!$G$5:$G$504,"Temporary"))))</f>
        <v/>
      </c>
      <c r="BE461" s="188" t="str">
        <f>IF(A461="","",IF(OR(S461="Yes",F461="Credit Note",Q461&lt;=0,AF461="",Setup!$B$24&lt;=AF461,AN461&lt;=0),0,MAX(0,O461*MIN(1,MAX(0,AI461/AN461))*MAX(0,1-IF(AND(AD461&lt;&gt;"",AD461&lt;=AF461),MIN(1,MAX(0,AE461/Q461)),0))-SUMIFS('Reversal Reclaim'!$M$5:$M$504,'Reversal Reclaim'!$B$5:$B$504,A461,'Reversal Reclaim'!$G$5:$G$504,"Temporary"))))</f>
        <v/>
      </c>
      <c r="BF461" s="188" t="str">
        <f>IF(A461="","",IF(OR(S461="Yes",F461="Credit Note",Q461&lt;=0,AF461="",Setup!$B$24&lt;=AF461,AN461&lt;=0),0,MAX(0,P461*MIN(1,MAX(0,AI461/AN461))*MAX(0,1-IF(AND(AD461&lt;&gt;"",AD461&lt;=AF461),MIN(1,MAX(0,AE461/Q461)),0))-SUMIFS('Reversal Reclaim'!$N$5:$N$504,'Reversal Reclaim'!$B$5:$B$504,A461,'Reversal Reclaim'!$G$5:$G$504,"Temporary"))))</f>
        <v/>
      </c>
      <c r="BG461" s="188" t="str">
        <f t="shared" si="103"/>
        <v/>
      </c>
    </row>
    <row r="462" spans="1:59" ht="37.950000000000003" customHeight="1" x14ac:dyDescent="0.25">
      <c r="A462" s="61"/>
      <c r="B462" s="62"/>
      <c r="C462" s="62"/>
      <c r="D462" s="62"/>
      <c r="E462" s="62"/>
      <c r="F462" s="62"/>
      <c r="G462" s="62"/>
      <c r="H462" s="63"/>
      <c r="I462" s="63"/>
      <c r="J462" s="63"/>
      <c r="K462" s="63"/>
      <c r="L462" s="64"/>
      <c r="M462" s="64"/>
      <c r="N462" s="64"/>
      <c r="O462" s="64"/>
      <c r="P462" s="64"/>
      <c r="Q462" s="64"/>
      <c r="R462" s="62"/>
      <c r="S462" s="62"/>
      <c r="T462" s="62"/>
      <c r="U462" s="62"/>
      <c r="V462" s="62"/>
      <c r="W462" s="63"/>
      <c r="X462" s="65"/>
      <c r="Y462" s="65"/>
      <c r="Z462" s="65"/>
      <c r="AA462" s="62"/>
      <c r="AB462" s="62"/>
      <c r="AC462" s="62"/>
      <c r="AD462" s="63"/>
      <c r="AE462" s="64"/>
      <c r="AF462" s="63" t="str">
        <f t="shared" si="91"/>
        <v/>
      </c>
      <c r="AG462" s="62"/>
      <c r="AH462" s="207"/>
      <c r="AI462" s="64"/>
      <c r="AJ462" s="64"/>
      <c r="AK462" s="64"/>
      <c r="AL462" s="66" t="str">
        <f t="shared" si="92"/>
        <v/>
      </c>
      <c r="AM462" s="67" t="str">
        <f t="shared" si="93"/>
        <v/>
      </c>
      <c r="AN462" s="68" t="str">
        <f t="shared" si="94"/>
        <v/>
      </c>
      <c r="AO462" s="67" t="str">
        <f t="shared" si="95"/>
        <v/>
      </c>
      <c r="AP462" s="67" t="str">
        <f t="shared" si="96"/>
        <v/>
      </c>
      <c r="AQ462" s="67" t="str">
        <f t="shared" si="97"/>
        <v/>
      </c>
      <c r="AR462" s="67" t="str">
        <f t="shared" si="98"/>
        <v/>
      </c>
      <c r="AS462" s="67" t="str">
        <f t="shared" si="99"/>
        <v/>
      </c>
      <c r="AT462" s="67" t="str">
        <f>IF(A462="","",IF(S462="Yes","N.A.",IF(AND(AD462&lt;&gt;"",AD462&lt;=AF462,AE462&gt;=Q462),"PASS",IF(Setup!$B$24&lt;=AF462,"WATCH",IF(BG462&gt;0,"PARTIAL REVERSE/REVIEW","REVERSE/REVIEW")))))</f>
        <v/>
      </c>
      <c r="AU462" s="67" t="str">
        <f>IF(A462="","",IF(H462="","REVIEW",IF(AI462&gt;0,IF(OR(AH462="",NOT(ISNUMBER(AH462))),"REVIEW CLAIM DATE",IF(AH462&lt;=SUMIF('FY Deadlines'!$A$5:$A$14,IF(MONTH(H462)&gt;=4,YEAR(H462),YEAR(H462)-1),'FY Deadlines'!$F$5:$F$14),"PASS","EXPIRED CLAIM")),IF(SUMIF('FY Deadlines'!$A$5:$A$14,IF(MONTH(H462)&gt;=4,YEAR(H462),YEAR(H462)-1),'FY Deadlines'!$F$5:$F$14)=0,"REVIEW FY",IF(Setup!$B$24&gt;SUMIF('FY Deadlines'!$A$5:$A$14,IF(MONTH(H462)&gt;=4,YEAR(H462),YEAR(H462)-1),'FY Deadlines'!$F$5:$F$14),"EXPIRED","PASS")))))</f>
        <v/>
      </c>
      <c r="AV462" s="67" t="str">
        <f t="shared" si="100"/>
        <v/>
      </c>
      <c r="AW462" s="67" t="str">
        <f>IF(AM462="","",IF(COUNTIF('GSTR-2B IMS'!$AE$5:$AE$504,AM462)=1,SUMIF('GSTR-2B IMS'!$AE$5:$AE$504,AM462,'GSTR-2B IMS'!$AL$5:$AL$504),""))</f>
        <v/>
      </c>
      <c r="AX462" s="67" t="str">
        <f>IF(A462="","",IF(AO462&gt;1,"Duplicate",IF(COUNTIF('GSTR-2B IMS'!$AE$5:$AE$504,AM462)=0,"Only in Books",IF(COUNTIF('GSTR-2B IMS'!$AE$5:$AE$504,AM462)&gt;1,"Duplicate",IF(AND(C462=INDEX('GSTR-2B IMS'!$C$5:$C$504,AW462),F462=INDEX('GSTR-2B IMS'!$F$5:$F$504,AW462),ABS(H462-INDEX('GSTR-2B IMS'!$H$5:$H$504,AW462))&lt;=Setup!$B$21,ABS(L462-INDEX('GSTR-2B IMS'!$L$5:$L$504,AW462))&lt;=Setup!$B$18,ABS(AN462-INDEX('GSTR-2B IMS'!$AF$5:$AF$504,AW462))&lt;=Setup!$B$19,ABS(M462-INDEX('GSTR-2B IMS'!$M$5:$M$504,AW462))&lt;=Setup!$B$20,ABS(N462-INDEX('GSTR-2B IMS'!$N$5:$N$504,AW462))&lt;=Setup!$B$20,ABS(O462-INDEX('GSTR-2B IMS'!$O$5:$O$504,AW462))&lt;=Setup!$B$20,ABS(P462-INDEX('GSTR-2B IMS'!$P$5:$P$504,AW462))&lt;=Setup!$B$20),"Exact",IF(AND(C462=INDEX('GSTR-2B IMS'!$C$5:$C$504,AW462),F462=INDEX('GSTR-2B IMS'!$F$5:$F$504,AW462)),"Partial","Probable"))))))</f>
        <v/>
      </c>
      <c r="AY462" s="69" t="str">
        <f t="shared" si="101"/>
        <v/>
      </c>
      <c r="AZ462" s="190">
        <f t="shared" si="102"/>
        <v>458</v>
      </c>
      <c r="BA462" s="190" t="str">
        <f>IF(A462="","",IF(AW462="","N.A.",IF(INDEX('GSTR-2B IMS'!$T$5:$T$504,AW462)&lt;&gt;"Available","REVIEW",IF(OR(INDEX('GSTR-2B IMS'!$B$5:$B$504,AW462)="GSTR-1 B2B",INDEX('GSTR-2B IMS'!$B$5:$B$504,AW462)="GSTR-1A",INDEX('GSTR-2B IMS'!$B$5:$B$504,AW462)="IFF"),IF(OR(INDEX('GSTR-2B IMS'!$V$5:$V$504,AW462)="Accepted",INDEX('GSTR-2B IMS'!$V$5:$V$504,AW462)="No Action",INDEX('GSTR-2B IMS'!$V$5:$V$504,AW462)="Deemed Accepted"),"PASS","REVIEW"),IF(OR(INDEX('GSTR-2B IMS'!$V$5:$V$504,AW462)="Not in IMS",INDEX('GSTR-2B IMS'!$V$5:$V$504,AW462)="N.A.",INDEX('GSTR-2B IMS'!$V$5:$V$504,AW462)=""),"PASS","REVIEW")))))</f>
        <v/>
      </c>
      <c r="BB462" s="190" t="str">
        <f>IF(A462="","",IF(S462="Yes","RCM",IF(AW462="","Unmatched",IF(INDEX('GSTR-2B IMS'!$AC$5:$AC$504,AW462)="","4(A)(5)",INDEX('GSTR-2B IMS'!$AC$5:$AC$504,AW462)))))</f>
        <v/>
      </c>
      <c r="BC462" s="188" t="str">
        <f>IF(A462="","",IF(OR(S462="Yes",F462="Credit Note",Q462&lt;=0,AF462="",Setup!$B$24&lt;=AF462,AN462&lt;=0),0,MAX(0,M462*MIN(1,MAX(0,AI462/AN462))*MAX(0,1-IF(AND(AD462&lt;&gt;"",AD462&lt;=AF462),MIN(1,MAX(0,AE462/Q462)),0))-SUMIFS('Reversal Reclaim'!$K$5:$K$504,'Reversal Reclaim'!$B$5:$B$504,A462,'Reversal Reclaim'!$G$5:$G$504,"Temporary"))))</f>
        <v/>
      </c>
      <c r="BD462" s="188" t="str">
        <f>IF(A462="","",IF(OR(S462="Yes",F462="Credit Note",Q462&lt;=0,AF462="",Setup!$B$24&lt;=AF462,AN462&lt;=0),0,MAX(0,N462*MIN(1,MAX(0,AI462/AN462))*MAX(0,1-IF(AND(AD462&lt;&gt;"",AD462&lt;=AF462),MIN(1,MAX(0,AE462/Q462)),0))-SUMIFS('Reversal Reclaim'!$L$5:$L$504,'Reversal Reclaim'!$B$5:$B$504,A462,'Reversal Reclaim'!$G$5:$G$504,"Temporary"))))</f>
        <v/>
      </c>
      <c r="BE462" s="188" t="str">
        <f>IF(A462="","",IF(OR(S462="Yes",F462="Credit Note",Q462&lt;=0,AF462="",Setup!$B$24&lt;=AF462,AN462&lt;=0),0,MAX(0,O462*MIN(1,MAX(0,AI462/AN462))*MAX(0,1-IF(AND(AD462&lt;&gt;"",AD462&lt;=AF462),MIN(1,MAX(0,AE462/Q462)),0))-SUMIFS('Reversal Reclaim'!$M$5:$M$504,'Reversal Reclaim'!$B$5:$B$504,A462,'Reversal Reclaim'!$G$5:$G$504,"Temporary"))))</f>
        <v/>
      </c>
      <c r="BF462" s="188" t="str">
        <f>IF(A462="","",IF(OR(S462="Yes",F462="Credit Note",Q462&lt;=0,AF462="",Setup!$B$24&lt;=AF462,AN462&lt;=0),0,MAX(0,P462*MIN(1,MAX(0,AI462/AN462))*MAX(0,1-IF(AND(AD462&lt;&gt;"",AD462&lt;=AF462),MIN(1,MAX(0,AE462/Q462)),0))-SUMIFS('Reversal Reclaim'!$N$5:$N$504,'Reversal Reclaim'!$B$5:$B$504,A462,'Reversal Reclaim'!$G$5:$G$504,"Temporary"))))</f>
        <v/>
      </c>
      <c r="BG462" s="188" t="str">
        <f t="shared" si="103"/>
        <v/>
      </c>
    </row>
    <row r="463" spans="1:59" ht="37.950000000000003" customHeight="1" x14ac:dyDescent="0.25">
      <c r="A463" s="61"/>
      <c r="B463" s="62"/>
      <c r="C463" s="62"/>
      <c r="D463" s="62"/>
      <c r="E463" s="62"/>
      <c r="F463" s="62"/>
      <c r="G463" s="62"/>
      <c r="H463" s="63"/>
      <c r="I463" s="63"/>
      <c r="J463" s="63"/>
      <c r="K463" s="63"/>
      <c r="L463" s="64"/>
      <c r="M463" s="64"/>
      <c r="N463" s="64"/>
      <c r="O463" s="64"/>
      <c r="P463" s="64"/>
      <c r="Q463" s="64"/>
      <c r="R463" s="62"/>
      <c r="S463" s="62"/>
      <c r="T463" s="62"/>
      <c r="U463" s="62"/>
      <c r="V463" s="62"/>
      <c r="W463" s="63"/>
      <c r="X463" s="65"/>
      <c r="Y463" s="65"/>
      <c r="Z463" s="65"/>
      <c r="AA463" s="62"/>
      <c r="AB463" s="62"/>
      <c r="AC463" s="62"/>
      <c r="AD463" s="63"/>
      <c r="AE463" s="64"/>
      <c r="AF463" s="63" t="str">
        <f t="shared" si="91"/>
        <v/>
      </c>
      <c r="AG463" s="62"/>
      <c r="AH463" s="207"/>
      <c r="AI463" s="64"/>
      <c r="AJ463" s="64"/>
      <c r="AK463" s="64"/>
      <c r="AL463" s="66" t="str">
        <f t="shared" si="92"/>
        <v/>
      </c>
      <c r="AM463" s="67" t="str">
        <f t="shared" si="93"/>
        <v/>
      </c>
      <c r="AN463" s="68" t="str">
        <f t="shared" si="94"/>
        <v/>
      </c>
      <c r="AO463" s="67" t="str">
        <f t="shared" si="95"/>
        <v/>
      </c>
      <c r="AP463" s="67" t="str">
        <f t="shared" si="96"/>
        <v/>
      </c>
      <c r="AQ463" s="67" t="str">
        <f t="shared" si="97"/>
        <v/>
      </c>
      <c r="AR463" s="67" t="str">
        <f t="shared" si="98"/>
        <v/>
      </c>
      <c r="AS463" s="67" t="str">
        <f t="shared" si="99"/>
        <v/>
      </c>
      <c r="AT463" s="67" t="str">
        <f>IF(A463="","",IF(S463="Yes","N.A.",IF(AND(AD463&lt;&gt;"",AD463&lt;=AF463,AE463&gt;=Q463),"PASS",IF(Setup!$B$24&lt;=AF463,"WATCH",IF(BG463&gt;0,"PARTIAL REVERSE/REVIEW","REVERSE/REVIEW")))))</f>
        <v/>
      </c>
      <c r="AU463" s="67" t="str">
        <f>IF(A463="","",IF(H463="","REVIEW",IF(AI463&gt;0,IF(OR(AH463="",NOT(ISNUMBER(AH463))),"REVIEW CLAIM DATE",IF(AH463&lt;=SUMIF('FY Deadlines'!$A$5:$A$14,IF(MONTH(H463)&gt;=4,YEAR(H463),YEAR(H463)-1),'FY Deadlines'!$F$5:$F$14),"PASS","EXPIRED CLAIM")),IF(SUMIF('FY Deadlines'!$A$5:$A$14,IF(MONTH(H463)&gt;=4,YEAR(H463),YEAR(H463)-1),'FY Deadlines'!$F$5:$F$14)=0,"REVIEW FY",IF(Setup!$B$24&gt;SUMIF('FY Deadlines'!$A$5:$A$14,IF(MONTH(H463)&gt;=4,YEAR(H463),YEAR(H463)-1),'FY Deadlines'!$F$5:$F$14),"EXPIRED","PASS")))))</f>
        <v/>
      </c>
      <c r="AV463" s="67" t="str">
        <f t="shared" si="100"/>
        <v/>
      </c>
      <c r="AW463" s="67" t="str">
        <f>IF(AM463="","",IF(COUNTIF('GSTR-2B IMS'!$AE$5:$AE$504,AM463)=1,SUMIF('GSTR-2B IMS'!$AE$5:$AE$504,AM463,'GSTR-2B IMS'!$AL$5:$AL$504),""))</f>
        <v/>
      </c>
      <c r="AX463" s="67" t="str">
        <f>IF(A463="","",IF(AO463&gt;1,"Duplicate",IF(COUNTIF('GSTR-2B IMS'!$AE$5:$AE$504,AM463)=0,"Only in Books",IF(COUNTIF('GSTR-2B IMS'!$AE$5:$AE$504,AM463)&gt;1,"Duplicate",IF(AND(C463=INDEX('GSTR-2B IMS'!$C$5:$C$504,AW463),F463=INDEX('GSTR-2B IMS'!$F$5:$F$504,AW463),ABS(H463-INDEX('GSTR-2B IMS'!$H$5:$H$504,AW463))&lt;=Setup!$B$21,ABS(L463-INDEX('GSTR-2B IMS'!$L$5:$L$504,AW463))&lt;=Setup!$B$18,ABS(AN463-INDEX('GSTR-2B IMS'!$AF$5:$AF$504,AW463))&lt;=Setup!$B$19,ABS(M463-INDEX('GSTR-2B IMS'!$M$5:$M$504,AW463))&lt;=Setup!$B$20,ABS(N463-INDEX('GSTR-2B IMS'!$N$5:$N$504,AW463))&lt;=Setup!$B$20,ABS(O463-INDEX('GSTR-2B IMS'!$O$5:$O$504,AW463))&lt;=Setup!$B$20,ABS(P463-INDEX('GSTR-2B IMS'!$P$5:$P$504,AW463))&lt;=Setup!$B$20),"Exact",IF(AND(C463=INDEX('GSTR-2B IMS'!$C$5:$C$504,AW463),F463=INDEX('GSTR-2B IMS'!$F$5:$F$504,AW463)),"Partial","Probable"))))))</f>
        <v/>
      </c>
      <c r="AY463" s="69" t="str">
        <f t="shared" si="101"/>
        <v/>
      </c>
      <c r="AZ463" s="190">
        <f t="shared" si="102"/>
        <v>459</v>
      </c>
      <c r="BA463" s="190" t="str">
        <f>IF(A463="","",IF(AW463="","N.A.",IF(INDEX('GSTR-2B IMS'!$T$5:$T$504,AW463)&lt;&gt;"Available","REVIEW",IF(OR(INDEX('GSTR-2B IMS'!$B$5:$B$504,AW463)="GSTR-1 B2B",INDEX('GSTR-2B IMS'!$B$5:$B$504,AW463)="GSTR-1A",INDEX('GSTR-2B IMS'!$B$5:$B$504,AW463)="IFF"),IF(OR(INDEX('GSTR-2B IMS'!$V$5:$V$504,AW463)="Accepted",INDEX('GSTR-2B IMS'!$V$5:$V$504,AW463)="No Action",INDEX('GSTR-2B IMS'!$V$5:$V$504,AW463)="Deemed Accepted"),"PASS","REVIEW"),IF(OR(INDEX('GSTR-2B IMS'!$V$5:$V$504,AW463)="Not in IMS",INDEX('GSTR-2B IMS'!$V$5:$V$504,AW463)="N.A.",INDEX('GSTR-2B IMS'!$V$5:$V$504,AW463)=""),"PASS","REVIEW")))))</f>
        <v/>
      </c>
      <c r="BB463" s="190" t="str">
        <f>IF(A463="","",IF(S463="Yes","RCM",IF(AW463="","Unmatched",IF(INDEX('GSTR-2B IMS'!$AC$5:$AC$504,AW463)="","4(A)(5)",INDEX('GSTR-2B IMS'!$AC$5:$AC$504,AW463)))))</f>
        <v/>
      </c>
      <c r="BC463" s="188" t="str">
        <f>IF(A463="","",IF(OR(S463="Yes",F463="Credit Note",Q463&lt;=0,AF463="",Setup!$B$24&lt;=AF463,AN463&lt;=0),0,MAX(0,M463*MIN(1,MAX(0,AI463/AN463))*MAX(0,1-IF(AND(AD463&lt;&gt;"",AD463&lt;=AF463),MIN(1,MAX(0,AE463/Q463)),0))-SUMIFS('Reversal Reclaim'!$K$5:$K$504,'Reversal Reclaim'!$B$5:$B$504,A463,'Reversal Reclaim'!$G$5:$G$504,"Temporary"))))</f>
        <v/>
      </c>
      <c r="BD463" s="188" t="str">
        <f>IF(A463="","",IF(OR(S463="Yes",F463="Credit Note",Q463&lt;=0,AF463="",Setup!$B$24&lt;=AF463,AN463&lt;=0),0,MAX(0,N463*MIN(1,MAX(0,AI463/AN463))*MAX(0,1-IF(AND(AD463&lt;&gt;"",AD463&lt;=AF463),MIN(1,MAX(0,AE463/Q463)),0))-SUMIFS('Reversal Reclaim'!$L$5:$L$504,'Reversal Reclaim'!$B$5:$B$504,A463,'Reversal Reclaim'!$G$5:$G$504,"Temporary"))))</f>
        <v/>
      </c>
      <c r="BE463" s="188" t="str">
        <f>IF(A463="","",IF(OR(S463="Yes",F463="Credit Note",Q463&lt;=0,AF463="",Setup!$B$24&lt;=AF463,AN463&lt;=0),0,MAX(0,O463*MIN(1,MAX(0,AI463/AN463))*MAX(0,1-IF(AND(AD463&lt;&gt;"",AD463&lt;=AF463),MIN(1,MAX(0,AE463/Q463)),0))-SUMIFS('Reversal Reclaim'!$M$5:$M$504,'Reversal Reclaim'!$B$5:$B$504,A463,'Reversal Reclaim'!$G$5:$G$504,"Temporary"))))</f>
        <v/>
      </c>
      <c r="BF463" s="188" t="str">
        <f>IF(A463="","",IF(OR(S463="Yes",F463="Credit Note",Q463&lt;=0,AF463="",Setup!$B$24&lt;=AF463,AN463&lt;=0),0,MAX(0,P463*MIN(1,MAX(0,AI463/AN463))*MAX(0,1-IF(AND(AD463&lt;&gt;"",AD463&lt;=AF463),MIN(1,MAX(0,AE463/Q463)),0))-SUMIFS('Reversal Reclaim'!$N$5:$N$504,'Reversal Reclaim'!$B$5:$B$504,A463,'Reversal Reclaim'!$G$5:$G$504,"Temporary"))))</f>
        <v/>
      </c>
      <c r="BG463" s="188" t="str">
        <f t="shared" si="103"/>
        <v/>
      </c>
    </row>
    <row r="464" spans="1:59" ht="37.950000000000003" customHeight="1" x14ac:dyDescent="0.25">
      <c r="A464" s="61"/>
      <c r="B464" s="62"/>
      <c r="C464" s="62"/>
      <c r="D464" s="62"/>
      <c r="E464" s="62"/>
      <c r="F464" s="62"/>
      <c r="G464" s="62"/>
      <c r="H464" s="63"/>
      <c r="I464" s="63"/>
      <c r="J464" s="63"/>
      <c r="K464" s="63"/>
      <c r="L464" s="64"/>
      <c r="M464" s="64"/>
      <c r="N464" s="64"/>
      <c r="O464" s="64"/>
      <c r="P464" s="64"/>
      <c r="Q464" s="64"/>
      <c r="R464" s="62"/>
      <c r="S464" s="62"/>
      <c r="T464" s="62"/>
      <c r="U464" s="62"/>
      <c r="V464" s="62"/>
      <c r="W464" s="63"/>
      <c r="X464" s="65"/>
      <c r="Y464" s="65"/>
      <c r="Z464" s="65"/>
      <c r="AA464" s="62"/>
      <c r="AB464" s="62"/>
      <c r="AC464" s="62"/>
      <c r="AD464" s="63"/>
      <c r="AE464" s="64"/>
      <c r="AF464" s="63" t="str">
        <f t="shared" si="91"/>
        <v/>
      </c>
      <c r="AG464" s="62"/>
      <c r="AH464" s="207"/>
      <c r="AI464" s="64"/>
      <c r="AJ464" s="64"/>
      <c r="AK464" s="64"/>
      <c r="AL464" s="66" t="str">
        <f t="shared" si="92"/>
        <v/>
      </c>
      <c r="AM464" s="67" t="str">
        <f t="shared" si="93"/>
        <v/>
      </c>
      <c r="AN464" s="68" t="str">
        <f t="shared" si="94"/>
        <v/>
      </c>
      <c r="AO464" s="67" t="str">
        <f t="shared" si="95"/>
        <v/>
      </c>
      <c r="AP464" s="67" t="str">
        <f t="shared" si="96"/>
        <v/>
      </c>
      <c r="AQ464" s="67" t="str">
        <f t="shared" si="97"/>
        <v/>
      </c>
      <c r="AR464" s="67" t="str">
        <f t="shared" si="98"/>
        <v/>
      </c>
      <c r="AS464" s="67" t="str">
        <f t="shared" si="99"/>
        <v/>
      </c>
      <c r="AT464" s="67" t="str">
        <f>IF(A464="","",IF(S464="Yes","N.A.",IF(AND(AD464&lt;&gt;"",AD464&lt;=AF464,AE464&gt;=Q464),"PASS",IF(Setup!$B$24&lt;=AF464,"WATCH",IF(BG464&gt;0,"PARTIAL REVERSE/REVIEW","REVERSE/REVIEW")))))</f>
        <v/>
      </c>
      <c r="AU464" s="67" t="str">
        <f>IF(A464="","",IF(H464="","REVIEW",IF(AI464&gt;0,IF(OR(AH464="",NOT(ISNUMBER(AH464))),"REVIEW CLAIM DATE",IF(AH464&lt;=SUMIF('FY Deadlines'!$A$5:$A$14,IF(MONTH(H464)&gt;=4,YEAR(H464),YEAR(H464)-1),'FY Deadlines'!$F$5:$F$14),"PASS","EXPIRED CLAIM")),IF(SUMIF('FY Deadlines'!$A$5:$A$14,IF(MONTH(H464)&gt;=4,YEAR(H464),YEAR(H464)-1),'FY Deadlines'!$F$5:$F$14)=0,"REVIEW FY",IF(Setup!$B$24&gt;SUMIF('FY Deadlines'!$A$5:$A$14,IF(MONTH(H464)&gt;=4,YEAR(H464),YEAR(H464)-1),'FY Deadlines'!$F$5:$F$14),"EXPIRED","PASS")))))</f>
        <v/>
      </c>
      <c r="AV464" s="67" t="str">
        <f t="shared" si="100"/>
        <v/>
      </c>
      <c r="AW464" s="67" t="str">
        <f>IF(AM464="","",IF(COUNTIF('GSTR-2B IMS'!$AE$5:$AE$504,AM464)=1,SUMIF('GSTR-2B IMS'!$AE$5:$AE$504,AM464,'GSTR-2B IMS'!$AL$5:$AL$504),""))</f>
        <v/>
      </c>
      <c r="AX464" s="67" t="str">
        <f>IF(A464="","",IF(AO464&gt;1,"Duplicate",IF(COUNTIF('GSTR-2B IMS'!$AE$5:$AE$504,AM464)=0,"Only in Books",IF(COUNTIF('GSTR-2B IMS'!$AE$5:$AE$504,AM464)&gt;1,"Duplicate",IF(AND(C464=INDEX('GSTR-2B IMS'!$C$5:$C$504,AW464),F464=INDEX('GSTR-2B IMS'!$F$5:$F$504,AW464),ABS(H464-INDEX('GSTR-2B IMS'!$H$5:$H$504,AW464))&lt;=Setup!$B$21,ABS(L464-INDEX('GSTR-2B IMS'!$L$5:$L$504,AW464))&lt;=Setup!$B$18,ABS(AN464-INDEX('GSTR-2B IMS'!$AF$5:$AF$504,AW464))&lt;=Setup!$B$19,ABS(M464-INDEX('GSTR-2B IMS'!$M$5:$M$504,AW464))&lt;=Setup!$B$20,ABS(N464-INDEX('GSTR-2B IMS'!$N$5:$N$504,AW464))&lt;=Setup!$B$20,ABS(O464-INDEX('GSTR-2B IMS'!$O$5:$O$504,AW464))&lt;=Setup!$B$20,ABS(P464-INDEX('GSTR-2B IMS'!$P$5:$P$504,AW464))&lt;=Setup!$B$20),"Exact",IF(AND(C464=INDEX('GSTR-2B IMS'!$C$5:$C$504,AW464),F464=INDEX('GSTR-2B IMS'!$F$5:$F$504,AW464)),"Partial","Probable"))))))</f>
        <v/>
      </c>
      <c r="AY464" s="69" t="str">
        <f t="shared" si="101"/>
        <v/>
      </c>
      <c r="AZ464" s="190">
        <f t="shared" si="102"/>
        <v>460</v>
      </c>
      <c r="BA464" s="190" t="str">
        <f>IF(A464="","",IF(AW464="","N.A.",IF(INDEX('GSTR-2B IMS'!$T$5:$T$504,AW464)&lt;&gt;"Available","REVIEW",IF(OR(INDEX('GSTR-2B IMS'!$B$5:$B$504,AW464)="GSTR-1 B2B",INDEX('GSTR-2B IMS'!$B$5:$B$504,AW464)="GSTR-1A",INDEX('GSTR-2B IMS'!$B$5:$B$504,AW464)="IFF"),IF(OR(INDEX('GSTR-2B IMS'!$V$5:$V$504,AW464)="Accepted",INDEX('GSTR-2B IMS'!$V$5:$V$504,AW464)="No Action",INDEX('GSTR-2B IMS'!$V$5:$V$504,AW464)="Deemed Accepted"),"PASS","REVIEW"),IF(OR(INDEX('GSTR-2B IMS'!$V$5:$V$504,AW464)="Not in IMS",INDEX('GSTR-2B IMS'!$V$5:$V$504,AW464)="N.A.",INDEX('GSTR-2B IMS'!$V$5:$V$504,AW464)=""),"PASS","REVIEW")))))</f>
        <v/>
      </c>
      <c r="BB464" s="190" t="str">
        <f>IF(A464="","",IF(S464="Yes","RCM",IF(AW464="","Unmatched",IF(INDEX('GSTR-2B IMS'!$AC$5:$AC$504,AW464)="","4(A)(5)",INDEX('GSTR-2B IMS'!$AC$5:$AC$504,AW464)))))</f>
        <v/>
      </c>
      <c r="BC464" s="188" t="str">
        <f>IF(A464="","",IF(OR(S464="Yes",F464="Credit Note",Q464&lt;=0,AF464="",Setup!$B$24&lt;=AF464,AN464&lt;=0),0,MAX(0,M464*MIN(1,MAX(0,AI464/AN464))*MAX(0,1-IF(AND(AD464&lt;&gt;"",AD464&lt;=AF464),MIN(1,MAX(0,AE464/Q464)),0))-SUMIFS('Reversal Reclaim'!$K$5:$K$504,'Reversal Reclaim'!$B$5:$B$504,A464,'Reversal Reclaim'!$G$5:$G$504,"Temporary"))))</f>
        <v/>
      </c>
      <c r="BD464" s="188" t="str">
        <f>IF(A464="","",IF(OR(S464="Yes",F464="Credit Note",Q464&lt;=0,AF464="",Setup!$B$24&lt;=AF464,AN464&lt;=0),0,MAX(0,N464*MIN(1,MAX(0,AI464/AN464))*MAX(0,1-IF(AND(AD464&lt;&gt;"",AD464&lt;=AF464),MIN(1,MAX(0,AE464/Q464)),0))-SUMIFS('Reversal Reclaim'!$L$5:$L$504,'Reversal Reclaim'!$B$5:$B$504,A464,'Reversal Reclaim'!$G$5:$G$504,"Temporary"))))</f>
        <v/>
      </c>
      <c r="BE464" s="188" t="str">
        <f>IF(A464="","",IF(OR(S464="Yes",F464="Credit Note",Q464&lt;=0,AF464="",Setup!$B$24&lt;=AF464,AN464&lt;=0),0,MAX(0,O464*MIN(1,MAX(0,AI464/AN464))*MAX(0,1-IF(AND(AD464&lt;&gt;"",AD464&lt;=AF464),MIN(1,MAX(0,AE464/Q464)),0))-SUMIFS('Reversal Reclaim'!$M$5:$M$504,'Reversal Reclaim'!$B$5:$B$504,A464,'Reversal Reclaim'!$G$5:$G$504,"Temporary"))))</f>
        <v/>
      </c>
      <c r="BF464" s="188" t="str">
        <f>IF(A464="","",IF(OR(S464="Yes",F464="Credit Note",Q464&lt;=0,AF464="",Setup!$B$24&lt;=AF464,AN464&lt;=0),0,MAX(0,P464*MIN(1,MAX(0,AI464/AN464))*MAX(0,1-IF(AND(AD464&lt;&gt;"",AD464&lt;=AF464),MIN(1,MAX(0,AE464/Q464)),0))-SUMIFS('Reversal Reclaim'!$N$5:$N$504,'Reversal Reclaim'!$B$5:$B$504,A464,'Reversal Reclaim'!$G$5:$G$504,"Temporary"))))</f>
        <v/>
      </c>
      <c r="BG464" s="188" t="str">
        <f t="shared" si="103"/>
        <v/>
      </c>
    </row>
    <row r="465" spans="1:59" ht="37.950000000000003" customHeight="1" x14ac:dyDescent="0.25">
      <c r="A465" s="61"/>
      <c r="B465" s="62"/>
      <c r="C465" s="62"/>
      <c r="D465" s="62"/>
      <c r="E465" s="62"/>
      <c r="F465" s="62"/>
      <c r="G465" s="62"/>
      <c r="H465" s="63"/>
      <c r="I465" s="63"/>
      <c r="J465" s="63"/>
      <c r="K465" s="63"/>
      <c r="L465" s="64"/>
      <c r="M465" s="64"/>
      <c r="N465" s="64"/>
      <c r="O465" s="64"/>
      <c r="P465" s="64"/>
      <c r="Q465" s="64"/>
      <c r="R465" s="62"/>
      <c r="S465" s="62"/>
      <c r="T465" s="62"/>
      <c r="U465" s="62"/>
      <c r="V465" s="62"/>
      <c r="W465" s="63"/>
      <c r="X465" s="65"/>
      <c r="Y465" s="65"/>
      <c r="Z465" s="65"/>
      <c r="AA465" s="62"/>
      <c r="AB465" s="62"/>
      <c r="AC465" s="62"/>
      <c r="AD465" s="63"/>
      <c r="AE465" s="64"/>
      <c r="AF465" s="63" t="str">
        <f t="shared" si="91"/>
        <v/>
      </c>
      <c r="AG465" s="62"/>
      <c r="AH465" s="207"/>
      <c r="AI465" s="64"/>
      <c r="AJ465" s="64"/>
      <c r="AK465" s="64"/>
      <c r="AL465" s="66" t="str">
        <f t="shared" si="92"/>
        <v/>
      </c>
      <c r="AM465" s="67" t="str">
        <f t="shared" si="93"/>
        <v/>
      </c>
      <c r="AN465" s="68" t="str">
        <f t="shared" si="94"/>
        <v/>
      </c>
      <c r="AO465" s="67" t="str">
        <f t="shared" si="95"/>
        <v/>
      </c>
      <c r="AP465" s="67" t="str">
        <f t="shared" si="96"/>
        <v/>
      </c>
      <c r="AQ465" s="67" t="str">
        <f t="shared" si="97"/>
        <v/>
      </c>
      <c r="AR465" s="67" t="str">
        <f t="shared" si="98"/>
        <v/>
      </c>
      <c r="AS465" s="67" t="str">
        <f t="shared" si="99"/>
        <v/>
      </c>
      <c r="AT465" s="67" t="str">
        <f>IF(A465="","",IF(S465="Yes","N.A.",IF(AND(AD465&lt;&gt;"",AD465&lt;=AF465,AE465&gt;=Q465),"PASS",IF(Setup!$B$24&lt;=AF465,"WATCH",IF(BG465&gt;0,"PARTIAL REVERSE/REVIEW","REVERSE/REVIEW")))))</f>
        <v/>
      </c>
      <c r="AU465" s="67" t="str">
        <f>IF(A465="","",IF(H465="","REVIEW",IF(AI465&gt;0,IF(OR(AH465="",NOT(ISNUMBER(AH465))),"REVIEW CLAIM DATE",IF(AH465&lt;=SUMIF('FY Deadlines'!$A$5:$A$14,IF(MONTH(H465)&gt;=4,YEAR(H465),YEAR(H465)-1),'FY Deadlines'!$F$5:$F$14),"PASS","EXPIRED CLAIM")),IF(SUMIF('FY Deadlines'!$A$5:$A$14,IF(MONTH(H465)&gt;=4,YEAR(H465),YEAR(H465)-1),'FY Deadlines'!$F$5:$F$14)=0,"REVIEW FY",IF(Setup!$B$24&gt;SUMIF('FY Deadlines'!$A$5:$A$14,IF(MONTH(H465)&gt;=4,YEAR(H465),YEAR(H465)-1),'FY Deadlines'!$F$5:$F$14),"EXPIRED","PASS")))))</f>
        <v/>
      </c>
      <c r="AV465" s="67" t="str">
        <f t="shared" si="100"/>
        <v/>
      </c>
      <c r="AW465" s="67" t="str">
        <f>IF(AM465="","",IF(COUNTIF('GSTR-2B IMS'!$AE$5:$AE$504,AM465)=1,SUMIF('GSTR-2B IMS'!$AE$5:$AE$504,AM465,'GSTR-2B IMS'!$AL$5:$AL$504),""))</f>
        <v/>
      </c>
      <c r="AX465" s="67" t="str">
        <f>IF(A465="","",IF(AO465&gt;1,"Duplicate",IF(COUNTIF('GSTR-2B IMS'!$AE$5:$AE$504,AM465)=0,"Only in Books",IF(COUNTIF('GSTR-2B IMS'!$AE$5:$AE$504,AM465)&gt;1,"Duplicate",IF(AND(C465=INDEX('GSTR-2B IMS'!$C$5:$C$504,AW465),F465=INDEX('GSTR-2B IMS'!$F$5:$F$504,AW465),ABS(H465-INDEX('GSTR-2B IMS'!$H$5:$H$504,AW465))&lt;=Setup!$B$21,ABS(L465-INDEX('GSTR-2B IMS'!$L$5:$L$504,AW465))&lt;=Setup!$B$18,ABS(AN465-INDEX('GSTR-2B IMS'!$AF$5:$AF$504,AW465))&lt;=Setup!$B$19,ABS(M465-INDEX('GSTR-2B IMS'!$M$5:$M$504,AW465))&lt;=Setup!$B$20,ABS(N465-INDEX('GSTR-2B IMS'!$N$5:$N$504,AW465))&lt;=Setup!$B$20,ABS(O465-INDEX('GSTR-2B IMS'!$O$5:$O$504,AW465))&lt;=Setup!$B$20,ABS(P465-INDEX('GSTR-2B IMS'!$P$5:$P$504,AW465))&lt;=Setup!$B$20),"Exact",IF(AND(C465=INDEX('GSTR-2B IMS'!$C$5:$C$504,AW465),F465=INDEX('GSTR-2B IMS'!$F$5:$F$504,AW465)),"Partial","Probable"))))))</f>
        <v/>
      </c>
      <c r="AY465" s="69" t="str">
        <f t="shared" si="101"/>
        <v/>
      </c>
      <c r="AZ465" s="190">
        <f t="shared" si="102"/>
        <v>461</v>
      </c>
      <c r="BA465" s="190" t="str">
        <f>IF(A465="","",IF(AW465="","N.A.",IF(INDEX('GSTR-2B IMS'!$T$5:$T$504,AW465)&lt;&gt;"Available","REVIEW",IF(OR(INDEX('GSTR-2B IMS'!$B$5:$B$504,AW465)="GSTR-1 B2B",INDEX('GSTR-2B IMS'!$B$5:$B$504,AW465)="GSTR-1A",INDEX('GSTR-2B IMS'!$B$5:$B$504,AW465)="IFF"),IF(OR(INDEX('GSTR-2B IMS'!$V$5:$V$504,AW465)="Accepted",INDEX('GSTR-2B IMS'!$V$5:$V$504,AW465)="No Action",INDEX('GSTR-2B IMS'!$V$5:$V$504,AW465)="Deemed Accepted"),"PASS","REVIEW"),IF(OR(INDEX('GSTR-2B IMS'!$V$5:$V$504,AW465)="Not in IMS",INDEX('GSTR-2B IMS'!$V$5:$V$504,AW465)="N.A.",INDEX('GSTR-2B IMS'!$V$5:$V$504,AW465)=""),"PASS","REVIEW")))))</f>
        <v/>
      </c>
      <c r="BB465" s="190" t="str">
        <f>IF(A465="","",IF(S465="Yes","RCM",IF(AW465="","Unmatched",IF(INDEX('GSTR-2B IMS'!$AC$5:$AC$504,AW465)="","4(A)(5)",INDEX('GSTR-2B IMS'!$AC$5:$AC$504,AW465)))))</f>
        <v/>
      </c>
      <c r="BC465" s="188" t="str">
        <f>IF(A465="","",IF(OR(S465="Yes",F465="Credit Note",Q465&lt;=0,AF465="",Setup!$B$24&lt;=AF465,AN465&lt;=0),0,MAX(0,M465*MIN(1,MAX(0,AI465/AN465))*MAX(0,1-IF(AND(AD465&lt;&gt;"",AD465&lt;=AF465),MIN(1,MAX(0,AE465/Q465)),0))-SUMIFS('Reversal Reclaim'!$K$5:$K$504,'Reversal Reclaim'!$B$5:$B$504,A465,'Reversal Reclaim'!$G$5:$G$504,"Temporary"))))</f>
        <v/>
      </c>
      <c r="BD465" s="188" t="str">
        <f>IF(A465="","",IF(OR(S465="Yes",F465="Credit Note",Q465&lt;=0,AF465="",Setup!$B$24&lt;=AF465,AN465&lt;=0),0,MAX(0,N465*MIN(1,MAX(0,AI465/AN465))*MAX(0,1-IF(AND(AD465&lt;&gt;"",AD465&lt;=AF465),MIN(1,MAX(0,AE465/Q465)),0))-SUMIFS('Reversal Reclaim'!$L$5:$L$504,'Reversal Reclaim'!$B$5:$B$504,A465,'Reversal Reclaim'!$G$5:$G$504,"Temporary"))))</f>
        <v/>
      </c>
      <c r="BE465" s="188" t="str">
        <f>IF(A465="","",IF(OR(S465="Yes",F465="Credit Note",Q465&lt;=0,AF465="",Setup!$B$24&lt;=AF465,AN465&lt;=0),0,MAX(0,O465*MIN(1,MAX(0,AI465/AN465))*MAX(0,1-IF(AND(AD465&lt;&gt;"",AD465&lt;=AF465),MIN(1,MAX(0,AE465/Q465)),0))-SUMIFS('Reversal Reclaim'!$M$5:$M$504,'Reversal Reclaim'!$B$5:$B$504,A465,'Reversal Reclaim'!$G$5:$G$504,"Temporary"))))</f>
        <v/>
      </c>
      <c r="BF465" s="188" t="str">
        <f>IF(A465="","",IF(OR(S465="Yes",F465="Credit Note",Q465&lt;=0,AF465="",Setup!$B$24&lt;=AF465,AN465&lt;=0),0,MAX(0,P465*MIN(1,MAX(0,AI465/AN465))*MAX(0,1-IF(AND(AD465&lt;&gt;"",AD465&lt;=AF465),MIN(1,MAX(0,AE465/Q465)),0))-SUMIFS('Reversal Reclaim'!$N$5:$N$504,'Reversal Reclaim'!$B$5:$B$504,A465,'Reversal Reclaim'!$G$5:$G$504,"Temporary"))))</f>
        <v/>
      </c>
      <c r="BG465" s="188" t="str">
        <f t="shared" si="103"/>
        <v/>
      </c>
    </row>
    <row r="466" spans="1:59" ht="37.950000000000003" customHeight="1" x14ac:dyDescent="0.25">
      <c r="A466" s="61"/>
      <c r="B466" s="62"/>
      <c r="C466" s="62"/>
      <c r="D466" s="62"/>
      <c r="E466" s="62"/>
      <c r="F466" s="62"/>
      <c r="G466" s="62"/>
      <c r="H466" s="63"/>
      <c r="I466" s="63"/>
      <c r="J466" s="63"/>
      <c r="K466" s="63"/>
      <c r="L466" s="64"/>
      <c r="M466" s="64"/>
      <c r="N466" s="64"/>
      <c r="O466" s="64"/>
      <c r="P466" s="64"/>
      <c r="Q466" s="64"/>
      <c r="R466" s="62"/>
      <c r="S466" s="62"/>
      <c r="T466" s="62"/>
      <c r="U466" s="62"/>
      <c r="V466" s="62"/>
      <c r="W466" s="63"/>
      <c r="X466" s="65"/>
      <c r="Y466" s="65"/>
      <c r="Z466" s="65"/>
      <c r="AA466" s="62"/>
      <c r="AB466" s="62"/>
      <c r="AC466" s="62"/>
      <c r="AD466" s="63"/>
      <c r="AE466" s="64"/>
      <c r="AF466" s="63" t="str">
        <f t="shared" si="91"/>
        <v/>
      </c>
      <c r="AG466" s="62"/>
      <c r="AH466" s="207"/>
      <c r="AI466" s="64"/>
      <c r="AJ466" s="64"/>
      <c r="AK466" s="64"/>
      <c r="AL466" s="66" t="str">
        <f t="shared" si="92"/>
        <v/>
      </c>
      <c r="AM466" s="67" t="str">
        <f t="shared" si="93"/>
        <v/>
      </c>
      <c r="AN466" s="68" t="str">
        <f t="shared" si="94"/>
        <v/>
      </c>
      <c r="AO466" s="67" t="str">
        <f t="shared" si="95"/>
        <v/>
      </c>
      <c r="AP466" s="67" t="str">
        <f t="shared" si="96"/>
        <v/>
      </c>
      <c r="AQ466" s="67" t="str">
        <f t="shared" si="97"/>
        <v/>
      </c>
      <c r="AR466" s="67" t="str">
        <f t="shared" si="98"/>
        <v/>
      </c>
      <c r="AS466" s="67" t="str">
        <f t="shared" si="99"/>
        <v/>
      </c>
      <c r="AT466" s="67" t="str">
        <f>IF(A466="","",IF(S466="Yes","N.A.",IF(AND(AD466&lt;&gt;"",AD466&lt;=AF466,AE466&gt;=Q466),"PASS",IF(Setup!$B$24&lt;=AF466,"WATCH",IF(BG466&gt;0,"PARTIAL REVERSE/REVIEW","REVERSE/REVIEW")))))</f>
        <v/>
      </c>
      <c r="AU466" s="67" t="str">
        <f>IF(A466="","",IF(H466="","REVIEW",IF(AI466&gt;0,IF(OR(AH466="",NOT(ISNUMBER(AH466))),"REVIEW CLAIM DATE",IF(AH466&lt;=SUMIF('FY Deadlines'!$A$5:$A$14,IF(MONTH(H466)&gt;=4,YEAR(H466),YEAR(H466)-1),'FY Deadlines'!$F$5:$F$14),"PASS","EXPIRED CLAIM")),IF(SUMIF('FY Deadlines'!$A$5:$A$14,IF(MONTH(H466)&gt;=4,YEAR(H466),YEAR(H466)-1),'FY Deadlines'!$F$5:$F$14)=0,"REVIEW FY",IF(Setup!$B$24&gt;SUMIF('FY Deadlines'!$A$5:$A$14,IF(MONTH(H466)&gt;=4,YEAR(H466),YEAR(H466)-1),'FY Deadlines'!$F$5:$F$14),"EXPIRED","PASS")))))</f>
        <v/>
      </c>
      <c r="AV466" s="67" t="str">
        <f t="shared" si="100"/>
        <v/>
      </c>
      <c r="AW466" s="67" t="str">
        <f>IF(AM466="","",IF(COUNTIF('GSTR-2B IMS'!$AE$5:$AE$504,AM466)=1,SUMIF('GSTR-2B IMS'!$AE$5:$AE$504,AM466,'GSTR-2B IMS'!$AL$5:$AL$504),""))</f>
        <v/>
      </c>
      <c r="AX466" s="67" t="str">
        <f>IF(A466="","",IF(AO466&gt;1,"Duplicate",IF(COUNTIF('GSTR-2B IMS'!$AE$5:$AE$504,AM466)=0,"Only in Books",IF(COUNTIF('GSTR-2B IMS'!$AE$5:$AE$504,AM466)&gt;1,"Duplicate",IF(AND(C466=INDEX('GSTR-2B IMS'!$C$5:$C$504,AW466),F466=INDEX('GSTR-2B IMS'!$F$5:$F$504,AW466),ABS(H466-INDEX('GSTR-2B IMS'!$H$5:$H$504,AW466))&lt;=Setup!$B$21,ABS(L466-INDEX('GSTR-2B IMS'!$L$5:$L$504,AW466))&lt;=Setup!$B$18,ABS(AN466-INDEX('GSTR-2B IMS'!$AF$5:$AF$504,AW466))&lt;=Setup!$B$19,ABS(M466-INDEX('GSTR-2B IMS'!$M$5:$M$504,AW466))&lt;=Setup!$B$20,ABS(N466-INDEX('GSTR-2B IMS'!$N$5:$N$504,AW466))&lt;=Setup!$B$20,ABS(O466-INDEX('GSTR-2B IMS'!$O$5:$O$504,AW466))&lt;=Setup!$B$20,ABS(P466-INDEX('GSTR-2B IMS'!$P$5:$P$504,AW466))&lt;=Setup!$B$20),"Exact",IF(AND(C466=INDEX('GSTR-2B IMS'!$C$5:$C$504,AW466),F466=INDEX('GSTR-2B IMS'!$F$5:$F$504,AW466)),"Partial","Probable"))))))</f>
        <v/>
      </c>
      <c r="AY466" s="69" t="str">
        <f t="shared" si="101"/>
        <v/>
      </c>
      <c r="AZ466" s="190">
        <f t="shared" si="102"/>
        <v>462</v>
      </c>
      <c r="BA466" s="190" t="str">
        <f>IF(A466="","",IF(AW466="","N.A.",IF(INDEX('GSTR-2B IMS'!$T$5:$T$504,AW466)&lt;&gt;"Available","REVIEW",IF(OR(INDEX('GSTR-2B IMS'!$B$5:$B$504,AW466)="GSTR-1 B2B",INDEX('GSTR-2B IMS'!$B$5:$B$504,AW466)="GSTR-1A",INDEX('GSTR-2B IMS'!$B$5:$B$504,AW466)="IFF"),IF(OR(INDEX('GSTR-2B IMS'!$V$5:$V$504,AW466)="Accepted",INDEX('GSTR-2B IMS'!$V$5:$V$504,AW466)="No Action",INDEX('GSTR-2B IMS'!$V$5:$V$504,AW466)="Deemed Accepted"),"PASS","REVIEW"),IF(OR(INDEX('GSTR-2B IMS'!$V$5:$V$504,AW466)="Not in IMS",INDEX('GSTR-2B IMS'!$V$5:$V$504,AW466)="N.A.",INDEX('GSTR-2B IMS'!$V$5:$V$504,AW466)=""),"PASS","REVIEW")))))</f>
        <v/>
      </c>
      <c r="BB466" s="190" t="str">
        <f>IF(A466="","",IF(S466="Yes","RCM",IF(AW466="","Unmatched",IF(INDEX('GSTR-2B IMS'!$AC$5:$AC$504,AW466)="","4(A)(5)",INDEX('GSTR-2B IMS'!$AC$5:$AC$504,AW466)))))</f>
        <v/>
      </c>
      <c r="BC466" s="188" t="str">
        <f>IF(A466="","",IF(OR(S466="Yes",F466="Credit Note",Q466&lt;=0,AF466="",Setup!$B$24&lt;=AF466,AN466&lt;=0),0,MAX(0,M466*MIN(1,MAX(0,AI466/AN466))*MAX(0,1-IF(AND(AD466&lt;&gt;"",AD466&lt;=AF466),MIN(1,MAX(0,AE466/Q466)),0))-SUMIFS('Reversal Reclaim'!$K$5:$K$504,'Reversal Reclaim'!$B$5:$B$504,A466,'Reversal Reclaim'!$G$5:$G$504,"Temporary"))))</f>
        <v/>
      </c>
      <c r="BD466" s="188" t="str">
        <f>IF(A466="","",IF(OR(S466="Yes",F466="Credit Note",Q466&lt;=0,AF466="",Setup!$B$24&lt;=AF466,AN466&lt;=0),0,MAX(0,N466*MIN(1,MAX(0,AI466/AN466))*MAX(0,1-IF(AND(AD466&lt;&gt;"",AD466&lt;=AF466),MIN(1,MAX(0,AE466/Q466)),0))-SUMIFS('Reversal Reclaim'!$L$5:$L$504,'Reversal Reclaim'!$B$5:$B$504,A466,'Reversal Reclaim'!$G$5:$G$504,"Temporary"))))</f>
        <v/>
      </c>
      <c r="BE466" s="188" t="str">
        <f>IF(A466="","",IF(OR(S466="Yes",F466="Credit Note",Q466&lt;=0,AF466="",Setup!$B$24&lt;=AF466,AN466&lt;=0),0,MAX(0,O466*MIN(1,MAX(0,AI466/AN466))*MAX(0,1-IF(AND(AD466&lt;&gt;"",AD466&lt;=AF466),MIN(1,MAX(0,AE466/Q466)),0))-SUMIFS('Reversal Reclaim'!$M$5:$M$504,'Reversal Reclaim'!$B$5:$B$504,A466,'Reversal Reclaim'!$G$5:$G$504,"Temporary"))))</f>
        <v/>
      </c>
      <c r="BF466" s="188" t="str">
        <f>IF(A466="","",IF(OR(S466="Yes",F466="Credit Note",Q466&lt;=0,AF466="",Setup!$B$24&lt;=AF466,AN466&lt;=0),0,MAX(0,P466*MIN(1,MAX(0,AI466/AN466))*MAX(0,1-IF(AND(AD466&lt;&gt;"",AD466&lt;=AF466),MIN(1,MAX(0,AE466/Q466)),0))-SUMIFS('Reversal Reclaim'!$N$5:$N$504,'Reversal Reclaim'!$B$5:$B$504,A466,'Reversal Reclaim'!$G$5:$G$504,"Temporary"))))</f>
        <v/>
      </c>
      <c r="BG466" s="188" t="str">
        <f t="shared" si="103"/>
        <v/>
      </c>
    </row>
    <row r="467" spans="1:59" ht="37.950000000000003" customHeight="1" x14ac:dyDescent="0.25">
      <c r="A467" s="61"/>
      <c r="B467" s="62"/>
      <c r="C467" s="62"/>
      <c r="D467" s="62"/>
      <c r="E467" s="62"/>
      <c r="F467" s="62"/>
      <c r="G467" s="62"/>
      <c r="H467" s="63"/>
      <c r="I467" s="63"/>
      <c r="J467" s="63"/>
      <c r="K467" s="63"/>
      <c r="L467" s="64"/>
      <c r="M467" s="64"/>
      <c r="N467" s="64"/>
      <c r="O467" s="64"/>
      <c r="P467" s="64"/>
      <c r="Q467" s="64"/>
      <c r="R467" s="62"/>
      <c r="S467" s="62"/>
      <c r="T467" s="62"/>
      <c r="U467" s="62"/>
      <c r="V467" s="62"/>
      <c r="W467" s="63"/>
      <c r="X467" s="65"/>
      <c r="Y467" s="65"/>
      <c r="Z467" s="65"/>
      <c r="AA467" s="62"/>
      <c r="AB467" s="62"/>
      <c r="AC467" s="62"/>
      <c r="AD467" s="63"/>
      <c r="AE467" s="64"/>
      <c r="AF467" s="63" t="str">
        <f t="shared" si="91"/>
        <v/>
      </c>
      <c r="AG467" s="62"/>
      <c r="AH467" s="207"/>
      <c r="AI467" s="64"/>
      <c r="AJ467" s="64"/>
      <c r="AK467" s="64"/>
      <c r="AL467" s="66" t="str">
        <f t="shared" si="92"/>
        <v/>
      </c>
      <c r="AM467" s="67" t="str">
        <f t="shared" si="93"/>
        <v/>
      </c>
      <c r="AN467" s="68" t="str">
        <f t="shared" si="94"/>
        <v/>
      </c>
      <c r="AO467" s="67" t="str">
        <f t="shared" si="95"/>
        <v/>
      </c>
      <c r="AP467" s="67" t="str">
        <f t="shared" si="96"/>
        <v/>
      </c>
      <c r="AQ467" s="67" t="str">
        <f t="shared" si="97"/>
        <v/>
      </c>
      <c r="AR467" s="67" t="str">
        <f t="shared" si="98"/>
        <v/>
      </c>
      <c r="AS467" s="67" t="str">
        <f t="shared" si="99"/>
        <v/>
      </c>
      <c r="AT467" s="67" t="str">
        <f>IF(A467="","",IF(S467="Yes","N.A.",IF(AND(AD467&lt;&gt;"",AD467&lt;=AF467,AE467&gt;=Q467),"PASS",IF(Setup!$B$24&lt;=AF467,"WATCH",IF(BG467&gt;0,"PARTIAL REVERSE/REVIEW","REVERSE/REVIEW")))))</f>
        <v/>
      </c>
      <c r="AU467" s="67" t="str">
        <f>IF(A467="","",IF(H467="","REVIEW",IF(AI467&gt;0,IF(OR(AH467="",NOT(ISNUMBER(AH467))),"REVIEW CLAIM DATE",IF(AH467&lt;=SUMIF('FY Deadlines'!$A$5:$A$14,IF(MONTH(H467)&gt;=4,YEAR(H467),YEAR(H467)-1),'FY Deadlines'!$F$5:$F$14),"PASS","EXPIRED CLAIM")),IF(SUMIF('FY Deadlines'!$A$5:$A$14,IF(MONTH(H467)&gt;=4,YEAR(H467),YEAR(H467)-1),'FY Deadlines'!$F$5:$F$14)=0,"REVIEW FY",IF(Setup!$B$24&gt;SUMIF('FY Deadlines'!$A$5:$A$14,IF(MONTH(H467)&gt;=4,YEAR(H467),YEAR(H467)-1),'FY Deadlines'!$F$5:$F$14),"EXPIRED","PASS")))))</f>
        <v/>
      </c>
      <c r="AV467" s="67" t="str">
        <f t="shared" si="100"/>
        <v/>
      </c>
      <c r="AW467" s="67" t="str">
        <f>IF(AM467="","",IF(COUNTIF('GSTR-2B IMS'!$AE$5:$AE$504,AM467)=1,SUMIF('GSTR-2B IMS'!$AE$5:$AE$504,AM467,'GSTR-2B IMS'!$AL$5:$AL$504),""))</f>
        <v/>
      </c>
      <c r="AX467" s="67" t="str">
        <f>IF(A467="","",IF(AO467&gt;1,"Duplicate",IF(COUNTIF('GSTR-2B IMS'!$AE$5:$AE$504,AM467)=0,"Only in Books",IF(COUNTIF('GSTR-2B IMS'!$AE$5:$AE$504,AM467)&gt;1,"Duplicate",IF(AND(C467=INDEX('GSTR-2B IMS'!$C$5:$C$504,AW467),F467=INDEX('GSTR-2B IMS'!$F$5:$F$504,AW467),ABS(H467-INDEX('GSTR-2B IMS'!$H$5:$H$504,AW467))&lt;=Setup!$B$21,ABS(L467-INDEX('GSTR-2B IMS'!$L$5:$L$504,AW467))&lt;=Setup!$B$18,ABS(AN467-INDEX('GSTR-2B IMS'!$AF$5:$AF$504,AW467))&lt;=Setup!$B$19,ABS(M467-INDEX('GSTR-2B IMS'!$M$5:$M$504,AW467))&lt;=Setup!$B$20,ABS(N467-INDEX('GSTR-2B IMS'!$N$5:$N$504,AW467))&lt;=Setup!$B$20,ABS(O467-INDEX('GSTR-2B IMS'!$O$5:$O$504,AW467))&lt;=Setup!$B$20,ABS(P467-INDEX('GSTR-2B IMS'!$P$5:$P$504,AW467))&lt;=Setup!$B$20),"Exact",IF(AND(C467=INDEX('GSTR-2B IMS'!$C$5:$C$504,AW467),F467=INDEX('GSTR-2B IMS'!$F$5:$F$504,AW467)),"Partial","Probable"))))))</f>
        <v/>
      </c>
      <c r="AY467" s="69" t="str">
        <f t="shared" si="101"/>
        <v/>
      </c>
      <c r="AZ467" s="190">
        <f t="shared" si="102"/>
        <v>463</v>
      </c>
      <c r="BA467" s="190" t="str">
        <f>IF(A467="","",IF(AW467="","N.A.",IF(INDEX('GSTR-2B IMS'!$T$5:$T$504,AW467)&lt;&gt;"Available","REVIEW",IF(OR(INDEX('GSTR-2B IMS'!$B$5:$B$504,AW467)="GSTR-1 B2B",INDEX('GSTR-2B IMS'!$B$5:$B$504,AW467)="GSTR-1A",INDEX('GSTR-2B IMS'!$B$5:$B$504,AW467)="IFF"),IF(OR(INDEX('GSTR-2B IMS'!$V$5:$V$504,AW467)="Accepted",INDEX('GSTR-2B IMS'!$V$5:$V$504,AW467)="No Action",INDEX('GSTR-2B IMS'!$V$5:$V$504,AW467)="Deemed Accepted"),"PASS","REVIEW"),IF(OR(INDEX('GSTR-2B IMS'!$V$5:$V$504,AW467)="Not in IMS",INDEX('GSTR-2B IMS'!$V$5:$V$504,AW467)="N.A.",INDEX('GSTR-2B IMS'!$V$5:$V$504,AW467)=""),"PASS","REVIEW")))))</f>
        <v/>
      </c>
      <c r="BB467" s="190" t="str">
        <f>IF(A467="","",IF(S467="Yes","RCM",IF(AW467="","Unmatched",IF(INDEX('GSTR-2B IMS'!$AC$5:$AC$504,AW467)="","4(A)(5)",INDEX('GSTR-2B IMS'!$AC$5:$AC$504,AW467)))))</f>
        <v/>
      </c>
      <c r="BC467" s="188" t="str">
        <f>IF(A467="","",IF(OR(S467="Yes",F467="Credit Note",Q467&lt;=0,AF467="",Setup!$B$24&lt;=AF467,AN467&lt;=0),0,MAX(0,M467*MIN(1,MAX(0,AI467/AN467))*MAX(0,1-IF(AND(AD467&lt;&gt;"",AD467&lt;=AF467),MIN(1,MAX(0,AE467/Q467)),0))-SUMIFS('Reversal Reclaim'!$K$5:$K$504,'Reversal Reclaim'!$B$5:$B$504,A467,'Reversal Reclaim'!$G$5:$G$504,"Temporary"))))</f>
        <v/>
      </c>
      <c r="BD467" s="188" t="str">
        <f>IF(A467="","",IF(OR(S467="Yes",F467="Credit Note",Q467&lt;=0,AF467="",Setup!$B$24&lt;=AF467,AN467&lt;=0),0,MAX(0,N467*MIN(1,MAX(0,AI467/AN467))*MAX(0,1-IF(AND(AD467&lt;&gt;"",AD467&lt;=AF467),MIN(1,MAX(0,AE467/Q467)),0))-SUMIFS('Reversal Reclaim'!$L$5:$L$504,'Reversal Reclaim'!$B$5:$B$504,A467,'Reversal Reclaim'!$G$5:$G$504,"Temporary"))))</f>
        <v/>
      </c>
      <c r="BE467" s="188" t="str">
        <f>IF(A467="","",IF(OR(S467="Yes",F467="Credit Note",Q467&lt;=0,AF467="",Setup!$B$24&lt;=AF467,AN467&lt;=0),0,MAX(0,O467*MIN(1,MAX(0,AI467/AN467))*MAX(0,1-IF(AND(AD467&lt;&gt;"",AD467&lt;=AF467),MIN(1,MAX(0,AE467/Q467)),0))-SUMIFS('Reversal Reclaim'!$M$5:$M$504,'Reversal Reclaim'!$B$5:$B$504,A467,'Reversal Reclaim'!$G$5:$G$504,"Temporary"))))</f>
        <v/>
      </c>
      <c r="BF467" s="188" t="str">
        <f>IF(A467="","",IF(OR(S467="Yes",F467="Credit Note",Q467&lt;=0,AF467="",Setup!$B$24&lt;=AF467,AN467&lt;=0),0,MAX(0,P467*MIN(1,MAX(0,AI467/AN467))*MAX(0,1-IF(AND(AD467&lt;&gt;"",AD467&lt;=AF467),MIN(1,MAX(0,AE467/Q467)),0))-SUMIFS('Reversal Reclaim'!$N$5:$N$504,'Reversal Reclaim'!$B$5:$B$504,A467,'Reversal Reclaim'!$G$5:$G$504,"Temporary"))))</f>
        <v/>
      </c>
      <c r="BG467" s="188" t="str">
        <f t="shared" si="103"/>
        <v/>
      </c>
    </row>
    <row r="468" spans="1:59" ht="37.950000000000003" customHeight="1" x14ac:dyDescent="0.25">
      <c r="A468" s="61"/>
      <c r="B468" s="62"/>
      <c r="C468" s="62"/>
      <c r="D468" s="62"/>
      <c r="E468" s="62"/>
      <c r="F468" s="62"/>
      <c r="G468" s="62"/>
      <c r="H468" s="63"/>
      <c r="I468" s="63"/>
      <c r="J468" s="63"/>
      <c r="K468" s="63"/>
      <c r="L468" s="64"/>
      <c r="M468" s="64"/>
      <c r="N468" s="64"/>
      <c r="O468" s="64"/>
      <c r="P468" s="64"/>
      <c r="Q468" s="64"/>
      <c r="R468" s="62"/>
      <c r="S468" s="62"/>
      <c r="T468" s="62"/>
      <c r="U468" s="62"/>
      <c r="V468" s="62"/>
      <c r="W468" s="63"/>
      <c r="X468" s="65"/>
      <c r="Y468" s="65"/>
      <c r="Z468" s="65"/>
      <c r="AA468" s="62"/>
      <c r="AB468" s="62"/>
      <c r="AC468" s="62"/>
      <c r="AD468" s="63"/>
      <c r="AE468" s="64"/>
      <c r="AF468" s="63" t="str">
        <f t="shared" si="91"/>
        <v/>
      </c>
      <c r="AG468" s="62"/>
      <c r="AH468" s="207"/>
      <c r="AI468" s="64"/>
      <c r="AJ468" s="64"/>
      <c r="AK468" s="64"/>
      <c r="AL468" s="66" t="str">
        <f t="shared" si="92"/>
        <v/>
      </c>
      <c r="AM468" s="67" t="str">
        <f t="shared" si="93"/>
        <v/>
      </c>
      <c r="AN468" s="68" t="str">
        <f t="shared" si="94"/>
        <v/>
      </c>
      <c r="AO468" s="67" t="str">
        <f t="shared" si="95"/>
        <v/>
      </c>
      <c r="AP468" s="67" t="str">
        <f t="shared" si="96"/>
        <v/>
      </c>
      <c r="AQ468" s="67" t="str">
        <f t="shared" si="97"/>
        <v/>
      </c>
      <c r="AR468" s="67" t="str">
        <f t="shared" si="98"/>
        <v/>
      </c>
      <c r="AS468" s="67" t="str">
        <f t="shared" si="99"/>
        <v/>
      </c>
      <c r="AT468" s="67" t="str">
        <f>IF(A468="","",IF(S468="Yes","N.A.",IF(AND(AD468&lt;&gt;"",AD468&lt;=AF468,AE468&gt;=Q468),"PASS",IF(Setup!$B$24&lt;=AF468,"WATCH",IF(BG468&gt;0,"PARTIAL REVERSE/REVIEW","REVERSE/REVIEW")))))</f>
        <v/>
      </c>
      <c r="AU468" s="67" t="str">
        <f>IF(A468="","",IF(H468="","REVIEW",IF(AI468&gt;0,IF(OR(AH468="",NOT(ISNUMBER(AH468))),"REVIEW CLAIM DATE",IF(AH468&lt;=SUMIF('FY Deadlines'!$A$5:$A$14,IF(MONTH(H468)&gt;=4,YEAR(H468),YEAR(H468)-1),'FY Deadlines'!$F$5:$F$14),"PASS","EXPIRED CLAIM")),IF(SUMIF('FY Deadlines'!$A$5:$A$14,IF(MONTH(H468)&gt;=4,YEAR(H468),YEAR(H468)-1),'FY Deadlines'!$F$5:$F$14)=0,"REVIEW FY",IF(Setup!$B$24&gt;SUMIF('FY Deadlines'!$A$5:$A$14,IF(MONTH(H468)&gt;=4,YEAR(H468),YEAR(H468)-1),'FY Deadlines'!$F$5:$F$14),"EXPIRED","PASS")))))</f>
        <v/>
      </c>
      <c r="AV468" s="67" t="str">
        <f t="shared" si="100"/>
        <v/>
      </c>
      <c r="AW468" s="67" t="str">
        <f>IF(AM468="","",IF(COUNTIF('GSTR-2B IMS'!$AE$5:$AE$504,AM468)=1,SUMIF('GSTR-2B IMS'!$AE$5:$AE$504,AM468,'GSTR-2B IMS'!$AL$5:$AL$504),""))</f>
        <v/>
      </c>
      <c r="AX468" s="67" t="str">
        <f>IF(A468="","",IF(AO468&gt;1,"Duplicate",IF(COUNTIF('GSTR-2B IMS'!$AE$5:$AE$504,AM468)=0,"Only in Books",IF(COUNTIF('GSTR-2B IMS'!$AE$5:$AE$504,AM468)&gt;1,"Duplicate",IF(AND(C468=INDEX('GSTR-2B IMS'!$C$5:$C$504,AW468),F468=INDEX('GSTR-2B IMS'!$F$5:$F$504,AW468),ABS(H468-INDEX('GSTR-2B IMS'!$H$5:$H$504,AW468))&lt;=Setup!$B$21,ABS(L468-INDEX('GSTR-2B IMS'!$L$5:$L$504,AW468))&lt;=Setup!$B$18,ABS(AN468-INDEX('GSTR-2B IMS'!$AF$5:$AF$504,AW468))&lt;=Setup!$B$19,ABS(M468-INDEX('GSTR-2B IMS'!$M$5:$M$504,AW468))&lt;=Setup!$B$20,ABS(N468-INDEX('GSTR-2B IMS'!$N$5:$N$504,AW468))&lt;=Setup!$B$20,ABS(O468-INDEX('GSTR-2B IMS'!$O$5:$O$504,AW468))&lt;=Setup!$B$20,ABS(P468-INDEX('GSTR-2B IMS'!$P$5:$P$504,AW468))&lt;=Setup!$B$20),"Exact",IF(AND(C468=INDEX('GSTR-2B IMS'!$C$5:$C$504,AW468),F468=INDEX('GSTR-2B IMS'!$F$5:$F$504,AW468)),"Partial","Probable"))))))</f>
        <v/>
      </c>
      <c r="AY468" s="69" t="str">
        <f t="shared" si="101"/>
        <v/>
      </c>
      <c r="AZ468" s="190">
        <f t="shared" si="102"/>
        <v>464</v>
      </c>
      <c r="BA468" s="190" t="str">
        <f>IF(A468="","",IF(AW468="","N.A.",IF(INDEX('GSTR-2B IMS'!$T$5:$T$504,AW468)&lt;&gt;"Available","REVIEW",IF(OR(INDEX('GSTR-2B IMS'!$B$5:$B$504,AW468)="GSTR-1 B2B",INDEX('GSTR-2B IMS'!$B$5:$B$504,AW468)="GSTR-1A",INDEX('GSTR-2B IMS'!$B$5:$B$504,AW468)="IFF"),IF(OR(INDEX('GSTR-2B IMS'!$V$5:$V$504,AW468)="Accepted",INDEX('GSTR-2B IMS'!$V$5:$V$504,AW468)="No Action",INDEX('GSTR-2B IMS'!$V$5:$V$504,AW468)="Deemed Accepted"),"PASS","REVIEW"),IF(OR(INDEX('GSTR-2B IMS'!$V$5:$V$504,AW468)="Not in IMS",INDEX('GSTR-2B IMS'!$V$5:$V$504,AW468)="N.A.",INDEX('GSTR-2B IMS'!$V$5:$V$504,AW468)=""),"PASS","REVIEW")))))</f>
        <v/>
      </c>
      <c r="BB468" s="190" t="str">
        <f>IF(A468="","",IF(S468="Yes","RCM",IF(AW468="","Unmatched",IF(INDEX('GSTR-2B IMS'!$AC$5:$AC$504,AW468)="","4(A)(5)",INDEX('GSTR-2B IMS'!$AC$5:$AC$504,AW468)))))</f>
        <v/>
      </c>
      <c r="BC468" s="188" t="str">
        <f>IF(A468="","",IF(OR(S468="Yes",F468="Credit Note",Q468&lt;=0,AF468="",Setup!$B$24&lt;=AF468,AN468&lt;=0),0,MAX(0,M468*MIN(1,MAX(0,AI468/AN468))*MAX(0,1-IF(AND(AD468&lt;&gt;"",AD468&lt;=AF468),MIN(1,MAX(0,AE468/Q468)),0))-SUMIFS('Reversal Reclaim'!$K$5:$K$504,'Reversal Reclaim'!$B$5:$B$504,A468,'Reversal Reclaim'!$G$5:$G$504,"Temporary"))))</f>
        <v/>
      </c>
      <c r="BD468" s="188" t="str">
        <f>IF(A468="","",IF(OR(S468="Yes",F468="Credit Note",Q468&lt;=0,AF468="",Setup!$B$24&lt;=AF468,AN468&lt;=0),0,MAX(0,N468*MIN(1,MAX(0,AI468/AN468))*MAX(0,1-IF(AND(AD468&lt;&gt;"",AD468&lt;=AF468),MIN(1,MAX(0,AE468/Q468)),0))-SUMIFS('Reversal Reclaim'!$L$5:$L$504,'Reversal Reclaim'!$B$5:$B$504,A468,'Reversal Reclaim'!$G$5:$G$504,"Temporary"))))</f>
        <v/>
      </c>
      <c r="BE468" s="188" t="str">
        <f>IF(A468="","",IF(OR(S468="Yes",F468="Credit Note",Q468&lt;=0,AF468="",Setup!$B$24&lt;=AF468,AN468&lt;=0),0,MAX(0,O468*MIN(1,MAX(0,AI468/AN468))*MAX(0,1-IF(AND(AD468&lt;&gt;"",AD468&lt;=AF468),MIN(1,MAX(0,AE468/Q468)),0))-SUMIFS('Reversal Reclaim'!$M$5:$M$504,'Reversal Reclaim'!$B$5:$B$504,A468,'Reversal Reclaim'!$G$5:$G$504,"Temporary"))))</f>
        <v/>
      </c>
      <c r="BF468" s="188" t="str">
        <f>IF(A468="","",IF(OR(S468="Yes",F468="Credit Note",Q468&lt;=0,AF468="",Setup!$B$24&lt;=AF468,AN468&lt;=0),0,MAX(0,P468*MIN(1,MAX(0,AI468/AN468))*MAX(0,1-IF(AND(AD468&lt;&gt;"",AD468&lt;=AF468),MIN(1,MAX(0,AE468/Q468)),0))-SUMIFS('Reversal Reclaim'!$N$5:$N$504,'Reversal Reclaim'!$B$5:$B$504,A468,'Reversal Reclaim'!$G$5:$G$504,"Temporary"))))</f>
        <v/>
      </c>
      <c r="BG468" s="188" t="str">
        <f t="shared" si="103"/>
        <v/>
      </c>
    </row>
    <row r="469" spans="1:59" ht="37.950000000000003" customHeight="1" x14ac:dyDescent="0.25">
      <c r="A469" s="61"/>
      <c r="B469" s="62"/>
      <c r="C469" s="62"/>
      <c r="D469" s="62"/>
      <c r="E469" s="62"/>
      <c r="F469" s="62"/>
      <c r="G469" s="62"/>
      <c r="H469" s="63"/>
      <c r="I469" s="63"/>
      <c r="J469" s="63"/>
      <c r="K469" s="63"/>
      <c r="L469" s="64"/>
      <c r="M469" s="64"/>
      <c r="N469" s="64"/>
      <c r="O469" s="64"/>
      <c r="P469" s="64"/>
      <c r="Q469" s="64"/>
      <c r="R469" s="62"/>
      <c r="S469" s="62"/>
      <c r="T469" s="62"/>
      <c r="U469" s="62"/>
      <c r="V469" s="62"/>
      <c r="W469" s="63"/>
      <c r="X469" s="65"/>
      <c r="Y469" s="65"/>
      <c r="Z469" s="65"/>
      <c r="AA469" s="62"/>
      <c r="AB469" s="62"/>
      <c r="AC469" s="62"/>
      <c r="AD469" s="63"/>
      <c r="AE469" s="64"/>
      <c r="AF469" s="63" t="str">
        <f t="shared" si="91"/>
        <v/>
      </c>
      <c r="AG469" s="62"/>
      <c r="AH469" s="207"/>
      <c r="AI469" s="64"/>
      <c r="AJ469" s="64"/>
      <c r="AK469" s="64"/>
      <c r="AL469" s="66" t="str">
        <f t="shared" si="92"/>
        <v/>
      </c>
      <c r="AM469" s="67" t="str">
        <f t="shared" si="93"/>
        <v/>
      </c>
      <c r="AN469" s="68" t="str">
        <f t="shared" si="94"/>
        <v/>
      </c>
      <c r="AO469" s="67" t="str">
        <f t="shared" si="95"/>
        <v/>
      </c>
      <c r="AP469" s="67" t="str">
        <f t="shared" si="96"/>
        <v/>
      </c>
      <c r="AQ469" s="67" t="str">
        <f t="shared" si="97"/>
        <v/>
      </c>
      <c r="AR469" s="67" t="str">
        <f t="shared" si="98"/>
        <v/>
      </c>
      <c r="AS469" s="67" t="str">
        <f t="shared" si="99"/>
        <v/>
      </c>
      <c r="AT469" s="67" t="str">
        <f>IF(A469="","",IF(S469="Yes","N.A.",IF(AND(AD469&lt;&gt;"",AD469&lt;=AF469,AE469&gt;=Q469),"PASS",IF(Setup!$B$24&lt;=AF469,"WATCH",IF(BG469&gt;0,"PARTIAL REVERSE/REVIEW","REVERSE/REVIEW")))))</f>
        <v/>
      </c>
      <c r="AU469" s="67" t="str">
        <f>IF(A469="","",IF(H469="","REVIEW",IF(AI469&gt;0,IF(OR(AH469="",NOT(ISNUMBER(AH469))),"REVIEW CLAIM DATE",IF(AH469&lt;=SUMIF('FY Deadlines'!$A$5:$A$14,IF(MONTH(H469)&gt;=4,YEAR(H469),YEAR(H469)-1),'FY Deadlines'!$F$5:$F$14),"PASS","EXPIRED CLAIM")),IF(SUMIF('FY Deadlines'!$A$5:$A$14,IF(MONTH(H469)&gt;=4,YEAR(H469),YEAR(H469)-1),'FY Deadlines'!$F$5:$F$14)=0,"REVIEW FY",IF(Setup!$B$24&gt;SUMIF('FY Deadlines'!$A$5:$A$14,IF(MONTH(H469)&gt;=4,YEAR(H469),YEAR(H469)-1),'FY Deadlines'!$F$5:$F$14),"EXPIRED","PASS")))))</f>
        <v/>
      </c>
      <c r="AV469" s="67" t="str">
        <f t="shared" si="100"/>
        <v/>
      </c>
      <c r="AW469" s="67" t="str">
        <f>IF(AM469="","",IF(COUNTIF('GSTR-2B IMS'!$AE$5:$AE$504,AM469)=1,SUMIF('GSTR-2B IMS'!$AE$5:$AE$504,AM469,'GSTR-2B IMS'!$AL$5:$AL$504),""))</f>
        <v/>
      </c>
      <c r="AX469" s="67" t="str">
        <f>IF(A469="","",IF(AO469&gt;1,"Duplicate",IF(COUNTIF('GSTR-2B IMS'!$AE$5:$AE$504,AM469)=0,"Only in Books",IF(COUNTIF('GSTR-2B IMS'!$AE$5:$AE$504,AM469)&gt;1,"Duplicate",IF(AND(C469=INDEX('GSTR-2B IMS'!$C$5:$C$504,AW469),F469=INDEX('GSTR-2B IMS'!$F$5:$F$504,AW469),ABS(H469-INDEX('GSTR-2B IMS'!$H$5:$H$504,AW469))&lt;=Setup!$B$21,ABS(L469-INDEX('GSTR-2B IMS'!$L$5:$L$504,AW469))&lt;=Setup!$B$18,ABS(AN469-INDEX('GSTR-2B IMS'!$AF$5:$AF$504,AW469))&lt;=Setup!$B$19,ABS(M469-INDEX('GSTR-2B IMS'!$M$5:$M$504,AW469))&lt;=Setup!$B$20,ABS(N469-INDEX('GSTR-2B IMS'!$N$5:$N$504,AW469))&lt;=Setup!$B$20,ABS(O469-INDEX('GSTR-2B IMS'!$O$5:$O$504,AW469))&lt;=Setup!$B$20,ABS(P469-INDEX('GSTR-2B IMS'!$P$5:$P$504,AW469))&lt;=Setup!$B$20),"Exact",IF(AND(C469=INDEX('GSTR-2B IMS'!$C$5:$C$504,AW469),F469=INDEX('GSTR-2B IMS'!$F$5:$F$504,AW469)),"Partial","Probable"))))))</f>
        <v/>
      </c>
      <c r="AY469" s="69" t="str">
        <f t="shared" si="101"/>
        <v/>
      </c>
      <c r="AZ469" s="190">
        <f t="shared" si="102"/>
        <v>465</v>
      </c>
      <c r="BA469" s="190" t="str">
        <f>IF(A469="","",IF(AW469="","N.A.",IF(INDEX('GSTR-2B IMS'!$T$5:$T$504,AW469)&lt;&gt;"Available","REVIEW",IF(OR(INDEX('GSTR-2B IMS'!$B$5:$B$504,AW469)="GSTR-1 B2B",INDEX('GSTR-2B IMS'!$B$5:$B$504,AW469)="GSTR-1A",INDEX('GSTR-2B IMS'!$B$5:$B$504,AW469)="IFF"),IF(OR(INDEX('GSTR-2B IMS'!$V$5:$V$504,AW469)="Accepted",INDEX('GSTR-2B IMS'!$V$5:$V$504,AW469)="No Action",INDEX('GSTR-2B IMS'!$V$5:$V$504,AW469)="Deemed Accepted"),"PASS","REVIEW"),IF(OR(INDEX('GSTR-2B IMS'!$V$5:$V$504,AW469)="Not in IMS",INDEX('GSTR-2B IMS'!$V$5:$V$504,AW469)="N.A.",INDEX('GSTR-2B IMS'!$V$5:$V$504,AW469)=""),"PASS","REVIEW")))))</f>
        <v/>
      </c>
      <c r="BB469" s="190" t="str">
        <f>IF(A469="","",IF(S469="Yes","RCM",IF(AW469="","Unmatched",IF(INDEX('GSTR-2B IMS'!$AC$5:$AC$504,AW469)="","4(A)(5)",INDEX('GSTR-2B IMS'!$AC$5:$AC$504,AW469)))))</f>
        <v/>
      </c>
      <c r="BC469" s="188" t="str">
        <f>IF(A469="","",IF(OR(S469="Yes",F469="Credit Note",Q469&lt;=0,AF469="",Setup!$B$24&lt;=AF469,AN469&lt;=0),0,MAX(0,M469*MIN(1,MAX(0,AI469/AN469))*MAX(0,1-IF(AND(AD469&lt;&gt;"",AD469&lt;=AF469),MIN(1,MAX(0,AE469/Q469)),0))-SUMIFS('Reversal Reclaim'!$K$5:$K$504,'Reversal Reclaim'!$B$5:$B$504,A469,'Reversal Reclaim'!$G$5:$G$504,"Temporary"))))</f>
        <v/>
      </c>
      <c r="BD469" s="188" t="str">
        <f>IF(A469="","",IF(OR(S469="Yes",F469="Credit Note",Q469&lt;=0,AF469="",Setup!$B$24&lt;=AF469,AN469&lt;=0),0,MAX(0,N469*MIN(1,MAX(0,AI469/AN469))*MAX(0,1-IF(AND(AD469&lt;&gt;"",AD469&lt;=AF469),MIN(1,MAX(0,AE469/Q469)),0))-SUMIFS('Reversal Reclaim'!$L$5:$L$504,'Reversal Reclaim'!$B$5:$B$504,A469,'Reversal Reclaim'!$G$5:$G$504,"Temporary"))))</f>
        <v/>
      </c>
      <c r="BE469" s="188" t="str">
        <f>IF(A469="","",IF(OR(S469="Yes",F469="Credit Note",Q469&lt;=0,AF469="",Setup!$B$24&lt;=AF469,AN469&lt;=0),0,MAX(0,O469*MIN(1,MAX(0,AI469/AN469))*MAX(0,1-IF(AND(AD469&lt;&gt;"",AD469&lt;=AF469),MIN(1,MAX(0,AE469/Q469)),0))-SUMIFS('Reversal Reclaim'!$M$5:$M$504,'Reversal Reclaim'!$B$5:$B$504,A469,'Reversal Reclaim'!$G$5:$G$504,"Temporary"))))</f>
        <v/>
      </c>
      <c r="BF469" s="188" t="str">
        <f>IF(A469="","",IF(OR(S469="Yes",F469="Credit Note",Q469&lt;=0,AF469="",Setup!$B$24&lt;=AF469,AN469&lt;=0),0,MAX(0,P469*MIN(1,MAX(0,AI469/AN469))*MAX(0,1-IF(AND(AD469&lt;&gt;"",AD469&lt;=AF469),MIN(1,MAX(0,AE469/Q469)),0))-SUMIFS('Reversal Reclaim'!$N$5:$N$504,'Reversal Reclaim'!$B$5:$B$504,A469,'Reversal Reclaim'!$G$5:$G$504,"Temporary"))))</f>
        <v/>
      </c>
      <c r="BG469" s="188" t="str">
        <f t="shared" si="103"/>
        <v/>
      </c>
    </row>
    <row r="470" spans="1:59" ht="37.950000000000003" customHeight="1" x14ac:dyDescent="0.25">
      <c r="A470" s="61"/>
      <c r="B470" s="62"/>
      <c r="C470" s="62"/>
      <c r="D470" s="62"/>
      <c r="E470" s="62"/>
      <c r="F470" s="62"/>
      <c r="G470" s="62"/>
      <c r="H470" s="63"/>
      <c r="I470" s="63"/>
      <c r="J470" s="63"/>
      <c r="K470" s="63"/>
      <c r="L470" s="64"/>
      <c r="M470" s="64"/>
      <c r="N470" s="64"/>
      <c r="O470" s="64"/>
      <c r="P470" s="64"/>
      <c r="Q470" s="64"/>
      <c r="R470" s="62"/>
      <c r="S470" s="62"/>
      <c r="T470" s="62"/>
      <c r="U470" s="62"/>
      <c r="V470" s="62"/>
      <c r="W470" s="63"/>
      <c r="X470" s="65"/>
      <c r="Y470" s="65"/>
      <c r="Z470" s="65"/>
      <c r="AA470" s="62"/>
      <c r="AB470" s="62"/>
      <c r="AC470" s="62"/>
      <c r="AD470" s="63"/>
      <c r="AE470" s="64"/>
      <c r="AF470" s="63" t="str">
        <f t="shared" si="91"/>
        <v/>
      </c>
      <c r="AG470" s="62"/>
      <c r="AH470" s="207"/>
      <c r="AI470" s="64"/>
      <c r="AJ470" s="64"/>
      <c r="AK470" s="64"/>
      <c r="AL470" s="66" t="str">
        <f t="shared" si="92"/>
        <v/>
      </c>
      <c r="AM470" s="67" t="str">
        <f t="shared" si="93"/>
        <v/>
      </c>
      <c r="AN470" s="68" t="str">
        <f t="shared" si="94"/>
        <v/>
      </c>
      <c r="AO470" s="67" t="str">
        <f t="shared" si="95"/>
        <v/>
      </c>
      <c r="AP470" s="67" t="str">
        <f t="shared" si="96"/>
        <v/>
      </c>
      <c r="AQ470" s="67" t="str">
        <f t="shared" si="97"/>
        <v/>
      </c>
      <c r="AR470" s="67" t="str">
        <f t="shared" si="98"/>
        <v/>
      </c>
      <c r="AS470" s="67" t="str">
        <f t="shared" si="99"/>
        <v/>
      </c>
      <c r="AT470" s="67" t="str">
        <f>IF(A470="","",IF(S470="Yes","N.A.",IF(AND(AD470&lt;&gt;"",AD470&lt;=AF470,AE470&gt;=Q470),"PASS",IF(Setup!$B$24&lt;=AF470,"WATCH",IF(BG470&gt;0,"PARTIAL REVERSE/REVIEW","REVERSE/REVIEW")))))</f>
        <v/>
      </c>
      <c r="AU470" s="67" t="str">
        <f>IF(A470="","",IF(H470="","REVIEW",IF(AI470&gt;0,IF(OR(AH470="",NOT(ISNUMBER(AH470))),"REVIEW CLAIM DATE",IF(AH470&lt;=SUMIF('FY Deadlines'!$A$5:$A$14,IF(MONTH(H470)&gt;=4,YEAR(H470),YEAR(H470)-1),'FY Deadlines'!$F$5:$F$14),"PASS","EXPIRED CLAIM")),IF(SUMIF('FY Deadlines'!$A$5:$A$14,IF(MONTH(H470)&gt;=4,YEAR(H470),YEAR(H470)-1),'FY Deadlines'!$F$5:$F$14)=0,"REVIEW FY",IF(Setup!$B$24&gt;SUMIF('FY Deadlines'!$A$5:$A$14,IF(MONTH(H470)&gt;=4,YEAR(H470),YEAR(H470)-1),'FY Deadlines'!$F$5:$F$14),"EXPIRED","PASS")))))</f>
        <v/>
      </c>
      <c r="AV470" s="67" t="str">
        <f t="shared" si="100"/>
        <v/>
      </c>
      <c r="AW470" s="67" t="str">
        <f>IF(AM470="","",IF(COUNTIF('GSTR-2B IMS'!$AE$5:$AE$504,AM470)=1,SUMIF('GSTR-2B IMS'!$AE$5:$AE$504,AM470,'GSTR-2B IMS'!$AL$5:$AL$504),""))</f>
        <v/>
      </c>
      <c r="AX470" s="67" t="str">
        <f>IF(A470="","",IF(AO470&gt;1,"Duplicate",IF(COUNTIF('GSTR-2B IMS'!$AE$5:$AE$504,AM470)=0,"Only in Books",IF(COUNTIF('GSTR-2B IMS'!$AE$5:$AE$504,AM470)&gt;1,"Duplicate",IF(AND(C470=INDEX('GSTR-2B IMS'!$C$5:$C$504,AW470),F470=INDEX('GSTR-2B IMS'!$F$5:$F$504,AW470),ABS(H470-INDEX('GSTR-2B IMS'!$H$5:$H$504,AW470))&lt;=Setup!$B$21,ABS(L470-INDEX('GSTR-2B IMS'!$L$5:$L$504,AW470))&lt;=Setup!$B$18,ABS(AN470-INDEX('GSTR-2B IMS'!$AF$5:$AF$504,AW470))&lt;=Setup!$B$19,ABS(M470-INDEX('GSTR-2B IMS'!$M$5:$M$504,AW470))&lt;=Setup!$B$20,ABS(N470-INDEX('GSTR-2B IMS'!$N$5:$N$504,AW470))&lt;=Setup!$B$20,ABS(O470-INDEX('GSTR-2B IMS'!$O$5:$O$504,AW470))&lt;=Setup!$B$20,ABS(P470-INDEX('GSTR-2B IMS'!$P$5:$P$504,AW470))&lt;=Setup!$B$20),"Exact",IF(AND(C470=INDEX('GSTR-2B IMS'!$C$5:$C$504,AW470),F470=INDEX('GSTR-2B IMS'!$F$5:$F$504,AW470)),"Partial","Probable"))))))</f>
        <v/>
      </c>
      <c r="AY470" s="69" t="str">
        <f t="shared" si="101"/>
        <v/>
      </c>
      <c r="AZ470" s="190">
        <f t="shared" si="102"/>
        <v>466</v>
      </c>
      <c r="BA470" s="190" t="str">
        <f>IF(A470="","",IF(AW470="","N.A.",IF(INDEX('GSTR-2B IMS'!$T$5:$T$504,AW470)&lt;&gt;"Available","REVIEW",IF(OR(INDEX('GSTR-2B IMS'!$B$5:$B$504,AW470)="GSTR-1 B2B",INDEX('GSTR-2B IMS'!$B$5:$B$504,AW470)="GSTR-1A",INDEX('GSTR-2B IMS'!$B$5:$B$504,AW470)="IFF"),IF(OR(INDEX('GSTR-2B IMS'!$V$5:$V$504,AW470)="Accepted",INDEX('GSTR-2B IMS'!$V$5:$V$504,AW470)="No Action",INDEX('GSTR-2B IMS'!$V$5:$V$504,AW470)="Deemed Accepted"),"PASS","REVIEW"),IF(OR(INDEX('GSTR-2B IMS'!$V$5:$V$504,AW470)="Not in IMS",INDEX('GSTR-2B IMS'!$V$5:$V$504,AW470)="N.A.",INDEX('GSTR-2B IMS'!$V$5:$V$504,AW470)=""),"PASS","REVIEW")))))</f>
        <v/>
      </c>
      <c r="BB470" s="190" t="str">
        <f>IF(A470="","",IF(S470="Yes","RCM",IF(AW470="","Unmatched",IF(INDEX('GSTR-2B IMS'!$AC$5:$AC$504,AW470)="","4(A)(5)",INDEX('GSTR-2B IMS'!$AC$5:$AC$504,AW470)))))</f>
        <v/>
      </c>
      <c r="BC470" s="188" t="str">
        <f>IF(A470="","",IF(OR(S470="Yes",F470="Credit Note",Q470&lt;=0,AF470="",Setup!$B$24&lt;=AF470,AN470&lt;=0),0,MAX(0,M470*MIN(1,MAX(0,AI470/AN470))*MAX(0,1-IF(AND(AD470&lt;&gt;"",AD470&lt;=AF470),MIN(1,MAX(0,AE470/Q470)),0))-SUMIFS('Reversal Reclaim'!$K$5:$K$504,'Reversal Reclaim'!$B$5:$B$504,A470,'Reversal Reclaim'!$G$5:$G$504,"Temporary"))))</f>
        <v/>
      </c>
      <c r="BD470" s="188" t="str">
        <f>IF(A470="","",IF(OR(S470="Yes",F470="Credit Note",Q470&lt;=0,AF470="",Setup!$B$24&lt;=AF470,AN470&lt;=0),0,MAX(0,N470*MIN(1,MAX(0,AI470/AN470))*MAX(0,1-IF(AND(AD470&lt;&gt;"",AD470&lt;=AF470),MIN(1,MAX(0,AE470/Q470)),0))-SUMIFS('Reversal Reclaim'!$L$5:$L$504,'Reversal Reclaim'!$B$5:$B$504,A470,'Reversal Reclaim'!$G$5:$G$504,"Temporary"))))</f>
        <v/>
      </c>
      <c r="BE470" s="188" t="str">
        <f>IF(A470="","",IF(OR(S470="Yes",F470="Credit Note",Q470&lt;=0,AF470="",Setup!$B$24&lt;=AF470,AN470&lt;=0),0,MAX(0,O470*MIN(1,MAX(0,AI470/AN470))*MAX(0,1-IF(AND(AD470&lt;&gt;"",AD470&lt;=AF470),MIN(1,MAX(0,AE470/Q470)),0))-SUMIFS('Reversal Reclaim'!$M$5:$M$504,'Reversal Reclaim'!$B$5:$B$504,A470,'Reversal Reclaim'!$G$5:$G$504,"Temporary"))))</f>
        <v/>
      </c>
      <c r="BF470" s="188" t="str">
        <f>IF(A470="","",IF(OR(S470="Yes",F470="Credit Note",Q470&lt;=0,AF470="",Setup!$B$24&lt;=AF470,AN470&lt;=0),0,MAX(0,P470*MIN(1,MAX(0,AI470/AN470))*MAX(0,1-IF(AND(AD470&lt;&gt;"",AD470&lt;=AF470),MIN(1,MAX(0,AE470/Q470)),0))-SUMIFS('Reversal Reclaim'!$N$5:$N$504,'Reversal Reclaim'!$B$5:$B$504,A470,'Reversal Reclaim'!$G$5:$G$504,"Temporary"))))</f>
        <v/>
      </c>
      <c r="BG470" s="188" t="str">
        <f t="shared" si="103"/>
        <v/>
      </c>
    </row>
    <row r="471" spans="1:59" ht="37.950000000000003" customHeight="1" x14ac:dyDescent="0.25">
      <c r="A471" s="61"/>
      <c r="B471" s="62"/>
      <c r="C471" s="62"/>
      <c r="D471" s="62"/>
      <c r="E471" s="62"/>
      <c r="F471" s="62"/>
      <c r="G471" s="62"/>
      <c r="H471" s="63"/>
      <c r="I471" s="63"/>
      <c r="J471" s="63"/>
      <c r="K471" s="63"/>
      <c r="L471" s="64"/>
      <c r="M471" s="64"/>
      <c r="N471" s="64"/>
      <c r="O471" s="64"/>
      <c r="P471" s="64"/>
      <c r="Q471" s="64"/>
      <c r="R471" s="62"/>
      <c r="S471" s="62"/>
      <c r="T471" s="62"/>
      <c r="U471" s="62"/>
      <c r="V471" s="62"/>
      <c r="W471" s="63"/>
      <c r="X471" s="65"/>
      <c r="Y471" s="65"/>
      <c r="Z471" s="65"/>
      <c r="AA471" s="62"/>
      <c r="AB471" s="62"/>
      <c r="AC471" s="62"/>
      <c r="AD471" s="63"/>
      <c r="AE471" s="64"/>
      <c r="AF471" s="63" t="str">
        <f t="shared" si="91"/>
        <v/>
      </c>
      <c r="AG471" s="62"/>
      <c r="AH471" s="207"/>
      <c r="AI471" s="64"/>
      <c r="AJ471" s="64"/>
      <c r="AK471" s="64"/>
      <c r="AL471" s="66" t="str">
        <f t="shared" si="92"/>
        <v/>
      </c>
      <c r="AM471" s="67" t="str">
        <f t="shared" si="93"/>
        <v/>
      </c>
      <c r="AN471" s="68" t="str">
        <f t="shared" si="94"/>
        <v/>
      </c>
      <c r="AO471" s="67" t="str">
        <f t="shared" si="95"/>
        <v/>
      </c>
      <c r="AP471" s="67" t="str">
        <f t="shared" si="96"/>
        <v/>
      </c>
      <c r="AQ471" s="67" t="str">
        <f t="shared" si="97"/>
        <v/>
      </c>
      <c r="AR471" s="67" t="str">
        <f t="shared" si="98"/>
        <v/>
      </c>
      <c r="AS471" s="67" t="str">
        <f t="shared" si="99"/>
        <v/>
      </c>
      <c r="AT471" s="67" t="str">
        <f>IF(A471="","",IF(S471="Yes","N.A.",IF(AND(AD471&lt;&gt;"",AD471&lt;=AF471,AE471&gt;=Q471),"PASS",IF(Setup!$B$24&lt;=AF471,"WATCH",IF(BG471&gt;0,"PARTIAL REVERSE/REVIEW","REVERSE/REVIEW")))))</f>
        <v/>
      </c>
      <c r="AU471" s="67" t="str">
        <f>IF(A471="","",IF(H471="","REVIEW",IF(AI471&gt;0,IF(OR(AH471="",NOT(ISNUMBER(AH471))),"REVIEW CLAIM DATE",IF(AH471&lt;=SUMIF('FY Deadlines'!$A$5:$A$14,IF(MONTH(H471)&gt;=4,YEAR(H471),YEAR(H471)-1),'FY Deadlines'!$F$5:$F$14),"PASS","EXPIRED CLAIM")),IF(SUMIF('FY Deadlines'!$A$5:$A$14,IF(MONTH(H471)&gt;=4,YEAR(H471),YEAR(H471)-1),'FY Deadlines'!$F$5:$F$14)=0,"REVIEW FY",IF(Setup!$B$24&gt;SUMIF('FY Deadlines'!$A$5:$A$14,IF(MONTH(H471)&gt;=4,YEAR(H471),YEAR(H471)-1),'FY Deadlines'!$F$5:$F$14),"EXPIRED","PASS")))))</f>
        <v/>
      </c>
      <c r="AV471" s="67" t="str">
        <f t="shared" si="100"/>
        <v/>
      </c>
      <c r="AW471" s="67" t="str">
        <f>IF(AM471="","",IF(COUNTIF('GSTR-2B IMS'!$AE$5:$AE$504,AM471)=1,SUMIF('GSTR-2B IMS'!$AE$5:$AE$504,AM471,'GSTR-2B IMS'!$AL$5:$AL$504),""))</f>
        <v/>
      </c>
      <c r="AX471" s="67" t="str">
        <f>IF(A471="","",IF(AO471&gt;1,"Duplicate",IF(COUNTIF('GSTR-2B IMS'!$AE$5:$AE$504,AM471)=0,"Only in Books",IF(COUNTIF('GSTR-2B IMS'!$AE$5:$AE$504,AM471)&gt;1,"Duplicate",IF(AND(C471=INDEX('GSTR-2B IMS'!$C$5:$C$504,AW471),F471=INDEX('GSTR-2B IMS'!$F$5:$F$504,AW471),ABS(H471-INDEX('GSTR-2B IMS'!$H$5:$H$504,AW471))&lt;=Setup!$B$21,ABS(L471-INDEX('GSTR-2B IMS'!$L$5:$L$504,AW471))&lt;=Setup!$B$18,ABS(AN471-INDEX('GSTR-2B IMS'!$AF$5:$AF$504,AW471))&lt;=Setup!$B$19,ABS(M471-INDEX('GSTR-2B IMS'!$M$5:$M$504,AW471))&lt;=Setup!$B$20,ABS(N471-INDEX('GSTR-2B IMS'!$N$5:$N$504,AW471))&lt;=Setup!$B$20,ABS(O471-INDEX('GSTR-2B IMS'!$O$5:$O$504,AW471))&lt;=Setup!$B$20,ABS(P471-INDEX('GSTR-2B IMS'!$P$5:$P$504,AW471))&lt;=Setup!$B$20),"Exact",IF(AND(C471=INDEX('GSTR-2B IMS'!$C$5:$C$504,AW471),F471=INDEX('GSTR-2B IMS'!$F$5:$F$504,AW471)),"Partial","Probable"))))))</f>
        <v/>
      </c>
      <c r="AY471" s="69" t="str">
        <f t="shared" si="101"/>
        <v/>
      </c>
      <c r="AZ471" s="190">
        <f t="shared" si="102"/>
        <v>467</v>
      </c>
      <c r="BA471" s="190" t="str">
        <f>IF(A471="","",IF(AW471="","N.A.",IF(INDEX('GSTR-2B IMS'!$T$5:$T$504,AW471)&lt;&gt;"Available","REVIEW",IF(OR(INDEX('GSTR-2B IMS'!$B$5:$B$504,AW471)="GSTR-1 B2B",INDEX('GSTR-2B IMS'!$B$5:$B$504,AW471)="GSTR-1A",INDEX('GSTR-2B IMS'!$B$5:$B$504,AW471)="IFF"),IF(OR(INDEX('GSTR-2B IMS'!$V$5:$V$504,AW471)="Accepted",INDEX('GSTR-2B IMS'!$V$5:$V$504,AW471)="No Action",INDEX('GSTR-2B IMS'!$V$5:$V$504,AW471)="Deemed Accepted"),"PASS","REVIEW"),IF(OR(INDEX('GSTR-2B IMS'!$V$5:$V$504,AW471)="Not in IMS",INDEX('GSTR-2B IMS'!$V$5:$V$504,AW471)="N.A.",INDEX('GSTR-2B IMS'!$V$5:$V$504,AW471)=""),"PASS","REVIEW")))))</f>
        <v/>
      </c>
      <c r="BB471" s="190" t="str">
        <f>IF(A471="","",IF(S471="Yes","RCM",IF(AW471="","Unmatched",IF(INDEX('GSTR-2B IMS'!$AC$5:$AC$504,AW471)="","4(A)(5)",INDEX('GSTR-2B IMS'!$AC$5:$AC$504,AW471)))))</f>
        <v/>
      </c>
      <c r="BC471" s="188" t="str">
        <f>IF(A471="","",IF(OR(S471="Yes",F471="Credit Note",Q471&lt;=0,AF471="",Setup!$B$24&lt;=AF471,AN471&lt;=0),0,MAX(0,M471*MIN(1,MAX(0,AI471/AN471))*MAX(0,1-IF(AND(AD471&lt;&gt;"",AD471&lt;=AF471),MIN(1,MAX(0,AE471/Q471)),0))-SUMIFS('Reversal Reclaim'!$K$5:$K$504,'Reversal Reclaim'!$B$5:$B$504,A471,'Reversal Reclaim'!$G$5:$G$504,"Temporary"))))</f>
        <v/>
      </c>
      <c r="BD471" s="188" t="str">
        <f>IF(A471="","",IF(OR(S471="Yes",F471="Credit Note",Q471&lt;=0,AF471="",Setup!$B$24&lt;=AF471,AN471&lt;=0),0,MAX(0,N471*MIN(1,MAX(0,AI471/AN471))*MAX(0,1-IF(AND(AD471&lt;&gt;"",AD471&lt;=AF471),MIN(1,MAX(0,AE471/Q471)),0))-SUMIFS('Reversal Reclaim'!$L$5:$L$504,'Reversal Reclaim'!$B$5:$B$504,A471,'Reversal Reclaim'!$G$5:$G$504,"Temporary"))))</f>
        <v/>
      </c>
      <c r="BE471" s="188" t="str">
        <f>IF(A471="","",IF(OR(S471="Yes",F471="Credit Note",Q471&lt;=0,AF471="",Setup!$B$24&lt;=AF471,AN471&lt;=0),0,MAX(0,O471*MIN(1,MAX(0,AI471/AN471))*MAX(0,1-IF(AND(AD471&lt;&gt;"",AD471&lt;=AF471),MIN(1,MAX(0,AE471/Q471)),0))-SUMIFS('Reversal Reclaim'!$M$5:$M$504,'Reversal Reclaim'!$B$5:$B$504,A471,'Reversal Reclaim'!$G$5:$G$504,"Temporary"))))</f>
        <v/>
      </c>
      <c r="BF471" s="188" t="str">
        <f>IF(A471="","",IF(OR(S471="Yes",F471="Credit Note",Q471&lt;=0,AF471="",Setup!$B$24&lt;=AF471,AN471&lt;=0),0,MAX(0,P471*MIN(1,MAX(0,AI471/AN471))*MAX(0,1-IF(AND(AD471&lt;&gt;"",AD471&lt;=AF471),MIN(1,MAX(0,AE471/Q471)),0))-SUMIFS('Reversal Reclaim'!$N$5:$N$504,'Reversal Reclaim'!$B$5:$B$504,A471,'Reversal Reclaim'!$G$5:$G$504,"Temporary"))))</f>
        <v/>
      </c>
      <c r="BG471" s="188" t="str">
        <f t="shared" si="103"/>
        <v/>
      </c>
    </row>
    <row r="472" spans="1:59" ht="37.950000000000003" customHeight="1" x14ac:dyDescent="0.25">
      <c r="A472" s="61"/>
      <c r="B472" s="62"/>
      <c r="C472" s="62"/>
      <c r="D472" s="62"/>
      <c r="E472" s="62"/>
      <c r="F472" s="62"/>
      <c r="G472" s="62"/>
      <c r="H472" s="63"/>
      <c r="I472" s="63"/>
      <c r="J472" s="63"/>
      <c r="K472" s="63"/>
      <c r="L472" s="64"/>
      <c r="M472" s="64"/>
      <c r="N472" s="64"/>
      <c r="O472" s="64"/>
      <c r="P472" s="64"/>
      <c r="Q472" s="64"/>
      <c r="R472" s="62"/>
      <c r="S472" s="62"/>
      <c r="T472" s="62"/>
      <c r="U472" s="62"/>
      <c r="V472" s="62"/>
      <c r="W472" s="63"/>
      <c r="X472" s="65"/>
      <c r="Y472" s="65"/>
      <c r="Z472" s="65"/>
      <c r="AA472" s="62"/>
      <c r="AB472" s="62"/>
      <c r="AC472" s="62"/>
      <c r="AD472" s="63"/>
      <c r="AE472" s="64"/>
      <c r="AF472" s="63" t="str">
        <f t="shared" si="91"/>
        <v/>
      </c>
      <c r="AG472" s="62"/>
      <c r="AH472" s="207"/>
      <c r="AI472" s="64"/>
      <c r="AJ472" s="64"/>
      <c r="AK472" s="64"/>
      <c r="AL472" s="66" t="str">
        <f t="shared" si="92"/>
        <v/>
      </c>
      <c r="AM472" s="67" t="str">
        <f t="shared" si="93"/>
        <v/>
      </c>
      <c r="AN472" s="68" t="str">
        <f t="shared" si="94"/>
        <v/>
      </c>
      <c r="AO472" s="67" t="str">
        <f t="shared" si="95"/>
        <v/>
      </c>
      <c r="AP472" s="67" t="str">
        <f t="shared" si="96"/>
        <v/>
      </c>
      <c r="AQ472" s="67" t="str">
        <f t="shared" si="97"/>
        <v/>
      </c>
      <c r="AR472" s="67" t="str">
        <f t="shared" si="98"/>
        <v/>
      </c>
      <c r="AS472" s="67" t="str">
        <f t="shared" si="99"/>
        <v/>
      </c>
      <c r="AT472" s="67" t="str">
        <f>IF(A472="","",IF(S472="Yes","N.A.",IF(AND(AD472&lt;&gt;"",AD472&lt;=AF472,AE472&gt;=Q472),"PASS",IF(Setup!$B$24&lt;=AF472,"WATCH",IF(BG472&gt;0,"PARTIAL REVERSE/REVIEW","REVERSE/REVIEW")))))</f>
        <v/>
      </c>
      <c r="AU472" s="67" t="str">
        <f>IF(A472="","",IF(H472="","REVIEW",IF(AI472&gt;0,IF(OR(AH472="",NOT(ISNUMBER(AH472))),"REVIEW CLAIM DATE",IF(AH472&lt;=SUMIF('FY Deadlines'!$A$5:$A$14,IF(MONTH(H472)&gt;=4,YEAR(H472),YEAR(H472)-1),'FY Deadlines'!$F$5:$F$14),"PASS","EXPIRED CLAIM")),IF(SUMIF('FY Deadlines'!$A$5:$A$14,IF(MONTH(H472)&gt;=4,YEAR(H472),YEAR(H472)-1),'FY Deadlines'!$F$5:$F$14)=0,"REVIEW FY",IF(Setup!$B$24&gt;SUMIF('FY Deadlines'!$A$5:$A$14,IF(MONTH(H472)&gt;=4,YEAR(H472),YEAR(H472)-1),'FY Deadlines'!$F$5:$F$14),"EXPIRED","PASS")))))</f>
        <v/>
      </c>
      <c r="AV472" s="67" t="str">
        <f t="shared" si="100"/>
        <v/>
      </c>
      <c r="AW472" s="67" t="str">
        <f>IF(AM472="","",IF(COUNTIF('GSTR-2B IMS'!$AE$5:$AE$504,AM472)=1,SUMIF('GSTR-2B IMS'!$AE$5:$AE$504,AM472,'GSTR-2B IMS'!$AL$5:$AL$504),""))</f>
        <v/>
      </c>
      <c r="AX472" s="67" t="str">
        <f>IF(A472="","",IF(AO472&gt;1,"Duplicate",IF(COUNTIF('GSTR-2B IMS'!$AE$5:$AE$504,AM472)=0,"Only in Books",IF(COUNTIF('GSTR-2B IMS'!$AE$5:$AE$504,AM472)&gt;1,"Duplicate",IF(AND(C472=INDEX('GSTR-2B IMS'!$C$5:$C$504,AW472),F472=INDEX('GSTR-2B IMS'!$F$5:$F$504,AW472),ABS(H472-INDEX('GSTR-2B IMS'!$H$5:$H$504,AW472))&lt;=Setup!$B$21,ABS(L472-INDEX('GSTR-2B IMS'!$L$5:$L$504,AW472))&lt;=Setup!$B$18,ABS(AN472-INDEX('GSTR-2B IMS'!$AF$5:$AF$504,AW472))&lt;=Setup!$B$19,ABS(M472-INDEX('GSTR-2B IMS'!$M$5:$M$504,AW472))&lt;=Setup!$B$20,ABS(N472-INDEX('GSTR-2B IMS'!$N$5:$N$504,AW472))&lt;=Setup!$B$20,ABS(O472-INDEX('GSTR-2B IMS'!$O$5:$O$504,AW472))&lt;=Setup!$B$20,ABS(P472-INDEX('GSTR-2B IMS'!$P$5:$P$504,AW472))&lt;=Setup!$B$20),"Exact",IF(AND(C472=INDEX('GSTR-2B IMS'!$C$5:$C$504,AW472),F472=INDEX('GSTR-2B IMS'!$F$5:$F$504,AW472)),"Partial","Probable"))))))</f>
        <v/>
      </c>
      <c r="AY472" s="69" t="str">
        <f t="shared" si="101"/>
        <v/>
      </c>
      <c r="AZ472" s="190">
        <f t="shared" si="102"/>
        <v>468</v>
      </c>
      <c r="BA472" s="190" t="str">
        <f>IF(A472="","",IF(AW472="","N.A.",IF(INDEX('GSTR-2B IMS'!$T$5:$T$504,AW472)&lt;&gt;"Available","REVIEW",IF(OR(INDEX('GSTR-2B IMS'!$B$5:$B$504,AW472)="GSTR-1 B2B",INDEX('GSTR-2B IMS'!$B$5:$B$504,AW472)="GSTR-1A",INDEX('GSTR-2B IMS'!$B$5:$B$504,AW472)="IFF"),IF(OR(INDEX('GSTR-2B IMS'!$V$5:$V$504,AW472)="Accepted",INDEX('GSTR-2B IMS'!$V$5:$V$504,AW472)="No Action",INDEX('GSTR-2B IMS'!$V$5:$V$504,AW472)="Deemed Accepted"),"PASS","REVIEW"),IF(OR(INDEX('GSTR-2B IMS'!$V$5:$V$504,AW472)="Not in IMS",INDEX('GSTR-2B IMS'!$V$5:$V$504,AW472)="N.A.",INDEX('GSTR-2B IMS'!$V$5:$V$504,AW472)=""),"PASS","REVIEW")))))</f>
        <v/>
      </c>
      <c r="BB472" s="190" t="str">
        <f>IF(A472="","",IF(S472="Yes","RCM",IF(AW472="","Unmatched",IF(INDEX('GSTR-2B IMS'!$AC$5:$AC$504,AW472)="","4(A)(5)",INDEX('GSTR-2B IMS'!$AC$5:$AC$504,AW472)))))</f>
        <v/>
      </c>
      <c r="BC472" s="188" t="str">
        <f>IF(A472="","",IF(OR(S472="Yes",F472="Credit Note",Q472&lt;=0,AF472="",Setup!$B$24&lt;=AF472,AN472&lt;=0),0,MAX(0,M472*MIN(1,MAX(0,AI472/AN472))*MAX(0,1-IF(AND(AD472&lt;&gt;"",AD472&lt;=AF472),MIN(1,MAX(0,AE472/Q472)),0))-SUMIFS('Reversal Reclaim'!$K$5:$K$504,'Reversal Reclaim'!$B$5:$B$504,A472,'Reversal Reclaim'!$G$5:$G$504,"Temporary"))))</f>
        <v/>
      </c>
      <c r="BD472" s="188" t="str">
        <f>IF(A472="","",IF(OR(S472="Yes",F472="Credit Note",Q472&lt;=0,AF472="",Setup!$B$24&lt;=AF472,AN472&lt;=0),0,MAX(0,N472*MIN(1,MAX(0,AI472/AN472))*MAX(0,1-IF(AND(AD472&lt;&gt;"",AD472&lt;=AF472),MIN(1,MAX(0,AE472/Q472)),0))-SUMIFS('Reversal Reclaim'!$L$5:$L$504,'Reversal Reclaim'!$B$5:$B$504,A472,'Reversal Reclaim'!$G$5:$G$504,"Temporary"))))</f>
        <v/>
      </c>
      <c r="BE472" s="188" t="str">
        <f>IF(A472="","",IF(OR(S472="Yes",F472="Credit Note",Q472&lt;=0,AF472="",Setup!$B$24&lt;=AF472,AN472&lt;=0),0,MAX(0,O472*MIN(1,MAX(0,AI472/AN472))*MAX(0,1-IF(AND(AD472&lt;&gt;"",AD472&lt;=AF472),MIN(1,MAX(0,AE472/Q472)),0))-SUMIFS('Reversal Reclaim'!$M$5:$M$504,'Reversal Reclaim'!$B$5:$B$504,A472,'Reversal Reclaim'!$G$5:$G$504,"Temporary"))))</f>
        <v/>
      </c>
      <c r="BF472" s="188" t="str">
        <f>IF(A472="","",IF(OR(S472="Yes",F472="Credit Note",Q472&lt;=0,AF472="",Setup!$B$24&lt;=AF472,AN472&lt;=0),0,MAX(0,P472*MIN(1,MAX(0,AI472/AN472))*MAX(0,1-IF(AND(AD472&lt;&gt;"",AD472&lt;=AF472),MIN(1,MAX(0,AE472/Q472)),0))-SUMIFS('Reversal Reclaim'!$N$5:$N$504,'Reversal Reclaim'!$B$5:$B$504,A472,'Reversal Reclaim'!$G$5:$G$504,"Temporary"))))</f>
        <v/>
      </c>
      <c r="BG472" s="188" t="str">
        <f t="shared" si="103"/>
        <v/>
      </c>
    </row>
    <row r="473" spans="1:59" ht="37.950000000000003" customHeight="1" x14ac:dyDescent="0.25">
      <c r="A473" s="61"/>
      <c r="B473" s="62"/>
      <c r="C473" s="62"/>
      <c r="D473" s="62"/>
      <c r="E473" s="62"/>
      <c r="F473" s="62"/>
      <c r="G473" s="62"/>
      <c r="H473" s="63"/>
      <c r="I473" s="63"/>
      <c r="J473" s="63"/>
      <c r="K473" s="63"/>
      <c r="L473" s="64"/>
      <c r="M473" s="64"/>
      <c r="N473" s="64"/>
      <c r="O473" s="64"/>
      <c r="P473" s="64"/>
      <c r="Q473" s="64"/>
      <c r="R473" s="62"/>
      <c r="S473" s="62"/>
      <c r="T473" s="62"/>
      <c r="U473" s="62"/>
      <c r="V473" s="62"/>
      <c r="W473" s="63"/>
      <c r="X473" s="65"/>
      <c r="Y473" s="65"/>
      <c r="Z473" s="65"/>
      <c r="AA473" s="62"/>
      <c r="AB473" s="62"/>
      <c r="AC473" s="62"/>
      <c r="AD473" s="63"/>
      <c r="AE473" s="64"/>
      <c r="AF473" s="63" t="str">
        <f t="shared" si="91"/>
        <v/>
      </c>
      <c r="AG473" s="62"/>
      <c r="AH473" s="207"/>
      <c r="AI473" s="64"/>
      <c r="AJ473" s="64"/>
      <c r="AK473" s="64"/>
      <c r="AL473" s="66" t="str">
        <f t="shared" si="92"/>
        <v/>
      </c>
      <c r="AM473" s="67" t="str">
        <f t="shared" si="93"/>
        <v/>
      </c>
      <c r="AN473" s="68" t="str">
        <f t="shared" si="94"/>
        <v/>
      </c>
      <c r="AO473" s="67" t="str">
        <f t="shared" si="95"/>
        <v/>
      </c>
      <c r="AP473" s="67" t="str">
        <f t="shared" si="96"/>
        <v/>
      </c>
      <c r="AQ473" s="67" t="str">
        <f t="shared" si="97"/>
        <v/>
      </c>
      <c r="AR473" s="67" t="str">
        <f t="shared" si="98"/>
        <v/>
      </c>
      <c r="AS473" s="67" t="str">
        <f t="shared" si="99"/>
        <v/>
      </c>
      <c r="AT473" s="67" t="str">
        <f>IF(A473="","",IF(S473="Yes","N.A.",IF(AND(AD473&lt;&gt;"",AD473&lt;=AF473,AE473&gt;=Q473),"PASS",IF(Setup!$B$24&lt;=AF473,"WATCH",IF(BG473&gt;0,"PARTIAL REVERSE/REVIEW","REVERSE/REVIEW")))))</f>
        <v/>
      </c>
      <c r="AU473" s="67" t="str">
        <f>IF(A473="","",IF(H473="","REVIEW",IF(AI473&gt;0,IF(OR(AH473="",NOT(ISNUMBER(AH473))),"REVIEW CLAIM DATE",IF(AH473&lt;=SUMIF('FY Deadlines'!$A$5:$A$14,IF(MONTH(H473)&gt;=4,YEAR(H473),YEAR(H473)-1),'FY Deadlines'!$F$5:$F$14),"PASS","EXPIRED CLAIM")),IF(SUMIF('FY Deadlines'!$A$5:$A$14,IF(MONTH(H473)&gt;=4,YEAR(H473),YEAR(H473)-1),'FY Deadlines'!$F$5:$F$14)=0,"REVIEW FY",IF(Setup!$B$24&gt;SUMIF('FY Deadlines'!$A$5:$A$14,IF(MONTH(H473)&gt;=4,YEAR(H473),YEAR(H473)-1),'FY Deadlines'!$F$5:$F$14),"EXPIRED","PASS")))))</f>
        <v/>
      </c>
      <c r="AV473" s="67" t="str">
        <f t="shared" si="100"/>
        <v/>
      </c>
      <c r="AW473" s="67" t="str">
        <f>IF(AM473="","",IF(COUNTIF('GSTR-2B IMS'!$AE$5:$AE$504,AM473)=1,SUMIF('GSTR-2B IMS'!$AE$5:$AE$504,AM473,'GSTR-2B IMS'!$AL$5:$AL$504),""))</f>
        <v/>
      </c>
      <c r="AX473" s="67" t="str">
        <f>IF(A473="","",IF(AO473&gt;1,"Duplicate",IF(COUNTIF('GSTR-2B IMS'!$AE$5:$AE$504,AM473)=0,"Only in Books",IF(COUNTIF('GSTR-2B IMS'!$AE$5:$AE$504,AM473)&gt;1,"Duplicate",IF(AND(C473=INDEX('GSTR-2B IMS'!$C$5:$C$504,AW473),F473=INDEX('GSTR-2B IMS'!$F$5:$F$504,AW473),ABS(H473-INDEX('GSTR-2B IMS'!$H$5:$H$504,AW473))&lt;=Setup!$B$21,ABS(L473-INDEX('GSTR-2B IMS'!$L$5:$L$504,AW473))&lt;=Setup!$B$18,ABS(AN473-INDEX('GSTR-2B IMS'!$AF$5:$AF$504,AW473))&lt;=Setup!$B$19,ABS(M473-INDEX('GSTR-2B IMS'!$M$5:$M$504,AW473))&lt;=Setup!$B$20,ABS(N473-INDEX('GSTR-2B IMS'!$N$5:$N$504,AW473))&lt;=Setup!$B$20,ABS(O473-INDEX('GSTR-2B IMS'!$O$5:$O$504,AW473))&lt;=Setup!$B$20,ABS(P473-INDEX('GSTR-2B IMS'!$P$5:$P$504,AW473))&lt;=Setup!$B$20),"Exact",IF(AND(C473=INDEX('GSTR-2B IMS'!$C$5:$C$504,AW473),F473=INDEX('GSTR-2B IMS'!$F$5:$F$504,AW473)),"Partial","Probable"))))))</f>
        <v/>
      </c>
      <c r="AY473" s="69" t="str">
        <f t="shared" si="101"/>
        <v/>
      </c>
      <c r="AZ473" s="190">
        <f t="shared" si="102"/>
        <v>469</v>
      </c>
      <c r="BA473" s="190" t="str">
        <f>IF(A473="","",IF(AW473="","N.A.",IF(INDEX('GSTR-2B IMS'!$T$5:$T$504,AW473)&lt;&gt;"Available","REVIEW",IF(OR(INDEX('GSTR-2B IMS'!$B$5:$B$504,AW473)="GSTR-1 B2B",INDEX('GSTR-2B IMS'!$B$5:$B$504,AW473)="GSTR-1A",INDEX('GSTR-2B IMS'!$B$5:$B$504,AW473)="IFF"),IF(OR(INDEX('GSTR-2B IMS'!$V$5:$V$504,AW473)="Accepted",INDEX('GSTR-2B IMS'!$V$5:$V$504,AW473)="No Action",INDEX('GSTR-2B IMS'!$V$5:$V$504,AW473)="Deemed Accepted"),"PASS","REVIEW"),IF(OR(INDEX('GSTR-2B IMS'!$V$5:$V$504,AW473)="Not in IMS",INDEX('GSTR-2B IMS'!$V$5:$V$504,AW473)="N.A.",INDEX('GSTR-2B IMS'!$V$5:$V$504,AW473)=""),"PASS","REVIEW")))))</f>
        <v/>
      </c>
      <c r="BB473" s="190" t="str">
        <f>IF(A473="","",IF(S473="Yes","RCM",IF(AW473="","Unmatched",IF(INDEX('GSTR-2B IMS'!$AC$5:$AC$504,AW473)="","4(A)(5)",INDEX('GSTR-2B IMS'!$AC$5:$AC$504,AW473)))))</f>
        <v/>
      </c>
      <c r="BC473" s="188" t="str">
        <f>IF(A473="","",IF(OR(S473="Yes",F473="Credit Note",Q473&lt;=0,AF473="",Setup!$B$24&lt;=AF473,AN473&lt;=0),0,MAX(0,M473*MIN(1,MAX(0,AI473/AN473))*MAX(0,1-IF(AND(AD473&lt;&gt;"",AD473&lt;=AF473),MIN(1,MAX(0,AE473/Q473)),0))-SUMIFS('Reversal Reclaim'!$K$5:$K$504,'Reversal Reclaim'!$B$5:$B$504,A473,'Reversal Reclaim'!$G$5:$G$504,"Temporary"))))</f>
        <v/>
      </c>
      <c r="BD473" s="188" t="str">
        <f>IF(A473="","",IF(OR(S473="Yes",F473="Credit Note",Q473&lt;=0,AF473="",Setup!$B$24&lt;=AF473,AN473&lt;=0),0,MAX(0,N473*MIN(1,MAX(0,AI473/AN473))*MAX(0,1-IF(AND(AD473&lt;&gt;"",AD473&lt;=AF473),MIN(1,MAX(0,AE473/Q473)),0))-SUMIFS('Reversal Reclaim'!$L$5:$L$504,'Reversal Reclaim'!$B$5:$B$504,A473,'Reversal Reclaim'!$G$5:$G$504,"Temporary"))))</f>
        <v/>
      </c>
      <c r="BE473" s="188" t="str">
        <f>IF(A473="","",IF(OR(S473="Yes",F473="Credit Note",Q473&lt;=0,AF473="",Setup!$B$24&lt;=AF473,AN473&lt;=0),0,MAX(0,O473*MIN(1,MAX(0,AI473/AN473))*MAX(0,1-IF(AND(AD473&lt;&gt;"",AD473&lt;=AF473),MIN(1,MAX(0,AE473/Q473)),0))-SUMIFS('Reversal Reclaim'!$M$5:$M$504,'Reversal Reclaim'!$B$5:$B$504,A473,'Reversal Reclaim'!$G$5:$G$504,"Temporary"))))</f>
        <v/>
      </c>
      <c r="BF473" s="188" t="str">
        <f>IF(A473="","",IF(OR(S473="Yes",F473="Credit Note",Q473&lt;=0,AF473="",Setup!$B$24&lt;=AF473,AN473&lt;=0),0,MAX(0,P473*MIN(1,MAX(0,AI473/AN473))*MAX(0,1-IF(AND(AD473&lt;&gt;"",AD473&lt;=AF473),MIN(1,MAX(0,AE473/Q473)),0))-SUMIFS('Reversal Reclaim'!$N$5:$N$504,'Reversal Reclaim'!$B$5:$B$504,A473,'Reversal Reclaim'!$G$5:$G$504,"Temporary"))))</f>
        <v/>
      </c>
      <c r="BG473" s="188" t="str">
        <f t="shared" si="103"/>
        <v/>
      </c>
    </row>
    <row r="474" spans="1:59" ht="37.950000000000003" customHeight="1" x14ac:dyDescent="0.25">
      <c r="A474" s="61"/>
      <c r="B474" s="62"/>
      <c r="C474" s="62"/>
      <c r="D474" s="62"/>
      <c r="E474" s="62"/>
      <c r="F474" s="62"/>
      <c r="G474" s="62"/>
      <c r="H474" s="63"/>
      <c r="I474" s="63"/>
      <c r="J474" s="63"/>
      <c r="K474" s="63"/>
      <c r="L474" s="64"/>
      <c r="M474" s="64"/>
      <c r="N474" s="64"/>
      <c r="O474" s="64"/>
      <c r="P474" s="64"/>
      <c r="Q474" s="64"/>
      <c r="R474" s="62"/>
      <c r="S474" s="62"/>
      <c r="T474" s="62"/>
      <c r="U474" s="62"/>
      <c r="V474" s="62"/>
      <c r="W474" s="63"/>
      <c r="X474" s="65"/>
      <c r="Y474" s="65"/>
      <c r="Z474" s="65"/>
      <c r="AA474" s="62"/>
      <c r="AB474" s="62"/>
      <c r="AC474" s="62"/>
      <c r="AD474" s="63"/>
      <c r="AE474" s="64"/>
      <c r="AF474" s="63" t="str">
        <f t="shared" si="91"/>
        <v/>
      </c>
      <c r="AG474" s="62"/>
      <c r="AH474" s="207"/>
      <c r="AI474" s="64"/>
      <c r="AJ474" s="64"/>
      <c r="AK474" s="64"/>
      <c r="AL474" s="66" t="str">
        <f t="shared" si="92"/>
        <v/>
      </c>
      <c r="AM474" s="67" t="str">
        <f t="shared" si="93"/>
        <v/>
      </c>
      <c r="AN474" s="68" t="str">
        <f t="shared" si="94"/>
        <v/>
      </c>
      <c r="AO474" s="67" t="str">
        <f t="shared" si="95"/>
        <v/>
      </c>
      <c r="AP474" s="67" t="str">
        <f t="shared" si="96"/>
        <v/>
      </c>
      <c r="AQ474" s="67" t="str">
        <f t="shared" si="97"/>
        <v/>
      </c>
      <c r="AR474" s="67" t="str">
        <f t="shared" si="98"/>
        <v/>
      </c>
      <c r="AS474" s="67" t="str">
        <f t="shared" si="99"/>
        <v/>
      </c>
      <c r="AT474" s="67" t="str">
        <f>IF(A474="","",IF(S474="Yes","N.A.",IF(AND(AD474&lt;&gt;"",AD474&lt;=AF474,AE474&gt;=Q474),"PASS",IF(Setup!$B$24&lt;=AF474,"WATCH",IF(BG474&gt;0,"PARTIAL REVERSE/REVIEW","REVERSE/REVIEW")))))</f>
        <v/>
      </c>
      <c r="AU474" s="67" t="str">
        <f>IF(A474="","",IF(H474="","REVIEW",IF(AI474&gt;0,IF(OR(AH474="",NOT(ISNUMBER(AH474))),"REVIEW CLAIM DATE",IF(AH474&lt;=SUMIF('FY Deadlines'!$A$5:$A$14,IF(MONTH(H474)&gt;=4,YEAR(H474),YEAR(H474)-1),'FY Deadlines'!$F$5:$F$14),"PASS","EXPIRED CLAIM")),IF(SUMIF('FY Deadlines'!$A$5:$A$14,IF(MONTH(H474)&gt;=4,YEAR(H474),YEAR(H474)-1),'FY Deadlines'!$F$5:$F$14)=0,"REVIEW FY",IF(Setup!$B$24&gt;SUMIF('FY Deadlines'!$A$5:$A$14,IF(MONTH(H474)&gt;=4,YEAR(H474),YEAR(H474)-1),'FY Deadlines'!$F$5:$F$14),"EXPIRED","PASS")))))</f>
        <v/>
      </c>
      <c r="AV474" s="67" t="str">
        <f t="shared" si="100"/>
        <v/>
      </c>
      <c r="AW474" s="67" t="str">
        <f>IF(AM474="","",IF(COUNTIF('GSTR-2B IMS'!$AE$5:$AE$504,AM474)=1,SUMIF('GSTR-2B IMS'!$AE$5:$AE$504,AM474,'GSTR-2B IMS'!$AL$5:$AL$504),""))</f>
        <v/>
      </c>
      <c r="AX474" s="67" t="str">
        <f>IF(A474="","",IF(AO474&gt;1,"Duplicate",IF(COUNTIF('GSTR-2B IMS'!$AE$5:$AE$504,AM474)=0,"Only in Books",IF(COUNTIF('GSTR-2B IMS'!$AE$5:$AE$504,AM474)&gt;1,"Duplicate",IF(AND(C474=INDEX('GSTR-2B IMS'!$C$5:$C$504,AW474),F474=INDEX('GSTR-2B IMS'!$F$5:$F$504,AW474),ABS(H474-INDEX('GSTR-2B IMS'!$H$5:$H$504,AW474))&lt;=Setup!$B$21,ABS(L474-INDEX('GSTR-2B IMS'!$L$5:$L$504,AW474))&lt;=Setup!$B$18,ABS(AN474-INDEX('GSTR-2B IMS'!$AF$5:$AF$504,AW474))&lt;=Setup!$B$19,ABS(M474-INDEX('GSTR-2B IMS'!$M$5:$M$504,AW474))&lt;=Setup!$B$20,ABS(N474-INDEX('GSTR-2B IMS'!$N$5:$N$504,AW474))&lt;=Setup!$B$20,ABS(O474-INDEX('GSTR-2B IMS'!$O$5:$O$504,AW474))&lt;=Setup!$B$20,ABS(P474-INDEX('GSTR-2B IMS'!$P$5:$P$504,AW474))&lt;=Setup!$B$20),"Exact",IF(AND(C474=INDEX('GSTR-2B IMS'!$C$5:$C$504,AW474),F474=INDEX('GSTR-2B IMS'!$F$5:$F$504,AW474)),"Partial","Probable"))))))</f>
        <v/>
      </c>
      <c r="AY474" s="69" t="str">
        <f t="shared" si="101"/>
        <v/>
      </c>
      <c r="AZ474" s="190">
        <f t="shared" si="102"/>
        <v>470</v>
      </c>
      <c r="BA474" s="190" t="str">
        <f>IF(A474="","",IF(AW474="","N.A.",IF(INDEX('GSTR-2B IMS'!$T$5:$T$504,AW474)&lt;&gt;"Available","REVIEW",IF(OR(INDEX('GSTR-2B IMS'!$B$5:$B$504,AW474)="GSTR-1 B2B",INDEX('GSTR-2B IMS'!$B$5:$B$504,AW474)="GSTR-1A",INDEX('GSTR-2B IMS'!$B$5:$B$504,AW474)="IFF"),IF(OR(INDEX('GSTR-2B IMS'!$V$5:$V$504,AW474)="Accepted",INDEX('GSTR-2B IMS'!$V$5:$V$504,AW474)="No Action",INDEX('GSTR-2B IMS'!$V$5:$V$504,AW474)="Deemed Accepted"),"PASS","REVIEW"),IF(OR(INDEX('GSTR-2B IMS'!$V$5:$V$504,AW474)="Not in IMS",INDEX('GSTR-2B IMS'!$V$5:$V$504,AW474)="N.A.",INDEX('GSTR-2B IMS'!$V$5:$V$504,AW474)=""),"PASS","REVIEW")))))</f>
        <v/>
      </c>
      <c r="BB474" s="190" t="str">
        <f>IF(A474="","",IF(S474="Yes","RCM",IF(AW474="","Unmatched",IF(INDEX('GSTR-2B IMS'!$AC$5:$AC$504,AW474)="","4(A)(5)",INDEX('GSTR-2B IMS'!$AC$5:$AC$504,AW474)))))</f>
        <v/>
      </c>
      <c r="BC474" s="188" t="str">
        <f>IF(A474="","",IF(OR(S474="Yes",F474="Credit Note",Q474&lt;=0,AF474="",Setup!$B$24&lt;=AF474,AN474&lt;=0),0,MAX(0,M474*MIN(1,MAX(0,AI474/AN474))*MAX(0,1-IF(AND(AD474&lt;&gt;"",AD474&lt;=AF474),MIN(1,MAX(0,AE474/Q474)),0))-SUMIFS('Reversal Reclaim'!$K$5:$K$504,'Reversal Reclaim'!$B$5:$B$504,A474,'Reversal Reclaim'!$G$5:$G$504,"Temporary"))))</f>
        <v/>
      </c>
      <c r="BD474" s="188" t="str">
        <f>IF(A474="","",IF(OR(S474="Yes",F474="Credit Note",Q474&lt;=0,AF474="",Setup!$B$24&lt;=AF474,AN474&lt;=0),0,MAX(0,N474*MIN(1,MAX(0,AI474/AN474))*MAX(0,1-IF(AND(AD474&lt;&gt;"",AD474&lt;=AF474),MIN(1,MAX(0,AE474/Q474)),0))-SUMIFS('Reversal Reclaim'!$L$5:$L$504,'Reversal Reclaim'!$B$5:$B$504,A474,'Reversal Reclaim'!$G$5:$G$504,"Temporary"))))</f>
        <v/>
      </c>
      <c r="BE474" s="188" t="str">
        <f>IF(A474="","",IF(OR(S474="Yes",F474="Credit Note",Q474&lt;=0,AF474="",Setup!$B$24&lt;=AF474,AN474&lt;=0),0,MAX(0,O474*MIN(1,MAX(0,AI474/AN474))*MAX(0,1-IF(AND(AD474&lt;&gt;"",AD474&lt;=AF474),MIN(1,MAX(0,AE474/Q474)),0))-SUMIFS('Reversal Reclaim'!$M$5:$M$504,'Reversal Reclaim'!$B$5:$B$504,A474,'Reversal Reclaim'!$G$5:$G$504,"Temporary"))))</f>
        <v/>
      </c>
      <c r="BF474" s="188" t="str">
        <f>IF(A474="","",IF(OR(S474="Yes",F474="Credit Note",Q474&lt;=0,AF474="",Setup!$B$24&lt;=AF474,AN474&lt;=0),0,MAX(0,P474*MIN(1,MAX(0,AI474/AN474))*MAX(0,1-IF(AND(AD474&lt;&gt;"",AD474&lt;=AF474),MIN(1,MAX(0,AE474/Q474)),0))-SUMIFS('Reversal Reclaim'!$N$5:$N$504,'Reversal Reclaim'!$B$5:$B$504,A474,'Reversal Reclaim'!$G$5:$G$504,"Temporary"))))</f>
        <v/>
      </c>
      <c r="BG474" s="188" t="str">
        <f t="shared" si="103"/>
        <v/>
      </c>
    </row>
    <row r="475" spans="1:59" ht="37.950000000000003" customHeight="1" x14ac:dyDescent="0.25">
      <c r="A475" s="61"/>
      <c r="B475" s="62"/>
      <c r="C475" s="62"/>
      <c r="D475" s="62"/>
      <c r="E475" s="62"/>
      <c r="F475" s="62"/>
      <c r="G475" s="62"/>
      <c r="H475" s="63"/>
      <c r="I475" s="63"/>
      <c r="J475" s="63"/>
      <c r="K475" s="63"/>
      <c r="L475" s="64"/>
      <c r="M475" s="64"/>
      <c r="N475" s="64"/>
      <c r="O475" s="64"/>
      <c r="P475" s="64"/>
      <c r="Q475" s="64"/>
      <c r="R475" s="62"/>
      <c r="S475" s="62"/>
      <c r="T475" s="62"/>
      <c r="U475" s="62"/>
      <c r="V475" s="62"/>
      <c r="W475" s="63"/>
      <c r="X475" s="65"/>
      <c r="Y475" s="65"/>
      <c r="Z475" s="65"/>
      <c r="AA475" s="62"/>
      <c r="AB475" s="62"/>
      <c r="AC475" s="62"/>
      <c r="AD475" s="63"/>
      <c r="AE475" s="64"/>
      <c r="AF475" s="63" t="str">
        <f t="shared" si="91"/>
        <v/>
      </c>
      <c r="AG475" s="62"/>
      <c r="AH475" s="207"/>
      <c r="AI475" s="64"/>
      <c r="AJ475" s="64"/>
      <c r="AK475" s="64"/>
      <c r="AL475" s="66" t="str">
        <f t="shared" si="92"/>
        <v/>
      </c>
      <c r="AM475" s="67" t="str">
        <f t="shared" si="93"/>
        <v/>
      </c>
      <c r="AN475" s="68" t="str">
        <f t="shared" si="94"/>
        <v/>
      </c>
      <c r="AO475" s="67" t="str">
        <f t="shared" si="95"/>
        <v/>
      </c>
      <c r="AP475" s="67" t="str">
        <f t="shared" si="96"/>
        <v/>
      </c>
      <c r="AQ475" s="67" t="str">
        <f t="shared" si="97"/>
        <v/>
      </c>
      <c r="AR475" s="67" t="str">
        <f t="shared" si="98"/>
        <v/>
      </c>
      <c r="AS475" s="67" t="str">
        <f t="shared" si="99"/>
        <v/>
      </c>
      <c r="AT475" s="67" t="str">
        <f>IF(A475="","",IF(S475="Yes","N.A.",IF(AND(AD475&lt;&gt;"",AD475&lt;=AF475,AE475&gt;=Q475),"PASS",IF(Setup!$B$24&lt;=AF475,"WATCH",IF(BG475&gt;0,"PARTIAL REVERSE/REVIEW","REVERSE/REVIEW")))))</f>
        <v/>
      </c>
      <c r="AU475" s="67" t="str">
        <f>IF(A475="","",IF(H475="","REVIEW",IF(AI475&gt;0,IF(OR(AH475="",NOT(ISNUMBER(AH475))),"REVIEW CLAIM DATE",IF(AH475&lt;=SUMIF('FY Deadlines'!$A$5:$A$14,IF(MONTH(H475)&gt;=4,YEAR(H475),YEAR(H475)-1),'FY Deadlines'!$F$5:$F$14),"PASS","EXPIRED CLAIM")),IF(SUMIF('FY Deadlines'!$A$5:$A$14,IF(MONTH(H475)&gt;=4,YEAR(H475),YEAR(H475)-1),'FY Deadlines'!$F$5:$F$14)=0,"REVIEW FY",IF(Setup!$B$24&gt;SUMIF('FY Deadlines'!$A$5:$A$14,IF(MONTH(H475)&gt;=4,YEAR(H475),YEAR(H475)-1),'FY Deadlines'!$F$5:$F$14),"EXPIRED","PASS")))))</f>
        <v/>
      </c>
      <c r="AV475" s="67" t="str">
        <f t="shared" si="100"/>
        <v/>
      </c>
      <c r="AW475" s="67" t="str">
        <f>IF(AM475="","",IF(COUNTIF('GSTR-2B IMS'!$AE$5:$AE$504,AM475)=1,SUMIF('GSTR-2B IMS'!$AE$5:$AE$504,AM475,'GSTR-2B IMS'!$AL$5:$AL$504),""))</f>
        <v/>
      </c>
      <c r="AX475" s="67" t="str">
        <f>IF(A475="","",IF(AO475&gt;1,"Duplicate",IF(COUNTIF('GSTR-2B IMS'!$AE$5:$AE$504,AM475)=0,"Only in Books",IF(COUNTIF('GSTR-2B IMS'!$AE$5:$AE$504,AM475)&gt;1,"Duplicate",IF(AND(C475=INDEX('GSTR-2B IMS'!$C$5:$C$504,AW475),F475=INDEX('GSTR-2B IMS'!$F$5:$F$504,AW475),ABS(H475-INDEX('GSTR-2B IMS'!$H$5:$H$504,AW475))&lt;=Setup!$B$21,ABS(L475-INDEX('GSTR-2B IMS'!$L$5:$L$504,AW475))&lt;=Setup!$B$18,ABS(AN475-INDEX('GSTR-2B IMS'!$AF$5:$AF$504,AW475))&lt;=Setup!$B$19,ABS(M475-INDEX('GSTR-2B IMS'!$M$5:$M$504,AW475))&lt;=Setup!$B$20,ABS(N475-INDEX('GSTR-2B IMS'!$N$5:$N$504,AW475))&lt;=Setup!$B$20,ABS(O475-INDEX('GSTR-2B IMS'!$O$5:$O$504,AW475))&lt;=Setup!$B$20,ABS(P475-INDEX('GSTR-2B IMS'!$P$5:$P$504,AW475))&lt;=Setup!$B$20),"Exact",IF(AND(C475=INDEX('GSTR-2B IMS'!$C$5:$C$504,AW475),F475=INDEX('GSTR-2B IMS'!$F$5:$F$504,AW475)),"Partial","Probable"))))))</f>
        <v/>
      </c>
      <c r="AY475" s="69" t="str">
        <f t="shared" si="101"/>
        <v/>
      </c>
      <c r="AZ475" s="190">
        <f t="shared" si="102"/>
        <v>471</v>
      </c>
      <c r="BA475" s="190" t="str">
        <f>IF(A475="","",IF(AW475="","N.A.",IF(INDEX('GSTR-2B IMS'!$T$5:$T$504,AW475)&lt;&gt;"Available","REVIEW",IF(OR(INDEX('GSTR-2B IMS'!$B$5:$B$504,AW475)="GSTR-1 B2B",INDEX('GSTR-2B IMS'!$B$5:$B$504,AW475)="GSTR-1A",INDEX('GSTR-2B IMS'!$B$5:$B$504,AW475)="IFF"),IF(OR(INDEX('GSTR-2B IMS'!$V$5:$V$504,AW475)="Accepted",INDEX('GSTR-2B IMS'!$V$5:$V$504,AW475)="No Action",INDEX('GSTR-2B IMS'!$V$5:$V$504,AW475)="Deemed Accepted"),"PASS","REVIEW"),IF(OR(INDEX('GSTR-2B IMS'!$V$5:$V$504,AW475)="Not in IMS",INDEX('GSTR-2B IMS'!$V$5:$V$504,AW475)="N.A.",INDEX('GSTR-2B IMS'!$V$5:$V$504,AW475)=""),"PASS","REVIEW")))))</f>
        <v/>
      </c>
      <c r="BB475" s="190" t="str">
        <f>IF(A475="","",IF(S475="Yes","RCM",IF(AW475="","Unmatched",IF(INDEX('GSTR-2B IMS'!$AC$5:$AC$504,AW475)="","4(A)(5)",INDEX('GSTR-2B IMS'!$AC$5:$AC$504,AW475)))))</f>
        <v/>
      </c>
      <c r="BC475" s="188" t="str">
        <f>IF(A475="","",IF(OR(S475="Yes",F475="Credit Note",Q475&lt;=0,AF475="",Setup!$B$24&lt;=AF475,AN475&lt;=0),0,MAX(0,M475*MIN(1,MAX(0,AI475/AN475))*MAX(0,1-IF(AND(AD475&lt;&gt;"",AD475&lt;=AF475),MIN(1,MAX(0,AE475/Q475)),0))-SUMIFS('Reversal Reclaim'!$K$5:$K$504,'Reversal Reclaim'!$B$5:$B$504,A475,'Reversal Reclaim'!$G$5:$G$504,"Temporary"))))</f>
        <v/>
      </c>
      <c r="BD475" s="188" t="str">
        <f>IF(A475="","",IF(OR(S475="Yes",F475="Credit Note",Q475&lt;=0,AF475="",Setup!$B$24&lt;=AF475,AN475&lt;=0),0,MAX(0,N475*MIN(1,MAX(0,AI475/AN475))*MAX(0,1-IF(AND(AD475&lt;&gt;"",AD475&lt;=AF475),MIN(1,MAX(0,AE475/Q475)),0))-SUMIFS('Reversal Reclaim'!$L$5:$L$504,'Reversal Reclaim'!$B$5:$B$504,A475,'Reversal Reclaim'!$G$5:$G$504,"Temporary"))))</f>
        <v/>
      </c>
      <c r="BE475" s="188" t="str">
        <f>IF(A475="","",IF(OR(S475="Yes",F475="Credit Note",Q475&lt;=0,AF475="",Setup!$B$24&lt;=AF475,AN475&lt;=0),0,MAX(0,O475*MIN(1,MAX(0,AI475/AN475))*MAX(0,1-IF(AND(AD475&lt;&gt;"",AD475&lt;=AF475),MIN(1,MAX(0,AE475/Q475)),0))-SUMIFS('Reversal Reclaim'!$M$5:$M$504,'Reversal Reclaim'!$B$5:$B$504,A475,'Reversal Reclaim'!$G$5:$G$504,"Temporary"))))</f>
        <v/>
      </c>
      <c r="BF475" s="188" t="str">
        <f>IF(A475="","",IF(OR(S475="Yes",F475="Credit Note",Q475&lt;=0,AF475="",Setup!$B$24&lt;=AF475,AN475&lt;=0),0,MAX(0,P475*MIN(1,MAX(0,AI475/AN475))*MAX(0,1-IF(AND(AD475&lt;&gt;"",AD475&lt;=AF475),MIN(1,MAX(0,AE475/Q475)),0))-SUMIFS('Reversal Reclaim'!$N$5:$N$504,'Reversal Reclaim'!$B$5:$B$504,A475,'Reversal Reclaim'!$G$5:$G$504,"Temporary"))))</f>
        <v/>
      </c>
      <c r="BG475" s="188" t="str">
        <f t="shared" si="103"/>
        <v/>
      </c>
    </row>
    <row r="476" spans="1:59" ht="37.950000000000003" customHeight="1" x14ac:dyDescent="0.25">
      <c r="A476" s="61"/>
      <c r="B476" s="62"/>
      <c r="C476" s="62"/>
      <c r="D476" s="62"/>
      <c r="E476" s="62"/>
      <c r="F476" s="62"/>
      <c r="G476" s="62"/>
      <c r="H476" s="63"/>
      <c r="I476" s="63"/>
      <c r="J476" s="63"/>
      <c r="K476" s="63"/>
      <c r="L476" s="64"/>
      <c r="M476" s="64"/>
      <c r="N476" s="64"/>
      <c r="O476" s="64"/>
      <c r="P476" s="64"/>
      <c r="Q476" s="64"/>
      <c r="R476" s="62"/>
      <c r="S476" s="62"/>
      <c r="T476" s="62"/>
      <c r="U476" s="62"/>
      <c r="V476" s="62"/>
      <c r="W476" s="63"/>
      <c r="X476" s="65"/>
      <c r="Y476" s="65"/>
      <c r="Z476" s="65"/>
      <c r="AA476" s="62"/>
      <c r="AB476" s="62"/>
      <c r="AC476" s="62"/>
      <c r="AD476" s="63"/>
      <c r="AE476" s="64"/>
      <c r="AF476" s="63" t="str">
        <f t="shared" si="91"/>
        <v/>
      </c>
      <c r="AG476" s="62"/>
      <c r="AH476" s="207"/>
      <c r="AI476" s="64"/>
      <c r="AJ476" s="64"/>
      <c r="AK476" s="64"/>
      <c r="AL476" s="66" t="str">
        <f t="shared" si="92"/>
        <v/>
      </c>
      <c r="AM476" s="67" t="str">
        <f t="shared" si="93"/>
        <v/>
      </c>
      <c r="AN476" s="68" t="str">
        <f t="shared" si="94"/>
        <v/>
      </c>
      <c r="AO476" s="67" t="str">
        <f t="shared" si="95"/>
        <v/>
      </c>
      <c r="AP476" s="67" t="str">
        <f t="shared" si="96"/>
        <v/>
      </c>
      <c r="AQ476" s="67" t="str">
        <f t="shared" si="97"/>
        <v/>
      </c>
      <c r="AR476" s="67" t="str">
        <f t="shared" si="98"/>
        <v/>
      </c>
      <c r="AS476" s="67" t="str">
        <f t="shared" si="99"/>
        <v/>
      </c>
      <c r="AT476" s="67" t="str">
        <f>IF(A476="","",IF(S476="Yes","N.A.",IF(AND(AD476&lt;&gt;"",AD476&lt;=AF476,AE476&gt;=Q476),"PASS",IF(Setup!$B$24&lt;=AF476,"WATCH",IF(BG476&gt;0,"PARTIAL REVERSE/REVIEW","REVERSE/REVIEW")))))</f>
        <v/>
      </c>
      <c r="AU476" s="67" t="str">
        <f>IF(A476="","",IF(H476="","REVIEW",IF(AI476&gt;0,IF(OR(AH476="",NOT(ISNUMBER(AH476))),"REVIEW CLAIM DATE",IF(AH476&lt;=SUMIF('FY Deadlines'!$A$5:$A$14,IF(MONTH(H476)&gt;=4,YEAR(H476),YEAR(H476)-1),'FY Deadlines'!$F$5:$F$14),"PASS","EXPIRED CLAIM")),IF(SUMIF('FY Deadlines'!$A$5:$A$14,IF(MONTH(H476)&gt;=4,YEAR(H476),YEAR(H476)-1),'FY Deadlines'!$F$5:$F$14)=0,"REVIEW FY",IF(Setup!$B$24&gt;SUMIF('FY Deadlines'!$A$5:$A$14,IF(MONTH(H476)&gt;=4,YEAR(H476),YEAR(H476)-1),'FY Deadlines'!$F$5:$F$14),"EXPIRED","PASS")))))</f>
        <v/>
      </c>
      <c r="AV476" s="67" t="str">
        <f t="shared" si="100"/>
        <v/>
      </c>
      <c r="AW476" s="67" t="str">
        <f>IF(AM476="","",IF(COUNTIF('GSTR-2B IMS'!$AE$5:$AE$504,AM476)=1,SUMIF('GSTR-2B IMS'!$AE$5:$AE$504,AM476,'GSTR-2B IMS'!$AL$5:$AL$504),""))</f>
        <v/>
      </c>
      <c r="AX476" s="67" t="str">
        <f>IF(A476="","",IF(AO476&gt;1,"Duplicate",IF(COUNTIF('GSTR-2B IMS'!$AE$5:$AE$504,AM476)=0,"Only in Books",IF(COUNTIF('GSTR-2B IMS'!$AE$5:$AE$504,AM476)&gt;1,"Duplicate",IF(AND(C476=INDEX('GSTR-2B IMS'!$C$5:$C$504,AW476),F476=INDEX('GSTR-2B IMS'!$F$5:$F$504,AW476),ABS(H476-INDEX('GSTR-2B IMS'!$H$5:$H$504,AW476))&lt;=Setup!$B$21,ABS(L476-INDEX('GSTR-2B IMS'!$L$5:$L$504,AW476))&lt;=Setup!$B$18,ABS(AN476-INDEX('GSTR-2B IMS'!$AF$5:$AF$504,AW476))&lt;=Setup!$B$19,ABS(M476-INDEX('GSTR-2B IMS'!$M$5:$M$504,AW476))&lt;=Setup!$B$20,ABS(N476-INDEX('GSTR-2B IMS'!$N$5:$N$504,AW476))&lt;=Setup!$B$20,ABS(O476-INDEX('GSTR-2B IMS'!$O$5:$O$504,AW476))&lt;=Setup!$B$20,ABS(P476-INDEX('GSTR-2B IMS'!$P$5:$P$504,AW476))&lt;=Setup!$B$20),"Exact",IF(AND(C476=INDEX('GSTR-2B IMS'!$C$5:$C$504,AW476),F476=INDEX('GSTR-2B IMS'!$F$5:$F$504,AW476)),"Partial","Probable"))))))</f>
        <v/>
      </c>
      <c r="AY476" s="69" t="str">
        <f t="shared" si="101"/>
        <v/>
      </c>
      <c r="AZ476" s="190">
        <f t="shared" si="102"/>
        <v>472</v>
      </c>
      <c r="BA476" s="190" t="str">
        <f>IF(A476="","",IF(AW476="","N.A.",IF(INDEX('GSTR-2B IMS'!$T$5:$T$504,AW476)&lt;&gt;"Available","REVIEW",IF(OR(INDEX('GSTR-2B IMS'!$B$5:$B$504,AW476)="GSTR-1 B2B",INDEX('GSTR-2B IMS'!$B$5:$B$504,AW476)="GSTR-1A",INDEX('GSTR-2B IMS'!$B$5:$B$504,AW476)="IFF"),IF(OR(INDEX('GSTR-2B IMS'!$V$5:$V$504,AW476)="Accepted",INDEX('GSTR-2B IMS'!$V$5:$V$504,AW476)="No Action",INDEX('GSTR-2B IMS'!$V$5:$V$504,AW476)="Deemed Accepted"),"PASS","REVIEW"),IF(OR(INDEX('GSTR-2B IMS'!$V$5:$V$504,AW476)="Not in IMS",INDEX('GSTR-2B IMS'!$V$5:$V$504,AW476)="N.A.",INDEX('GSTR-2B IMS'!$V$5:$V$504,AW476)=""),"PASS","REVIEW")))))</f>
        <v/>
      </c>
      <c r="BB476" s="190" t="str">
        <f>IF(A476="","",IF(S476="Yes","RCM",IF(AW476="","Unmatched",IF(INDEX('GSTR-2B IMS'!$AC$5:$AC$504,AW476)="","4(A)(5)",INDEX('GSTR-2B IMS'!$AC$5:$AC$504,AW476)))))</f>
        <v/>
      </c>
      <c r="BC476" s="188" t="str">
        <f>IF(A476="","",IF(OR(S476="Yes",F476="Credit Note",Q476&lt;=0,AF476="",Setup!$B$24&lt;=AF476,AN476&lt;=0),0,MAX(0,M476*MIN(1,MAX(0,AI476/AN476))*MAX(0,1-IF(AND(AD476&lt;&gt;"",AD476&lt;=AF476),MIN(1,MAX(0,AE476/Q476)),0))-SUMIFS('Reversal Reclaim'!$K$5:$K$504,'Reversal Reclaim'!$B$5:$B$504,A476,'Reversal Reclaim'!$G$5:$G$504,"Temporary"))))</f>
        <v/>
      </c>
      <c r="BD476" s="188" t="str">
        <f>IF(A476="","",IF(OR(S476="Yes",F476="Credit Note",Q476&lt;=0,AF476="",Setup!$B$24&lt;=AF476,AN476&lt;=0),0,MAX(0,N476*MIN(1,MAX(0,AI476/AN476))*MAX(0,1-IF(AND(AD476&lt;&gt;"",AD476&lt;=AF476),MIN(1,MAX(0,AE476/Q476)),0))-SUMIFS('Reversal Reclaim'!$L$5:$L$504,'Reversal Reclaim'!$B$5:$B$504,A476,'Reversal Reclaim'!$G$5:$G$504,"Temporary"))))</f>
        <v/>
      </c>
      <c r="BE476" s="188" t="str">
        <f>IF(A476="","",IF(OR(S476="Yes",F476="Credit Note",Q476&lt;=0,AF476="",Setup!$B$24&lt;=AF476,AN476&lt;=0),0,MAX(0,O476*MIN(1,MAX(0,AI476/AN476))*MAX(0,1-IF(AND(AD476&lt;&gt;"",AD476&lt;=AF476),MIN(1,MAX(0,AE476/Q476)),0))-SUMIFS('Reversal Reclaim'!$M$5:$M$504,'Reversal Reclaim'!$B$5:$B$504,A476,'Reversal Reclaim'!$G$5:$G$504,"Temporary"))))</f>
        <v/>
      </c>
      <c r="BF476" s="188" t="str">
        <f>IF(A476="","",IF(OR(S476="Yes",F476="Credit Note",Q476&lt;=0,AF476="",Setup!$B$24&lt;=AF476,AN476&lt;=0),0,MAX(0,P476*MIN(1,MAX(0,AI476/AN476))*MAX(0,1-IF(AND(AD476&lt;&gt;"",AD476&lt;=AF476),MIN(1,MAX(0,AE476/Q476)),0))-SUMIFS('Reversal Reclaim'!$N$5:$N$504,'Reversal Reclaim'!$B$5:$B$504,A476,'Reversal Reclaim'!$G$5:$G$504,"Temporary"))))</f>
        <v/>
      </c>
      <c r="BG476" s="188" t="str">
        <f t="shared" si="103"/>
        <v/>
      </c>
    </row>
    <row r="477" spans="1:59" ht="37.950000000000003" customHeight="1" x14ac:dyDescent="0.25">
      <c r="A477" s="61"/>
      <c r="B477" s="62"/>
      <c r="C477" s="62"/>
      <c r="D477" s="62"/>
      <c r="E477" s="62"/>
      <c r="F477" s="62"/>
      <c r="G477" s="62"/>
      <c r="H477" s="63"/>
      <c r="I477" s="63"/>
      <c r="J477" s="63"/>
      <c r="K477" s="63"/>
      <c r="L477" s="64"/>
      <c r="M477" s="64"/>
      <c r="N477" s="64"/>
      <c r="O477" s="64"/>
      <c r="P477" s="64"/>
      <c r="Q477" s="64"/>
      <c r="R477" s="62"/>
      <c r="S477" s="62"/>
      <c r="T477" s="62"/>
      <c r="U477" s="62"/>
      <c r="V477" s="62"/>
      <c r="W477" s="63"/>
      <c r="X477" s="65"/>
      <c r="Y477" s="65"/>
      <c r="Z477" s="65"/>
      <c r="AA477" s="62"/>
      <c r="AB477" s="62"/>
      <c r="AC477" s="62"/>
      <c r="AD477" s="63"/>
      <c r="AE477" s="64"/>
      <c r="AF477" s="63" t="str">
        <f t="shared" si="91"/>
        <v/>
      </c>
      <c r="AG477" s="62"/>
      <c r="AH477" s="207"/>
      <c r="AI477" s="64"/>
      <c r="AJ477" s="64"/>
      <c r="AK477" s="64"/>
      <c r="AL477" s="66" t="str">
        <f t="shared" si="92"/>
        <v/>
      </c>
      <c r="AM477" s="67" t="str">
        <f t="shared" si="93"/>
        <v/>
      </c>
      <c r="AN477" s="68" t="str">
        <f t="shared" si="94"/>
        <v/>
      </c>
      <c r="AO477" s="67" t="str">
        <f t="shared" si="95"/>
        <v/>
      </c>
      <c r="AP477" s="67" t="str">
        <f t="shared" si="96"/>
        <v/>
      </c>
      <c r="AQ477" s="67" t="str">
        <f t="shared" si="97"/>
        <v/>
      </c>
      <c r="AR477" s="67" t="str">
        <f t="shared" si="98"/>
        <v/>
      </c>
      <c r="AS477" s="67" t="str">
        <f t="shared" si="99"/>
        <v/>
      </c>
      <c r="AT477" s="67" t="str">
        <f>IF(A477="","",IF(S477="Yes","N.A.",IF(AND(AD477&lt;&gt;"",AD477&lt;=AF477,AE477&gt;=Q477),"PASS",IF(Setup!$B$24&lt;=AF477,"WATCH",IF(BG477&gt;0,"PARTIAL REVERSE/REVIEW","REVERSE/REVIEW")))))</f>
        <v/>
      </c>
      <c r="AU477" s="67" t="str">
        <f>IF(A477="","",IF(H477="","REVIEW",IF(AI477&gt;0,IF(OR(AH477="",NOT(ISNUMBER(AH477))),"REVIEW CLAIM DATE",IF(AH477&lt;=SUMIF('FY Deadlines'!$A$5:$A$14,IF(MONTH(H477)&gt;=4,YEAR(H477),YEAR(H477)-1),'FY Deadlines'!$F$5:$F$14),"PASS","EXPIRED CLAIM")),IF(SUMIF('FY Deadlines'!$A$5:$A$14,IF(MONTH(H477)&gt;=4,YEAR(H477),YEAR(H477)-1),'FY Deadlines'!$F$5:$F$14)=0,"REVIEW FY",IF(Setup!$B$24&gt;SUMIF('FY Deadlines'!$A$5:$A$14,IF(MONTH(H477)&gt;=4,YEAR(H477),YEAR(H477)-1),'FY Deadlines'!$F$5:$F$14),"EXPIRED","PASS")))))</f>
        <v/>
      </c>
      <c r="AV477" s="67" t="str">
        <f t="shared" si="100"/>
        <v/>
      </c>
      <c r="AW477" s="67" t="str">
        <f>IF(AM477="","",IF(COUNTIF('GSTR-2B IMS'!$AE$5:$AE$504,AM477)=1,SUMIF('GSTR-2B IMS'!$AE$5:$AE$504,AM477,'GSTR-2B IMS'!$AL$5:$AL$504),""))</f>
        <v/>
      </c>
      <c r="AX477" s="67" t="str">
        <f>IF(A477="","",IF(AO477&gt;1,"Duplicate",IF(COUNTIF('GSTR-2B IMS'!$AE$5:$AE$504,AM477)=0,"Only in Books",IF(COUNTIF('GSTR-2B IMS'!$AE$5:$AE$504,AM477)&gt;1,"Duplicate",IF(AND(C477=INDEX('GSTR-2B IMS'!$C$5:$C$504,AW477),F477=INDEX('GSTR-2B IMS'!$F$5:$F$504,AW477),ABS(H477-INDEX('GSTR-2B IMS'!$H$5:$H$504,AW477))&lt;=Setup!$B$21,ABS(L477-INDEX('GSTR-2B IMS'!$L$5:$L$504,AW477))&lt;=Setup!$B$18,ABS(AN477-INDEX('GSTR-2B IMS'!$AF$5:$AF$504,AW477))&lt;=Setup!$B$19,ABS(M477-INDEX('GSTR-2B IMS'!$M$5:$M$504,AW477))&lt;=Setup!$B$20,ABS(N477-INDEX('GSTR-2B IMS'!$N$5:$N$504,AW477))&lt;=Setup!$B$20,ABS(O477-INDEX('GSTR-2B IMS'!$O$5:$O$504,AW477))&lt;=Setup!$B$20,ABS(P477-INDEX('GSTR-2B IMS'!$P$5:$P$504,AW477))&lt;=Setup!$B$20),"Exact",IF(AND(C477=INDEX('GSTR-2B IMS'!$C$5:$C$504,AW477),F477=INDEX('GSTR-2B IMS'!$F$5:$F$504,AW477)),"Partial","Probable"))))))</f>
        <v/>
      </c>
      <c r="AY477" s="69" t="str">
        <f t="shared" si="101"/>
        <v/>
      </c>
      <c r="AZ477" s="190">
        <f t="shared" si="102"/>
        <v>473</v>
      </c>
      <c r="BA477" s="190" t="str">
        <f>IF(A477="","",IF(AW477="","N.A.",IF(INDEX('GSTR-2B IMS'!$T$5:$T$504,AW477)&lt;&gt;"Available","REVIEW",IF(OR(INDEX('GSTR-2B IMS'!$B$5:$B$504,AW477)="GSTR-1 B2B",INDEX('GSTR-2B IMS'!$B$5:$B$504,AW477)="GSTR-1A",INDEX('GSTR-2B IMS'!$B$5:$B$504,AW477)="IFF"),IF(OR(INDEX('GSTR-2B IMS'!$V$5:$V$504,AW477)="Accepted",INDEX('GSTR-2B IMS'!$V$5:$V$504,AW477)="No Action",INDEX('GSTR-2B IMS'!$V$5:$V$504,AW477)="Deemed Accepted"),"PASS","REVIEW"),IF(OR(INDEX('GSTR-2B IMS'!$V$5:$V$504,AW477)="Not in IMS",INDEX('GSTR-2B IMS'!$V$5:$V$504,AW477)="N.A.",INDEX('GSTR-2B IMS'!$V$5:$V$504,AW477)=""),"PASS","REVIEW")))))</f>
        <v/>
      </c>
      <c r="BB477" s="190" t="str">
        <f>IF(A477="","",IF(S477="Yes","RCM",IF(AW477="","Unmatched",IF(INDEX('GSTR-2B IMS'!$AC$5:$AC$504,AW477)="","4(A)(5)",INDEX('GSTR-2B IMS'!$AC$5:$AC$504,AW477)))))</f>
        <v/>
      </c>
      <c r="BC477" s="188" t="str">
        <f>IF(A477="","",IF(OR(S477="Yes",F477="Credit Note",Q477&lt;=0,AF477="",Setup!$B$24&lt;=AF477,AN477&lt;=0),0,MAX(0,M477*MIN(1,MAX(0,AI477/AN477))*MAX(0,1-IF(AND(AD477&lt;&gt;"",AD477&lt;=AF477),MIN(1,MAX(0,AE477/Q477)),0))-SUMIFS('Reversal Reclaim'!$K$5:$K$504,'Reversal Reclaim'!$B$5:$B$504,A477,'Reversal Reclaim'!$G$5:$G$504,"Temporary"))))</f>
        <v/>
      </c>
      <c r="BD477" s="188" t="str">
        <f>IF(A477="","",IF(OR(S477="Yes",F477="Credit Note",Q477&lt;=0,AF477="",Setup!$B$24&lt;=AF477,AN477&lt;=0),0,MAX(0,N477*MIN(1,MAX(0,AI477/AN477))*MAX(0,1-IF(AND(AD477&lt;&gt;"",AD477&lt;=AF477),MIN(1,MAX(0,AE477/Q477)),0))-SUMIFS('Reversal Reclaim'!$L$5:$L$504,'Reversal Reclaim'!$B$5:$B$504,A477,'Reversal Reclaim'!$G$5:$G$504,"Temporary"))))</f>
        <v/>
      </c>
      <c r="BE477" s="188" t="str">
        <f>IF(A477="","",IF(OR(S477="Yes",F477="Credit Note",Q477&lt;=0,AF477="",Setup!$B$24&lt;=AF477,AN477&lt;=0),0,MAX(0,O477*MIN(1,MAX(0,AI477/AN477))*MAX(0,1-IF(AND(AD477&lt;&gt;"",AD477&lt;=AF477),MIN(1,MAX(0,AE477/Q477)),0))-SUMIFS('Reversal Reclaim'!$M$5:$M$504,'Reversal Reclaim'!$B$5:$B$504,A477,'Reversal Reclaim'!$G$5:$G$504,"Temporary"))))</f>
        <v/>
      </c>
      <c r="BF477" s="188" t="str">
        <f>IF(A477="","",IF(OR(S477="Yes",F477="Credit Note",Q477&lt;=0,AF477="",Setup!$B$24&lt;=AF477,AN477&lt;=0),0,MAX(0,P477*MIN(1,MAX(0,AI477/AN477))*MAX(0,1-IF(AND(AD477&lt;&gt;"",AD477&lt;=AF477),MIN(1,MAX(0,AE477/Q477)),0))-SUMIFS('Reversal Reclaim'!$N$5:$N$504,'Reversal Reclaim'!$B$5:$B$504,A477,'Reversal Reclaim'!$G$5:$G$504,"Temporary"))))</f>
        <v/>
      </c>
      <c r="BG477" s="188" t="str">
        <f t="shared" si="103"/>
        <v/>
      </c>
    </row>
    <row r="478" spans="1:59" ht="37.950000000000003" customHeight="1" x14ac:dyDescent="0.25">
      <c r="A478" s="61"/>
      <c r="B478" s="62"/>
      <c r="C478" s="62"/>
      <c r="D478" s="62"/>
      <c r="E478" s="62"/>
      <c r="F478" s="62"/>
      <c r="G478" s="62"/>
      <c r="H478" s="63"/>
      <c r="I478" s="63"/>
      <c r="J478" s="63"/>
      <c r="K478" s="63"/>
      <c r="L478" s="64"/>
      <c r="M478" s="64"/>
      <c r="N478" s="64"/>
      <c r="O478" s="64"/>
      <c r="P478" s="64"/>
      <c r="Q478" s="64"/>
      <c r="R478" s="62"/>
      <c r="S478" s="62"/>
      <c r="T478" s="62"/>
      <c r="U478" s="62"/>
      <c r="V478" s="62"/>
      <c r="W478" s="63"/>
      <c r="X478" s="65"/>
      <c r="Y478" s="65"/>
      <c r="Z478" s="65"/>
      <c r="AA478" s="62"/>
      <c r="AB478" s="62"/>
      <c r="AC478" s="62"/>
      <c r="AD478" s="63"/>
      <c r="AE478" s="64"/>
      <c r="AF478" s="63" t="str">
        <f t="shared" si="91"/>
        <v/>
      </c>
      <c r="AG478" s="62"/>
      <c r="AH478" s="207"/>
      <c r="AI478" s="64"/>
      <c r="AJ478" s="64"/>
      <c r="AK478" s="64"/>
      <c r="AL478" s="66" t="str">
        <f t="shared" si="92"/>
        <v/>
      </c>
      <c r="AM478" s="67" t="str">
        <f t="shared" si="93"/>
        <v/>
      </c>
      <c r="AN478" s="68" t="str">
        <f t="shared" si="94"/>
        <v/>
      </c>
      <c r="AO478" s="67" t="str">
        <f t="shared" si="95"/>
        <v/>
      </c>
      <c r="AP478" s="67" t="str">
        <f t="shared" si="96"/>
        <v/>
      </c>
      <c r="AQ478" s="67" t="str">
        <f t="shared" si="97"/>
        <v/>
      </c>
      <c r="AR478" s="67" t="str">
        <f t="shared" si="98"/>
        <v/>
      </c>
      <c r="AS478" s="67" t="str">
        <f t="shared" si="99"/>
        <v/>
      </c>
      <c r="AT478" s="67" t="str">
        <f>IF(A478="","",IF(S478="Yes","N.A.",IF(AND(AD478&lt;&gt;"",AD478&lt;=AF478,AE478&gt;=Q478),"PASS",IF(Setup!$B$24&lt;=AF478,"WATCH",IF(BG478&gt;0,"PARTIAL REVERSE/REVIEW","REVERSE/REVIEW")))))</f>
        <v/>
      </c>
      <c r="AU478" s="67" t="str">
        <f>IF(A478="","",IF(H478="","REVIEW",IF(AI478&gt;0,IF(OR(AH478="",NOT(ISNUMBER(AH478))),"REVIEW CLAIM DATE",IF(AH478&lt;=SUMIF('FY Deadlines'!$A$5:$A$14,IF(MONTH(H478)&gt;=4,YEAR(H478),YEAR(H478)-1),'FY Deadlines'!$F$5:$F$14),"PASS","EXPIRED CLAIM")),IF(SUMIF('FY Deadlines'!$A$5:$A$14,IF(MONTH(H478)&gt;=4,YEAR(H478),YEAR(H478)-1),'FY Deadlines'!$F$5:$F$14)=0,"REVIEW FY",IF(Setup!$B$24&gt;SUMIF('FY Deadlines'!$A$5:$A$14,IF(MONTH(H478)&gt;=4,YEAR(H478),YEAR(H478)-1),'FY Deadlines'!$F$5:$F$14),"EXPIRED","PASS")))))</f>
        <v/>
      </c>
      <c r="AV478" s="67" t="str">
        <f t="shared" si="100"/>
        <v/>
      </c>
      <c r="AW478" s="67" t="str">
        <f>IF(AM478="","",IF(COUNTIF('GSTR-2B IMS'!$AE$5:$AE$504,AM478)=1,SUMIF('GSTR-2B IMS'!$AE$5:$AE$504,AM478,'GSTR-2B IMS'!$AL$5:$AL$504),""))</f>
        <v/>
      </c>
      <c r="AX478" s="67" t="str">
        <f>IF(A478="","",IF(AO478&gt;1,"Duplicate",IF(COUNTIF('GSTR-2B IMS'!$AE$5:$AE$504,AM478)=0,"Only in Books",IF(COUNTIF('GSTR-2B IMS'!$AE$5:$AE$504,AM478)&gt;1,"Duplicate",IF(AND(C478=INDEX('GSTR-2B IMS'!$C$5:$C$504,AW478),F478=INDEX('GSTR-2B IMS'!$F$5:$F$504,AW478),ABS(H478-INDEX('GSTR-2B IMS'!$H$5:$H$504,AW478))&lt;=Setup!$B$21,ABS(L478-INDEX('GSTR-2B IMS'!$L$5:$L$504,AW478))&lt;=Setup!$B$18,ABS(AN478-INDEX('GSTR-2B IMS'!$AF$5:$AF$504,AW478))&lt;=Setup!$B$19,ABS(M478-INDEX('GSTR-2B IMS'!$M$5:$M$504,AW478))&lt;=Setup!$B$20,ABS(N478-INDEX('GSTR-2B IMS'!$N$5:$N$504,AW478))&lt;=Setup!$B$20,ABS(O478-INDEX('GSTR-2B IMS'!$O$5:$O$504,AW478))&lt;=Setup!$B$20,ABS(P478-INDEX('GSTR-2B IMS'!$P$5:$P$504,AW478))&lt;=Setup!$B$20),"Exact",IF(AND(C478=INDEX('GSTR-2B IMS'!$C$5:$C$504,AW478),F478=INDEX('GSTR-2B IMS'!$F$5:$F$504,AW478)),"Partial","Probable"))))))</f>
        <v/>
      </c>
      <c r="AY478" s="69" t="str">
        <f t="shared" si="101"/>
        <v/>
      </c>
      <c r="AZ478" s="190">
        <f t="shared" si="102"/>
        <v>474</v>
      </c>
      <c r="BA478" s="190" t="str">
        <f>IF(A478="","",IF(AW478="","N.A.",IF(INDEX('GSTR-2B IMS'!$T$5:$T$504,AW478)&lt;&gt;"Available","REVIEW",IF(OR(INDEX('GSTR-2B IMS'!$B$5:$B$504,AW478)="GSTR-1 B2B",INDEX('GSTR-2B IMS'!$B$5:$B$504,AW478)="GSTR-1A",INDEX('GSTR-2B IMS'!$B$5:$B$504,AW478)="IFF"),IF(OR(INDEX('GSTR-2B IMS'!$V$5:$V$504,AW478)="Accepted",INDEX('GSTR-2B IMS'!$V$5:$V$504,AW478)="No Action",INDEX('GSTR-2B IMS'!$V$5:$V$504,AW478)="Deemed Accepted"),"PASS","REVIEW"),IF(OR(INDEX('GSTR-2B IMS'!$V$5:$V$504,AW478)="Not in IMS",INDEX('GSTR-2B IMS'!$V$5:$V$504,AW478)="N.A.",INDEX('GSTR-2B IMS'!$V$5:$V$504,AW478)=""),"PASS","REVIEW")))))</f>
        <v/>
      </c>
      <c r="BB478" s="190" t="str">
        <f>IF(A478="","",IF(S478="Yes","RCM",IF(AW478="","Unmatched",IF(INDEX('GSTR-2B IMS'!$AC$5:$AC$504,AW478)="","4(A)(5)",INDEX('GSTR-2B IMS'!$AC$5:$AC$504,AW478)))))</f>
        <v/>
      </c>
      <c r="BC478" s="188" t="str">
        <f>IF(A478="","",IF(OR(S478="Yes",F478="Credit Note",Q478&lt;=0,AF478="",Setup!$B$24&lt;=AF478,AN478&lt;=0),0,MAX(0,M478*MIN(1,MAX(0,AI478/AN478))*MAX(0,1-IF(AND(AD478&lt;&gt;"",AD478&lt;=AF478),MIN(1,MAX(0,AE478/Q478)),0))-SUMIFS('Reversal Reclaim'!$K$5:$K$504,'Reversal Reclaim'!$B$5:$B$504,A478,'Reversal Reclaim'!$G$5:$G$504,"Temporary"))))</f>
        <v/>
      </c>
      <c r="BD478" s="188" t="str">
        <f>IF(A478="","",IF(OR(S478="Yes",F478="Credit Note",Q478&lt;=0,AF478="",Setup!$B$24&lt;=AF478,AN478&lt;=0),0,MAX(0,N478*MIN(1,MAX(0,AI478/AN478))*MAX(0,1-IF(AND(AD478&lt;&gt;"",AD478&lt;=AF478),MIN(1,MAX(0,AE478/Q478)),0))-SUMIFS('Reversal Reclaim'!$L$5:$L$504,'Reversal Reclaim'!$B$5:$B$504,A478,'Reversal Reclaim'!$G$5:$G$504,"Temporary"))))</f>
        <v/>
      </c>
      <c r="BE478" s="188" t="str">
        <f>IF(A478="","",IF(OR(S478="Yes",F478="Credit Note",Q478&lt;=0,AF478="",Setup!$B$24&lt;=AF478,AN478&lt;=0),0,MAX(0,O478*MIN(1,MAX(0,AI478/AN478))*MAX(0,1-IF(AND(AD478&lt;&gt;"",AD478&lt;=AF478),MIN(1,MAX(0,AE478/Q478)),0))-SUMIFS('Reversal Reclaim'!$M$5:$M$504,'Reversal Reclaim'!$B$5:$B$504,A478,'Reversal Reclaim'!$G$5:$G$504,"Temporary"))))</f>
        <v/>
      </c>
      <c r="BF478" s="188" t="str">
        <f>IF(A478="","",IF(OR(S478="Yes",F478="Credit Note",Q478&lt;=0,AF478="",Setup!$B$24&lt;=AF478,AN478&lt;=0),0,MAX(0,P478*MIN(1,MAX(0,AI478/AN478))*MAX(0,1-IF(AND(AD478&lt;&gt;"",AD478&lt;=AF478),MIN(1,MAX(0,AE478/Q478)),0))-SUMIFS('Reversal Reclaim'!$N$5:$N$504,'Reversal Reclaim'!$B$5:$B$504,A478,'Reversal Reclaim'!$G$5:$G$504,"Temporary"))))</f>
        <v/>
      </c>
      <c r="BG478" s="188" t="str">
        <f t="shared" si="103"/>
        <v/>
      </c>
    </row>
    <row r="479" spans="1:59" ht="37.950000000000003" customHeight="1" x14ac:dyDescent="0.25">
      <c r="A479" s="61"/>
      <c r="B479" s="62"/>
      <c r="C479" s="62"/>
      <c r="D479" s="62"/>
      <c r="E479" s="62"/>
      <c r="F479" s="62"/>
      <c r="G479" s="62"/>
      <c r="H479" s="63"/>
      <c r="I479" s="63"/>
      <c r="J479" s="63"/>
      <c r="K479" s="63"/>
      <c r="L479" s="64"/>
      <c r="M479" s="64"/>
      <c r="N479" s="64"/>
      <c r="O479" s="64"/>
      <c r="P479" s="64"/>
      <c r="Q479" s="64"/>
      <c r="R479" s="62"/>
      <c r="S479" s="62"/>
      <c r="T479" s="62"/>
      <c r="U479" s="62"/>
      <c r="V479" s="62"/>
      <c r="W479" s="63"/>
      <c r="X479" s="65"/>
      <c r="Y479" s="65"/>
      <c r="Z479" s="65"/>
      <c r="AA479" s="62"/>
      <c r="AB479" s="62"/>
      <c r="AC479" s="62"/>
      <c r="AD479" s="63"/>
      <c r="AE479" s="64"/>
      <c r="AF479" s="63" t="str">
        <f t="shared" si="91"/>
        <v/>
      </c>
      <c r="AG479" s="62"/>
      <c r="AH479" s="207"/>
      <c r="AI479" s="64"/>
      <c r="AJ479" s="64"/>
      <c r="AK479" s="64"/>
      <c r="AL479" s="66" t="str">
        <f t="shared" si="92"/>
        <v/>
      </c>
      <c r="AM479" s="67" t="str">
        <f t="shared" si="93"/>
        <v/>
      </c>
      <c r="AN479" s="68" t="str">
        <f t="shared" si="94"/>
        <v/>
      </c>
      <c r="AO479" s="67" t="str">
        <f t="shared" si="95"/>
        <v/>
      </c>
      <c r="AP479" s="67" t="str">
        <f t="shared" si="96"/>
        <v/>
      </c>
      <c r="AQ479" s="67" t="str">
        <f t="shared" si="97"/>
        <v/>
      </c>
      <c r="AR479" s="67" t="str">
        <f t="shared" si="98"/>
        <v/>
      </c>
      <c r="AS479" s="67" t="str">
        <f t="shared" si="99"/>
        <v/>
      </c>
      <c r="AT479" s="67" t="str">
        <f>IF(A479="","",IF(S479="Yes","N.A.",IF(AND(AD479&lt;&gt;"",AD479&lt;=AF479,AE479&gt;=Q479),"PASS",IF(Setup!$B$24&lt;=AF479,"WATCH",IF(BG479&gt;0,"PARTIAL REVERSE/REVIEW","REVERSE/REVIEW")))))</f>
        <v/>
      </c>
      <c r="AU479" s="67" t="str">
        <f>IF(A479="","",IF(H479="","REVIEW",IF(AI479&gt;0,IF(OR(AH479="",NOT(ISNUMBER(AH479))),"REVIEW CLAIM DATE",IF(AH479&lt;=SUMIF('FY Deadlines'!$A$5:$A$14,IF(MONTH(H479)&gt;=4,YEAR(H479),YEAR(H479)-1),'FY Deadlines'!$F$5:$F$14),"PASS","EXPIRED CLAIM")),IF(SUMIF('FY Deadlines'!$A$5:$A$14,IF(MONTH(H479)&gt;=4,YEAR(H479),YEAR(H479)-1),'FY Deadlines'!$F$5:$F$14)=0,"REVIEW FY",IF(Setup!$B$24&gt;SUMIF('FY Deadlines'!$A$5:$A$14,IF(MONTH(H479)&gt;=4,YEAR(H479),YEAR(H479)-1),'FY Deadlines'!$F$5:$F$14),"EXPIRED","PASS")))))</f>
        <v/>
      </c>
      <c r="AV479" s="67" t="str">
        <f t="shared" si="100"/>
        <v/>
      </c>
      <c r="AW479" s="67" t="str">
        <f>IF(AM479="","",IF(COUNTIF('GSTR-2B IMS'!$AE$5:$AE$504,AM479)=1,SUMIF('GSTR-2B IMS'!$AE$5:$AE$504,AM479,'GSTR-2B IMS'!$AL$5:$AL$504),""))</f>
        <v/>
      </c>
      <c r="AX479" s="67" t="str">
        <f>IF(A479="","",IF(AO479&gt;1,"Duplicate",IF(COUNTIF('GSTR-2B IMS'!$AE$5:$AE$504,AM479)=0,"Only in Books",IF(COUNTIF('GSTR-2B IMS'!$AE$5:$AE$504,AM479)&gt;1,"Duplicate",IF(AND(C479=INDEX('GSTR-2B IMS'!$C$5:$C$504,AW479),F479=INDEX('GSTR-2B IMS'!$F$5:$F$504,AW479),ABS(H479-INDEX('GSTR-2B IMS'!$H$5:$H$504,AW479))&lt;=Setup!$B$21,ABS(L479-INDEX('GSTR-2B IMS'!$L$5:$L$504,AW479))&lt;=Setup!$B$18,ABS(AN479-INDEX('GSTR-2B IMS'!$AF$5:$AF$504,AW479))&lt;=Setup!$B$19,ABS(M479-INDEX('GSTR-2B IMS'!$M$5:$M$504,AW479))&lt;=Setup!$B$20,ABS(N479-INDEX('GSTR-2B IMS'!$N$5:$N$504,AW479))&lt;=Setup!$B$20,ABS(O479-INDEX('GSTR-2B IMS'!$O$5:$O$504,AW479))&lt;=Setup!$B$20,ABS(P479-INDEX('GSTR-2B IMS'!$P$5:$P$504,AW479))&lt;=Setup!$B$20),"Exact",IF(AND(C479=INDEX('GSTR-2B IMS'!$C$5:$C$504,AW479),F479=INDEX('GSTR-2B IMS'!$F$5:$F$504,AW479)),"Partial","Probable"))))))</f>
        <v/>
      </c>
      <c r="AY479" s="69" t="str">
        <f t="shared" si="101"/>
        <v/>
      </c>
      <c r="AZ479" s="190">
        <f t="shared" si="102"/>
        <v>475</v>
      </c>
      <c r="BA479" s="190" t="str">
        <f>IF(A479="","",IF(AW479="","N.A.",IF(INDEX('GSTR-2B IMS'!$T$5:$T$504,AW479)&lt;&gt;"Available","REVIEW",IF(OR(INDEX('GSTR-2B IMS'!$B$5:$B$504,AW479)="GSTR-1 B2B",INDEX('GSTR-2B IMS'!$B$5:$B$504,AW479)="GSTR-1A",INDEX('GSTR-2B IMS'!$B$5:$B$504,AW479)="IFF"),IF(OR(INDEX('GSTR-2B IMS'!$V$5:$V$504,AW479)="Accepted",INDEX('GSTR-2B IMS'!$V$5:$V$504,AW479)="No Action",INDEX('GSTR-2B IMS'!$V$5:$V$504,AW479)="Deemed Accepted"),"PASS","REVIEW"),IF(OR(INDEX('GSTR-2B IMS'!$V$5:$V$504,AW479)="Not in IMS",INDEX('GSTR-2B IMS'!$V$5:$V$504,AW479)="N.A.",INDEX('GSTR-2B IMS'!$V$5:$V$504,AW479)=""),"PASS","REVIEW")))))</f>
        <v/>
      </c>
      <c r="BB479" s="190" t="str">
        <f>IF(A479="","",IF(S479="Yes","RCM",IF(AW479="","Unmatched",IF(INDEX('GSTR-2B IMS'!$AC$5:$AC$504,AW479)="","4(A)(5)",INDEX('GSTR-2B IMS'!$AC$5:$AC$504,AW479)))))</f>
        <v/>
      </c>
      <c r="BC479" s="188" t="str">
        <f>IF(A479="","",IF(OR(S479="Yes",F479="Credit Note",Q479&lt;=0,AF479="",Setup!$B$24&lt;=AF479,AN479&lt;=0),0,MAX(0,M479*MIN(1,MAX(0,AI479/AN479))*MAX(0,1-IF(AND(AD479&lt;&gt;"",AD479&lt;=AF479),MIN(1,MAX(0,AE479/Q479)),0))-SUMIFS('Reversal Reclaim'!$K$5:$K$504,'Reversal Reclaim'!$B$5:$B$504,A479,'Reversal Reclaim'!$G$5:$G$504,"Temporary"))))</f>
        <v/>
      </c>
      <c r="BD479" s="188" t="str">
        <f>IF(A479="","",IF(OR(S479="Yes",F479="Credit Note",Q479&lt;=0,AF479="",Setup!$B$24&lt;=AF479,AN479&lt;=0),0,MAX(0,N479*MIN(1,MAX(0,AI479/AN479))*MAX(0,1-IF(AND(AD479&lt;&gt;"",AD479&lt;=AF479),MIN(1,MAX(0,AE479/Q479)),0))-SUMIFS('Reversal Reclaim'!$L$5:$L$504,'Reversal Reclaim'!$B$5:$B$504,A479,'Reversal Reclaim'!$G$5:$G$504,"Temporary"))))</f>
        <v/>
      </c>
      <c r="BE479" s="188" t="str">
        <f>IF(A479="","",IF(OR(S479="Yes",F479="Credit Note",Q479&lt;=0,AF479="",Setup!$B$24&lt;=AF479,AN479&lt;=0),0,MAX(0,O479*MIN(1,MAX(0,AI479/AN479))*MAX(0,1-IF(AND(AD479&lt;&gt;"",AD479&lt;=AF479),MIN(1,MAX(0,AE479/Q479)),0))-SUMIFS('Reversal Reclaim'!$M$5:$M$504,'Reversal Reclaim'!$B$5:$B$504,A479,'Reversal Reclaim'!$G$5:$G$504,"Temporary"))))</f>
        <v/>
      </c>
      <c r="BF479" s="188" t="str">
        <f>IF(A479="","",IF(OR(S479="Yes",F479="Credit Note",Q479&lt;=0,AF479="",Setup!$B$24&lt;=AF479,AN479&lt;=0),0,MAX(0,P479*MIN(1,MAX(0,AI479/AN479))*MAX(0,1-IF(AND(AD479&lt;&gt;"",AD479&lt;=AF479),MIN(1,MAX(0,AE479/Q479)),0))-SUMIFS('Reversal Reclaim'!$N$5:$N$504,'Reversal Reclaim'!$B$5:$B$504,A479,'Reversal Reclaim'!$G$5:$G$504,"Temporary"))))</f>
        <v/>
      </c>
      <c r="BG479" s="188" t="str">
        <f t="shared" si="103"/>
        <v/>
      </c>
    </row>
    <row r="480" spans="1:59" ht="37.950000000000003" customHeight="1" x14ac:dyDescent="0.25">
      <c r="A480" s="61"/>
      <c r="B480" s="62"/>
      <c r="C480" s="62"/>
      <c r="D480" s="62"/>
      <c r="E480" s="62"/>
      <c r="F480" s="62"/>
      <c r="G480" s="62"/>
      <c r="H480" s="63"/>
      <c r="I480" s="63"/>
      <c r="J480" s="63"/>
      <c r="K480" s="63"/>
      <c r="L480" s="64"/>
      <c r="M480" s="64"/>
      <c r="N480" s="64"/>
      <c r="O480" s="64"/>
      <c r="P480" s="64"/>
      <c r="Q480" s="64"/>
      <c r="R480" s="62"/>
      <c r="S480" s="62"/>
      <c r="T480" s="62"/>
      <c r="U480" s="62"/>
      <c r="V480" s="62"/>
      <c r="W480" s="63"/>
      <c r="X480" s="65"/>
      <c r="Y480" s="65"/>
      <c r="Z480" s="65"/>
      <c r="AA480" s="62"/>
      <c r="AB480" s="62"/>
      <c r="AC480" s="62"/>
      <c r="AD480" s="63"/>
      <c r="AE480" s="64"/>
      <c r="AF480" s="63" t="str">
        <f t="shared" si="91"/>
        <v/>
      </c>
      <c r="AG480" s="62"/>
      <c r="AH480" s="207"/>
      <c r="AI480" s="64"/>
      <c r="AJ480" s="64"/>
      <c r="AK480" s="64"/>
      <c r="AL480" s="66" t="str">
        <f t="shared" si="92"/>
        <v/>
      </c>
      <c r="AM480" s="67" t="str">
        <f t="shared" si="93"/>
        <v/>
      </c>
      <c r="AN480" s="68" t="str">
        <f t="shared" si="94"/>
        <v/>
      </c>
      <c r="AO480" s="67" t="str">
        <f t="shared" si="95"/>
        <v/>
      </c>
      <c r="AP480" s="67" t="str">
        <f t="shared" si="96"/>
        <v/>
      </c>
      <c r="AQ480" s="67" t="str">
        <f t="shared" si="97"/>
        <v/>
      </c>
      <c r="AR480" s="67" t="str">
        <f t="shared" si="98"/>
        <v/>
      </c>
      <c r="AS480" s="67" t="str">
        <f t="shared" si="99"/>
        <v/>
      </c>
      <c r="AT480" s="67" t="str">
        <f>IF(A480="","",IF(S480="Yes","N.A.",IF(AND(AD480&lt;&gt;"",AD480&lt;=AF480,AE480&gt;=Q480),"PASS",IF(Setup!$B$24&lt;=AF480,"WATCH",IF(BG480&gt;0,"PARTIAL REVERSE/REVIEW","REVERSE/REVIEW")))))</f>
        <v/>
      </c>
      <c r="AU480" s="67" t="str">
        <f>IF(A480="","",IF(H480="","REVIEW",IF(AI480&gt;0,IF(OR(AH480="",NOT(ISNUMBER(AH480))),"REVIEW CLAIM DATE",IF(AH480&lt;=SUMIF('FY Deadlines'!$A$5:$A$14,IF(MONTH(H480)&gt;=4,YEAR(H480),YEAR(H480)-1),'FY Deadlines'!$F$5:$F$14),"PASS","EXPIRED CLAIM")),IF(SUMIF('FY Deadlines'!$A$5:$A$14,IF(MONTH(H480)&gt;=4,YEAR(H480),YEAR(H480)-1),'FY Deadlines'!$F$5:$F$14)=0,"REVIEW FY",IF(Setup!$B$24&gt;SUMIF('FY Deadlines'!$A$5:$A$14,IF(MONTH(H480)&gt;=4,YEAR(H480),YEAR(H480)-1),'FY Deadlines'!$F$5:$F$14),"EXPIRED","PASS")))))</f>
        <v/>
      </c>
      <c r="AV480" s="67" t="str">
        <f t="shared" si="100"/>
        <v/>
      </c>
      <c r="AW480" s="67" t="str">
        <f>IF(AM480="","",IF(COUNTIF('GSTR-2B IMS'!$AE$5:$AE$504,AM480)=1,SUMIF('GSTR-2B IMS'!$AE$5:$AE$504,AM480,'GSTR-2B IMS'!$AL$5:$AL$504),""))</f>
        <v/>
      </c>
      <c r="AX480" s="67" t="str">
        <f>IF(A480="","",IF(AO480&gt;1,"Duplicate",IF(COUNTIF('GSTR-2B IMS'!$AE$5:$AE$504,AM480)=0,"Only in Books",IF(COUNTIF('GSTR-2B IMS'!$AE$5:$AE$504,AM480)&gt;1,"Duplicate",IF(AND(C480=INDEX('GSTR-2B IMS'!$C$5:$C$504,AW480),F480=INDEX('GSTR-2B IMS'!$F$5:$F$504,AW480),ABS(H480-INDEX('GSTR-2B IMS'!$H$5:$H$504,AW480))&lt;=Setup!$B$21,ABS(L480-INDEX('GSTR-2B IMS'!$L$5:$L$504,AW480))&lt;=Setup!$B$18,ABS(AN480-INDEX('GSTR-2B IMS'!$AF$5:$AF$504,AW480))&lt;=Setup!$B$19,ABS(M480-INDEX('GSTR-2B IMS'!$M$5:$M$504,AW480))&lt;=Setup!$B$20,ABS(N480-INDEX('GSTR-2B IMS'!$N$5:$N$504,AW480))&lt;=Setup!$B$20,ABS(O480-INDEX('GSTR-2B IMS'!$O$5:$O$504,AW480))&lt;=Setup!$B$20,ABS(P480-INDEX('GSTR-2B IMS'!$P$5:$P$504,AW480))&lt;=Setup!$B$20),"Exact",IF(AND(C480=INDEX('GSTR-2B IMS'!$C$5:$C$504,AW480),F480=INDEX('GSTR-2B IMS'!$F$5:$F$504,AW480)),"Partial","Probable"))))))</f>
        <v/>
      </c>
      <c r="AY480" s="69" t="str">
        <f t="shared" si="101"/>
        <v/>
      </c>
      <c r="AZ480" s="190">
        <f t="shared" si="102"/>
        <v>476</v>
      </c>
      <c r="BA480" s="190" t="str">
        <f>IF(A480="","",IF(AW480="","N.A.",IF(INDEX('GSTR-2B IMS'!$T$5:$T$504,AW480)&lt;&gt;"Available","REVIEW",IF(OR(INDEX('GSTR-2B IMS'!$B$5:$B$504,AW480)="GSTR-1 B2B",INDEX('GSTR-2B IMS'!$B$5:$B$504,AW480)="GSTR-1A",INDEX('GSTR-2B IMS'!$B$5:$B$504,AW480)="IFF"),IF(OR(INDEX('GSTR-2B IMS'!$V$5:$V$504,AW480)="Accepted",INDEX('GSTR-2B IMS'!$V$5:$V$504,AW480)="No Action",INDEX('GSTR-2B IMS'!$V$5:$V$504,AW480)="Deemed Accepted"),"PASS","REVIEW"),IF(OR(INDEX('GSTR-2B IMS'!$V$5:$V$504,AW480)="Not in IMS",INDEX('GSTR-2B IMS'!$V$5:$V$504,AW480)="N.A.",INDEX('GSTR-2B IMS'!$V$5:$V$504,AW480)=""),"PASS","REVIEW")))))</f>
        <v/>
      </c>
      <c r="BB480" s="190" t="str">
        <f>IF(A480="","",IF(S480="Yes","RCM",IF(AW480="","Unmatched",IF(INDEX('GSTR-2B IMS'!$AC$5:$AC$504,AW480)="","4(A)(5)",INDEX('GSTR-2B IMS'!$AC$5:$AC$504,AW480)))))</f>
        <v/>
      </c>
      <c r="BC480" s="188" t="str">
        <f>IF(A480="","",IF(OR(S480="Yes",F480="Credit Note",Q480&lt;=0,AF480="",Setup!$B$24&lt;=AF480,AN480&lt;=0),0,MAX(0,M480*MIN(1,MAX(0,AI480/AN480))*MAX(0,1-IF(AND(AD480&lt;&gt;"",AD480&lt;=AF480),MIN(1,MAX(0,AE480/Q480)),0))-SUMIFS('Reversal Reclaim'!$K$5:$K$504,'Reversal Reclaim'!$B$5:$B$504,A480,'Reversal Reclaim'!$G$5:$G$504,"Temporary"))))</f>
        <v/>
      </c>
      <c r="BD480" s="188" t="str">
        <f>IF(A480="","",IF(OR(S480="Yes",F480="Credit Note",Q480&lt;=0,AF480="",Setup!$B$24&lt;=AF480,AN480&lt;=0),0,MAX(0,N480*MIN(1,MAX(0,AI480/AN480))*MAX(0,1-IF(AND(AD480&lt;&gt;"",AD480&lt;=AF480),MIN(1,MAX(0,AE480/Q480)),0))-SUMIFS('Reversal Reclaim'!$L$5:$L$504,'Reversal Reclaim'!$B$5:$B$504,A480,'Reversal Reclaim'!$G$5:$G$504,"Temporary"))))</f>
        <v/>
      </c>
      <c r="BE480" s="188" t="str">
        <f>IF(A480="","",IF(OR(S480="Yes",F480="Credit Note",Q480&lt;=0,AF480="",Setup!$B$24&lt;=AF480,AN480&lt;=0),0,MAX(0,O480*MIN(1,MAX(0,AI480/AN480))*MAX(0,1-IF(AND(AD480&lt;&gt;"",AD480&lt;=AF480),MIN(1,MAX(0,AE480/Q480)),0))-SUMIFS('Reversal Reclaim'!$M$5:$M$504,'Reversal Reclaim'!$B$5:$B$504,A480,'Reversal Reclaim'!$G$5:$G$504,"Temporary"))))</f>
        <v/>
      </c>
      <c r="BF480" s="188" t="str">
        <f>IF(A480="","",IF(OR(S480="Yes",F480="Credit Note",Q480&lt;=0,AF480="",Setup!$B$24&lt;=AF480,AN480&lt;=0),0,MAX(0,P480*MIN(1,MAX(0,AI480/AN480))*MAX(0,1-IF(AND(AD480&lt;&gt;"",AD480&lt;=AF480),MIN(1,MAX(0,AE480/Q480)),0))-SUMIFS('Reversal Reclaim'!$N$5:$N$504,'Reversal Reclaim'!$B$5:$B$504,A480,'Reversal Reclaim'!$G$5:$G$504,"Temporary"))))</f>
        <v/>
      </c>
      <c r="BG480" s="188" t="str">
        <f t="shared" si="103"/>
        <v/>
      </c>
    </row>
    <row r="481" spans="1:59" ht="37.950000000000003" customHeight="1" x14ac:dyDescent="0.25">
      <c r="A481" s="61"/>
      <c r="B481" s="62"/>
      <c r="C481" s="62"/>
      <c r="D481" s="62"/>
      <c r="E481" s="62"/>
      <c r="F481" s="62"/>
      <c r="G481" s="62"/>
      <c r="H481" s="63"/>
      <c r="I481" s="63"/>
      <c r="J481" s="63"/>
      <c r="K481" s="63"/>
      <c r="L481" s="64"/>
      <c r="M481" s="64"/>
      <c r="N481" s="64"/>
      <c r="O481" s="64"/>
      <c r="P481" s="64"/>
      <c r="Q481" s="64"/>
      <c r="R481" s="62"/>
      <c r="S481" s="62"/>
      <c r="T481" s="62"/>
      <c r="U481" s="62"/>
      <c r="V481" s="62"/>
      <c r="W481" s="63"/>
      <c r="X481" s="65"/>
      <c r="Y481" s="65"/>
      <c r="Z481" s="65"/>
      <c r="AA481" s="62"/>
      <c r="AB481" s="62"/>
      <c r="AC481" s="62"/>
      <c r="AD481" s="63"/>
      <c r="AE481" s="64"/>
      <c r="AF481" s="63" t="str">
        <f t="shared" si="91"/>
        <v/>
      </c>
      <c r="AG481" s="62"/>
      <c r="AH481" s="207"/>
      <c r="AI481" s="64"/>
      <c r="AJ481" s="64"/>
      <c r="AK481" s="64"/>
      <c r="AL481" s="66" t="str">
        <f t="shared" si="92"/>
        <v/>
      </c>
      <c r="AM481" s="67" t="str">
        <f t="shared" si="93"/>
        <v/>
      </c>
      <c r="AN481" s="68" t="str">
        <f t="shared" si="94"/>
        <v/>
      </c>
      <c r="AO481" s="67" t="str">
        <f t="shared" si="95"/>
        <v/>
      </c>
      <c r="AP481" s="67" t="str">
        <f t="shared" si="96"/>
        <v/>
      </c>
      <c r="AQ481" s="67" t="str">
        <f t="shared" si="97"/>
        <v/>
      </c>
      <c r="AR481" s="67" t="str">
        <f t="shared" si="98"/>
        <v/>
      </c>
      <c r="AS481" s="67" t="str">
        <f t="shared" si="99"/>
        <v/>
      </c>
      <c r="AT481" s="67" t="str">
        <f>IF(A481="","",IF(S481="Yes","N.A.",IF(AND(AD481&lt;&gt;"",AD481&lt;=AF481,AE481&gt;=Q481),"PASS",IF(Setup!$B$24&lt;=AF481,"WATCH",IF(BG481&gt;0,"PARTIAL REVERSE/REVIEW","REVERSE/REVIEW")))))</f>
        <v/>
      </c>
      <c r="AU481" s="67" t="str">
        <f>IF(A481="","",IF(H481="","REVIEW",IF(AI481&gt;0,IF(OR(AH481="",NOT(ISNUMBER(AH481))),"REVIEW CLAIM DATE",IF(AH481&lt;=SUMIF('FY Deadlines'!$A$5:$A$14,IF(MONTH(H481)&gt;=4,YEAR(H481),YEAR(H481)-1),'FY Deadlines'!$F$5:$F$14),"PASS","EXPIRED CLAIM")),IF(SUMIF('FY Deadlines'!$A$5:$A$14,IF(MONTH(H481)&gt;=4,YEAR(H481),YEAR(H481)-1),'FY Deadlines'!$F$5:$F$14)=0,"REVIEW FY",IF(Setup!$B$24&gt;SUMIF('FY Deadlines'!$A$5:$A$14,IF(MONTH(H481)&gt;=4,YEAR(H481),YEAR(H481)-1),'FY Deadlines'!$F$5:$F$14),"EXPIRED","PASS")))))</f>
        <v/>
      </c>
      <c r="AV481" s="67" t="str">
        <f t="shared" si="100"/>
        <v/>
      </c>
      <c r="AW481" s="67" t="str">
        <f>IF(AM481="","",IF(COUNTIF('GSTR-2B IMS'!$AE$5:$AE$504,AM481)=1,SUMIF('GSTR-2B IMS'!$AE$5:$AE$504,AM481,'GSTR-2B IMS'!$AL$5:$AL$504),""))</f>
        <v/>
      </c>
      <c r="AX481" s="67" t="str">
        <f>IF(A481="","",IF(AO481&gt;1,"Duplicate",IF(COUNTIF('GSTR-2B IMS'!$AE$5:$AE$504,AM481)=0,"Only in Books",IF(COUNTIF('GSTR-2B IMS'!$AE$5:$AE$504,AM481)&gt;1,"Duplicate",IF(AND(C481=INDEX('GSTR-2B IMS'!$C$5:$C$504,AW481),F481=INDEX('GSTR-2B IMS'!$F$5:$F$504,AW481),ABS(H481-INDEX('GSTR-2B IMS'!$H$5:$H$504,AW481))&lt;=Setup!$B$21,ABS(L481-INDEX('GSTR-2B IMS'!$L$5:$L$504,AW481))&lt;=Setup!$B$18,ABS(AN481-INDEX('GSTR-2B IMS'!$AF$5:$AF$504,AW481))&lt;=Setup!$B$19,ABS(M481-INDEX('GSTR-2B IMS'!$M$5:$M$504,AW481))&lt;=Setup!$B$20,ABS(N481-INDEX('GSTR-2B IMS'!$N$5:$N$504,AW481))&lt;=Setup!$B$20,ABS(O481-INDEX('GSTR-2B IMS'!$O$5:$O$504,AW481))&lt;=Setup!$B$20,ABS(P481-INDEX('GSTR-2B IMS'!$P$5:$P$504,AW481))&lt;=Setup!$B$20),"Exact",IF(AND(C481=INDEX('GSTR-2B IMS'!$C$5:$C$504,AW481),F481=INDEX('GSTR-2B IMS'!$F$5:$F$504,AW481)),"Partial","Probable"))))))</f>
        <v/>
      </c>
      <c r="AY481" s="69" t="str">
        <f t="shared" si="101"/>
        <v/>
      </c>
      <c r="AZ481" s="190">
        <f t="shared" si="102"/>
        <v>477</v>
      </c>
      <c r="BA481" s="190" t="str">
        <f>IF(A481="","",IF(AW481="","N.A.",IF(INDEX('GSTR-2B IMS'!$T$5:$T$504,AW481)&lt;&gt;"Available","REVIEW",IF(OR(INDEX('GSTR-2B IMS'!$B$5:$B$504,AW481)="GSTR-1 B2B",INDEX('GSTR-2B IMS'!$B$5:$B$504,AW481)="GSTR-1A",INDEX('GSTR-2B IMS'!$B$5:$B$504,AW481)="IFF"),IF(OR(INDEX('GSTR-2B IMS'!$V$5:$V$504,AW481)="Accepted",INDEX('GSTR-2B IMS'!$V$5:$V$504,AW481)="No Action",INDEX('GSTR-2B IMS'!$V$5:$V$504,AW481)="Deemed Accepted"),"PASS","REVIEW"),IF(OR(INDEX('GSTR-2B IMS'!$V$5:$V$504,AW481)="Not in IMS",INDEX('GSTR-2B IMS'!$V$5:$V$504,AW481)="N.A.",INDEX('GSTR-2B IMS'!$V$5:$V$504,AW481)=""),"PASS","REVIEW")))))</f>
        <v/>
      </c>
      <c r="BB481" s="190" t="str">
        <f>IF(A481="","",IF(S481="Yes","RCM",IF(AW481="","Unmatched",IF(INDEX('GSTR-2B IMS'!$AC$5:$AC$504,AW481)="","4(A)(5)",INDEX('GSTR-2B IMS'!$AC$5:$AC$504,AW481)))))</f>
        <v/>
      </c>
      <c r="BC481" s="188" t="str">
        <f>IF(A481="","",IF(OR(S481="Yes",F481="Credit Note",Q481&lt;=0,AF481="",Setup!$B$24&lt;=AF481,AN481&lt;=0),0,MAX(0,M481*MIN(1,MAX(0,AI481/AN481))*MAX(0,1-IF(AND(AD481&lt;&gt;"",AD481&lt;=AF481),MIN(1,MAX(0,AE481/Q481)),0))-SUMIFS('Reversal Reclaim'!$K$5:$K$504,'Reversal Reclaim'!$B$5:$B$504,A481,'Reversal Reclaim'!$G$5:$G$504,"Temporary"))))</f>
        <v/>
      </c>
      <c r="BD481" s="188" t="str">
        <f>IF(A481="","",IF(OR(S481="Yes",F481="Credit Note",Q481&lt;=0,AF481="",Setup!$B$24&lt;=AF481,AN481&lt;=0),0,MAX(0,N481*MIN(1,MAX(0,AI481/AN481))*MAX(0,1-IF(AND(AD481&lt;&gt;"",AD481&lt;=AF481),MIN(1,MAX(0,AE481/Q481)),0))-SUMIFS('Reversal Reclaim'!$L$5:$L$504,'Reversal Reclaim'!$B$5:$B$504,A481,'Reversal Reclaim'!$G$5:$G$504,"Temporary"))))</f>
        <v/>
      </c>
      <c r="BE481" s="188" t="str">
        <f>IF(A481="","",IF(OR(S481="Yes",F481="Credit Note",Q481&lt;=0,AF481="",Setup!$B$24&lt;=AF481,AN481&lt;=0),0,MAX(0,O481*MIN(1,MAX(0,AI481/AN481))*MAX(0,1-IF(AND(AD481&lt;&gt;"",AD481&lt;=AF481),MIN(1,MAX(0,AE481/Q481)),0))-SUMIFS('Reversal Reclaim'!$M$5:$M$504,'Reversal Reclaim'!$B$5:$B$504,A481,'Reversal Reclaim'!$G$5:$G$504,"Temporary"))))</f>
        <v/>
      </c>
      <c r="BF481" s="188" t="str">
        <f>IF(A481="","",IF(OR(S481="Yes",F481="Credit Note",Q481&lt;=0,AF481="",Setup!$B$24&lt;=AF481,AN481&lt;=0),0,MAX(0,P481*MIN(1,MAX(0,AI481/AN481))*MAX(0,1-IF(AND(AD481&lt;&gt;"",AD481&lt;=AF481),MIN(1,MAX(0,AE481/Q481)),0))-SUMIFS('Reversal Reclaim'!$N$5:$N$504,'Reversal Reclaim'!$B$5:$B$504,A481,'Reversal Reclaim'!$G$5:$G$504,"Temporary"))))</f>
        <v/>
      </c>
      <c r="BG481" s="188" t="str">
        <f t="shared" si="103"/>
        <v/>
      </c>
    </row>
    <row r="482" spans="1:59" ht="37.950000000000003" customHeight="1" x14ac:dyDescent="0.25">
      <c r="A482" s="61"/>
      <c r="B482" s="62"/>
      <c r="C482" s="62"/>
      <c r="D482" s="62"/>
      <c r="E482" s="62"/>
      <c r="F482" s="62"/>
      <c r="G482" s="62"/>
      <c r="H482" s="63"/>
      <c r="I482" s="63"/>
      <c r="J482" s="63"/>
      <c r="K482" s="63"/>
      <c r="L482" s="64"/>
      <c r="M482" s="64"/>
      <c r="N482" s="64"/>
      <c r="O482" s="64"/>
      <c r="P482" s="64"/>
      <c r="Q482" s="64"/>
      <c r="R482" s="62"/>
      <c r="S482" s="62"/>
      <c r="T482" s="62"/>
      <c r="U482" s="62"/>
      <c r="V482" s="62"/>
      <c r="W482" s="63"/>
      <c r="X482" s="65"/>
      <c r="Y482" s="65"/>
      <c r="Z482" s="65"/>
      <c r="AA482" s="62"/>
      <c r="AB482" s="62"/>
      <c r="AC482" s="62"/>
      <c r="AD482" s="63"/>
      <c r="AE482" s="64"/>
      <c r="AF482" s="63" t="str">
        <f t="shared" si="91"/>
        <v/>
      </c>
      <c r="AG482" s="62"/>
      <c r="AH482" s="207"/>
      <c r="AI482" s="64"/>
      <c r="AJ482" s="64"/>
      <c r="AK482" s="64"/>
      <c r="AL482" s="66" t="str">
        <f t="shared" si="92"/>
        <v/>
      </c>
      <c r="AM482" s="67" t="str">
        <f t="shared" si="93"/>
        <v/>
      </c>
      <c r="AN482" s="68" t="str">
        <f t="shared" si="94"/>
        <v/>
      </c>
      <c r="AO482" s="67" t="str">
        <f t="shared" si="95"/>
        <v/>
      </c>
      <c r="AP482" s="67" t="str">
        <f t="shared" si="96"/>
        <v/>
      </c>
      <c r="AQ482" s="67" t="str">
        <f t="shared" si="97"/>
        <v/>
      </c>
      <c r="AR482" s="67" t="str">
        <f t="shared" si="98"/>
        <v/>
      </c>
      <c r="AS482" s="67" t="str">
        <f t="shared" si="99"/>
        <v/>
      </c>
      <c r="AT482" s="67" t="str">
        <f>IF(A482="","",IF(S482="Yes","N.A.",IF(AND(AD482&lt;&gt;"",AD482&lt;=AF482,AE482&gt;=Q482),"PASS",IF(Setup!$B$24&lt;=AF482,"WATCH",IF(BG482&gt;0,"PARTIAL REVERSE/REVIEW","REVERSE/REVIEW")))))</f>
        <v/>
      </c>
      <c r="AU482" s="67" t="str">
        <f>IF(A482="","",IF(H482="","REVIEW",IF(AI482&gt;0,IF(OR(AH482="",NOT(ISNUMBER(AH482))),"REVIEW CLAIM DATE",IF(AH482&lt;=SUMIF('FY Deadlines'!$A$5:$A$14,IF(MONTH(H482)&gt;=4,YEAR(H482),YEAR(H482)-1),'FY Deadlines'!$F$5:$F$14),"PASS","EXPIRED CLAIM")),IF(SUMIF('FY Deadlines'!$A$5:$A$14,IF(MONTH(H482)&gt;=4,YEAR(H482),YEAR(H482)-1),'FY Deadlines'!$F$5:$F$14)=0,"REVIEW FY",IF(Setup!$B$24&gt;SUMIF('FY Deadlines'!$A$5:$A$14,IF(MONTH(H482)&gt;=4,YEAR(H482),YEAR(H482)-1),'FY Deadlines'!$F$5:$F$14),"EXPIRED","PASS")))))</f>
        <v/>
      </c>
      <c r="AV482" s="67" t="str">
        <f t="shared" si="100"/>
        <v/>
      </c>
      <c r="AW482" s="67" t="str">
        <f>IF(AM482="","",IF(COUNTIF('GSTR-2B IMS'!$AE$5:$AE$504,AM482)=1,SUMIF('GSTR-2B IMS'!$AE$5:$AE$504,AM482,'GSTR-2B IMS'!$AL$5:$AL$504),""))</f>
        <v/>
      </c>
      <c r="AX482" s="67" t="str">
        <f>IF(A482="","",IF(AO482&gt;1,"Duplicate",IF(COUNTIF('GSTR-2B IMS'!$AE$5:$AE$504,AM482)=0,"Only in Books",IF(COUNTIF('GSTR-2B IMS'!$AE$5:$AE$504,AM482)&gt;1,"Duplicate",IF(AND(C482=INDEX('GSTR-2B IMS'!$C$5:$C$504,AW482),F482=INDEX('GSTR-2B IMS'!$F$5:$F$504,AW482),ABS(H482-INDEX('GSTR-2B IMS'!$H$5:$H$504,AW482))&lt;=Setup!$B$21,ABS(L482-INDEX('GSTR-2B IMS'!$L$5:$L$504,AW482))&lt;=Setup!$B$18,ABS(AN482-INDEX('GSTR-2B IMS'!$AF$5:$AF$504,AW482))&lt;=Setup!$B$19,ABS(M482-INDEX('GSTR-2B IMS'!$M$5:$M$504,AW482))&lt;=Setup!$B$20,ABS(N482-INDEX('GSTR-2B IMS'!$N$5:$N$504,AW482))&lt;=Setup!$B$20,ABS(O482-INDEX('GSTR-2B IMS'!$O$5:$O$504,AW482))&lt;=Setup!$B$20,ABS(P482-INDEX('GSTR-2B IMS'!$P$5:$P$504,AW482))&lt;=Setup!$B$20),"Exact",IF(AND(C482=INDEX('GSTR-2B IMS'!$C$5:$C$504,AW482),F482=INDEX('GSTR-2B IMS'!$F$5:$F$504,AW482)),"Partial","Probable"))))))</f>
        <v/>
      </c>
      <c r="AY482" s="69" t="str">
        <f t="shared" si="101"/>
        <v/>
      </c>
      <c r="AZ482" s="190">
        <f t="shared" si="102"/>
        <v>478</v>
      </c>
      <c r="BA482" s="190" t="str">
        <f>IF(A482="","",IF(AW482="","N.A.",IF(INDEX('GSTR-2B IMS'!$T$5:$T$504,AW482)&lt;&gt;"Available","REVIEW",IF(OR(INDEX('GSTR-2B IMS'!$B$5:$B$504,AW482)="GSTR-1 B2B",INDEX('GSTR-2B IMS'!$B$5:$B$504,AW482)="GSTR-1A",INDEX('GSTR-2B IMS'!$B$5:$B$504,AW482)="IFF"),IF(OR(INDEX('GSTR-2B IMS'!$V$5:$V$504,AW482)="Accepted",INDEX('GSTR-2B IMS'!$V$5:$V$504,AW482)="No Action",INDEX('GSTR-2B IMS'!$V$5:$V$504,AW482)="Deemed Accepted"),"PASS","REVIEW"),IF(OR(INDEX('GSTR-2B IMS'!$V$5:$V$504,AW482)="Not in IMS",INDEX('GSTR-2B IMS'!$V$5:$V$504,AW482)="N.A.",INDEX('GSTR-2B IMS'!$V$5:$V$504,AW482)=""),"PASS","REVIEW")))))</f>
        <v/>
      </c>
      <c r="BB482" s="190" t="str">
        <f>IF(A482="","",IF(S482="Yes","RCM",IF(AW482="","Unmatched",IF(INDEX('GSTR-2B IMS'!$AC$5:$AC$504,AW482)="","4(A)(5)",INDEX('GSTR-2B IMS'!$AC$5:$AC$504,AW482)))))</f>
        <v/>
      </c>
      <c r="BC482" s="188" t="str">
        <f>IF(A482="","",IF(OR(S482="Yes",F482="Credit Note",Q482&lt;=0,AF482="",Setup!$B$24&lt;=AF482,AN482&lt;=0),0,MAX(0,M482*MIN(1,MAX(0,AI482/AN482))*MAX(0,1-IF(AND(AD482&lt;&gt;"",AD482&lt;=AF482),MIN(1,MAX(0,AE482/Q482)),0))-SUMIFS('Reversal Reclaim'!$K$5:$K$504,'Reversal Reclaim'!$B$5:$B$504,A482,'Reversal Reclaim'!$G$5:$G$504,"Temporary"))))</f>
        <v/>
      </c>
      <c r="BD482" s="188" t="str">
        <f>IF(A482="","",IF(OR(S482="Yes",F482="Credit Note",Q482&lt;=0,AF482="",Setup!$B$24&lt;=AF482,AN482&lt;=0),0,MAX(0,N482*MIN(1,MAX(0,AI482/AN482))*MAX(0,1-IF(AND(AD482&lt;&gt;"",AD482&lt;=AF482),MIN(1,MAX(0,AE482/Q482)),0))-SUMIFS('Reversal Reclaim'!$L$5:$L$504,'Reversal Reclaim'!$B$5:$B$504,A482,'Reversal Reclaim'!$G$5:$G$504,"Temporary"))))</f>
        <v/>
      </c>
      <c r="BE482" s="188" t="str">
        <f>IF(A482="","",IF(OR(S482="Yes",F482="Credit Note",Q482&lt;=0,AF482="",Setup!$B$24&lt;=AF482,AN482&lt;=0),0,MAX(0,O482*MIN(1,MAX(0,AI482/AN482))*MAX(0,1-IF(AND(AD482&lt;&gt;"",AD482&lt;=AF482),MIN(1,MAX(0,AE482/Q482)),0))-SUMIFS('Reversal Reclaim'!$M$5:$M$504,'Reversal Reclaim'!$B$5:$B$504,A482,'Reversal Reclaim'!$G$5:$G$504,"Temporary"))))</f>
        <v/>
      </c>
      <c r="BF482" s="188" t="str">
        <f>IF(A482="","",IF(OR(S482="Yes",F482="Credit Note",Q482&lt;=0,AF482="",Setup!$B$24&lt;=AF482,AN482&lt;=0),0,MAX(0,P482*MIN(1,MAX(0,AI482/AN482))*MAX(0,1-IF(AND(AD482&lt;&gt;"",AD482&lt;=AF482),MIN(1,MAX(0,AE482/Q482)),0))-SUMIFS('Reversal Reclaim'!$N$5:$N$504,'Reversal Reclaim'!$B$5:$B$504,A482,'Reversal Reclaim'!$G$5:$G$504,"Temporary"))))</f>
        <v/>
      </c>
      <c r="BG482" s="188" t="str">
        <f t="shared" si="103"/>
        <v/>
      </c>
    </row>
    <row r="483" spans="1:59" ht="37.950000000000003" customHeight="1" x14ac:dyDescent="0.25">
      <c r="A483" s="61"/>
      <c r="B483" s="62"/>
      <c r="C483" s="62"/>
      <c r="D483" s="62"/>
      <c r="E483" s="62"/>
      <c r="F483" s="62"/>
      <c r="G483" s="62"/>
      <c r="H483" s="63"/>
      <c r="I483" s="63"/>
      <c r="J483" s="63"/>
      <c r="K483" s="63"/>
      <c r="L483" s="64"/>
      <c r="M483" s="64"/>
      <c r="N483" s="64"/>
      <c r="O483" s="64"/>
      <c r="P483" s="64"/>
      <c r="Q483" s="64"/>
      <c r="R483" s="62"/>
      <c r="S483" s="62"/>
      <c r="T483" s="62"/>
      <c r="U483" s="62"/>
      <c r="V483" s="62"/>
      <c r="W483" s="63"/>
      <c r="X483" s="65"/>
      <c r="Y483" s="65"/>
      <c r="Z483" s="65"/>
      <c r="AA483" s="62"/>
      <c r="AB483" s="62"/>
      <c r="AC483" s="62"/>
      <c r="AD483" s="63"/>
      <c r="AE483" s="64"/>
      <c r="AF483" s="63" t="str">
        <f t="shared" si="91"/>
        <v/>
      </c>
      <c r="AG483" s="62"/>
      <c r="AH483" s="207"/>
      <c r="AI483" s="64"/>
      <c r="AJ483" s="64"/>
      <c r="AK483" s="64"/>
      <c r="AL483" s="66" t="str">
        <f t="shared" si="92"/>
        <v/>
      </c>
      <c r="AM483" s="67" t="str">
        <f t="shared" si="93"/>
        <v/>
      </c>
      <c r="AN483" s="68" t="str">
        <f t="shared" si="94"/>
        <v/>
      </c>
      <c r="AO483" s="67" t="str">
        <f t="shared" si="95"/>
        <v/>
      </c>
      <c r="AP483" s="67" t="str">
        <f t="shared" si="96"/>
        <v/>
      </c>
      <c r="AQ483" s="67" t="str">
        <f t="shared" si="97"/>
        <v/>
      </c>
      <c r="AR483" s="67" t="str">
        <f t="shared" si="98"/>
        <v/>
      </c>
      <c r="AS483" s="67" t="str">
        <f t="shared" si="99"/>
        <v/>
      </c>
      <c r="AT483" s="67" t="str">
        <f>IF(A483="","",IF(S483="Yes","N.A.",IF(AND(AD483&lt;&gt;"",AD483&lt;=AF483,AE483&gt;=Q483),"PASS",IF(Setup!$B$24&lt;=AF483,"WATCH",IF(BG483&gt;0,"PARTIAL REVERSE/REVIEW","REVERSE/REVIEW")))))</f>
        <v/>
      </c>
      <c r="AU483" s="67" t="str">
        <f>IF(A483="","",IF(H483="","REVIEW",IF(AI483&gt;0,IF(OR(AH483="",NOT(ISNUMBER(AH483))),"REVIEW CLAIM DATE",IF(AH483&lt;=SUMIF('FY Deadlines'!$A$5:$A$14,IF(MONTH(H483)&gt;=4,YEAR(H483),YEAR(H483)-1),'FY Deadlines'!$F$5:$F$14),"PASS","EXPIRED CLAIM")),IF(SUMIF('FY Deadlines'!$A$5:$A$14,IF(MONTH(H483)&gt;=4,YEAR(H483),YEAR(H483)-1),'FY Deadlines'!$F$5:$F$14)=0,"REVIEW FY",IF(Setup!$B$24&gt;SUMIF('FY Deadlines'!$A$5:$A$14,IF(MONTH(H483)&gt;=4,YEAR(H483),YEAR(H483)-1),'FY Deadlines'!$F$5:$F$14),"EXPIRED","PASS")))))</f>
        <v/>
      </c>
      <c r="AV483" s="67" t="str">
        <f t="shared" si="100"/>
        <v/>
      </c>
      <c r="AW483" s="67" t="str">
        <f>IF(AM483="","",IF(COUNTIF('GSTR-2B IMS'!$AE$5:$AE$504,AM483)=1,SUMIF('GSTR-2B IMS'!$AE$5:$AE$504,AM483,'GSTR-2B IMS'!$AL$5:$AL$504),""))</f>
        <v/>
      </c>
      <c r="AX483" s="67" t="str">
        <f>IF(A483="","",IF(AO483&gt;1,"Duplicate",IF(COUNTIF('GSTR-2B IMS'!$AE$5:$AE$504,AM483)=0,"Only in Books",IF(COUNTIF('GSTR-2B IMS'!$AE$5:$AE$504,AM483)&gt;1,"Duplicate",IF(AND(C483=INDEX('GSTR-2B IMS'!$C$5:$C$504,AW483),F483=INDEX('GSTR-2B IMS'!$F$5:$F$504,AW483),ABS(H483-INDEX('GSTR-2B IMS'!$H$5:$H$504,AW483))&lt;=Setup!$B$21,ABS(L483-INDEX('GSTR-2B IMS'!$L$5:$L$504,AW483))&lt;=Setup!$B$18,ABS(AN483-INDEX('GSTR-2B IMS'!$AF$5:$AF$504,AW483))&lt;=Setup!$B$19,ABS(M483-INDEX('GSTR-2B IMS'!$M$5:$M$504,AW483))&lt;=Setup!$B$20,ABS(N483-INDEX('GSTR-2B IMS'!$N$5:$N$504,AW483))&lt;=Setup!$B$20,ABS(O483-INDEX('GSTR-2B IMS'!$O$5:$O$504,AW483))&lt;=Setup!$B$20,ABS(P483-INDEX('GSTR-2B IMS'!$P$5:$P$504,AW483))&lt;=Setup!$B$20),"Exact",IF(AND(C483=INDEX('GSTR-2B IMS'!$C$5:$C$504,AW483),F483=INDEX('GSTR-2B IMS'!$F$5:$F$504,AW483)),"Partial","Probable"))))))</f>
        <v/>
      </c>
      <c r="AY483" s="69" t="str">
        <f t="shared" si="101"/>
        <v/>
      </c>
      <c r="AZ483" s="190">
        <f t="shared" si="102"/>
        <v>479</v>
      </c>
      <c r="BA483" s="190" t="str">
        <f>IF(A483="","",IF(AW483="","N.A.",IF(INDEX('GSTR-2B IMS'!$T$5:$T$504,AW483)&lt;&gt;"Available","REVIEW",IF(OR(INDEX('GSTR-2B IMS'!$B$5:$B$504,AW483)="GSTR-1 B2B",INDEX('GSTR-2B IMS'!$B$5:$B$504,AW483)="GSTR-1A",INDEX('GSTR-2B IMS'!$B$5:$B$504,AW483)="IFF"),IF(OR(INDEX('GSTR-2B IMS'!$V$5:$V$504,AW483)="Accepted",INDEX('GSTR-2B IMS'!$V$5:$V$504,AW483)="No Action",INDEX('GSTR-2B IMS'!$V$5:$V$504,AW483)="Deemed Accepted"),"PASS","REVIEW"),IF(OR(INDEX('GSTR-2B IMS'!$V$5:$V$504,AW483)="Not in IMS",INDEX('GSTR-2B IMS'!$V$5:$V$504,AW483)="N.A.",INDEX('GSTR-2B IMS'!$V$5:$V$504,AW483)=""),"PASS","REVIEW")))))</f>
        <v/>
      </c>
      <c r="BB483" s="190" t="str">
        <f>IF(A483="","",IF(S483="Yes","RCM",IF(AW483="","Unmatched",IF(INDEX('GSTR-2B IMS'!$AC$5:$AC$504,AW483)="","4(A)(5)",INDEX('GSTR-2B IMS'!$AC$5:$AC$504,AW483)))))</f>
        <v/>
      </c>
      <c r="BC483" s="188" t="str">
        <f>IF(A483="","",IF(OR(S483="Yes",F483="Credit Note",Q483&lt;=0,AF483="",Setup!$B$24&lt;=AF483,AN483&lt;=0),0,MAX(0,M483*MIN(1,MAX(0,AI483/AN483))*MAX(0,1-IF(AND(AD483&lt;&gt;"",AD483&lt;=AF483),MIN(1,MAX(0,AE483/Q483)),0))-SUMIFS('Reversal Reclaim'!$K$5:$K$504,'Reversal Reclaim'!$B$5:$B$504,A483,'Reversal Reclaim'!$G$5:$G$504,"Temporary"))))</f>
        <v/>
      </c>
      <c r="BD483" s="188" t="str">
        <f>IF(A483="","",IF(OR(S483="Yes",F483="Credit Note",Q483&lt;=0,AF483="",Setup!$B$24&lt;=AF483,AN483&lt;=0),0,MAX(0,N483*MIN(1,MAX(0,AI483/AN483))*MAX(0,1-IF(AND(AD483&lt;&gt;"",AD483&lt;=AF483),MIN(1,MAX(0,AE483/Q483)),0))-SUMIFS('Reversal Reclaim'!$L$5:$L$504,'Reversal Reclaim'!$B$5:$B$504,A483,'Reversal Reclaim'!$G$5:$G$504,"Temporary"))))</f>
        <v/>
      </c>
      <c r="BE483" s="188" t="str">
        <f>IF(A483="","",IF(OR(S483="Yes",F483="Credit Note",Q483&lt;=0,AF483="",Setup!$B$24&lt;=AF483,AN483&lt;=0),0,MAX(0,O483*MIN(1,MAX(0,AI483/AN483))*MAX(0,1-IF(AND(AD483&lt;&gt;"",AD483&lt;=AF483),MIN(1,MAX(0,AE483/Q483)),0))-SUMIFS('Reversal Reclaim'!$M$5:$M$504,'Reversal Reclaim'!$B$5:$B$504,A483,'Reversal Reclaim'!$G$5:$G$504,"Temporary"))))</f>
        <v/>
      </c>
      <c r="BF483" s="188" t="str">
        <f>IF(A483="","",IF(OR(S483="Yes",F483="Credit Note",Q483&lt;=0,AF483="",Setup!$B$24&lt;=AF483,AN483&lt;=0),0,MAX(0,P483*MIN(1,MAX(0,AI483/AN483))*MAX(0,1-IF(AND(AD483&lt;&gt;"",AD483&lt;=AF483),MIN(1,MAX(0,AE483/Q483)),0))-SUMIFS('Reversal Reclaim'!$N$5:$N$504,'Reversal Reclaim'!$B$5:$B$504,A483,'Reversal Reclaim'!$G$5:$G$504,"Temporary"))))</f>
        <v/>
      </c>
      <c r="BG483" s="188" t="str">
        <f t="shared" si="103"/>
        <v/>
      </c>
    </row>
    <row r="484" spans="1:59" ht="37.950000000000003" customHeight="1" x14ac:dyDescent="0.25">
      <c r="A484" s="61"/>
      <c r="B484" s="62"/>
      <c r="C484" s="62"/>
      <c r="D484" s="62"/>
      <c r="E484" s="62"/>
      <c r="F484" s="62"/>
      <c r="G484" s="62"/>
      <c r="H484" s="63"/>
      <c r="I484" s="63"/>
      <c r="J484" s="63"/>
      <c r="K484" s="63"/>
      <c r="L484" s="64"/>
      <c r="M484" s="64"/>
      <c r="N484" s="64"/>
      <c r="O484" s="64"/>
      <c r="P484" s="64"/>
      <c r="Q484" s="64"/>
      <c r="R484" s="62"/>
      <c r="S484" s="62"/>
      <c r="T484" s="62"/>
      <c r="U484" s="62"/>
      <c r="V484" s="62"/>
      <c r="W484" s="63"/>
      <c r="X484" s="65"/>
      <c r="Y484" s="65"/>
      <c r="Z484" s="65"/>
      <c r="AA484" s="62"/>
      <c r="AB484" s="62"/>
      <c r="AC484" s="62"/>
      <c r="AD484" s="63"/>
      <c r="AE484" s="64"/>
      <c r="AF484" s="63" t="str">
        <f t="shared" si="91"/>
        <v/>
      </c>
      <c r="AG484" s="62"/>
      <c r="AH484" s="207"/>
      <c r="AI484" s="64"/>
      <c r="AJ484" s="64"/>
      <c r="AK484" s="64"/>
      <c r="AL484" s="66" t="str">
        <f t="shared" si="92"/>
        <v/>
      </c>
      <c r="AM484" s="67" t="str">
        <f t="shared" si="93"/>
        <v/>
      </c>
      <c r="AN484" s="68" t="str">
        <f t="shared" si="94"/>
        <v/>
      </c>
      <c r="AO484" s="67" t="str">
        <f t="shared" si="95"/>
        <v/>
      </c>
      <c r="AP484" s="67" t="str">
        <f t="shared" si="96"/>
        <v/>
      </c>
      <c r="AQ484" s="67" t="str">
        <f t="shared" si="97"/>
        <v/>
      </c>
      <c r="AR484" s="67" t="str">
        <f t="shared" si="98"/>
        <v/>
      </c>
      <c r="AS484" s="67" t="str">
        <f t="shared" si="99"/>
        <v/>
      </c>
      <c r="AT484" s="67" t="str">
        <f>IF(A484="","",IF(S484="Yes","N.A.",IF(AND(AD484&lt;&gt;"",AD484&lt;=AF484,AE484&gt;=Q484),"PASS",IF(Setup!$B$24&lt;=AF484,"WATCH",IF(BG484&gt;0,"PARTIAL REVERSE/REVIEW","REVERSE/REVIEW")))))</f>
        <v/>
      </c>
      <c r="AU484" s="67" t="str">
        <f>IF(A484="","",IF(H484="","REVIEW",IF(AI484&gt;0,IF(OR(AH484="",NOT(ISNUMBER(AH484))),"REVIEW CLAIM DATE",IF(AH484&lt;=SUMIF('FY Deadlines'!$A$5:$A$14,IF(MONTH(H484)&gt;=4,YEAR(H484),YEAR(H484)-1),'FY Deadlines'!$F$5:$F$14),"PASS","EXPIRED CLAIM")),IF(SUMIF('FY Deadlines'!$A$5:$A$14,IF(MONTH(H484)&gt;=4,YEAR(H484),YEAR(H484)-1),'FY Deadlines'!$F$5:$F$14)=0,"REVIEW FY",IF(Setup!$B$24&gt;SUMIF('FY Deadlines'!$A$5:$A$14,IF(MONTH(H484)&gt;=4,YEAR(H484),YEAR(H484)-1),'FY Deadlines'!$F$5:$F$14),"EXPIRED","PASS")))))</f>
        <v/>
      </c>
      <c r="AV484" s="67" t="str">
        <f t="shared" si="100"/>
        <v/>
      </c>
      <c r="AW484" s="67" t="str">
        <f>IF(AM484="","",IF(COUNTIF('GSTR-2B IMS'!$AE$5:$AE$504,AM484)=1,SUMIF('GSTR-2B IMS'!$AE$5:$AE$504,AM484,'GSTR-2B IMS'!$AL$5:$AL$504),""))</f>
        <v/>
      </c>
      <c r="AX484" s="67" t="str">
        <f>IF(A484="","",IF(AO484&gt;1,"Duplicate",IF(COUNTIF('GSTR-2B IMS'!$AE$5:$AE$504,AM484)=0,"Only in Books",IF(COUNTIF('GSTR-2B IMS'!$AE$5:$AE$504,AM484)&gt;1,"Duplicate",IF(AND(C484=INDEX('GSTR-2B IMS'!$C$5:$C$504,AW484),F484=INDEX('GSTR-2B IMS'!$F$5:$F$504,AW484),ABS(H484-INDEX('GSTR-2B IMS'!$H$5:$H$504,AW484))&lt;=Setup!$B$21,ABS(L484-INDEX('GSTR-2B IMS'!$L$5:$L$504,AW484))&lt;=Setup!$B$18,ABS(AN484-INDEX('GSTR-2B IMS'!$AF$5:$AF$504,AW484))&lt;=Setup!$B$19,ABS(M484-INDEX('GSTR-2B IMS'!$M$5:$M$504,AW484))&lt;=Setup!$B$20,ABS(N484-INDEX('GSTR-2B IMS'!$N$5:$N$504,AW484))&lt;=Setup!$B$20,ABS(O484-INDEX('GSTR-2B IMS'!$O$5:$O$504,AW484))&lt;=Setup!$B$20,ABS(P484-INDEX('GSTR-2B IMS'!$P$5:$P$504,AW484))&lt;=Setup!$B$20),"Exact",IF(AND(C484=INDEX('GSTR-2B IMS'!$C$5:$C$504,AW484),F484=INDEX('GSTR-2B IMS'!$F$5:$F$504,AW484)),"Partial","Probable"))))))</f>
        <v/>
      </c>
      <c r="AY484" s="69" t="str">
        <f t="shared" si="101"/>
        <v/>
      </c>
      <c r="AZ484" s="190">
        <f t="shared" si="102"/>
        <v>480</v>
      </c>
      <c r="BA484" s="190" t="str">
        <f>IF(A484="","",IF(AW484="","N.A.",IF(INDEX('GSTR-2B IMS'!$T$5:$T$504,AW484)&lt;&gt;"Available","REVIEW",IF(OR(INDEX('GSTR-2B IMS'!$B$5:$B$504,AW484)="GSTR-1 B2B",INDEX('GSTR-2B IMS'!$B$5:$B$504,AW484)="GSTR-1A",INDEX('GSTR-2B IMS'!$B$5:$B$504,AW484)="IFF"),IF(OR(INDEX('GSTR-2B IMS'!$V$5:$V$504,AW484)="Accepted",INDEX('GSTR-2B IMS'!$V$5:$V$504,AW484)="No Action",INDEX('GSTR-2B IMS'!$V$5:$V$504,AW484)="Deemed Accepted"),"PASS","REVIEW"),IF(OR(INDEX('GSTR-2B IMS'!$V$5:$V$504,AW484)="Not in IMS",INDEX('GSTR-2B IMS'!$V$5:$V$504,AW484)="N.A.",INDEX('GSTR-2B IMS'!$V$5:$V$504,AW484)=""),"PASS","REVIEW")))))</f>
        <v/>
      </c>
      <c r="BB484" s="190" t="str">
        <f>IF(A484="","",IF(S484="Yes","RCM",IF(AW484="","Unmatched",IF(INDEX('GSTR-2B IMS'!$AC$5:$AC$504,AW484)="","4(A)(5)",INDEX('GSTR-2B IMS'!$AC$5:$AC$504,AW484)))))</f>
        <v/>
      </c>
      <c r="BC484" s="188" t="str">
        <f>IF(A484="","",IF(OR(S484="Yes",F484="Credit Note",Q484&lt;=0,AF484="",Setup!$B$24&lt;=AF484,AN484&lt;=0),0,MAX(0,M484*MIN(1,MAX(0,AI484/AN484))*MAX(0,1-IF(AND(AD484&lt;&gt;"",AD484&lt;=AF484),MIN(1,MAX(0,AE484/Q484)),0))-SUMIFS('Reversal Reclaim'!$K$5:$K$504,'Reversal Reclaim'!$B$5:$B$504,A484,'Reversal Reclaim'!$G$5:$G$504,"Temporary"))))</f>
        <v/>
      </c>
      <c r="BD484" s="188" t="str">
        <f>IF(A484="","",IF(OR(S484="Yes",F484="Credit Note",Q484&lt;=0,AF484="",Setup!$B$24&lt;=AF484,AN484&lt;=0),0,MAX(0,N484*MIN(1,MAX(0,AI484/AN484))*MAX(0,1-IF(AND(AD484&lt;&gt;"",AD484&lt;=AF484),MIN(1,MAX(0,AE484/Q484)),0))-SUMIFS('Reversal Reclaim'!$L$5:$L$504,'Reversal Reclaim'!$B$5:$B$504,A484,'Reversal Reclaim'!$G$5:$G$504,"Temporary"))))</f>
        <v/>
      </c>
      <c r="BE484" s="188" t="str">
        <f>IF(A484="","",IF(OR(S484="Yes",F484="Credit Note",Q484&lt;=0,AF484="",Setup!$B$24&lt;=AF484,AN484&lt;=0),0,MAX(0,O484*MIN(1,MAX(0,AI484/AN484))*MAX(0,1-IF(AND(AD484&lt;&gt;"",AD484&lt;=AF484),MIN(1,MAX(0,AE484/Q484)),0))-SUMIFS('Reversal Reclaim'!$M$5:$M$504,'Reversal Reclaim'!$B$5:$B$504,A484,'Reversal Reclaim'!$G$5:$G$504,"Temporary"))))</f>
        <v/>
      </c>
      <c r="BF484" s="188" t="str">
        <f>IF(A484="","",IF(OR(S484="Yes",F484="Credit Note",Q484&lt;=0,AF484="",Setup!$B$24&lt;=AF484,AN484&lt;=0),0,MAX(0,P484*MIN(1,MAX(0,AI484/AN484))*MAX(0,1-IF(AND(AD484&lt;&gt;"",AD484&lt;=AF484),MIN(1,MAX(0,AE484/Q484)),0))-SUMIFS('Reversal Reclaim'!$N$5:$N$504,'Reversal Reclaim'!$B$5:$B$504,A484,'Reversal Reclaim'!$G$5:$G$504,"Temporary"))))</f>
        <v/>
      </c>
      <c r="BG484" s="188" t="str">
        <f t="shared" si="103"/>
        <v/>
      </c>
    </row>
    <row r="485" spans="1:59" ht="37.950000000000003" customHeight="1" x14ac:dyDescent="0.25">
      <c r="A485" s="61"/>
      <c r="B485" s="62"/>
      <c r="C485" s="62"/>
      <c r="D485" s="62"/>
      <c r="E485" s="62"/>
      <c r="F485" s="62"/>
      <c r="G485" s="62"/>
      <c r="H485" s="63"/>
      <c r="I485" s="63"/>
      <c r="J485" s="63"/>
      <c r="K485" s="63"/>
      <c r="L485" s="64"/>
      <c r="M485" s="64"/>
      <c r="N485" s="64"/>
      <c r="O485" s="64"/>
      <c r="P485" s="64"/>
      <c r="Q485" s="64"/>
      <c r="R485" s="62"/>
      <c r="S485" s="62"/>
      <c r="T485" s="62"/>
      <c r="U485" s="62"/>
      <c r="V485" s="62"/>
      <c r="W485" s="63"/>
      <c r="X485" s="65"/>
      <c r="Y485" s="65"/>
      <c r="Z485" s="65"/>
      <c r="AA485" s="62"/>
      <c r="AB485" s="62"/>
      <c r="AC485" s="62"/>
      <c r="AD485" s="63"/>
      <c r="AE485" s="64"/>
      <c r="AF485" s="63" t="str">
        <f t="shared" si="91"/>
        <v/>
      </c>
      <c r="AG485" s="62"/>
      <c r="AH485" s="207"/>
      <c r="AI485" s="64"/>
      <c r="AJ485" s="64"/>
      <c r="AK485" s="64"/>
      <c r="AL485" s="66" t="str">
        <f t="shared" si="92"/>
        <v/>
      </c>
      <c r="AM485" s="67" t="str">
        <f t="shared" si="93"/>
        <v/>
      </c>
      <c r="AN485" s="68" t="str">
        <f t="shared" si="94"/>
        <v/>
      </c>
      <c r="AO485" s="67" t="str">
        <f t="shared" si="95"/>
        <v/>
      </c>
      <c r="AP485" s="67" t="str">
        <f t="shared" si="96"/>
        <v/>
      </c>
      <c r="AQ485" s="67" t="str">
        <f t="shared" si="97"/>
        <v/>
      </c>
      <c r="AR485" s="67" t="str">
        <f t="shared" si="98"/>
        <v/>
      </c>
      <c r="AS485" s="67" t="str">
        <f t="shared" si="99"/>
        <v/>
      </c>
      <c r="AT485" s="67" t="str">
        <f>IF(A485="","",IF(S485="Yes","N.A.",IF(AND(AD485&lt;&gt;"",AD485&lt;=AF485,AE485&gt;=Q485),"PASS",IF(Setup!$B$24&lt;=AF485,"WATCH",IF(BG485&gt;0,"PARTIAL REVERSE/REVIEW","REVERSE/REVIEW")))))</f>
        <v/>
      </c>
      <c r="AU485" s="67" t="str">
        <f>IF(A485="","",IF(H485="","REVIEW",IF(AI485&gt;0,IF(OR(AH485="",NOT(ISNUMBER(AH485))),"REVIEW CLAIM DATE",IF(AH485&lt;=SUMIF('FY Deadlines'!$A$5:$A$14,IF(MONTH(H485)&gt;=4,YEAR(H485),YEAR(H485)-1),'FY Deadlines'!$F$5:$F$14),"PASS","EXPIRED CLAIM")),IF(SUMIF('FY Deadlines'!$A$5:$A$14,IF(MONTH(H485)&gt;=4,YEAR(H485),YEAR(H485)-1),'FY Deadlines'!$F$5:$F$14)=0,"REVIEW FY",IF(Setup!$B$24&gt;SUMIF('FY Deadlines'!$A$5:$A$14,IF(MONTH(H485)&gt;=4,YEAR(H485),YEAR(H485)-1),'FY Deadlines'!$F$5:$F$14),"EXPIRED","PASS")))))</f>
        <v/>
      </c>
      <c r="AV485" s="67" t="str">
        <f t="shared" si="100"/>
        <v/>
      </c>
      <c r="AW485" s="67" t="str">
        <f>IF(AM485="","",IF(COUNTIF('GSTR-2B IMS'!$AE$5:$AE$504,AM485)=1,SUMIF('GSTR-2B IMS'!$AE$5:$AE$504,AM485,'GSTR-2B IMS'!$AL$5:$AL$504),""))</f>
        <v/>
      </c>
      <c r="AX485" s="67" t="str">
        <f>IF(A485="","",IF(AO485&gt;1,"Duplicate",IF(COUNTIF('GSTR-2B IMS'!$AE$5:$AE$504,AM485)=0,"Only in Books",IF(COUNTIF('GSTR-2B IMS'!$AE$5:$AE$504,AM485)&gt;1,"Duplicate",IF(AND(C485=INDEX('GSTR-2B IMS'!$C$5:$C$504,AW485),F485=INDEX('GSTR-2B IMS'!$F$5:$F$504,AW485),ABS(H485-INDEX('GSTR-2B IMS'!$H$5:$H$504,AW485))&lt;=Setup!$B$21,ABS(L485-INDEX('GSTR-2B IMS'!$L$5:$L$504,AW485))&lt;=Setup!$B$18,ABS(AN485-INDEX('GSTR-2B IMS'!$AF$5:$AF$504,AW485))&lt;=Setup!$B$19,ABS(M485-INDEX('GSTR-2B IMS'!$M$5:$M$504,AW485))&lt;=Setup!$B$20,ABS(N485-INDEX('GSTR-2B IMS'!$N$5:$N$504,AW485))&lt;=Setup!$B$20,ABS(O485-INDEX('GSTR-2B IMS'!$O$5:$O$504,AW485))&lt;=Setup!$B$20,ABS(P485-INDEX('GSTR-2B IMS'!$P$5:$P$504,AW485))&lt;=Setup!$B$20),"Exact",IF(AND(C485=INDEX('GSTR-2B IMS'!$C$5:$C$504,AW485),F485=INDEX('GSTR-2B IMS'!$F$5:$F$504,AW485)),"Partial","Probable"))))))</f>
        <v/>
      </c>
      <c r="AY485" s="69" t="str">
        <f t="shared" si="101"/>
        <v/>
      </c>
      <c r="AZ485" s="190">
        <f t="shared" si="102"/>
        <v>481</v>
      </c>
      <c r="BA485" s="190" t="str">
        <f>IF(A485="","",IF(AW485="","N.A.",IF(INDEX('GSTR-2B IMS'!$T$5:$T$504,AW485)&lt;&gt;"Available","REVIEW",IF(OR(INDEX('GSTR-2B IMS'!$B$5:$B$504,AW485)="GSTR-1 B2B",INDEX('GSTR-2B IMS'!$B$5:$B$504,AW485)="GSTR-1A",INDEX('GSTR-2B IMS'!$B$5:$B$504,AW485)="IFF"),IF(OR(INDEX('GSTR-2B IMS'!$V$5:$V$504,AW485)="Accepted",INDEX('GSTR-2B IMS'!$V$5:$V$504,AW485)="No Action",INDEX('GSTR-2B IMS'!$V$5:$V$504,AW485)="Deemed Accepted"),"PASS","REVIEW"),IF(OR(INDEX('GSTR-2B IMS'!$V$5:$V$504,AW485)="Not in IMS",INDEX('GSTR-2B IMS'!$V$5:$V$504,AW485)="N.A.",INDEX('GSTR-2B IMS'!$V$5:$V$504,AW485)=""),"PASS","REVIEW")))))</f>
        <v/>
      </c>
      <c r="BB485" s="190" t="str">
        <f>IF(A485="","",IF(S485="Yes","RCM",IF(AW485="","Unmatched",IF(INDEX('GSTR-2B IMS'!$AC$5:$AC$504,AW485)="","4(A)(5)",INDEX('GSTR-2B IMS'!$AC$5:$AC$504,AW485)))))</f>
        <v/>
      </c>
      <c r="BC485" s="188" t="str">
        <f>IF(A485="","",IF(OR(S485="Yes",F485="Credit Note",Q485&lt;=0,AF485="",Setup!$B$24&lt;=AF485,AN485&lt;=0),0,MAX(0,M485*MIN(1,MAX(0,AI485/AN485))*MAX(0,1-IF(AND(AD485&lt;&gt;"",AD485&lt;=AF485),MIN(1,MAX(0,AE485/Q485)),0))-SUMIFS('Reversal Reclaim'!$K$5:$K$504,'Reversal Reclaim'!$B$5:$B$504,A485,'Reversal Reclaim'!$G$5:$G$504,"Temporary"))))</f>
        <v/>
      </c>
      <c r="BD485" s="188" t="str">
        <f>IF(A485="","",IF(OR(S485="Yes",F485="Credit Note",Q485&lt;=0,AF485="",Setup!$B$24&lt;=AF485,AN485&lt;=0),0,MAX(0,N485*MIN(1,MAX(0,AI485/AN485))*MAX(0,1-IF(AND(AD485&lt;&gt;"",AD485&lt;=AF485),MIN(1,MAX(0,AE485/Q485)),0))-SUMIFS('Reversal Reclaim'!$L$5:$L$504,'Reversal Reclaim'!$B$5:$B$504,A485,'Reversal Reclaim'!$G$5:$G$504,"Temporary"))))</f>
        <v/>
      </c>
      <c r="BE485" s="188" t="str">
        <f>IF(A485="","",IF(OR(S485="Yes",F485="Credit Note",Q485&lt;=0,AF485="",Setup!$B$24&lt;=AF485,AN485&lt;=0),0,MAX(0,O485*MIN(1,MAX(0,AI485/AN485))*MAX(0,1-IF(AND(AD485&lt;&gt;"",AD485&lt;=AF485),MIN(1,MAX(0,AE485/Q485)),0))-SUMIFS('Reversal Reclaim'!$M$5:$M$504,'Reversal Reclaim'!$B$5:$B$504,A485,'Reversal Reclaim'!$G$5:$G$504,"Temporary"))))</f>
        <v/>
      </c>
      <c r="BF485" s="188" t="str">
        <f>IF(A485="","",IF(OR(S485="Yes",F485="Credit Note",Q485&lt;=0,AF485="",Setup!$B$24&lt;=AF485,AN485&lt;=0),0,MAX(0,P485*MIN(1,MAX(0,AI485/AN485))*MAX(0,1-IF(AND(AD485&lt;&gt;"",AD485&lt;=AF485),MIN(1,MAX(0,AE485/Q485)),0))-SUMIFS('Reversal Reclaim'!$N$5:$N$504,'Reversal Reclaim'!$B$5:$B$504,A485,'Reversal Reclaim'!$G$5:$G$504,"Temporary"))))</f>
        <v/>
      </c>
      <c r="BG485" s="188" t="str">
        <f t="shared" si="103"/>
        <v/>
      </c>
    </row>
    <row r="486" spans="1:59" ht="37.950000000000003" customHeight="1" x14ac:dyDescent="0.25">
      <c r="A486" s="61"/>
      <c r="B486" s="62"/>
      <c r="C486" s="62"/>
      <c r="D486" s="62"/>
      <c r="E486" s="62"/>
      <c r="F486" s="62"/>
      <c r="G486" s="62"/>
      <c r="H486" s="63"/>
      <c r="I486" s="63"/>
      <c r="J486" s="63"/>
      <c r="K486" s="63"/>
      <c r="L486" s="64"/>
      <c r="M486" s="64"/>
      <c r="N486" s="64"/>
      <c r="O486" s="64"/>
      <c r="P486" s="64"/>
      <c r="Q486" s="64"/>
      <c r="R486" s="62"/>
      <c r="S486" s="62"/>
      <c r="T486" s="62"/>
      <c r="U486" s="62"/>
      <c r="V486" s="62"/>
      <c r="W486" s="63"/>
      <c r="X486" s="65"/>
      <c r="Y486" s="65"/>
      <c r="Z486" s="65"/>
      <c r="AA486" s="62"/>
      <c r="AB486" s="62"/>
      <c r="AC486" s="62"/>
      <c r="AD486" s="63"/>
      <c r="AE486" s="64"/>
      <c r="AF486" s="63" t="str">
        <f t="shared" si="91"/>
        <v/>
      </c>
      <c r="AG486" s="62"/>
      <c r="AH486" s="207"/>
      <c r="AI486" s="64"/>
      <c r="AJ486" s="64"/>
      <c r="AK486" s="64"/>
      <c r="AL486" s="66" t="str">
        <f t="shared" si="92"/>
        <v/>
      </c>
      <c r="AM486" s="67" t="str">
        <f t="shared" si="93"/>
        <v/>
      </c>
      <c r="AN486" s="68" t="str">
        <f t="shared" si="94"/>
        <v/>
      </c>
      <c r="AO486" s="67" t="str">
        <f t="shared" si="95"/>
        <v/>
      </c>
      <c r="AP486" s="67" t="str">
        <f t="shared" si="96"/>
        <v/>
      </c>
      <c r="AQ486" s="67" t="str">
        <f t="shared" si="97"/>
        <v/>
      </c>
      <c r="AR486" s="67" t="str">
        <f t="shared" si="98"/>
        <v/>
      </c>
      <c r="AS486" s="67" t="str">
        <f t="shared" si="99"/>
        <v/>
      </c>
      <c r="AT486" s="67" t="str">
        <f>IF(A486="","",IF(S486="Yes","N.A.",IF(AND(AD486&lt;&gt;"",AD486&lt;=AF486,AE486&gt;=Q486),"PASS",IF(Setup!$B$24&lt;=AF486,"WATCH",IF(BG486&gt;0,"PARTIAL REVERSE/REVIEW","REVERSE/REVIEW")))))</f>
        <v/>
      </c>
      <c r="AU486" s="67" t="str">
        <f>IF(A486="","",IF(H486="","REVIEW",IF(AI486&gt;0,IF(OR(AH486="",NOT(ISNUMBER(AH486))),"REVIEW CLAIM DATE",IF(AH486&lt;=SUMIF('FY Deadlines'!$A$5:$A$14,IF(MONTH(H486)&gt;=4,YEAR(H486),YEAR(H486)-1),'FY Deadlines'!$F$5:$F$14),"PASS","EXPIRED CLAIM")),IF(SUMIF('FY Deadlines'!$A$5:$A$14,IF(MONTH(H486)&gt;=4,YEAR(H486),YEAR(H486)-1),'FY Deadlines'!$F$5:$F$14)=0,"REVIEW FY",IF(Setup!$B$24&gt;SUMIF('FY Deadlines'!$A$5:$A$14,IF(MONTH(H486)&gt;=4,YEAR(H486),YEAR(H486)-1),'FY Deadlines'!$F$5:$F$14),"EXPIRED","PASS")))))</f>
        <v/>
      </c>
      <c r="AV486" s="67" t="str">
        <f t="shared" si="100"/>
        <v/>
      </c>
      <c r="AW486" s="67" t="str">
        <f>IF(AM486="","",IF(COUNTIF('GSTR-2B IMS'!$AE$5:$AE$504,AM486)=1,SUMIF('GSTR-2B IMS'!$AE$5:$AE$504,AM486,'GSTR-2B IMS'!$AL$5:$AL$504),""))</f>
        <v/>
      </c>
      <c r="AX486" s="67" t="str">
        <f>IF(A486="","",IF(AO486&gt;1,"Duplicate",IF(COUNTIF('GSTR-2B IMS'!$AE$5:$AE$504,AM486)=0,"Only in Books",IF(COUNTIF('GSTR-2B IMS'!$AE$5:$AE$504,AM486)&gt;1,"Duplicate",IF(AND(C486=INDEX('GSTR-2B IMS'!$C$5:$C$504,AW486),F486=INDEX('GSTR-2B IMS'!$F$5:$F$504,AW486),ABS(H486-INDEX('GSTR-2B IMS'!$H$5:$H$504,AW486))&lt;=Setup!$B$21,ABS(L486-INDEX('GSTR-2B IMS'!$L$5:$L$504,AW486))&lt;=Setup!$B$18,ABS(AN486-INDEX('GSTR-2B IMS'!$AF$5:$AF$504,AW486))&lt;=Setup!$B$19,ABS(M486-INDEX('GSTR-2B IMS'!$M$5:$M$504,AW486))&lt;=Setup!$B$20,ABS(N486-INDEX('GSTR-2B IMS'!$N$5:$N$504,AW486))&lt;=Setup!$B$20,ABS(O486-INDEX('GSTR-2B IMS'!$O$5:$O$504,AW486))&lt;=Setup!$B$20,ABS(P486-INDEX('GSTR-2B IMS'!$P$5:$P$504,AW486))&lt;=Setup!$B$20),"Exact",IF(AND(C486=INDEX('GSTR-2B IMS'!$C$5:$C$504,AW486),F486=INDEX('GSTR-2B IMS'!$F$5:$F$504,AW486)),"Partial","Probable"))))))</f>
        <v/>
      </c>
      <c r="AY486" s="69" t="str">
        <f t="shared" si="101"/>
        <v/>
      </c>
      <c r="AZ486" s="190">
        <f t="shared" si="102"/>
        <v>482</v>
      </c>
      <c r="BA486" s="190" t="str">
        <f>IF(A486="","",IF(AW486="","N.A.",IF(INDEX('GSTR-2B IMS'!$T$5:$T$504,AW486)&lt;&gt;"Available","REVIEW",IF(OR(INDEX('GSTR-2B IMS'!$B$5:$B$504,AW486)="GSTR-1 B2B",INDEX('GSTR-2B IMS'!$B$5:$B$504,AW486)="GSTR-1A",INDEX('GSTR-2B IMS'!$B$5:$B$504,AW486)="IFF"),IF(OR(INDEX('GSTR-2B IMS'!$V$5:$V$504,AW486)="Accepted",INDEX('GSTR-2B IMS'!$V$5:$V$504,AW486)="No Action",INDEX('GSTR-2B IMS'!$V$5:$V$504,AW486)="Deemed Accepted"),"PASS","REVIEW"),IF(OR(INDEX('GSTR-2B IMS'!$V$5:$V$504,AW486)="Not in IMS",INDEX('GSTR-2B IMS'!$V$5:$V$504,AW486)="N.A.",INDEX('GSTR-2B IMS'!$V$5:$V$504,AW486)=""),"PASS","REVIEW")))))</f>
        <v/>
      </c>
      <c r="BB486" s="190" t="str">
        <f>IF(A486="","",IF(S486="Yes","RCM",IF(AW486="","Unmatched",IF(INDEX('GSTR-2B IMS'!$AC$5:$AC$504,AW486)="","4(A)(5)",INDEX('GSTR-2B IMS'!$AC$5:$AC$504,AW486)))))</f>
        <v/>
      </c>
      <c r="BC486" s="188" t="str">
        <f>IF(A486="","",IF(OR(S486="Yes",F486="Credit Note",Q486&lt;=0,AF486="",Setup!$B$24&lt;=AF486,AN486&lt;=0),0,MAX(0,M486*MIN(1,MAX(0,AI486/AN486))*MAX(0,1-IF(AND(AD486&lt;&gt;"",AD486&lt;=AF486),MIN(1,MAX(0,AE486/Q486)),0))-SUMIFS('Reversal Reclaim'!$K$5:$K$504,'Reversal Reclaim'!$B$5:$B$504,A486,'Reversal Reclaim'!$G$5:$G$504,"Temporary"))))</f>
        <v/>
      </c>
      <c r="BD486" s="188" t="str">
        <f>IF(A486="","",IF(OR(S486="Yes",F486="Credit Note",Q486&lt;=0,AF486="",Setup!$B$24&lt;=AF486,AN486&lt;=0),0,MAX(0,N486*MIN(1,MAX(0,AI486/AN486))*MAX(0,1-IF(AND(AD486&lt;&gt;"",AD486&lt;=AF486),MIN(1,MAX(0,AE486/Q486)),0))-SUMIFS('Reversal Reclaim'!$L$5:$L$504,'Reversal Reclaim'!$B$5:$B$504,A486,'Reversal Reclaim'!$G$5:$G$504,"Temporary"))))</f>
        <v/>
      </c>
      <c r="BE486" s="188" t="str">
        <f>IF(A486="","",IF(OR(S486="Yes",F486="Credit Note",Q486&lt;=0,AF486="",Setup!$B$24&lt;=AF486,AN486&lt;=0),0,MAX(0,O486*MIN(1,MAX(0,AI486/AN486))*MAX(0,1-IF(AND(AD486&lt;&gt;"",AD486&lt;=AF486),MIN(1,MAX(0,AE486/Q486)),0))-SUMIFS('Reversal Reclaim'!$M$5:$M$504,'Reversal Reclaim'!$B$5:$B$504,A486,'Reversal Reclaim'!$G$5:$G$504,"Temporary"))))</f>
        <v/>
      </c>
      <c r="BF486" s="188" t="str">
        <f>IF(A486="","",IF(OR(S486="Yes",F486="Credit Note",Q486&lt;=0,AF486="",Setup!$B$24&lt;=AF486,AN486&lt;=0),0,MAX(0,P486*MIN(1,MAX(0,AI486/AN486))*MAX(0,1-IF(AND(AD486&lt;&gt;"",AD486&lt;=AF486),MIN(1,MAX(0,AE486/Q486)),0))-SUMIFS('Reversal Reclaim'!$N$5:$N$504,'Reversal Reclaim'!$B$5:$B$504,A486,'Reversal Reclaim'!$G$5:$G$504,"Temporary"))))</f>
        <v/>
      </c>
      <c r="BG486" s="188" t="str">
        <f t="shared" si="103"/>
        <v/>
      </c>
    </row>
    <row r="487" spans="1:59" ht="37.950000000000003" customHeight="1" x14ac:dyDescent="0.25">
      <c r="A487" s="61"/>
      <c r="B487" s="62"/>
      <c r="C487" s="62"/>
      <c r="D487" s="62"/>
      <c r="E487" s="62"/>
      <c r="F487" s="62"/>
      <c r="G487" s="62"/>
      <c r="H487" s="63"/>
      <c r="I487" s="63"/>
      <c r="J487" s="63"/>
      <c r="K487" s="63"/>
      <c r="L487" s="64"/>
      <c r="M487" s="64"/>
      <c r="N487" s="64"/>
      <c r="O487" s="64"/>
      <c r="P487" s="64"/>
      <c r="Q487" s="64"/>
      <c r="R487" s="62"/>
      <c r="S487" s="62"/>
      <c r="T487" s="62"/>
      <c r="U487" s="62"/>
      <c r="V487" s="62"/>
      <c r="W487" s="63"/>
      <c r="X487" s="65"/>
      <c r="Y487" s="65"/>
      <c r="Z487" s="65"/>
      <c r="AA487" s="62"/>
      <c r="AB487" s="62"/>
      <c r="AC487" s="62"/>
      <c r="AD487" s="63"/>
      <c r="AE487" s="64"/>
      <c r="AF487" s="63" t="str">
        <f t="shared" si="91"/>
        <v/>
      </c>
      <c r="AG487" s="62"/>
      <c r="AH487" s="207"/>
      <c r="AI487" s="64"/>
      <c r="AJ487" s="64"/>
      <c r="AK487" s="64"/>
      <c r="AL487" s="66" t="str">
        <f t="shared" si="92"/>
        <v/>
      </c>
      <c r="AM487" s="67" t="str">
        <f t="shared" si="93"/>
        <v/>
      </c>
      <c r="AN487" s="68" t="str">
        <f t="shared" si="94"/>
        <v/>
      </c>
      <c r="AO487" s="67" t="str">
        <f t="shared" si="95"/>
        <v/>
      </c>
      <c r="AP487" s="67" t="str">
        <f t="shared" si="96"/>
        <v/>
      </c>
      <c r="AQ487" s="67" t="str">
        <f t="shared" si="97"/>
        <v/>
      </c>
      <c r="AR487" s="67" t="str">
        <f t="shared" si="98"/>
        <v/>
      </c>
      <c r="AS487" s="67" t="str">
        <f t="shared" si="99"/>
        <v/>
      </c>
      <c r="AT487" s="67" t="str">
        <f>IF(A487="","",IF(S487="Yes","N.A.",IF(AND(AD487&lt;&gt;"",AD487&lt;=AF487,AE487&gt;=Q487),"PASS",IF(Setup!$B$24&lt;=AF487,"WATCH",IF(BG487&gt;0,"PARTIAL REVERSE/REVIEW","REVERSE/REVIEW")))))</f>
        <v/>
      </c>
      <c r="AU487" s="67" t="str">
        <f>IF(A487="","",IF(H487="","REVIEW",IF(AI487&gt;0,IF(OR(AH487="",NOT(ISNUMBER(AH487))),"REVIEW CLAIM DATE",IF(AH487&lt;=SUMIF('FY Deadlines'!$A$5:$A$14,IF(MONTH(H487)&gt;=4,YEAR(H487),YEAR(H487)-1),'FY Deadlines'!$F$5:$F$14),"PASS","EXPIRED CLAIM")),IF(SUMIF('FY Deadlines'!$A$5:$A$14,IF(MONTH(H487)&gt;=4,YEAR(H487),YEAR(H487)-1),'FY Deadlines'!$F$5:$F$14)=0,"REVIEW FY",IF(Setup!$B$24&gt;SUMIF('FY Deadlines'!$A$5:$A$14,IF(MONTH(H487)&gt;=4,YEAR(H487),YEAR(H487)-1),'FY Deadlines'!$F$5:$F$14),"EXPIRED","PASS")))))</f>
        <v/>
      </c>
      <c r="AV487" s="67" t="str">
        <f t="shared" si="100"/>
        <v/>
      </c>
      <c r="AW487" s="67" t="str">
        <f>IF(AM487="","",IF(COUNTIF('GSTR-2B IMS'!$AE$5:$AE$504,AM487)=1,SUMIF('GSTR-2B IMS'!$AE$5:$AE$504,AM487,'GSTR-2B IMS'!$AL$5:$AL$504),""))</f>
        <v/>
      </c>
      <c r="AX487" s="67" t="str">
        <f>IF(A487="","",IF(AO487&gt;1,"Duplicate",IF(COUNTIF('GSTR-2B IMS'!$AE$5:$AE$504,AM487)=0,"Only in Books",IF(COUNTIF('GSTR-2B IMS'!$AE$5:$AE$504,AM487)&gt;1,"Duplicate",IF(AND(C487=INDEX('GSTR-2B IMS'!$C$5:$C$504,AW487),F487=INDEX('GSTR-2B IMS'!$F$5:$F$504,AW487),ABS(H487-INDEX('GSTR-2B IMS'!$H$5:$H$504,AW487))&lt;=Setup!$B$21,ABS(L487-INDEX('GSTR-2B IMS'!$L$5:$L$504,AW487))&lt;=Setup!$B$18,ABS(AN487-INDEX('GSTR-2B IMS'!$AF$5:$AF$504,AW487))&lt;=Setup!$B$19,ABS(M487-INDEX('GSTR-2B IMS'!$M$5:$M$504,AW487))&lt;=Setup!$B$20,ABS(N487-INDEX('GSTR-2B IMS'!$N$5:$N$504,AW487))&lt;=Setup!$B$20,ABS(O487-INDEX('GSTR-2B IMS'!$O$5:$O$504,AW487))&lt;=Setup!$B$20,ABS(P487-INDEX('GSTR-2B IMS'!$P$5:$P$504,AW487))&lt;=Setup!$B$20),"Exact",IF(AND(C487=INDEX('GSTR-2B IMS'!$C$5:$C$504,AW487),F487=INDEX('GSTR-2B IMS'!$F$5:$F$504,AW487)),"Partial","Probable"))))))</f>
        <v/>
      </c>
      <c r="AY487" s="69" t="str">
        <f t="shared" si="101"/>
        <v/>
      </c>
      <c r="AZ487" s="190">
        <f t="shared" si="102"/>
        <v>483</v>
      </c>
      <c r="BA487" s="190" t="str">
        <f>IF(A487="","",IF(AW487="","N.A.",IF(INDEX('GSTR-2B IMS'!$T$5:$T$504,AW487)&lt;&gt;"Available","REVIEW",IF(OR(INDEX('GSTR-2B IMS'!$B$5:$B$504,AW487)="GSTR-1 B2B",INDEX('GSTR-2B IMS'!$B$5:$B$504,AW487)="GSTR-1A",INDEX('GSTR-2B IMS'!$B$5:$B$504,AW487)="IFF"),IF(OR(INDEX('GSTR-2B IMS'!$V$5:$V$504,AW487)="Accepted",INDEX('GSTR-2B IMS'!$V$5:$V$504,AW487)="No Action",INDEX('GSTR-2B IMS'!$V$5:$V$504,AW487)="Deemed Accepted"),"PASS","REVIEW"),IF(OR(INDEX('GSTR-2B IMS'!$V$5:$V$504,AW487)="Not in IMS",INDEX('GSTR-2B IMS'!$V$5:$V$504,AW487)="N.A.",INDEX('GSTR-2B IMS'!$V$5:$V$504,AW487)=""),"PASS","REVIEW")))))</f>
        <v/>
      </c>
      <c r="BB487" s="190" t="str">
        <f>IF(A487="","",IF(S487="Yes","RCM",IF(AW487="","Unmatched",IF(INDEX('GSTR-2B IMS'!$AC$5:$AC$504,AW487)="","4(A)(5)",INDEX('GSTR-2B IMS'!$AC$5:$AC$504,AW487)))))</f>
        <v/>
      </c>
      <c r="BC487" s="188" t="str">
        <f>IF(A487="","",IF(OR(S487="Yes",F487="Credit Note",Q487&lt;=0,AF487="",Setup!$B$24&lt;=AF487,AN487&lt;=0),0,MAX(0,M487*MIN(1,MAX(0,AI487/AN487))*MAX(0,1-IF(AND(AD487&lt;&gt;"",AD487&lt;=AF487),MIN(1,MAX(0,AE487/Q487)),0))-SUMIFS('Reversal Reclaim'!$K$5:$K$504,'Reversal Reclaim'!$B$5:$B$504,A487,'Reversal Reclaim'!$G$5:$G$504,"Temporary"))))</f>
        <v/>
      </c>
      <c r="BD487" s="188" t="str">
        <f>IF(A487="","",IF(OR(S487="Yes",F487="Credit Note",Q487&lt;=0,AF487="",Setup!$B$24&lt;=AF487,AN487&lt;=0),0,MAX(0,N487*MIN(1,MAX(0,AI487/AN487))*MAX(0,1-IF(AND(AD487&lt;&gt;"",AD487&lt;=AF487),MIN(1,MAX(0,AE487/Q487)),0))-SUMIFS('Reversal Reclaim'!$L$5:$L$504,'Reversal Reclaim'!$B$5:$B$504,A487,'Reversal Reclaim'!$G$5:$G$504,"Temporary"))))</f>
        <v/>
      </c>
      <c r="BE487" s="188" t="str">
        <f>IF(A487="","",IF(OR(S487="Yes",F487="Credit Note",Q487&lt;=0,AF487="",Setup!$B$24&lt;=AF487,AN487&lt;=0),0,MAX(0,O487*MIN(1,MAX(0,AI487/AN487))*MAX(0,1-IF(AND(AD487&lt;&gt;"",AD487&lt;=AF487),MIN(1,MAX(0,AE487/Q487)),0))-SUMIFS('Reversal Reclaim'!$M$5:$M$504,'Reversal Reclaim'!$B$5:$B$504,A487,'Reversal Reclaim'!$G$5:$G$504,"Temporary"))))</f>
        <v/>
      </c>
      <c r="BF487" s="188" t="str">
        <f>IF(A487="","",IF(OR(S487="Yes",F487="Credit Note",Q487&lt;=0,AF487="",Setup!$B$24&lt;=AF487,AN487&lt;=0),0,MAX(0,P487*MIN(1,MAX(0,AI487/AN487))*MAX(0,1-IF(AND(AD487&lt;&gt;"",AD487&lt;=AF487),MIN(1,MAX(0,AE487/Q487)),0))-SUMIFS('Reversal Reclaim'!$N$5:$N$504,'Reversal Reclaim'!$B$5:$B$504,A487,'Reversal Reclaim'!$G$5:$G$504,"Temporary"))))</f>
        <v/>
      </c>
      <c r="BG487" s="188" t="str">
        <f t="shared" si="103"/>
        <v/>
      </c>
    </row>
    <row r="488" spans="1:59" ht="37.950000000000003" customHeight="1" x14ac:dyDescent="0.25">
      <c r="A488" s="61"/>
      <c r="B488" s="62"/>
      <c r="C488" s="62"/>
      <c r="D488" s="62"/>
      <c r="E488" s="62"/>
      <c r="F488" s="62"/>
      <c r="G488" s="62"/>
      <c r="H488" s="63"/>
      <c r="I488" s="63"/>
      <c r="J488" s="63"/>
      <c r="K488" s="63"/>
      <c r="L488" s="64"/>
      <c r="M488" s="64"/>
      <c r="N488" s="64"/>
      <c r="O488" s="64"/>
      <c r="P488" s="64"/>
      <c r="Q488" s="64"/>
      <c r="R488" s="62"/>
      <c r="S488" s="62"/>
      <c r="T488" s="62"/>
      <c r="U488" s="62"/>
      <c r="V488" s="62"/>
      <c r="W488" s="63"/>
      <c r="X488" s="65"/>
      <c r="Y488" s="65"/>
      <c r="Z488" s="65"/>
      <c r="AA488" s="62"/>
      <c r="AB488" s="62"/>
      <c r="AC488" s="62"/>
      <c r="AD488" s="63"/>
      <c r="AE488" s="64"/>
      <c r="AF488" s="63" t="str">
        <f t="shared" si="91"/>
        <v/>
      </c>
      <c r="AG488" s="62"/>
      <c r="AH488" s="207"/>
      <c r="AI488" s="64"/>
      <c r="AJ488" s="64"/>
      <c r="AK488" s="64"/>
      <c r="AL488" s="66" t="str">
        <f t="shared" si="92"/>
        <v/>
      </c>
      <c r="AM488" s="67" t="str">
        <f t="shared" si="93"/>
        <v/>
      </c>
      <c r="AN488" s="68" t="str">
        <f t="shared" si="94"/>
        <v/>
      </c>
      <c r="AO488" s="67" t="str">
        <f t="shared" si="95"/>
        <v/>
      </c>
      <c r="AP488" s="67" t="str">
        <f t="shared" si="96"/>
        <v/>
      </c>
      <c r="AQ488" s="67" t="str">
        <f t="shared" si="97"/>
        <v/>
      </c>
      <c r="AR488" s="67" t="str">
        <f t="shared" si="98"/>
        <v/>
      </c>
      <c r="AS488" s="67" t="str">
        <f t="shared" si="99"/>
        <v/>
      </c>
      <c r="AT488" s="67" t="str">
        <f>IF(A488="","",IF(S488="Yes","N.A.",IF(AND(AD488&lt;&gt;"",AD488&lt;=AF488,AE488&gt;=Q488),"PASS",IF(Setup!$B$24&lt;=AF488,"WATCH",IF(BG488&gt;0,"PARTIAL REVERSE/REVIEW","REVERSE/REVIEW")))))</f>
        <v/>
      </c>
      <c r="AU488" s="67" t="str">
        <f>IF(A488="","",IF(H488="","REVIEW",IF(AI488&gt;0,IF(OR(AH488="",NOT(ISNUMBER(AH488))),"REVIEW CLAIM DATE",IF(AH488&lt;=SUMIF('FY Deadlines'!$A$5:$A$14,IF(MONTH(H488)&gt;=4,YEAR(H488),YEAR(H488)-1),'FY Deadlines'!$F$5:$F$14),"PASS","EXPIRED CLAIM")),IF(SUMIF('FY Deadlines'!$A$5:$A$14,IF(MONTH(H488)&gt;=4,YEAR(H488),YEAR(H488)-1),'FY Deadlines'!$F$5:$F$14)=0,"REVIEW FY",IF(Setup!$B$24&gt;SUMIF('FY Deadlines'!$A$5:$A$14,IF(MONTH(H488)&gt;=4,YEAR(H488),YEAR(H488)-1),'FY Deadlines'!$F$5:$F$14),"EXPIRED","PASS")))))</f>
        <v/>
      </c>
      <c r="AV488" s="67" t="str">
        <f t="shared" si="100"/>
        <v/>
      </c>
      <c r="AW488" s="67" t="str">
        <f>IF(AM488="","",IF(COUNTIF('GSTR-2B IMS'!$AE$5:$AE$504,AM488)=1,SUMIF('GSTR-2B IMS'!$AE$5:$AE$504,AM488,'GSTR-2B IMS'!$AL$5:$AL$504),""))</f>
        <v/>
      </c>
      <c r="AX488" s="67" t="str">
        <f>IF(A488="","",IF(AO488&gt;1,"Duplicate",IF(COUNTIF('GSTR-2B IMS'!$AE$5:$AE$504,AM488)=0,"Only in Books",IF(COUNTIF('GSTR-2B IMS'!$AE$5:$AE$504,AM488)&gt;1,"Duplicate",IF(AND(C488=INDEX('GSTR-2B IMS'!$C$5:$C$504,AW488),F488=INDEX('GSTR-2B IMS'!$F$5:$F$504,AW488),ABS(H488-INDEX('GSTR-2B IMS'!$H$5:$H$504,AW488))&lt;=Setup!$B$21,ABS(L488-INDEX('GSTR-2B IMS'!$L$5:$L$504,AW488))&lt;=Setup!$B$18,ABS(AN488-INDEX('GSTR-2B IMS'!$AF$5:$AF$504,AW488))&lt;=Setup!$B$19,ABS(M488-INDEX('GSTR-2B IMS'!$M$5:$M$504,AW488))&lt;=Setup!$B$20,ABS(N488-INDEX('GSTR-2B IMS'!$N$5:$N$504,AW488))&lt;=Setup!$B$20,ABS(O488-INDEX('GSTR-2B IMS'!$O$5:$O$504,AW488))&lt;=Setup!$B$20,ABS(P488-INDEX('GSTR-2B IMS'!$P$5:$P$504,AW488))&lt;=Setup!$B$20),"Exact",IF(AND(C488=INDEX('GSTR-2B IMS'!$C$5:$C$504,AW488),F488=INDEX('GSTR-2B IMS'!$F$5:$F$504,AW488)),"Partial","Probable"))))))</f>
        <v/>
      </c>
      <c r="AY488" s="69" t="str">
        <f t="shared" si="101"/>
        <v/>
      </c>
      <c r="AZ488" s="190">
        <f t="shared" si="102"/>
        <v>484</v>
      </c>
      <c r="BA488" s="190" t="str">
        <f>IF(A488="","",IF(AW488="","N.A.",IF(INDEX('GSTR-2B IMS'!$T$5:$T$504,AW488)&lt;&gt;"Available","REVIEW",IF(OR(INDEX('GSTR-2B IMS'!$B$5:$B$504,AW488)="GSTR-1 B2B",INDEX('GSTR-2B IMS'!$B$5:$B$504,AW488)="GSTR-1A",INDEX('GSTR-2B IMS'!$B$5:$B$504,AW488)="IFF"),IF(OR(INDEX('GSTR-2B IMS'!$V$5:$V$504,AW488)="Accepted",INDEX('GSTR-2B IMS'!$V$5:$V$504,AW488)="No Action",INDEX('GSTR-2B IMS'!$V$5:$V$504,AW488)="Deemed Accepted"),"PASS","REVIEW"),IF(OR(INDEX('GSTR-2B IMS'!$V$5:$V$504,AW488)="Not in IMS",INDEX('GSTR-2B IMS'!$V$5:$V$504,AW488)="N.A.",INDEX('GSTR-2B IMS'!$V$5:$V$504,AW488)=""),"PASS","REVIEW")))))</f>
        <v/>
      </c>
      <c r="BB488" s="190" t="str">
        <f>IF(A488="","",IF(S488="Yes","RCM",IF(AW488="","Unmatched",IF(INDEX('GSTR-2B IMS'!$AC$5:$AC$504,AW488)="","4(A)(5)",INDEX('GSTR-2B IMS'!$AC$5:$AC$504,AW488)))))</f>
        <v/>
      </c>
      <c r="BC488" s="188" t="str">
        <f>IF(A488="","",IF(OR(S488="Yes",F488="Credit Note",Q488&lt;=0,AF488="",Setup!$B$24&lt;=AF488,AN488&lt;=0),0,MAX(0,M488*MIN(1,MAX(0,AI488/AN488))*MAX(0,1-IF(AND(AD488&lt;&gt;"",AD488&lt;=AF488),MIN(1,MAX(0,AE488/Q488)),0))-SUMIFS('Reversal Reclaim'!$K$5:$K$504,'Reversal Reclaim'!$B$5:$B$504,A488,'Reversal Reclaim'!$G$5:$G$504,"Temporary"))))</f>
        <v/>
      </c>
      <c r="BD488" s="188" t="str">
        <f>IF(A488="","",IF(OR(S488="Yes",F488="Credit Note",Q488&lt;=0,AF488="",Setup!$B$24&lt;=AF488,AN488&lt;=0),0,MAX(0,N488*MIN(1,MAX(0,AI488/AN488))*MAX(0,1-IF(AND(AD488&lt;&gt;"",AD488&lt;=AF488),MIN(1,MAX(0,AE488/Q488)),0))-SUMIFS('Reversal Reclaim'!$L$5:$L$504,'Reversal Reclaim'!$B$5:$B$504,A488,'Reversal Reclaim'!$G$5:$G$504,"Temporary"))))</f>
        <v/>
      </c>
      <c r="BE488" s="188" t="str">
        <f>IF(A488="","",IF(OR(S488="Yes",F488="Credit Note",Q488&lt;=0,AF488="",Setup!$B$24&lt;=AF488,AN488&lt;=0),0,MAX(0,O488*MIN(1,MAX(0,AI488/AN488))*MAX(0,1-IF(AND(AD488&lt;&gt;"",AD488&lt;=AF488),MIN(1,MAX(0,AE488/Q488)),0))-SUMIFS('Reversal Reclaim'!$M$5:$M$504,'Reversal Reclaim'!$B$5:$B$504,A488,'Reversal Reclaim'!$G$5:$G$504,"Temporary"))))</f>
        <v/>
      </c>
      <c r="BF488" s="188" t="str">
        <f>IF(A488="","",IF(OR(S488="Yes",F488="Credit Note",Q488&lt;=0,AF488="",Setup!$B$24&lt;=AF488,AN488&lt;=0),0,MAX(0,P488*MIN(1,MAX(0,AI488/AN488))*MAX(0,1-IF(AND(AD488&lt;&gt;"",AD488&lt;=AF488),MIN(1,MAX(0,AE488/Q488)),0))-SUMIFS('Reversal Reclaim'!$N$5:$N$504,'Reversal Reclaim'!$B$5:$B$504,A488,'Reversal Reclaim'!$G$5:$G$504,"Temporary"))))</f>
        <v/>
      </c>
      <c r="BG488" s="188" t="str">
        <f t="shared" si="103"/>
        <v/>
      </c>
    </row>
    <row r="489" spans="1:59" ht="37.950000000000003" customHeight="1" x14ac:dyDescent="0.25">
      <c r="A489" s="61"/>
      <c r="B489" s="62"/>
      <c r="C489" s="62"/>
      <c r="D489" s="62"/>
      <c r="E489" s="62"/>
      <c r="F489" s="62"/>
      <c r="G489" s="62"/>
      <c r="H489" s="63"/>
      <c r="I489" s="63"/>
      <c r="J489" s="63"/>
      <c r="K489" s="63"/>
      <c r="L489" s="64"/>
      <c r="M489" s="64"/>
      <c r="N489" s="64"/>
      <c r="O489" s="64"/>
      <c r="P489" s="64"/>
      <c r="Q489" s="64"/>
      <c r="R489" s="62"/>
      <c r="S489" s="62"/>
      <c r="T489" s="62"/>
      <c r="U489" s="62"/>
      <c r="V489" s="62"/>
      <c r="W489" s="63"/>
      <c r="X489" s="65"/>
      <c r="Y489" s="65"/>
      <c r="Z489" s="65"/>
      <c r="AA489" s="62"/>
      <c r="AB489" s="62"/>
      <c r="AC489" s="62"/>
      <c r="AD489" s="63"/>
      <c r="AE489" s="64"/>
      <c r="AF489" s="63" t="str">
        <f t="shared" si="91"/>
        <v/>
      </c>
      <c r="AG489" s="62"/>
      <c r="AH489" s="207"/>
      <c r="AI489" s="64"/>
      <c r="AJ489" s="64"/>
      <c r="AK489" s="64"/>
      <c r="AL489" s="66" t="str">
        <f t="shared" si="92"/>
        <v/>
      </c>
      <c r="AM489" s="67" t="str">
        <f t="shared" si="93"/>
        <v/>
      </c>
      <c r="AN489" s="68" t="str">
        <f t="shared" si="94"/>
        <v/>
      </c>
      <c r="AO489" s="67" t="str">
        <f t="shared" si="95"/>
        <v/>
      </c>
      <c r="AP489" s="67" t="str">
        <f t="shared" si="96"/>
        <v/>
      </c>
      <c r="AQ489" s="67" t="str">
        <f t="shared" si="97"/>
        <v/>
      </c>
      <c r="AR489" s="67" t="str">
        <f t="shared" si="98"/>
        <v/>
      </c>
      <c r="AS489" s="67" t="str">
        <f t="shared" si="99"/>
        <v/>
      </c>
      <c r="AT489" s="67" t="str">
        <f>IF(A489="","",IF(S489="Yes","N.A.",IF(AND(AD489&lt;&gt;"",AD489&lt;=AF489,AE489&gt;=Q489),"PASS",IF(Setup!$B$24&lt;=AF489,"WATCH",IF(BG489&gt;0,"PARTIAL REVERSE/REVIEW","REVERSE/REVIEW")))))</f>
        <v/>
      </c>
      <c r="AU489" s="67" t="str">
        <f>IF(A489="","",IF(H489="","REVIEW",IF(AI489&gt;0,IF(OR(AH489="",NOT(ISNUMBER(AH489))),"REVIEW CLAIM DATE",IF(AH489&lt;=SUMIF('FY Deadlines'!$A$5:$A$14,IF(MONTH(H489)&gt;=4,YEAR(H489),YEAR(H489)-1),'FY Deadlines'!$F$5:$F$14),"PASS","EXPIRED CLAIM")),IF(SUMIF('FY Deadlines'!$A$5:$A$14,IF(MONTH(H489)&gt;=4,YEAR(H489),YEAR(H489)-1),'FY Deadlines'!$F$5:$F$14)=0,"REVIEW FY",IF(Setup!$B$24&gt;SUMIF('FY Deadlines'!$A$5:$A$14,IF(MONTH(H489)&gt;=4,YEAR(H489),YEAR(H489)-1),'FY Deadlines'!$F$5:$F$14),"EXPIRED","PASS")))))</f>
        <v/>
      </c>
      <c r="AV489" s="67" t="str">
        <f t="shared" si="100"/>
        <v/>
      </c>
      <c r="AW489" s="67" t="str">
        <f>IF(AM489="","",IF(COUNTIF('GSTR-2B IMS'!$AE$5:$AE$504,AM489)=1,SUMIF('GSTR-2B IMS'!$AE$5:$AE$504,AM489,'GSTR-2B IMS'!$AL$5:$AL$504),""))</f>
        <v/>
      </c>
      <c r="AX489" s="67" t="str">
        <f>IF(A489="","",IF(AO489&gt;1,"Duplicate",IF(COUNTIF('GSTR-2B IMS'!$AE$5:$AE$504,AM489)=0,"Only in Books",IF(COUNTIF('GSTR-2B IMS'!$AE$5:$AE$504,AM489)&gt;1,"Duplicate",IF(AND(C489=INDEX('GSTR-2B IMS'!$C$5:$C$504,AW489),F489=INDEX('GSTR-2B IMS'!$F$5:$F$504,AW489),ABS(H489-INDEX('GSTR-2B IMS'!$H$5:$H$504,AW489))&lt;=Setup!$B$21,ABS(L489-INDEX('GSTR-2B IMS'!$L$5:$L$504,AW489))&lt;=Setup!$B$18,ABS(AN489-INDEX('GSTR-2B IMS'!$AF$5:$AF$504,AW489))&lt;=Setup!$B$19,ABS(M489-INDEX('GSTR-2B IMS'!$M$5:$M$504,AW489))&lt;=Setup!$B$20,ABS(N489-INDEX('GSTR-2B IMS'!$N$5:$N$504,AW489))&lt;=Setup!$B$20,ABS(O489-INDEX('GSTR-2B IMS'!$O$5:$O$504,AW489))&lt;=Setup!$B$20,ABS(P489-INDEX('GSTR-2B IMS'!$P$5:$P$504,AW489))&lt;=Setup!$B$20),"Exact",IF(AND(C489=INDEX('GSTR-2B IMS'!$C$5:$C$504,AW489),F489=INDEX('GSTR-2B IMS'!$F$5:$F$504,AW489)),"Partial","Probable"))))))</f>
        <v/>
      </c>
      <c r="AY489" s="69" t="str">
        <f t="shared" si="101"/>
        <v/>
      </c>
      <c r="AZ489" s="190">
        <f t="shared" si="102"/>
        <v>485</v>
      </c>
      <c r="BA489" s="190" t="str">
        <f>IF(A489="","",IF(AW489="","N.A.",IF(INDEX('GSTR-2B IMS'!$T$5:$T$504,AW489)&lt;&gt;"Available","REVIEW",IF(OR(INDEX('GSTR-2B IMS'!$B$5:$B$504,AW489)="GSTR-1 B2B",INDEX('GSTR-2B IMS'!$B$5:$B$504,AW489)="GSTR-1A",INDEX('GSTR-2B IMS'!$B$5:$B$504,AW489)="IFF"),IF(OR(INDEX('GSTR-2B IMS'!$V$5:$V$504,AW489)="Accepted",INDEX('GSTR-2B IMS'!$V$5:$V$504,AW489)="No Action",INDEX('GSTR-2B IMS'!$V$5:$V$504,AW489)="Deemed Accepted"),"PASS","REVIEW"),IF(OR(INDEX('GSTR-2B IMS'!$V$5:$V$504,AW489)="Not in IMS",INDEX('GSTR-2B IMS'!$V$5:$V$504,AW489)="N.A.",INDEX('GSTR-2B IMS'!$V$5:$V$504,AW489)=""),"PASS","REVIEW")))))</f>
        <v/>
      </c>
      <c r="BB489" s="190" t="str">
        <f>IF(A489="","",IF(S489="Yes","RCM",IF(AW489="","Unmatched",IF(INDEX('GSTR-2B IMS'!$AC$5:$AC$504,AW489)="","4(A)(5)",INDEX('GSTR-2B IMS'!$AC$5:$AC$504,AW489)))))</f>
        <v/>
      </c>
      <c r="BC489" s="188" t="str">
        <f>IF(A489="","",IF(OR(S489="Yes",F489="Credit Note",Q489&lt;=0,AF489="",Setup!$B$24&lt;=AF489,AN489&lt;=0),0,MAX(0,M489*MIN(1,MAX(0,AI489/AN489))*MAX(0,1-IF(AND(AD489&lt;&gt;"",AD489&lt;=AF489),MIN(1,MAX(0,AE489/Q489)),0))-SUMIFS('Reversal Reclaim'!$K$5:$K$504,'Reversal Reclaim'!$B$5:$B$504,A489,'Reversal Reclaim'!$G$5:$G$504,"Temporary"))))</f>
        <v/>
      </c>
      <c r="BD489" s="188" t="str">
        <f>IF(A489="","",IF(OR(S489="Yes",F489="Credit Note",Q489&lt;=0,AF489="",Setup!$B$24&lt;=AF489,AN489&lt;=0),0,MAX(0,N489*MIN(1,MAX(0,AI489/AN489))*MAX(0,1-IF(AND(AD489&lt;&gt;"",AD489&lt;=AF489),MIN(1,MAX(0,AE489/Q489)),0))-SUMIFS('Reversal Reclaim'!$L$5:$L$504,'Reversal Reclaim'!$B$5:$B$504,A489,'Reversal Reclaim'!$G$5:$G$504,"Temporary"))))</f>
        <v/>
      </c>
      <c r="BE489" s="188" t="str">
        <f>IF(A489="","",IF(OR(S489="Yes",F489="Credit Note",Q489&lt;=0,AF489="",Setup!$B$24&lt;=AF489,AN489&lt;=0),0,MAX(0,O489*MIN(1,MAX(0,AI489/AN489))*MAX(0,1-IF(AND(AD489&lt;&gt;"",AD489&lt;=AF489),MIN(1,MAX(0,AE489/Q489)),0))-SUMIFS('Reversal Reclaim'!$M$5:$M$504,'Reversal Reclaim'!$B$5:$B$504,A489,'Reversal Reclaim'!$G$5:$G$504,"Temporary"))))</f>
        <v/>
      </c>
      <c r="BF489" s="188" t="str">
        <f>IF(A489="","",IF(OR(S489="Yes",F489="Credit Note",Q489&lt;=0,AF489="",Setup!$B$24&lt;=AF489,AN489&lt;=0),0,MAX(0,P489*MIN(1,MAX(0,AI489/AN489))*MAX(0,1-IF(AND(AD489&lt;&gt;"",AD489&lt;=AF489),MIN(1,MAX(0,AE489/Q489)),0))-SUMIFS('Reversal Reclaim'!$N$5:$N$504,'Reversal Reclaim'!$B$5:$B$504,A489,'Reversal Reclaim'!$G$5:$G$504,"Temporary"))))</f>
        <v/>
      </c>
      <c r="BG489" s="188" t="str">
        <f t="shared" si="103"/>
        <v/>
      </c>
    </row>
    <row r="490" spans="1:59" ht="37.950000000000003" customHeight="1" x14ac:dyDescent="0.25">
      <c r="A490" s="61"/>
      <c r="B490" s="62"/>
      <c r="C490" s="62"/>
      <c r="D490" s="62"/>
      <c r="E490" s="62"/>
      <c r="F490" s="62"/>
      <c r="G490" s="62"/>
      <c r="H490" s="63"/>
      <c r="I490" s="63"/>
      <c r="J490" s="63"/>
      <c r="K490" s="63"/>
      <c r="L490" s="64"/>
      <c r="M490" s="64"/>
      <c r="N490" s="64"/>
      <c r="O490" s="64"/>
      <c r="P490" s="64"/>
      <c r="Q490" s="64"/>
      <c r="R490" s="62"/>
      <c r="S490" s="62"/>
      <c r="T490" s="62"/>
      <c r="U490" s="62"/>
      <c r="V490" s="62"/>
      <c r="W490" s="63"/>
      <c r="X490" s="65"/>
      <c r="Y490" s="65"/>
      <c r="Z490" s="65"/>
      <c r="AA490" s="62"/>
      <c r="AB490" s="62"/>
      <c r="AC490" s="62"/>
      <c r="AD490" s="63"/>
      <c r="AE490" s="64"/>
      <c r="AF490" s="63" t="str">
        <f t="shared" si="91"/>
        <v/>
      </c>
      <c r="AG490" s="62"/>
      <c r="AH490" s="207"/>
      <c r="AI490" s="64"/>
      <c r="AJ490" s="64"/>
      <c r="AK490" s="64"/>
      <c r="AL490" s="66" t="str">
        <f t="shared" si="92"/>
        <v/>
      </c>
      <c r="AM490" s="67" t="str">
        <f t="shared" si="93"/>
        <v/>
      </c>
      <c r="AN490" s="68" t="str">
        <f t="shared" si="94"/>
        <v/>
      </c>
      <c r="AO490" s="67" t="str">
        <f t="shared" si="95"/>
        <v/>
      </c>
      <c r="AP490" s="67" t="str">
        <f t="shared" si="96"/>
        <v/>
      </c>
      <c r="AQ490" s="67" t="str">
        <f t="shared" si="97"/>
        <v/>
      </c>
      <c r="AR490" s="67" t="str">
        <f t="shared" si="98"/>
        <v/>
      </c>
      <c r="AS490" s="67" t="str">
        <f t="shared" si="99"/>
        <v/>
      </c>
      <c r="AT490" s="67" t="str">
        <f>IF(A490="","",IF(S490="Yes","N.A.",IF(AND(AD490&lt;&gt;"",AD490&lt;=AF490,AE490&gt;=Q490),"PASS",IF(Setup!$B$24&lt;=AF490,"WATCH",IF(BG490&gt;0,"PARTIAL REVERSE/REVIEW","REVERSE/REVIEW")))))</f>
        <v/>
      </c>
      <c r="AU490" s="67" t="str">
        <f>IF(A490="","",IF(H490="","REVIEW",IF(AI490&gt;0,IF(OR(AH490="",NOT(ISNUMBER(AH490))),"REVIEW CLAIM DATE",IF(AH490&lt;=SUMIF('FY Deadlines'!$A$5:$A$14,IF(MONTH(H490)&gt;=4,YEAR(H490),YEAR(H490)-1),'FY Deadlines'!$F$5:$F$14),"PASS","EXPIRED CLAIM")),IF(SUMIF('FY Deadlines'!$A$5:$A$14,IF(MONTH(H490)&gt;=4,YEAR(H490),YEAR(H490)-1),'FY Deadlines'!$F$5:$F$14)=0,"REVIEW FY",IF(Setup!$B$24&gt;SUMIF('FY Deadlines'!$A$5:$A$14,IF(MONTH(H490)&gt;=4,YEAR(H490),YEAR(H490)-1),'FY Deadlines'!$F$5:$F$14),"EXPIRED","PASS")))))</f>
        <v/>
      </c>
      <c r="AV490" s="67" t="str">
        <f t="shared" si="100"/>
        <v/>
      </c>
      <c r="AW490" s="67" t="str">
        <f>IF(AM490="","",IF(COUNTIF('GSTR-2B IMS'!$AE$5:$AE$504,AM490)=1,SUMIF('GSTR-2B IMS'!$AE$5:$AE$504,AM490,'GSTR-2B IMS'!$AL$5:$AL$504),""))</f>
        <v/>
      </c>
      <c r="AX490" s="67" t="str">
        <f>IF(A490="","",IF(AO490&gt;1,"Duplicate",IF(COUNTIF('GSTR-2B IMS'!$AE$5:$AE$504,AM490)=0,"Only in Books",IF(COUNTIF('GSTR-2B IMS'!$AE$5:$AE$504,AM490)&gt;1,"Duplicate",IF(AND(C490=INDEX('GSTR-2B IMS'!$C$5:$C$504,AW490),F490=INDEX('GSTR-2B IMS'!$F$5:$F$504,AW490),ABS(H490-INDEX('GSTR-2B IMS'!$H$5:$H$504,AW490))&lt;=Setup!$B$21,ABS(L490-INDEX('GSTR-2B IMS'!$L$5:$L$504,AW490))&lt;=Setup!$B$18,ABS(AN490-INDEX('GSTR-2B IMS'!$AF$5:$AF$504,AW490))&lt;=Setup!$B$19,ABS(M490-INDEX('GSTR-2B IMS'!$M$5:$M$504,AW490))&lt;=Setup!$B$20,ABS(N490-INDEX('GSTR-2B IMS'!$N$5:$N$504,AW490))&lt;=Setup!$B$20,ABS(O490-INDEX('GSTR-2B IMS'!$O$5:$O$504,AW490))&lt;=Setup!$B$20,ABS(P490-INDEX('GSTR-2B IMS'!$P$5:$P$504,AW490))&lt;=Setup!$B$20),"Exact",IF(AND(C490=INDEX('GSTR-2B IMS'!$C$5:$C$504,AW490),F490=INDEX('GSTR-2B IMS'!$F$5:$F$504,AW490)),"Partial","Probable"))))))</f>
        <v/>
      </c>
      <c r="AY490" s="69" t="str">
        <f t="shared" si="101"/>
        <v/>
      </c>
      <c r="AZ490" s="190">
        <f t="shared" si="102"/>
        <v>486</v>
      </c>
      <c r="BA490" s="190" t="str">
        <f>IF(A490="","",IF(AW490="","N.A.",IF(INDEX('GSTR-2B IMS'!$T$5:$T$504,AW490)&lt;&gt;"Available","REVIEW",IF(OR(INDEX('GSTR-2B IMS'!$B$5:$B$504,AW490)="GSTR-1 B2B",INDEX('GSTR-2B IMS'!$B$5:$B$504,AW490)="GSTR-1A",INDEX('GSTR-2B IMS'!$B$5:$B$504,AW490)="IFF"),IF(OR(INDEX('GSTR-2B IMS'!$V$5:$V$504,AW490)="Accepted",INDEX('GSTR-2B IMS'!$V$5:$V$504,AW490)="No Action",INDEX('GSTR-2B IMS'!$V$5:$V$504,AW490)="Deemed Accepted"),"PASS","REVIEW"),IF(OR(INDEX('GSTR-2B IMS'!$V$5:$V$504,AW490)="Not in IMS",INDEX('GSTR-2B IMS'!$V$5:$V$504,AW490)="N.A.",INDEX('GSTR-2B IMS'!$V$5:$V$504,AW490)=""),"PASS","REVIEW")))))</f>
        <v/>
      </c>
      <c r="BB490" s="190" t="str">
        <f>IF(A490="","",IF(S490="Yes","RCM",IF(AW490="","Unmatched",IF(INDEX('GSTR-2B IMS'!$AC$5:$AC$504,AW490)="","4(A)(5)",INDEX('GSTR-2B IMS'!$AC$5:$AC$504,AW490)))))</f>
        <v/>
      </c>
      <c r="BC490" s="188" t="str">
        <f>IF(A490="","",IF(OR(S490="Yes",F490="Credit Note",Q490&lt;=0,AF490="",Setup!$B$24&lt;=AF490,AN490&lt;=0),0,MAX(0,M490*MIN(1,MAX(0,AI490/AN490))*MAX(0,1-IF(AND(AD490&lt;&gt;"",AD490&lt;=AF490),MIN(1,MAX(0,AE490/Q490)),0))-SUMIFS('Reversal Reclaim'!$K$5:$K$504,'Reversal Reclaim'!$B$5:$B$504,A490,'Reversal Reclaim'!$G$5:$G$504,"Temporary"))))</f>
        <v/>
      </c>
      <c r="BD490" s="188" t="str">
        <f>IF(A490="","",IF(OR(S490="Yes",F490="Credit Note",Q490&lt;=0,AF490="",Setup!$B$24&lt;=AF490,AN490&lt;=0),0,MAX(0,N490*MIN(1,MAX(0,AI490/AN490))*MAX(0,1-IF(AND(AD490&lt;&gt;"",AD490&lt;=AF490),MIN(1,MAX(0,AE490/Q490)),0))-SUMIFS('Reversal Reclaim'!$L$5:$L$504,'Reversal Reclaim'!$B$5:$B$504,A490,'Reversal Reclaim'!$G$5:$G$504,"Temporary"))))</f>
        <v/>
      </c>
      <c r="BE490" s="188" t="str">
        <f>IF(A490="","",IF(OR(S490="Yes",F490="Credit Note",Q490&lt;=0,AF490="",Setup!$B$24&lt;=AF490,AN490&lt;=0),0,MAX(0,O490*MIN(1,MAX(0,AI490/AN490))*MAX(0,1-IF(AND(AD490&lt;&gt;"",AD490&lt;=AF490),MIN(1,MAX(0,AE490/Q490)),0))-SUMIFS('Reversal Reclaim'!$M$5:$M$504,'Reversal Reclaim'!$B$5:$B$504,A490,'Reversal Reclaim'!$G$5:$G$504,"Temporary"))))</f>
        <v/>
      </c>
      <c r="BF490" s="188" t="str">
        <f>IF(A490="","",IF(OR(S490="Yes",F490="Credit Note",Q490&lt;=0,AF490="",Setup!$B$24&lt;=AF490,AN490&lt;=0),0,MAX(0,P490*MIN(1,MAX(0,AI490/AN490))*MAX(0,1-IF(AND(AD490&lt;&gt;"",AD490&lt;=AF490),MIN(1,MAX(0,AE490/Q490)),0))-SUMIFS('Reversal Reclaim'!$N$5:$N$504,'Reversal Reclaim'!$B$5:$B$504,A490,'Reversal Reclaim'!$G$5:$G$504,"Temporary"))))</f>
        <v/>
      </c>
      <c r="BG490" s="188" t="str">
        <f t="shared" si="103"/>
        <v/>
      </c>
    </row>
    <row r="491" spans="1:59" ht="37.950000000000003" customHeight="1" x14ac:dyDescent="0.25">
      <c r="A491" s="61"/>
      <c r="B491" s="62"/>
      <c r="C491" s="62"/>
      <c r="D491" s="62"/>
      <c r="E491" s="62"/>
      <c r="F491" s="62"/>
      <c r="G491" s="62"/>
      <c r="H491" s="63"/>
      <c r="I491" s="63"/>
      <c r="J491" s="63"/>
      <c r="K491" s="63"/>
      <c r="L491" s="64"/>
      <c r="M491" s="64"/>
      <c r="N491" s="64"/>
      <c r="O491" s="64"/>
      <c r="P491" s="64"/>
      <c r="Q491" s="64"/>
      <c r="R491" s="62"/>
      <c r="S491" s="62"/>
      <c r="T491" s="62"/>
      <c r="U491" s="62"/>
      <c r="V491" s="62"/>
      <c r="W491" s="63"/>
      <c r="X491" s="65"/>
      <c r="Y491" s="65"/>
      <c r="Z491" s="65"/>
      <c r="AA491" s="62"/>
      <c r="AB491" s="62"/>
      <c r="AC491" s="62"/>
      <c r="AD491" s="63"/>
      <c r="AE491" s="64"/>
      <c r="AF491" s="63" t="str">
        <f t="shared" si="91"/>
        <v/>
      </c>
      <c r="AG491" s="62"/>
      <c r="AH491" s="207"/>
      <c r="AI491" s="64"/>
      <c r="AJ491" s="64"/>
      <c r="AK491" s="64"/>
      <c r="AL491" s="66" t="str">
        <f t="shared" si="92"/>
        <v/>
      </c>
      <c r="AM491" s="67" t="str">
        <f t="shared" si="93"/>
        <v/>
      </c>
      <c r="AN491" s="68" t="str">
        <f t="shared" si="94"/>
        <v/>
      </c>
      <c r="AO491" s="67" t="str">
        <f t="shared" si="95"/>
        <v/>
      </c>
      <c r="AP491" s="67" t="str">
        <f t="shared" si="96"/>
        <v/>
      </c>
      <c r="AQ491" s="67" t="str">
        <f t="shared" si="97"/>
        <v/>
      </c>
      <c r="AR491" s="67" t="str">
        <f t="shared" si="98"/>
        <v/>
      </c>
      <c r="AS491" s="67" t="str">
        <f t="shared" si="99"/>
        <v/>
      </c>
      <c r="AT491" s="67" t="str">
        <f>IF(A491="","",IF(S491="Yes","N.A.",IF(AND(AD491&lt;&gt;"",AD491&lt;=AF491,AE491&gt;=Q491),"PASS",IF(Setup!$B$24&lt;=AF491,"WATCH",IF(BG491&gt;0,"PARTIAL REVERSE/REVIEW","REVERSE/REVIEW")))))</f>
        <v/>
      </c>
      <c r="AU491" s="67" t="str">
        <f>IF(A491="","",IF(H491="","REVIEW",IF(AI491&gt;0,IF(OR(AH491="",NOT(ISNUMBER(AH491))),"REVIEW CLAIM DATE",IF(AH491&lt;=SUMIF('FY Deadlines'!$A$5:$A$14,IF(MONTH(H491)&gt;=4,YEAR(H491),YEAR(H491)-1),'FY Deadlines'!$F$5:$F$14),"PASS","EXPIRED CLAIM")),IF(SUMIF('FY Deadlines'!$A$5:$A$14,IF(MONTH(H491)&gt;=4,YEAR(H491),YEAR(H491)-1),'FY Deadlines'!$F$5:$F$14)=0,"REVIEW FY",IF(Setup!$B$24&gt;SUMIF('FY Deadlines'!$A$5:$A$14,IF(MONTH(H491)&gt;=4,YEAR(H491),YEAR(H491)-1),'FY Deadlines'!$F$5:$F$14),"EXPIRED","PASS")))))</f>
        <v/>
      </c>
      <c r="AV491" s="67" t="str">
        <f t="shared" si="100"/>
        <v/>
      </c>
      <c r="AW491" s="67" t="str">
        <f>IF(AM491="","",IF(COUNTIF('GSTR-2B IMS'!$AE$5:$AE$504,AM491)=1,SUMIF('GSTR-2B IMS'!$AE$5:$AE$504,AM491,'GSTR-2B IMS'!$AL$5:$AL$504),""))</f>
        <v/>
      </c>
      <c r="AX491" s="67" t="str">
        <f>IF(A491="","",IF(AO491&gt;1,"Duplicate",IF(COUNTIF('GSTR-2B IMS'!$AE$5:$AE$504,AM491)=0,"Only in Books",IF(COUNTIF('GSTR-2B IMS'!$AE$5:$AE$504,AM491)&gt;1,"Duplicate",IF(AND(C491=INDEX('GSTR-2B IMS'!$C$5:$C$504,AW491),F491=INDEX('GSTR-2B IMS'!$F$5:$F$504,AW491),ABS(H491-INDEX('GSTR-2B IMS'!$H$5:$H$504,AW491))&lt;=Setup!$B$21,ABS(L491-INDEX('GSTR-2B IMS'!$L$5:$L$504,AW491))&lt;=Setup!$B$18,ABS(AN491-INDEX('GSTR-2B IMS'!$AF$5:$AF$504,AW491))&lt;=Setup!$B$19,ABS(M491-INDEX('GSTR-2B IMS'!$M$5:$M$504,AW491))&lt;=Setup!$B$20,ABS(N491-INDEX('GSTR-2B IMS'!$N$5:$N$504,AW491))&lt;=Setup!$B$20,ABS(O491-INDEX('GSTR-2B IMS'!$O$5:$O$504,AW491))&lt;=Setup!$B$20,ABS(P491-INDEX('GSTR-2B IMS'!$P$5:$P$504,AW491))&lt;=Setup!$B$20),"Exact",IF(AND(C491=INDEX('GSTR-2B IMS'!$C$5:$C$504,AW491),F491=INDEX('GSTR-2B IMS'!$F$5:$F$504,AW491)),"Partial","Probable"))))))</f>
        <v/>
      </c>
      <c r="AY491" s="69" t="str">
        <f t="shared" si="101"/>
        <v/>
      </c>
      <c r="AZ491" s="190">
        <f t="shared" si="102"/>
        <v>487</v>
      </c>
      <c r="BA491" s="190" t="str">
        <f>IF(A491="","",IF(AW491="","N.A.",IF(INDEX('GSTR-2B IMS'!$T$5:$T$504,AW491)&lt;&gt;"Available","REVIEW",IF(OR(INDEX('GSTR-2B IMS'!$B$5:$B$504,AW491)="GSTR-1 B2B",INDEX('GSTR-2B IMS'!$B$5:$B$504,AW491)="GSTR-1A",INDEX('GSTR-2B IMS'!$B$5:$B$504,AW491)="IFF"),IF(OR(INDEX('GSTR-2B IMS'!$V$5:$V$504,AW491)="Accepted",INDEX('GSTR-2B IMS'!$V$5:$V$504,AW491)="No Action",INDEX('GSTR-2B IMS'!$V$5:$V$504,AW491)="Deemed Accepted"),"PASS","REVIEW"),IF(OR(INDEX('GSTR-2B IMS'!$V$5:$V$504,AW491)="Not in IMS",INDEX('GSTR-2B IMS'!$V$5:$V$504,AW491)="N.A.",INDEX('GSTR-2B IMS'!$V$5:$V$504,AW491)=""),"PASS","REVIEW")))))</f>
        <v/>
      </c>
      <c r="BB491" s="190" t="str">
        <f>IF(A491="","",IF(S491="Yes","RCM",IF(AW491="","Unmatched",IF(INDEX('GSTR-2B IMS'!$AC$5:$AC$504,AW491)="","4(A)(5)",INDEX('GSTR-2B IMS'!$AC$5:$AC$504,AW491)))))</f>
        <v/>
      </c>
      <c r="BC491" s="188" t="str">
        <f>IF(A491="","",IF(OR(S491="Yes",F491="Credit Note",Q491&lt;=0,AF491="",Setup!$B$24&lt;=AF491,AN491&lt;=0),0,MAX(0,M491*MIN(1,MAX(0,AI491/AN491))*MAX(0,1-IF(AND(AD491&lt;&gt;"",AD491&lt;=AF491),MIN(1,MAX(0,AE491/Q491)),0))-SUMIFS('Reversal Reclaim'!$K$5:$K$504,'Reversal Reclaim'!$B$5:$B$504,A491,'Reversal Reclaim'!$G$5:$G$504,"Temporary"))))</f>
        <v/>
      </c>
      <c r="BD491" s="188" t="str">
        <f>IF(A491="","",IF(OR(S491="Yes",F491="Credit Note",Q491&lt;=0,AF491="",Setup!$B$24&lt;=AF491,AN491&lt;=0),0,MAX(0,N491*MIN(1,MAX(0,AI491/AN491))*MAX(0,1-IF(AND(AD491&lt;&gt;"",AD491&lt;=AF491),MIN(1,MAX(0,AE491/Q491)),0))-SUMIFS('Reversal Reclaim'!$L$5:$L$504,'Reversal Reclaim'!$B$5:$B$504,A491,'Reversal Reclaim'!$G$5:$G$504,"Temporary"))))</f>
        <v/>
      </c>
      <c r="BE491" s="188" t="str">
        <f>IF(A491="","",IF(OR(S491="Yes",F491="Credit Note",Q491&lt;=0,AF491="",Setup!$B$24&lt;=AF491,AN491&lt;=0),0,MAX(0,O491*MIN(1,MAX(0,AI491/AN491))*MAX(0,1-IF(AND(AD491&lt;&gt;"",AD491&lt;=AF491),MIN(1,MAX(0,AE491/Q491)),0))-SUMIFS('Reversal Reclaim'!$M$5:$M$504,'Reversal Reclaim'!$B$5:$B$504,A491,'Reversal Reclaim'!$G$5:$G$504,"Temporary"))))</f>
        <v/>
      </c>
      <c r="BF491" s="188" t="str">
        <f>IF(A491="","",IF(OR(S491="Yes",F491="Credit Note",Q491&lt;=0,AF491="",Setup!$B$24&lt;=AF491,AN491&lt;=0),0,MAX(0,P491*MIN(1,MAX(0,AI491/AN491))*MAX(0,1-IF(AND(AD491&lt;&gt;"",AD491&lt;=AF491),MIN(1,MAX(0,AE491/Q491)),0))-SUMIFS('Reversal Reclaim'!$N$5:$N$504,'Reversal Reclaim'!$B$5:$B$504,A491,'Reversal Reclaim'!$G$5:$G$504,"Temporary"))))</f>
        <v/>
      </c>
      <c r="BG491" s="188" t="str">
        <f t="shared" si="103"/>
        <v/>
      </c>
    </row>
    <row r="492" spans="1:59" ht="37.950000000000003" customHeight="1" x14ac:dyDescent="0.25">
      <c r="A492" s="61"/>
      <c r="B492" s="62"/>
      <c r="C492" s="62"/>
      <c r="D492" s="62"/>
      <c r="E492" s="62"/>
      <c r="F492" s="62"/>
      <c r="G492" s="62"/>
      <c r="H492" s="63"/>
      <c r="I492" s="63"/>
      <c r="J492" s="63"/>
      <c r="K492" s="63"/>
      <c r="L492" s="64"/>
      <c r="M492" s="64"/>
      <c r="N492" s="64"/>
      <c r="O492" s="64"/>
      <c r="P492" s="64"/>
      <c r="Q492" s="64"/>
      <c r="R492" s="62"/>
      <c r="S492" s="62"/>
      <c r="T492" s="62"/>
      <c r="U492" s="62"/>
      <c r="V492" s="62"/>
      <c r="W492" s="63"/>
      <c r="X492" s="65"/>
      <c r="Y492" s="65"/>
      <c r="Z492" s="65"/>
      <c r="AA492" s="62"/>
      <c r="AB492" s="62"/>
      <c r="AC492" s="62"/>
      <c r="AD492" s="63"/>
      <c r="AE492" s="64"/>
      <c r="AF492" s="63" t="str">
        <f t="shared" si="91"/>
        <v/>
      </c>
      <c r="AG492" s="62"/>
      <c r="AH492" s="207"/>
      <c r="AI492" s="64"/>
      <c r="AJ492" s="64"/>
      <c r="AK492" s="64"/>
      <c r="AL492" s="66" t="str">
        <f t="shared" si="92"/>
        <v/>
      </c>
      <c r="AM492" s="67" t="str">
        <f t="shared" si="93"/>
        <v/>
      </c>
      <c r="AN492" s="68" t="str">
        <f t="shared" si="94"/>
        <v/>
      </c>
      <c r="AO492" s="67" t="str">
        <f t="shared" si="95"/>
        <v/>
      </c>
      <c r="AP492" s="67" t="str">
        <f t="shared" si="96"/>
        <v/>
      </c>
      <c r="AQ492" s="67" t="str">
        <f t="shared" si="97"/>
        <v/>
      </c>
      <c r="AR492" s="67" t="str">
        <f t="shared" si="98"/>
        <v/>
      </c>
      <c r="AS492" s="67" t="str">
        <f t="shared" si="99"/>
        <v/>
      </c>
      <c r="AT492" s="67" t="str">
        <f>IF(A492="","",IF(S492="Yes","N.A.",IF(AND(AD492&lt;&gt;"",AD492&lt;=AF492,AE492&gt;=Q492),"PASS",IF(Setup!$B$24&lt;=AF492,"WATCH",IF(BG492&gt;0,"PARTIAL REVERSE/REVIEW","REVERSE/REVIEW")))))</f>
        <v/>
      </c>
      <c r="AU492" s="67" t="str">
        <f>IF(A492="","",IF(H492="","REVIEW",IF(AI492&gt;0,IF(OR(AH492="",NOT(ISNUMBER(AH492))),"REVIEW CLAIM DATE",IF(AH492&lt;=SUMIF('FY Deadlines'!$A$5:$A$14,IF(MONTH(H492)&gt;=4,YEAR(H492),YEAR(H492)-1),'FY Deadlines'!$F$5:$F$14),"PASS","EXPIRED CLAIM")),IF(SUMIF('FY Deadlines'!$A$5:$A$14,IF(MONTH(H492)&gt;=4,YEAR(H492),YEAR(H492)-1),'FY Deadlines'!$F$5:$F$14)=0,"REVIEW FY",IF(Setup!$B$24&gt;SUMIF('FY Deadlines'!$A$5:$A$14,IF(MONTH(H492)&gt;=4,YEAR(H492),YEAR(H492)-1),'FY Deadlines'!$F$5:$F$14),"EXPIRED","PASS")))))</f>
        <v/>
      </c>
      <c r="AV492" s="67" t="str">
        <f t="shared" si="100"/>
        <v/>
      </c>
      <c r="AW492" s="67" t="str">
        <f>IF(AM492="","",IF(COUNTIF('GSTR-2B IMS'!$AE$5:$AE$504,AM492)=1,SUMIF('GSTR-2B IMS'!$AE$5:$AE$504,AM492,'GSTR-2B IMS'!$AL$5:$AL$504),""))</f>
        <v/>
      </c>
      <c r="AX492" s="67" t="str">
        <f>IF(A492="","",IF(AO492&gt;1,"Duplicate",IF(COUNTIF('GSTR-2B IMS'!$AE$5:$AE$504,AM492)=0,"Only in Books",IF(COUNTIF('GSTR-2B IMS'!$AE$5:$AE$504,AM492)&gt;1,"Duplicate",IF(AND(C492=INDEX('GSTR-2B IMS'!$C$5:$C$504,AW492),F492=INDEX('GSTR-2B IMS'!$F$5:$F$504,AW492),ABS(H492-INDEX('GSTR-2B IMS'!$H$5:$H$504,AW492))&lt;=Setup!$B$21,ABS(L492-INDEX('GSTR-2B IMS'!$L$5:$L$504,AW492))&lt;=Setup!$B$18,ABS(AN492-INDEX('GSTR-2B IMS'!$AF$5:$AF$504,AW492))&lt;=Setup!$B$19,ABS(M492-INDEX('GSTR-2B IMS'!$M$5:$M$504,AW492))&lt;=Setup!$B$20,ABS(N492-INDEX('GSTR-2B IMS'!$N$5:$N$504,AW492))&lt;=Setup!$B$20,ABS(O492-INDEX('GSTR-2B IMS'!$O$5:$O$504,AW492))&lt;=Setup!$B$20,ABS(P492-INDEX('GSTR-2B IMS'!$P$5:$P$504,AW492))&lt;=Setup!$B$20),"Exact",IF(AND(C492=INDEX('GSTR-2B IMS'!$C$5:$C$504,AW492),F492=INDEX('GSTR-2B IMS'!$F$5:$F$504,AW492)),"Partial","Probable"))))))</f>
        <v/>
      </c>
      <c r="AY492" s="69" t="str">
        <f t="shared" si="101"/>
        <v/>
      </c>
      <c r="AZ492" s="190">
        <f t="shared" si="102"/>
        <v>488</v>
      </c>
      <c r="BA492" s="190" t="str">
        <f>IF(A492="","",IF(AW492="","N.A.",IF(INDEX('GSTR-2B IMS'!$T$5:$T$504,AW492)&lt;&gt;"Available","REVIEW",IF(OR(INDEX('GSTR-2B IMS'!$B$5:$B$504,AW492)="GSTR-1 B2B",INDEX('GSTR-2B IMS'!$B$5:$B$504,AW492)="GSTR-1A",INDEX('GSTR-2B IMS'!$B$5:$B$504,AW492)="IFF"),IF(OR(INDEX('GSTR-2B IMS'!$V$5:$V$504,AW492)="Accepted",INDEX('GSTR-2B IMS'!$V$5:$V$504,AW492)="No Action",INDEX('GSTR-2B IMS'!$V$5:$V$504,AW492)="Deemed Accepted"),"PASS","REVIEW"),IF(OR(INDEX('GSTR-2B IMS'!$V$5:$V$504,AW492)="Not in IMS",INDEX('GSTR-2B IMS'!$V$5:$V$504,AW492)="N.A.",INDEX('GSTR-2B IMS'!$V$5:$V$504,AW492)=""),"PASS","REVIEW")))))</f>
        <v/>
      </c>
      <c r="BB492" s="190" t="str">
        <f>IF(A492="","",IF(S492="Yes","RCM",IF(AW492="","Unmatched",IF(INDEX('GSTR-2B IMS'!$AC$5:$AC$504,AW492)="","4(A)(5)",INDEX('GSTR-2B IMS'!$AC$5:$AC$504,AW492)))))</f>
        <v/>
      </c>
      <c r="BC492" s="188" t="str">
        <f>IF(A492="","",IF(OR(S492="Yes",F492="Credit Note",Q492&lt;=0,AF492="",Setup!$B$24&lt;=AF492,AN492&lt;=0),0,MAX(0,M492*MIN(1,MAX(0,AI492/AN492))*MAX(0,1-IF(AND(AD492&lt;&gt;"",AD492&lt;=AF492),MIN(1,MAX(0,AE492/Q492)),0))-SUMIFS('Reversal Reclaim'!$K$5:$K$504,'Reversal Reclaim'!$B$5:$B$504,A492,'Reversal Reclaim'!$G$5:$G$504,"Temporary"))))</f>
        <v/>
      </c>
      <c r="BD492" s="188" t="str">
        <f>IF(A492="","",IF(OR(S492="Yes",F492="Credit Note",Q492&lt;=0,AF492="",Setup!$B$24&lt;=AF492,AN492&lt;=0),0,MAX(0,N492*MIN(1,MAX(0,AI492/AN492))*MAX(0,1-IF(AND(AD492&lt;&gt;"",AD492&lt;=AF492),MIN(1,MAX(0,AE492/Q492)),0))-SUMIFS('Reversal Reclaim'!$L$5:$L$504,'Reversal Reclaim'!$B$5:$B$504,A492,'Reversal Reclaim'!$G$5:$G$504,"Temporary"))))</f>
        <v/>
      </c>
      <c r="BE492" s="188" t="str">
        <f>IF(A492="","",IF(OR(S492="Yes",F492="Credit Note",Q492&lt;=0,AF492="",Setup!$B$24&lt;=AF492,AN492&lt;=0),0,MAX(0,O492*MIN(1,MAX(0,AI492/AN492))*MAX(0,1-IF(AND(AD492&lt;&gt;"",AD492&lt;=AF492),MIN(1,MAX(0,AE492/Q492)),0))-SUMIFS('Reversal Reclaim'!$M$5:$M$504,'Reversal Reclaim'!$B$5:$B$504,A492,'Reversal Reclaim'!$G$5:$G$504,"Temporary"))))</f>
        <v/>
      </c>
      <c r="BF492" s="188" t="str">
        <f>IF(A492="","",IF(OR(S492="Yes",F492="Credit Note",Q492&lt;=0,AF492="",Setup!$B$24&lt;=AF492,AN492&lt;=0),0,MAX(0,P492*MIN(1,MAX(0,AI492/AN492))*MAX(0,1-IF(AND(AD492&lt;&gt;"",AD492&lt;=AF492),MIN(1,MAX(0,AE492/Q492)),0))-SUMIFS('Reversal Reclaim'!$N$5:$N$504,'Reversal Reclaim'!$B$5:$B$504,A492,'Reversal Reclaim'!$G$5:$G$504,"Temporary"))))</f>
        <v/>
      </c>
      <c r="BG492" s="188" t="str">
        <f t="shared" si="103"/>
        <v/>
      </c>
    </row>
    <row r="493" spans="1:59" ht="37.950000000000003" customHeight="1" x14ac:dyDescent="0.25">
      <c r="A493" s="61"/>
      <c r="B493" s="62"/>
      <c r="C493" s="62"/>
      <c r="D493" s="62"/>
      <c r="E493" s="62"/>
      <c r="F493" s="62"/>
      <c r="G493" s="62"/>
      <c r="H493" s="63"/>
      <c r="I493" s="63"/>
      <c r="J493" s="63"/>
      <c r="K493" s="63"/>
      <c r="L493" s="64"/>
      <c r="M493" s="64"/>
      <c r="N493" s="64"/>
      <c r="O493" s="64"/>
      <c r="P493" s="64"/>
      <c r="Q493" s="64"/>
      <c r="R493" s="62"/>
      <c r="S493" s="62"/>
      <c r="T493" s="62"/>
      <c r="U493" s="62"/>
      <c r="V493" s="62"/>
      <c r="W493" s="63"/>
      <c r="X493" s="65"/>
      <c r="Y493" s="65"/>
      <c r="Z493" s="65"/>
      <c r="AA493" s="62"/>
      <c r="AB493" s="62"/>
      <c r="AC493" s="62"/>
      <c r="AD493" s="63"/>
      <c r="AE493" s="64"/>
      <c r="AF493" s="63" t="str">
        <f t="shared" si="91"/>
        <v/>
      </c>
      <c r="AG493" s="62"/>
      <c r="AH493" s="207"/>
      <c r="AI493" s="64"/>
      <c r="AJ493" s="64"/>
      <c r="AK493" s="64"/>
      <c r="AL493" s="66" t="str">
        <f t="shared" si="92"/>
        <v/>
      </c>
      <c r="AM493" s="67" t="str">
        <f t="shared" si="93"/>
        <v/>
      </c>
      <c r="AN493" s="68" t="str">
        <f t="shared" si="94"/>
        <v/>
      </c>
      <c r="AO493" s="67" t="str">
        <f t="shared" si="95"/>
        <v/>
      </c>
      <c r="AP493" s="67" t="str">
        <f t="shared" si="96"/>
        <v/>
      </c>
      <c r="AQ493" s="67" t="str">
        <f t="shared" si="97"/>
        <v/>
      </c>
      <c r="AR493" s="67" t="str">
        <f t="shared" si="98"/>
        <v/>
      </c>
      <c r="AS493" s="67" t="str">
        <f t="shared" si="99"/>
        <v/>
      </c>
      <c r="AT493" s="67" t="str">
        <f>IF(A493="","",IF(S493="Yes","N.A.",IF(AND(AD493&lt;&gt;"",AD493&lt;=AF493,AE493&gt;=Q493),"PASS",IF(Setup!$B$24&lt;=AF493,"WATCH",IF(BG493&gt;0,"PARTIAL REVERSE/REVIEW","REVERSE/REVIEW")))))</f>
        <v/>
      </c>
      <c r="AU493" s="67" t="str">
        <f>IF(A493="","",IF(H493="","REVIEW",IF(AI493&gt;0,IF(OR(AH493="",NOT(ISNUMBER(AH493))),"REVIEW CLAIM DATE",IF(AH493&lt;=SUMIF('FY Deadlines'!$A$5:$A$14,IF(MONTH(H493)&gt;=4,YEAR(H493),YEAR(H493)-1),'FY Deadlines'!$F$5:$F$14),"PASS","EXPIRED CLAIM")),IF(SUMIF('FY Deadlines'!$A$5:$A$14,IF(MONTH(H493)&gt;=4,YEAR(H493),YEAR(H493)-1),'FY Deadlines'!$F$5:$F$14)=0,"REVIEW FY",IF(Setup!$B$24&gt;SUMIF('FY Deadlines'!$A$5:$A$14,IF(MONTH(H493)&gt;=4,YEAR(H493),YEAR(H493)-1),'FY Deadlines'!$F$5:$F$14),"EXPIRED","PASS")))))</f>
        <v/>
      </c>
      <c r="AV493" s="67" t="str">
        <f t="shared" si="100"/>
        <v/>
      </c>
      <c r="AW493" s="67" t="str">
        <f>IF(AM493="","",IF(COUNTIF('GSTR-2B IMS'!$AE$5:$AE$504,AM493)=1,SUMIF('GSTR-2B IMS'!$AE$5:$AE$504,AM493,'GSTR-2B IMS'!$AL$5:$AL$504),""))</f>
        <v/>
      </c>
      <c r="AX493" s="67" t="str">
        <f>IF(A493="","",IF(AO493&gt;1,"Duplicate",IF(COUNTIF('GSTR-2B IMS'!$AE$5:$AE$504,AM493)=0,"Only in Books",IF(COUNTIF('GSTR-2B IMS'!$AE$5:$AE$504,AM493)&gt;1,"Duplicate",IF(AND(C493=INDEX('GSTR-2B IMS'!$C$5:$C$504,AW493),F493=INDEX('GSTR-2B IMS'!$F$5:$F$504,AW493),ABS(H493-INDEX('GSTR-2B IMS'!$H$5:$H$504,AW493))&lt;=Setup!$B$21,ABS(L493-INDEX('GSTR-2B IMS'!$L$5:$L$504,AW493))&lt;=Setup!$B$18,ABS(AN493-INDEX('GSTR-2B IMS'!$AF$5:$AF$504,AW493))&lt;=Setup!$B$19,ABS(M493-INDEX('GSTR-2B IMS'!$M$5:$M$504,AW493))&lt;=Setup!$B$20,ABS(N493-INDEX('GSTR-2B IMS'!$N$5:$N$504,AW493))&lt;=Setup!$B$20,ABS(O493-INDEX('GSTR-2B IMS'!$O$5:$O$504,AW493))&lt;=Setup!$B$20,ABS(P493-INDEX('GSTR-2B IMS'!$P$5:$P$504,AW493))&lt;=Setup!$B$20),"Exact",IF(AND(C493=INDEX('GSTR-2B IMS'!$C$5:$C$504,AW493),F493=INDEX('GSTR-2B IMS'!$F$5:$F$504,AW493)),"Partial","Probable"))))))</f>
        <v/>
      </c>
      <c r="AY493" s="69" t="str">
        <f t="shared" si="101"/>
        <v/>
      </c>
      <c r="AZ493" s="190">
        <f t="shared" si="102"/>
        <v>489</v>
      </c>
      <c r="BA493" s="190" t="str">
        <f>IF(A493="","",IF(AW493="","N.A.",IF(INDEX('GSTR-2B IMS'!$T$5:$T$504,AW493)&lt;&gt;"Available","REVIEW",IF(OR(INDEX('GSTR-2B IMS'!$B$5:$B$504,AW493)="GSTR-1 B2B",INDEX('GSTR-2B IMS'!$B$5:$B$504,AW493)="GSTR-1A",INDEX('GSTR-2B IMS'!$B$5:$B$504,AW493)="IFF"),IF(OR(INDEX('GSTR-2B IMS'!$V$5:$V$504,AW493)="Accepted",INDEX('GSTR-2B IMS'!$V$5:$V$504,AW493)="No Action",INDEX('GSTR-2B IMS'!$V$5:$V$504,AW493)="Deemed Accepted"),"PASS","REVIEW"),IF(OR(INDEX('GSTR-2B IMS'!$V$5:$V$504,AW493)="Not in IMS",INDEX('GSTR-2B IMS'!$V$5:$V$504,AW493)="N.A.",INDEX('GSTR-2B IMS'!$V$5:$V$504,AW493)=""),"PASS","REVIEW")))))</f>
        <v/>
      </c>
      <c r="BB493" s="190" t="str">
        <f>IF(A493="","",IF(S493="Yes","RCM",IF(AW493="","Unmatched",IF(INDEX('GSTR-2B IMS'!$AC$5:$AC$504,AW493)="","4(A)(5)",INDEX('GSTR-2B IMS'!$AC$5:$AC$504,AW493)))))</f>
        <v/>
      </c>
      <c r="BC493" s="188" t="str">
        <f>IF(A493="","",IF(OR(S493="Yes",F493="Credit Note",Q493&lt;=0,AF493="",Setup!$B$24&lt;=AF493,AN493&lt;=0),0,MAX(0,M493*MIN(1,MAX(0,AI493/AN493))*MAX(0,1-IF(AND(AD493&lt;&gt;"",AD493&lt;=AF493),MIN(1,MAX(0,AE493/Q493)),0))-SUMIFS('Reversal Reclaim'!$K$5:$K$504,'Reversal Reclaim'!$B$5:$B$504,A493,'Reversal Reclaim'!$G$5:$G$504,"Temporary"))))</f>
        <v/>
      </c>
      <c r="BD493" s="188" t="str">
        <f>IF(A493="","",IF(OR(S493="Yes",F493="Credit Note",Q493&lt;=0,AF493="",Setup!$B$24&lt;=AF493,AN493&lt;=0),0,MAX(0,N493*MIN(1,MAX(0,AI493/AN493))*MAX(0,1-IF(AND(AD493&lt;&gt;"",AD493&lt;=AF493),MIN(1,MAX(0,AE493/Q493)),0))-SUMIFS('Reversal Reclaim'!$L$5:$L$504,'Reversal Reclaim'!$B$5:$B$504,A493,'Reversal Reclaim'!$G$5:$G$504,"Temporary"))))</f>
        <v/>
      </c>
      <c r="BE493" s="188" t="str">
        <f>IF(A493="","",IF(OR(S493="Yes",F493="Credit Note",Q493&lt;=0,AF493="",Setup!$B$24&lt;=AF493,AN493&lt;=0),0,MAX(0,O493*MIN(1,MAX(0,AI493/AN493))*MAX(0,1-IF(AND(AD493&lt;&gt;"",AD493&lt;=AF493),MIN(1,MAX(0,AE493/Q493)),0))-SUMIFS('Reversal Reclaim'!$M$5:$M$504,'Reversal Reclaim'!$B$5:$B$504,A493,'Reversal Reclaim'!$G$5:$G$504,"Temporary"))))</f>
        <v/>
      </c>
      <c r="BF493" s="188" t="str">
        <f>IF(A493="","",IF(OR(S493="Yes",F493="Credit Note",Q493&lt;=0,AF493="",Setup!$B$24&lt;=AF493,AN493&lt;=0),0,MAX(0,P493*MIN(1,MAX(0,AI493/AN493))*MAX(0,1-IF(AND(AD493&lt;&gt;"",AD493&lt;=AF493),MIN(1,MAX(0,AE493/Q493)),0))-SUMIFS('Reversal Reclaim'!$N$5:$N$504,'Reversal Reclaim'!$B$5:$B$504,A493,'Reversal Reclaim'!$G$5:$G$504,"Temporary"))))</f>
        <v/>
      </c>
      <c r="BG493" s="188" t="str">
        <f t="shared" si="103"/>
        <v/>
      </c>
    </row>
    <row r="494" spans="1:59" ht="37.950000000000003" customHeight="1" x14ac:dyDescent="0.25">
      <c r="A494" s="61"/>
      <c r="B494" s="62"/>
      <c r="C494" s="62"/>
      <c r="D494" s="62"/>
      <c r="E494" s="62"/>
      <c r="F494" s="62"/>
      <c r="G494" s="62"/>
      <c r="H494" s="63"/>
      <c r="I494" s="63"/>
      <c r="J494" s="63"/>
      <c r="K494" s="63"/>
      <c r="L494" s="64"/>
      <c r="M494" s="64"/>
      <c r="N494" s="64"/>
      <c r="O494" s="64"/>
      <c r="P494" s="64"/>
      <c r="Q494" s="64"/>
      <c r="R494" s="62"/>
      <c r="S494" s="62"/>
      <c r="T494" s="62"/>
      <c r="U494" s="62"/>
      <c r="V494" s="62"/>
      <c r="W494" s="63"/>
      <c r="X494" s="65"/>
      <c r="Y494" s="65"/>
      <c r="Z494" s="65"/>
      <c r="AA494" s="62"/>
      <c r="AB494" s="62"/>
      <c r="AC494" s="62"/>
      <c r="AD494" s="63"/>
      <c r="AE494" s="64"/>
      <c r="AF494" s="63" t="str">
        <f t="shared" si="91"/>
        <v/>
      </c>
      <c r="AG494" s="62"/>
      <c r="AH494" s="207"/>
      <c r="AI494" s="64"/>
      <c r="AJ494" s="64"/>
      <c r="AK494" s="64"/>
      <c r="AL494" s="66" t="str">
        <f t="shared" si="92"/>
        <v/>
      </c>
      <c r="AM494" s="67" t="str">
        <f t="shared" si="93"/>
        <v/>
      </c>
      <c r="AN494" s="68" t="str">
        <f t="shared" si="94"/>
        <v/>
      </c>
      <c r="AO494" s="67" t="str">
        <f t="shared" si="95"/>
        <v/>
      </c>
      <c r="AP494" s="67" t="str">
        <f t="shared" si="96"/>
        <v/>
      </c>
      <c r="AQ494" s="67" t="str">
        <f t="shared" si="97"/>
        <v/>
      </c>
      <c r="AR494" s="67" t="str">
        <f t="shared" si="98"/>
        <v/>
      </c>
      <c r="AS494" s="67" t="str">
        <f t="shared" si="99"/>
        <v/>
      </c>
      <c r="AT494" s="67" t="str">
        <f>IF(A494="","",IF(S494="Yes","N.A.",IF(AND(AD494&lt;&gt;"",AD494&lt;=AF494,AE494&gt;=Q494),"PASS",IF(Setup!$B$24&lt;=AF494,"WATCH",IF(BG494&gt;0,"PARTIAL REVERSE/REVIEW","REVERSE/REVIEW")))))</f>
        <v/>
      </c>
      <c r="AU494" s="67" t="str">
        <f>IF(A494="","",IF(H494="","REVIEW",IF(AI494&gt;0,IF(OR(AH494="",NOT(ISNUMBER(AH494))),"REVIEW CLAIM DATE",IF(AH494&lt;=SUMIF('FY Deadlines'!$A$5:$A$14,IF(MONTH(H494)&gt;=4,YEAR(H494),YEAR(H494)-1),'FY Deadlines'!$F$5:$F$14),"PASS","EXPIRED CLAIM")),IF(SUMIF('FY Deadlines'!$A$5:$A$14,IF(MONTH(H494)&gt;=4,YEAR(H494),YEAR(H494)-1),'FY Deadlines'!$F$5:$F$14)=0,"REVIEW FY",IF(Setup!$B$24&gt;SUMIF('FY Deadlines'!$A$5:$A$14,IF(MONTH(H494)&gt;=4,YEAR(H494),YEAR(H494)-1),'FY Deadlines'!$F$5:$F$14),"EXPIRED","PASS")))))</f>
        <v/>
      </c>
      <c r="AV494" s="67" t="str">
        <f t="shared" si="100"/>
        <v/>
      </c>
      <c r="AW494" s="67" t="str">
        <f>IF(AM494="","",IF(COUNTIF('GSTR-2B IMS'!$AE$5:$AE$504,AM494)=1,SUMIF('GSTR-2B IMS'!$AE$5:$AE$504,AM494,'GSTR-2B IMS'!$AL$5:$AL$504),""))</f>
        <v/>
      </c>
      <c r="AX494" s="67" t="str">
        <f>IF(A494="","",IF(AO494&gt;1,"Duplicate",IF(COUNTIF('GSTR-2B IMS'!$AE$5:$AE$504,AM494)=0,"Only in Books",IF(COUNTIF('GSTR-2B IMS'!$AE$5:$AE$504,AM494)&gt;1,"Duplicate",IF(AND(C494=INDEX('GSTR-2B IMS'!$C$5:$C$504,AW494),F494=INDEX('GSTR-2B IMS'!$F$5:$F$504,AW494),ABS(H494-INDEX('GSTR-2B IMS'!$H$5:$H$504,AW494))&lt;=Setup!$B$21,ABS(L494-INDEX('GSTR-2B IMS'!$L$5:$L$504,AW494))&lt;=Setup!$B$18,ABS(AN494-INDEX('GSTR-2B IMS'!$AF$5:$AF$504,AW494))&lt;=Setup!$B$19,ABS(M494-INDEX('GSTR-2B IMS'!$M$5:$M$504,AW494))&lt;=Setup!$B$20,ABS(N494-INDEX('GSTR-2B IMS'!$N$5:$N$504,AW494))&lt;=Setup!$B$20,ABS(O494-INDEX('GSTR-2B IMS'!$O$5:$O$504,AW494))&lt;=Setup!$B$20,ABS(P494-INDEX('GSTR-2B IMS'!$P$5:$P$504,AW494))&lt;=Setup!$B$20),"Exact",IF(AND(C494=INDEX('GSTR-2B IMS'!$C$5:$C$504,AW494),F494=INDEX('GSTR-2B IMS'!$F$5:$F$504,AW494)),"Partial","Probable"))))))</f>
        <v/>
      </c>
      <c r="AY494" s="69" t="str">
        <f t="shared" si="101"/>
        <v/>
      </c>
      <c r="AZ494" s="190">
        <f t="shared" si="102"/>
        <v>490</v>
      </c>
      <c r="BA494" s="190" t="str">
        <f>IF(A494="","",IF(AW494="","N.A.",IF(INDEX('GSTR-2B IMS'!$T$5:$T$504,AW494)&lt;&gt;"Available","REVIEW",IF(OR(INDEX('GSTR-2B IMS'!$B$5:$B$504,AW494)="GSTR-1 B2B",INDEX('GSTR-2B IMS'!$B$5:$B$504,AW494)="GSTR-1A",INDEX('GSTR-2B IMS'!$B$5:$B$504,AW494)="IFF"),IF(OR(INDEX('GSTR-2B IMS'!$V$5:$V$504,AW494)="Accepted",INDEX('GSTR-2B IMS'!$V$5:$V$504,AW494)="No Action",INDEX('GSTR-2B IMS'!$V$5:$V$504,AW494)="Deemed Accepted"),"PASS","REVIEW"),IF(OR(INDEX('GSTR-2B IMS'!$V$5:$V$504,AW494)="Not in IMS",INDEX('GSTR-2B IMS'!$V$5:$V$504,AW494)="N.A.",INDEX('GSTR-2B IMS'!$V$5:$V$504,AW494)=""),"PASS","REVIEW")))))</f>
        <v/>
      </c>
      <c r="BB494" s="190" t="str">
        <f>IF(A494="","",IF(S494="Yes","RCM",IF(AW494="","Unmatched",IF(INDEX('GSTR-2B IMS'!$AC$5:$AC$504,AW494)="","4(A)(5)",INDEX('GSTR-2B IMS'!$AC$5:$AC$504,AW494)))))</f>
        <v/>
      </c>
      <c r="BC494" s="188" t="str">
        <f>IF(A494="","",IF(OR(S494="Yes",F494="Credit Note",Q494&lt;=0,AF494="",Setup!$B$24&lt;=AF494,AN494&lt;=0),0,MAX(0,M494*MIN(1,MAX(0,AI494/AN494))*MAX(0,1-IF(AND(AD494&lt;&gt;"",AD494&lt;=AF494),MIN(1,MAX(0,AE494/Q494)),0))-SUMIFS('Reversal Reclaim'!$K$5:$K$504,'Reversal Reclaim'!$B$5:$B$504,A494,'Reversal Reclaim'!$G$5:$G$504,"Temporary"))))</f>
        <v/>
      </c>
      <c r="BD494" s="188" t="str">
        <f>IF(A494="","",IF(OR(S494="Yes",F494="Credit Note",Q494&lt;=0,AF494="",Setup!$B$24&lt;=AF494,AN494&lt;=0),0,MAX(0,N494*MIN(1,MAX(0,AI494/AN494))*MAX(0,1-IF(AND(AD494&lt;&gt;"",AD494&lt;=AF494),MIN(1,MAX(0,AE494/Q494)),0))-SUMIFS('Reversal Reclaim'!$L$5:$L$504,'Reversal Reclaim'!$B$5:$B$504,A494,'Reversal Reclaim'!$G$5:$G$504,"Temporary"))))</f>
        <v/>
      </c>
      <c r="BE494" s="188" t="str">
        <f>IF(A494="","",IF(OR(S494="Yes",F494="Credit Note",Q494&lt;=0,AF494="",Setup!$B$24&lt;=AF494,AN494&lt;=0),0,MAX(0,O494*MIN(1,MAX(0,AI494/AN494))*MAX(0,1-IF(AND(AD494&lt;&gt;"",AD494&lt;=AF494),MIN(1,MAX(0,AE494/Q494)),0))-SUMIFS('Reversal Reclaim'!$M$5:$M$504,'Reversal Reclaim'!$B$5:$B$504,A494,'Reversal Reclaim'!$G$5:$G$504,"Temporary"))))</f>
        <v/>
      </c>
      <c r="BF494" s="188" t="str">
        <f>IF(A494="","",IF(OR(S494="Yes",F494="Credit Note",Q494&lt;=0,AF494="",Setup!$B$24&lt;=AF494,AN494&lt;=0),0,MAX(0,P494*MIN(1,MAX(0,AI494/AN494))*MAX(0,1-IF(AND(AD494&lt;&gt;"",AD494&lt;=AF494),MIN(1,MAX(0,AE494/Q494)),0))-SUMIFS('Reversal Reclaim'!$N$5:$N$504,'Reversal Reclaim'!$B$5:$B$504,A494,'Reversal Reclaim'!$G$5:$G$504,"Temporary"))))</f>
        <v/>
      </c>
      <c r="BG494" s="188" t="str">
        <f t="shared" si="103"/>
        <v/>
      </c>
    </row>
    <row r="495" spans="1:59" ht="37.950000000000003" customHeight="1" x14ac:dyDescent="0.25">
      <c r="A495" s="61"/>
      <c r="B495" s="62"/>
      <c r="C495" s="62"/>
      <c r="D495" s="62"/>
      <c r="E495" s="62"/>
      <c r="F495" s="62"/>
      <c r="G495" s="62"/>
      <c r="H495" s="63"/>
      <c r="I495" s="63"/>
      <c r="J495" s="63"/>
      <c r="K495" s="63"/>
      <c r="L495" s="64"/>
      <c r="M495" s="64"/>
      <c r="N495" s="64"/>
      <c r="O495" s="64"/>
      <c r="P495" s="64"/>
      <c r="Q495" s="64"/>
      <c r="R495" s="62"/>
      <c r="S495" s="62"/>
      <c r="T495" s="62"/>
      <c r="U495" s="62"/>
      <c r="V495" s="62"/>
      <c r="W495" s="63"/>
      <c r="X495" s="65"/>
      <c r="Y495" s="65"/>
      <c r="Z495" s="65"/>
      <c r="AA495" s="62"/>
      <c r="AB495" s="62"/>
      <c r="AC495" s="62"/>
      <c r="AD495" s="63"/>
      <c r="AE495" s="64"/>
      <c r="AF495" s="63" t="str">
        <f t="shared" si="91"/>
        <v/>
      </c>
      <c r="AG495" s="62"/>
      <c r="AH495" s="207"/>
      <c r="AI495" s="64"/>
      <c r="AJ495" s="64"/>
      <c r="AK495" s="64"/>
      <c r="AL495" s="66" t="str">
        <f t="shared" si="92"/>
        <v/>
      </c>
      <c r="AM495" s="67" t="str">
        <f t="shared" si="93"/>
        <v/>
      </c>
      <c r="AN495" s="68" t="str">
        <f t="shared" si="94"/>
        <v/>
      </c>
      <c r="AO495" s="67" t="str">
        <f t="shared" si="95"/>
        <v/>
      </c>
      <c r="AP495" s="67" t="str">
        <f t="shared" si="96"/>
        <v/>
      </c>
      <c r="AQ495" s="67" t="str">
        <f t="shared" si="97"/>
        <v/>
      </c>
      <c r="AR495" s="67" t="str">
        <f t="shared" si="98"/>
        <v/>
      </c>
      <c r="AS495" s="67" t="str">
        <f t="shared" si="99"/>
        <v/>
      </c>
      <c r="AT495" s="67" t="str">
        <f>IF(A495="","",IF(S495="Yes","N.A.",IF(AND(AD495&lt;&gt;"",AD495&lt;=AF495,AE495&gt;=Q495),"PASS",IF(Setup!$B$24&lt;=AF495,"WATCH",IF(BG495&gt;0,"PARTIAL REVERSE/REVIEW","REVERSE/REVIEW")))))</f>
        <v/>
      </c>
      <c r="AU495" s="67" t="str">
        <f>IF(A495="","",IF(H495="","REVIEW",IF(AI495&gt;0,IF(OR(AH495="",NOT(ISNUMBER(AH495))),"REVIEW CLAIM DATE",IF(AH495&lt;=SUMIF('FY Deadlines'!$A$5:$A$14,IF(MONTH(H495)&gt;=4,YEAR(H495),YEAR(H495)-1),'FY Deadlines'!$F$5:$F$14),"PASS","EXPIRED CLAIM")),IF(SUMIF('FY Deadlines'!$A$5:$A$14,IF(MONTH(H495)&gt;=4,YEAR(H495),YEAR(H495)-1),'FY Deadlines'!$F$5:$F$14)=0,"REVIEW FY",IF(Setup!$B$24&gt;SUMIF('FY Deadlines'!$A$5:$A$14,IF(MONTH(H495)&gt;=4,YEAR(H495),YEAR(H495)-1),'FY Deadlines'!$F$5:$F$14),"EXPIRED","PASS")))))</f>
        <v/>
      </c>
      <c r="AV495" s="67" t="str">
        <f t="shared" si="100"/>
        <v/>
      </c>
      <c r="AW495" s="67" t="str">
        <f>IF(AM495="","",IF(COUNTIF('GSTR-2B IMS'!$AE$5:$AE$504,AM495)=1,SUMIF('GSTR-2B IMS'!$AE$5:$AE$504,AM495,'GSTR-2B IMS'!$AL$5:$AL$504),""))</f>
        <v/>
      </c>
      <c r="AX495" s="67" t="str">
        <f>IF(A495="","",IF(AO495&gt;1,"Duplicate",IF(COUNTIF('GSTR-2B IMS'!$AE$5:$AE$504,AM495)=0,"Only in Books",IF(COUNTIF('GSTR-2B IMS'!$AE$5:$AE$504,AM495)&gt;1,"Duplicate",IF(AND(C495=INDEX('GSTR-2B IMS'!$C$5:$C$504,AW495),F495=INDEX('GSTR-2B IMS'!$F$5:$F$504,AW495),ABS(H495-INDEX('GSTR-2B IMS'!$H$5:$H$504,AW495))&lt;=Setup!$B$21,ABS(L495-INDEX('GSTR-2B IMS'!$L$5:$L$504,AW495))&lt;=Setup!$B$18,ABS(AN495-INDEX('GSTR-2B IMS'!$AF$5:$AF$504,AW495))&lt;=Setup!$B$19,ABS(M495-INDEX('GSTR-2B IMS'!$M$5:$M$504,AW495))&lt;=Setup!$B$20,ABS(N495-INDEX('GSTR-2B IMS'!$N$5:$N$504,AW495))&lt;=Setup!$B$20,ABS(O495-INDEX('GSTR-2B IMS'!$O$5:$O$504,AW495))&lt;=Setup!$B$20,ABS(P495-INDEX('GSTR-2B IMS'!$P$5:$P$504,AW495))&lt;=Setup!$B$20),"Exact",IF(AND(C495=INDEX('GSTR-2B IMS'!$C$5:$C$504,AW495),F495=INDEX('GSTR-2B IMS'!$F$5:$F$504,AW495)),"Partial","Probable"))))))</f>
        <v/>
      </c>
      <c r="AY495" s="69" t="str">
        <f t="shared" si="101"/>
        <v/>
      </c>
      <c r="AZ495" s="190">
        <f t="shared" si="102"/>
        <v>491</v>
      </c>
      <c r="BA495" s="190" t="str">
        <f>IF(A495="","",IF(AW495="","N.A.",IF(INDEX('GSTR-2B IMS'!$T$5:$T$504,AW495)&lt;&gt;"Available","REVIEW",IF(OR(INDEX('GSTR-2B IMS'!$B$5:$B$504,AW495)="GSTR-1 B2B",INDEX('GSTR-2B IMS'!$B$5:$B$504,AW495)="GSTR-1A",INDEX('GSTR-2B IMS'!$B$5:$B$504,AW495)="IFF"),IF(OR(INDEX('GSTR-2B IMS'!$V$5:$V$504,AW495)="Accepted",INDEX('GSTR-2B IMS'!$V$5:$V$504,AW495)="No Action",INDEX('GSTR-2B IMS'!$V$5:$V$504,AW495)="Deemed Accepted"),"PASS","REVIEW"),IF(OR(INDEX('GSTR-2B IMS'!$V$5:$V$504,AW495)="Not in IMS",INDEX('GSTR-2B IMS'!$V$5:$V$504,AW495)="N.A.",INDEX('GSTR-2B IMS'!$V$5:$V$504,AW495)=""),"PASS","REVIEW")))))</f>
        <v/>
      </c>
      <c r="BB495" s="190" t="str">
        <f>IF(A495="","",IF(S495="Yes","RCM",IF(AW495="","Unmatched",IF(INDEX('GSTR-2B IMS'!$AC$5:$AC$504,AW495)="","4(A)(5)",INDEX('GSTR-2B IMS'!$AC$5:$AC$504,AW495)))))</f>
        <v/>
      </c>
      <c r="BC495" s="188" t="str">
        <f>IF(A495="","",IF(OR(S495="Yes",F495="Credit Note",Q495&lt;=0,AF495="",Setup!$B$24&lt;=AF495,AN495&lt;=0),0,MAX(0,M495*MIN(1,MAX(0,AI495/AN495))*MAX(0,1-IF(AND(AD495&lt;&gt;"",AD495&lt;=AF495),MIN(1,MAX(0,AE495/Q495)),0))-SUMIFS('Reversal Reclaim'!$K$5:$K$504,'Reversal Reclaim'!$B$5:$B$504,A495,'Reversal Reclaim'!$G$5:$G$504,"Temporary"))))</f>
        <v/>
      </c>
      <c r="BD495" s="188" t="str">
        <f>IF(A495="","",IF(OR(S495="Yes",F495="Credit Note",Q495&lt;=0,AF495="",Setup!$B$24&lt;=AF495,AN495&lt;=0),0,MAX(0,N495*MIN(1,MAX(0,AI495/AN495))*MAX(0,1-IF(AND(AD495&lt;&gt;"",AD495&lt;=AF495),MIN(1,MAX(0,AE495/Q495)),0))-SUMIFS('Reversal Reclaim'!$L$5:$L$504,'Reversal Reclaim'!$B$5:$B$504,A495,'Reversal Reclaim'!$G$5:$G$504,"Temporary"))))</f>
        <v/>
      </c>
      <c r="BE495" s="188" t="str">
        <f>IF(A495="","",IF(OR(S495="Yes",F495="Credit Note",Q495&lt;=0,AF495="",Setup!$B$24&lt;=AF495,AN495&lt;=0),0,MAX(0,O495*MIN(1,MAX(0,AI495/AN495))*MAX(0,1-IF(AND(AD495&lt;&gt;"",AD495&lt;=AF495),MIN(1,MAX(0,AE495/Q495)),0))-SUMIFS('Reversal Reclaim'!$M$5:$M$504,'Reversal Reclaim'!$B$5:$B$504,A495,'Reversal Reclaim'!$G$5:$G$504,"Temporary"))))</f>
        <v/>
      </c>
      <c r="BF495" s="188" t="str">
        <f>IF(A495="","",IF(OR(S495="Yes",F495="Credit Note",Q495&lt;=0,AF495="",Setup!$B$24&lt;=AF495,AN495&lt;=0),0,MAX(0,P495*MIN(1,MAX(0,AI495/AN495))*MAX(0,1-IF(AND(AD495&lt;&gt;"",AD495&lt;=AF495),MIN(1,MAX(0,AE495/Q495)),0))-SUMIFS('Reversal Reclaim'!$N$5:$N$504,'Reversal Reclaim'!$B$5:$B$504,A495,'Reversal Reclaim'!$G$5:$G$504,"Temporary"))))</f>
        <v/>
      </c>
      <c r="BG495" s="188" t="str">
        <f t="shared" si="103"/>
        <v/>
      </c>
    </row>
    <row r="496" spans="1:59" ht="37.950000000000003" customHeight="1" x14ac:dyDescent="0.25">
      <c r="A496" s="61"/>
      <c r="B496" s="62"/>
      <c r="C496" s="62"/>
      <c r="D496" s="62"/>
      <c r="E496" s="62"/>
      <c r="F496" s="62"/>
      <c r="G496" s="62"/>
      <c r="H496" s="63"/>
      <c r="I496" s="63"/>
      <c r="J496" s="63"/>
      <c r="K496" s="63"/>
      <c r="L496" s="64"/>
      <c r="M496" s="64"/>
      <c r="N496" s="64"/>
      <c r="O496" s="64"/>
      <c r="P496" s="64"/>
      <c r="Q496" s="64"/>
      <c r="R496" s="62"/>
      <c r="S496" s="62"/>
      <c r="T496" s="62"/>
      <c r="U496" s="62"/>
      <c r="V496" s="62"/>
      <c r="W496" s="63"/>
      <c r="X496" s="65"/>
      <c r="Y496" s="65"/>
      <c r="Z496" s="65"/>
      <c r="AA496" s="62"/>
      <c r="AB496" s="62"/>
      <c r="AC496" s="62"/>
      <c r="AD496" s="63"/>
      <c r="AE496" s="64"/>
      <c r="AF496" s="63" t="str">
        <f t="shared" si="91"/>
        <v/>
      </c>
      <c r="AG496" s="62"/>
      <c r="AH496" s="207"/>
      <c r="AI496" s="64"/>
      <c r="AJ496" s="64"/>
      <c r="AK496" s="64"/>
      <c r="AL496" s="66" t="str">
        <f t="shared" si="92"/>
        <v/>
      </c>
      <c r="AM496" s="67" t="str">
        <f t="shared" si="93"/>
        <v/>
      </c>
      <c r="AN496" s="68" t="str">
        <f t="shared" si="94"/>
        <v/>
      </c>
      <c r="AO496" s="67" t="str">
        <f t="shared" si="95"/>
        <v/>
      </c>
      <c r="AP496" s="67" t="str">
        <f t="shared" si="96"/>
        <v/>
      </c>
      <c r="AQ496" s="67" t="str">
        <f t="shared" si="97"/>
        <v/>
      </c>
      <c r="AR496" s="67" t="str">
        <f t="shared" si="98"/>
        <v/>
      </c>
      <c r="AS496" s="67" t="str">
        <f t="shared" si="99"/>
        <v/>
      </c>
      <c r="AT496" s="67" t="str">
        <f>IF(A496="","",IF(S496="Yes","N.A.",IF(AND(AD496&lt;&gt;"",AD496&lt;=AF496,AE496&gt;=Q496),"PASS",IF(Setup!$B$24&lt;=AF496,"WATCH",IF(BG496&gt;0,"PARTIAL REVERSE/REVIEW","REVERSE/REVIEW")))))</f>
        <v/>
      </c>
      <c r="AU496" s="67" t="str">
        <f>IF(A496="","",IF(H496="","REVIEW",IF(AI496&gt;0,IF(OR(AH496="",NOT(ISNUMBER(AH496))),"REVIEW CLAIM DATE",IF(AH496&lt;=SUMIF('FY Deadlines'!$A$5:$A$14,IF(MONTH(H496)&gt;=4,YEAR(H496),YEAR(H496)-1),'FY Deadlines'!$F$5:$F$14),"PASS","EXPIRED CLAIM")),IF(SUMIF('FY Deadlines'!$A$5:$A$14,IF(MONTH(H496)&gt;=4,YEAR(H496),YEAR(H496)-1),'FY Deadlines'!$F$5:$F$14)=0,"REVIEW FY",IF(Setup!$B$24&gt;SUMIF('FY Deadlines'!$A$5:$A$14,IF(MONTH(H496)&gt;=4,YEAR(H496),YEAR(H496)-1),'FY Deadlines'!$F$5:$F$14),"EXPIRED","PASS")))))</f>
        <v/>
      </c>
      <c r="AV496" s="67" t="str">
        <f t="shared" si="100"/>
        <v/>
      </c>
      <c r="AW496" s="67" t="str">
        <f>IF(AM496="","",IF(COUNTIF('GSTR-2B IMS'!$AE$5:$AE$504,AM496)=1,SUMIF('GSTR-2B IMS'!$AE$5:$AE$504,AM496,'GSTR-2B IMS'!$AL$5:$AL$504),""))</f>
        <v/>
      </c>
      <c r="AX496" s="67" t="str">
        <f>IF(A496="","",IF(AO496&gt;1,"Duplicate",IF(COUNTIF('GSTR-2B IMS'!$AE$5:$AE$504,AM496)=0,"Only in Books",IF(COUNTIF('GSTR-2B IMS'!$AE$5:$AE$504,AM496)&gt;1,"Duplicate",IF(AND(C496=INDEX('GSTR-2B IMS'!$C$5:$C$504,AW496),F496=INDEX('GSTR-2B IMS'!$F$5:$F$504,AW496),ABS(H496-INDEX('GSTR-2B IMS'!$H$5:$H$504,AW496))&lt;=Setup!$B$21,ABS(L496-INDEX('GSTR-2B IMS'!$L$5:$L$504,AW496))&lt;=Setup!$B$18,ABS(AN496-INDEX('GSTR-2B IMS'!$AF$5:$AF$504,AW496))&lt;=Setup!$B$19,ABS(M496-INDEX('GSTR-2B IMS'!$M$5:$M$504,AW496))&lt;=Setup!$B$20,ABS(N496-INDEX('GSTR-2B IMS'!$N$5:$N$504,AW496))&lt;=Setup!$B$20,ABS(O496-INDEX('GSTR-2B IMS'!$O$5:$O$504,AW496))&lt;=Setup!$B$20,ABS(P496-INDEX('GSTR-2B IMS'!$P$5:$P$504,AW496))&lt;=Setup!$B$20),"Exact",IF(AND(C496=INDEX('GSTR-2B IMS'!$C$5:$C$504,AW496),F496=INDEX('GSTR-2B IMS'!$F$5:$F$504,AW496)),"Partial","Probable"))))))</f>
        <v/>
      </c>
      <c r="AY496" s="69" t="str">
        <f t="shared" si="101"/>
        <v/>
      </c>
      <c r="AZ496" s="190">
        <f t="shared" si="102"/>
        <v>492</v>
      </c>
      <c r="BA496" s="190" t="str">
        <f>IF(A496="","",IF(AW496="","N.A.",IF(INDEX('GSTR-2B IMS'!$T$5:$T$504,AW496)&lt;&gt;"Available","REVIEW",IF(OR(INDEX('GSTR-2B IMS'!$B$5:$B$504,AW496)="GSTR-1 B2B",INDEX('GSTR-2B IMS'!$B$5:$B$504,AW496)="GSTR-1A",INDEX('GSTR-2B IMS'!$B$5:$B$504,AW496)="IFF"),IF(OR(INDEX('GSTR-2B IMS'!$V$5:$V$504,AW496)="Accepted",INDEX('GSTR-2B IMS'!$V$5:$V$504,AW496)="No Action",INDEX('GSTR-2B IMS'!$V$5:$V$504,AW496)="Deemed Accepted"),"PASS","REVIEW"),IF(OR(INDEX('GSTR-2B IMS'!$V$5:$V$504,AW496)="Not in IMS",INDEX('GSTR-2B IMS'!$V$5:$V$504,AW496)="N.A.",INDEX('GSTR-2B IMS'!$V$5:$V$504,AW496)=""),"PASS","REVIEW")))))</f>
        <v/>
      </c>
      <c r="BB496" s="190" t="str">
        <f>IF(A496="","",IF(S496="Yes","RCM",IF(AW496="","Unmatched",IF(INDEX('GSTR-2B IMS'!$AC$5:$AC$504,AW496)="","4(A)(5)",INDEX('GSTR-2B IMS'!$AC$5:$AC$504,AW496)))))</f>
        <v/>
      </c>
      <c r="BC496" s="188" t="str">
        <f>IF(A496="","",IF(OR(S496="Yes",F496="Credit Note",Q496&lt;=0,AF496="",Setup!$B$24&lt;=AF496,AN496&lt;=0),0,MAX(0,M496*MIN(1,MAX(0,AI496/AN496))*MAX(0,1-IF(AND(AD496&lt;&gt;"",AD496&lt;=AF496),MIN(1,MAX(0,AE496/Q496)),0))-SUMIFS('Reversal Reclaim'!$K$5:$K$504,'Reversal Reclaim'!$B$5:$B$504,A496,'Reversal Reclaim'!$G$5:$G$504,"Temporary"))))</f>
        <v/>
      </c>
      <c r="BD496" s="188" t="str">
        <f>IF(A496="","",IF(OR(S496="Yes",F496="Credit Note",Q496&lt;=0,AF496="",Setup!$B$24&lt;=AF496,AN496&lt;=0),0,MAX(0,N496*MIN(1,MAX(0,AI496/AN496))*MAX(0,1-IF(AND(AD496&lt;&gt;"",AD496&lt;=AF496),MIN(1,MAX(0,AE496/Q496)),0))-SUMIFS('Reversal Reclaim'!$L$5:$L$504,'Reversal Reclaim'!$B$5:$B$504,A496,'Reversal Reclaim'!$G$5:$G$504,"Temporary"))))</f>
        <v/>
      </c>
      <c r="BE496" s="188" t="str">
        <f>IF(A496="","",IF(OR(S496="Yes",F496="Credit Note",Q496&lt;=0,AF496="",Setup!$B$24&lt;=AF496,AN496&lt;=0),0,MAX(0,O496*MIN(1,MAX(0,AI496/AN496))*MAX(0,1-IF(AND(AD496&lt;&gt;"",AD496&lt;=AF496),MIN(1,MAX(0,AE496/Q496)),0))-SUMIFS('Reversal Reclaim'!$M$5:$M$504,'Reversal Reclaim'!$B$5:$B$504,A496,'Reversal Reclaim'!$G$5:$G$504,"Temporary"))))</f>
        <v/>
      </c>
      <c r="BF496" s="188" t="str">
        <f>IF(A496="","",IF(OR(S496="Yes",F496="Credit Note",Q496&lt;=0,AF496="",Setup!$B$24&lt;=AF496,AN496&lt;=0),0,MAX(0,P496*MIN(1,MAX(0,AI496/AN496))*MAX(0,1-IF(AND(AD496&lt;&gt;"",AD496&lt;=AF496),MIN(1,MAX(0,AE496/Q496)),0))-SUMIFS('Reversal Reclaim'!$N$5:$N$504,'Reversal Reclaim'!$B$5:$B$504,A496,'Reversal Reclaim'!$G$5:$G$504,"Temporary"))))</f>
        <v/>
      </c>
      <c r="BG496" s="188" t="str">
        <f t="shared" si="103"/>
        <v/>
      </c>
    </row>
    <row r="497" spans="1:59" ht="37.950000000000003" customHeight="1" x14ac:dyDescent="0.25">
      <c r="A497" s="61"/>
      <c r="B497" s="62"/>
      <c r="C497" s="62"/>
      <c r="D497" s="62"/>
      <c r="E497" s="62"/>
      <c r="F497" s="62"/>
      <c r="G497" s="62"/>
      <c r="H497" s="63"/>
      <c r="I497" s="63"/>
      <c r="J497" s="63"/>
      <c r="K497" s="63"/>
      <c r="L497" s="64"/>
      <c r="M497" s="64"/>
      <c r="N497" s="64"/>
      <c r="O497" s="64"/>
      <c r="P497" s="64"/>
      <c r="Q497" s="64"/>
      <c r="R497" s="62"/>
      <c r="S497" s="62"/>
      <c r="T497" s="62"/>
      <c r="U497" s="62"/>
      <c r="V497" s="62"/>
      <c r="W497" s="63"/>
      <c r="X497" s="65"/>
      <c r="Y497" s="65"/>
      <c r="Z497" s="65"/>
      <c r="AA497" s="62"/>
      <c r="AB497" s="62"/>
      <c r="AC497" s="62"/>
      <c r="AD497" s="63"/>
      <c r="AE497" s="64"/>
      <c r="AF497" s="63" t="str">
        <f t="shared" si="91"/>
        <v/>
      </c>
      <c r="AG497" s="62"/>
      <c r="AH497" s="207"/>
      <c r="AI497" s="64"/>
      <c r="AJ497" s="64"/>
      <c r="AK497" s="64"/>
      <c r="AL497" s="66" t="str">
        <f t="shared" si="92"/>
        <v/>
      </c>
      <c r="AM497" s="67" t="str">
        <f t="shared" si="93"/>
        <v/>
      </c>
      <c r="AN497" s="68" t="str">
        <f t="shared" si="94"/>
        <v/>
      </c>
      <c r="AO497" s="67" t="str">
        <f t="shared" si="95"/>
        <v/>
      </c>
      <c r="AP497" s="67" t="str">
        <f t="shared" si="96"/>
        <v/>
      </c>
      <c r="AQ497" s="67" t="str">
        <f t="shared" si="97"/>
        <v/>
      </c>
      <c r="AR497" s="67" t="str">
        <f t="shared" si="98"/>
        <v/>
      </c>
      <c r="AS497" s="67" t="str">
        <f t="shared" si="99"/>
        <v/>
      </c>
      <c r="AT497" s="67" t="str">
        <f>IF(A497="","",IF(S497="Yes","N.A.",IF(AND(AD497&lt;&gt;"",AD497&lt;=AF497,AE497&gt;=Q497),"PASS",IF(Setup!$B$24&lt;=AF497,"WATCH",IF(BG497&gt;0,"PARTIAL REVERSE/REVIEW","REVERSE/REVIEW")))))</f>
        <v/>
      </c>
      <c r="AU497" s="67" t="str">
        <f>IF(A497="","",IF(H497="","REVIEW",IF(AI497&gt;0,IF(OR(AH497="",NOT(ISNUMBER(AH497))),"REVIEW CLAIM DATE",IF(AH497&lt;=SUMIF('FY Deadlines'!$A$5:$A$14,IF(MONTH(H497)&gt;=4,YEAR(H497),YEAR(H497)-1),'FY Deadlines'!$F$5:$F$14),"PASS","EXPIRED CLAIM")),IF(SUMIF('FY Deadlines'!$A$5:$A$14,IF(MONTH(H497)&gt;=4,YEAR(H497),YEAR(H497)-1),'FY Deadlines'!$F$5:$F$14)=0,"REVIEW FY",IF(Setup!$B$24&gt;SUMIF('FY Deadlines'!$A$5:$A$14,IF(MONTH(H497)&gt;=4,YEAR(H497),YEAR(H497)-1),'FY Deadlines'!$F$5:$F$14),"EXPIRED","PASS")))))</f>
        <v/>
      </c>
      <c r="AV497" s="67" t="str">
        <f t="shared" si="100"/>
        <v/>
      </c>
      <c r="AW497" s="67" t="str">
        <f>IF(AM497="","",IF(COUNTIF('GSTR-2B IMS'!$AE$5:$AE$504,AM497)=1,SUMIF('GSTR-2B IMS'!$AE$5:$AE$504,AM497,'GSTR-2B IMS'!$AL$5:$AL$504),""))</f>
        <v/>
      </c>
      <c r="AX497" s="67" t="str">
        <f>IF(A497="","",IF(AO497&gt;1,"Duplicate",IF(COUNTIF('GSTR-2B IMS'!$AE$5:$AE$504,AM497)=0,"Only in Books",IF(COUNTIF('GSTR-2B IMS'!$AE$5:$AE$504,AM497)&gt;1,"Duplicate",IF(AND(C497=INDEX('GSTR-2B IMS'!$C$5:$C$504,AW497),F497=INDEX('GSTR-2B IMS'!$F$5:$F$504,AW497),ABS(H497-INDEX('GSTR-2B IMS'!$H$5:$H$504,AW497))&lt;=Setup!$B$21,ABS(L497-INDEX('GSTR-2B IMS'!$L$5:$L$504,AW497))&lt;=Setup!$B$18,ABS(AN497-INDEX('GSTR-2B IMS'!$AF$5:$AF$504,AW497))&lt;=Setup!$B$19,ABS(M497-INDEX('GSTR-2B IMS'!$M$5:$M$504,AW497))&lt;=Setup!$B$20,ABS(N497-INDEX('GSTR-2B IMS'!$N$5:$N$504,AW497))&lt;=Setup!$B$20,ABS(O497-INDEX('GSTR-2B IMS'!$O$5:$O$504,AW497))&lt;=Setup!$B$20,ABS(P497-INDEX('GSTR-2B IMS'!$P$5:$P$504,AW497))&lt;=Setup!$B$20),"Exact",IF(AND(C497=INDEX('GSTR-2B IMS'!$C$5:$C$504,AW497),F497=INDEX('GSTR-2B IMS'!$F$5:$F$504,AW497)),"Partial","Probable"))))))</f>
        <v/>
      </c>
      <c r="AY497" s="69" t="str">
        <f t="shared" si="101"/>
        <v/>
      </c>
      <c r="AZ497" s="190">
        <f t="shared" si="102"/>
        <v>493</v>
      </c>
      <c r="BA497" s="190" t="str">
        <f>IF(A497="","",IF(AW497="","N.A.",IF(INDEX('GSTR-2B IMS'!$T$5:$T$504,AW497)&lt;&gt;"Available","REVIEW",IF(OR(INDEX('GSTR-2B IMS'!$B$5:$B$504,AW497)="GSTR-1 B2B",INDEX('GSTR-2B IMS'!$B$5:$B$504,AW497)="GSTR-1A",INDEX('GSTR-2B IMS'!$B$5:$B$504,AW497)="IFF"),IF(OR(INDEX('GSTR-2B IMS'!$V$5:$V$504,AW497)="Accepted",INDEX('GSTR-2B IMS'!$V$5:$V$504,AW497)="No Action",INDEX('GSTR-2B IMS'!$V$5:$V$504,AW497)="Deemed Accepted"),"PASS","REVIEW"),IF(OR(INDEX('GSTR-2B IMS'!$V$5:$V$504,AW497)="Not in IMS",INDEX('GSTR-2B IMS'!$V$5:$V$504,AW497)="N.A.",INDEX('GSTR-2B IMS'!$V$5:$V$504,AW497)=""),"PASS","REVIEW")))))</f>
        <v/>
      </c>
      <c r="BB497" s="190" t="str">
        <f>IF(A497="","",IF(S497="Yes","RCM",IF(AW497="","Unmatched",IF(INDEX('GSTR-2B IMS'!$AC$5:$AC$504,AW497)="","4(A)(5)",INDEX('GSTR-2B IMS'!$AC$5:$AC$504,AW497)))))</f>
        <v/>
      </c>
      <c r="BC497" s="188" t="str">
        <f>IF(A497="","",IF(OR(S497="Yes",F497="Credit Note",Q497&lt;=0,AF497="",Setup!$B$24&lt;=AF497,AN497&lt;=0),0,MAX(0,M497*MIN(1,MAX(0,AI497/AN497))*MAX(0,1-IF(AND(AD497&lt;&gt;"",AD497&lt;=AF497),MIN(1,MAX(0,AE497/Q497)),0))-SUMIFS('Reversal Reclaim'!$K$5:$K$504,'Reversal Reclaim'!$B$5:$B$504,A497,'Reversal Reclaim'!$G$5:$G$504,"Temporary"))))</f>
        <v/>
      </c>
      <c r="BD497" s="188" t="str">
        <f>IF(A497="","",IF(OR(S497="Yes",F497="Credit Note",Q497&lt;=0,AF497="",Setup!$B$24&lt;=AF497,AN497&lt;=0),0,MAX(0,N497*MIN(1,MAX(0,AI497/AN497))*MAX(0,1-IF(AND(AD497&lt;&gt;"",AD497&lt;=AF497),MIN(1,MAX(0,AE497/Q497)),0))-SUMIFS('Reversal Reclaim'!$L$5:$L$504,'Reversal Reclaim'!$B$5:$B$504,A497,'Reversal Reclaim'!$G$5:$G$504,"Temporary"))))</f>
        <v/>
      </c>
      <c r="BE497" s="188" t="str">
        <f>IF(A497="","",IF(OR(S497="Yes",F497="Credit Note",Q497&lt;=0,AF497="",Setup!$B$24&lt;=AF497,AN497&lt;=0),0,MAX(0,O497*MIN(1,MAX(0,AI497/AN497))*MAX(0,1-IF(AND(AD497&lt;&gt;"",AD497&lt;=AF497),MIN(1,MAX(0,AE497/Q497)),0))-SUMIFS('Reversal Reclaim'!$M$5:$M$504,'Reversal Reclaim'!$B$5:$B$504,A497,'Reversal Reclaim'!$G$5:$G$504,"Temporary"))))</f>
        <v/>
      </c>
      <c r="BF497" s="188" t="str">
        <f>IF(A497="","",IF(OR(S497="Yes",F497="Credit Note",Q497&lt;=0,AF497="",Setup!$B$24&lt;=AF497,AN497&lt;=0),0,MAX(0,P497*MIN(1,MAX(0,AI497/AN497))*MAX(0,1-IF(AND(AD497&lt;&gt;"",AD497&lt;=AF497),MIN(1,MAX(0,AE497/Q497)),0))-SUMIFS('Reversal Reclaim'!$N$5:$N$504,'Reversal Reclaim'!$B$5:$B$504,A497,'Reversal Reclaim'!$G$5:$G$504,"Temporary"))))</f>
        <v/>
      </c>
      <c r="BG497" s="188" t="str">
        <f t="shared" si="103"/>
        <v/>
      </c>
    </row>
    <row r="498" spans="1:59" ht="37.950000000000003" customHeight="1" x14ac:dyDescent="0.25">
      <c r="A498" s="61"/>
      <c r="B498" s="62"/>
      <c r="C498" s="62"/>
      <c r="D498" s="62"/>
      <c r="E498" s="62"/>
      <c r="F498" s="62"/>
      <c r="G498" s="62"/>
      <c r="H498" s="63"/>
      <c r="I498" s="63"/>
      <c r="J498" s="63"/>
      <c r="K498" s="63"/>
      <c r="L498" s="64"/>
      <c r="M498" s="64"/>
      <c r="N498" s="64"/>
      <c r="O498" s="64"/>
      <c r="P498" s="64"/>
      <c r="Q498" s="64"/>
      <c r="R498" s="62"/>
      <c r="S498" s="62"/>
      <c r="T498" s="62"/>
      <c r="U498" s="62"/>
      <c r="V498" s="62"/>
      <c r="W498" s="63"/>
      <c r="X498" s="65"/>
      <c r="Y498" s="65"/>
      <c r="Z498" s="65"/>
      <c r="AA498" s="62"/>
      <c r="AB498" s="62"/>
      <c r="AC498" s="62"/>
      <c r="AD498" s="63"/>
      <c r="AE498" s="64"/>
      <c r="AF498" s="63" t="str">
        <f t="shared" si="91"/>
        <v/>
      </c>
      <c r="AG498" s="62"/>
      <c r="AH498" s="207"/>
      <c r="AI498" s="64"/>
      <c r="AJ498" s="64"/>
      <c r="AK498" s="64"/>
      <c r="AL498" s="66" t="str">
        <f t="shared" si="92"/>
        <v/>
      </c>
      <c r="AM498" s="67" t="str">
        <f t="shared" si="93"/>
        <v/>
      </c>
      <c r="AN498" s="68" t="str">
        <f t="shared" si="94"/>
        <v/>
      </c>
      <c r="AO498" s="67" t="str">
        <f t="shared" si="95"/>
        <v/>
      </c>
      <c r="AP498" s="67" t="str">
        <f t="shared" si="96"/>
        <v/>
      </c>
      <c r="AQ498" s="67" t="str">
        <f t="shared" si="97"/>
        <v/>
      </c>
      <c r="AR498" s="67" t="str">
        <f t="shared" si="98"/>
        <v/>
      </c>
      <c r="AS498" s="67" t="str">
        <f t="shared" si="99"/>
        <v/>
      </c>
      <c r="AT498" s="67" t="str">
        <f>IF(A498="","",IF(S498="Yes","N.A.",IF(AND(AD498&lt;&gt;"",AD498&lt;=AF498,AE498&gt;=Q498),"PASS",IF(Setup!$B$24&lt;=AF498,"WATCH",IF(BG498&gt;0,"PARTIAL REVERSE/REVIEW","REVERSE/REVIEW")))))</f>
        <v/>
      </c>
      <c r="AU498" s="67" t="str">
        <f>IF(A498="","",IF(H498="","REVIEW",IF(AI498&gt;0,IF(OR(AH498="",NOT(ISNUMBER(AH498))),"REVIEW CLAIM DATE",IF(AH498&lt;=SUMIF('FY Deadlines'!$A$5:$A$14,IF(MONTH(H498)&gt;=4,YEAR(H498),YEAR(H498)-1),'FY Deadlines'!$F$5:$F$14),"PASS","EXPIRED CLAIM")),IF(SUMIF('FY Deadlines'!$A$5:$A$14,IF(MONTH(H498)&gt;=4,YEAR(H498),YEAR(H498)-1),'FY Deadlines'!$F$5:$F$14)=0,"REVIEW FY",IF(Setup!$B$24&gt;SUMIF('FY Deadlines'!$A$5:$A$14,IF(MONTH(H498)&gt;=4,YEAR(H498),YEAR(H498)-1),'FY Deadlines'!$F$5:$F$14),"EXPIRED","PASS")))))</f>
        <v/>
      </c>
      <c r="AV498" s="67" t="str">
        <f t="shared" si="100"/>
        <v/>
      </c>
      <c r="AW498" s="67" t="str">
        <f>IF(AM498="","",IF(COUNTIF('GSTR-2B IMS'!$AE$5:$AE$504,AM498)=1,SUMIF('GSTR-2B IMS'!$AE$5:$AE$504,AM498,'GSTR-2B IMS'!$AL$5:$AL$504),""))</f>
        <v/>
      </c>
      <c r="AX498" s="67" t="str">
        <f>IF(A498="","",IF(AO498&gt;1,"Duplicate",IF(COUNTIF('GSTR-2B IMS'!$AE$5:$AE$504,AM498)=0,"Only in Books",IF(COUNTIF('GSTR-2B IMS'!$AE$5:$AE$504,AM498)&gt;1,"Duplicate",IF(AND(C498=INDEX('GSTR-2B IMS'!$C$5:$C$504,AW498),F498=INDEX('GSTR-2B IMS'!$F$5:$F$504,AW498),ABS(H498-INDEX('GSTR-2B IMS'!$H$5:$H$504,AW498))&lt;=Setup!$B$21,ABS(L498-INDEX('GSTR-2B IMS'!$L$5:$L$504,AW498))&lt;=Setup!$B$18,ABS(AN498-INDEX('GSTR-2B IMS'!$AF$5:$AF$504,AW498))&lt;=Setup!$B$19,ABS(M498-INDEX('GSTR-2B IMS'!$M$5:$M$504,AW498))&lt;=Setup!$B$20,ABS(N498-INDEX('GSTR-2B IMS'!$N$5:$N$504,AW498))&lt;=Setup!$B$20,ABS(O498-INDEX('GSTR-2B IMS'!$O$5:$O$504,AW498))&lt;=Setup!$B$20,ABS(P498-INDEX('GSTR-2B IMS'!$P$5:$P$504,AW498))&lt;=Setup!$B$20),"Exact",IF(AND(C498=INDEX('GSTR-2B IMS'!$C$5:$C$504,AW498),F498=INDEX('GSTR-2B IMS'!$F$5:$F$504,AW498)),"Partial","Probable"))))))</f>
        <v/>
      </c>
      <c r="AY498" s="69" t="str">
        <f t="shared" si="101"/>
        <v/>
      </c>
      <c r="AZ498" s="190">
        <f t="shared" si="102"/>
        <v>494</v>
      </c>
      <c r="BA498" s="190" t="str">
        <f>IF(A498="","",IF(AW498="","N.A.",IF(INDEX('GSTR-2B IMS'!$T$5:$T$504,AW498)&lt;&gt;"Available","REVIEW",IF(OR(INDEX('GSTR-2B IMS'!$B$5:$B$504,AW498)="GSTR-1 B2B",INDEX('GSTR-2B IMS'!$B$5:$B$504,AW498)="GSTR-1A",INDEX('GSTR-2B IMS'!$B$5:$B$504,AW498)="IFF"),IF(OR(INDEX('GSTR-2B IMS'!$V$5:$V$504,AW498)="Accepted",INDEX('GSTR-2B IMS'!$V$5:$V$504,AW498)="No Action",INDEX('GSTR-2B IMS'!$V$5:$V$504,AW498)="Deemed Accepted"),"PASS","REVIEW"),IF(OR(INDEX('GSTR-2B IMS'!$V$5:$V$504,AW498)="Not in IMS",INDEX('GSTR-2B IMS'!$V$5:$V$504,AW498)="N.A.",INDEX('GSTR-2B IMS'!$V$5:$V$504,AW498)=""),"PASS","REVIEW")))))</f>
        <v/>
      </c>
      <c r="BB498" s="190" t="str">
        <f>IF(A498="","",IF(S498="Yes","RCM",IF(AW498="","Unmatched",IF(INDEX('GSTR-2B IMS'!$AC$5:$AC$504,AW498)="","4(A)(5)",INDEX('GSTR-2B IMS'!$AC$5:$AC$504,AW498)))))</f>
        <v/>
      </c>
      <c r="BC498" s="188" t="str">
        <f>IF(A498="","",IF(OR(S498="Yes",F498="Credit Note",Q498&lt;=0,AF498="",Setup!$B$24&lt;=AF498,AN498&lt;=0),0,MAX(0,M498*MIN(1,MAX(0,AI498/AN498))*MAX(0,1-IF(AND(AD498&lt;&gt;"",AD498&lt;=AF498),MIN(1,MAX(0,AE498/Q498)),0))-SUMIFS('Reversal Reclaim'!$K$5:$K$504,'Reversal Reclaim'!$B$5:$B$504,A498,'Reversal Reclaim'!$G$5:$G$504,"Temporary"))))</f>
        <v/>
      </c>
      <c r="BD498" s="188" t="str">
        <f>IF(A498="","",IF(OR(S498="Yes",F498="Credit Note",Q498&lt;=0,AF498="",Setup!$B$24&lt;=AF498,AN498&lt;=0),0,MAX(0,N498*MIN(1,MAX(0,AI498/AN498))*MAX(0,1-IF(AND(AD498&lt;&gt;"",AD498&lt;=AF498),MIN(1,MAX(0,AE498/Q498)),0))-SUMIFS('Reversal Reclaim'!$L$5:$L$504,'Reversal Reclaim'!$B$5:$B$504,A498,'Reversal Reclaim'!$G$5:$G$504,"Temporary"))))</f>
        <v/>
      </c>
      <c r="BE498" s="188" t="str">
        <f>IF(A498="","",IF(OR(S498="Yes",F498="Credit Note",Q498&lt;=0,AF498="",Setup!$B$24&lt;=AF498,AN498&lt;=0),0,MAX(0,O498*MIN(1,MAX(0,AI498/AN498))*MAX(0,1-IF(AND(AD498&lt;&gt;"",AD498&lt;=AF498),MIN(1,MAX(0,AE498/Q498)),0))-SUMIFS('Reversal Reclaim'!$M$5:$M$504,'Reversal Reclaim'!$B$5:$B$504,A498,'Reversal Reclaim'!$G$5:$G$504,"Temporary"))))</f>
        <v/>
      </c>
      <c r="BF498" s="188" t="str">
        <f>IF(A498="","",IF(OR(S498="Yes",F498="Credit Note",Q498&lt;=0,AF498="",Setup!$B$24&lt;=AF498,AN498&lt;=0),0,MAX(0,P498*MIN(1,MAX(0,AI498/AN498))*MAX(0,1-IF(AND(AD498&lt;&gt;"",AD498&lt;=AF498),MIN(1,MAX(0,AE498/Q498)),0))-SUMIFS('Reversal Reclaim'!$N$5:$N$504,'Reversal Reclaim'!$B$5:$B$504,A498,'Reversal Reclaim'!$G$5:$G$504,"Temporary"))))</f>
        <v/>
      </c>
      <c r="BG498" s="188" t="str">
        <f t="shared" si="103"/>
        <v/>
      </c>
    </row>
    <row r="499" spans="1:59" ht="37.950000000000003" customHeight="1" x14ac:dyDescent="0.25">
      <c r="A499" s="61"/>
      <c r="B499" s="62"/>
      <c r="C499" s="62"/>
      <c r="D499" s="62"/>
      <c r="E499" s="62"/>
      <c r="F499" s="62"/>
      <c r="G499" s="62"/>
      <c r="H499" s="63"/>
      <c r="I499" s="63"/>
      <c r="J499" s="63"/>
      <c r="K499" s="63"/>
      <c r="L499" s="64"/>
      <c r="M499" s="64"/>
      <c r="N499" s="64"/>
      <c r="O499" s="64"/>
      <c r="P499" s="64"/>
      <c r="Q499" s="64"/>
      <c r="R499" s="62"/>
      <c r="S499" s="62"/>
      <c r="T499" s="62"/>
      <c r="U499" s="62"/>
      <c r="V499" s="62"/>
      <c r="W499" s="63"/>
      <c r="X499" s="65"/>
      <c r="Y499" s="65"/>
      <c r="Z499" s="65"/>
      <c r="AA499" s="62"/>
      <c r="AB499" s="62"/>
      <c r="AC499" s="62"/>
      <c r="AD499" s="63"/>
      <c r="AE499" s="64"/>
      <c r="AF499" s="63" t="str">
        <f t="shared" si="91"/>
        <v/>
      </c>
      <c r="AG499" s="62"/>
      <c r="AH499" s="207"/>
      <c r="AI499" s="64"/>
      <c r="AJ499" s="64"/>
      <c r="AK499" s="64"/>
      <c r="AL499" s="66" t="str">
        <f t="shared" si="92"/>
        <v/>
      </c>
      <c r="AM499" s="67" t="str">
        <f t="shared" si="93"/>
        <v/>
      </c>
      <c r="AN499" s="68" t="str">
        <f t="shared" si="94"/>
        <v/>
      </c>
      <c r="AO499" s="67" t="str">
        <f t="shared" si="95"/>
        <v/>
      </c>
      <c r="AP499" s="67" t="str">
        <f t="shared" si="96"/>
        <v/>
      </c>
      <c r="AQ499" s="67" t="str">
        <f t="shared" si="97"/>
        <v/>
      </c>
      <c r="AR499" s="67" t="str">
        <f t="shared" si="98"/>
        <v/>
      </c>
      <c r="AS499" s="67" t="str">
        <f t="shared" si="99"/>
        <v/>
      </c>
      <c r="AT499" s="67" t="str">
        <f>IF(A499="","",IF(S499="Yes","N.A.",IF(AND(AD499&lt;&gt;"",AD499&lt;=AF499,AE499&gt;=Q499),"PASS",IF(Setup!$B$24&lt;=AF499,"WATCH",IF(BG499&gt;0,"PARTIAL REVERSE/REVIEW","REVERSE/REVIEW")))))</f>
        <v/>
      </c>
      <c r="AU499" s="67" t="str">
        <f>IF(A499="","",IF(H499="","REVIEW",IF(AI499&gt;0,IF(OR(AH499="",NOT(ISNUMBER(AH499))),"REVIEW CLAIM DATE",IF(AH499&lt;=SUMIF('FY Deadlines'!$A$5:$A$14,IF(MONTH(H499)&gt;=4,YEAR(H499),YEAR(H499)-1),'FY Deadlines'!$F$5:$F$14),"PASS","EXPIRED CLAIM")),IF(SUMIF('FY Deadlines'!$A$5:$A$14,IF(MONTH(H499)&gt;=4,YEAR(H499),YEAR(H499)-1),'FY Deadlines'!$F$5:$F$14)=0,"REVIEW FY",IF(Setup!$B$24&gt;SUMIF('FY Deadlines'!$A$5:$A$14,IF(MONTH(H499)&gt;=4,YEAR(H499),YEAR(H499)-1),'FY Deadlines'!$F$5:$F$14),"EXPIRED","PASS")))))</f>
        <v/>
      </c>
      <c r="AV499" s="67" t="str">
        <f t="shared" si="100"/>
        <v/>
      </c>
      <c r="AW499" s="67" t="str">
        <f>IF(AM499="","",IF(COUNTIF('GSTR-2B IMS'!$AE$5:$AE$504,AM499)=1,SUMIF('GSTR-2B IMS'!$AE$5:$AE$504,AM499,'GSTR-2B IMS'!$AL$5:$AL$504),""))</f>
        <v/>
      </c>
      <c r="AX499" s="67" t="str">
        <f>IF(A499="","",IF(AO499&gt;1,"Duplicate",IF(COUNTIF('GSTR-2B IMS'!$AE$5:$AE$504,AM499)=0,"Only in Books",IF(COUNTIF('GSTR-2B IMS'!$AE$5:$AE$504,AM499)&gt;1,"Duplicate",IF(AND(C499=INDEX('GSTR-2B IMS'!$C$5:$C$504,AW499),F499=INDEX('GSTR-2B IMS'!$F$5:$F$504,AW499),ABS(H499-INDEX('GSTR-2B IMS'!$H$5:$H$504,AW499))&lt;=Setup!$B$21,ABS(L499-INDEX('GSTR-2B IMS'!$L$5:$L$504,AW499))&lt;=Setup!$B$18,ABS(AN499-INDEX('GSTR-2B IMS'!$AF$5:$AF$504,AW499))&lt;=Setup!$B$19,ABS(M499-INDEX('GSTR-2B IMS'!$M$5:$M$504,AW499))&lt;=Setup!$B$20,ABS(N499-INDEX('GSTR-2B IMS'!$N$5:$N$504,AW499))&lt;=Setup!$B$20,ABS(O499-INDEX('GSTR-2B IMS'!$O$5:$O$504,AW499))&lt;=Setup!$B$20,ABS(P499-INDEX('GSTR-2B IMS'!$P$5:$P$504,AW499))&lt;=Setup!$B$20),"Exact",IF(AND(C499=INDEX('GSTR-2B IMS'!$C$5:$C$504,AW499),F499=INDEX('GSTR-2B IMS'!$F$5:$F$504,AW499)),"Partial","Probable"))))))</f>
        <v/>
      </c>
      <c r="AY499" s="69" t="str">
        <f t="shared" si="101"/>
        <v/>
      </c>
      <c r="AZ499" s="190">
        <f t="shared" si="102"/>
        <v>495</v>
      </c>
      <c r="BA499" s="190" t="str">
        <f>IF(A499="","",IF(AW499="","N.A.",IF(INDEX('GSTR-2B IMS'!$T$5:$T$504,AW499)&lt;&gt;"Available","REVIEW",IF(OR(INDEX('GSTR-2B IMS'!$B$5:$B$504,AW499)="GSTR-1 B2B",INDEX('GSTR-2B IMS'!$B$5:$B$504,AW499)="GSTR-1A",INDEX('GSTR-2B IMS'!$B$5:$B$504,AW499)="IFF"),IF(OR(INDEX('GSTR-2B IMS'!$V$5:$V$504,AW499)="Accepted",INDEX('GSTR-2B IMS'!$V$5:$V$504,AW499)="No Action",INDEX('GSTR-2B IMS'!$V$5:$V$504,AW499)="Deemed Accepted"),"PASS","REVIEW"),IF(OR(INDEX('GSTR-2B IMS'!$V$5:$V$504,AW499)="Not in IMS",INDEX('GSTR-2B IMS'!$V$5:$V$504,AW499)="N.A.",INDEX('GSTR-2B IMS'!$V$5:$V$504,AW499)=""),"PASS","REVIEW")))))</f>
        <v/>
      </c>
      <c r="BB499" s="190" t="str">
        <f>IF(A499="","",IF(S499="Yes","RCM",IF(AW499="","Unmatched",IF(INDEX('GSTR-2B IMS'!$AC$5:$AC$504,AW499)="","4(A)(5)",INDEX('GSTR-2B IMS'!$AC$5:$AC$504,AW499)))))</f>
        <v/>
      </c>
      <c r="BC499" s="188" t="str">
        <f>IF(A499="","",IF(OR(S499="Yes",F499="Credit Note",Q499&lt;=0,AF499="",Setup!$B$24&lt;=AF499,AN499&lt;=0),0,MAX(0,M499*MIN(1,MAX(0,AI499/AN499))*MAX(0,1-IF(AND(AD499&lt;&gt;"",AD499&lt;=AF499),MIN(1,MAX(0,AE499/Q499)),0))-SUMIFS('Reversal Reclaim'!$K$5:$K$504,'Reversal Reclaim'!$B$5:$B$504,A499,'Reversal Reclaim'!$G$5:$G$504,"Temporary"))))</f>
        <v/>
      </c>
      <c r="BD499" s="188" t="str">
        <f>IF(A499="","",IF(OR(S499="Yes",F499="Credit Note",Q499&lt;=0,AF499="",Setup!$B$24&lt;=AF499,AN499&lt;=0),0,MAX(0,N499*MIN(1,MAX(0,AI499/AN499))*MAX(0,1-IF(AND(AD499&lt;&gt;"",AD499&lt;=AF499),MIN(1,MAX(0,AE499/Q499)),0))-SUMIFS('Reversal Reclaim'!$L$5:$L$504,'Reversal Reclaim'!$B$5:$B$504,A499,'Reversal Reclaim'!$G$5:$G$504,"Temporary"))))</f>
        <v/>
      </c>
      <c r="BE499" s="188" t="str">
        <f>IF(A499="","",IF(OR(S499="Yes",F499="Credit Note",Q499&lt;=0,AF499="",Setup!$B$24&lt;=AF499,AN499&lt;=0),0,MAX(0,O499*MIN(1,MAX(0,AI499/AN499))*MAX(0,1-IF(AND(AD499&lt;&gt;"",AD499&lt;=AF499),MIN(1,MAX(0,AE499/Q499)),0))-SUMIFS('Reversal Reclaim'!$M$5:$M$504,'Reversal Reclaim'!$B$5:$B$504,A499,'Reversal Reclaim'!$G$5:$G$504,"Temporary"))))</f>
        <v/>
      </c>
      <c r="BF499" s="188" t="str">
        <f>IF(A499="","",IF(OR(S499="Yes",F499="Credit Note",Q499&lt;=0,AF499="",Setup!$B$24&lt;=AF499,AN499&lt;=0),0,MAX(0,P499*MIN(1,MAX(0,AI499/AN499))*MAX(0,1-IF(AND(AD499&lt;&gt;"",AD499&lt;=AF499),MIN(1,MAX(0,AE499/Q499)),0))-SUMIFS('Reversal Reclaim'!$N$5:$N$504,'Reversal Reclaim'!$B$5:$B$504,A499,'Reversal Reclaim'!$G$5:$G$504,"Temporary"))))</f>
        <v/>
      </c>
      <c r="BG499" s="188" t="str">
        <f t="shared" si="103"/>
        <v/>
      </c>
    </row>
    <row r="500" spans="1:59" ht="37.950000000000003" customHeight="1" x14ac:dyDescent="0.25">
      <c r="A500" s="61"/>
      <c r="B500" s="62"/>
      <c r="C500" s="62"/>
      <c r="D500" s="62"/>
      <c r="E500" s="62"/>
      <c r="F500" s="62"/>
      <c r="G500" s="62"/>
      <c r="H500" s="63"/>
      <c r="I500" s="63"/>
      <c r="J500" s="63"/>
      <c r="K500" s="63"/>
      <c r="L500" s="64"/>
      <c r="M500" s="64"/>
      <c r="N500" s="64"/>
      <c r="O500" s="64"/>
      <c r="P500" s="64"/>
      <c r="Q500" s="64"/>
      <c r="R500" s="62"/>
      <c r="S500" s="62"/>
      <c r="T500" s="62"/>
      <c r="U500" s="62"/>
      <c r="V500" s="62"/>
      <c r="W500" s="63"/>
      <c r="X500" s="65"/>
      <c r="Y500" s="65"/>
      <c r="Z500" s="65"/>
      <c r="AA500" s="62"/>
      <c r="AB500" s="62"/>
      <c r="AC500" s="62"/>
      <c r="AD500" s="63"/>
      <c r="AE500" s="64"/>
      <c r="AF500" s="63" t="str">
        <f t="shared" si="91"/>
        <v/>
      </c>
      <c r="AG500" s="62"/>
      <c r="AH500" s="207"/>
      <c r="AI500" s="64"/>
      <c r="AJ500" s="64"/>
      <c r="AK500" s="64"/>
      <c r="AL500" s="66" t="str">
        <f t="shared" si="92"/>
        <v/>
      </c>
      <c r="AM500" s="67" t="str">
        <f t="shared" si="93"/>
        <v/>
      </c>
      <c r="AN500" s="68" t="str">
        <f t="shared" si="94"/>
        <v/>
      </c>
      <c r="AO500" s="67" t="str">
        <f t="shared" si="95"/>
        <v/>
      </c>
      <c r="AP500" s="67" t="str">
        <f t="shared" si="96"/>
        <v/>
      </c>
      <c r="AQ500" s="67" t="str">
        <f t="shared" si="97"/>
        <v/>
      </c>
      <c r="AR500" s="67" t="str">
        <f t="shared" si="98"/>
        <v/>
      </c>
      <c r="AS500" s="67" t="str">
        <f t="shared" si="99"/>
        <v/>
      </c>
      <c r="AT500" s="67" t="str">
        <f>IF(A500="","",IF(S500="Yes","N.A.",IF(AND(AD500&lt;&gt;"",AD500&lt;=AF500,AE500&gt;=Q500),"PASS",IF(Setup!$B$24&lt;=AF500,"WATCH",IF(BG500&gt;0,"PARTIAL REVERSE/REVIEW","REVERSE/REVIEW")))))</f>
        <v/>
      </c>
      <c r="AU500" s="67" t="str">
        <f>IF(A500="","",IF(H500="","REVIEW",IF(AI500&gt;0,IF(OR(AH500="",NOT(ISNUMBER(AH500))),"REVIEW CLAIM DATE",IF(AH500&lt;=SUMIF('FY Deadlines'!$A$5:$A$14,IF(MONTH(H500)&gt;=4,YEAR(H500),YEAR(H500)-1),'FY Deadlines'!$F$5:$F$14),"PASS","EXPIRED CLAIM")),IF(SUMIF('FY Deadlines'!$A$5:$A$14,IF(MONTH(H500)&gt;=4,YEAR(H500),YEAR(H500)-1),'FY Deadlines'!$F$5:$F$14)=0,"REVIEW FY",IF(Setup!$B$24&gt;SUMIF('FY Deadlines'!$A$5:$A$14,IF(MONTH(H500)&gt;=4,YEAR(H500),YEAR(H500)-1),'FY Deadlines'!$F$5:$F$14),"EXPIRED","PASS")))))</f>
        <v/>
      </c>
      <c r="AV500" s="67" t="str">
        <f t="shared" si="100"/>
        <v/>
      </c>
      <c r="AW500" s="67" t="str">
        <f>IF(AM500="","",IF(COUNTIF('GSTR-2B IMS'!$AE$5:$AE$504,AM500)=1,SUMIF('GSTR-2B IMS'!$AE$5:$AE$504,AM500,'GSTR-2B IMS'!$AL$5:$AL$504),""))</f>
        <v/>
      </c>
      <c r="AX500" s="67" t="str">
        <f>IF(A500="","",IF(AO500&gt;1,"Duplicate",IF(COUNTIF('GSTR-2B IMS'!$AE$5:$AE$504,AM500)=0,"Only in Books",IF(COUNTIF('GSTR-2B IMS'!$AE$5:$AE$504,AM500)&gt;1,"Duplicate",IF(AND(C500=INDEX('GSTR-2B IMS'!$C$5:$C$504,AW500),F500=INDEX('GSTR-2B IMS'!$F$5:$F$504,AW500),ABS(H500-INDEX('GSTR-2B IMS'!$H$5:$H$504,AW500))&lt;=Setup!$B$21,ABS(L500-INDEX('GSTR-2B IMS'!$L$5:$L$504,AW500))&lt;=Setup!$B$18,ABS(AN500-INDEX('GSTR-2B IMS'!$AF$5:$AF$504,AW500))&lt;=Setup!$B$19,ABS(M500-INDEX('GSTR-2B IMS'!$M$5:$M$504,AW500))&lt;=Setup!$B$20,ABS(N500-INDEX('GSTR-2B IMS'!$N$5:$N$504,AW500))&lt;=Setup!$B$20,ABS(O500-INDEX('GSTR-2B IMS'!$O$5:$O$504,AW500))&lt;=Setup!$B$20,ABS(P500-INDEX('GSTR-2B IMS'!$P$5:$P$504,AW500))&lt;=Setup!$B$20),"Exact",IF(AND(C500=INDEX('GSTR-2B IMS'!$C$5:$C$504,AW500),F500=INDEX('GSTR-2B IMS'!$F$5:$F$504,AW500)),"Partial","Probable"))))))</f>
        <v/>
      </c>
      <c r="AY500" s="69" t="str">
        <f t="shared" si="101"/>
        <v/>
      </c>
      <c r="AZ500" s="190">
        <f t="shared" si="102"/>
        <v>496</v>
      </c>
      <c r="BA500" s="190" t="str">
        <f>IF(A500="","",IF(AW500="","N.A.",IF(INDEX('GSTR-2B IMS'!$T$5:$T$504,AW500)&lt;&gt;"Available","REVIEW",IF(OR(INDEX('GSTR-2B IMS'!$B$5:$B$504,AW500)="GSTR-1 B2B",INDEX('GSTR-2B IMS'!$B$5:$B$504,AW500)="GSTR-1A",INDEX('GSTR-2B IMS'!$B$5:$B$504,AW500)="IFF"),IF(OR(INDEX('GSTR-2B IMS'!$V$5:$V$504,AW500)="Accepted",INDEX('GSTR-2B IMS'!$V$5:$V$504,AW500)="No Action",INDEX('GSTR-2B IMS'!$V$5:$V$504,AW500)="Deemed Accepted"),"PASS","REVIEW"),IF(OR(INDEX('GSTR-2B IMS'!$V$5:$V$504,AW500)="Not in IMS",INDEX('GSTR-2B IMS'!$V$5:$V$504,AW500)="N.A.",INDEX('GSTR-2B IMS'!$V$5:$V$504,AW500)=""),"PASS","REVIEW")))))</f>
        <v/>
      </c>
      <c r="BB500" s="190" t="str">
        <f>IF(A500="","",IF(S500="Yes","RCM",IF(AW500="","Unmatched",IF(INDEX('GSTR-2B IMS'!$AC$5:$AC$504,AW500)="","4(A)(5)",INDEX('GSTR-2B IMS'!$AC$5:$AC$504,AW500)))))</f>
        <v/>
      </c>
      <c r="BC500" s="188" t="str">
        <f>IF(A500="","",IF(OR(S500="Yes",F500="Credit Note",Q500&lt;=0,AF500="",Setup!$B$24&lt;=AF500,AN500&lt;=0),0,MAX(0,M500*MIN(1,MAX(0,AI500/AN500))*MAX(0,1-IF(AND(AD500&lt;&gt;"",AD500&lt;=AF500),MIN(1,MAX(0,AE500/Q500)),0))-SUMIFS('Reversal Reclaim'!$K$5:$K$504,'Reversal Reclaim'!$B$5:$B$504,A500,'Reversal Reclaim'!$G$5:$G$504,"Temporary"))))</f>
        <v/>
      </c>
      <c r="BD500" s="188" t="str">
        <f>IF(A500="","",IF(OR(S500="Yes",F500="Credit Note",Q500&lt;=0,AF500="",Setup!$B$24&lt;=AF500,AN500&lt;=0),0,MAX(0,N500*MIN(1,MAX(0,AI500/AN500))*MAX(0,1-IF(AND(AD500&lt;&gt;"",AD500&lt;=AF500),MIN(1,MAX(0,AE500/Q500)),0))-SUMIFS('Reversal Reclaim'!$L$5:$L$504,'Reversal Reclaim'!$B$5:$B$504,A500,'Reversal Reclaim'!$G$5:$G$504,"Temporary"))))</f>
        <v/>
      </c>
      <c r="BE500" s="188" t="str">
        <f>IF(A500="","",IF(OR(S500="Yes",F500="Credit Note",Q500&lt;=0,AF500="",Setup!$B$24&lt;=AF500,AN500&lt;=0),0,MAX(0,O500*MIN(1,MAX(0,AI500/AN500))*MAX(0,1-IF(AND(AD500&lt;&gt;"",AD500&lt;=AF500),MIN(1,MAX(0,AE500/Q500)),0))-SUMIFS('Reversal Reclaim'!$M$5:$M$504,'Reversal Reclaim'!$B$5:$B$504,A500,'Reversal Reclaim'!$G$5:$G$504,"Temporary"))))</f>
        <v/>
      </c>
      <c r="BF500" s="188" t="str">
        <f>IF(A500="","",IF(OR(S500="Yes",F500="Credit Note",Q500&lt;=0,AF500="",Setup!$B$24&lt;=AF500,AN500&lt;=0),0,MAX(0,P500*MIN(1,MAX(0,AI500/AN500))*MAX(0,1-IF(AND(AD500&lt;&gt;"",AD500&lt;=AF500),MIN(1,MAX(0,AE500/Q500)),0))-SUMIFS('Reversal Reclaim'!$N$5:$N$504,'Reversal Reclaim'!$B$5:$B$504,A500,'Reversal Reclaim'!$G$5:$G$504,"Temporary"))))</f>
        <v/>
      </c>
      <c r="BG500" s="188" t="str">
        <f t="shared" si="103"/>
        <v/>
      </c>
    </row>
    <row r="501" spans="1:59" ht="37.950000000000003" customHeight="1" x14ac:dyDescent="0.25">
      <c r="A501" s="61"/>
      <c r="B501" s="62"/>
      <c r="C501" s="62"/>
      <c r="D501" s="62"/>
      <c r="E501" s="62"/>
      <c r="F501" s="62"/>
      <c r="G501" s="62"/>
      <c r="H501" s="63"/>
      <c r="I501" s="63"/>
      <c r="J501" s="63"/>
      <c r="K501" s="63"/>
      <c r="L501" s="64"/>
      <c r="M501" s="64"/>
      <c r="N501" s="64"/>
      <c r="O501" s="64"/>
      <c r="P501" s="64"/>
      <c r="Q501" s="64"/>
      <c r="R501" s="62"/>
      <c r="S501" s="62"/>
      <c r="T501" s="62"/>
      <c r="U501" s="62"/>
      <c r="V501" s="62"/>
      <c r="W501" s="63"/>
      <c r="X501" s="65"/>
      <c r="Y501" s="65"/>
      <c r="Z501" s="65"/>
      <c r="AA501" s="62"/>
      <c r="AB501" s="62"/>
      <c r="AC501" s="62"/>
      <c r="AD501" s="63"/>
      <c r="AE501" s="64"/>
      <c r="AF501" s="63" t="str">
        <f t="shared" si="91"/>
        <v/>
      </c>
      <c r="AG501" s="62"/>
      <c r="AH501" s="207"/>
      <c r="AI501" s="64"/>
      <c r="AJ501" s="64"/>
      <c r="AK501" s="64"/>
      <c r="AL501" s="66" t="str">
        <f t="shared" si="92"/>
        <v/>
      </c>
      <c r="AM501" s="67" t="str">
        <f t="shared" si="93"/>
        <v/>
      </c>
      <c r="AN501" s="68" t="str">
        <f t="shared" si="94"/>
        <v/>
      </c>
      <c r="AO501" s="67" t="str">
        <f t="shared" si="95"/>
        <v/>
      </c>
      <c r="AP501" s="67" t="str">
        <f t="shared" si="96"/>
        <v/>
      </c>
      <c r="AQ501" s="67" t="str">
        <f t="shared" si="97"/>
        <v/>
      </c>
      <c r="AR501" s="67" t="str">
        <f t="shared" si="98"/>
        <v/>
      </c>
      <c r="AS501" s="67" t="str">
        <f t="shared" si="99"/>
        <v/>
      </c>
      <c r="AT501" s="67" t="str">
        <f>IF(A501="","",IF(S501="Yes","N.A.",IF(AND(AD501&lt;&gt;"",AD501&lt;=AF501,AE501&gt;=Q501),"PASS",IF(Setup!$B$24&lt;=AF501,"WATCH",IF(BG501&gt;0,"PARTIAL REVERSE/REVIEW","REVERSE/REVIEW")))))</f>
        <v/>
      </c>
      <c r="AU501" s="67" t="str">
        <f>IF(A501="","",IF(H501="","REVIEW",IF(AI501&gt;0,IF(OR(AH501="",NOT(ISNUMBER(AH501))),"REVIEW CLAIM DATE",IF(AH501&lt;=SUMIF('FY Deadlines'!$A$5:$A$14,IF(MONTH(H501)&gt;=4,YEAR(H501),YEAR(H501)-1),'FY Deadlines'!$F$5:$F$14),"PASS","EXPIRED CLAIM")),IF(SUMIF('FY Deadlines'!$A$5:$A$14,IF(MONTH(H501)&gt;=4,YEAR(H501),YEAR(H501)-1),'FY Deadlines'!$F$5:$F$14)=0,"REVIEW FY",IF(Setup!$B$24&gt;SUMIF('FY Deadlines'!$A$5:$A$14,IF(MONTH(H501)&gt;=4,YEAR(H501),YEAR(H501)-1),'FY Deadlines'!$F$5:$F$14),"EXPIRED","PASS")))))</f>
        <v/>
      </c>
      <c r="AV501" s="67" t="str">
        <f t="shared" si="100"/>
        <v/>
      </c>
      <c r="AW501" s="67" t="str">
        <f>IF(AM501="","",IF(COUNTIF('GSTR-2B IMS'!$AE$5:$AE$504,AM501)=1,SUMIF('GSTR-2B IMS'!$AE$5:$AE$504,AM501,'GSTR-2B IMS'!$AL$5:$AL$504),""))</f>
        <v/>
      </c>
      <c r="AX501" s="67" t="str">
        <f>IF(A501="","",IF(AO501&gt;1,"Duplicate",IF(COUNTIF('GSTR-2B IMS'!$AE$5:$AE$504,AM501)=0,"Only in Books",IF(COUNTIF('GSTR-2B IMS'!$AE$5:$AE$504,AM501)&gt;1,"Duplicate",IF(AND(C501=INDEX('GSTR-2B IMS'!$C$5:$C$504,AW501),F501=INDEX('GSTR-2B IMS'!$F$5:$F$504,AW501),ABS(H501-INDEX('GSTR-2B IMS'!$H$5:$H$504,AW501))&lt;=Setup!$B$21,ABS(L501-INDEX('GSTR-2B IMS'!$L$5:$L$504,AW501))&lt;=Setup!$B$18,ABS(AN501-INDEX('GSTR-2B IMS'!$AF$5:$AF$504,AW501))&lt;=Setup!$B$19,ABS(M501-INDEX('GSTR-2B IMS'!$M$5:$M$504,AW501))&lt;=Setup!$B$20,ABS(N501-INDEX('GSTR-2B IMS'!$N$5:$N$504,AW501))&lt;=Setup!$B$20,ABS(O501-INDEX('GSTR-2B IMS'!$O$5:$O$504,AW501))&lt;=Setup!$B$20,ABS(P501-INDEX('GSTR-2B IMS'!$P$5:$P$504,AW501))&lt;=Setup!$B$20),"Exact",IF(AND(C501=INDEX('GSTR-2B IMS'!$C$5:$C$504,AW501),F501=INDEX('GSTR-2B IMS'!$F$5:$F$504,AW501)),"Partial","Probable"))))))</f>
        <v/>
      </c>
      <c r="AY501" s="69" t="str">
        <f t="shared" si="101"/>
        <v/>
      </c>
      <c r="AZ501" s="190">
        <f t="shared" si="102"/>
        <v>497</v>
      </c>
      <c r="BA501" s="190" t="str">
        <f>IF(A501="","",IF(AW501="","N.A.",IF(INDEX('GSTR-2B IMS'!$T$5:$T$504,AW501)&lt;&gt;"Available","REVIEW",IF(OR(INDEX('GSTR-2B IMS'!$B$5:$B$504,AW501)="GSTR-1 B2B",INDEX('GSTR-2B IMS'!$B$5:$B$504,AW501)="GSTR-1A",INDEX('GSTR-2B IMS'!$B$5:$B$504,AW501)="IFF"),IF(OR(INDEX('GSTR-2B IMS'!$V$5:$V$504,AW501)="Accepted",INDEX('GSTR-2B IMS'!$V$5:$V$504,AW501)="No Action",INDEX('GSTR-2B IMS'!$V$5:$V$504,AW501)="Deemed Accepted"),"PASS","REVIEW"),IF(OR(INDEX('GSTR-2B IMS'!$V$5:$V$504,AW501)="Not in IMS",INDEX('GSTR-2B IMS'!$V$5:$V$504,AW501)="N.A.",INDEX('GSTR-2B IMS'!$V$5:$V$504,AW501)=""),"PASS","REVIEW")))))</f>
        <v/>
      </c>
      <c r="BB501" s="190" t="str">
        <f>IF(A501="","",IF(S501="Yes","RCM",IF(AW501="","Unmatched",IF(INDEX('GSTR-2B IMS'!$AC$5:$AC$504,AW501)="","4(A)(5)",INDEX('GSTR-2B IMS'!$AC$5:$AC$504,AW501)))))</f>
        <v/>
      </c>
      <c r="BC501" s="188" t="str">
        <f>IF(A501="","",IF(OR(S501="Yes",F501="Credit Note",Q501&lt;=0,AF501="",Setup!$B$24&lt;=AF501,AN501&lt;=0),0,MAX(0,M501*MIN(1,MAX(0,AI501/AN501))*MAX(0,1-IF(AND(AD501&lt;&gt;"",AD501&lt;=AF501),MIN(1,MAX(0,AE501/Q501)),0))-SUMIFS('Reversal Reclaim'!$K$5:$K$504,'Reversal Reclaim'!$B$5:$B$504,A501,'Reversal Reclaim'!$G$5:$G$504,"Temporary"))))</f>
        <v/>
      </c>
      <c r="BD501" s="188" t="str">
        <f>IF(A501="","",IF(OR(S501="Yes",F501="Credit Note",Q501&lt;=0,AF501="",Setup!$B$24&lt;=AF501,AN501&lt;=0),0,MAX(0,N501*MIN(1,MAX(0,AI501/AN501))*MAX(0,1-IF(AND(AD501&lt;&gt;"",AD501&lt;=AF501),MIN(1,MAX(0,AE501/Q501)),0))-SUMIFS('Reversal Reclaim'!$L$5:$L$504,'Reversal Reclaim'!$B$5:$B$504,A501,'Reversal Reclaim'!$G$5:$G$504,"Temporary"))))</f>
        <v/>
      </c>
      <c r="BE501" s="188" t="str">
        <f>IF(A501="","",IF(OR(S501="Yes",F501="Credit Note",Q501&lt;=0,AF501="",Setup!$B$24&lt;=AF501,AN501&lt;=0),0,MAX(0,O501*MIN(1,MAX(0,AI501/AN501))*MAX(0,1-IF(AND(AD501&lt;&gt;"",AD501&lt;=AF501),MIN(1,MAX(0,AE501/Q501)),0))-SUMIFS('Reversal Reclaim'!$M$5:$M$504,'Reversal Reclaim'!$B$5:$B$504,A501,'Reversal Reclaim'!$G$5:$G$504,"Temporary"))))</f>
        <v/>
      </c>
      <c r="BF501" s="188" t="str">
        <f>IF(A501="","",IF(OR(S501="Yes",F501="Credit Note",Q501&lt;=0,AF501="",Setup!$B$24&lt;=AF501,AN501&lt;=0),0,MAX(0,P501*MIN(1,MAX(0,AI501/AN501))*MAX(0,1-IF(AND(AD501&lt;&gt;"",AD501&lt;=AF501),MIN(1,MAX(0,AE501/Q501)),0))-SUMIFS('Reversal Reclaim'!$N$5:$N$504,'Reversal Reclaim'!$B$5:$B$504,A501,'Reversal Reclaim'!$G$5:$G$504,"Temporary"))))</f>
        <v/>
      </c>
      <c r="BG501" s="188" t="str">
        <f t="shared" si="103"/>
        <v/>
      </c>
    </row>
    <row r="502" spans="1:59" ht="37.950000000000003" customHeight="1" x14ac:dyDescent="0.25">
      <c r="A502" s="61"/>
      <c r="B502" s="62"/>
      <c r="C502" s="62"/>
      <c r="D502" s="62"/>
      <c r="E502" s="62"/>
      <c r="F502" s="62"/>
      <c r="G502" s="62"/>
      <c r="H502" s="63"/>
      <c r="I502" s="63"/>
      <c r="J502" s="63"/>
      <c r="K502" s="63"/>
      <c r="L502" s="64"/>
      <c r="M502" s="64"/>
      <c r="N502" s="64"/>
      <c r="O502" s="64"/>
      <c r="P502" s="64"/>
      <c r="Q502" s="64"/>
      <c r="R502" s="62"/>
      <c r="S502" s="62"/>
      <c r="T502" s="62"/>
      <c r="U502" s="62"/>
      <c r="V502" s="62"/>
      <c r="W502" s="63"/>
      <c r="X502" s="65"/>
      <c r="Y502" s="65"/>
      <c r="Z502" s="65"/>
      <c r="AA502" s="62"/>
      <c r="AB502" s="62"/>
      <c r="AC502" s="62"/>
      <c r="AD502" s="63"/>
      <c r="AE502" s="64"/>
      <c r="AF502" s="63" t="str">
        <f t="shared" si="91"/>
        <v/>
      </c>
      <c r="AG502" s="62"/>
      <c r="AH502" s="207"/>
      <c r="AI502" s="64"/>
      <c r="AJ502" s="64"/>
      <c r="AK502" s="64"/>
      <c r="AL502" s="66" t="str">
        <f t="shared" si="92"/>
        <v/>
      </c>
      <c r="AM502" s="67" t="str">
        <f t="shared" si="93"/>
        <v/>
      </c>
      <c r="AN502" s="68" t="str">
        <f t="shared" si="94"/>
        <v/>
      </c>
      <c r="AO502" s="67" t="str">
        <f t="shared" si="95"/>
        <v/>
      </c>
      <c r="AP502" s="67" t="str">
        <f t="shared" si="96"/>
        <v/>
      </c>
      <c r="AQ502" s="67" t="str">
        <f t="shared" si="97"/>
        <v/>
      </c>
      <c r="AR502" s="67" t="str">
        <f t="shared" si="98"/>
        <v/>
      </c>
      <c r="AS502" s="67" t="str">
        <f t="shared" si="99"/>
        <v/>
      </c>
      <c r="AT502" s="67" t="str">
        <f>IF(A502="","",IF(S502="Yes","N.A.",IF(AND(AD502&lt;&gt;"",AD502&lt;=AF502,AE502&gt;=Q502),"PASS",IF(Setup!$B$24&lt;=AF502,"WATCH",IF(BG502&gt;0,"PARTIAL REVERSE/REVIEW","REVERSE/REVIEW")))))</f>
        <v/>
      </c>
      <c r="AU502" s="67" t="str">
        <f>IF(A502="","",IF(H502="","REVIEW",IF(AI502&gt;0,IF(OR(AH502="",NOT(ISNUMBER(AH502))),"REVIEW CLAIM DATE",IF(AH502&lt;=SUMIF('FY Deadlines'!$A$5:$A$14,IF(MONTH(H502)&gt;=4,YEAR(H502),YEAR(H502)-1),'FY Deadlines'!$F$5:$F$14),"PASS","EXPIRED CLAIM")),IF(SUMIF('FY Deadlines'!$A$5:$A$14,IF(MONTH(H502)&gt;=4,YEAR(H502),YEAR(H502)-1),'FY Deadlines'!$F$5:$F$14)=0,"REVIEW FY",IF(Setup!$B$24&gt;SUMIF('FY Deadlines'!$A$5:$A$14,IF(MONTH(H502)&gt;=4,YEAR(H502),YEAR(H502)-1),'FY Deadlines'!$F$5:$F$14),"EXPIRED","PASS")))))</f>
        <v/>
      </c>
      <c r="AV502" s="67" t="str">
        <f t="shared" si="100"/>
        <v/>
      </c>
      <c r="AW502" s="67" t="str">
        <f>IF(AM502="","",IF(COUNTIF('GSTR-2B IMS'!$AE$5:$AE$504,AM502)=1,SUMIF('GSTR-2B IMS'!$AE$5:$AE$504,AM502,'GSTR-2B IMS'!$AL$5:$AL$504),""))</f>
        <v/>
      </c>
      <c r="AX502" s="67" t="str">
        <f>IF(A502="","",IF(AO502&gt;1,"Duplicate",IF(COUNTIF('GSTR-2B IMS'!$AE$5:$AE$504,AM502)=0,"Only in Books",IF(COUNTIF('GSTR-2B IMS'!$AE$5:$AE$504,AM502)&gt;1,"Duplicate",IF(AND(C502=INDEX('GSTR-2B IMS'!$C$5:$C$504,AW502),F502=INDEX('GSTR-2B IMS'!$F$5:$F$504,AW502),ABS(H502-INDEX('GSTR-2B IMS'!$H$5:$H$504,AW502))&lt;=Setup!$B$21,ABS(L502-INDEX('GSTR-2B IMS'!$L$5:$L$504,AW502))&lt;=Setup!$B$18,ABS(AN502-INDEX('GSTR-2B IMS'!$AF$5:$AF$504,AW502))&lt;=Setup!$B$19,ABS(M502-INDEX('GSTR-2B IMS'!$M$5:$M$504,AW502))&lt;=Setup!$B$20,ABS(N502-INDEX('GSTR-2B IMS'!$N$5:$N$504,AW502))&lt;=Setup!$B$20,ABS(O502-INDEX('GSTR-2B IMS'!$O$5:$O$504,AW502))&lt;=Setup!$B$20,ABS(P502-INDEX('GSTR-2B IMS'!$P$5:$P$504,AW502))&lt;=Setup!$B$20),"Exact",IF(AND(C502=INDEX('GSTR-2B IMS'!$C$5:$C$504,AW502),F502=INDEX('GSTR-2B IMS'!$F$5:$F$504,AW502)),"Partial","Probable"))))))</f>
        <v/>
      </c>
      <c r="AY502" s="69" t="str">
        <f t="shared" si="101"/>
        <v/>
      </c>
      <c r="AZ502" s="190">
        <f t="shared" si="102"/>
        <v>498</v>
      </c>
      <c r="BA502" s="190" t="str">
        <f>IF(A502="","",IF(AW502="","N.A.",IF(INDEX('GSTR-2B IMS'!$T$5:$T$504,AW502)&lt;&gt;"Available","REVIEW",IF(OR(INDEX('GSTR-2B IMS'!$B$5:$B$504,AW502)="GSTR-1 B2B",INDEX('GSTR-2B IMS'!$B$5:$B$504,AW502)="GSTR-1A",INDEX('GSTR-2B IMS'!$B$5:$B$504,AW502)="IFF"),IF(OR(INDEX('GSTR-2B IMS'!$V$5:$V$504,AW502)="Accepted",INDEX('GSTR-2B IMS'!$V$5:$V$504,AW502)="No Action",INDEX('GSTR-2B IMS'!$V$5:$V$504,AW502)="Deemed Accepted"),"PASS","REVIEW"),IF(OR(INDEX('GSTR-2B IMS'!$V$5:$V$504,AW502)="Not in IMS",INDEX('GSTR-2B IMS'!$V$5:$V$504,AW502)="N.A.",INDEX('GSTR-2B IMS'!$V$5:$V$504,AW502)=""),"PASS","REVIEW")))))</f>
        <v/>
      </c>
      <c r="BB502" s="190" t="str">
        <f>IF(A502="","",IF(S502="Yes","RCM",IF(AW502="","Unmatched",IF(INDEX('GSTR-2B IMS'!$AC$5:$AC$504,AW502)="","4(A)(5)",INDEX('GSTR-2B IMS'!$AC$5:$AC$504,AW502)))))</f>
        <v/>
      </c>
      <c r="BC502" s="188" t="str">
        <f>IF(A502="","",IF(OR(S502="Yes",F502="Credit Note",Q502&lt;=0,AF502="",Setup!$B$24&lt;=AF502,AN502&lt;=0),0,MAX(0,M502*MIN(1,MAX(0,AI502/AN502))*MAX(0,1-IF(AND(AD502&lt;&gt;"",AD502&lt;=AF502),MIN(1,MAX(0,AE502/Q502)),0))-SUMIFS('Reversal Reclaim'!$K$5:$K$504,'Reversal Reclaim'!$B$5:$B$504,A502,'Reversal Reclaim'!$G$5:$G$504,"Temporary"))))</f>
        <v/>
      </c>
      <c r="BD502" s="188" t="str">
        <f>IF(A502="","",IF(OR(S502="Yes",F502="Credit Note",Q502&lt;=0,AF502="",Setup!$B$24&lt;=AF502,AN502&lt;=0),0,MAX(0,N502*MIN(1,MAX(0,AI502/AN502))*MAX(0,1-IF(AND(AD502&lt;&gt;"",AD502&lt;=AF502),MIN(1,MAX(0,AE502/Q502)),0))-SUMIFS('Reversal Reclaim'!$L$5:$L$504,'Reversal Reclaim'!$B$5:$B$504,A502,'Reversal Reclaim'!$G$5:$G$504,"Temporary"))))</f>
        <v/>
      </c>
      <c r="BE502" s="188" t="str">
        <f>IF(A502="","",IF(OR(S502="Yes",F502="Credit Note",Q502&lt;=0,AF502="",Setup!$B$24&lt;=AF502,AN502&lt;=0),0,MAX(0,O502*MIN(1,MAX(0,AI502/AN502))*MAX(0,1-IF(AND(AD502&lt;&gt;"",AD502&lt;=AF502),MIN(1,MAX(0,AE502/Q502)),0))-SUMIFS('Reversal Reclaim'!$M$5:$M$504,'Reversal Reclaim'!$B$5:$B$504,A502,'Reversal Reclaim'!$G$5:$G$504,"Temporary"))))</f>
        <v/>
      </c>
      <c r="BF502" s="188" t="str">
        <f>IF(A502="","",IF(OR(S502="Yes",F502="Credit Note",Q502&lt;=0,AF502="",Setup!$B$24&lt;=AF502,AN502&lt;=0),0,MAX(0,P502*MIN(1,MAX(0,AI502/AN502))*MAX(0,1-IF(AND(AD502&lt;&gt;"",AD502&lt;=AF502),MIN(1,MAX(0,AE502/Q502)),0))-SUMIFS('Reversal Reclaim'!$N$5:$N$504,'Reversal Reclaim'!$B$5:$B$504,A502,'Reversal Reclaim'!$G$5:$G$504,"Temporary"))))</f>
        <v/>
      </c>
      <c r="BG502" s="188" t="str">
        <f t="shared" si="103"/>
        <v/>
      </c>
    </row>
    <row r="503" spans="1:59" ht="37.950000000000003" customHeight="1" x14ac:dyDescent="0.25">
      <c r="A503" s="61"/>
      <c r="B503" s="62"/>
      <c r="C503" s="62"/>
      <c r="D503" s="62"/>
      <c r="E503" s="62"/>
      <c r="F503" s="62"/>
      <c r="G503" s="62"/>
      <c r="H503" s="63"/>
      <c r="I503" s="63"/>
      <c r="J503" s="63"/>
      <c r="K503" s="63"/>
      <c r="L503" s="64"/>
      <c r="M503" s="64"/>
      <c r="N503" s="64"/>
      <c r="O503" s="64"/>
      <c r="P503" s="64"/>
      <c r="Q503" s="64"/>
      <c r="R503" s="62"/>
      <c r="S503" s="62"/>
      <c r="T503" s="62"/>
      <c r="U503" s="62"/>
      <c r="V503" s="62"/>
      <c r="W503" s="63"/>
      <c r="X503" s="65"/>
      <c r="Y503" s="65"/>
      <c r="Z503" s="65"/>
      <c r="AA503" s="62"/>
      <c r="AB503" s="62"/>
      <c r="AC503" s="62"/>
      <c r="AD503" s="63"/>
      <c r="AE503" s="64"/>
      <c r="AF503" s="63" t="str">
        <f t="shared" si="91"/>
        <v/>
      </c>
      <c r="AG503" s="62"/>
      <c r="AH503" s="207"/>
      <c r="AI503" s="64"/>
      <c r="AJ503" s="64"/>
      <c r="AK503" s="64"/>
      <c r="AL503" s="66" t="str">
        <f t="shared" si="92"/>
        <v/>
      </c>
      <c r="AM503" s="67" t="str">
        <f t="shared" si="93"/>
        <v/>
      </c>
      <c r="AN503" s="68" t="str">
        <f t="shared" si="94"/>
        <v/>
      </c>
      <c r="AO503" s="67" t="str">
        <f t="shared" si="95"/>
        <v/>
      </c>
      <c r="AP503" s="67" t="str">
        <f t="shared" si="96"/>
        <v/>
      </c>
      <c r="AQ503" s="67" t="str">
        <f t="shared" si="97"/>
        <v/>
      </c>
      <c r="AR503" s="67" t="str">
        <f t="shared" si="98"/>
        <v/>
      </c>
      <c r="AS503" s="67" t="str">
        <f t="shared" si="99"/>
        <v/>
      </c>
      <c r="AT503" s="67" t="str">
        <f>IF(A503="","",IF(S503="Yes","N.A.",IF(AND(AD503&lt;&gt;"",AD503&lt;=AF503,AE503&gt;=Q503),"PASS",IF(Setup!$B$24&lt;=AF503,"WATCH",IF(BG503&gt;0,"PARTIAL REVERSE/REVIEW","REVERSE/REVIEW")))))</f>
        <v/>
      </c>
      <c r="AU503" s="67" t="str">
        <f>IF(A503="","",IF(H503="","REVIEW",IF(AI503&gt;0,IF(OR(AH503="",NOT(ISNUMBER(AH503))),"REVIEW CLAIM DATE",IF(AH503&lt;=SUMIF('FY Deadlines'!$A$5:$A$14,IF(MONTH(H503)&gt;=4,YEAR(H503),YEAR(H503)-1),'FY Deadlines'!$F$5:$F$14),"PASS","EXPIRED CLAIM")),IF(SUMIF('FY Deadlines'!$A$5:$A$14,IF(MONTH(H503)&gt;=4,YEAR(H503),YEAR(H503)-1),'FY Deadlines'!$F$5:$F$14)=0,"REVIEW FY",IF(Setup!$B$24&gt;SUMIF('FY Deadlines'!$A$5:$A$14,IF(MONTH(H503)&gt;=4,YEAR(H503),YEAR(H503)-1),'FY Deadlines'!$F$5:$F$14),"EXPIRED","PASS")))))</f>
        <v/>
      </c>
      <c r="AV503" s="67" t="str">
        <f t="shared" si="100"/>
        <v/>
      </c>
      <c r="AW503" s="67" t="str">
        <f>IF(AM503="","",IF(COUNTIF('GSTR-2B IMS'!$AE$5:$AE$504,AM503)=1,SUMIF('GSTR-2B IMS'!$AE$5:$AE$504,AM503,'GSTR-2B IMS'!$AL$5:$AL$504),""))</f>
        <v/>
      </c>
      <c r="AX503" s="67" t="str">
        <f>IF(A503="","",IF(AO503&gt;1,"Duplicate",IF(COUNTIF('GSTR-2B IMS'!$AE$5:$AE$504,AM503)=0,"Only in Books",IF(COUNTIF('GSTR-2B IMS'!$AE$5:$AE$504,AM503)&gt;1,"Duplicate",IF(AND(C503=INDEX('GSTR-2B IMS'!$C$5:$C$504,AW503),F503=INDEX('GSTR-2B IMS'!$F$5:$F$504,AW503),ABS(H503-INDEX('GSTR-2B IMS'!$H$5:$H$504,AW503))&lt;=Setup!$B$21,ABS(L503-INDEX('GSTR-2B IMS'!$L$5:$L$504,AW503))&lt;=Setup!$B$18,ABS(AN503-INDEX('GSTR-2B IMS'!$AF$5:$AF$504,AW503))&lt;=Setup!$B$19,ABS(M503-INDEX('GSTR-2B IMS'!$M$5:$M$504,AW503))&lt;=Setup!$B$20,ABS(N503-INDEX('GSTR-2B IMS'!$N$5:$N$504,AW503))&lt;=Setup!$B$20,ABS(O503-INDEX('GSTR-2B IMS'!$O$5:$O$504,AW503))&lt;=Setup!$B$20,ABS(P503-INDEX('GSTR-2B IMS'!$P$5:$P$504,AW503))&lt;=Setup!$B$20),"Exact",IF(AND(C503=INDEX('GSTR-2B IMS'!$C$5:$C$504,AW503),F503=INDEX('GSTR-2B IMS'!$F$5:$F$504,AW503)),"Partial","Probable"))))))</f>
        <v/>
      </c>
      <c r="AY503" s="69" t="str">
        <f t="shared" si="101"/>
        <v/>
      </c>
      <c r="AZ503" s="190">
        <f t="shared" si="102"/>
        <v>499</v>
      </c>
      <c r="BA503" s="190" t="str">
        <f>IF(A503="","",IF(AW503="","N.A.",IF(INDEX('GSTR-2B IMS'!$T$5:$T$504,AW503)&lt;&gt;"Available","REVIEW",IF(OR(INDEX('GSTR-2B IMS'!$B$5:$B$504,AW503)="GSTR-1 B2B",INDEX('GSTR-2B IMS'!$B$5:$B$504,AW503)="GSTR-1A",INDEX('GSTR-2B IMS'!$B$5:$B$504,AW503)="IFF"),IF(OR(INDEX('GSTR-2B IMS'!$V$5:$V$504,AW503)="Accepted",INDEX('GSTR-2B IMS'!$V$5:$V$504,AW503)="No Action",INDEX('GSTR-2B IMS'!$V$5:$V$504,AW503)="Deemed Accepted"),"PASS","REVIEW"),IF(OR(INDEX('GSTR-2B IMS'!$V$5:$V$504,AW503)="Not in IMS",INDEX('GSTR-2B IMS'!$V$5:$V$504,AW503)="N.A.",INDEX('GSTR-2B IMS'!$V$5:$V$504,AW503)=""),"PASS","REVIEW")))))</f>
        <v/>
      </c>
      <c r="BB503" s="190" t="str">
        <f>IF(A503="","",IF(S503="Yes","RCM",IF(AW503="","Unmatched",IF(INDEX('GSTR-2B IMS'!$AC$5:$AC$504,AW503)="","4(A)(5)",INDEX('GSTR-2B IMS'!$AC$5:$AC$504,AW503)))))</f>
        <v/>
      </c>
      <c r="BC503" s="188" t="str">
        <f>IF(A503="","",IF(OR(S503="Yes",F503="Credit Note",Q503&lt;=0,AF503="",Setup!$B$24&lt;=AF503,AN503&lt;=0),0,MAX(0,M503*MIN(1,MAX(0,AI503/AN503))*MAX(0,1-IF(AND(AD503&lt;&gt;"",AD503&lt;=AF503),MIN(1,MAX(0,AE503/Q503)),0))-SUMIFS('Reversal Reclaim'!$K$5:$K$504,'Reversal Reclaim'!$B$5:$B$504,A503,'Reversal Reclaim'!$G$5:$G$504,"Temporary"))))</f>
        <v/>
      </c>
      <c r="BD503" s="188" t="str">
        <f>IF(A503="","",IF(OR(S503="Yes",F503="Credit Note",Q503&lt;=0,AF503="",Setup!$B$24&lt;=AF503,AN503&lt;=0),0,MAX(0,N503*MIN(1,MAX(0,AI503/AN503))*MAX(0,1-IF(AND(AD503&lt;&gt;"",AD503&lt;=AF503),MIN(1,MAX(0,AE503/Q503)),0))-SUMIFS('Reversal Reclaim'!$L$5:$L$504,'Reversal Reclaim'!$B$5:$B$504,A503,'Reversal Reclaim'!$G$5:$G$504,"Temporary"))))</f>
        <v/>
      </c>
      <c r="BE503" s="188" t="str">
        <f>IF(A503="","",IF(OR(S503="Yes",F503="Credit Note",Q503&lt;=0,AF503="",Setup!$B$24&lt;=AF503,AN503&lt;=0),0,MAX(0,O503*MIN(1,MAX(0,AI503/AN503))*MAX(0,1-IF(AND(AD503&lt;&gt;"",AD503&lt;=AF503),MIN(1,MAX(0,AE503/Q503)),0))-SUMIFS('Reversal Reclaim'!$M$5:$M$504,'Reversal Reclaim'!$B$5:$B$504,A503,'Reversal Reclaim'!$G$5:$G$504,"Temporary"))))</f>
        <v/>
      </c>
      <c r="BF503" s="188" t="str">
        <f>IF(A503="","",IF(OR(S503="Yes",F503="Credit Note",Q503&lt;=0,AF503="",Setup!$B$24&lt;=AF503,AN503&lt;=0),0,MAX(0,P503*MIN(1,MAX(0,AI503/AN503))*MAX(0,1-IF(AND(AD503&lt;&gt;"",AD503&lt;=AF503),MIN(1,MAX(0,AE503/Q503)),0))-SUMIFS('Reversal Reclaim'!$N$5:$N$504,'Reversal Reclaim'!$B$5:$B$504,A503,'Reversal Reclaim'!$G$5:$G$504,"Temporary"))))</f>
        <v/>
      </c>
      <c r="BG503" s="188" t="str">
        <f t="shared" si="103"/>
        <v/>
      </c>
    </row>
    <row r="504" spans="1:59" ht="37.950000000000003" customHeight="1" x14ac:dyDescent="0.25">
      <c r="A504" s="71"/>
      <c r="B504" s="72"/>
      <c r="C504" s="72"/>
      <c r="D504" s="72"/>
      <c r="E504" s="72"/>
      <c r="F504" s="72"/>
      <c r="G504" s="72"/>
      <c r="H504" s="73"/>
      <c r="I504" s="73"/>
      <c r="J504" s="73"/>
      <c r="K504" s="73"/>
      <c r="L504" s="74"/>
      <c r="M504" s="74"/>
      <c r="N504" s="74"/>
      <c r="O504" s="74"/>
      <c r="P504" s="74"/>
      <c r="Q504" s="74"/>
      <c r="R504" s="72"/>
      <c r="S504" s="72"/>
      <c r="T504" s="72"/>
      <c r="U504" s="72"/>
      <c r="V504" s="72"/>
      <c r="W504" s="73"/>
      <c r="X504" s="75"/>
      <c r="Y504" s="75"/>
      <c r="Z504" s="75"/>
      <c r="AA504" s="72"/>
      <c r="AB504" s="72"/>
      <c r="AC504" s="72"/>
      <c r="AD504" s="73"/>
      <c r="AE504" s="74"/>
      <c r="AF504" s="73" t="str">
        <f t="shared" si="91"/>
        <v/>
      </c>
      <c r="AG504" s="72"/>
      <c r="AH504" s="208"/>
      <c r="AI504" s="74"/>
      <c r="AJ504" s="74"/>
      <c r="AK504" s="74"/>
      <c r="AL504" s="76" t="str">
        <f t="shared" si="92"/>
        <v/>
      </c>
      <c r="AM504" s="77" t="str">
        <f t="shared" si="93"/>
        <v/>
      </c>
      <c r="AN504" s="78" t="str">
        <f t="shared" si="94"/>
        <v/>
      </c>
      <c r="AO504" s="77" t="str">
        <f t="shared" si="95"/>
        <v/>
      </c>
      <c r="AP504" s="77" t="str">
        <f t="shared" si="96"/>
        <v/>
      </c>
      <c r="AQ504" s="77" t="str">
        <f t="shared" si="97"/>
        <v/>
      </c>
      <c r="AR504" s="77" t="str">
        <f t="shared" si="98"/>
        <v/>
      </c>
      <c r="AS504" s="77" t="str">
        <f t="shared" si="99"/>
        <v/>
      </c>
      <c r="AT504" s="77" t="str">
        <f>IF(A504="","",IF(S504="Yes","N.A.",IF(AND(AD504&lt;&gt;"",AD504&lt;=AF504,AE504&gt;=Q504),"PASS",IF(Setup!$B$24&lt;=AF504,"WATCH",IF(BG504&gt;0,"PARTIAL REVERSE/REVIEW","REVERSE/REVIEW")))))</f>
        <v/>
      </c>
      <c r="AU504" s="77" t="str">
        <f>IF(A504="","",IF(H504="","REVIEW",IF(AI504&gt;0,IF(OR(AH504="",NOT(ISNUMBER(AH504))),"REVIEW CLAIM DATE",IF(AH504&lt;=SUMIF('FY Deadlines'!$A$5:$A$14,IF(MONTH(H504)&gt;=4,YEAR(H504),YEAR(H504)-1),'FY Deadlines'!$F$5:$F$14),"PASS","EXPIRED CLAIM")),IF(SUMIF('FY Deadlines'!$A$5:$A$14,IF(MONTH(H504)&gt;=4,YEAR(H504),YEAR(H504)-1),'FY Deadlines'!$F$5:$F$14)=0,"REVIEW FY",IF(Setup!$B$24&gt;SUMIF('FY Deadlines'!$A$5:$A$14,IF(MONTH(H504)&gt;=4,YEAR(H504),YEAR(H504)-1),'FY Deadlines'!$F$5:$F$14),"EXPIRED","PASS")))))</f>
        <v/>
      </c>
      <c r="AV504" s="77" t="str">
        <f t="shared" si="100"/>
        <v/>
      </c>
      <c r="AW504" s="77" t="str">
        <f>IF(AM504="","",IF(COUNTIF('GSTR-2B IMS'!$AE$5:$AE$504,AM504)=1,SUMIF('GSTR-2B IMS'!$AE$5:$AE$504,AM504,'GSTR-2B IMS'!$AL$5:$AL$504),""))</f>
        <v/>
      </c>
      <c r="AX504" s="77" t="str">
        <f>IF(A504="","",IF(AO504&gt;1,"Duplicate",IF(COUNTIF('GSTR-2B IMS'!$AE$5:$AE$504,AM504)=0,"Only in Books",IF(COUNTIF('GSTR-2B IMS'!$AE$5:$AE$504,AM504)&gt;1,"Duplicate",IF(AND(C504=INDEX('GSTR-2B IMS'!$C$5:$C$504,AW504),F504=INDEX('GSTR-2B IMS'!$F$5:$F$504,AW504),ABS(H504-INDEX('GSTR-2B IMS'!$H$5:$H$504,AW504))&lt;=Setup!$B$21,ABS(L504-INDEX('GSTR-2B IMS'!$L$5:$L$504,AW504))&lt;=Setup!$B$18,ABS(AN504-INDEX('GSTR-2B IMS'!$AF$5:$AF$504,AW504))&lt;=Setup!$B$19,ABS(M504-INDEX('GSTR-2B IMS'!$M$5:$M$504,AW504))&lt;=Setup!$B$20,ABS(N504-INDEX('GSTR-2B IMS'!$N$5:$N$504,AW504))&lt;=Setup!$B$20,ABS(O504-INDEX('GSTR-2B IMS'!$O$5:$O$504,AW504))&lt;=Setup!$B$20,ABS(P504-INDEX('GSTR-2B IMS'!$P$5:$P$504,AW504))&lt;=Setup!$B$20),"Exact",IF(AND(C504=INDEX('GSTR-2B IMS'!$C$5:$C$504,AW504),F504=INDEX('GSTR-2B IMS'!$F$5:$F$504,AW504)),"Partial","Probable"))))))</f>
        <v/>
      </c>
      <c r="AY504" s="79" t="str">
        <f t="shared" si="101"/>
        <v/>
      </c>
      <c r="AZ504" s="191">
        <f t="shared" si="102"/>
        <v>500</v>
      </c>
      <c r="BA504" s="191" t="str">
        <f>IF(A504="","",IF(AW504="","N.A.",IF(INDEX('GSTR-2B IMS'!$T$5:$T$504,AW504)&lt;&gt;"Available","REVIEW",IF(OR(INDEX('GSTR-2B IMS'!$B$5:$B$504,AW504)="GSTR-1 B2B",INDEX('GSTR-2B IMS'!$B$5:$B$504,AW504)="GSTR-1A",INDEX('GSTR-2B IMS'!$B$5:$B$504,AW504)="IFF"),IF(OR(INDEX('GSTR-2B IMS'!$V$5:$V$504,AW504)="Accepted",INDEX('GSTR-2B IMS'!$V$5:$V$504,AW504)="No Action",INDEX('GSTR-2B IMS'!$V$5:$V$504,AW504)="Deemed Accepted"),"PASS","REVIEW"),IF(OR(INDEX('GSTR-2B IMS'!$V$5:$V$504,AW504)="Not in IMS",INDEX('GSTR-2B IMS'!$V$5:$V$504,AW504)="N.A.",INDEX('GSTR-2B IMS'!$V$5:$V$504,AW504)=""),"PASS","REVIEW")))))</f>
        <v/>
      </c>
      <c r="BB504" s="191" t="str">
        <f>IF(A504="","",IF(S504="Yes","RCM",IF(AW504="","Unmatched",IF(INDEX('GSTR-2B IMS'!$AC$5:$AC$504,AW504)="","4(A)(5)",INDEX('GSTR-2B IMS'!$AC$5:$AC$504,AW504)))))</f>
        <v/>
      </c>
      <c r="BC504" s="188" t="str">
        <f>IF(A504="","",IF(OR(S504="Yes",F504="Credit Note",Q504&lt;=0,AF504="",Setup!$B$24&lt;=AF504,AN504&lt;=0),0,MAX(0,M504*MIN(1,MAX(0,AI504/AN504))*MAX(0,1-IF(AND(AD504&lt;&gt;"",AD504&lt;=AF504),MIN(1,MAX(0,AE504/Q504)),0))-SUMIFS('Reversal Reclaim'!$K$5:$K$504,'Reversal Reclaim'!$B$5:$B$504,A504,'Reversal Reclaim'!$G$5:$G$504,"Temporary"))))</f>
        <v/>
      </c>
      <c r="BD504" s="188" t="str">
        <f>IF(A504="","",IF(OR(S504="Yes",F504="Credit Note",Q504&lt;=0,AF504="",Setup!$B$24&lt;=AF504,AN504&lt;=0),0,MAX(0,N504*MIN(1,MAX(0,AI504/AN504))*MAX(0,1-IF(AND(AD504&lt;&gt;"",AD504&lt;=AF504),MIN(1,MAX(0,AE504/Q504)),0))-SUMIFS('Reversal Reclaim'!$L$5:$L$504,'Reversal Reclaim'!$B$5:$B$504,A504,'Reversal Reclaim'!$G$5:$G$504,"Temporary"))))</f>
        <v/>
      </c>
      <c r="BE504" s="188" t="str">
        <f>IF(A504="","",IF(OR(S504="Yes",F504="Credit Note",Q504&lt;=0,AF504="",Setup!$B$24&lt;=AF504,AN504&lt;=0),0,MAX(0,O504*MIN(1,MAX(0,AI504/AN504))*MAX(0,1-IF(AND(AD504&lt;&gt;"",AD504&lt;=AF504),MIN(1,MAX(0,AE504/Q504)),0))-SUMIFS('Reversal Reclaim'!$M$5:$M$504,'Reversal Reclaim'!$B$5:$B$504,A504,'Reversal Reclaim'!$G$5:$G$504,"Temporary"))))</f>
        <v/>
      </c>
      <c r="BF504" s="188" t="str">
        <f>IF(A504="","",IF(OR(S504="Yes",F504="Credit Note",Q504&lt;=0,AF504="",Setup!$B$24&lt;=AF504,AN504&lt;=0),0,MAX(0,P504*MIN(1,MAX(0,AI504/AN504))*MAX(0,1-IF(AND(AD504&lt;&gt;"",AD504&lt;=AF504),MIN(1,MAX(0,AE504/Q504)),0))-SUMIFS('Reversal Reclaim'!$N$5:$N$504,'Reversal Reclaim'!$B$5:$B$504,A504,'Reversal Reclaim'!$G$5:$G$504,"Temporary"))))</f>
        <v/>
      </c>
      <c r="BG504" s="188" t="str">
        <f t="shared" si="103"/>
        <v/>
      </c>
    </row>
    <row r="505" spans="1:59" ht="15" customHeight="1" x14ac:dyDescent="0.25">
      <c r="A505" s="15"/>
      <c r="B505" s="15"/>
      <c r="C505" s="15"/>
      <c r="D505" s="15"/>
      <c r="E505" s="15"/>
      <c r="F505" s="15"/>
      <c r="G505" s="15"/>
      <c r="H505" s="48"/>
      <c r="I505" s="48"/>
      <c r="J505" s="48"/>
      <c r="K505" s="48"/>
      <c r="L505" s="81"/>
      <c r="M505" s="81"/>
      <c r="N505" s="81"/>
      <c r="O505" s="81"/>
      <c r="P505" s="81"/>
      <c r="Q505" s="81"/>
      <c r="R505" s="15"/>
      <c r="S505" s="15"/>
      <c r="T505" s="15"/>
      <c r="U505" s="15"/>
      <c r="V505" s="15"/>
      <c r="W505" s="48"/>
      <c r="X505" s="15"/>
      <c r="Y505" s="15"/>
      <c r="Z505" s="15"/>
      <c r="AA505" s="15"/>
      <c r="AB505" s="15"/>
      <c r="AC505" s="15"/>
      <c r="AD505" s="48"/>
      <c r="AE505" s="81"/>
      <c r="AF505" s="48"/>
      <c r="AG505" s="15"/>
      <c r="AH505" s="15"/>
      <c r="AI505" s="81"/>
      <c r="AJ505" s="81"/>
      <c r="AK505" s="81"/>
      <c r="AL505" s="15"/>
      <c r="AM505" s="15"/>
      <c r="AN505" s="81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</row>
    <row r="506" spans="1:59" ht="15" customHeight="1" x14ac:dyDescent="0.25">
      <c r="A506" s="15"/>
      <c r="B506" s="15"/>
      <c r="C506" s="15"/>
      <c r="D506" s="15"/>
      <c r="E506" s="15"/>
      <c r="F506" s="15"/>
      <c r="G506" s="15"/>
      <c r="H506" s="48"/>
      <c r="I506" s="48"/>
      <c r="J506" s="48"/>
      <c r="K506" s="48"/>
      <c r="L506" s="81"/>
      <c r="M506" s="81"/>
      <c r="N506" s="81"/>
      <c r="O506" s="81"/>
      <c r="P506" s="81"/>
      <c r="Q506" s="81"/>
      <c r="R506" s="15"/>
      <c r="S506" s="15"/>
      <c r="T506" s="15"/>
      <c r="U506" s="15"/>
      <c r="V506" s="15"/>
      <c r="W506" s="48"/>
      <c r="X506" s="15"/>
      <c r="Y506" s="15"/>
      <c r="Z506" s="15"/>
      <c r="AA506" s="15"/>
      <c r="AB506" s="15"/>
      <c r="AC506" s="15"/>
      <c r="AD506" s="48"/>
      <c r="AE506" s="81"/>
      <c r="AF506" s="48"/>
      <c r="AG506" s="15"/>
      <c r="AH506" s="15"/>
      <c r="AI506" s="81"/>
      <c r="AJ506" s="81"/>
      <c r="AK506" s="81"/>
      <c r="AL506" s="15"/>
      <c r="AM506" s="15"/>
      <c r="AN506" s="81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</row>
    <row r="507" spans="1:59" ht="15" customHeight="1" x14ac:dyDescent="0.25">
      <c r="A507" s="15"/>
      <c r="B507" s="15"/>
      <c r="C507" s="15"/>
      <c r="D507" s="15"/>
      <c r="E507" s="15"/>
      <c r="F507" s="15"/>
      <c r="G507" s="15"/>
      <c r="H507" s="48"/>
      <c r="I507" s="48"/>
      <c r="J507" s="48"/>
      <c r="K507" s="48"/>
      <c r="L507" s="81"/>
      <c r="M507" s="81"/>
      <c r="N507" s="81"/>
      <c r="O507" s="81"/>
      <c r="P507" s="81"/>
      <c r="Q507" s="81"/>
      <c r="R507" s="15"/>
      <c r="S507" s="15"/>
      <c r="T507" s="15"/>
      <c r="U507" s="15"/>
      <c r="V507" s="15"/>
      <c r="W507" s="48"/>
      <c r="X507" s="15"/>
      <c r="Y507" s="15"/>
      <c r="Z507" s="15"/>
      <c r="AA507" s="15"/>
      <c r="AB507" s="15"/>
      <c r="AC507" s="15"/>
      <c r="AD507" s="48"/>
      <c r="AE507" s="81"/>
      <c r="AF507" s="48"/>
      <c r="AG507" s="15"/>
      <c r="AH507" s="15"/>
      <c r="AI507" s="81"/>
      <c r="AJ507" s="81"/>
      <c r="AK507" s="81"/>
      <c r="AL507" s="15"/>
      <c r="AM507" s="15"/>
      <c r="AN507" s="81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</row>
    <row r="508" spans="1:59" ht="15" customHeight="1" x14ac:dyDescent="0.25">
      <c r="A508" s="15"/>
      <c r="B508" s="15"/>
      <c r="C508" s="15"/>
      <c r="D508" s="15"/>
      <c r="E508" s="15"/>
      <c r="F508" s="15"/>
      <c r="G508" s="15"/>
      <c r="H508" s="48"/>
      <c r="I508" s="48"/>
      <c r="J508" s="48"/>
      <c r="K508" s="48"/>
      <c r="L508" s="81"/>
      <c r="M508" s="81"/>
      <c r="N508" s="81"/>
      <c r="O508" s="81"/>
      <c r="P508" s="81"/>
      <c r="Q508" s="81"/>
      <c r="R508" s="15"/>
      <c r="S508" s="15"/>
      <c r="T508" s="15"/>
      <c r="U508" s="15"/>
      <c r="V508" s="15"/>
      <c r="W508" s="48"/>
      <c r="X508" s="15"/>
      <c r="Y508" s="15"/>
      <c r="Z508" s="15"/>
      <c r="AA508" s="15"/>
      <c r="AB508" s="15"/>
      <c r="AC508" s="15"/>
      <c r="AD508" s="48"/>
      <c r="AE508" s="81"/>
      <c r="AF508" s="48"/>
      <c r="AG508" s="15"/>
      <c r="AH508" s="15"/>
      <c r="AI508" s="81"/>
      <c r="AJ508" s="81"/>
      <c r="AK508" s="81"/>
      <c r="AL508" s="15"/>
      <c r="AM508" s="15"/>
      <c r="AN508" s="81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</row>
    <row r="509" spans="1:59" ht="15" customHeight="1" x14ac:dyDescent="0.25">
      <c r="A509" s="15"/>
      <c r="B509" s="15"/>
      <c r="C509" s="15"/>
      <c r="D509" s="15"/>
      <c r="E509" s="15"/>
      <c r="F509" s="15"/>
      <c r="G509" s="15"/>
      <c r="H509" s="48"/>
      <c r="I509" s="48"/>
      <c r="J509" s="48"/>
      <c r="K509" s="48"/>
      <c r="L509" s="81"/>
      <c r="M509" s="81"/>
      <c r="N509" s="81"/>
      <c r="O509" s="81"/>
      <c r="P509" s="81"/>
      <c r="Q509" s="81"/>
      <c r="R509" s="15"/>
      <c r="S509" s="15"/>
      <c r="T509" s="15"/>
      <c r="U509" s="15"/>
      <c r="V509" s="15"/>
      <c r="W509" s="48"/>
      <c r="X509" s="15"/>
      <c r="Y509" s="15"/>
      <c r="Z509" s="15"/>
      <c r="AA509" s="15"/>
      <c r="AB509" s="15"/>
      <c r="AC509" s="15"/>
      <c r="AD509" s="48"/>
      <c r="AE509" s="81"/>
      <c r="AF509" s="48"/>
      <c r="AG509" s="15"/>
      <c r="AH509" s="15"/>
      <c r="AI509" s="81"/>
      <c r="AJ509" s="81"/>
      <c r="AK509" s="81"/>
      <c r="AL509" s="15"/>
      <c r="AM509" s="15"/>
      <c r="AN509" s="81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</row>
    <row r="510" spans="1:59" ht="15" customHeight="1" x14ac:dyDescent="0.25">
      <c r="A510" s="15"/>
      <c r="B510" s="15"/>
      <c r="C510" s="15"/>
      <c r="D510" s="15"/>
      <c r="E510" s="15"/>
      <c r="F510" s="15"/>
      <c r="G510" s="15"/>
      <c r="H510" s="48"/>
      <c r="I510" s="48"/>
      <c r="J510" s="48"/>
      <c r="K510" s="48"/>
      <c r="L510" s="81"/>
      <c r="M510" s="81"/>
      <c r="N510" s="81"/>
      <c r="O510" s="81"/>
      <c r="P510" s="81"/>
      <c r="Q510" s="81"/>
      <c r="R510" s="15"/>
      <c r="S510" s="15"/>
      <c r="T510" s="15"/>
      <c r="U510" s="15"/>
      <c r="V510" s="15"/>
      <c r="W510" s="48"/>
      <c r="X510" s="15"/>
      <c r="Y510" s="15"/>
      <c r="Z510" s="15"/>
      <c r="AA510" s="15"/>
      <c r="AB510" s="15"/>
      <c r="AC510" s="15"/>
      <c r="AD510" s="48"/>
      <c r="AE510" s="81"/>
      <c r="AF510" s="48"/>
      <c r="AG510" s="15"/>
      <c r="AH510" s="15"/>
      <c r="AI510" s="81"/>
      <c r="AJ510" s="81"/>
      <c r="AK510" s="81"/>
      <c r="AL510" s="15"/>
      <c r="AM510" s="15"/>
      <c r="AN510" s="81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</row>
    <row r="511" spans="1:59" ht="15" customHeight="1" x14ac:dyDescent="0.25">
      <c r="A511" s="15"/>
      <c r="B511" s="15"/>
      <c r="C511" s="15"/>
      <c r="D511" s="15"/>
      <c r="E511" s="15"/>
      <c r="F511" s="15"/>
      <c r="G511" s="15"/>
      <c r="H511" s="48"/>
      <c r="I511" s="48"/>
      <c r="J511" s="48"/>
      <c r="K511" s="48"/>
      <c r="L511" s="81"/>
      <c r="M511" s="81"/>
      <c r="N511" s="81"/>
      <c r="O511" s="81"/>
      <c r="P511" s="81"/>
      <c r="Q511" s="81"/>
      <c r="R511" s="15"/>
      <c r="S511" s="15"/>
      <c r="T511" s="15"/>
      <c r="U511" s="15"/>
      <c r="V511" s="15"/>
      <c r="W511" s="48"/>
      <c r="X511" s="15"/>
      <c r="Y511" s="15"/>
      <c r="Z511" s="15"/>
      <c r="AA511" s="15"/>
      <c r="AB511" s="15"/>
      <c r="AC511" s="15"/>
      <c r="AD511" s="48"/>
      <c r="AE511" s="81"/>
      <c r="AF511" s="48"/>
      <c r="AG511" s="15"/>
      <c r="AH511" s="15"/>
      <c r="AI511" s="81"/>
      <c r="AJ511" s="81"/>
      <c r="AK511" s="81"/>
      <c r="AL511" s="15"/>
      <c r="AM511" s="15"/>
      <c r="AN511" s="81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</row>
    <row r="512" spans="1:59" ht="15" customHeight="1" x14ac:dyDescent="0.25">
      <c r="A512" s="15"/>
      <c r="B512" s="15"/>
      <c r="C512" s="15"/>
      <c r="D512" s="15"/>
      <c r="E512" s="15"/>
      <c r="F512" s="15"/>
      <c r="G512" s="15"/>
      <c r="H512" s="48"/>
      <c r="I512" s="48"/>
      <c r="J512" s="48"/>
      <c r="K512" s="48"/>
      <c r="L512" s="81"/>
      <c r="M512" s="81"/>
      <c r="N512" s="81"/>
      <c r="O512" s="81"/>
      <c r="P512" s="81"/>
      <c r="Q512" s="81"/>
      <c r="R512" s="15"/>
      <c r="S512" s="15"/>
      <c r="T512" s="15"/>
      <c r="U512" s="15"/>
      <c r="V512" s="15"/>
      <c r="W512" s="48"/>
      <c r="X512" s="15"/>
      <c r="Y512" s="15"/>
      <c r="Z512" s="15"/>
      <c r="AA512" s="15"/>
      <c r="AB512" s="15"/>
      <c r="AC512" s="15"/>
      <c r="AD512" s="48"/>
      <c r="AE512" s="81"/>
      <c r="AF512" s="48"/>
      <c r="AG512" s="15"/>
      <c r="AH512" s="15"/>
      <c r="AI512" s="81"/>
      <c r="AJ512" s="81"/>
      <c r="AK512" s="81"/>
      <c r="AL512" s="15"/>
      <c r="AM512" s="15"/>
      <c r="AN512" s="81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</row>
    <row r="513" spans="1:52" ht="15" customHeight="1" x14ac:dyDescent="0.25">
      <c r="A513" s="15"/>
      <c r="B513" s="15"/>
      <c r="C513" s="15"/>
      <c r="D513" s="15"/>
      <c r="E513" s="15"/>
      <c r="F513" s="15"/>
      <c r="G513" s="15"/>
      <c r="H513" s="48"/>
      <c r="I513" s="48"/>
      <c r="J513" s="48"/>
      <c r="K513" s="48"/>
      <c r="L513" s="81"/>
      <c r="M513" s="81"/>
      <c r="N513" s="81"/>
      <c r="O513" s="81"/>
      <c r="P513" s="81"/>
      <c r="Q513" s="81"/>
      <c r="R513" s="15"/>
      <c r="S513" s="15"/>
      <c r="T513" s="15"/>
      <c r="U513" s="15"/>
      <c r="V513" s="15"/>
      <c r="W513" s="48"/>
      <c r="X513" s="15"/>
      <c r="Y513" s="15"/>
      <c r="Z513" s="15"/>
      <c r="AA513" s="15"/>
      <c r="AB513" s="15"/>
      <c r="AC513" s="15"/>
      <c r="AD513" s="48"/>
      <c r="AE513" s="81"/>
      <c r="AF513" s="48"/>
      <c r="AG513" s="15"/>
      <c r="AH513" s="15"/>
      <c r="AI513" s="81"/>
      <c r="AJ513" s="81"/>
      <c r="AK513" s="81"/>
      <c r="AL513" s="15"/>
      <c r="AM513" s="15"/>
      <c r="AN513" s="81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</row>
    <row r="514" spans="1:52" ht="15" customHeight="1" x14ac:dyDescent="0.25">
      <c r="A514" s="15"/>
      <c r="B514" s="15"/>
      <c r="C514" s="15"/>
      <c r="D514" s="15"/>
      <c r="E514" s="15"/>
      <c r="F514" s="15"/>
      <c r="G514" s="15"/>
      <c r="H514" s="48"/>
      <c r="I514" s="48"/>
      <c r="J514" s="48"/>
      <c r="K514" s="48"/>
      <c r="L514" s="81"/>
      <c r="M514" s="81"/>
      <c r="N514" s="81"/>
      <c r="O514" s="81"/>
      <c r="P514" s="81"/>
      <c r="Q514" s="81"/>
      <c r="R514" s="15"/>
      <c r="S514" s="15"/>
      <c r="T514" s="15"/>
      <c r="U514" s="15"/>
      <c r="V514" s="15"/>
      <c r="W514" s="48"/>
      <c r="X514" s="15"/>
      <c r="Y514" s="15"/>
      <c r="Z514" s="15"/>
      <c r="AA514" s="15"/>
      <c r="AB514" s="15"/>
      <c r="AC514" s="15"/>
      <c r="AD514" s="48"/>
      <c r="AE514" s="81"/>
      <c r="AF514" s="48"/>
      <c r="AG514" s="15"/>
      <c r="AH514" s="15"/>
      <c r="AI514" s="81"/>
      <c r="AJ514" s="81"/>
      <c r="AK514" s="81"/>
      <c r="AL514" s="15"/>
      <c r="AM514" s="15"/>
      <c r="AN514" s="81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</row>
    <row r="515" spans="1:52" ht="15" customHeight="1" x14ac:dyDescent="0.25">
      <c r="A515" s="15"/>
      <c r="B515" s="15"/>
      <c r="C515" s="15"/>
      <c r="D515" s="15"/>
      <c r="E515" s="15"/>
      <c r="F515" s="15"/>
      <c r="G515" s="15"/>
      <c r="H515" s="48"/>
      <c r="I515" s="48"/>
      <c r="J515" s="48"/>
      <c r="K515" s="48"/>
      <c r="L515" s="81"/>
      <c r="M515" s="81"/>
      <c r="N515" s="81"/>
      <c r="O515" s="81"/>
      <c r="P515" s="81"/>
      <c r="Q515" s="81"/>
      <c r="R515" s="15"/>
      <c r="S515" s="15"/>
      <c r="T515" s="15"/>
      <c r="U515" s="15"/>
      <c r="V515" s="15"/>
      <c r="W515" s="48"/>
      <c r="X515" s="15"/>
      <c r="Y515" s="15"/>
      <c r="Z515" s="15"/>
      <c r="AA515" s="15"/>
      <c r="AB515" s="15"/>
      <c r="AC515" s="15"/>
      <c r="AD515" s="48"/>
      <c r="AE515" s="81"/>
      <c r="AF515" s="48"/>
      <c r="AG515" s="15"/>
      <c r="AH515" s="15"/>
      <c r="AI515" s="81"/>
      <c r="AJ515" s="81"/>
      <c r="AK515" s="81"/>
      <c r="AL515" s="15"/>
      <c r="AM515" s="15"/>
      <c r="AN515" s="81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</row>
    <row r="516" spans="1:52" ht="15" customHeight="1" x14ac:dyDescent="0.25">
      <c r="A516" s="15"/>
      <c r="B516" s="15"/>
      <c r="C516" s="15"/>
      <c r="D516" s="15"/>
      <c r="E516" s="15"/>
      <c r="F516" s="15"/>
      <c r="G516" s="15"/>
      <c r="H516" s="48"/>
      <c r="I516" s="48"/>
      <c r="J516" s="48"/>
      <c r="K516" s="48"/>
      <c r="L516" s="81"/>
      <c r="M516" s="81"/>
      <c r="N516" s="81"/>
      <c r="O516" s="81"/>
      <c r="P516" s="81"/>
      <c r="Q516" s="81"/>
      <c r="R516" s="15"/>
      <c r="S516" s="15"/>
      <c r="T516" s="15"/>
      <c r="U516" s="15"/>
      <c r="V516" s="15"/>
      <c r="W516" s="48"/>
      <c r="X516" s="15"/>
      <c r="Y516" s="15"/>
      <c r="Z516" s="15"/>
      <c r="AA516" s="15"/>
      <c r="AB516" s="15"/>
      <c r="AC516" s="15"/>
      <c r="AD516" s="48"/>
      <c r="AE516" s="81"/>
      <c r="AF516" s="48"/>
      <c r="AG516" s="15"/>
      <c r="AH516" s="15"/>
      <c r="AI516" s="81"/>
      <c r="AJ516" s="81"/>
      <c r="AK516" s="81"/>
      <c r="AL516" s="15"/>
      <c r="AM516" s="15"/>
      <c r="AN516" s="81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</row>
    <row r="517" spans="1:52" ht="15" customHeight="1" x14ac:dyDescent="0.25">
      <c r="A517" s="15"/>
      <c r="B517" s="15"/>
      <c r="C517" s="15"/>
      <c r="D517" s="15"/>
      <c r="E517" s="15"/>
      <c r="F517" s="15"/>
      <c r="G517" s="15"/>
      <c r="H517" s="48"/>
      <c r="I517" s="48"/>
      <c r="J517" s="48"/>
      <c r="K517" s="48"/>
      <c r="L517" s="81"/>
      <c r="M517" s="81"/>
      <c r="N517" s="81"/>
      <c r="O517" s="81"/>
      <c r="P517" s="81"/>
      <c r="Q517" s="81"/>
      <c r="R517" s="15"/>
      <c r="S517" s="15"/>
      <c r="T517" s="15"/>
      <c r="U517" s="15"/>
      <c r="V517" s="15"/>
      <c r="W517" s="48"/>
      <c r="X517" s="15"/>
      <c r="Y517" s="15"/>
      <c r="Z517" s="15"/>
      <c r="AA517" s="15"/>
      <c r="AB517" s="15"/>
      <c r="AC517" s="15"/>
      <c r="AD517" s="48"/>
      <c r="AE517" s="81"/>
      <c r="AF517" s="48"/>
      <c r="AG517" s="15"/>
      <c r="AH517" s="15"/>
      <c r="AI517" s="81"/>
      <c r="AJ517" s="81"/>
      <c r="AK517" s="81"/>
      <c r="AL517" s="15"/>
      <c r="AM517" s="15"/>
      <c r="AN517" s="81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</row>
    <row r="518" spans="1:52" ht="15" customHeight="1" x14ac:dyDescent="0.25">
      <c r="A518" s="15"/>
      <c r="B518" s="15"/>
      <c r="C518" s="15"/>
      <c r="D518" s="15"/>
      <c r="E518" s="15"/>
      <c r="F518" s="15"/>
      <c r="G518" s="15"/>
      <c r="H518" s="48"/>
      <c r="I518" s="48"/>
      <c r="J518" s="48"/>
      <c r="K518" s="48"/>
      <c r="L518" s="81"/>
      <c r="M518" s="81"/>
      <c r="N518" s="81"/>
      <c r="O518" s="81"/>
      <c r="P518" s="81"/>
      <c r="Q518" s="81"/>
      <c r="R518" s="15"/>
      <c r="S518" s="15"/>
      <c r="T518" s="15"/>
      <c r="U518" s="15"/>
      <c r="V518" s="15"/>
      <c r="W518" s="48"/>
      <c r="X518" s="15"/>
      <c r="Y518" s="15"/>
      <c r="Z518" s="15"/>
      <c r="AA518" s="15"/>
      <c r="AB518" s="15"/>
      <c r="AC518" s="15"/>
      <c r="AD518" s="48"/>
      <c r="AE518" s="81"/>
      <c r="AF518" s="48"/>
      <c r="AG518" s="15"/>
      <c r="AH518" s="15"/>
      <c r="AI518" s="81"/>
      <c r="AJ518" s="81"/>
      <c r="AK518" s="81"/>
      <c r="AL518" s="15"/>
      <c r="AM518" s="15"/>
      <c r="AN518" s="81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</row>
    <row r="519" spans="1:52" ht="15" customHeight="1" x14ac:dyDescent="0.25">
      <c r="A519" s="15"/>
      <c r="B519" s="15"/>
      <c r="C519" s="15"/>
      <c r="D519" s="15"/>
      <c r="E519" s="15"/>
      <c r="F519" s="15"/>
      <c r="G519" s="15"/>
      <c r="H519" s="48"/>
      <c r="I519" s="48"/>
      <c r="J519" s="48"/>
      <c r="K519" s="48"/>
      <c r="L519" s="81"/>
      <c r="M519" s="81"/>
      <c r="N519" s="81"/>
      <c r="O519" s="81"/>
      <c r="P519" s="81"/>
      <c r="Q519" s="81"/>
      <c r="R519" s="15"/>
      <c r="S519" s="15"/>
      <c r="T519" s="15"/>
      <c r="U519" s="15"/>
      <c r="V519" s="15"/>
      <c r="W519" s="48"/>
      <c r="X519" s="15"/>
      <c r="Y519" s="15"/>
      <c r="Z519" s="15"/>
      <c r="AA519" s="15"/>
      <c r="AB519" s="15"/>
      <c r="AC519" s="15"/>
      <c r="AD519" s="48"/>
      <c r="AE519" s="81"/>
      <c r="AF519" s="48"/>
      <c r="AG519" s="15"/>
      <c r="AH519" s="15"/>
      <c r="AI519" s="81"/>
      <c r="AJ519" s="81"/>
      <c r="AK519" s="81"/>
      <c r="AL519" s="15"/>
      <c r="AM519" s="15"/>
      <c r="AN519" s="81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</row>
    <row r="520" spans="1:52" ht="15" customHeight="1" x14ac:dyDescent="0.25">
      <c r="A520" s="15"/>
      <c r="B520" s="15"/>
      <c r="C520" s="15"/>
      <c r="D520" s="15"/>
      <c r="E520" s="15"/>
      <c r="F520" s="15"/>
      <c r="G520" s="15"/>
      <c r="H520" s="48"/>
      <c r="I520" s="48"/>
      <c r="J520" s="48"/>
      <c r="K520" s="48"/>
      <c r="L520" s="81"/>
      <c r="M520" s="81"/>
      <c r="N520" s="81"/>
      <c r="O520" s="81"/>
      <c r="P520" s="81"/>
      <c r="Q520" s="81"/>
      <c r="R520" s="15"/>
      <c r="S520" s="15"/>
      <c r="T520" s="15"/>
      <c r="U520" s="15"/>
      <c r="V520" s="15"/>
      <c r="W520" s="48"/>
      <c r="X520" s="15"/>
      <c r="Y520" s="15"/>
      <c r="Z520" s="15"/>
      <c r="AA520" s="15"/>
      <c r="AB520" s="15"/>
      <c r="AC520" s="15"/>
      <c r="AD520" s="48"/>
      <c r="AE520" s="81"/>
      <c r="AF520" s="48"/>
      <c r="AG520" s="15"/>
      <c r="AH520" s="15"/>
      <c r="AI520" s="81"/>
      <c r="AJ520" s="81"/>
      <c r="AK520" s="81"/>
      <c r="AL520" s="15"/>
      <c r="AM520" s="15"/>
      <c r="AN520" s="81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</row>
    <row r="521" spans="1:52" ht="15" customHeight="1" x14ac:dyDescent="0.25">
      <c r="A521" s="15"/>
      <c r="B521" s="15"/>
      <c r="C521" s="15"/>
      <c r="D521" s="15"/>
      <c r="E521" s="15"/>
      <c r="F521" s="15"/>
      <c r="G521" s="15"/>
      <c r="H521" s="48"/>
      <c r="I521" s="48"/>
      <c r="J521" s="48"/>
      <c r="K521" s="48"/>
      <c r="L521" s="81"/>
      <c r="M521" s="81"/>
      <c r="N521" s="81"/>
      <c r="O521" s="81"/>
      <c r="P521" s="81"/>
      <c r="Q521" s="81"/>
      <c r="R521" s="15"/>
      <c r="S521" s="15"/>
      <c r="T521" s="15"/>
      <c r="U521" s="15"/>
      <c r="V521" s="15"/>
      <c r="W521" s="48"/>
      <c r="X521" s="15"/>
      <c r="Y521" s="15"/>
      <c r="Z521" s="15"/>
      <c r="AA521" s="15"/>
      <c r="AB521" s="15"/>
      <c r="AC521" s="15"/>
      <c r="AD521" s="48"/>
      <c r="AE521" s="81"/>
      <c r="AF521" s="48"/>
      <c r="AG521" s="15"/>
      <c r="AH521" s="15"/>
      <c r="AI521" s="81"/>
      <c r="AJ521" s="81"/>
      <c r="AK521" s="81"/>
      <c r="AL521" s="15"/>
      <c r="AM521" s="15"/>
      <c r="AN521" s="81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</row>
    <row r="522" spans="1:52" ht="15" customHeight="1" x14ac:dyDescent="0.25">
      <c r="A522" s="15"/>
      <c r="B522" s="15"/>
      <c r="C522" s="15"/>
      <c r="D522" s="15"/>
      <c r="E522" s="15"/>
      <c r="F522" s="15"/>
      <c r="G522" s="15"/>
      <c r="H522" s="48"/>
      <c r="I522" s="48"/>
      <c r="J522" s="48"/>
      <c r="K522" s="48"/>
      <c r="L522" s="81"/>
      <c r="M522" s="81"/>
      <c r="N522" s="81"/>
      <c r="O522" s="81"/>
      <c r="P522" s="81"/>
      <c r="Q522" s="81"/>
      <c r="R522" s="15"/>
      <c r="S522" s="15"/>
      <c r="T522" s="15"/>
      <c r="U522" s="15"/>
      <c r="V522" s="15"/>
      <c r="W522" s="48"/>
      <c r="X522" s="15"/>
      <c r="Y522" s="15"/>
      <c r="Z522" s="15"/>
      <c r="AA522" s="15"/>
      <c r="AB522" s="15"/>
      <c r="AC522" s="15"/>
      <c r="AD522" s="48"/>
      <c r="AE522" s="81"/>
      <c r="AF522" s="48"/>
      <c r="AG522" s="15"/>
      <c r="AH522" s="15"/>
      <c r="AI522" s="81"/>
      <c r="AJ522" s="81"/>
      <c r="AK522" s="81"/>
      <c r="AL522" s="15"/>
      <c r="AM522" s="15"/>
      <c r="AN522" s="81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</row>
    <row r="523" spans="1:52" ht="15" customHeight="1" x14ac:dyDescent="0.25">
      <c r="A523" s="15"/>
      <c r="B523" s="15"/>
      <c r="C523" s="15"/>
      <c r="D523" s="15"/>
      <c r="E523" s="15"/>
      <c r="F523" s="15"/>
      <c r="G523" s="15"/>
      <c r="H523" s="48"/>
      <c r="I523" s="48"/>
      <c r="J523" s="48"/>
      <c r="K523" s="48"/>
      <c r="L523" s="81"/>
      <c r="M523" s="81"/>
      <c r="N523" s="81"/>
      <c r="O523" s="81"/>
      <c r="P523" s="81"/>
      <c r="Q523" s="81"/>
      <c r="R523" s="15"/>
      <c r="S523" s="15"/>
      <c r="T523" s="15"/>
      <c r="U523" s="15"/>
      <c r="V523" s="15"/>
      <c r="W523" s="48"/>
      <c r="X523" s="15"/>
      <c r="Y523" s="15"/>
      <c r="Z523" s="15"/>
      <c r="AA523" s="15"/>
      <c r="AB523" s="15"/>
      <c r="AC523" s="15"/>
      <c r="AD523" s="48"/>
      <c r="AE523" s="81"/>
      <c r="AF523" s="48"/>
      <c r="AG523" s="15"/>
      <c r="AH523" s="15"/>
      <c r="AI523" s="81"/>
      <c r="AJ523" s="81"/>
      <c r="AK523" s="81"/>
      <c r="AL523" s="15"/>
      <c r="AM523" s="15"/>
      <c r="AN523" s="81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</row>
    <row r="524" spans="1:52" ht="15" customHeight="1" x14ac:dyDescent="0.25">
      <c r="A524" s="15"/>
      <c r="B524" s="15"/>
      <c r="C524" s="15"/>
      <c r="D524" s="15"/>
      <c r="E524" s="15"/>
      <c r="F524" s="15"/>
      <c r="G524" s="15"/>
      <c r="H524" s="48"/>
      <c r="I524" s="48"/>
      <c r="J524" s="48"/>
      <c r="K524" s="48"/>
      <c r="L524" s="81"/>
      <c r="M524" s="81"/>
      <c r="N524" s="81"/>
      <c r="O524" s="81"/>
      <c r="P524" s="81"/>
      <c r="Q524" s="81"/>
      <c r="R524" s="15"/>
      <c r="S524" s="15"/>
      <c r="T524" s="15"/>
      <c r="U524" s="15"/>
      <c r="V524" s="15"/>
      <c r="W524" s="48"/>
      <c r="X524" s="15"/>
      <c r="Y524" s="15"/>
      <c r="Z524" s="15"/>
      <c r="AA524" s="15"/>
      <c r="AB524" s="15"/>
      <c r="AC524" s="15"/>
      <c r="AD524" s="48"/>
      <c r="AE524" s="81"/>
      <c r="AF524" s="48"/>
      <c r="AG524" s="15"/>
      <c r="AH524" s="15"/>
      <c r="AI524" s="81"/>
      <c r="AJ524" s="81"/>
      <c r="AK524" s="81"/>
      <c r="AL524" s="15"/>
      <c r="AM524" s="15"/>
      <c r="AN524" s="81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</row>
    <row r="525" spans="1:52" ht="15" customHeight="1" x14ac:dyDescent="0.25">
      <c r="A525" s="15"/>
      <c r="B525" s="15"/>
      <c r="C525" s="15"/>
      <c r="D525" s="15"/>
      <c r="E525" s="15"/>
      <c r="F525" s="15"/>
      <c r="G525" s="15"/>
      <c r="H525" s="48"/>
      <c r="I525" s="48"/>
      <c r="J525" s="48"/>
      <c r="K525" s="48"/>
      <c r="L525" s="81"/>
      <c r="M525" s="81"/>
      <c r="N525" s="81"/>
      <c r="O525" s="81"/>
      <c r="P525" s="81"/>
      <c r="Q525" s="81"/>
      <c r="R525" s="15"/>
      <c r="S525" s="15"/>
      <c r="T525" s="15"/>
      <c r="U525" s="15"/>
      <c r="V525" s="15"/>
      <c r="W525" s="48"/>
      <c r="X525" s="15"/>
      <c r="Y525" s="15"/>
      <c r="Z525" s="15"/>
      <c r="AA525" s="15"/>
      <c r="AB525" s="15"/>
      <c r="AC525" s="15"/>
      <c r="AD525" s="48"/>
      <c r="AE525" s="81"/>
      <c r="AF525" s="48"/>
      <c r="AG525" s="15"/>
      <c r="AH525" s="15"/>
      <c r="AI525" s="81"/>
      <c r="AJ525" s="81"/>
      <c r="AK525" s="81"/>
      <c r="AL525" s="15"/>
      <c r="AM525" s="15"/>
      <c r="AN525" s="81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</row>
    <row r="526" spans="1:52" ht="15" customHeight="1" x14ac:dyDescent="0.25">
      <c r="A526" s="15"/>
      <c r="B526" s="15"/>
      <c r="C526" s="15"/>
      <c r="D526" s="15"/>
      <c r="E526" s="15"/>
      <c r="F526" s="15"/>
      <c r="G526" s="15"/>
      <c r="H526" s="48"/>
      <c r="I526" s="48"/>
      <c r="J526" s="48"/>
      <c r="K526" s="48"/>
      <c r="L526" s="81"/>
      <c r="M526" s="81"/>
      <c r="N526" s="81"/>
      <c r="O526" s="81"/>
      <c r="P526" s="81"/>
      <c r="Q526" s="81"/>
      <c r="R526" s="15"/>
      <c r="S526" s="15"/>
      <c r="T526" s="15"/>
      <c r="U526" s="15"/>
      <c r="V526" s="15"/>
      <c r="W526" s="48"/>
      <c r="X526" s="15"/>
      <c r="Y526" s="15"/>
      <c r="Z526" s="15"/>
      <c r="AA526" s="15"/>
      <c r="AB526" s="15"/>
      <c r="AC526" s="15"/>
      <c r="AD526" s="48"/>
      <c r="AE526" s="81"/>
      <c r="AF526" s="48"/>
      <c r="AG526" s="15"/>
      <c r="AH526" s="15"/>
      <c r="AI526" s="81"/>
      <c r="AJ526" s="81"/>
      <c r="AK526" s="81"/>
      <c r="AL526" s="15"/>
      <c r="AM526" s="15"/>
      <c r="AN526" s="81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</row>
    <row r="527" spans="1:52" ht="15" customHeight="1" x14ac:dyDescent="0.25">
      <c r="A527" s="15"/>
      <c r="B527" s="15"/>
      <c r="C527" s="15"/>
      <c r="D527" s="15"/>
      <c r="E527" s="15"/>
      <c r="F527" s="15"/>
      <c r="G527" s="15"/>
      <c r="H527" s="48"/>
      <c r="I527" s="48"/>
      <c r="J527" s="48"/>
      <c r="K527" s="48"/>
      <c r="L527" s="81"/>
      <c r="M527" s="81"/>
      <c r="N527" s="81"/>
      <c r="O527" s="81"/>
      <c r="P527" s="81"/>
      <c r="Q527" s="81"/>
      <c r="R527" s="15"/>
      <c r="S527" s="15"/>
      <c r="T527" s="15"/>
      <c r="U527" s="15"/>
      <c r="V527" s="15"/>
      <c r="W527" s="48"/>
      <c r="X527" s="15"/>
      <c r="Y527" s="15"/>
      <c r="Z527" s="15"/>
      <c r="AA527" s="15"/>
      <c r="AB527" s="15"/>
      <c r="AC527" s="15"/>
      <c r="AD527" s="48"/>
      <c r="AE527" s="81"/>
      <c r="AF527" s="48"/>
      <c r="AG527" s="15"/>
      <c r="AH527" s="15"/>
      <c r="AI527" s="81"/>
      <c r="AJ527" s="81"/>
      <c r="AK527" s="81"/>
      <c r="AL527" s="15"/>
      <c r="AM527" s="15"/>
      <c r="AN527" s="81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</row>
    <row r="528" spans="1:52" ht="15" customHeight="1" x14ac:dyDescent="0.25">
      <c r="A528" s="15"/>
      <c r="B528" s="15"/>
      <c r="C528" s="15"/>
      <c r="D528" s="15"/>
      <c r="E528" s="15"/>
      <c r="F528" s="15"/>
      <c r="G528" s="15"/>
      <c r="H528" s="48"/>
      <c r="I528" s="48"/>
      <c r="J528" s="48"/>
      <c r="K528" s="48"/>
      <c r="L528" s="81"/>
      <c r="M528" s="81"/>
      <c r="N528" s="81"/>
      <c r="O528" s="81"/>
      <c r="P528" s="81"/>
      <c r="Q528" s="81"/>
      <c r="R528" s="15"/>
      <c r="S528" s="15"/>
      <c r="T528" s="15"/>
      <c r="U528" s="15"/>
      <c r="V528" s="15"/>
      <c r="W528" s="48"/>
      <c r="X528" s="15"/>
      <c r="Y528" s="15"/>
      <c r="Z528" s="15"/>
      <c r="AA528" s="15"/>
      <c r="AB528" s="15"/>
      <c r="AC528" s="15"/>
      <c r="AD528" s="48"/>
      <c r="AE528" s="81"/>
      <c r="AF528" s="48"/>
      <c r="AG528" s="15"/>
      <c r="AH528" s="15"/>
      <c r="AI528" s="81"/>
      <c r="AJ528" s="81"/>
      <c r="AK528" s="81"/>
      <c r="AL528" s="15"/>
      <c r="AM528" s="15"/>
      <c r="AN528" s="81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</row>
    <row r="529" spans="1:52" ht="15" customHeight="1" x14ac:dyDescent="0.25">
      <c r="A529" s="15"/>
      <c r="B529" s="15"/>
      <c r="C529" s="15"/>
      <c r="D529" s="15"/>
      <c r="E529" s="15"/>
      <c r="F529" s="15"/>
      <c r="G529" s="15"/>
      <c r="H529" s="48"/>
      <c r="I529" s="48"/>
      <c r="J529" s="48"/>
      <c r="K529" s="48"/>
      <c r="L529" s="81"/>
      <c r="M529" s="81"/>
      <c r="N529" s="81"/>
      <c r="O529" s="81"/>
      <c r="P529" s="81"/>
      <c r="Q529" s="81"/>
      <c r="R529" s="15"/>
      <c r="S529" s="15"/>
      <c r="T529" s="15"/>
      <c r="U529" s="15"/>
      <c r="V529" s="15"/>
      <c r="W529" s="48"/>
      <c r="X529" s="15"/>
      <c r="Y529" s="15"/>
      <c r="Z529" s="15"/>
      <c r="AA529" s="15"/>
      <c r="AB529" s="15"/>
      <c r="AC529" s="15"/>
      <c r="AD529" s="48"/>
      <c r="AE529" s="81"/>
      <c r="AF529" s="48"/>
      <c r="AG529" s="15"/>
      <c r="AH529" s="15"/>
      <c r="AI529" s="81"/>
      <c r="AJ529" s="81"/>
      <c r="AK529" s="81"/>
      <c r="AL529" s="15"/>
      <c r="AM529" s="15"/>
      <c r="AN529" s="81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</row>
    <row r="530" spans="1:52" ht="15" customHeight="1" x14ac:dyDescent="0.25">
      <c r="A530" s="15"/>
      <c r="B530" s="15"/>
      <c r="C530" s="15"/>
      <c r="D530" s="15"/>
      <c r="E530" s="15"/>
      <c r="F530" s="15"/>
      <c r="G530" s="15"/>
      <c r="H530" s="48"/>
      <c r="I530" s="48"/>
      <c r="J530" s="48"/>
      <c r="K530" s="48"/>
      <c r="L530" s="81"/>
      <c r="M530" s="81"/>
      <c r="N530" s="81"/>
      <c r="O530" s="81"/>
      <c r="P530" s="81"/>
      <c r="Q530" s="81"/>
      <c r="R530" s="15"/>
      <c r="S530" s="15"/>
      <c r="T530" s="15"/>
      <c r="U530" s="15"/>
      <c r="V530" s="15"/>
      <c r="W530" s="48"/>
      <c r="X530" s="15"/>
      <c r="Y530" s="15"/>
      <c r="Z530" s="15"/>
      <c r="AA530" s="15"/>
      <c r="AB530" s="15"/>
      <c r="AC530" s="15"/>
      <c r="AD530" s="48"/>
      <c r="AE530" s="81"/>
      <c r="AF530" s="48"/>
      <c r="AG530" s="15"/>
      <c r="AH530" s="15"/>
      <c r="AI530" s="81"/>
      <c r="AJ530" s="81"/>
      <c r="AK530" s="81"/>
      <c r="AL530" s="15"/>
      <c r="AM530" s="15"/>
      <c r="AN530" s="81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</row>
    <row r="531" spans="1:52" ht="15" customHeight="1" x14ac:dyDescent="0.25">
      <c r="A531" s="15"/>
      <c r="B531" s="15"/>
      <c r="C531" s="15"/>
      <c r="D531" s="15"/>
      <c r="E531" s="15"/>
      <c r="F531" s="15"/>
      <c r="G531" s="15"/>
      <c r="H531" s="48"/>
      <c r="I531" s="48"/>
      <c r="J531" s="48"/>
      <c r="K531" s="48"/>
      <c r="L531" s="81"/>
      <c r="M531" s="81"/>
      <c r="N531" s="81"/>
      <c r="O531" s="81"/>
      <c r="P531" s="81"/>
      <c r="Q531" s="81"/>
      <c r="R531" s="15"/>
      <c r="S531" s="15"/>
      <c r="T531" s="15"/>
      <c r="U531" s="15"/>
      <c r="V531" s="15"/>
      <c r="W531" s="48"/>
      <c r="X531" s="15"/>
      <c r="Y531" s="15"/>
      <c r="Z531" s="15"/>
      <c r="AA531" s="15"/>
      <c r="AB531" s="15"/>
      <c r="AC531" s="15"/>
      <c r="AD531" s="48"/>
      <c r="AE531" s="81"/>
      <c r="AF531" s="48"/>
      <c r="AG531" s="15"/>
      <c r="AH531" s="15"/>
      <c r="AI531" s="81"/>
      <c r="AJ531" s="81"/>
      <c r="AK531" s="81"/>
      <c r="AL531" s="15"/>
      <c r="AM531" s="15"/>
      <c r="AN531" s="81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</row>
    <row r="532" spans="1:52" ht="15" customHeight="1" x14ac:dyDescent="0.25">
      <c r="A532" s="15"/>
      <c r="B532" s="15"/>
      <c r="C532" s="15"/>
      <c r="D532" s="15"/>
      <c r="E532" s="15"/>
      <c r="F532" s="15"/>
      <c r="G532" s="15"/>
      <c r="H532" s="48"/>
      <c r="I532" s="48"/>
      <c r="J532" s="48"/>
      <c r="K532" s="48"/>
      <c r="L532" s="81"/>
      <c r="M532" s="81"/>
      <c r="N532" s="81"/>
      <c r="O532" s="81"/>
      <c r="P532" s="81"/>
      <c r="Q532" s="81"/>
      <c r="R532" s="15"/>
      <c r="S532" s="15"/>
      <c r="T532" s="15"/>
      <c r="U532" s="15"/>
      <c r="V532" s="15"/>
      <c r="W532" s="48"/>
      <c r="X532" s="15"/>
      <c r="Y532" s="15"/>
      <c r="Z532" s="15"/>
      <c r="AA532" s="15"/>
      <c r="AB532" s="15"/>
      <c r="AC532" s="15"/>
      <c r="AD532" s="48"/>
      <c r="AE532" s="81"/>
      <c r="AF532" s="48"/>
      <c r="AG532" s="15"/>
      <c r="AH532" s="15"/>
      <c r="AI532" s="81"/>
      <c r="AJ532" s="81"/>
      <c r="AK532" s="81"/>
      <c r="AL532" s="15"/>
      <c r="AM532" s="15"/>
      <c r="AN532" s="81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</row>
    <row r="533" spans="1:52" ht="15" customHeight="1" x14ac:dyDescent="0.25">
      <c r="A533" s="15"/>
      <c r="B533" s="15"/>
      <c r="C533" s="15"/>
      <c r="D533" s="15"/>
      <c r="E533" s="15"/>
      <c r="F533" s="15"/>
      <c r="G533" s="15"/>
      <c r="H533" s="48"/>
      <c r="I533" s="48"/>
      <c r="J533" s="48"/>
      <c r="K533" s="48"/>
      <c r="L533" s="81"/>
      <c r="M533" s="81"/>
      <c r="N533" s="81"/>
      <c r="O533" s="81"/>
      <c r="P533" s="81"/>
      <c r="Q533" s="81"/>
      <c r="R533" s="15"/>
      <c r="S533" s="15"/>
      <c r="T533" s="15"/>
      <c r="U533" s="15"/>
      <c r="V533" s="15"/>
      <c r="W533" s="48"/>
      <c r="X533" s="15"/>
      <c r="Y533" s="15"/>
      <c r="Z533" s="15"/>
      <c r="AA533" s="15"/>
      <c r="AB533" s="15"/>
      <c r="AC533" s="15"/>
      <c r="AD533" s="48"/>
      <c r="AE533" s="81"/>
      <c r="AF533" s="48"/>
      <c r="AG533" s="15"/>
      <c r="AH533" s="15"/>
      <c r="AI533" s="81"/>
      <c r="AJ533" s="81"/>
      <c r="AK533" s="81"/>
      <c r="AL533" s="15"/>
      <c r="AM533" s="15"/>
      <c r="AN533" s="81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</row>
    <row r="534" spans="1:52" ht="15" customHeight="1" x14ac:dyDescent="0.25">
      <c r="A534" s="15"/>
      <c r="B534" s="15"/>
      <c r="C534" s="15"/>
      <c r="D534" s="15"/>
      <c r="E534" s="15"/>
      <c r="F534" s="15"/>
      <c r="G534" s="15"/>
      <c r="H534" s="48"/>
      <c r="I534" s="48"/>
      <c r="J534" s="48"/>
      <c r="K534" s="48"/>
      <c r="L534" s="81"/>
      <c r="M534" s="81"/>
      <c r="N534" s="81"/>
      <c r="O534" s="81"/>
      <c r="P534" s="81"/>
      <c r="Q534" s="81"/>
      <c r="R534" s="15"/>
      <c r="S534" s="15"/>
      <c r="T534" s="15"/>
      <c r="U534" s="15"/>
      <c r="V534" s="15"/>
      <c r="W534" s="48"/>
      <c r="X534" s="15"/>
      <c r="Y534" s="15"/>
      <c r="Z534" s="15"/>
      <c r="AA534" s="15"/>
      <c r="AB534" s="15"/>
      <c r="AC534" s="15"/>
      <c r="AD534" s="48"/>
      <c r="AE534" s="81"/>
      <c r="AF534" s="48"/>
      <c r="AG534" s="15"/>
      <c r="AH534" s="15"/>
      <c r="AI534" s="81"/>
      <c r="AJ534" s="81"/>
      <c r="AK534" s="81"/>
      <c r="AL534" s="15"/>
      <c r="AM534" s="15"/>
      <c r="AN534" s="81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</row>
    <row r="535" spans="1:52" ht="15" customHeight="1" x14ac:dyDescent="0.25">
      <c r="A535" s="15"/>
      <c r="B535" s="15"/>
      <c r="C535" s="15"/>
      <c r="D535" s="15"/>
      <c r="E535" s="15"/>
      <c r="F535" s="15"/>
      <c r="G535" s="15"/>
      <c r="H535" s="48"/>
      <c r="I535" s="48"/>
      <c r="J535" s="48"/>
      <c r="K535" s="48"/>
      <c r="L535" s="81"/>
      <c r="M535" s="81"/>
      <c r="N535" s="81"/>
      <c r="O535" s="81"/>
      <c r="P535" s="81"/>
      <c r="Q535" s="81"/>
      <c r="R535" s="15"/>
      <c r="S535" s="15"/>
      <c r="T535" s="15"/>
      <c r="U535" s="15"/>
      <c r="V535" s="15"/>
      <c r="W535" s="48"/>
      <c r="X535" s="15"/>
      <c r="Y535" s="15"/>
      <c r="Z535" s="15"/>
      <c r="AA535" s="15"/>
      <c r="AB535" s="15"/>
      <c r="AC535" s="15"/>
      <c r="AD535" s="48"/>
      <c r="AE535" s="81"/>
      <c r="AF535" s="48"/>
      <c r="AG535" s="15"/>
      <c r="AH535" s="15"/>
      <c r="AI535" s="81"/>
      <c r="AJ535" s="81"/>
      <c r="AK535" s="81"/>
      <c r="AL535" s="15"/>
      <c r="AM535" s="15"/>
      <c r="AN535" s="81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</row>
    <row r="536" spans="1:52" ht="15" customHeight="1" x14ac:dyDescent="0.25">
      <c r="A536" s="15"/>
      <c r="B536" s="15"/>
      <c r="C536" s="15"/>
      <c r="D536" s="15"/>
      <c r="E536" s="15"/>
      <c r="F536" s="15"/>
      <c r="G536" s="15"/>
      <c r="H536" s="48"/>
      <c r="I536" s="48"/>
      <c r="J536" s="48"/>
      <c r="K536" s="48"/>
      <c r="L536" s="81"/>
      <c r="M536" s="81"/>
      <c r="N536" s="81"/>
      <c r="O536" s="81"/>
      <c r="P536" s="81"/>
      <c r="Q536" s="81"/>
      <c r="R536" s="15"/>
      <c r="S536" s="15"/>
      <c r="T536" s="15"/>
      <c r="U536" s="15"/>
      <c r="V536" s="15"/>
      <c r="W536" s="48"/>
      <c r="X536" s="15"/>
      <c r="Y536" s="15"/>
      <c r="Z536" s="15"/>
      <c r="AA536" s="15"/>
      <c r="AB536" s="15"/>
      <c r="AC536" s="15"/>
      <c r="AD536" s="48"/>
      <c r="AE536" s="81"/>
      <c r="AF536" s="48"/>
      <c r="AG536" s="15"/>
      <c r="AH536" s="15"/>
      <c r="AI536" s="81"/>
      <c r="AJ536" s="81"/>
      <c r="AK536" s="81"/>
      <c r="AL536" s="15"/>
      <c r="AM536" s="15"/>
      <c r="AN536" s="81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</row>
    <row r="537" spans="1:52" ht="15" customHeight="1" x14ac:dyDescent="0.25">
      <c r="A537" s="15"/>
      <c r="B537" s="15"/>
      <c r="C537" s="15"/>
      <c r="D537" s="15"/>
      <c r="E537" s="15"/>
      <c r="F537" s="15"/>
      <c r="G537" s="15"/>
      <c r="H537" s="48"/>
      <c r="I537" s="48"/>
      <c r="J537" s="48"/>
      <c r="K537" s="48"/>
      <c r="L537" s="81"/>
      <c r="M537" s="81"/>
      <c r="N537" s="81"/>
      <c r="O537" s="81"/>
      <c r="P537" s="81"/>
      <c r="Q537" s="81"/>
      <c r="R537" s="15"/>
      <c r="S537" s="15"/>
      <c r="T537" s="15"/>
      <c r="U537" s="15"/>
      <c r="V537" s="15"/>
      <c r="W537" s="48"/>
      <c r="X537" s="15"/>
      <c r="Y537" s="15"/>
      <c r="Z537" s="15"/>
      <c r="AA537" s="15"/>
      <c r="AB537" s="15"/>
      <c r="AC537" s="15"/>
      <c r="AD537" s="48"/>
      <c r="AE537" s="81"/>
      <c r="AF537" s="48"/>
      <c r="AG537" s="15"/>
      <c r="AH537" s="15"/>
      <c r="AI537" s="81"/>
      <c r="AJ537" s="81"/>
      <c r="AK537" s="81"/>
      <c r="AL537" s="15"/>
      <c r="AM537" s="15"/>
      <c r="AN537" s="81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</row>
    <row r="538" spans="1:52" ht="15" customHeight="1" x14ac:dyDescent="0.25">
      <c r="A538" s="15"/>
      <c r="B538" s="15"/>
      <c r="C538" s="15"/>
      <c r="D538" s="15"/>
      <c r="E538" s="15"/>
      <c r="F538" s="15"/>
      <c r="G538" s="15"/>
      <c r="H538" s="48"/>
      <c r="I538" s="48"/>
      <c r="J538" s="48"/>
      <c r="K538" s="48"/>
      <c r="L538" s="81"/>
      <c r="M538" s="81"/>
      <c r="N538" s="81"/>
      <c r="O538" s="81"/>
      <c r="P538" s="81"/>
      <c r="Q538" s="81"/>
      <c r="R538" s="15"/>
      <c r="S538" s="15"/>
      <c r="T538" s="15"/>
      <c r="U538" s="15"/>
      <c r="V538" s="15"/>
      <c r="W538" s="48"/>
      <c r="X538" s="15"/>
      <c r="Y538" s="15"/>
      <c r="Z538" s="15"/>
      <c r="AA538" s="15"/>
      <c r="AB538" s="15"/>
      <c r="AC538" s="15"/>
      <c r="AD538" s="48"/>
      <c r="AE538" s="81"/>
      <c r="AF538" s="48"/>
      <c r="AG538" s="15"/>
      <c r="AH538" s="15"/>
      <c r="AI538" s="81"/>
      <c r="AJ538" s="81"/>
      <c r="AK538" s="81"/>
      <c r="AL538" s="15"/>
      <c r="AM538" s="15"/>
      <c r="AN538" s="81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</row>
    <row r="539" spans="1:52" ht="15" customHeight="1" x14ac:dyDescent="0.25">
      <c r="A539" s="15"/>
      <c r="B539" s="15"/>
      <c r="C539" s="15"/>
      <c r="D539" s="15"/>
      <c r="E539" s="15"/>
      <c r="F539" s="15"/>
      <c r="G539" s="15"/>
      <c r="H539" s="48"/>
      <c r="I539" s="48"/>
      <c r="J539" s="48"/>
      <c r="K539" s="48"/>
      <c r="L539" s="81"/>
      <c r="M539" s="81"/>
      <c r="N539" s="81"/>
      <c r="O539" s="81"/>
      <c r="P539" s="81"/>
      <c r="Q539" s="81"/>
      <c r="R539" s="15"/>
      <c r="S539" s="15"/>
      <c r="T539" s="15"/>
      <c r="U539" s="15"/>
      <c r="V539" s="15"/>
      <c r="W539" s="48"/>
      <c r="X539" s="15"/>
      <c r="Y539" s="15"/>
      <c r="Z539" s="15"/>
      <c r="AA539" s="15"/>
      <c r="AB539" s="15"/>
      <c r="AC539" s="15"/>
      <c r="AD539" s="48"/>
      <c r="AE539" s="81"/>
      <c r="AF539" s="48"/>
      <c r="AG539" s="15"/>
      <c r="AH539" s="15"/>
      <c r="AI539" s="81"/>
      <c r="AJ539" s="81"/>
      <c r="AK539" s="81"/>
      <c r="AL539" s="15"/>
      <c r="AM539" s="15"/>
      <c r="AN539" s="81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</row>
    <row r="540" spans="1:52" ht="15" customHeight="1" x14ac:dyDescent="0.25">
      <c r="A540" s="15"/>
      <c r="B540" s="15"/>
      <c r="C540" s="15"/>
      <c r="D540" s="15"/>
      <c r="E540" s="15"/>
      <c r="F540" s="15"/>
      <c r="G540" s="15"/>
      <c r="H540" s="48"/>
      <c r="I540" s="48"/>
      <c r="J540" s="48"/>
      <c r="K540" s="48"/>
      <c r="L540" s="81"/>
      <c r="M540" s="81"/>
      <c r="N540" s="81"/>
      <c r="O540" s="81"/>
      <c r="P540" s="81"/>
      <c r="Q540" s="81"/>
      <c r="R540" s="15"/>
      <c r="S540" s="15"/>
      <c r="T540" s="15"/>
      <c r="U540" s="15"/>
      <c r="V540" s="15"/>
      <c r="W540" s="48"/>
      <c r="X540" s="15"/>
      <c r="Y540" s="15"/>
      <c r="Z540" s="15"/>
      <c r="AA540" s="15"/>
      <c r="AB540" s="15"/>
      <c r="AC540" s="15"/>
      <c r="AD540" s="48"/>
      <c r="AE540" s="81"/>
      <c r="AF540" s="48"/>
      <c r="AG540" s="15"/>
      <c r="AH540" s="15"/>
      <c r="AI540" s="81"/>
      <c r="AJ540" s="81"/>
      <c r="AK540" s="81"/>
      <c r="AL540" s="15"/>
      <c r="AM540" s="15"/>
      <c r="AN540" s="81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</row>
    <row r="541" spans="1:52" ht="15" customHeight="1" x14ac:dyDescent="0.25">
      <c r="A541" s="15"/>
      <c r="B541" s="15"/>
      <c r="C541" s="15"/>
      <c r="D541" s="15"/>
      <c r="E541" s="15"/>
      <c r="F541" s="15"/>
      <c r="G541" s="15"/>
      <c r="H541" s="48"/>
      <c r="I541" s="48"/>
      <c r="J541" s="48"/>
      <c r="K541" s="48"/>
      <c r="L541" s="81"/>
      <c r="M541" s="81"/>
      <c r="N541" s="81"/>
      <c r="O541" s="81"/>
      <c r="P541" s="81"/>
      <c r="Q541" s="81"/>
      <c r="R541" s="15"/>
      <c r="S541" s="15"/>
      <c r="T541" s="15"/>
      <c r="U541" s="15"/>
      <c r="V541" s="15"/>
      <c r="W541" s="48"/>
      <c r="X541" s="15"/>
      <c r="Y541" s="15"/>
      <c r="Z541" s="15"/>
      <c r="AA541" s="15"/>
      <c r="AB541" s="15"/>
      <c r="AC541" s="15"/>
      <c r="AD541" s="48"/>
      <c r="AE541" s="81"/>
      <c r="AF541" s="48"/>
      <c r="AG541" s="15"/>
      <c r="AH541" s="15"/>
      <c r="AI541" s="81"/>
      <c r="AJ541" s="81"/>
      <c r="AK541" s="81"/>
      <c r="AL541" s="15"/>
      <c r="AM541" s="15"/>
      <c r="AN541" s="81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</row>
    <row r="542" spans="1:52" ht="15" customHeight="1" x14ac:dyDescent="0.25">
      <c r="A542" s="15"/>
      <c r="B542" s="15"/>
      <c r="C542" s="15"/>
      <c r="D542" s="15"/>
      <c r="E542" s="15"/>
      <c r="F542" s="15"/>
      <c r="G542" s="15"/>
      <c r="H542" s="48"/>
      <c r="I542" s="48"/>
      <c r="J542" s="48"/>
      <c r="K542" s="48"/>
      <c r="L542" s="81"/>
      <c r="M542" s="81"/>
      <c r="N542" s="81"/>
      <c r="O542" s="81"/>
      <c r="P542" s="81"/>
      <c r="Q542" s="81"/>
      <c r="R542" s="15"/>
      <c r="S542" s="15"/>
      <c r="T542" s="15"/>
      <c r="U542" s="15"/>
      <c r="V542" s="15"/>
      <c r="W542" s="48"/>
      <c r="X542" s="15"/>
      <c r="Y542" s="15"/>
      <c r="Z542" s="15"/>
      <c r="AA542" s="15"/>
      <c r="AB542" s="15"/>
      <c r="AC542" s="15"/>
      <c r="AD542" s="48"/>
      <c r="AE542" s="81"/>
      <c r="AF542" s="48"/>
      <c r="AG542" s="15"/>
      <c r="AH542" s="15"/>
      <c r="AI542" s="81"/>
      <c r="AJ542" s="81"/>
      <c r="AK542" s="81"/>
      <c r="AL542" s="15"/>
      <c r="AM542" s="15"/>
      <c r="AN542" s="81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</row>
    <row r="543" spans="1:52" ht="15" customHeight="1" x14ac:dyDescent="0.25">
      <c r="A543" s="15"/>
      <c r="B543" s="15"/>
      <c r="C543" s="15"/>
      <c r="D543" s="15"/>
      <c r="E543" s="15"/>
      <c r="F543" s="15"/>
      <c r="G543" s="15"/>
      <c r="H543" s="48"/>
      <c r="I543" s="48"/>
      <c r="J543" s="48"/>
      <c r="K543" s="48"/>
      <c r="L543" s="81"/>
      <c r="M543" s="81"/>
      <c r="N543" s="81"/>
      <c r="O543" s="81"/>
      <c r="P543" s="81"/>
      <c r="Q543" s="81"/>
      <c r="R543" s="15"/>
      <c r="S543" s="15"/>
      <c r="T543" s="15"/>
      <c r="U543" s="15"/>
      <c r="V543" s="15"/>
      <c r="W543" s="48"/>
      <c r="X543" s="15"/>
      <c r="Y543" s="15"/>
      <c r="Z543" s="15"/>
      <c r="AA543" s="15"/>
      <c r="AB543" s="15"/>
      <c r="AC543" s="15"/>
      <c r="AD543" s="48"/>
      <c r="AE543" s="81"/>
      <c r="AF543" s="48"/>
      <c r="AG543" s="15"/>
      <c r="AH543" s="15"/>
      <c r="AI543" s="81"/>
      <c r="AJ543" s="81"/>
      <c r="AK543" s="81"/>
      <c r="AL543" s="15"/>
      <c r="AM543" s="15"/>
      <c r="AN543" s="81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</row>
    <row r="544" spans="1:52" ht="15" customHeight="1" x14ac:dyDescent="0.25">
      <c r="A544" s="15"/>
      <c r="B544" s="15"/>
      <c r="C544" s="15"/>
      <c r="D544" s="15"/>
      <c r="E544" s="15"/>
      <c r="F544" s="15"/>
      <c r="G544" s="15"/>
      <c r="H544" s="48"/>
      <c r="I544" s="48"/>
      <c r="J544" s="48"/>
      <c r="K544" s="48"/>
      <c r="L544" s="81"/>
      <c r="M544" s="81"/>
      <c r="N544" s="81"/>
      <c r="O544" s="81"/>
      <c r="P544" s="81"/>
      <c r="Q544" s="81"/>
      <c r="R544" s="15"/>
      <c r="S544" s="15"/>
      <c r="T544" s="15"/>
      <c r="U544" s="15"/>
      <c r="V544" s="15"/>
      <c r="W544" s="48"/>
      <c r="X544" s="15"/>
      <c r="Y544" s="15"/>
      <c r="Z544" s="15"/>
      <c r="AA544" s="15"/>
      <c r="AB544" s="15"/>
      <c r="AC544" s="15"/>
      <c r="AD544" s="48"/>
      <c r="AE544" s="81"/>
      <c r="AF544" s="48"/>
      <c r="AG544" s="15"/>
      <c r="AH544" s="15"/>
      <c r="AI544" s="81"/>
      <c r="AJ544" s="81"/>
      <c r="AK544" s="81"/>
      <c r="AL544" s="15"/>
      <c r="AM544" s="15"/>
      <c r="AN544" s="81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</row>
    <row r="545" spans="1:52" ht="15" customHeight="1" x14ac:dyDescent="0.25">
      <c r="A545" s="15"/>
      <c r="B545" s="15"/>
      <c r="C545" s="15"/>
      <c r="D545" s="15"/>
      <c r="E545" s="15"/>
      <c r="F545" s="15"/>
      <c r="G545" s="15"/>
      <c r="H545" s="48"/>
      <c r="I545" s="48"/>
      <c r="J545" s="48"/>
      <c r="K545" s="48"/>
      <c r="L545" s="81"/>
      <c r="M545" s="81"/>
      <c r="N545" s="81"/>
      <c r="O545" s="81"/>
      <c r="P545" s="81"/>
      <c r="Q545" s="81"/>
      <c r="R545" s="15"/>
      <c r="S545" s="15"/>
      <c r="T545" s="15"/>
      <c r="U545" s="15"/>
      <c r="V545" s="15"/>
      <c r="W545" s="48"/>
      <c r="X545" s="15"/>
      <c r="Y545" s="15"/>
      <c r="Z545" s="15"/>
      <c r="AA545" s="15"/>
      <c r="AB545" s="15"/>
      <c r="AC545" s="15"/>
      <c r="AD545" s="48"/>
      <c r="AE545" s="81"/>
      <c r="AF545" s="48"/>
      <c r="AG545" s="15"/>
      <c r="AH545" s="15"/>
      <c r="AI545" s="81"/>
      <c r="AJ545" s="81"/>
      <c r="AK545" s="81"/>
      <c r="AL545" s="15"/>
      <c r="AM545" s="15"/>
      <c r="AN545" s="81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</row>
    <row r="546" spans="1:52" ht="15" customHeight="1" x14ac:dyDescent="0.25">
      <c r="A546" s="15"/>
      <c r="B546" s="15"/>
      <c r="C546" s="15"/>
      <c r="D546" s="15"/>
      <c r="E546" s="15"/>
      <c r="F546" s="15"/>
      <c r="G546" s="15"/>
      <c r="H546" s="48"/>
      <c r="I546" s="48"/>
      <c r="J546" s="48"/>
      <c r="K546" s="48"/>
      <c r="L546" s="81"/>
      <c r="M546" s="81"/>
      <c r="N546" s="81"/>
      <c r="O546" s="81"/>
      <c r="P546" s="81"/>
      <c r="Q546" s="81"/>
      <c r="R546" s="15"/>
      <c r="S546" s="15"/>
      <c r="T546" s="15"/>
      <c r="U546" s="15"/>
      <c r="V546" s="15"/>
      <c r="W546" s="48"/>
      <c r="X546" s="15"/>
      <c r="Y546" s="15"/>
      <c r="Z546" s="15"/>
      <c r="AA546" s="15"/>
      <c r="AB546" s="15"/>
      <c r="AC546" s="15"/>
      <c r="AD546" s="48"/>
      <c r="AE546" s="81"/>
      <c r="AF546" s="48"/>
      <c r="AG546" s="15"/>
      <c r="AH546" s="15"/>
      <c r="AI546" s="81"/>
      <c r="AJ546" s="81"/>
      <c r="AK546" s="81"/>
      <c r="AL546" s="15"/>
      <c r="AM546" s="15"/>
      <c r="AN546" s="81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</row>
    <row r="547" spans="1:52" ht="15" customHeight="1" x14ac:dyDescent="0.25">
      <c r="A547" s="15"/>
      <c r="B547" s="15"/>
      <c r="C547" s="15"/>
      <c r="D547" s="15"/>
      <c r="E547" s="15"/>
      <c r="F547" s="15"/>
      <c r="G547" s="15"/>
      <c r="H547" s="48"/>
      <c r="I547" s="48"/>
      <c r="J547" s="48"/>
      <c r="K547" s="48"/>
      <c r="L547" s="81"/>
      <c r="M547" s="81"/>
      <c r="N547" s="81"/>
      <c r="O547" s="81"/>
      <c r="P547" s="81"/>
      <c r="Q547" s="81"/>
      <c r="R547" s="15"/>
      <c r="S547" s="15"/>
      <c r="T547" s="15"/>
      <c r="U547" s="15"/>
      <c r="V547" s="15"/>
      <c r="W547" s="48"/>
      <c r="X547" s="15"/>
      <c r="Y547" s="15"/>
      <c r="Z547" s="15"/>
      <c r="AA547" s="15"/>
      <c r="AB547" s="15"/>
      <c r="AC547" s="15"/>
      <c r="AD547" s="48"/>
      <c r="AE547" s="81"/>
      <c r="AF547" s="48"/>
      <c r="AG547" s="15"/>
      <c r="AH547" s="15"/>
      <c r="AI547" s="81"/>
      <c r="AJ547" s="81"/>
      <c r="AK547" s="81"/>
      <c r="AL547" s="15"/>
      <c r="AM547" s="15"/>
      <c r="AN547" s="81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</row>
    <row r="548" spans="1:52" ht="15" customHeight="1" x14ac:dyDescent="0.25">
      <c r="A548" s="15"/>
      <c r="B548" s="15"/>
      <c r="C548" s="15"/>
      <c r="D548" s="15"/>
      <c r="E548" s="15"/>
      <c r="F548" s="15"/>
      <c r="G548" s="15"/>
      <c r="H548" s="48"/>
      <c r="I548" s="48"/>
      <c r="J548" s="48"/>
      <c r="K548" s="48"/>
      <c r="L548" s="81"/>
      <c r="M548" s="81"/>
      <c r="N548" s="81"/>
      <c r="O548" s="81"/>
      <c r="P548" s="81"/>
      <c r="Q548" s="81"/>
      <c r="R548" s="15"/>
      <c r="S548" s="15"/>
      <c r="T548" s="15"/>
      <c r="U548" s="15"/>
      <c r="V548" s="15"/>
      <c r="W548" s="48"/>
      <c r="X548" s="15"/>
      <c r="Y548" s="15"/>
      <c r="Z548" s="15"/>
      <c r="AA548" s="15"/>
      <c r="AB548" s="15"/>
      <c r="AC548" s="15"/>
      <c r="AD548" s="48"/>
      <c r="AE548" s="81"/>
      <c r="AF548" s="48"/>
      <c r="AG548" s="15"/>
      <c r="AH548" s="15"/>
      <c r="AI548" s="81"/>
      <c r="AJ548" s="81"/>
      <c r="AK548" s="81"/>
      <c r="AL548" s="15"/>
      <c r="AM548" s="15"/>
      <c r="AN548" s="81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</row>
    <row r="549" spans="1:52" ht="15" customHeight="1" x14ac:dyDescent="0.25">
      <c r="A549" s="15"/>
      <c r="B549" s="15"/>
      <c r="C549" s="15"/>
      <c r="D549" s="15"/>
      <c r="E549" s="15"/>
      <c r="F549" s="15"/>
      <c r="G549" s="15"/>
      <c r="H549" s="48"/>
      <c r="I549" s="48"/>
      <c r="J549" s="48"/>
      <c r="K549" s="48"/>
      <c r="L549" s="81"/>
      <c r="M549" s="81"/>
      <c r="N549" s="81"/>
      <c r="O549" s="81"/>
      <c r="P549" s="81"/>
      <c r="Q549" s="81"/>
      <c r="R549" s="15"/>
      <c r="S549" s="15"/>
      <c r="T549" s="15"/>
      <c r="U549" s="15"/>
      <c r="V549" s="15"/>
      <c r="W549" s="48"/>
      <c r="X549" s="15"/>
      <c r="Y549" s="15"/>
      <c r="Z549" s="15"/>
      <c r="AA549" s="15"/>
      <c r="AB549" s="15"/>
      <c r="AC549" s="15"/>
      <c r="AD549" s="48"/>
      <c r="AE549" s="81"/>
      <c r="AF549" s="48"/>
      <c r="AG549" s="15"/>
      <c r="AH549" s="15"/>
      <c r="AI549" s="81"/>
      <c r="AJ549" s="81"/>
      <c r="AK549" s="81"/>
      <c r="AL549" s="15"/>
      <c r="AM549" s="15"/>
      <c r="AN549" s="81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</row>
    <row r="550" spans="1:52" ht="15" customHeight="1" x14ac:dyDescent="0.25">
      <c r="A550" s="15"/>
      <c r="B550" s="15"/>
      <c r="C550" s="15"/>
      <c r="D550" s="15"/>
      <c r="E550" s="15"/>
      <c r="F550" s="15"/>
      <c r="G550" s="15"/>
      <c r="H550" s="48"/>
      <c r="I550" s="48"/>
      <c r="J550" s="48"/>
      <c r="K550" s="48"/>
      <c r="L550" s="81"/>
      <c r="M550" s="81"/>
      <c r="N550" s="81"/>
      <c r="O550" s="81"/>
      <c r="P550" s="81"/>
      <c r="Q550" s="81"/>
      <c r="R550" s="15"/>
      <c r="S550" s="15"/>
      <c r="T550" s="15"/>
      <c r="U550" s="15"/>
      <c r="V550" s="15"/>
      <c r="W550" s="48"/>
      <c r="X550" s="15"/>
      <c r="Y550" s="15"/>
      <c r="Z550" s="15"/>
      <c r="AA550" s="15"/>
      <c r="AB550" s="15"/>
      <c r="AC550" s="15"/>
      <c r="AD550" s="48"/>
      <c r="AE550" s="81"/>
      <c r="AF550" s="48"/>
      <c r="AG550" s="15"/>
      <c r="AH550" s="15"/>
      <c r="AI550" s="81"/>
      <c r="AJ550" s="81"/>
      <c r="AK550" s="81"/>
      <c r="AL550" s="15"/>
      <c r="AM550" s="15"/>
      <c r="AN550" s="81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</row>
    <row r="551" spans="1:52" ht="15" customHeight="1" x14ac:dyDescent="0.25">
      <c r="A551" s="15"/>
      <c r="B551" s="15"/>
      <c r="C551" s="15"/>
      <c r="D551" s="15"/>
      <c r="E551" s="15"/>
      <c r="F551" s="15"/>
      <c r="G551" s="15"/>
      <c r="H551" s="48"/>
      <c r="I551" s="48"/>
      <c r="J551" s="48"/>
      <c r="K551" s="48"/>
      <c r="L551" s="81"/>
      <c r="M551" s="81"/>
      <c r="N551" s="81"/>
      <c r="O551" s="81"/>
      <c r="P551" s="81"/>
      <c r="Q551" s="81"/>
      <c r="R551" s="15"/>
      <c r="S551" s="15"/>
      <c r="T551" s="15"/>
      <c r="U551" s="15"/>
      <c r="V551" s="15"/>
      <c r="W551" s="48"/>
      <c r="X551" s="15"/>
      <c r="Y551" s="15"/>
      <c r="Z551" s="15"/>
      <c r="AA551" s="15"/>
      <c r="AB551" s="15"/>
      <c r="AC551" s="15"/>
      <c r="AD551" s="48"/>
      <c r="AE551" s="81"/>
      <c r="AF551" s="48"/>
      <c r="AG551" s="15"/>
      <c r="AH551" s="15"/>
      <c r="AI551" s="81"/>
      <c r="AJ551" s="81"/>
      <c r="AK551" s="81"/>
      <c r="AL551" s="15"/>
      <c r="AM551" s="15"/>
      <c r="AN551" s="81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</row>
    <row r="552" spans="1:52" ht="15" customHeight="1" x14ac:dyDescent="0.25">
      <c r="A552" s="15"/>
      <c r="B552" s="15"/>
      <c r="C552" s="15"/>
      <c r="D552" s="15"/>
      <c r="E552" s="15"/>
      <c r="F552" s="15"/>
      <c r="G552" s="15"/>
      <c r="H552" s="48"/>
      <c r="I552" s="48"/>
      <c r="J552" s="48"/>
      <c r="K552" s="48"/>
      <c r="L552" s="81"/>
      <c r="M552" s="81"/>
      <c r="N552" s="81"/>
      <c r="O552" s="81"/>
      <c r="P552" s="81"/>
      <c r="Q552" s="81"/>
      <c r="R552" s="15"/>
      <c r="S552" s="15"/>
      <c r="T552" s="15"/>
      <c r="U552" s="15"/>
      <c r="V552" s="15"/>
      <c r="W552" s="48"/>
      <c r="X552" s="15"/>
      <c r="Y552" s="15"/>
      <c r="Z552" s="15"/>
      <c r="AA552" s="15"/>
      <c r="AB552" s="15"/>
      <c r="AC552" s="15"/>
      <c r="AD552" s="48"/>
      <c r="AE552" s="81"/>
      <c r="AF552" s="48"/>
      <c r="AG552" s="15"/>
      <c r="AH552" s="15"/>
      <c r="AI552" s="81"/>
      <c r="AJ552" s="81"/>
      <c r="AK552" s="81"/>
      <c r="AL552" s="15"/>
      <c r="AM552" s="15"/>
      <c r="AN552" s="81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</row>
    <row r="553" spans="1:52" ht="15" customHeight="1" x14ac:dyDescent="0.25">
      <c r="A553" s="15"/>
      <c r="B553" s="15"/>
      <c r="C553" s="15"/>
      <c r="D553" s="15"/>
      <c r="E553" s="15"/>
      <c r="F553" s="15"/>
      <c r="G553" s="15"/>
      <c r="H553" s="48"/>
      <c r="I553" s="48"/>
      <c r="J553" s="48"/>
      <c r="K553" s="48"/>
      <c r="L553" s="81"/>
      <c r="M553" s="81"/>
      <c r="N553" s="81"/>
      <c r="O553" s="81"/>
      <c r="P553" s="81"/>
      <c r="Q553" s="81"/>
      <c r="R553" s="15"/>
      <c r="S553" s="15"/>
      <c r="T553" s="15"/>
      <c r="U553" s="15"/>
      <c r="V553" s="15"/>
      <c r="W553" s="48"/>
      <c r="X553" s="15"/>
      <c r="Y553" s="15"/>
      <c r="Z553" s="15"/>
      <c r="AA553" s="15"/>
      <c r="AB553" s="15"/>
      <c r="AC553" s="15"/>
      <c r="AD553" s="48"/>
      <c r="AE553" s="81"/>
      <c r="AF553" s="48"/>
      <c r="AG553" s="15"/>
      <c r="AH553" s="15"/>
      <c r="AI553" s="81"/>
      <c r="AJ553" s="81"/>
      <c r="AK553" s="81"/>
      <c r="AL553" s="15"/>
      <c r="AM553" s="15"/>
      <c r="AN553" s="81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</row>
    <row r="554" spans="1:52" ht="15" customHeight="1" x14ac:dyDescent="0.25">
      <c r="A554" s="15"/>
      <c r="B554" s="15"/>
      <c r="C554" s="15"/>
      <c r="D554" s="15"/>
      <c r="E554" s="15"/>
      <c r="F554" s="15"/>
      <c r="G554" s="15"/>
      <c r="H554" s="48"/>
      <c r="I554" s="48"/>
      <c r="J554" s="48"/>
      <c r="K554" s="48"/>
      <c r="L554" s="81"/>
      <c r="M554" s="81"/>
      <c r="N554" s="81"/>
      <c r="O554" s="81"/>
      <c r="P554" s="81"/>
      <c r="Q554" s="81"/>
      <c r="R554" s="15"/>
      <c r="S554" s="15"/>
      <c r="T554" s="15"/>
      <c r="U554" s="15"/>
      <c r="V554" s="15"/>
      <c r="W554" s="48"/>
      <c r="X554" s="15"/>
      <c r="Y554" s="15"/>
      <c r="Z554" s="15"/>
      <c r="AA554" s="15"/>
      <c r="AB554" s="15"/>
      <c r="AC554" s="15"/>
      <c r="AD554" s="48"/>
      <c r="AE554" s="81"/>
      <c r="AF554" s="48"/>
      <c r="AG554" s="15"/>
      <c r="AH554" s="15"/>
      <c r="AI554" s="81"/>
      <c r="AJ554" s="81"/>
      <c r="AK554" s="81"/>
      <c r="AL554" s="15"/>
      <c r="AM554" s="15"/>
      <c r="AN554" s="81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</row>
    <row r="555" spans="1:52" ht="15" customHeight="1" x14ac:dyDescent="0.25">
      <c r="A555" s="15"/>
      <c r="B555" s="15"/>
      <c r="C555" s="15"/>
      <c r="D555" s="15"/>
      <c r="E555" s="15"/>
      <c r="F555" s="15"/>
      <c r="G555" s="15"/>
      <c r="H555" s="48"/>
      <c r="I555" s="48"/>
      <c r="J555" s="48"/>
      <c r="K555" s="48"/>
      <c r="L555" s="81"/>
      <c r="M555" s="81"/>
      <c r="N555" s="81"/>
      <c r="O555" s="81"/>
      <c r="P555" s="81"/>
      <c r="Q555" s="81"/>
      <c r="R555" s="15"/>
      <c r="S555" s="15"/>
      <c r="T555" s="15"/>
      <c r="U555" s="15"/>
      <c r="V555" s="15"/>
      <c r="W555" s="48"/>
      <c r="X555" s="15"/>
      <c r="Y555" s="15"/>
      <c r="Z555" s="15"/>
      <c r="AA555" s="15"/>
      <c r="AB555" s="15"/>
      <c r="AC555" s="15"/>
      <c r="AD555" s="48"/>
      <c r="AE555" s="81"/>
      <c r="AF555" s="48"/>
      <c r="AG555" s="15"/>
      <c r="AH555" s="15"/>
      <c r="AI555" s="81"/>
      <c r="AJ555" s="81"/>
      <c r="AK555" s="81"/>
      <c r="AL555" s="15"/>
      <c r="AM555" s="15"/>
      <c r="AN555" s="81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</row>
    <row r="556" spans="1:52" ht="15" customHeight="1" x14ac:dyDescent="0.25">
      <c r="A556" s="15"/>
      <c r="B556" s="15"/>
      <c r="C556" s="15"/>
      <c r="D556" s="15"/>
      <c r="E556" s="15"/>
      <c r="F556" s="15"/>
      <c r="G556" s="15"/>
      <c r="H556" s="48"/>
      <c r="I556" s="48"/>
      <c r="J556" s="48"/>
      <c r="K556" s="48"/>
      <c r="L556" s="81"/>
      <c r="M556" s="81"/>
      <c r="N556" s="81"/>
      <c r="O556" s="81"/>
      <c r="P556" s="81"/>
      <c r="Q556" s="81"/>
      <c r="R556" s="15"/>
      <c r="S556" s="15"/>
      <c r="T556" s="15"/>
      <c r="U556" s="15"/>
      <c r="V556" s="15"/>
      <c r="W556" s="48"/>
      <c r="X556" s="15"/>
      <c r="Y556" s="15"/>
      <c r="Z556" s="15"/>
      <c r="AA556" s="15"/>
      <c r="AB556" s="15"/>
      <c r="AC556" s="15"/>
      <c r="AD556" s="48"/>
      <c r="AE556" s="81"/>
      <c r="AF556" s="48"/>
      <c r="AG556" s="15"/>
      <c r="AH556" s="15"/>
      <c r="AI556" s="81"/>
      <c r="AJ556" s="81"/>
      <c r="AK556" s="81"/>
      <c r="AL556" s="15"/>
      <c r="AM556" s="15"/>
      <c r="AN556" s="81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</row>
    <row r="557" spans="1:52" ht="15" customHeight="1" x14ac:dyDescent="0.25">
      <c r="A557" s="15"/>
      <c r="B557" s="15"/>
      <c r="C557" s="15"/>
      <c r="D557" s="15"/>
      <c r="E557" s="15"/>
      <c r="F557" s="15"/>
      <c r="G557" s="15"/>
      <c r="H557" s="48"/>
      <c r="I557" s="48"/>
      <c r="J557" s="48"/>
      <c r="K557" s="48"/>
      <c r="L557" s="81"/>
      <c r="M557" s="81"/>
      <c r="N557" s="81"/>
      <c r="O557" s="81"/>
      <c r="P557" s="81"/>
      <c r="Q557" s="81"/>
      <c r="R557" s="15"/>
      <c r="S557" s="15"/>
      <c r="T557" s="15"/>
      <c r="U557" s="15"/>
      <c r="V557" s="15"/>
      <c r="W557" s="48"/>
      <c r="X557" s="15"/>
      <c r="Y557" s="15"/>
      <c r="Z557" s="15"/>
      <c r="AA557" s="15"/>
      <c r="AB557" s="15"/>
      <c r="AC557" s="15"/>
      <c r="AD557" s="48"/>
      <c r="AE557" s="81"/>
      <c r="AF557" s="48"/>
      <c r="AG557" s="15"/>
      <c r="AH557" s="15"/>
      <c r="AI557" s="81"/>
      <c r="AJ557" s="81"/>
      <c r="AK557" s="81"/>
      <c r="AL557" s="15"/>
      <c r="AM557" s="15"/>
      <c r="AN557" s="81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</row>
    <row r="558" spans="1:52" ht="15" customHeight="1" x14ac:dyDescent="0.25">
      <c r="A558" s="15"/>
      <c r="B558" s="15"/>
      <c r="C558" s="15"/>
      <c r="D558" s="15"/>
      <c r="E558" s="15"/>
      <c r="F558" s="15"/>
      <c r="G558" s="15"/>
      <c r="H558" s="48"/>
      <c r="I558" s="48"/>
      <c r="J558" s="48"/>
      <c r="K558" s="48"/>
      <c r="L558" s="81"/>
      <c r="M558" s="81"/>
      <c r="N558" s="81"/>
      <c r="O558" s="81"/>
      <c r="P558" s="81"/>
      <c r="Q558" s="81"/>
      <c r="R558" s="15"/>
      <c r="S558" s="15"/>
      <c r="T558" s="15"/>
      <c r="U558" s="15"/>
      <c r="V558" s="15"/>
      <c r="W558" s="48"/>
      <c r="X558" s="15"/>
      <c r="Y558" s="15"/>
      <c r="Z558" s="15"/>
      <c r="AA558" s="15"/>
      <c r="AB558" s="15"/>
      <c r="AC558" s="15"/>
      <c r="AD558" s="48"/>
      <c r="AE558" s="81"/>
      <c r="AF558" s="48"/>
      <c r="AG558" s="15"/>
      <c r="AH558" s="15"/>
      <c r="AI558" s="81"/>
      <c r="AJ558" s="81"/>
      <c r="AK558" s="81"/>
      <c r="AL558" s="15"/>
      <c r="AM558" s="15"/>
      <c r="AN558" s="81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</row>
    <row r="559" spans="1:52" ht="15" customHeight="1" x14ac:dyDescent="0.25">
      <c r="A559" s="15"/>
      <c r="B559" s="15"/>
      <c r="C559" s="15"/>
      <c r="D559" s="15"/>
      <c r="E559" s="15"/>
      <c r="F559" s="15"/>
      <c r="G559" s="15"/>
      <c r="H559" s="48"/>
      <c r="I559" s="48"/>
      <c r="J559" s="48"/>
      <c r="K559" s="48"/>
      <c r="L559" s="81"/>
      <c r="M559" s="81"/>
      <c r="N559" s="81"/>
      <c r="O559" s="81"/>
      <c r="P559" s="81"/>
      <c r="Q559" s="81"/>
      <c r="R559" s="15"/>
      <c r="S559" s="15"/>
      <c r="T559" s="15"/>
      <c r="U559" s="15"/>
      <c r="V559" s="15"/>
      <c r="W559" s="48"/>
      <c r="X559" s="15"/>
      <c r="Y559" s="15"/>
      <c r="Z559" s="15"/>
      <c r="AA559" s="15"/>
      <c r="AB559" s="15"/>
      <c r="AC559" s="15"/>
      <c r="AD559" s="48"/>
      <c r="AE559" s="81"/>
      <c r="AF559" s="48"/>
      <c r="AG559" s="15"/>
      <c r="AH559" s="15"/>
      <c r="AI559" s="81"/>
      <c r="AJ559" s="81"/>
      <c r="AK559" s="81"/>
      <c r="AL559" s="15"/>
      <c r="AM559" s="15"/>
      <c r="AN559" s="81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</row>
    <row r="560" spans="1:52" ht="15" customHeight="1" x14ac:dyDescent="0.25">
      <c r="A560" s="15"/>
      <c r="B560" s="15"/>
      <c r="C560" s="15"/>
      <c r="D560" s="15"/>
      <c r="E560" s="15"/>
      <c r="F560" s="15"/>
      <c r="G560" s="15"/>
      <c r="H560" s="48"/>
      <c r="I560" s="48"/>
      <c r="J560" s="48"/>
      <c r="K560" s="48"/>
      <c r="L560" s="81"/>
      <c r="M560" s="81"/>
      <c r="N560" s="81"/>
      <c r="O560" s="81"/>
      <c r="P560" s="81"/>
      <c r="Q560" s="81"/>
      <c r="R560" s="15"/>
      <c r="S560" s="15"/>
      <c r="T560" s="15"/>
      <c r="U560" s="15"/>
      <c r="V560" s="15"/>
      <c r="W560" s="48"/>
      <c r="X560" s="15"/>
      <c r="Y560" s="15"/>
      <c r="Z560" s="15"/>
      <c r="AA560" s="15"/>
      <c r="AB560" s="15"/>
      <c r="AC560" s="15"/>
      <c r="AD560" s="48"/>
      <c r="AE560" s="81"/>
      <c r="AF560" s="48"/>
      <c r="AG560" s="15"/>
      <c r="AH560" s="15"/>
      <c r="AI560" s="81"/>
      <c r="AJ560" s="81"/>
      <c r="AK560" s="81"/>
      <c r="AL560" s="15"/>
      <c r="AM560" s="15"/>
      <c r="AN560" s="81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</row>
    <row r="561" spans="1:52" ht="15" customHeight="1" x14ac:dyDescent="0.25">
      <c r="A561" s="15"/>
      <c r="B561" s="15"/>
      <c r="C561" s="15"/>
      <c r="D561" s="15"/>
      <c r="E561" s="15"/>
      <c r="F561" s="15"/>
      <c r="G561" s="15"/>
      <c r="H561" s="48"/>
      <c r="I561" s="48"/>
      <c r="J561" s="48"/>
      <c r="K561" s="48"/>
      <c r="L561" s="81"/>
      <c r="M561" s="81"/>
      <c r="N561" s="81"/>
      <c r="O561" s="81"/>
      <c r="P561" s="81"/>
      <c r="Q561" s="81"/>
      <c r="R561" s="15"/>
      <c r="S561" s="15"/>
      <c r="T561" s="15"/>
      <c r="U561" s="15"/>
      <c r="V561" s="15"/>
      <c r="W561" s="48"/>
      <c r="X561" s="15"/>
      <c r="Y561" s="15"/>
      <c r="Z561" s="15"/>
      <c r="AA561" s="15"/>
      <c r="AB561" s="15"/>
      <c r="AC561" s="15"/>
      <c r="AD561" s="48"/>
      <c r="AE561" s="81"/>
      <c r="AF561" s="48"/>
      <c r="AG561" s="15"/>
      <c r="AH561" s="15"/>
      <c r="AI561" s="81"/>
      <c r="AJ561" s="81"/>
      <c r="AK561" s="81"/>
      <c r="AL561" s="15"/>
      <c r="AM561" s="15"/>
      <c r="AN561" s="81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</row>
    <row r="562" spans="1:52" ht="15" customHeight="1" x14ac:dyDescent="0.25">
      <c r="A562" s="15"/>
      <c r="B562" s="15"/>
      <c r="C562" s="15"/>
      <c r="D562" s="15"/>
      <c r="E562" s="15"/>
      <c r="F562" s="15"/>
      <c r="G562" s="15"/>
      <c r="H562" s="48"/>
      <c r="I562" s="48"/>
      <c r="J562" s="48"/>
      <c r="K562" s="48"/>
      <c r="L562" s="81"/>
      <c r="M562" s="81"/>
      <c r="N562" s="81"/>
      <c r="O562" s="81"/>
      <c r="P562" s="81"/>
      <c r="Q562" s="81"/>
      <c r="R562" s="15"/>
      <c r="S562" s="15"/>
      <c r="T562" s="15"/>
      <c r="U562" s="15"/>
      <c r="V562" s="15"/>
      <c r="W562" s="48"/>
      <c r="X562" s="15"/>
      <c r="Y562" s="15"/>
      <c r="Z562" s="15"/>
      <c r="AA562" s="15"/>
      <c r="AB562" s="15"/>
      <c r="AC562" s="15"/>
      <c r="AD562" s="48"/>
      <c r="AE562" s="81"/>
      <c r="AF562" s="48"/>
      <c r="AG562" s="15"/>
      <c r="AH562" s="15"/>
      <c r="AI562" s="81"/>
      <c r="AJ562" s="81"/>
      <c r="AK562" s="81"/>
      <c r="AL562" s="15"/>
      <c r="AM562" s="15"/>
      <c r="AN562" s="81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</row>
    <row r="563" spans="1:52" ht="15" customHeight="1" x14ac:dyDescent="0.25">
      <c r="A563" s="15"/>
      <c r="B563" s="15"/>
      <c r="C563" s="15"/>
      <c r="D563" s="15"/>
      <c r="E563" s="15"/>
      <c r="F563" s="15"/>
      <c r="G563" s="15"/>
      <c r="H563" s="48"/>
      <c r="I563" s="48"/>
      <c r="J563" s="48"/>
      <c r="K563" s="48"/>
      <c r="L563" s="81"/>
      <c r="M563" s="81"/>
      <c r="N563" s="81"/>
      <c r="O563" s="81"/>
      <c r="P563" s="81"/>
      <c r="Q563" s="81"/>
      <c r="R563" s="15"/>
      <c r="S563" s="15"/>
      <c r="T563" s="15"/>
      <c r="U563" s="15"/>
      <c r="V563" s="15"/>
      <c r="W563" s="48"/>
      <c r="X563" s="15"/>
      <c r="Y563" s="15"/>
      <c r="Z563" s="15"/>
      <c r="AA563" s="15"/>
      <c r="AB563" s="15"/>
      <c r="AC563" s="15"/>
      <c r="AD563" s="48"/>
      <c r="AE563" s="81"/>
      <c r="AF563" s="48"/>
      <c r="AG563" s="15"/>
      <c r="AH563" s="15"/>
      <c r="AI563" s="81"/>
      <c r="AJ563" s="81"/>
      <c r="AK563" s="81"/>
      <c r="AL563" s="15"/>
      <c r="AM563" s="15"/>
      <c r="AN563" s="81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</row>
    <row r="564" spans="1:52" ht="15" customHeight="1" x14ac:dyDescent="0.25">
      <c r="A564" s="15"/>
      <c r="B564" s="15"/>
      <c r="C564" s="15"/>
      <c r="D564" s="15"/>
      <c r="E564" s="15"/>
      <c r="F564" s="15"/>
      <c r="G564" s="15"/>
      <c r="H564" s="48"/>
      <c r="I564" s="48"/>
      <c r="J564" s="48"/>
      <c r="K564" s="48"/>
      <c r="L564" s="81"/>
      <c r="M564" s="81"/>
      <c r="N564" s="81"/>
      <c r="O564" s="81"/>
      <c r="P564" s="81"/>
      <c r="Q564" s="81"/>
      <c r="R564" s="15"/>
      <c r="S564" s="15"/>
      <c r="T564" s="15"/>
      <c r="U564" s="15"/>
      <c r="V564" s="15"/>
      <c r="W564" s="48"/>
      <c r="X564" s="15"/>
      <c r="Y564" s="15"/>
      <c r="Z564" s="15"/>
      <c r="AA564" s="15"/>
      <c r="AB564" s="15"/>
      <c r="AC564" s="15"/>
      <c r="AD564" s="48"/>
      <c r="AE564" s="81"/>
      <c r="AF564" s="48"/>
      <c r="AG564" s="15"/>
      <c r="AH564" s="15"/>
      <c r="AI564" s="81"/>
      <c r="AJ564" s="81"/>
      <c r="AK564" s="81"/>
      <c r="AL564" s="15"/>
      <c r="AM564" s="15"/>
      <c r="AN564" s="81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</row>
    <row r="565" spans="1:52" ht="15" customHeight="1" x14ac:dyDescent="0.25">
      <c r="A565" s="15"/>
      <c r="B565" s="15"/>
      <c r="C565" s="15"/>
      <c r="D565" s="15"/>
      <c r="E565" s="15"/>
      <c r="F565" s="15"/>
      <c r="G565" s="15"/>
      <c r="H565" s="48"/>
      <c r="I565" s="48"/>
      <c r="J565" s="48"/>
      <c r="K565" s="48"/>
      <c r="L565" s="81"/>
      <c r="M565" s="81"/>
      <c r="N565" s="81"/>
      <c r="O565" s="81"/>
      <c r="P565" s="81"/>
      <c r="Q565" s="81"/>
      <c r="R565" s="15"/>
      <c r="S565" s="15"/>
      <c r="T565" s="15"/>
      <c r="U565" s="15"/>
      <c r="V565" s="15"/>
      <c r="W565" s="48"/>
      <c r="X565" s="15"/>
      <c r="Y565" s="15"/>
      <c r="Z565" s="15"/>
      <c r="AA565" s="15"/>
      <c r="AB565" s="15"/>
      <c r="AC565" s="15"/>
      <c r="AD565" s="48"/>
      <c r="AE565" s="81"/>
      <c r="AF565" s="48"/>
      <c r="AG565" s="15"/>
      <c r="AH565" s="15"/>
      <c r="AI565" s="81"/>
      <c r="AJ565" s="81"/>
      <c r="AK565" s="81"/>
      <c r="AL565" s="15"/>
      <c r="AM565" s="15"/>
      <c r="AN565" s="81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</row>
    <row r="566" spans="1:52" ht="15" customHeight="1" x14ac:dyDescent="0.25">
      <c r="A566" s="15"/>
      <c r="B566" s="15"/>
      <c r="C566" s="15"/>
      <c r="D566" s="15"/>
      <c r="E566" s="15"/>
      <c r="F566" s="15"/>
      <c r="G566" s="15"/>
      <c r="H566" s="48"/>
      <c r="I566" s="48"/>
      <c r="J566" s="48"/>
      <c r="K566" s="48"/>
      <c r="L566" s="81"/>
      <c r="M566" s="81"/>
      <c r="N566" s="81"/>
      <c r="O566" s="81"/>
      <c r="P566" s="81"/>
      <c r="Q566" s="81"/>
      <c r="R566" s="15"/>
      <c r="S566" s="15"/>
      <c r="T566" s="15"/>
      <c r="U566" s="15"/>
      <c r="V566" s="15"/>
      <c r="W566" s="48"/>
      <c r="X566" s="15"/>
      <c r="Y566" s="15"/>
      <c r="Z566" s="15"/>
      <c r="AA566" s="15"/>
      <c r="AB566" s="15"/>
      <c r="AC566" s="15"/>
      <c r="AD566" s="48"/>
      <c r="AE566" s="81"/>
      <c r="AF566" s="48"/>
      <c r="AG566" s="15"/>
      <c r="AH566" s="15"/>
      <c r="AI566" s="81"/>
      <c r="AJ566" s="81"/>
      <c r="AK566" s="81"/>
      <c r="AL566" s="15"/>
      <c r="AM566" s="15"/>
      <c r="AN566" s="81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</row>
    <row r="567" spans="1:52" ht="15" customHeight="1" x14ac:dyDescent="0.25">
      <c r="A567" s="15"/>
      <c r="B567" s="15"/>
      <c r="C567" s="15"/>
      <c r="D567" s="15"/>
      <c r="E567" s="15"/>
      <c r="F567" s="15"/>
      <c r="G567" s="15"/>
      <c r="H567" s="48"/>
      <c r="I567" s="48"/>
      <c r="J567" s="48"/>
      <c r="K567" s="48"/>
      <c r="L567" s="81"/>
      <c r="M567" s="81"/>
      <c r="N567" s="81"/>
      <c r="O567" s="81"/>
      <c r="P567" s="81"/>
      <c r="Q567" s="81"/>
      <c r="R567" s="15"/>
      <c r="S567" s="15"/>
      <c r="T567" s="15"/>
      <c r="U567" s="15"/>
      <c r="V567" s="15"/>
      <c r="W567" s="48"/>
      <c r="X567" s="15"/>
      <c r="Y567" s="15"/>
      <c r="Z567" s="15"/>
      <c r="AA567" s="15"/>
      <c r="AB567" s="15"/>
      <c r="AC567" s="15"/>
      <c r="AD567" s="48"/>
      <c r="AE567" s="81"/>
      <c r="AF567" s="48"/>
      <c r="AG567" s="15"/>
      <c r="AH567" s="15"/>
      <c r="AI567" s="81"/>
      <c r="AJ567" s="81"/>
      <c r="AK567" s="81"/>
      <c r="AL567" s="15"/>
      <c r="AM567" s="15"/>
      <c r="AN567" s="81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</row>
    <row r="568" spans="1:52" ht="15" customHeight="1" x14ac:dyDescent="0.25">
      <c r="A568" s="15"/>
      <c r="B568" s="15"/>
      <c r="C568" s="15"/>
      <c r="D568" s="15"/>
      <c r="E568" s="15"/>
      <c r="F568" s="15"/>
      <c r="G568" s="15"/>
      <c r="H568" s="48"/>
      <c r="I568" s="48"/>
      <c r="J568" s="48"/>
      <c r="K568" s="48"/>
      <c r="L568" s="81"/>
      <c r="M568" s="81"/>
      <c r="N568" s="81"/>
      <c r="O568" s="81"/>
      <c r="P568" s="81"/>
      <c r="Q568" s="81"/>
      <c r="R568" s="15"/>
      <c r="S568" s="15"/>
      <c r="T568" s="15"/>
      <c r="U568" s="15"/>
      <c r="V568" s="15"/>
      <c r="W568" s="48"/>
      <c r="X568" s="15"/>
      <c r="Y568" s="15"/>
      <c r="Z568" s="15"/>
      <c r="AA568" s="15"/>
      <c r="AB568" s="15"/>
      <c r="AC568" s="15"/>
      <c r="AD568" s="48"/>
      <c r="AE568" s="81"/>
      <c r="AF568" s="48"/>
      <c r="AG568" s="15"/>
      <c r="AH568" s="15"/>
      <c r="AI568" s="81"/>
      <c r="AJ568" s="81"/>
      <c r="AK568" s="81"/>
      <c r="AL568" s="15"/>
      <c r="AM568" s="15"/>
      <c r="AN568" s="81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</row>
    <row r="569" spans="1:52" ht="15" customHeight="1" x14ac:dyDescent="0.25">
      <c r="A569" s="15"/>
      <c r="B569" s="15"/>
      <c r="C569" s="15"/>
      <c r="D569" s="15"/>
      <c r="E569" s="15"/>
      <c r="F569" s="15"/>
      <c r="G569" s="15"/>
      <c r="H569" s="48"/>
      <c r="I569" s="48"/>
      <c r="J569" s="48"/>
      <c r="K569" s="48"/>
      <c r="L569" s="81"/>
      <c r="M569" s="81"/>
      <c r="N569" s="81"/>
      <c r="O569" s="81"/>
      <c r="P569" s="81"/>
      <c r="Q569" s="81"/>
      <c r="R569" s="15"/>
      <c r="S569" s="15"/>
      <c r="T569" s="15"/>
      <c r="U569" s="15"/>
      <c r="V569" s="15"/>
      <c r="W569" s="48"/>
      <c r="X569" s="15"/>
      <c r="Y569" s="15"/>
      <c r="Z569" s="15"/>
      <c r="AA569" s="15"/>
      <c r="AB569" s="15"/>
      <c r="AC569" s="15"/>
      <c r="AD569" s="48"/>
      <c r="AE569" s="81"/>
      <c r="AF569" s="48"/>
      <c r="AG569" s="15"/>
      <c r="AH569" s="15"/>
      <c r="AI569" s="81"/>
      <c r="AJ569" s="81"/>
      <c r="AK569" s="81"/>
      <c r="AL569" s="15"/>
      <c r="AM569" s="15"/>
      <c r="AN569" s="81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</row>
    <row r="570" spans="1:52" ht="15" customHeight="1" x14ac:dyDescent="0.25">
      <c r="A570" s="15"/>
      <c r="B570" s="15"/>
      <c r="C570" s="15"/>
      <c r="D570" s="15"/>
      <c r="E570" s="15"/>
      <c r="F570" s="15"/>
      <c r="G570" s="15"/>
      <c r="H570" s="48"/>
      <c r="I570" s="48"/>
      <c r="J570" s="48"/>
      <c r="K570" s="48"/>
      <c r="L570" s="81"/>
      <c r="M570" s="81"/>
      <c r="N570" s="81"/>
      <c r="O570" s="81"/>
      <c r="P570" s="81"/>
      <c r="Q570" s="81"/>
      <c r="R570" s="15"/>
      <c r="S570" s="15"/>
      <c r="T570" s="15"/>
      <c r="U570" s="15"/>
      <c r="V570" s="15"/>
      <c r="W570" s="48"/>
      <c r="X570" s="15"/>
      <c r="Y570" s="15"/>
      <c r="Z570" s="15"/>
      <c r="AA570" s="15"/>
      <c r="AB570" s="15"/>
      <c r="AC570" s="15"/>
      <c r="AD570" s="48"/>
      <c r="AE570" s="81"/>
      <c r="AF570" s="48"/>
      <c r="AG570" s="15"/>
      <c r="AH570" s="15"/>
      <c r="AI570" s="81"/>
      <c r="AJ570" s="81"/>
      <c r="AK570" s="81"/>
      <c r="AL570" s="15"/>
      <c r="AM570" s="15"/>
      <c r="AN570" s="81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</row>
    <row r="571" spans="1:52" ht="15" customHeight="1" x14ac:dyDescent="0.25">
      <c r="A571" s="15"/>
      <c r="B571" s="15"/>
      <c r="C571" s="15"/>
      <c r="D571" s="15"/>
      <c r="E571" s="15"/>
      <c r="F571" s="15"/>
      <c r="G571" s="15"/>
      <c r="H571" s="48"/>
      <c r="I571" s="48"/>
      <c r="J571" s="48"/>
      <c r="K571" s="48"/>
      <c r="L571" s="81"/>
      <c r="M571" s="81"/>
      <c r="N571" s="81"/>
      <c r="O571" s="81"/>
      <c r="P571" s="81"/>
      <c r="Q571" s="81"/>
      <c r="R571" s="15"/>
      <c r="S571" s="15"/>
      <c r="T571" s="15"/>
      <c r="U571" s="15"/>
      <c r="V571" s="15"/>
      <c r="W571" s="48"/>
      <c r="X571" s="15"/>
      <c r="Y571" s="15"/>
      <c r="Z571" s="15"/>
      <c r="AA571" s="15"/>
      <c r="AB571" s="15"/>
      <c r="AC571" s="15"/>
      <c r="AD571" s="48"/>
      <c r="AE571" s="81"/>
      <c r="AF571" s="48"/>
      <c r="AG571" s="15"/>
      <c r="AH571" s="15"/>
      <c r="AI571" s="81"/>
      <c r="AJ571" s="81"/>
      <c r="AK571" s="81"/>
      <c r="AL571" s="15"/>
      <c r="AM571" s="15"/>
      <c r="AN571" s="81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</row>
    <row r="572" spans="1:52" ht="15" customHeight="1" x14ac:dyDescent="0.25">
      <c r="A572" s="15"/>
      <c r="B572" s="15"/>
      <c r="C572" s="15"/>
      <c r="D572" s="15"/>
      <c r="E572" s="15"/>
      <c r="F572" s="15"/>
      <c r="G572" s="15"/>
      <c r="H572" s="48"/>
      <c r="I572" s="48"/>
      <c r="J572" s="48"/>
      <c r="K572" s="48"/>
      <c r="L572" s="81"/>
      <c r="M572" s="81"/>
      <c r="N572" s="81"/>
      <c r="O572" s="81"/>
      <c r="P572" s="81"/>
      <c r="Q572" s="81"/>
      <c r="R572" s="15"/>
      <c r="S572" s="15"/>
      <c r="T572" s="15"/>
      <c r="U572" s="15"/>
      <c r="V572" s="15"/>
      <c r="W572" s="48"/>
      <c r="X572" s="15"/>
      <c r="Y572" s="15"/>
      <c r="Z572" s="15"/>
      <c r="AA572" s="15"/>
      <c r="AB572" s="15"/>
      <c r="AC572" s="15"/>
      <c r="AD572" s="48"/>
      <c r="AE572" s="81"/>
      <c r="AF572" s="48"/>
      <c r="AG572" s="15"/>
      <c r="AH572" s="15"/>
      <c r="AI572" s="81"/>
      <c r="AJ572" s="81"/>
      <c r="AK572" s="81"/>
      <c r="AL572" s="15"/>
      <c r="AM572" s="15"/>
      <c r="AN572" s="81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</row>
    <row r="573" spans="1:52" ht="15" customHeight="1" x14ac:dyDescent="0.25">
      <c r="A573" s="15"/>
      <c r="B573" s="15"/>
      <c r="C573" s="15"/>
      <c r="D573" s="15"/>
      <c r="E573" s="15"/>
      <c r="F573" s="15"/>
      <c r="G573" s="15"/>
      <c r="H573" s="48"/>
      <c r="I573" s="48"/>
      <c r="J573" s="48"/>
      <c r="K573" s="48"/>
      <c r="L573" s="81"/>
      <c r="M573" s="81"/>
      <c r="N573" s="81"/>
      <c r="O573" s="81"/>
      <c r="P573" s="81"/>
      <c r="Q573" s="81"/>
      <c r="R573" s="15"/>
      <c r="S573" s="15"/>
      <c r="T573" s="15"/>
      <c r="U573" s="15"/>
      <c r="V573" s="15"/>
      <c r="W573" s="48"/>
      <c r="X573" s="15"/>
      <c r="Y573" s="15"/>
      <c r="Z573" s="15"/>
      <c r="AA573" s="15"/>
      <c r="AB573" s="15"/>
      <c r="AC573" s="15"/>
      <c r="AD573" s="48"/>
      <c r="AE573" s="81"/>
      <c r="AF573" s="48"/>
      <c r="AG573" s="15"/>
      <c r="AH573" s="15"/>
      <c r="AI573" s="81"/>
      <c r="AJ573" s="81"/>
      <c r="AK573" s="81"/>
      <c r="AL573" s="15"/>
      <c r="AM573" s="15"/>
      <c r="AN573" s="81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</row>
    <row r="574" spans="1:52" ht="15" customHeight="1" x14ac:dyDescent="0.25">
      <c r="A574" s="15"/>
      <c r="B574" s="15"/>
      <c r="C574" s="15"/>
      <c r="D574" s="15"/>
      <c r="E574" s="15"/>
      <c r="F574" s="15"/>
      <c r="G574" s="15"/>
      <c r="H574" s="48"/>
      <c r="I574" s="48"/>
      <c r="J574" s="48"/>
      <c r="K574" s="48"/>
      <c r="L574" s="81"/>
      <c r="M574" s="81"/>
      <c r="N574" s="81"/>
      <c r="O574" s="81"/>
      <c r="P574" s="81"/>
      <c r="Q574" s="81"/>
      <c r="R574" s="15"/>
      <c r="S574" s="15"/>
      <c r="T574" s="15"/>
      <c r="U574" s="15"/>
      <c r="V574" s="15"/>
      <c r="W574" s="48"/>
      <c r="X574" s="15"/>
      <c r="Y574" s="15"/>
      <c r="Z574" s="15"/>
      <c r="AA574" s="15"/>
      <c r="AB574" s="15"/>
      <c r="AC574" s="15"/>
      <c r="AD574" s="48"/>
      <c r="AE574" s="81"/>
      <c r="AF574" s="48"/>
      <c r="AG574" s="15"/>
      <c r="AH574" s="15"/>
      <c r="AI574" s="81"/>
      <c r="AJ574" s="81"/>
      <c r="AK574" s="81"/>
      <c r="AL574" s="15"/>
      <c r="AM574" s="15"/>
      <c r="AN574" s="81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</row>
    <row r="575" spans="1:52" ht="15" customHeight="1" x14ac:dyDescent="0.25">
      <c r="A575" s="15"/>
      <c r="B575" s="15"/>
      <c r="C575" s="15"/>
      <c r="D575" s="15"/>
      <c r="E575" s="15"/>
      <c r="F575" s="15"/>
      <c r="G575" s="15"/>
      <c r="H575" s="48"/>
      <c r="I575" s="48"/>
      <c r="J575" s="48"/>
      <c r="K575" s="48"/>
      <c r="L575" s="81"/>
      <c r="M575" s="81"/>
      <c r="N575" s="81"/>
      <c r="O575" s="81"/>
      <c r="P575" s="81"/>
      <c r="Q575" s="81"/>
      <c r="R575" s="15"/>
      <c r="S575" s="15"/>
      <c r="T575" s="15"/>
      <c r="U575" s="15"/>
      <c r="V575" s="15"/>
      <c r="W575" s="48"/>
      <c r="X575" s="15"/>
      <c r="Y575" s="15"/>
      <c r="Z575" s="15"/>
      <c r="AA575" s="15"/>
      <c r="AB575" s="15"/>
      <c r="AC575" s="15"/>
      <c r="AD575" s="48"/>
      <c r="AE575" s="81"/>
      <c r="AF575" s="48"/>
      <c r="AG575" s="15"/>
      <c r="AH575" s="15"/>
      <c r="AI575" s="81"/>
      <c r="AJ575" s="81"/>
      <c r="AK575" s="81"/>
      <c r="AL575" s="15"/>
      <c r="AM575" s="15"/>
      <c r="AN575" s="81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</row>
    <row r="576" spans="1:52" ht="15" customHeight="1" x14ac:dyDescent="0.25">
      <c r="A576" s="15"/>
      <c r="B576" s="15"/>
      <c r="C576" s="15"/>
      <c r="D576" s="15"/>
      <c r="E576" s="15"/>
      <c r="F576" s="15"/>
      <c r="G576" s="15"/>
      <c r="H576" s="48"/>
      <c r="I576" s="48"/>
      <c r="J576" s="48"/>
      <c r="K576" s="48"/>
      <c r="L576" s="81"/>
      <c r="M576" s="81"/>
      <c r="N576" s="81"/>
      <c r="O576" s="81"/>
      <c r="P576" s="81"/>
      <c r="Q576" s="81"/>
      <c r="R576" s="15"/>
      <c r="S576" s="15"/>
      <c r="T576" s="15"/>
      <c r="U576" s="15"/>
      <c r="V576" s="15"/>
      <c r="W576" s="48"/>
      <c r="X576" s="15"/>
      <c r="Y576" s="15"/>
      <c r="Z576" s="15"/>
      <c r="AA576" s="15"/>
      <c r="AB576" s="15"/>
      <c r="AC576" s="15"/>
      <c r="AD576" s="48"/>
      <c r="AE576" s="81"/>
      <c r="AF576" s="48"/>
      <c r="AG576" s="15"/>
      <c r="AH576" s="15"/>
      <c r="AI576" s="81"/>
      <c r="AJ576" s="81"/>
      <c r="AK576" s="81"/>
      <c r="AL576" s="15"/>
      <c r="AM576" s="15"/>
      <c r="AN576" s="81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</row>
    <row r="577" spans="1:52" ht="15" customHeight="1" x14ac:dyDescent="0.25">
      <c r="A577" s="15"/>
      <c r="B577" s="15"/>
      <c r="C577" s="15"/>
      <c r="D577" s="15"/>
      <c r="E577" s="15"/>
      <c r="F577" s="15"/>
      <c r="G577" s="15"/>
      <c r="H577" s="48"/>
      <c r="I577" s="48"/>
      <c r="J577" s="48"/>
      <c r="K577" s="48"/>
      <c r="L577" s="81"/>
      <c r="M577" s="81"/>
      <c r="N577" s="81"/>
      <c r="O577" s="81"/>
      <c r="P577" s="81"/>
      <c r="Q577" s="81"/>
      <c r="R577" s="15"/>
      <c r="S577" s="15"/>
      <c r="T577" s="15"/>
      <c r="U577" s="15"/>
      <c r="V577" s="15"/>
      <c r="W577" s="48"/>
      <c r="X577" s="15"/>
      <c r="Y577" s="15"/>
      <c r="Z577" s="15"/>
      <c r="AA577" s="15"/>
      <c r="AB577" s="15"/>
      <c r="AC577" s="15"/>
      <c r="AD577" s="48"/>
      <c r="AE577" s="81"/>
      <c r="AF577" s="48"/>
      <c r="AG577" s="15"/>
      <c r="AH577" s="15"/>
      <c r="AI577" s="81"/>
      <c r="AJ577" s="81"/>
      <c r="AK577" s="81"/>
      <c r="AL577" s="15"/>
      <c r="AM577" s="15"/>
      <c r="AN577" s="81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</row>
    <row r="578" spans="1:52" ht="15" customHeight="1" x14ac:dyDescent="0.25">
      <c r="A578" s="15"/>
      <c r="B578" s="15"/>
      <c r="C578" s="15"/>
      <c r="D578" s="15"/>
      <c r="E578" s="15"/>
      <c r="F578" s="15"/>
      <c r="G578" s="15"/>
      <c r="H578" s="48"/>
      <c r="I578" s="48"/>
      <c r="J578" s="48"/>
      <c r="K578" s="48"/>
      <c r="L578" s="81"/>
      <c r="M578" s="81"/>
      <c r="N578" s="81"/>
      <c r="O578" s="81"/>
      <c r="P578" s="81"/>
      <c r="Q578" s="81"/>
      <c r="R578" s="15"/>
      <c r="S578" s="15"/>
      <c r="T578" s="15"/>
      <c r="U578" s="15"/>
      <c r="V578" s="15"/>
      <c r="W578" s="48"/>
      <c r="X578" s="15"/>
      <c r="Y578" s="15"/>
      <c r="Z578" s="15"/>
      <c r="AA578" s="15"/>
      <c r="AB578" s="15"/>
      <c r="AC578" s="15"/>
      <c r="AD578" s="48"/>
      <c r="AE578" s="81"/>
      <c r="AF578" s="48"/>
      <c r="AG578" s="15"/>
      <c r="AH578" s="15"/>
      <c r="AI578" s="81"/>
      <c r="AJ578" s="81"/>
      <c r="AK578" s="81"/>
      <c r="AL578" s="15"/>
      <c r="AM578" s="15"/>
      <c r="AN578" s="81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</row>
    <row r="579" spans="1:52" ht="15" customHeight="1" x14ac:dyDescent="0.25">
      <c r="A579" s="15"/>
      <c r="B579" s="15"/>
      <c r="C579" s="15"/>
      <c r="D579" s="15"/>
      <c r="E579" s="15"/>
      <c r="F579" s="15"/>
      <c r="G579" s="15"/>
      <c r="H579" s="48"/>
      <c r="I579" s="48"/>
      <c r="J579" s="48"/>
      <c r="K579" s="48"/>
      <c r="L579" s="81"/>
      <c r="M579" s="81"/>
      <c r="N579" s="81"/>
      <c r="O579" s="81"/>
      <c r="P579" s="81"/>
      <c r="Q579" s="81"/>
      <c r="R579" s="15"/>
      <c r="S579" s="15"/>
      <c r="T579" s="15"/>
      <c r="U579" s="15"/>
      <c r="V579" s="15"/>
      <c r="W579" s="48"/>
      <c r="X579" s="15"/>
      <c r="Y579" s="15"/>
      <c r="Z579" s="15"/>
      <c r="AA579" s="15"/>
      <c r="AB579" s="15"/>
      <c r="AC579" s="15"/>
      <c r="AD579" s="48"/>
      <c r="AE579" s="81"/>
      <c r="AF579" s="48"/>
      <c r="AG579" s="15"/>
      <c r="AH579" s="15"/>
      <c r="AI579" s="81"/>
      <c r="AJ579" s="81"/>
      <c r="AK579" s="81"/>
      <c r="AL579" s="15"/>
      <c r="AM579" s="15"/>
      <c r="AN579" s="81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</row>
    <row r="580" spans="1:52" ht="15" customHeight="1" x14ac:dyDescent="0.25">
      <c r="A580" s="15"/>
      <c r="B580" s="15"/>
      <c r="C580" s="15"/>
      <c r="D580" s="15"/>
      <c r="E580" s="15"/>
      <c r="F580" s="15"/>
      <c r="G580" s="15"/>
      <c r="H580" s="48"/>
      <c r="I580" s="48"/>
      <c r="J580" s="48"/>
      <c r="K580" s="48"/>
      <c r="L580" s="81"/>
      <c r="M580" s="81"/>
      <c r="N580" s="81"/>
      <c r="O580" s="81"/>
      <c r="P580" s="81"/>
      <c r="Q580" s="81"/>
      <c r="R580" s="15"/>
      <c r="S580" s="15"/>
      <c r="T580" s="15"/>
      <c r="U580" s="15"/>
      <c r="V580" s="15"/>
      <c r="W580" s="48"/>
      <c r="X580" s="15"/>
      <c r="Y580" s="15"/>
      <c r="Z580" s="15"/>
      <c r="AA580" s="15"/>
      <c r="AB580" s="15"/>
      <c r="AC580" s="15"/>
      <c r="AD580" s="48"/>
      <c r="AE580" s="81"/>
      <c r="AF580" s="48"/>
      <c r="AG580" s="15"/>
      <c r="AH580" s="15"/>
      <c r="AI580" s="81"/>
      <c r="AJ580" s="81"/>
      <c r="AK580" s="81"/>
      <c r="AL580" s="15"/>
      <c r="AM580" s="15"/>
      <c r="AN580" s="81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</row>
    <row r="581" spans="1:52" ht="15" customHeight="1" x14ac:dyDescent="0.25">
      <c r="A581" s="15"/>
      <c r="B581" s="15"/>
      <c r="C581" s="15"/>
      <c r="D581" s="15"/>
      <c r="E581" s="15"/>
      <c r="F581" s="15"/>
      <c r="G581" s="15"/>
      <c r="H581" s="48"/>
      <c r="I581" s="48"/>
      <c r="J581" s="48"/>
      <c r="K581" s="48"/>
      <c r="L581" s="81"/>
      <c r="M581" s="81"/>
      <c r="N581" s="81"/>
      <c r="O581" s="81"/>
      <c r="P581" s="81"/>
      <c r="Q581" s="81"/>
      <c r="R581" s="15"/>
      <c r="S581" s="15"/>
      <c r="T581" s="15"/>
      <c r="U581" s="15"/>
      <c r="V581" s="15"/>
      <c r="W581" s="48"/>
      <c r="X581" s="15"/>
      <c r="Y581" s="15"/>
      <c r="Z581" s="15"/>
      <c r="AA581" s="15"/>
      <c r="AB581" s="15"/>
      <c r="AC581" s="15"/>
      <c r="AD581" s="48"/>
      <c r="AE581" s="81"/>
      <c r="AF581" s="48"/>
      <c r="AG581" s="15"/>
      <c r="AH581" s="15"/>
      <c r="AI581" s="81"/>
      <c r="AJ581" s="81"/>
      <c r="AK581" s="81"/>
      <c r="AL581" s="15"/>
      <c r="AM581" s="15"/>
      <c r="AN581" s="81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</row>
    <row r="582" spans="1:52" ht="15" customHeight="1" x14ac:dyDescent="0.25">
      <c r="A582" s="15"/>
      <c r="B582" s="15"/>
      <c r="C582" s="15"/>
      <c r="D582" s="15"/>
      <c r="E582" s="15"/>
      <c r="F582" s="15"/>
      <c r="G582" s="15"/>
      <c r="H582" s="48"/>
      <c r="I582" s="48"/>
      <c r="J582" s="48"/>
      <c r="K582" s="48"/>
      <c r="L582" s="81"/>
      <c r="M582" s="81"/>
      <c r="N582" s="81"/>
      <c r="O582" s="81"/>
      <c r="P582" s="81"/>
      <c r="Q582" s="81"/>
      <c r="R582" s="15"/>
      <c r="S582" s="15"/>
      <c r="T582" s="15"/>
      <c r="U582" s="15"/>
      <c r="V582" s="15"/>
      <c r="W582" s="48"/>
      <c r="X582" s="15"/>
      <c r="Y582" s="15"/>
      <c r="Z582" s="15"/>
      <c r="AA582" s="15"/>
      <c r="AB582" s="15"/>
      <c r="AC582" s="15"/>
      <c r="AD582" s="48"/>
      <c r="AE582" s="81"/>
      <c r="AF582" s="48"/>
      <c r="AG582" s="15"/>
      <c r="AH582" s="15"/>
      <c r="AI582" s="81"/>
      <c r="AJ582" s="81"/>
      <c r="AK582" s="81"/>
      <c r="AL582" s="15"/>
      <c r="AM582" s="15"/>
      <c r="AN582" s="81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</row>
    <row r="583" spans="1:52" ht="15" customHeight="1" x14ac:dyDescent="0.25">
      <c r="A583" s="15"/>
      <c r="B583" s="15"/>
      <c r="C583" s="15"/>
      <c r="D583" s="15"/>
      <c r="E583" s="15"/>
      <c r="F583" s="15"/>
      <c r="G583" s="15"/>
      <c r="H583" s="48"/>
      <c r="I583" s="48"/>
      <c r="J583" s="48"/>
      <c r="K583" s="48"/>
      <c r="L583" s="81"/>
      <c r="M583" s="81"/>
      <c r="N583" s="81"/>
      <c r="O583" s="81"/>
      <c r="P583" s="81"/>
      <c r="Q583" s="81"/>
      <c r="R583" s="15"/>
      <c r="S583" s="15"/>
      <c r="T583" s="15"/>
      <c r="U583" s="15"/>
      <c r="V583" s="15"/>
      <c r="W583" s="48"/>
      <c r="X583" s="15"/>
      <c r="Y583" s="15"/>
      <c r="Z583" s="15"/>
      <c r="AA583" s="15"/>
      <c r="AB583" s="15"/>
      <c r="AC583" s="15"/>
      <c r="AD583" s="48"/>
      <c r="AE583" s="81"/>
      <c r="AF583" s="48"/>
      <c r="AG583" s="15"/>
      <c r="AH583" s="15"/>
      <c r="AI583" s="81"/>
      <c r="AJ583" s="81"/>
      <c r="AK583" s="81"/>
      <c r="AL583" s="15"/>
      <c r="AM583" s="15"/>
      <c r="AN583" s="81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</row>
    <row r="584" spans="1:52" ht="15" customHeight="1" x14ac:dyDescent="0.25">
      <c r="A584" s="15"/>
      <c r="B584" s="15"/>
      <c r="C584" s="15"/>
      <c r="D584" s="15"/>
      <c r="E584" s="15"/>
      <c r="F584" s="15"/>
      <c r="G584" s="15"/>
      <c r="H584" s="48"/>
      <c r="I584" s="48"/>
      <c r="J584" s="48"/>
      <c r="K584" s="48"/>
      <c r="L584" s="81"/>
      <c r="M584" s="81"/>
      <c r="N584" s="81"/>
      <c r="O584" s="81"/>
      <c r="P584" s="81"/>
      <c r="Q584" s="81"/>
      <c r="R584" s="15"/>
      <c r="S584" s="15"/>
      <c r="T584" s="15"/>
      <c r="U584" s="15"/>
      <c r="V584" s="15"/>
      <c r="W584" s="48"/>
      <c r="X584" s="15"/>
      <c r="Y584" s="15"/>
      <c r="Z584" s="15"/>
      <c r="AA584" s="15"/>
      <c r="AB584" s="15"/>
      <c r="AC584" s="15"/>
      <c r="AD584" s="48"/>
      <c r="AE584" s="81"/>
      <c r="AF584" s="48"/>
      <c r="AG584" s="15"/>
      <c r="AH584" s="15"/>
      <c r="AI584" s="81"/>
      <c r="AJ584" s="81"/>
      <c r="AK584" s="81"/>
      <c r="AL584" s="15"/>
      <c r="AM584" s="15"/>
      <c r="AN584" s="81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</row>
    <row r="585" spans="1:52" ht="15" customHeight="1" x14ac:dyDescent="0.25">
      <c r="A585" s="15"/>
      <c r="B585" s="15"/>
      <c r="C585" s="15"/>
      <c r="D585" s="15"/>
      <c r="E585" s="15"/>
      <c r="F585" s="15"/>
      <c r="G585" s="15"/>
      <c r="H585" s="48"/>
      <c r="I585" s="48"/>
      <c r="J585" s="48"/>
      <c r="K585" s="48"/>
      <c r="L585" s="81"/>
      <c r="M585" s="81"/>
      <c r="N585" s="81"/>
      <c r="O585" s="81"/>
      <c r="P585" s="81"/>
      <c r="Q585" s="81"/>
      <c r="R585" s="15"/>
      <c r="S585" s="15"/>
      <c r="T585" s="15"/>
      <c r="U585" s="15"/>
      <c r="V585" s="15"/>
      <c r="W585" s="48"/>
      <c r="X585" s="15"/>
      <c r="Y585" s="15"/>
      <c r="Z585" s="15"/>
      <c r="AA585" s="15"/>
      <c r="AB585" s="15"/>
      <c r="AC585" s="15"/>
      <c r="AD585" s="48"/>
      <c r="AE585" s="81"/>
      <c r="AF585" s="48"/>
      <c r="AG585" s="15"/>
      <c r="AH585" s="15"/>
      <c r="AI585" s="81"/>
      <c r="AJ585" s="81"/>
      <c r="AK585" s="81"/>
      <c r="AL585" s="15"/>
      <c r="AM585" s="15"/>
      <c r="AN585" s="81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</row>
    <row r="586" spans="1:52" ht="15" customHeight="1" x14ac:dyDescent="0.25">
      <c r="A586" s="15"/>
      <c r="B586" s="15"/>
      <c r="C586" s="15"/>
      <c r="D586" s="15"/>
      <c r="E586" s="15"/>
      <c r="F586" s="15"/>
      <c r="G586" s="15"/>
      <c r="H586" s="48"/>
      <c r="I586" s="48"/>
      <c r="J586" s="48"/>
      <c r="K586" s="48"/>
      <c r="L586" s="81"/>
      <c r="M586" s="81"/>
      <c r="N586" s="81"/>
      <c r="O586" s="81"/>
      <c r="P586" s="81"/>
      <c r="Q586" s="81"/>
      <c r="R586" s="15"/>
      <c r="S586" s="15"/>
      <c r="T586" s="15"/>
      <c r="U586" s="15"/>
      <c r="V586" s="15"/>
      <c r="W586" s="48"/>
      <c r="X586" s="15"/>
      <c r="Y586" s="15"/>
      <c r="Z586" s="15"/>
      <c r="AA586" s="15"/>
      <c r="AB586" s="15"/>
      <c r="AC586" s="15"/>
      <c r="AD586" s="48"/>
      <c r="AE586" s="81"/>
      <c r="AF586" s="48"/>
      <c r="AG586" s="15"/>
      <c r="AH586" s="15"/>
      <c r="AI586" s="81"/>
      <c r="AJ586" s="81"/>
      <c r="AK586" s="81"/>
      <c r="AL586" s="15"/>
      <c r="AM586" s="15"/>
      <c r="AN586" s="81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</row>
    <row r="587" spans="1:52" ht="15" customHeight="1" x14ac:dyDescent="0.25">
      <c r="A587" s="15"/>
      <c r="B587" s="15"/>
      <c r="C587" s="15"/>
      <c r="D587" s="15"/>
      <c r="E587" s="15"/>
      <c r="F587" s="15"/>
      <c r="G587" s="15"/>
      <c r="H587" s="48"/>
      <c r="I587" s="48"/>
      <c r="J587" s="48"/>
      <c r="K587" s="48"/>
      <c r="L587" s="81"/>
      <c r="M587" s="81"/>
      <c r="N587" s="81"/>
      <c r="O587" s="81"/>
      <c r="P587" s="81"/>
      <c r="Q587" s="81"/>
      <c r="R587" s="15"/>
      <c r="S587" s="15"/>
      <c r="T587" s="15"/>
      <c r="U587" s="15"/>
      <c r="V587" s="15"/>
      <c r="W587" s="48"/>
      <c r="X587" s="15"/>
      <c r="Y587" s="15"/>
      <c r="Z587" s="15"/>
      <c r="AA587" s="15"/>
      <c r="AB587" s="15"/>
      <c r="AC587" s="15"/>
      <c r="AD587" s="48"/>
      <c r="AE587" s="81"/>
      <c r="AF587" s="48"/>
      <c r="AG587" s="15"/>
      <c r="AH587" s="15"/>
      <c r="AI587" s="81"/>
      <c r="AJ587" s="81"/>
      <c r="AK587" s="81"/>
      <c r="AL587" s="15"/>
      <c r="AM587" s="15"/>
      <c r="AN587" s="81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</row>
    <row r="588" spans="1:52" ht="15" customHeight="1" x14ac:dyDescent="0.25">
      <c r="A588" s="15"/>
      <c r="B588" s="15"/>
      <c r="C588" s="15"/>
      <c r="D588" s="15"/>
      <c r="E588" s="15"/>
      <c r="F588" s="15"/>
      <c r="G588" s="15"/>
      <c r="H588" s="48"/>
      <c r="I588" s="48"/>
      <c r="J588" s="48"/>
      <c r="K588" s="48"/>
      <c r="L588" s="81"/>
      <c r="M588" s="81"/>
      <c r="N588" s="81"/>
      <c r="O588" s="81"/>
      <c r="P588" s="81"/>
      <c r="Q588" s="81"/>
      <c r="R588" s="15"/>
      <c r="S588" s="15"/>
      <c r="T588" s="15"/>
      <c r="U588" s="15"/>
      <c r="V588" s="15"/>
      <c r="W588" s="48"/>
      <c r="X588" s="15"/>
      <c r="Y588" s="15"/>
      <c r="Z588" s="15"/>
      <c r="AA588" s="15"/>
      <c r="AB588" s="15"/>
      <c r="AC588" s="15"/>
      <c r="AD588" s="48"/>
      <c r="AE588" s="81"/>
      <c r="AF588" s="48"/>
      <c r="AG588" s="15"/>
      <c r="AH588" s="15"/>
      <c r="AI588" s="81"/>
      <c r="AJ588" s="81"/>
      <c r="AK588" s="81"/>
      <c r="AL588" s="15"/>
      <c r="AM588" s="15"/>
      <c r="AN588" s="81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</row>
    <row r="589" spans="1:52" ht="15" customHeight="1" x14ac:dyDescent="0.25">
      <c r="A589" s="15"/>
      <c r="B589" s="15"/>
      <c r="C589" s="15"/>
      <c r="D589" s="15"/>
      <c r="E589" s="15"/>
      <c r="F589" s="15"/>
      <c r="G589" s="15"/>
      <c r="H589" s="48"/>
      <c r="I589" s="48"/>
      <c r="J589" s="48"/>
      <c r="K589" s="48"/>
      <c r="L589" s="81"/>
      <c r="M589" s="81"/>
      <c r="N589" s="81"/>
      <c r="O589" s="81"/>
      <c r="P589" s="81"/>
      <c r="Q589" s="81"/>
      <c r="R589" s="15"/>
      <c r="S589" s="15"/>
      <c r="T589" s="15"/>
      <c r="U589" s="15"/>
      <c r="V589" s="15"/>
      <c r="W589" s="48"/>
      <c r="X589" s="15"/>
      <c r="Y589" s="15"/>
      <c r="Z589" s="15"/>
      <c r="AA589" s="15"/>
      <c r="AB589" s="15"/>
      <c r="AC589" s="15"/>
      <c r="AD589" s="48"/>
      <c r="AE589" s="81"/>
      <c r="AF589" s="48"/>
      <c r="AG589" s="15"/>
      <c r="AH589" s="15"/>
      <c r="AI589" s="81"/>
      <c r="AJ589" s="81"/>
      <c r="AK589" s="81"/>
      <c r="AL589" s="15"/>
      <c r="AM589" s="15"/>
      <c r="AN589" s="81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</row>
    <row r="590" spans="1:52" ht="15" customHeight="1" x14ac:dyDescent="0.25">
      <c r="A590" s="15"/>
      <c r="B590" s="15"/>
      <c r="C590" s="15"/>
      <c r="D590" s="15"/>
      <c r="E590" s="15"/>
      <c r="F590" s="15"/>
      <c r="G590" s="15"/>
      <c r="H590" s="48"/>
      <c r="I590" s="48"/>
      <c r="J590" s="48"/>
      <c r="K590" s="48"/>
      <c r="L590" s="81"/>
      <c r="M590" s="81"/>
      <c r="N590" s="81"/>
      <c r="O590" s="81"/>
      <c r="P590" s="81"/>
      <c r="Q590" s="81"/>
      <c r="R590" s="15"/>
      <c r="S590" s="15"/>
      <c r="T590" s="15"/>
      <c r="U590" s="15"/>
      <c r="V590" s="15"/>
      <c r="W590" s="48"/>
      <c r="X590" s="15"/>
      <c r="Y590" s="15"/>
      <c r="Z590" s="15"/>
      <c r="AA590" s="15"/>
      <c r="AB590" s="15"/>
      <c r="AC590" s="15"/>
      <c r="AD590" s="48"/>
      <c r="AE590" s="81"/>
      <c r="AF590" s="48"/>
      <c r="AG590" s="15"/>
      <c r="AH590" s="15"/>
      <c r="AI590" s="81"/>
      <c r="AJ590" s="81"/>
      <c r="AK590" s="81"/>
      <c r="AL590" s="15"/>
      <c r="AM590" s="15"/>
      <c r="AN590" s="81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</row>
    <row r="591" spans="1:52" ht="15" customHeight="1" x14ac:dyDescent="0.25">
      <c r="A591" s="15"/>
      <c r="B591" s="15"/>
      <c r="C591" s="15"/>
      <c r="D591" s="15"/>
      <c r="E591" s="15"/>
      <c r="F591" s="15"/>
      <c r="G591" s="15"/>
      <c r="H591" s="48"/>
      <c r="I591" s="48"/>
      <c r="J591" s="48"/>
      <c r="K591" s="48"/>
      <c r="L591" s="81"/>
      <c r="M591" s="81"/>
      <c r="N591" s="81"/>
      <c r="O591" s="81"/>
      <c r="P591" s="81"/>
      <c r="Q591" s="81"/>
      <c r="R591" s="15"/>
      <c r="S591" s="15"/>
      <c r="T591" s="15"/>
      <c r="U591" s="15"/>
      <c r="V591" s="15"/>
      <c r="W591" s="48"/>
      <c r="X591" s="15"/>
      <c r="Y591" s="15"/>
      <c r="Z591" s="15"/>
      <c r="AA591" s="15"/>
      <c r="AB591" s="15"/>
      <c r="AC591" s="15"/>
      <c r="AD591" s="48"/>
      <c r="AE591" s="81"/>
      <c r="AF591" s="48"/>
      <c r="AG591" s="15"/>
      <c r="AH591" s="15"/>
      <c r="AI591" s="81"/>
      <c r="AJ591" s="81"/>
      <c r="AK591" s="81"/>
      <c r="AL591" s="15"/>
      <c r="AM591" s="15"/>
      <c r="AN591" s="81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</row>
    <row r="592" spans="1:52" ht="15" customHeight="1" x14ac:dyDescent="0.25">
      <c r="A592" s="15"/>
      <c r="B592" s="15"/>
      <c r="C592" s="15"/>
      <c r="D592" s="15"/>
      <c r="E592" s="15"/>
      <c r="F592" s="15"/>
      <c r="G592" s="15"/>
      <c r="H592" s="48"/>
      <c r="I592" s="48"/>
      <c r="J592" s="48"/>
      <c r="K592" s="48"/>
      <c r="L592" s="81"/>
      <c r="M592" s="81"/>
      <c r="N592" s="81"/>
      <c r="O592" s="81"/>
      <c r="P592" s="81"/>
      <c r="Q592" s="81"/>
      <c r="R592" s="15"/>
      <c r="S592" s="15"/>
      <c r="T592" s="15"/>
      <c r="U592" s="15"/>
      <c r="V592" s="15"/>
      <c r="W592" s="48"/>
      <c r="X592" s="15"/>
      <c r="Y592" s="15"/>
      <c r="Z592" s="15"/>
      <c r="AA592" s="15"/>
      <c r="AB592" s="15"/>
      <c r="AC592" s="15"/>
      <c r="AD592" s="48"/>
      <c r="AE592" s="81"/>
      <c r="AF592" s="48"/>
      <c r="AG592" s="15"/>
      <c r="AH592" s="15"/>
      <c r="AI592" s="81"/>
      <c r="AJ592" s="81"/>
      <c r="AK592" s="81"/>
      <c r="AL592" s="15"/>
      <c r="AM592" s="15"/>
      <c r="AN592" s="81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</row>
    <row r="593" spans="1:52" ht="15" customHeight="1" x14ac:dyDescent="0.25">
      <c r="A593" s="15"/>
      <c r="B593" s="15"/>
      <c r="C593" s="15"/>
      <c r="D593" s="15"/>
      <c r="E593" s="15"/>
      <c r="F593" s="15"/>
      <c r="G593" s="15"/>
      <c r="H593" s="48"/>
      <c r="I593" s="48"/>
      <c r="J593" s="48"/>
      <c r="K593" s="48"/>
      <c r="L593" s="81"/>
      <c r="M593" s="81"/>
      <c r="N593" s="81"/>
      <c r="O593" s="81"/>
      <c r="P593" s="81"/>
      <c r="Q593" s="81"/>
      <c r="R593" s="15"/>
      <c r="S593" s="15"/>
      <c r="T593" s="15"/>
      <c r="U593" s="15"/>
      <c r="V593" s="15"/>
      <c r="W593" s="48"/>
      <c r="X593" s="15"/>
      <c r="Y593" s="15"/>
      <c r="Z593" s="15"/>
      <c r="AA593" s="15"/>
      <c r="AB593" s="15"/>
      <c r="AC593" s="15"/>
      <c r="AD593" s="48"/>
      <c r="AE593" s="81"/>
      <c r="AF593" s="48"/>
      <c r="AG593" s="15"/>
      <c r="AH593" s="15"/>
      <c r="AI593" s="81"/>
      <c r="AJ593" s="81"/>
      <c r="AK593" s="81"/>
      <c r="AL593" s="15"/>
      <c r="AM593" s="15"/>
      <c r="AN593" s="81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</row>
    <row r="594" spans="1:52" ht="15" customHeight="1" x14ac:dyDescent="0.25">
      <c r="A594" s="15"/>
      <c r="B594" s="15"/>
      <c r="C594" s="15"/>
      <c r="D594" s="15"/>
      <c r="E594" s="15"/>
      <c r="F594" s="15"/>
      <c r="G594" s="15"/>
      <c r="H594" s="48"/>
      <c r="I594" s="48"/>
      <c r="J594" s="48"/>
      <c r="K594" s="48"/>
      <c r="L594" s="81"/>
      <c r="M594" s="81"/>
      <c r="N594" s="81"/>
      <c r="O594" s="81"/>
      <c r="P594" s="81"/>
      <c r="Q594" s="81"/>
      <c r="R594" s="15"/>
      <c r="S594" s="15"/>
      <c r="T594" s="15"/>
      <c r="U594" s="15"/>
      <c r="V594" s="15"/>
      <c r="W594" s="48"/>
      <c r="X594" s="15"/>
      <c r="Y594" s="15"/>
      <c r="Z594" s="15"/>
      <c r="AA594" s="15"/>
      <c r="AB594" s="15"/>
      <c r="AC594" s="15"/>
      <c r="AD594" s="48"/>
      <c r="AE594" s="81"/>
      <c r="AF594" s="48"/>
      <c r="AG594" s="15"/>
      <c r="AH594" s="15"/>
      <c r="AI594" s="81"/>
      <c r="AJ594" s="81"/>
      <c r="AK594" s="81"/>
      <c r="AL594" s="15"/>
      <c r="AM594" s="15"/>
      <c r="AN594" s="81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</row>
    <row r="595" spans="1:52" ht="15" customHeight="1" x14ac:dyDescent="0.25">
      <c r="A595" s="15"/>
      <c r="B595" s="15"/>
      <c r="C595" s="15"/>
      <c r="D595" s="15"/>
      <c r="E595" s="15"/>
      <c r="F595" s="15"/>
      <c r="G595" s="15"/>
      <c r="H595" s="48"/>
      <c r="I595" s="48"/>
      <c r="J595" s="48"/>
      <c r="K595" s="48"/>
      <c r="L595" s="81"/>
      <c r="M595" s="81"/>
      <c r="N595" s="81"/>
      <c r="O595" s="81"/>
      <c r="P595" s="81"/>
      <c r="Q595" s="81"/>
      <c r="R595" s="15"/>
      <c r="S595" s="15"/>
      <c r="T595" s="15"/>
      <c r="U595" s="15"/>
      <c r="V595" s="15"/>
      <c r="W595" s="48"/>
      <c r="X595" s="15"/>
      <c r="Y595" s="15"/>
      <c r="Z595" s="15"/>
      <c r="AA595" s="15"/>
      <c r="AB595" s="15"/>
      <c r="AC595" s="15"/>
      <c r="AD595" s="48"/>
      <c r="AE595" s="81"/>
      <c r="AF595" s="48"/>
      <c r="AG595" s="15"/>
      <c r="AH595" s="15"/>
      <c r="AI595" s="81"/>
      <c r="AJ595" s="81"/>
      <c r="AK595" s="81"/>
      <c r="AL595" s="15"/>
      <c r="AM595" s="15"/>
      <c r="AN595" s="81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</row>
    <row r="596" spans="1:52" ht="15" customHeight="1" x14ac:dyDescent="0.25">
      <c r="A596" s="15"/>
      <c r="B596" s="15"/>
      <c r="C596" s="15"/>
      <c r="D596" s="15"/>
      <c r="E596" s="15"/>
      <c r="F596" s="15"/>
      <c r="G596" s="15"/>
      <c r="H596" s="48"/>
      <c r="I596" s="48"/>
      <c r="J596" s="48"/>
      <c r="K596" s="48"/>
      <c r="L596" s="81"/>
      <c r="M596" s="81"/>
      <c r="N596" s="81"/>
      <c r="O596" s="81"/>
      <c r="P596" s="81"/>
      <c r="Q596" s="81"/>
      <c r="R596" s="15"/>
      <c r="S596" s="15"/>
      <c r="T596" s="15"/>
      <c r="U596" s="15"/>
      <c r="V596" s="15"/>
      <c r="W596" s="48"/>
      <c r="X596" s="15"/>
      <c r="Y596" s="15"/>
      <c r="Z596" s="15"/>
      <c r="AA596" s="15"/>
      <c r="AB596" s="15"/>
      <c r="AC596" s="15"/>
      <c r="AD596" s="48"/>
      <c r="AE596" s="81"/>
      <c r="AF596" s="48"/>
      <c r="AG596" s="15"/>
      <c r="AH596" s="15"/>
      <c r="AI596" s="81"/>
      <c r="AJ596" s="81"/>
      <c r="AK596" s="81"/>
      <c r="AL596" s="15"/>
      <c r="AM596" s="15"/>
      <c r="AN596" s="81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</row>
    <row r="597" spans="1:52" ht="15" customHeight="1" x14ac:dyDescent="0.25">
      <c r="A597" s="15"/>
      <c r="B597" s="15"/>
      <c r="C597" s="15"/>
      <c r="D597" s="15"/>
      <c r="E597" s="15"/>
      <c r="F597" s="15"/>
      <c r="G597" s="15"/>
      <c r="H597" s="48"/>
      <c r="I597" s="48"/>
      <c r="J597" s="48"/>
      <c r="K597" s="48"/>
      <c r="L597" s="81"/>
      <c r="M597" s="81"/>
      <c r="N597" s="81"/>
      <c r="O597" s="81"/>
      <c r="P597" s="81"/>
      <c r="Q597" s="81"/>
      <c r="R597" s="15"/>
      <c r="S597" s="15"/>
      <c r="T597" s="15"/>
      <c r="U597" s="15"/>
      <c r="V597" s="15"/>
      <c r="W597" s="48"/>
      <c r="X597" s="15"/>
      <c r="Y597" s="15"/>
      <c r="Z597" s="15"/>
      <c r="AA597" s="15"/>
      <c r="AB597" s="15"/>
      <c r="AC597" s="15"/>
      <c r="AD597" s="48"/>
      <c r="AE597" s="81"/>
      <c r="AF597" s="48"/>
      <c r="AG597" s="15"/>
      <c r="AH597" s="15"/>
      <c r="AI597" s="81"/>
      <c r="AJ597" s="81"/>
      <c r="AK597" s="81"/>
      <c r="AL597" s="15"/>
      <c r="AM597" s="15"/>
      <c r="AN597" s="81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</row>
    <row r="598" spans="1:52" ht="15" customHeight="1" x14ac:dyDescent="0.25">
      <c r="A598" s="15"/>
      <c r="B598" s="15"/>
      <c r="C598" s="15"/>
      <c r="D598" s="15"/>
      <c r="E598" s="15"/>
      <c r="F598" s="15"/>
      <c r="G598" s="15"/>
      <c r="H598" s="48"/>
      <c r="I598" s="48"/>
      <c r="J598" s="48"/>
      <c r="K598" s="48"/>
      <c r="L598" s="81"/>
      <c r="M598" s="81"/>
      <c r="N598" s="81"/>
      <c r="O598" s="81"/>
      <c r="P598" s="81"/>
      <c r="Q598" s="81"/>
      <c r="R598" s="15"/>
      <c r="S598" s="15"/>
      <c r="T598" s="15"/>
      <c r="U598" s="15"/>
      <c r="V598" s="15"/>
      <c r="W598" s="48"/>
      <c r="X598" s="15"/>
      <c r="Y598" s="15"/>
      <c r="Z598" s="15"/>
      <c r="AA598" s="15"/>
      <c r="AB598" s="15"/>
      <c r="AC598" s="15"/>
      <c r="AD598" s="48"/>
      <c r="AE598" s="81"/>
      <c r="AF598" s="48"/>
      <c r="AG598" s="15"/>
      <c r="AH598" s="15"/>
      <c r="AI598" s="81"/>
      <c r="AJ598" s="81"/>
      <c r="AK598" s="81"/>
      <c r="AL598" s="15"/>
      <c r="AM598" s="15"/>
      <c r="AN598" s="81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</row>
    <row r="599" spans="1:52" ht="15" customHeight="1" x14ac:dyDescent="0.25">
      <c r="A599" s="15"/>
      <c r="B599" s="15"/>
      <c r="C599" s="15"/>
      <c r="D599" s="15"/>
      <c r="E599" s="15"/>
      <c r="F599" s="15"/>
      <c r="G599" s="15"/>
      <c r="H599" s="48"/>
      <c r="I599" s="48"/>
      <c r="J599" s="48"/>
      <c r="K599" s="48"/>
      <c r="L599" s="81"/>
      <c r="M599" s="81"/>
      <c r="N599" s="81"/>
      <c r="O599" s="81"/>
      <c r="P599" s="81"/>
      <c r="Q599" s="81"/>
      <c r="R599" s="15"/>
      <c r="S599" s="15"/>
      <c r="T599" s="15"/>
      <c r="U599" s="15"/>
      <c r="V599" s="15"/>
      <c r="W599" s="48"/>
      <c r="X599" s="15"/>
      <c r="Y599" s="15"/>
      <c r="Z599" s="15"/>
      <c r="AA599" s="15"/>
      <c r="AB599" s="15"/>
      <c r="AC599" s="15"/>
      <c r="AD599" s="48"/>
      <c r="AE599" s="81"/>
      <c r="AF599" s="48"/>
      <c r="AG599" s="15"/>
      <c r="AH599" s="15"/>
      <c r="AI599" s="81"/>
      <c r="AJ599" s="81"/>
      <c r="AK599" s="81"/>
      <c r="AL599" s="15"/>
      <c r="AM599" s="15"/>
      <c r="AN599" s="81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</row>
    <row r="600" spans="1:52" ht="15" customHeight="1" x14ac:dyDescent="0.25">
      <c r="A600" s="15"/>
      <c r="B600" s="15"/>
      <c r="C600" s="15"/>
      <c r="D600" s="15"/>
      <c r="E600" s="15"/>
      <c r="F600" s="15"/>
      <c r="G600" s="15"/>
      <c r="H600" s="48"/>
      <c r="I600" s="48"/>
      <c r="J600" s="48"/>
      <c r="K600" s="48"/>
      <c r="L600" s="81"/>
      <c r="M600" s="81"/>
      <c r="N600" s="81"/>
      <c r="O600" s="81"/>
      <c r="P600" s="81"/>
      <c r="Q600" s="81"/>
      <c r="R600" s="15"/>
      <c r="S600" s="15"/>
      <c r="T600" s="15"/>
      <c r="U600" s="15"/>
      <c r="V600" s="15"/>
      <c r="W600" s="48"/>
      <c r="X600" s="15"/>
      <c r="Y600" s="15"/>
      <c r="Z600" s="15"/>
      <c r="AA600" s="15"/>
      <c r="AB600" s="15"/>
      <c r="AC600" s="15"/>
      <c r="AD600" s="48"/>
      <c r="AE600" s="81"/>
      <c r="AF600" s="48"/>
      <c r="AG600" s="15"/>
      <c r="AH600" s="15"/>
      <c r="AI600" s="81"/>
      <c r="AJ600" s="81"/>
      <c r="AK600" s="81"/>
      <c r="AL600" s="15"/>
      <c r="AM600" s="15"/>
      <c r="AN600" s="81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</row>
    <row r="601" spans="1:52" ht="15" customHeight="1" x14ac:dyDescent="0.25">
      <c r="A601" s="15"/>
      <c r="B601" s="15"/>
      <c r="C601" s="15"/>
      <c r="D601" s="15"/>
      <c r="E601" s="15"/>
      <c r="F601" s="15"/>
      <c r="G601" s="15"/>
      <c r="H601" s="48"/>
      <c r="I601" s="48"/>
      <c r="J601" s="48"/>
      <c r="K601" s="48"/>
      <c r="L601" s="81"/>
      <c r="M601" s="81"/>
      <c r="N601" s="81"/>
      <c r="O601" s="81"/>
      <c r="P601" s="81"/>
      <c r="Q601" s="81"/>
      <c r="R601" s="15"/>
      <c r="S601" s="15"/>
      <c r="T601" s="15"/>
      <c r="U601" s="15"/>
      <c r="V601" s="15"/>
      <c r="W601" s="48"/>
      <c r="X601" s="15"/>
      <c r="Y601" s="15"/>
      <c r="Z601" s="15"/>
      <c r="AA601" s="15"/>
      <c r="AB601" s="15"/>
      <c r="AC601" s="15"/>
      <c r="AD601" s="48"/>
      <c r="AE601" s="81"/>
      <c r="AF601" s="48"/>
      <c r="AG601" s="15"/>
      <c r="AH601" s="15"/>
      <c r="AI601" s="81"/>
      <c r="AJ601" s="81"/>
      <c r="AK601" s="81"/>
      <c r="AL601" s="15"/>
      <c r="AM601" s="15"/>
      <c r="AN601" s="81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</row>
    <row r="602" spans="1:52" ht="15" customHeight="1" x14ac:dyDescent="0.25">
      <c r="A602" s="15"/>
      <c r="B602" s="15"/>
      <c r="C602" s="15"/>
      <c r="D602" s="15"/>
      <c r="E602" s="15"/>
      <c r="F602" s="15"/>
      <c r="G602" s="15"/>
      <c r="H602" s="48"/>
      <c r="I602" s="48"/>
      <c r="J602" s="48"/>
      <c r="K602" s="48"/>
      <c r="L602" s="81"/>
      <c r="M602" s="81"/>
      <c r="N602" s="81"/>
      <c r="O602" s="81"/>
      <c r="P602" s="81"/>
      <c r="Q602" s="81"/>
      <c r="R602" s="15"/>
      <c r="S602" s="15"/>
      <c r="T602" s="15"/>
      <c r="U602" s="15"/>
      <c r="V602" s="15"/>
      <c r="W602" s="48"/>
      <c r="X602" s="15"/>
      <c r="Y602" s="15"/>
      <c r="Z602" s="15"/>
      <c r="AA602" s="15"/>
      <c r="AB602" s="15"/>
      <c r="AC602" s="15"/>
      <c r="AD602" s="48"/>
      <c r="AE602" s="81"/>
      <c r="AF602" s="48"/>
      <c r="AG602" s="15"/>
      <c r="AH602" s="15"/>
      <c r="AI602" s="81"/>
      <c r="AJ602" s="81"/>
      <c r="AK602" s="81"/>
      <c r="AL602" s="15"/>
      <c r="AM602" s="15"/>
      <c r="AN602" s="81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</row>
    <row r="603" spans="1:52" ht="15" customHeight="1" x14ac:dyDescent="0.25">
      <c r="A603" s="15"/>
      <c r="B603" s="15"/>
      <c r="C603" s="15"/>
      <c r="D603" s="15"/>
      <c r="E603" s="15"/>
      <c r="F603" s="15"/>
      <c r="G603" s="15"/>
      <c r="H603" s="48"/>
      <c r="I603" s="48"/>
      <c r="J603" s="48"/>
      <c r="K603" s="48"/>
      <c r="L603" s="81"/>
      <c r="M603" s="81"/>
      <c r="N603" s="81"/>
      <c r="O603" s="81"/>
      <c r="P603" s="81"/>
      <c r="Q603" s="81"/>
      <c r="R603" s="15"/>
      <c r="S603" s="15"/>
      <c r="T603" s="15"/>
      <c r="U603" s="15"/>
      <c r="V603" s="15"/>
      <c r="W603" s="48"/>
      <c r="X603" s="15"/>
      <c r="Y603" s="15"/>
      <c r="Z603" s="15"/>
      <c r="AA603" s="15"/>
      <c r="AB603" s="15"/>
      <c r="AC603" s="15"/>
      <c r="AD603" s="48"/>
      <c r="AE603" s="81"/>
      <c r="AF603" s="48"/>
      <c r="AG603" s="15"/>
      <c r="AH603" s="15"/>
      <c r="AI603" s="81"/>
      <c r="AJ603" s="81"/>
      <c r="AK603" s="81"/>
      <c r="AL603" s="15"/>
      <c r="AM603" s="15"/>
      <c r="AN603" s="81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</row>
    <row r="604" spans="1:52" ht="15" customHeight="1" x14ac:dyDescent="0.25">
      <c r="A604" s="15"/>
      <c r="B604" s="15"/>
      <c r="C604" s="15"/>
      <c r="D604" s="15"/>
      <c r="E604" s="15"/>
      <c r="F604" s="15"/>
      <c r="G604" s="15"/>
      <c r="H604" s="48"/>
      <c r="I604" s="48"/>
      <c r="J604" s="48"/>
      <c r="K604" s="48"/>
      <c r="L604" s="81"/>
      <c r="M604" s="81"/>
      <c r="N604" s="81"/>
      <c r="O604" s="81"/>
      <c r="P604" s="81"/>
      <c r="Q604" s="81"/>
      <c r="R604" s="15"/>
      <c r="S604" s="15"/>
      <c r="T604" s="15"/>
      <c r="U604" s="15"/>
      <c r="V604" s="15"/>
      <c r="W604" s="48"/>
      <c r="X604" s="15"/>
      <c r="Y604" s="15"/>
      <c r="Z604" s="15"/>
      <c r="AA604" s="15"/>
      <c r="AB604" s="15"/>
      <c r="AC604" s="15"/>
      <c r="AD604" s="48"/>
      <c r="AE604" s="81"/>
      <c r="AF604" s="48"/>
      <c r="AG604" s="15"/>
      <c r="AH604" s="15"/>
      <c r="AI604" s="81"/>
      <c r="AJ604" s="81"/>
      <c r="AK604" s="81"/>
      <c r="AL604" s="15"/>
      <c r="AM604" s="15"/>
      <c r="AN604" s="81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</row>
    <row r="605" spans="1:52" ht="15" customHeight="1" x14ac:dyDescent="0.25">
      <c r="A605" s="15"/>
      <c r="B605" s="15"/>
      <c r="C605" s="15"/>
      <c r="D605" s="15"/>
      <c r="E605" s="15"/>
      <c r="F605" s="15"/>
      <c r="G605" s="15"/>
      <c r="H605" s="48"/>
      <c r="I605" s="48"/>
      <c r="J605" s="48"/>
      <c r="K605" s="48"/>
      <c r="L605" s="81"/>
      <c r="M605" s="81"/>
      <c r="N605" s="81"/>
      <c r="O605" s="81"/>
      <c r="P605" s="81"/>
      <c r="Q605" s="81"/>
      <c r="R605" s="15"/>
      <c r="S605" s="15"/>
      <c r="T605" s="15"/>
      <c r="U605" s="15"/>
      <c r="V605" s="15"/>
      <c r="W605" s="48"/>
      <c r="X605" s="15"/>
      <c r="Y605" s="15"/>
      <c r="Z605" s="15"/>
      <c r="AA605" s="15"/>
      <c r="AB605" s="15"/>
      <c r="AC605" s="15"/>
      <c r="AD605" s="48"/>
      <c r="AE605" s="81"/>
      <c r="AF605" s="48"/>
      <c r="AG605" s="15"/>
      <c r="AH605" s="15"/>
      <c r="AI605" s="81"/>
      <c r="AJ605" s="81"/>
      <c r="AK605" s="81"/>
      <c r="AL605" s="15"/>
      <c r="AM605" s="15"/>
      <c r="AN605" s="81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</row>
    <row r="606" spans="1:52" ht="15" customHeight="1" x14ac:dyDescent="0.25">
      <c r="A606" s="15"/>
      <c r="B606" s="15"/>
      <c r="C606" s="15"/>
      <c r="D606" s="15"/>
      <c r="E606" s="15"/>
      <c r="F606" s="15"/>
      <c r="G606" s="15"/>
      <c r="H606" s="48"/>
      <c r="I606" s="48"/>
      <c r="J606" s="48"/>
      <c r="K606" s="48"/>
      <c r="L606" s="81"/>
      <c r="M606" s="81"/>
      <c r="N606" s="81"/>
      <c r="O606" s="81"/>
      <c r="P606" s="81"/>
      <c r="Q606" s="81"/>
      <c r="R606" s="15"/>
      <c r="S606" s="15"/>
      <c r="T606" s="15"/>
      <c r="U606" s="15"/>
      <c r="V606" s="15"/>
      <c r="W606" s="48"/>
      <c r="X606" s="15"/>
      <c r="Y606" s="15"/>
      <c r="Z606" s="15"/>
      <c r="AA606" s="15"/>
      <c r="AB606" s="15"/>
      <c r="AC606" s="15"/>
      <c r="AD606" s="48"/>
      <c r="AE606" s="81"/>
      <c r="AF606" s="48"/>
      <c r="AG606" s="15"/>
      <c r="AH606" s="15"/>
      <c r="AI606" s="81"/>
      <c r="AJ606" s="81"/>
      <c r="AK606" s="81"/>
      <c r="AL606" s="15"/>
      <c r="AM606" s="15"/>
      <c r="AN606" s="81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</row>
    <row r="607" spans="1:52" ht="15" customHeight="1" x14ac:dyDescent="0.25">
      <c r="A607" s="15"/>
      <c r="B607" s="15"/>
      <c r="C607" s="15"/>
      <c r="D607" s="15"/>
      <c r="E607" s="15"/>
      <c r="F607" s="15"/>
      <c r="G607" s="15"/>
      <c r="H607" s="48"/>
      <c r="I607" s="48"/>
      <c r="J607" s="48"/>
      <c r="K607" s="48"/>
      <c r="L607" s="81"/>
      <c r="M607" s="81"/>
      <c r="N607" s="81"/>
      <c r="O607" s="81"/>
      <c r="P607" s="81"/>
      <c r="Q607" s="81"/>
      <c r="R607" s="15"/>
      <c r="S607" s="15"/>
      <c r="T607" s="15"/>
      <c r="U607" s="15"/>
      <c r="V607" s="15"/>
      <c r="W607" s="48"/>
      <c r="X607" s="15"/>
      <c r="Y607" s="15"/>
      <c r="Z607" s="15"/>
      <c r="AA607" s="15"/>
      <c r="AB607" s="15"/>
      <c r="AC607" s="15"/>
      <c r="AD607" s="48"/>
      <c r="AE607" s="81"/>
      <c r="AF607" s="48"/>
      <c r="AG607" s="15"/>
      <c r="AH607" s="15"/>
      <c r="AI607" s="81"/>
      <c r="AJ607" s="81"/>
      <c r="AK607" s="81"/>
      <c r="AL607" s="15"/>
      <c r="AM607" s="15"/>
      <c r="AN607" s="81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</row>
    <row r="608" spans="1:52" ht="15" customHeight="1" x14ac:dyDescent="0.25">
      <c r="A608" s="15"/>
      <c r="B608" s="15"/>
      <c r="C608" s="15"/>
      <c r="D608" s="15"/>
      <c r="E608" s="15"/>
      <c r="F608" s="15"/>
      <c r="G608" s="15"/>
      <c r="H608" s="48"/>
      <c r="I608" s="48"/>
      <c r="J608" s="48"/>
      <c r="K608" s="48"/>
      <c r="L608" s="81"/>
      <c r="M608" s="81"/>
      <c r="N608" s="81"/>
      <c r="O608" s="81"/>
      <c r="P608" s="81"/>
      <c r="Q608" s="81"/>
      <c r="R608" s="15"/>
      <c r="S608" s="15"/>
      <c r="T608" s="15"/>
      <c r="U608" s="15"/>
      <c r="V608" s="15"/>
      <c r="W608" s="48"/>
      <c r="X608" s="15"/>
      <c r="Y608" s="15"/>
      <c r="Z608" s="15"/>
      <c r="AA608" s="15"/>
      <c r="AB608" s="15"/>
      <c r="AC608" s="15"/>
      <c r="AD608" s="48"/>
      <c r="AE608" s="81"/>
      <c r="AF608" s="48"/>
      <c r="AG608" s="15"/>
      <c r="AH608" s="15"/>
      <c r="AI608" s="81"/>
      <c r="AJ608" s="81"/>
      <c r="AK608" s="81"/>
      <c r="AL608" s="15"/>
      <c r="AM608" s="15"/>
      <c r="AN608" s="81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</row>
    <row r="609" spans="1:52" ht="15" customHeight="1" x14ac:dyDescent="0.25">
      <c r="A609" s="15"/>
      <c r="B609" s="15"/>
      <c r="C609" s="15"/>
      <c r="D609" s="15"/>
      <c r="E609" s="15"/>
      <c r="F609" s="15"/>
      <c r="G609" s="15"/>
      <c r="H609" s="48"/>
      <c r="I609" s="48"/>
      <c r="J609" s="48"/>
      <c r="K609" s="48"/>
      <c r="L609" s="81"/>
      <c r="M609" s="81"/>
      <c r="N609" s="81"/>
      <c r="O609" s="81"/>
      <c r="P609" s="81"/>
      <c r="Q609" s="81"/>
      <c r="R609" s="15"/>
      <c r="S609" s="15"/>
      <c r="T609" s="15"/>
      <c r="U609" s="15"/>
      <c r="V609" s="15"/>
      <c r="W609" s="48"/>
      <c r="X609" s="15"/>
      <c r="Y609" s="15"/>
      <c r="Z609" s="15"/>
      <c r="AA609" s="15"/>
      <c r="AB609" s="15"/>
      <c r="AC609" s="15"/>
      <c r="AD609" s="48"/>
      <c r="AE609" s="81"/>
      <c r="AF609" s="48"/>
      <c r="AG609" s="15"/>
      <c r="AH609" s="15"/>
      <c r="AI609" s="81"/>
      <c r="AJ609" s="81"/>
      <c r="AK609" s="81"/>
      <c r="AL609" s="15"/>
      <c r="AM609" s="15"/>
      <c r="AN609" s="81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</row>
    <row r="610" spans="1:52" ht="15" customHeight="1" x14ac:dyDescent="0.25">
      <c r="A610" s="15"/>
      <c r="B610" s="15"/>
      <c r="C610" s="15"/>
      <c r="D610" s="15"/>
      <c r="E610" s="15"/>
      <c r="F610" s="15"/>
      <c r="G610" s="15"/>
      <c r="H610" s="48"/>
      <c r="I610" s="48"/>
      <c r="J610" s="48"/>
      <c r="K610" s="48"/>
      <c r="L610" s="81"/>
      <c r="M610" s="81"/>
      <c r="N610" s="81"/>
      <c r="O610" s="81"/>
      <c r="P610" s="81"/>
      <c r="Q610" s="81"/>
      <c r="R610" s="15"/>
      <c r="S610" s="15"/>
      <c r="T610" s="15"/>
      <c r="U610" s="15"/>
      <c r="V610" s="15"/>
      <c r="W610" s="48"/>
      <c r="X610" s="15"/>
      <c r="Y610" s="15"/>
      <c r="Z610" s="15"/>
      <c r="AA610" s="15"/>
      <c r="AB610" s="15"/>
      <c r="AC610" s="15"/>
      <c r="AD610" s="48"/>
      <c r="AE610" s="81"/>
      <c r="AF610" s="48"/>
      <c r="AG610" s="15"/>
      <c r="AH610" s="15"/>
      <c r="AI610" s="81"/>
      <c r="AJ610" s="81"/>
      <c r="AK610" s="81"/>
      <c r="AL610" s="15"/>
      <c r="AM610" s="15"/>
      <c r="AN610" s="81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</row>
    <row r="611" spans="1:52" ht="15" customHeight="1" x14ac:dyDescent="0.25">
      <c r="A611" s="15"/>
      <c r="B611" s="15"/>
      <c r="C611" s="15"/>
      <c r="D611" s="15"/>
      <c r="E611" s="15"/>
      <c r="F611" s="15"/>
      <c r="G611" s="15"/>
      <c r="H611" s="48"/>
      <c r="I611" s="48"/>
      <c r="J611" s="48"/>
      <c r="K611" s="48"/>
      <c r="L611" s="81"/>
      <c r="M611" s="81"/>
      <c r="N611" s="81"/>
      <c r="O611" s="81"/>
      <c r="P611" s="81"/>
      <c r="Q611" s="81"/>
      <c r="R611" s="15"/>
      <c r="S611" s="15"/>
      <c r="T611" s="15"/>
      <c r="U611" s="15"/>
      <c r="V611" s="15"/>
      <c r="W611" s="48"/>
      <c r="X611" s="15"/>
      <c r="Y611" s="15"/>
      <c r="Z611" s="15"/>
      <c r="AA611" s="15"/>
      <c r="AB611" s="15"/>
      <c r="AC611" s="15"/>
      <c r="AD611" s="48"/>
      <c r="AE611" s="81"/>
      <c r="AF611" s="48"/>
      <c r="AG611" s="15"/>
      <c r="AH611" s="15"/>
      <c r="AI611" s="81"/>
      <c r="AJ611" s="81"/>
      <c r="AK611" s="81"/>
      <c r="AL611" s="15"/>
      <c r="AM611" s="15"/>
      <c r="AN611" s="81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</row>
    <row r="612" spans="1:52" ht="15" customHeight="1" x14ac:dyDescent="0.25">
      <c r="A612" s="15"/>
      <c r="B612" s="15"/>
      <c r="C612" s="15"/>
      <c r="D612" s="15"/>
      <c r="E612" s="15"/>
      <c r="F612" s="15"/>
      <c r="G612" s="15"/>
      <c r="H612" s="48"/>
      <c r="I612" s="48"/>
      <c r="J612" s="48"/>
      <c r="K612" s="48"/>
      <c r="L612" s="81"/>
      <c r="M612" s="81"/>
      <c r="N612" s="81"/>
      <c r="O612" s="81"/>
      <c r="P612" s="81"/>
      <c r="Q612" s="81"/>
      <c r="R612" s="15"/>
      <c r="S612" s="15"/>
      <c r="T612" s="15"/>
      <c r="U612" s="15"/>
      <c r="V612" s="15"/>
      <c r="W612" s="48"/>
      <c r="X612" s="15"/>
      <c r="Y612" s="15"/>
      <c r="Z612" s="15"/>
      <c r="AA612" s="15"/>
      <c r="AB612" s="15"/>
      <c r="AC612" s="15"/>
      <c r="AD612" s="48"/>
      <c r="AE612" s="81"/>
      <c r="AF612" s="48"/>
      <c r="AG612" s="15"/>
      <c r="AH612" s="15"/>
      <c r="AI612" s="81"/>
      <c r="AJ612" s="81"/>
      <c r="AK612" s="81"/>
      <c r="AL612" s="15"/>
      <c r="AM612" s="15"/>
      <c r="AN612" s="81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</row>
    <row r="613" spans="1:52" ht="15" customHeight="1" x14ac:dyDescent="0.25">
      <c r="A613" s="15"/>
      <c r="B613" s="15"/>
      <c r="C613" s="15"/>
      <c r="D613" s="15"/>
      <c r="E613" s="15"/>
      <c r="F613" s="15"/>
      <c r="G613" s="15"/>
      <c r="H613" s="48"/>
      <c r="I613" s="48"/>
      <c r="J613" s="48"/>
      <c r="K613" s="48"/>
      <c r="L613" s="81"/>
      <c r="M613" s="81"/>
      <c r="N613" s="81"/>
      <c r="O613" s="81"/>
      <c r="P613" s="81"/>
      <c r="Q613" s="81"/>
      <c r="R613" s="15"/>
      <c r="S613" s="15"/>
      <c r="T613" s="15"/>
      <c r="U613" s="15"/>
      <c r="V613" s="15"/>
      <c r="W613" s="48"/>
      <c r="X613" s="15"/>
      <c r="Y613" s="15"/>
      <c r="Z613" s="15"/>
      <c r="AA613" s="15"/>
      <c r="AB613" s="15"/>
      <c r="AC613" s="15"/>
      <c r="AD613" s="48"/>
      <c r="AE613" s="81"/>
      <c r="AF613" s="48"/>
      <c r="AG613" s="15"/>
      <c r="AH613" s="15"/>
      <c r="AI613" s="81"/>
      <c r="AJ613" s="81"/>
      <c r="AK613" s="81"/>
      <c r="AL613" s="15"/>
      <c r="AM613" s="15"/>
      <c r="AN613" s="81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</row>
    <row r="614" spans="1:52" ht="15" customHeight="1" x14ac:dyDescent="0.25">
      <c r="A614" s="15"/>
      <c r="B614" s="15"/>
      <c r="C614" s="15"/>
      <c r="D614" s="15"/>
      <c r="E614" s="15"/>
      <c r="F614" s="15"/>
      <c r="G614" s="15"/>
      <c r="H614" s="48"/>
      <c r="I614" s="48"/>
      <c r="J614" s="48"/>
      <c r="K614" s="48"/>
      <c r="L614" s="81"/>
      <c r="M614" s="81"/>
      <c r="N614" s="81"/>
      <c r="O614" s="81"/>
      <c r="P614" s="81"/>
      <c r="Q614" s="81"/>
      <c r="R614" s="15"/>
      <c r="S614" s="15"/>
      <c r="T614" s="15"/>
      <c r="U614" s="15"/>
      <c r="V614" s="15"/>
      <c r="W614" s="48"/>
      <c r="X614" s="15"/>
      <c r="Y614" s="15"/>
      <c r="Z614" s="15"/>
      <c r="AA614" s="15"/>
      <c r="AB614" s="15"/>
      <c r="AC614" s="15"/>
      <c r="AD614" s="48"/>
      <c r="AE614" s="81"/>
      <c r="AF614" s="48"/>
      <c r="AG614" s="15"/>
      <c r="AH614" s="15"/>
      <c r="AI614" s="81"/>
      <c r="AJ614" s="81"/>
      <c r="AK614" s="81"/>
      <c r="AL614" s="15"/>
      <c r="AM614" s="15"/>
      <c r="AN614" s="81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</row>
    <row r="615" spans="1:52" ht="15" customHeight="1" x14ac:dyDescent="0.25">
      <c r="A615" s="15"/>
      <c r="B615" s="15"/>
      <c r="C615" s="15"/>
      <c r="D615" s="15"/>
      <c r="E615" s="15"/>
      <c r="F615" s="15"/>
      <c r="G615" s="15"/>
      <c r="H615" s="48"/>
      <c r="I615" s="48"/>
      <c r="J615" s="48"/>
      <c r="K615" s="48"/>
      <c r="L615" s="81"/>
      <c r="M615" s="81"/>
      <c r="N615" s="81"/>
      <c r="O615" s="81"/>
      <c r="P615" s="81"/>
      <c r="Q615" s="81"/>
      <c r="R615" s="15"/>
      <c r="S615" s="15"/>
      <c r="T615" s="15"/>
      <c r="U615" s="15"/>
      <c r="V615" s="15"/>
      <c r="W615" s="48"/>
      <c r="X615" s="15"/>
      <c r="Y615" s="15"/>
      <c r="Z615" s="15"/>
      <c r="AA615" s="15"/>
      <c r="AB615" s="15"/>
      <c r="AC615" s="15"/>
      <c r="AD615" s="48"/>
      <c r="AE615" s="81"/>
      <c r="AF615" s="48"/>
      <c r="AG615" s="15"/>
      <c r="AH615" s="15"/>
      <c r="AI615" s="81"/>
      <c r="AJ615" s="81"/>
      <c r="AK615" s="81"/>
      <c r="AL615" s="15"/>
      <c r="AM615" s="15"/>
      <c r="AN615" s="81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</row>
    <row r="616" spans="1:52" ht="15" customHeight="1" x14ac:dyDescent="0.25">
      <c r="A616" s="15"/>
      <c r="B616" s="15"/>
      <c r="C616" s="15"/>
      <c r="D616" s="15"/>
      <c r="E616" s="15"/>
      <c r="F616" s="15"/>
      <c r="G616" s="15"/>
      <c r="H616" s="48"/>
      <c r="I616" s="48"/>
      <c r="J616" s="48"/>
      <c r="K616" s="48"/>
      <c r="L616" s="81"/>
      <c r="M616" s="81"/>
      <c r="N616" s="81"/>
      <c r="O616" s="81"/>
      <c r="P616" s="81"/>
      <c r="Q616" s="81"/>
      <c r="R616" s="15"/>
      <c r="S616" s="15"/>
      <c r="T616" s="15"/>
      <c r="U616" s="15"/>
      <c r="V616" s="15"/>
      <c r="W616" s="48"/>
      <c r="X616" s="15"/>
      <c r="Y616" s="15"/>
      <c r="Z616" s="15"/>
      <c r="AA616" s="15"/>
      <c r="AB616" s="15"/>
      <c r="AC616" s="15"/>
      <c r="AD616" s="48"/>
      <c r="AE616" s="81"/>
      <c r="AF616" s="48"/>
      <c r="AG616" s="15"/>
      <c r="AH616" s="15"/>
      <c r="AI616" s="81"/>
      <c r="AJ616" s="81"/>
      <c r="AK616" s="81"/>
      <c r="AL616" s="15"/>
      <c r="AM616" s="15"/>
      <c r="AN616" s="81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</row>
    <row r="617" spans="1:52" ht="15" customHeight="1" x14ac:dyDescent="0.25">
      <c r="A617" s="15"/>
      <c r="B617" s="15"/>
      <c r="C617" s="15"/>
      <c r="D617" s="15"/>
      <c r="E617" s="15"/>
      <c r="F617" s="15"/>
      <c r="G617" s="15"/>
      <c r="H617" s="48"/>
      <c r="I617" s="48"/>
      <c r="J617" s="48"/>
      <c r="K617" s="48"/>
      <c r="L617" s="81"/>
      <c r="M617" s="81"/>
      <c r="N617" s="81"/>
      <c r="O617" s="81"/>
      <c r="P617" s="81"/>
      <c r="Q617" s="81"/>
      <c r="R617" s="15"/>
      <c r="S617" s="15"/>
      <c r="T617" s="15"/>
      <c r="U617" s="15"/>
      <c r="V617" s="15"/>
      <c r="W617" s="48"/>
      <c r="X617" s="15"/>
      <c r="Y617" s="15"/>
      <c r="Z617" s="15"/>
      <c r="AA617" s="15"/>
      <c r="AB617" s="15"/>
      <c r="AC617" s="15"/>
      <c r="AD617" s="48"/>
      <c r="AE617" s="81"/>
      <c r="AF617" s="48"/>
      <c r="AG617" s="15"/>
      <c r="AH617" s="15"/>
      <c r="AI617" s="81"/>
      <c r="AJ617" s="81"/>
      <c r="AK617" s="81"/>
      <c r="AL617" s="15"/>
      <c r="AM617" s="15"/>
      <c r="AN617" s="81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</row>
    <row r="618" spans="1:52" ht="15" customHeight="1" x14ac:dyDescent="0.25">
      <c r="A618" s="15"/>
      <c r="B618" s="15"/>
      <c r="C618" s="15"/>
      <c r="D618" s="15"/>
      <c r="E618" s="15"/>
      <c r="F618" s="15"/>
      <c r="G618" s="15"/>
      <c r="H618" s="48"/>
      <c r="I618" s="48"/>
      <c r="J618" s="48"/>
      <c r="K618" s="48"/>
      <c r="L618" s="81"/>
      <c r="M618" s="81"/>
      <c r="N618" s="81"/>
      <c r="O618" s="81"/>
      <c r="P618" s="81"/>
      <c r="Q618" s="81"/>
      <c r="R618" s="15"/>
      <c r="S618" s="15"/>
      <c r="T618" s="15"/>
      <c r="U618" s="15"/>
      <c r="V618" s="15"/>
      <c r="W618" s="48"/>
      <c r="X618" s="15"/>
      <c r="Y618" s="15"/>
      <c r="Z618" s="15"/>
      <c r="AA618" s="15"/>
      <c r="AB618" s="15"/>
      <c r="AC618" s="15"/>
      <c r="AD618" s="48"/>
      <c r="AE618" s="81"/>
      <c r="AF618" s="48"/>
      <c r="AG618" s="15"/>
      <c r="AH618" s="15"/>
      <c r="AI618" s="81"/>
      <c r="AJ618" s="81"/>
      <c r="AK618" s="81"/>
      <c r="AL618" s="15"/>
      <c r="AM618" s="15"/>
      <c r="AN618" s="81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</row>
    <row r="619" spans="1:52" ht="15" customHeight="1" x14ac:dyDescent="0.25">
      <c r="A619" s="15"/>
      <c r="B619" s="15"/>
      <c r="C619" s="15"/>
      <c r="D619" s="15"/>
      <c r="E619" s="15"/>
      <c r="F619" s="15"/>
      <c r="G619" s="15"/>
      <c r="H619" s="48"/>
      <c r="I619" s="48"/>
      <c r="J619" s="48"/>
      <c r="K619" s="48"/>
      <c r="L619" s="81"/>
      <c r="M619" s="81"/>
      <c r="N619" s="81"/>
      <c r="O619" s="81"/>
      <c r="P619" s="81"/>
      <c r="Q619" s="81"/>
      <c r="R619" s="15"/>
      <c r="S619" s="15"/>
      <c r="T619" s="15"/>
      <c r="U619" s="15"/>
      <c r="V619" s="15"/>
      <c r="W619" s="48"/>
      <c r="X619" s="15"/>
      <c r="Y619" s="15"/>
      <c r="Z619" s="15"/>
      <c r="AA619" s="15"/>
      <c r="AB619" s="15"/>
      <c r="AC619" s="15"/>
      <c r="AD619" s="48"/>
      <c r="AE619" s="81"/>
      <c r="AF619" s="48"/>
      <c r="AG619" s="15"/>
      <c r="AH619" s="15"/>
      <c r="AI619" s="81"/>
      <c r="AJ619" s="81"/>
      <c r="AK619" s="81"/>
      <c r="AL619" s="15"/>
      <c r="AM619" s="15"/>
      <c r="AN619" s="81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</row>
    <row r="620" spans="1:52" ht="15" customHeight="1" x14ac:dyDescent="0.25">
      <c r="A620" s="15"/>
      <c r="B620" s="15"/>
      <c r="C620" s="15"/>
      <c r="D620" s="15"/>
      <c r="E620" s="15"/>
      <c r="F620" s="15"/>
      <c r="G620" s="15"/>
      <c r="H620" s="48"/>
      <c r="I620" s="48"/>
      <c r="J620" s="48"/>
      <c r="K620" s="48"/>
      <c r="L620" s="81"/>
      <c r="M620" s="81"/>
      <c r="N620" s="81"/>
      <c r="O620" s="81"/>
      <c r="P620" s="81"/>
      <c r="Q620" s="81"/>
      <c r="R620" s="15"/>
      <c r="S620" s="15"/>
      <c r="T620" s="15"/>
      <c r="U620" s="15"/>
      <c r="V620" s="15"/>
      <c r="W620" s="48"/>
      <c r="X620" s="15"/>
      <c r="Y620" s="15"/>
      <c r="Z620" s="15"/>
      <c r="AA620" s="15"/>
      <c r="AB620" s="15"/>
      <c r="AC620" s="15"/>
      <c r="AD620" s="48"/>
      <c r="AE620" s="81"/>
      <c r="AF620" s="48"/>
      <c r="AG620" s="15"/>
      <c r="AH620" s="15"/>
      <c r="AI620" s="81"/>
      <c r="AJ620" s="81"/>
      <c r="AK620" s="81"/>
      <c r="AL620" s="15"/>
      <c r="AM620" s="15"/>
      <c r="AN620" s="81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</row>
    <row r="621" spans="1:52" ht="15" customHeight="1" x14ac:dyDescent="0.25">
      <c r="A621" s="15"/>
      <c r="B621" s="15"/>
      <c r="C621" s="15"/>
      <c r="D621" s="15"/>
      <c r="E621" s="15"/>
      <c r="F621" s="15"/>
      <c r="G621" s="15"/>
      <c r="H621" s="48"/>
      <c r="I621" s="48"/>
      <c r="J621" s="48"/>
      <c r="K621" s="48"/>
      <c r="L621" s="81"/>
      <c r="M621" s="81"/>
      <c r="N621" s="81"/>
      <c r="O621" s="81"/>
      <c r="P621" s="81"/>
      <c r="Q621" s="81"/>
      <c r="R621" s="15"/>
      <c r="S621" s="15"/>
      <c r="T621" s="15"/>
      <c r="U621" s="15"/>
      <c r="V621" s="15"/>
      <c r="W621" s="48"/>
      <c r="X621" s="15"/>
      <c r="Y621" s="15"/>
      <c r="Z621" s="15"/>
      <c r="AA621" s="15"/>
      <c r="AB621" s="15"/>
      <c r="AC621" s="15"/>
      <c r="AD621" s="48"/>
      <c r="AE621" s="81"/>
      <c r="AF621" s="48"/>
      <c r="AG621" s="15"/>
      <c r="AH621" s="15"/>
      <c r="AI621" s="81"/>
      <c r="AJ621" s="81"/>
      <c r="AK621" s="81"/>
      <c r="AL621" s="15"/>
      <c r="AM621" s="15"/>
      <c r="AN621" s="81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</row>
    <row r="622" spans="1:52" ht="15" customHeight="1" x14ac:dyDescent="0.25">
      <c r="A622" s="15"/>
      <c r="B622" s="15"/>
      <c r="C622" s="15"/>
      <c r="D622" s="15"/>
      <c r="E622" s="15"/>
      <c r="F622" s="15"/>
      <c r="G622" s="15"/>
      <c r="H622" s="48"/>
      <c r="I622" s="48"/>
      <c r="J622" s="48"/>
      <c r="K622" s="48"/>
      <c r="L622" s="81"/>
      <c r="M622" s="81"/>
      <c r="N622" s="81"/>
      <c r="O622" s="81"/>
      <c r="P622" s="81"/>
      <c r="Q622" s="81"/>
      <c r="R622" s="15"/>
      <c r="S622" s="15"/>
      <c r="T622" s="15"/>
      <c r="U622" s="15"/>
      <c r="V622" s="15"/>
      <c r="W622" s="48"/>
      <c r="X622" s="15"/>
      <c r="Y622" s="15"/>
      <c r="Z622" s="15"/>
      <c r="AA622" s="15"/>
      <c r="AB622" s="15"/>
      <c r="AC622" s="15"/>
      <c r="AD622" s="48"/>
      <c r="AE622" s="81"/>
      <c r="AF622" s="48"/>
      <c r="AG622" s="15"/>
      <c r="AH622" s="15"/>
      <c r="AI622" s="81"/>
      <c r="AJ622" s="81"/>
      <c r="AK622" s="81"/>
      <c r="AL622" s="15"/>
      <c r="AM622" s="15"/>
      <c r="AN622" s="81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</row>
    <row r="623" spans="1:52" ht="15" customHeight="1" x14ac:dyDescent="0.25">
      <c r="A623" s="15"/>
      <c r="B623" s="15"/>
      <c r="C623" s="15"/>
      <c r="D623" s="15"/>
      <c r="E623" s="15"/>
      <c r="F623" s="15"/>
      <c r="G623" s="15"/>
      <c r="H623" s="48"/>
      <c r="I623" s="48"/>
      <c r="J623" s="48"/>
      <c r="K623" s="48"/>
      <c r="L623" s="81"/>
      <c r="M623" s="81"/>
      <c r="N623" s="81"/>
      <c r="O623" s="81"/>
      <c r="P623" s="81"/>
      <c r="Q623" s="81"/>
      <c r="R623" s="15"/>
      <c r="S623" s="15"/>
      <c r="T623" s="15"/>
      <c r="U623" s="15"/>
      <c r="V623" s="15"/>
      <c r="W623" s="48"/>
      <c r="X623" s="15"/>
      <c r="Y623" s="15"/>
      <c r="Z623" s="15"/>
      <c r="AA623" s="15"/>
      <c r="AB623" s="15"/>
      <c r="AC623" s="15"/>
      <c r="AD623" s="48"/>
      <c r="AE623" s="81"/>
      <c r="AF623" s="48"/>
      <c r="AG623" s="15"/>
      <c r="AH623" s="15"/>
      <c r="AI623" s="81"/>
      <c r="AJ623" s="81"/>
      <c r="AK623" s="81"/>
      <c r="AL623" s="15"/>
      <c r="AM623" s="15"/>
      <c r="AN623" s="81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</row>
    <row r="624" spans="1:52" ht="15" customHeight="1" x14ac:dyDescent="0.25">
      <c r="A624" s="15"/>
      <c r="B624" s="15"/>
      <c r="C624" s="15"/>
      <c r="D624" s="15"/>
      <c r="E624" s="15"/>
      <c r="F624" s="15"/>
      <c r="G624" s="15"/>
      <c r="H624" s="48"/>
      <c r="I624" s="48"/>
      <c r="J624" s="48"/>
      <c r="K624" s="48"/>
      <c r="L624" s="81"/>
      <c r="M624" s="81"/>
      <c r="N624" s="81"/>
      <c r="O624" s="81"/>
      <c r="P624" s="81"/>
      <c r="Q624" s="81"/>
      <c r="R624" s="15"/>
      <c r="S624" s="15"/>
      <c r="T624" s="15"/>
      <c r="U624" s="15"/>
      <c r="V624" s="15"/>
      <c r="W624" s="48"/>
      <c r="X624" s="15"/>
      <c r="Y624" s="15"/>
      <c r="Z624" s="15"/>
      <c r="AA624" s="15"/>
      <c r="AB624" s="15"/>
      <c r="AC624" s="15"/>
      <c r="AD624" s="48"/>
      <c r="AE624" s="81"/>
      <c r="AF624" s="48"/>
      <c r="AG624" s="15"/>
      <c r="AH624" s="15"/>
      <c r="AI624" s="81"/>
      <c r="AJ624" s="81"/>
      <c r="AK624" s="81"/>
      <c r="AL624" s="15"/>
      <c r="AM624" s="15"/>
      <c r="AN624" s="81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</row>
    <row r="625" spans="1:52" ht="15" customHeight="1" x14ac:dyDescent="0.25">
      <c r="A625" s="15"/>
      <c r="B625" s="15"/>
      <c r="C625" s="15"/>
      <c r="D625" s="15"/>
      <c r="E625" s="15"/>
      <c r="F625" s="15"/>
      <c r="G625" s="15"/>
      <c r="H625" s="48"/>
      <c r="I625" s="48"/>
      <c r="J625" s="48"/>
      <c r="K625" s="48"/>
      <c r="L625" s="81"/>
      <c r="M625" s="81"/>
      <c r="N625" s="81"/>
      <c r="O625" s="81"/>
      <c r="P625" s="81"/>
      <c r="Q625" s="81"/>
      <c r="R625" s="15"/>
      <c r="S625" s="15"/>
      <c r="T625" s="15"/>
      <c r="U625" s="15"/>
      <c r="V625" s="15"/>
      <c r="W625" s="48"/>
      <c r="X625" s="15"/>
      <c r="Y625" s="15"/>
      <c r="Z625" s="15"/>
      <c r="AA625" s="15"/>
      <c r="AB625" s="15"/>
      <c r="AC625" s="15"/>
      <c r="AD625" s="48"/>
      <c r="AE625" s="81"/>
      <c r="AF625" s="48"/>
      <c r="AG625" s="15"/>
      <c r="AH625" s="15"/>
      <c r="AI625" s="81"/>
      <c r="AJ625" s="81"/>
      <c r="AK625" s="81"/>
      <c r="AL625" s="15"/>
      <c r="AM625" s="15"/>
      <c r="AN625" s="81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</row>
    <row r="626" spans="1:52" ht="15" customHeight="1" x14ac:dyDescent="0.25">
      <c r="A626" s="15"/>
      <c r="B626" s="15"/>
      <c r="C626" s="15"/>
      <c r="D626" s="15"/>
      <c r="E626" s="15"/>
      <c r="F626" s="15"/>
      <c r="G626" s="15"/>
      <c r="H626" s="48"/>
      <c r="I626" s="48"/>
      <c r="J626" s="48"/>
      <c r="K626" s="48"/>
      <c r="L626" s="81"/>
      <c r="M626" s="81"/>
      <c r="N626" s="81"/>
      <c r="O626" s="81"/>
      <c r="P626" s="81"/>
      <c r="Q626" s="81"/>
      <c r="R626" s="15"/>
      <c r="S626" s="15"/>
      <c r="T626" s="15"/>
      <c r="U626" s="15"/>
      <c r="V626" s="15"/>
      <c r="W626" s="48"/>
      <c r="X626" s="15"/>
      <c r="Y626" s="15"/>
      <c r="Z626" s="15"/>
      <c r="AA626" s="15"/>
      <c r="AB626" s="15"/>
      <c r="AC626" s="15"/>
      <c r="AD626" s="48"/>
      <c r="AE626" s="81"/>
      <c r="AF626" s="48"/>
      <c r="AG626" s="15"/>
      <c r="AH626" s="15"/>
      <c r="AI626" s="81"/>
      <c r="AJ626" s="81"/>
      <c r="AK626" s="81"/>
      <c r="AL626" s="15"/>
      <c r="AM626" s="15"/>
      <c r="AN626" s="81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</row>
    <row r="627" spans="1:52" ht="15" customHeight="1" x14ac:dyDescent="0.25">
      <c r="A627" s="15"/>
      <c r="B627" s="15"/>
      <c r="C627" s="15"/>
      <c r="D627" s="15"/>
      <c r="E627" s="15"/>
      <c r="F627" s="15"/>
      <c r="G627" s="15"/>
      <c r="H627" s="48"/>
      <c r="I627" s="48"/>
      <c r="J627" s="48"/>
      <c r="K627" s="48"/>
      <c r="L627" s="81"/>
      <c r="M627" s="81"/>
      <c r="N627" s="81"/>
      <c r="O627" s="81"/>
      <c r="P627" s="81"/>
      <c r="Q627" s="81"/>
      <c r="R627" s="15"/>
      <c r="S627" s="15"/>
      <c r="T627" s="15"/>
      <c r="U627" s="15"/>
      <c r="V627" s="15"/>
      <c r="W627" s="48"/>
      <c r="X627" s="15"/>
      <c r="Y627" s="15"/>
      <c r="Z627" s="15"/>
      <c r="AA627" s="15"/>
      <c r="AB627" s="15"/>
      <c r="AC627" s="15"/>
      <c r="AD627" s="48"/>
      <c r="AE627" s="81"/>
      <c r="AF627" s="48"/>
      <c r="AG627" s="15"/>
      <c r="AH627" s="15"/>
      <c r="AI627" s="81"/>
      <c r="AJ627" s="81"/>
      <c r="AK627" s="81"/>
      <c r="AL627" s="15"/>
      <c r="AM627" s="15"/>
      <c r="AN627" s="81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</row>
    <row r="628" spans="1:52" ht="15" customHeight="1" x14ac:dyDescent="0.25">
      <c r="A628" s="15"/>
      <c r="B628" s="15"/>
      <c r="C628" s="15"/>
      <c r="D628" s="15"/>
      <c r="E628" s="15"/>
      <c r="F628" s="15"/>
      <c r="G628" s="15"/>
      <c r="H628" s="48"/>
      <c r="I628" s="48"/>
      <c r="J628" s="48"/>
      <c r="K628" s="48"/>
      <c r="L628" s="81"/>
      <c r="M628" s="81"/>
      <c r="N628" s="81"/>
      <c r="O628" s="81"/>
      <c r="P628" s="81"/>
      <c r="Q628" s="81"/>
      <c r="R628" s="15"/>
      <c r="S628" s="15"/>
      <c r="T628" s="15"/>
      <c r="U628" s="15"/>
      <c r="V628" s="15"/>
      <c r="W628" s="48"/>
      <c r="X628" s="15"/>
      <c r="Y628" s="15"/>
      <c r="Z628" s="15"/>
      <c r="AA628" s="15"/>
      <c r="AB628" s="15"/>
      <c r="AC628" s="15"/>
      <c r="AD628" s="48"/>
      <c r="AE628" s="81"/>
      <c r="AF628" s="48"/>
      <c r="AG628" s="15"/>
      <c r="AH628" s="15"/>
      <c r="AI628" s="81"/>
      <c r="AJ628" s="81"/>
      <c r="AK628" s="81"/>
      <c r="AL628" s="15"/>
      <c r="AM628" s="15"/>
      <c r="AN628" s="81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</row>
    <row r="629" spans="1:52" ht="15" customHeight="1" x14ac:dyDescent="0.25">
      <c r="A629" s="15"/>
      <c r="B629" s="15"/>
      <c r="C629" s="15"/>
      <c r="D629" s="15"/>
      <c r="E629" s="15"/>
      <c r="F629" s="15"/>
      <c r="G629" s="15"/>
      <c r="H629" s="48"/>
      <c r="I629" s="48"/>
      <c r="J629" s="48"/>
      <c r="K629" s="48"/>
      <c r="L629" s="81"/>
      <c r="M629" s="81"/>
      <c r="N629" s="81"/>
      <c r="O629" s="81"/>
      <c r="P629" s="81"/>
      <c r="Q629" s="81"/>
      <c r="R629" s="15"/>
      <c r="S629" s="15"/>
      <c r="T629" s="15"/>
      <c r="U629" s="15"/>
      <c r="V629" s="15"/>
      <c r="W629" s="48"/>
      <c r="X629" s="15"/>
      <c r="Y629" s="15"/>
      <c r="Z629" s="15"/>
      <c r="AA629" s="15"/>
      <c r="AB629" s="15"/>
      <c r="AC629" s="15"/>
      <c r="AD629" s="48"/>
      <c r="AE629" s="81"/>
      <c r="AF629" s="48"/>
      <c r="AG629" s="15"/>
      <c r="AH629" s="15"/>
      <c r="AI629" s="81"/>
      <c r="AJ629" s="81"/>
      <c r="AK629" s="81"/>
      <c r="AL629" s="15"/>
      <c r="AM629" s="15"/>
      <c r="AN629" s="81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</row>
    <row r="630" spans="1:52" ht="15" customHeight="1" x14ac:dyDescent="0.25">
      <c r="A630" s="15"/>
      <c r="B630" s="15"/>
      <c r="C630" s="15"/>
      <c r="D630" s="15"/>
      <c r="E630" s="15"/>
      <c r="F630" s="15"/>
      <c r="G630" s="15"/>
      <c r="H630" s="48"/>
      <c r="I630" s="48"/>
      <c r="J630" s="48"/>
      <c r="K630" s="48"/>
      <c r="L630" s="81"/>
      <c r="M630" s="81"/>
      <c r="N630" s="81"/>
      <c r="O630" s="81"/>
      <c r="P630" s="81"/>
      <c r="Q630" s="81"/>
      <c r="R630" s="15"/>
      <c r="S630" s="15"/>
      <c r="T630" s="15"/>
      <c r="U630" s="15"/>
      <c r="V630" s="15"/>
      <c r="W630" s="48"/>
      <c r="X630" s="15"/>
      <c r="Y630" s="15"/>
      <c r="Z630" s="15"/>
      <c r="AA630" s="15"/>
      <c r="AB630" s="15"/>
      <c r="AC630" s="15"/>
      <c r="AD630" s="48"/>
      <c r="AE630" s="81"/>
      <c r="AF630" s="48"/>
      <c r="AG630" s="15"/>
      <c r="AH630" s="15"/>
      <c r="AI630" s="81"/>
      <c r="AJ630" s="81"/>
      <c r="AK630" s="81"/>
      <c r="AL630" s="15"/>
      <c r="AM630" s="15"/>
      <c r="AN630" s="81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</row>
    <row r="631" spans="1:52" ht="15" customHeight="1" x14ac:dyDescent="0.25">
      <c r="A631" s="15"/>
      <c r="B631" s="15"/>
      <c r="C631" s="15"/>
      <c r="D631" s="15"/>
      <c r="E631" s="15"/>
      <c r="F631" s="15"/>
      <c r="G631" s="15"/>
      <c r="H631" s="48"/>
      <c r="I631" s="48"/>
      <c r="J631" s="48"/>
      <c r="K631" s="48"/>
      <c r="L631" s="81"/>
      <c r="M631" s="81"/>
      <c r="N631" s="81"/>
      <c r="O631" s="81"/>
      <c r="P631" s="81"/>
      <c r="Q631" s="81"/>
      <c r="R631" s="15"/>
      <c r="S631" s="15"/>
      <c r="T631" s="15"/>
      <c r="U631" s="15"/>
      <c r="V631" s="15"/>
      <c r="W631" s="48"/>
      <c r="X631" s="15"/>
      <c r="Y631" s="15"/>
      <c r="Z631" s="15"/>
      <c r="AA631" s="15"/>
      <c r="AB631" s="15"/>
      <c r="AC631" s="15"/>
      <c r="AD631" s="48"/>
      <c r="AE631" s="81"/>
      <c r="AF631" s="48"/>
      <c r="AG631" s="15"/>
      <c r="AH631" s="15"/>
      <c r="AI631" s="81"/>
      <c r="AJ631" s="81"/>
      <c r="AK631" s="81"/>
      <c r="AL631" s="15"/>
      <c r="AM631" s="15"/>
      <c r="AN631" s="81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</row>
    <row r="632" spans="1:52" ht="15" customHeight="1" x14ac:dyDescent="0.25">
      <c r="A632" s="15"/>
      <c r="B632" s="15"/>
      <c r="C632" s="15"/>
      <c r="D632" s="15"/>
      <c r="E632" s="15"/>
      <c r="F632" s="15"/>
      <c r="G632" s="15"/>
      <c r="H632" s="48"/>
      <c r="I632" s="48"/>
      <c r="J632" s="48"/>
      <c r="K632" s="48"/>
      <c r="L632" s="81"/>
      <c r="M632" s="81"/>
      <c r="N632" s="81"/>
      <c r="O632" s="81"/>
      <c r="P632" s="81"/>
      <c r="Q632" s="81"/>
      <c r="R632" s="15"/>
      <c r="S632" s="15"/>
      <c r="T632" s="15"/>
      <c r="U632" s="15"/>
      <c r="V632" s="15"/>
      <c r="W632" s="48"/>
      <c r="X632" s="15"/>
      <c r="Y632" s="15"/>
      <c r="Z632" s="15"/>
      <c r="AA632" s="15"/>
      <c r="AB632" s="15"/>
      <c r="AC632" s="15"/>
      <c r="AD632" s="48"/>
      <c r="AE632" s="81"/>
      <c r="AF632" s="48"/>
      <c r="AG632" s="15"/>
      <c r="AH632" s="15"/>
      <c r="AI632" s="81"/>
      <c r="AJ632" s="81"/>
      <c r="AK632" s="81"/>
      <c r="AL632" s="15"/>
      <c r="AM632" s="15"/>
      <c r="AN632" s="81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</row>
    <row r="633" spans="1:52" ht="15" customHeight="1" x14ac:dyDescent="0.25">
      <c r="A633" s="15"/>
      <c r="B633" s="15"/>
      <c r="C633" s="15"/>
      <c r="D633" s="15"/>
      <c r="E633" s="15"/>
      <c r="F633" s="15"/>
      <c r="G633" s="15"/>
      <c r="H633" s="48"/>
      <c r="I633" s="48"/>
      <c r="J633" s="48"/>
      <c r="K633" s="48"/>
      <c r="L633" s="81"/>
      <c r="M633" s="81"/>
      <c r="N633" s="81"/>
      <c r="O633" s="81"/>
      <c r="P633" s="81"/>
      <c r="Q633" s="81"/>
      <c r="R633" s="15"/>
      <c r="S633" s="15"/>
      <c r="T633" s="15"/>
      <c r="U633" s="15"/>
      <c r="V633" s="15"/>
      <c r="W633" s="48"/>
      <c r="X633" s="15"/>
      <c r="Y633" s="15"/>
      <c r="Z633" s="15"/>
      <c r="AA633" s="15"/>
      <c r="AB633" s="15"/>
      <c r="AC633" s="15"/>
      <c r="AD633" s="48"/>
      <c r="AE633" s="81"/>
      <c r="AF633" s="48"/>
      <c r="AG633" s="15"/>
      <c r="AH633" s="15"/>
      <c r="AI633" s="81"/>
      <c r="AJ633" s="81"/>
      <c r="AK633" s="81"/>
      <c r="AL633" s="15"/>
      <c r="AM633" s="15"/>
      <c r="AN633" s="81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</row>
    <row r="634" spans="1:52" ht="15" customHeight="1" x14ac:dyDescent="0.25">
      <c r="A634" s="15"/>
      <c r="B634" s="15"/>
      <c r="C634" s="15"/>
      <c r="D634" s="15"/>
      <c r="E634" s="15"/>
      <c r="F634" s="15"/>
      <c r="G634" s="15"/>
      <c r="H634" s="48"/>
      <c r="I634" s="48"/>
      <c r="J634" s="48"/>
      <c r="K634" s="48"/>
      <c r="L634" s="81"/>
      <c r="M634" s="81"/>
      <c r="N634" s="81"/>
      <c r="O634" s="81"/>
      <c r="P634" s="81"/>
      <c r="Q634" s="81"/>
      <c r="R634" s="15"/>
      <c r="S634" s="15"/>
      <c r="T634" s="15"/>
      <c r="U634" s="15"/>
      <c r="V634" s="15"/>
      <c r="W634" s="48"/>
      <c r="X634" s="15"/>
      <c r="Y634" s="15"/>
      <c r="Z634" s="15"/>
      <c r="AA634" s="15"/>
      <c r="AB634" s="15"/>
      <c r="AC634" s="15"/>
      <c r="AD634" s="48"/>
      <c r="AE634" s="81"/>
      <c r="AF634" s="48"/>
      <c r="AG634" s="15"/>
      <c r="AH634" s="15"/>
      <c r="AI634" s="81"/>
      <c r="AJ634" s="81"/>
      <c r="AK634" s="81"/>
      <c r="AL634" s="15"/>
      <c r="AM634" s="15"/>
      <c r="AN634" s="81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</row>
    <row r="635" spans="1:52" ht="15" customHeight="1" x14ac:dyDescent="0.25">
      <c r="A635" s="15"/>
      <c r="B635" s="15"/>
      <c r="C635" s="15"/>
      <c r="D635" s="15"/>
      <c r="E635" s="15"/>
      <c r="F635" s="15"/>
      <c r="G635" s="15"/>
      <c r="H635" s="48"/>
      <c r="I635" s="48"/>
      <c r="J635" s="48"/>
      <c r="K635" s="48"/>
      <c r="L635" s="81"/>
      <c r="M635" s="81"/>
      <c r="N635" s="81"/>
      <c r="O635" s="81"/>
      <c r="P635" s="81"/>
      <c r="Q635" s="81"/>
      <c r="R635" s="15"/>
      <c r="S635" s="15"/>
      <c r="T635" s="15"/>
      <c r="U635" s="15"/>
      <c r="V635" s="15"/>
      <c r="W635" s="48"/>
      <c r="X635" s="15"/>
      <c r="Y635" s="15"/>
      <c r="Z635" s="15"/>
      <c r="AA635" s="15"/>
      <c r="AB635" s="15"/>
      <c r="AC635" s="15"/>
      <c r="AD635" s="48"/>
      <c r="AE635" s="81"/>
      <c r="AF635" s="48"/>
      <c r="AG635" s="15"/>
      <c r="AH635" s="15"/>
      <c r="AI635" s="81"/>
      <c r="AJ635" s="81"/>
      <c r="AK635" s="81"/>
      <c r="AL635" s="15"/>
      <c r="AM635" s="15"/>
      <c r="AN635" s="81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</row>
    <row r="636" spans="1:52" ht="15" customHeight="1" x14ac:dyDescent="0.25">
      <c r="A636" s="15"/>
      <c r="B636" s="15"/>
      <c r="C636" s="15"/>
      <c r="D636" s="15"/>
      <c r="E636" s="15"/>
      <c r="F636" s="15"/>
      <c r="G636" s="15"/>
      <c r="H636" s="48"/>
      <c r="I636" s="48"/>
      <c r="J636" s="48"/>
      <c r="K636" s="48"/>
      <c r="L636" s="81"/>
      <c r="M636" s="81"/>
      <c r="N636" s="81"/>
      <c r="O636" s="81"/>
      <c r="P636" s="81"/>
      <c r="Q636" s="81"/>
      <c r="R636" s="15"/>
      <c r="S636" s="15"/>
      <c r="T636" s="15"/>
      <c r="U636" s="15"/>
      <c r="V636" s="15"/>
      <c r="W636" s="48"/>
      <c r="X636" s="15"/>
      <c r="Y636" s="15"/>
      <c r="Z636" s="15"/>
      <c r="AA636" s="15"/>
      <c r="AB636" s="15"/>
      <c r="AC636" s="15"/>
      <c r="AD636" s="48"/>
      <c r="AE636" s="81"/>
      <c r="AF636" s="48"/>
      <c r="AG636" s="15"/>
      <c r="AH636" s="15"/>
      <c r="AI636" s="81"/>
      <c r="AJ636" s="81"/>
      <c r="AK636" s="81"/>
      <c r="AL636" s="15"/>
      <c r="AM636" s="15"/>
      <c r="AN636" s="81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</row>
    <row r="637" spans="1:52" ht="15" customHeight="1" x14ac:dyDescent="0.25">
      <c r="A637" s="15"/>
      <c r="B637" s="15"/>
      <c r="C637" s="15"/>
      <c r="D637" s="15"/>
      <c r="E637" s="15"/>
      <c r="F637" s="15"/>
      <c r="G637" s="15"/>
      <c r="H637" s="48"/>
      <c r="I637" s="48"/>
      <c r="J637" s="48"/>
      <c r="K637" s="48"/>
      <c r="L637" s="81"/>
      <c r="M637" s="81"/>
      <c r="N637" s="81"/>
      <c r="O637" s="81"/>
      <c r="P637" s="81"/>
      <c r="Q637" s="81"/>
      <c r="R637" s="15"/>
      <c r="S637" s="15"/>
      <c r="T637" s="15"/>
      <c r="U637" s="15"/>
      <c r="V637" s="15"/>
      <c r="W637" s="48"/>
      <c r="X637" s="15"/>
      <c r="Y637" s="15"/>
      <c r="Z637" s="15"/>
      <c r="AA637" s="15"/>
      <c r="AB637" s="15"/>
      <c r="AC637" s="15"/>
      <c r="AD637" s="48"/>
      <c r="AE637" s="81"/>
      <c r="AF637" s="48"/>
      <c r="AG637" s="15"/>
      <c r="AH637" s="15"/>
      <c r="AI637" s="81"/>
      <c r="AJ637" s="81"/>
      <c r="AK637" s="81"/>
      <c r="AL637" s="15"/>
      <c r="AM637" s="15"/>
      <c r="AN637" s="81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</row>
    <row r="638" spans="1:52" ht="15" customHeight="1" x14ac:dyDescent="0.25">
      <c r="A638" s="15"/>
      <c r="B638" s="15"/>
      <c r="C638" s="15"/>
      <c r="D638" s="15"/>
      <c r="E638" s="15"/>
      <c r="F638" s="15"/>
      <c r="G638" s="15"/>
      <c r="H638" s="48"/>
      <c r="I638" s="48"/>
      <c r="J638" s="48"/>
      <c r="K638" s="48"/>
      <c r="L638" s="81"/>
      <c r="M638" s="81"/>
      <c r="N638" s="81"/>
      <c r="O638" s="81"/>
      <c r="P638" s="81"/>
      <c r="Q638" s="81"/>
      <c r="R638" s="15"/>
      <c r="S638" s="15"/>
      <c r="T638" s="15"/>
      <c r="U638" s="15"/>
      <c r="V638" s="15"/>
      <c r="W638" s="48"/>
      <c r="X638" s="15"/>
      <c r="Y638" s="15"/>
      <c r="Z638" s="15"/>
      <c r="AA638" s="15"/>
      <c r="AB638" s="15"/>
      <c r="AC638" s="15"/>
      <c r="AD638" s="48"/>
      <c r="AE638" s="81"/>
      <c r="AF638" s="48"/>
      <c r="AG638" s="15"/>
      <c r="AH638" s="15"/>
      <c r="AI638" s="81"/>
      <c r="AJ638" s="81"/>
      <c r="AK638" s="81"/>
      <c r="AL638" s="15"/>
      <c r="AM638" s="15"/>
      <c r="AN638" s="81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</row>
    <row r="639" spans="1:52" ht="15" customHeight="1" x14ac:dyDescent="0.25">
      <c r="A639" s="15"/>
      <c r="B639" s="15"/>
      <c r="C639" s="15"/>
      <c r="D639" s="15"/>
      <c r="E639" s="15"/>
      <c r="F639" s="15"/>
      <c r="G639" s="15"/>
      <c r="H639" s="48"/>
      <c r="I639" s="48"/>
      <c r="J639" s="48"/>
      <c r="K639" s="48"/>
      <c r="L639" s="81"/>
      <c r="M639" s="81"/>
      <c r="N639" s="81"/>
      <c r="O639" s="81"/>
      <c r="P639" s="81"/>
      <c r="Q639" s="81"/>
      <c r="R639" s="15"/>
      <c r="S639" s="15"/>
      <c r="T639" s="15"/>
      <c r="U639" s="15"/>
      <c r="V639" s="15"/>
      <c r="W639" s="48"/>
      <c r="X639" s="15"/>
      <c r="Y639" s="15"/>
      <c r="Z639" s="15"/>
      <c r="AA639" s="15"/>
      <c r="AB639" s="15"/>
      <c r="AC639" s="15"/>
      <c r="AD639" s="48"/>
      <c r="AE639" s="81"/>
      <c r="AF639" s="48"/>
      <c r="AG639" s="15"/>
      <c r="AH639" s="15"/>
      <c r="AI639" s="81"/>
      <c r="AJ639" s="81"/>
      <c r="AK639" s="81"/>
      <c r="AL639" s="15"/>
      <c r="AM639" s="15"/>
      <c r="AN639" s="81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</row>
    <row r="640" spans="1:52" ht="15" customHeight="1" x14ac:dyDescent="0.25">
      <c r="A640" s="15"/>
      <c r="B640" s="15"/>
      <c r="C640" s="15"/>
      <c r="D640" s="15"/>
      <c r="E640" s="15"/>
      <c r="F640" s="15"/>
      <c r="G640" s="15"/>
      <c r="H640" s="48"/>
      <c r="I640" s="48"/>
      <c r="J640" s="48"/>
      <c r="K640" s="48"/>
      <c r="L640" s="81"/>
      <c r="M640" s="81"/>
      <c r="N640" s="81"/>
      <c r="O640" s="81"/>
      <c r="P640" s="81"/>
      <c r="Q640" s="81"/>
      <c r="R640" s="15"/>
      <c r="S640" s="15"/>
      <c r="T640" s="15"/>
      <c r="U640" s="15"/>
      <c r="V640" s="15"/>
      <c r="W640" s="48"/>
      <c r="X640" s="15"/>
      <c r="Y640" s="15"/>
      <c r="Z640" s="15"/>
      <c r="AA640" s="15"/>
      <c r="AB640" s="15"/>
      <c r="AC640" s="15"/>
      <c r="AD640" s="48"/>
      <c r="AE640" s="81"/>
      <c r="AF640" s="48"/>
      <c r="AG640" s="15"/>
      <c r="AH640" s="15"/>
      <c r="AI640" s="81"/>
      <c r="AJ640" s="81"/>
      <c r="AK640" s="81"/>
      <c r="AL640" s="15"/>
      <c r="AM640" s="15"/>
      <c r="AN640" s="81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</row>
    <row r="641" spans="1:52" ht="15" customHeight="1" x14ac:dyDescent="0.25">
      <c r="A641" s="15"/>
      <c r="B641" s="15"/>
      <c r="C641" s="15"/>
      <c r="D641" s="15"/>
      <c r="E641" s="15"/>
      <c r="F641" s="15"/>
      <c r="G641" s="15"/>
      <c r="H641" s="48"/>
      <c r="I641" s="48"/>
      <c r="J641" s="48"/>
      <c r="K641" s="48"/>
      <c r="L641" s="81"/>
      <c r="M641" s="81"/>
      <c r="N641" s="81"/>
      <c r="O641" s="81"/>
      <c r="P641" s="81"/>
      <c r="Q641" s="81"/>
      <c r="R641" s="15"/>
      <c r="S641" s="15"/>
      <c r="T641" s="15"/>
      <c r="U641" s="15"/>
      <c r="V641" s="15"/>
      <c r="W641" s="48"/>
      <c r="X641" s="15"/>
      <c r="Y641" s="15"/>
      <c r="Z641" s="15"/>
      <c r="AA641" s="15"/>
      <c r="AB641" s="15"/>
      <c r="AC641" s="15"/>
      <c r="AD641" s="48"/>
      <c r="AE641" s="81"/>
      <c r="AF641" s="48"/>
      <c r="AG641" s="15"/>
      <c r="AH641" s="15"/>
      <c r="AI641" s="81"/>
      <c r="AJ641" s="81"/>
      <c r="AK641" s="81"/>
      <c r="AL641" s="15"/>
      <c r="AM641" s="15"/>
      <c r="AN641" s="81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</row>
    <row r="642" spans="1:52" ht="15" customHeight="1" x14ac:dyDescent="0.25">
      <c r="A642" s="15"/>
      <c r="B642" s="15"/>
      <c r="C642" s="15"/>
      <c r="D642" s="15"/>
      <c r="E642" s="15"/>
      <c r="F642" s="15"/>
      <c r="G642" s="15"/>
      <c r="H642" s="48"/>
      <c r="I642" s="48"/>
      <c r="J642" s="48"/>
      <c r="K642" s="48"/>
      <c r="L642" s="81"/>
      <c r="M642" s="81"/>
      <c r="N642" s="81"/>
      <c r="O642" s="81"/>
      <c r="P642" s="81"/>
      <c r="Q642" s="81"/>
      <c r="R642" s="15"/>
      <c r="S642" s="15"/>
      <c r="T642" s="15"/>
      <c r="U642" s="15"/>
      <c r="V642" s="15"/>
      <c r="W642" s="48"/>
      <c r="X642" s="15"/>
      <c r="Y642" s="15"/>
      <c r="Z642" s="15"/>
      <c r="AA642" s="15"/>
      <c r="AB642" s="15"/>
      <c r="AC642" s="15"/>
      <c r="AD642" s="48"/>
      <c r="AE642" s="81"/>
      <c r="AF642" s="48"/>
      <c r="AG642" s="15"/>
      <c r="AH642" s="15"/>
      <c r="AI642" s="81"/>
      <c r="AJ642" s="81"/>
      <c r="AK642" s="81"/>
      <c r="AL642" s="15"/>
      <c r="AM642" s="15"/>
      <c r="AN642" s="81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</row>
    <row r="643" spans="1:52" ht="15" customHeight="1" x14ac:dyDescent="0.25">
      <c r="A643" s="15"/>
      <c r="B643" s="15"/>
      <c r="C643" s="15"/>
      <c r="D643" s="15"/>
      <c r="E643" s="15"/>
      <c r="F643" s="15"/>
      <c r="G643" s="15"/>
      <c r="H643" s="48"/>
      <c r="I643" s="48"/>
      <c r="J643" s="48"/>
      <c r="K643" s="48"/>
      <c r="L643" s="81"/>
      <c r="M643" s="81"/>
      <c r="N643" s="81"/>
      <c r="O643" s="81"/>
      <c r="P643" s="81"/>
      <c r="Q643" s="81"/>
      <c r="R643" s="15"/>
      <c r="S643" s="15"/>
      <c r="T643" s="15"/>
      <c r="U643" s="15"/>
      <c r="V643" s="15"/>
      <c r="W643" s="48"/>
      <c r="X643" s="15"/>
      <c r="Y643" s="15"/>
      <c r="Z643" s="15"/>
      <c r="AA643" s="15"/>
      <c r="AB643" s="15"/>
      <c r="AC643" s="15"/>
      <c r="AD643" s="48"/>
      <c r="AE643" s="81"/>
      <c r="AF643" s="48"/>
      <c r="AG643" s="15"/>
      <c r="AH643" s="15"/>
      <c r="AI643" s="81"/>
      <c r="AJ643" s="81"/>
      <c r="AK643" s="81"/>
      <c r="AL643" s="15"/>
      <c r="AM643" s="15"/>
      <c r="AN643" s="81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</row>
    <row r="644" spans="1:52" ht="15" customHeight="1" x14ac:dyDescent="0.25">
      <c r="A644" s="15"/>
      <c r="B644" s="15"/>
      <c r="C644" s="15"/>
      <c r="D644" s="15"/>
      <c r="E644" s="15"/>
      <c r="F644" s="15"/>
      <c r="G644" s="15"/>
      <c r="H644" s="48"/>
      <c r="I644" s="48"/>
      <c r="J644" s="48"/>
      <c r="K644" s="48"/>
      <c r="L644" s="81"/>
      <c r="M644" s="81"/>
      <c r="N644" s="81"/>
      <c r="O644" s="81"/>
      <c r="P644" s="81"/>
      <c r="Q644" s="81"/>
      <c r="R644" s="15"/>
      <c r="S644" s="15"/>
      <c r="T644" s="15"/>
      <c r="U644" s="15"/>
      <c r="V644" s="15"/>
      <c r="W644" s="48"/>
      <c r="X644" s="15"/>
      <c r="Y644" s="15"/>
      <c r="Z644" s="15"/>
      <c r="AA644" s="15"/>
      <c r="AB644" s="15"/>
      <c r="AC644" s="15"/>
      <c r="AD644" s="48"/>
      <c r="AE644" s="81"/>
      <c r="AF644" s="48"/>
      <c r="AG644" s="15"/>
      <c r="AH644" s="15"/>
      <c r="AI644" s="81"/>
      <c r="AJ644" s="81"/>
      <c r="AK644" s="81"/>
      <c r="AL644" s="15"/>
      <c r="AM644" s="15"/>
      <c r="AN644" s="81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</row>
    <row r="645" spans="1:52" ht="15" customHeight="1" x14ac:dyDescent="0.25">
      <c r="A645" s="15"/>
      <c r="B645" s="15"/>
      <c r="C645" s="15"/>
      <c r="D645" s="15"/>
      <c r="E645" s="15"/>
      <c r="F645" s="15"/>
      <c r="G645" s="15"/>
      <c r="H645" s="48"/>
      <c r="I645" s="48"/>
      <c r="J645" s="48"/>
      <c r="K645" s="48"/>
      <c r="L645" s="81"/>
      <c r="M645" s="81"/>
      <c r="N645" s="81"/>
      <c r="O645" s="81"/>
      <c r="P645" s="81"/>
      <c r="Q645" s="81"/>
      <c r="R645" s="15"/>
      <c r="S645" s="15"/>
      <c r="T645" s="15"/>
      <c r="U645" s="15"/>
      <c r="V645" s="15"/>
      <c r="W645" s="48"/>
      <c r="X645" s="15"/>
      <c r="Y645" s="15"/>
      <c r="Z645" s="15"/>
      <c r="AA645" s="15"/>
      <c r="AB645" s="15"/>
      <c r="AC645" s="15"/>
      <c r="AD645" s="48"/>
      <c r="AE645" s="81"/>
      <c r="AF645" s="48"/>
      <c r="AG645" s="15"/>
      <c r="AH645" s="15"/>
      <c r="AI645" s="81"/>
      <c r="AJ645" s="81"/>
      <c r="AK645" s="81"/>
      <c r="AL645" s="15"/>
      <c r="AM645" s="15"/>
      <c r="AN645" s="81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</row>
    <row r="646" spans="1:52" ht="15" customHeight="1" x14ac:dyDescent="0.25">
      <c r="A646" s="15"/>
      <c r="B646" s="15"/>
      <c r="C646" s="15"/>
      <c r="D646" s="15"/>
      <c r="E646" s="15"/>
      <c r="F646" s="15"/>
      <c r="G646" s="15"/>
      <c r="H646" s="48"/>
      <c r="I646" s="48"/>
      <c r="J646" s="48"/>
      <c r="K646" s="48"/>
      <c r="L646" s="81"/>
      <c r="M646" s="81"/>
      <c r="N646" s="81"/>
      <c r="O646" s="81"/>
      <c r="P646" s="81"/>
      <c r="Q646" s="81"/>
      <c r="R646" s="15"/>
      <c r="S646" s="15"/>
      <c r="T646" s="15"/>
      <c r="U646" s="15"/>
      <c r="V646" s="15"/>
      <c r="W646" s="48"/>
      <c r="X646" s="15"/>
      <c r="Y646" s="15"/>
      <c r="Z646" s="15"/>
      <c r="AA646" s="15"/>
      <c r="AB646" s="15"/>
      <c r="AC646" s="15"/>
      <c r="AD646" s="48"/>
      <c r="AE646" s="81"/>
      <c r="AF646" s="48"/>
      <c r="AG646" s="15"/>
      <c r="AH646" s="15"/>
      <c r="AI646" s="81"/>
      <c r="AJ646" s="81"/>
      <c r="AK646" s="81"/>
      <c r="AL646" s="15"/>
      <c r="AM646" s="15"/>
      <c r="AN646" s="81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</row>
    <row r="647" spans="1:52" ht="15" customHeight="1" x14ac:dyDescent="0.25">
      <c r="A647" s="15"/>
      <c r="B647" s="15"/>
      <c r="C647" s="15"/>
      <c r="D647" s="15"/>
      <c r="E647" s="15"/>
      <c r="F647" s="15"/>
      <c r="G647" s="15"/>
      <c r="H647" s="48"/>
      <c r="I647" s="48"/>
      <c r="J647" s="48"/>
      <c r="K647" s="48"/>
      <c r="L647" s="81"/>
      <c r="M647" s="81"/>
      <c r="N647" s="81"/>
      <c r="O647" s="81"/>
      <c r="P647" s="81"/>
      <c r="Q647" s="81"/>
      <c r="R647" s="15"/>
      <c r="S647" s="15"/>
      <c r="T647" s="15"/>
      <c r="U647" s="15"/>
      <c r="V647" s="15"/>
      <c r="W647" s="48"/>
      <c r="X647" s="15"/>
      <c r="Y647" s="15"/>
      <c r="Z647" s="15"/>
      <c r="AA647" s="15"/>
      <c r="AB647" s="15"/>
      <c r="AC647" s="15"/>
      <c r="AD647" s="48"/>
      <c r="AE647" s="81"/>
      <c r="AF647" s="48"/>
      <c r="AG647" s="15"/>
      <c r="AH647" s="15"/>
      <c r="AI647" s="81"/>
      <c r="AJ647" s="81"/>
      <c r="AK647" s="81"/>
      <c r="AL647" s="15"/>
      <c r="AM647" s="15"/>
      <c r="AN647" s="81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</row>
    <row r="648" spans="1:52" ht="15" customHeight="1" x14ac:dyDescent="0.25">
      <c r="A648" s="15"/>
      <c r="B648" s="15"/>
      <c r="C648" s="15"/>
      <c r="D648" s="15"/>
      <c r="E648" s="15"/>
      <c r="F648" s="15"/>
      <c r="G648" s="15"/>
      <c r="H648" s="48"/>
      <c r="I648" s="48"/>
      <c r="J648" s="48"/>
      <c r="K648" s="48"/>
      <c r="L648" s="81"/>
      <c r="M648" s="81"/>
      <c r="N648" s="81"/>
      <c r="O648" s="81"/>
      <c r="P648" s="81"/>
      <c r="Q648" s="81"/>
      <c r="R648" s="15"/>
      <c r="S648" s="15"/>
      <c r="T648" s="15"/>
      <c r="U648" s="15"/>
      <c r="V648" s="15"/>
      <c r="W648" s="48"/>
      <c r="X648" s="15"/>
      <c r="Y648" s="15"/>
      <c r="Z648" s="15"/>
      <c r="AA648" s="15"/>
      <c r="AB648" s="15"/>
      <c r="AC648" s="15"/>
      <c r="AD648" s="48"/>
      <c r="AE648" s="81"/>
      <c r="AF648" s="48"/>
      <c r="AG648" s="15"/>
      <c r="AH648" s="15"/>
      <c r="AI648" s="81"/>
      <c r="AJ648" s="81"/>
      <c r="AK648" s="81"/>
      <c r="AL648" s="15"/>
      <c r="AM648" s="15"/>
      <c r="AN648" s="81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</row>
    <row r="649" spans="1:52" ht="15" customHeight="1" x14ac:dyDescent="0.25">
      <c r="A649" s="15"/>
      <c r="B649" s="15"/>
      <c r="C649" s="15"/>
      <c r="D649" s="15"/>
      <c r="E649" s="15"/>
      <c r="F649" s="15"/>
      <c r="G649" s="15"/>
      <c r="H649" s="48"/>
      <c r="I649" s="48"/>
      <c r="J649" s="48"/>
      <c r="K649" s="48"/>
      <c r="L649" s="81"/>
      <c r="M649" s="81"/>
      <c r="N649" s="81"/>
      <c r="O649" s="81"/>
      <c r="P649" s="81"/>
      <c r="Q649" s="81"/>
      <c r="R649" s="15"/>
      <c r="S649" s="15"/>
      <c r="T649" s="15"/>
      <c r="U649" s="15"/>
      <c r="V649" s="15"/>
      <c r="W649" s="48"/>
      <c r="X649" s="15"/>
      <c r="Y649" s="15"/>
      <c r="Z649" s="15"/>
      <c r="AA649" s="15"/>
      <c r="AB649" s="15"/>
      <c r="AC649" s="15"/>
      <c r="AD649" s="48"/>
      <c r="AE649" s="81"/>
      <c r="AF649" s="48"/>
      <c r="AG649" s="15"/>
      <c r="AH649" s="15"/>
      <c r="AI649" s="81"/>
      <c r="AJ649" s="81"/>
      <c r="AK649" s="81"/>
      <c r="AL649" s="15"/>
      <c r="AM649" s="15"/>
      <c r="AN649" s="81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</row>
    <row r="650" spans="1:52" ht="15" customHeight="1" x14ac:dyDescent="0.25">
      <c r="A650" s="15"/>
      <c r="B650" s="15"/>
      <c r="C650" s="15"/>
      <c r="D650" s="15"/>
      <c r="E650" s="15"/>
      <c r="F650" s="15"/>
      <c r="G650" s="15"/>
      <c r="H650" s="48"/>
      <c r="I650" s="48"/>
      <c r="J650" s="48"/>
      <c r="K650" s="48"/>
      <c r="L650" s="81"/>
      <c r="M650" s="81"/>
      <c r="N650" s="81"/>
      <c r="O650" s="81"/>
      <c r="P650" s="81"/>
      <c r="Q650" s="81"/>
      <c r="R650" s="15"/>
      <c r="S650" s="15"/>
      <c r="T650" s="15"/>
      <c r="U650" s="15"/>
      <c r="V650" s="15"/>
      <c r="W650" s="48"/>
      <c r="X650" s="15"/>
      <c r="Y650" s="15"/>
      <c r="Z650" s="15"/>
      <c r="AA650" s="15"/>
      <c r="AB650" s="15"/>
      <c r="AC650" s="15"/>
      <c r="AD650" s="48"/>
      <c r="AE650" s="81"/>
      <c r="AF650" s="48"/>
      <c r="AG650" s="15"/>
      <c r="AH650" s="15"/>
      <c r="AI650" s="81"/>
      <c r="AJ650" s="81"/>
      <c r="AK650" s="81"/>
      <c r="AL650" s="15"/>
      <c r="AM650" s="15"/>
      <c r="AN650" s="81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</row>
    <row r="651" spans="1:52" ht="15" customHeight="1" x14ac:dyDescent="0.25">
      <c r="A651" s="15"/>
      <c r="B651" s="15"/>
      <c r="C651" s="15"/>
      <c r="D651" s="15"/>
      <c r="E651" s="15"/>
      <c r="F651" s="15"/>
      <c r="G651" s="15"/>
      <c r="H651" s="48"/>
      <c r="I651" s="48"/>
      <c r="J651" s="48"/>
      <c r="K651" s="48"/>
      <c r="L651" s="81"/>
      <c r="M651" s="81"/>
      <c r="N651" s="81"/>
      <c r="O651" s="81"/>
      <c r="P651" s="81"/>
      <c r="Q651" s="81"/>
      <c r="R651" s="15"/>
      <c r="S651" s="15"/>
      <c r="T651" s="15"/>
      <c r="U651" s="15"/>
      <c r="V651" s="15"/>
      <c r="W651" s="48"/>
      <c r="X651" s="15"/>
      <c r="Y651" s="15"/>
      <c r="Z651" s="15"/>
      <c r="AA651" s="15"/>
      <c r="AB651" s="15"/>
      <c r="AC651" s="15"/>
      <c r="AD651" s="48"/>
      <c r="AE651" s="81"/>
      <c r="AF651" s="48"/>
      <c r="AG651" s="15"/>
      <c r="AH651" s="15"/>
      <c r="AI651" s="81"/>
      <c r="AJ651" s="81"/>
      <c r="AK651" s="81"/>
      <c r="AL651" s="15"/>
      <c r="AM651" s="15"/>
      <c r="AN651" s="81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</row>
    <row r="652" spans="1:52" ht="15" customHeight="1" x14ac:dyDescent="0.25">
      <c r="A652" s="15"/>
      <c r="B652" s="15"/>
      <c r="C652" s="15"/>
      <c r="D652" s="15"/>
      <c r="E652" s="15"/>
      <c r="F652" s="15"/>
      <c r="G652" s="15"/>
      <c r="H652" s="48"/>
      <c r="I652" s="48"/>
      <c r="J652" s="48"/>
      <c r="K652" s="48"/>
      <c r="L652" s="81"/>
      <c r="M652" s="81"/>
      <c r="N652" s="81"/>
      <c r="O652" s="81"/>
      <c r="P652" s="81"/>
      <c r="Q652" s="81"/>
      <c r="R652" s="15"/>
      <c r="S652" s="15"/>
      <c r="T652" s="15"/>
      <c r="U652" s="15"/>
      <c r="V652" s="15"/>
      <c r="W652" s="48"/>
      <c r="X652" s="15"/>
      <c r="Y652" s="15"/>
      <c r="Z652" s="15"/>
      <c r="AA652" s="15"/>
      <c r="AB652" s="15"/>
      <c r="AC652" s="15"/>
      <c r="AD652" s="48"/>
      <c r="AE652" s="81"/>
      <c r="AF652" s="48"/>
      <c r="AG652" s="15"/>
      <c r="AH652" s="15"/>
      <c r="AI652" s="81"/>
      <c r="AJ652" s="81"/>
      <c r="AK652" s="81"/>
      <c r="AL652" s="15"/>
      <c r="AM652" s="15"/>
      <c r="AN652" s="81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</row>
    <row r="653" spans="1:52" ht="15" customHeight="1" x14ac:dyDescent="0.25">
      <c r="A653" s="15"/>
      <c r="B653" s="15"/>
      <c r="C653" s="15"/>
      <c r="D653" s="15"/>
      <c r="E653" s="15"/>
      <c r="F653" s="15"/>
      <c r="G653" s="15"/>
      <c r="H653" s="48"/>
      <c r="I653" s="48"/>
      <c r="J653" s="48"/>
      <c r="K653" s="48"/>
      <c r="L653" s="81"/>
      <c r="M653" s="81"/>
      <c r="N653" s="81"/>
      <c r="O653" s="81"/>
      <c r="P653" s="81"/>
      <c r="Q653" s="81"/>
      <c r="R653" s="15"/>
      <c r="S653" s="15"/>
      <c r="T653" s="15"/>
      <c r="U653" s="15"/>
      <c r="V653" s="15"/>
      <c r="W653" s="48"/>
      <c r="X653" s="15"/>
      <c r="Y653" s="15"/>
      <c r="Z653" s="15"/>
      <c r="AA653" s="15"/>
      <c r="AB653" s="15"/>
      <c r="AC653" s="15"/>
      <c r="AD653" s="48"/>
      <c r="AE653" s="81"/>
      <c r="AF653" s="48"/>
      <c r="AG653" s="15"/>
      <c r="AH653" s="15"/>
      <c r="AI653" s="81"/>
      <c r="AJ653" s="81"/>
      <c r="AK653" s="81"/>
      <c r="AL653" s="15"/>
      <c r="AM653" s="15"/>
      <c r="AN653" s="81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</row>
    <row r="654" spans="1:52" ht="15" customHeight="1" x14ac:dyDescent="0.25">
      <c r="A654" s="15"/>
      <c r="B654" s="15"/>
      <c r="C654" s="15"/>
      <c r="D654" s="15"/>
      <c r="E654" s="15"/>
      <c r="F654" s="15"/>
      <c r="G654" s="15"/>
      <c r="H654" s="48"/>
      <c r="I654" s="48"/>
      <c r="J654" s="48"/>
      <c r="K654" s="48"/>
      <c r="L654" s="81"/>
      <c r="M654" s="81"/>
      <c r="N654" s="81"/>
      <c r="O654" s="81"/>
      <c r="P654" s="81"/>
      <c r="Q654" s="81"/>
      <c r="R654" s="15"/>
      <c r="S654" s="15"/>
      <c r="T654" s="15"/>
      <c r="U654" s="15"/>
      <c r="V654" s="15"/>
      <c r="W654" s="48"/>
      <c r="X654" s="15"/>
      <c r="Y654" s="15"/>
      <c r="Z654" s="15"/>
      <c r="AA654" s="15"/>
      <c r="AB654" s="15"/>
      <c r="AC654" s="15"/>
      <c r="AD654" s="48"/>
      <c r="AE654" s="81"/>
      <c r="AF654" s="48"/>
      <c r="AG654" s="15"/>
      <c r="AH654" s="15"/>
      <c r="AI654" s="81"/>
      <c r="AJ654" s="81"/>
      <c r="AK654" s="81"/>
      <c r="AL654" s="15"/>
      <c r="AM654" s="15"/>
      <c r="AN654" s="81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</row>
    <row r="655" spans="1:52" ht="15" customHeight="1" x14ac:dyDescent="0.25">
      <c r="A655" s="15"/>
      <c r="B655" s="15"/>
      <c r="C655" s="15"/>
      <c r="D655" s="15"/>
      <c r="E655" s="15"/>
      <c r="F655" s="15"/>
      <c r="G655" s="15"/>
      <c r="H655" s="48"/>
      <c r="I655" s="48"/>
      <c r="J655" s="48"/>
      <c r="K655" s="48"/>
      <c r="L655" s="81"/>
      <c r="M655" s="81"/>
      <c r="N655" s="81"/>
      <c r="O655" s="81"/>
      <c r="P655" s="81"/>
      <c r="Q655" s="81"/>
      <c r="R655" s="15"/>
      <c r="S655" s="15"/>
      <c r="T655" s="15"/>
      <c r="U655" s="15"/>
      <c r="V655" s="15"/>
      <c r="W655" s="48"/>
      <c r="X655" s="15"/>
      <c r="Y655" s="15"/>
      <c r="Z655" s="15"/>
      <c r="AA655" s="15"/>
      <c r="AB655" s="15"/>
      <c r="AC655" s="15"/>
      <c r="AD655" s="48"/>
      <c r="AE655" s="81"/>
      <c r="AF655" s="48"/>
      <c r="AG655" s="15"/>
      <c r="AH655" s="15"/>
      <c r="AI655" s="81"/>
      <c r="AJ655" s="81"/>
      <c r="AK655" s="81"/>
      <c r="AL655" s="15"/>
      <c r="AM655" s="15"/>
      <c r="AN655" s="81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</row>
    <row r="656" spans="1:52" ht="15" customHeight="1" x14ac:dyDescent="0.25">
      <c r="A656" s="15"/>
      <c r="B656" s="15"/>
      <c r="C656" s="15"/>
      <c r="D656" s="15"/>
      <c r="E656" s="15"/>
      <c r="F656" s="15"/>
      <c r="G656" s="15"/>
      <c r="H656" s="48"/>
      <c r="I656" s="48"/>
      <c r="J656" s="48"/>
      <c r="K656" s="48"/>
      <c r="L656" s="81"/>
      <c r="M656" s="81"/>
      <c r="N656" s="81"/>
      <c r="O656" s="81"/>
      <c r="P656" s="81"/>
      <c r="Q656" s="81"/>
      <c r="R656" s="15"/>
      <c r="S656" s="15"/>
      <c r="T656" s="15"/>
      <c r="U656" s="15"/>
      <c r="V656" s="15"/>
      <c r="W656" s="48"/>
      <c r="X656" s="15"/>
      <c r="Y656" s="15"/>
      <c r="Z656" s="15"/>
      <c r="AA656" s="15"/>
      <c r="AB656" s="15"/>
      <c r="AC656" s="15"/>
      <c r="AD656" s="48"/>
      <c r="AE656" s="81"/>
      <c r="AF656" s="48"/>
      <c r="AG656" s="15"/>
      <c r="AH656" s="15"/>
      <c r="AI656" s="81"/>
      <c r="AJ656" s="81"/>
      <c r="AK656" s="81"/>
      <c r="AL656" s="15"/>
      <c r="AM656" s="15"/>
      <c r="AN656" s="81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</row>
    <row r="657" spans="1:52" ht="15" customHeight="1" x14ac:dyDescent="0.25">
      <c r="A657" s="15"/>
      <c r="B657" s="15"/>
      <c r="C657" s="15"/>
      <c r="D657" s="15"/>
      <c r="E657" s="15"/>
      <c r="F657" s="15"/>
      <c r="G657" s="15"/>
      <c r="H657" s="48"/>
      <c r="I657" s="48"/>
      <c r="J657" s="48"/>
      <c r="K657" s="48"/>
      <c r="L657" s="81"/>
      <c r="M657" s="81"/>
      <c r="N657" s="81"/>
      <c r="O657" s="81"/>
      <c r="P657" s="81"/>
      <c r="Q657" s="81"/>
      <c r="R657" s="15"/>
      <c r="S657" s="15"/>
      <c r="T657" s="15"/>
      <c r="U657" s="15"/>
      <c r="V657" s="15"/>
      <c r="W657" s="48"/>
      <c r="X657" s="15"/>
      <c r="Y657" s="15"/>
      <c r="Z657" s="15"/>
      <c r="AA657" s="15"/>
      <c r="AB657" s="15"/>
      <c r="AC657" s="15"/>
      <c r="AD657" s="48"/>
      <c r="AE657" s="81"/>
      <c r="AF657" s="48"/>
      <c r="AG657" s="15"/>
      <c r="AH657" s="15"/>
      <c r="AI657" s="81"/>
      <c r="AJ657" s="81"/>
      <c r="AK657" s="81"/>
      <c r="AL657" s="15"/>
      <c r="AM657" s="15"/>
      <c r="AN657" s="81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</row>
    <row r="658" spans="1:52" ht="15" customHeight="1" x14ac:dyDescent="0.25">
      <c r="A658" s="15"/>
      <c r="B658" s="15"/>
      <c r="C658" s="15"/>
      <c r="D658" s="15"/>
      <c r="E658" s="15"/>
      <c r="F658" s="15"/>
      <c r="G658" s="15"/>
      <c r="H658" s="48"/>
      <c r="I658" s="48"/>
      <c r="J658" s="48"/>
      <c r="K658" s="48"/>
      <c r="L658" s="81"/>
      <c r="M658" s="81"/>
      <c r="N658" s="81"/>
      <c r="O658" s="81"/>
      <c r="P658" s="81"/>
      <c r="Q658" s="81"/>
      <c r="R658" s="15"/>
      <c r="S658" s="15"/>
      <c r="T658" s="15"/>
      <c r="U658" s="15"/>
      <c r="V658" s="15"/>
      <c r="W658" s="48"/>
      <c r="X658" s="15"/>
      <c r="Y658" s="15"/>
      <c r="Z658" s="15"/>
      <c r="AA658" s="15"/>
      <c r="AB658" s="15"/>
      <c r="AC658" s="15"/>
      <c r="AD658" s="48"/>
      <c r="AE658" s="81"/>
      <c r="AF658" s="48"/>
      <c r="AG658" s="15"/>
      <c r="AH658" s="15"/>
      <c r="AI658" s="81"/>
      <c r="AJ658" s="81"/>
      <c r="AK658" s="81"/>
      <c r="AL658" s="15"/>
      <c r="AM658" s="15"/>
      <c r="AN658" s="81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</row>
    <row r="659" spans="1:52" ht="15" customHeight="1" x14ac:dyDescent="0.25">
      <c r="A659" s="15"/>
      <c r="B659" s="15"/>
      <c r="C659" s="15"/>
      <c r="D659" s="15"/>
      <c r="E659" s="15"/>
      <c r="F659" s="15"/>
      <c r="G659" s="15"/>
      <c r="H659" s="48"/>
      <c r="I659" s="48"/>
      <c r="J659" s="48"/>
      <c r="K659" s="48"/>
      <c r="L659" s="81"/>
      <c r="M659" s="81"/>
      <c r="N659" s="81"/>
      <c r="O659" s="81"/>
      <c r="P659" s="81"/>
      <c r="Q659" s="81"/>
      <c r="R659" s="15"/>
      <c r="S659" s="15"/>
      <c r="T659" s="15"/>
      <c r="U659" s="15"/>
      <c r="V659" s="15"/>
      <c r="W659" s="48"/>
      <c r="X659" s="15"/>
      <c r="Y659" s="15"/>
      <c r="Z659" s="15"/>
      <c r="AA659" s="15"/>
      <c r="AB659" s="15"/>
      <c r="AC659" s="15"/>
      <c r="AD659" s="48"/>
      <c r="AE659" s="81"/>
      <c r="AF659" s="48"/>
      <c r="AG659" s="15"/>
      <c r="AH659" s="15"/>
      <c r="AI659" s="81"/>
      <c r="AJ659" s="81"/>
      <c r="AK659" s="81"/>
      <c r="AL659" s="15"/>
      <c r="AM659" s="15"/>
      <c r="AN659" s="81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</row>
    <row r="660" spans="1:52" ht="15" customHeight="1" x14ac:dyDescent="0.25">
      <c r="A660" s="15"/>
      <c r="B660" s="15"/>
      <c r="C660" s="15"/>
      <c r="D660" s="15"/>
      <c r="E660" s="15"/>
      <c r="F660" s="15"/>
      <c r="G660" s="15"/>
      <c r="H660" s="48"/>
      <c r="I660" s="48"/>
      <c r="J660" s="48"/>
      <c r="K660" s="48"/>
      <c r="L660" s="81"/>
      <c r="M660" s="81"/>
      <c r="N660" s="81"/>
      <c r="O660" s="81"/>
      <c r="P660" s="81"/>
      <c r="Q660" s="81"/>
      <c r="R660" s="15"/>
      <c r="S660" s="15"/>
      <c r="T660" s="15"/>
      <c r="U660" s="15"/>
      <c r="V660" s="15"/>
      <c r="W660" s="48"/>
      <c r="X660" s="15"/>
      <c r="Y660" s="15"/>
      <c r="Z660" s="15"/>
      <c r="AA660" s="15"/>
      <c r="AB660" s="15"/>
      <c r="AC660" s="15"/>
      <c r="AD660" s="48"/>
      <c r="AE660" s="81"/>
      <c r="AF660" s="48"/>
      <c r="AG660" s="15"/>
      <c r="AH660" s="15"/>
      <c r="AI660" s="81"/>
      <c r="AJ660" s="81"/>
      <c r="AK660" s="81"/>
      <c r="AL660" s="15"/>
      <c r="AM660" s="15"/>
      <c r="AN660" s="81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</row>
    <row r="661" spans="1:52" ht="15" customHeight="1" x14ac:dyDescent="0.25">
      <c r="A661" s="15"/>
      <c r="B661" s="15"/>
      <c r="C661" s="15"/>
      <c r="D661" s="15"/>
      <c r="E661" s="15"/>
      <c r="F661" s="15"/>
      <c r="G661" s="15"/>
      <c r="H661" s="48"/>
      <c r="I661" s="48"/>
      <c r="J661" s="48"/>
      <c r="K661" s="48"/>
      <c r="L661" s="81"/>
      <c r="M661" s="81"/>
      <c r="N661" s="81"/>
      <c r="O661" s="81"/>
      <c r="P661" s="81"/>
      <c r="Q661" s="81"/>
      <c r="R661" s="15"/>
      <c r="S661" s="15"/>
      <c r="T661" s="15"/>
      <c r="U661" s="15"/>
      <c r="V661" s="15"/>
      <c r="W661" s="48"/>
      <c r="X661" s="15"/>
      <c r="Y661" s="15"/>
      <c r="Z661" s="15"/>
      <c r="AA661" s="15"/>
      <c r="AB661" s="15"/>
      <c r="AC661" s="15"/>
      <c r="AD661" s="48"/>
      <c r="AE661" s="81"/>
      <c r="AF661" s="48"/>
      <c r="AG661" s="15"/>
      <c r="AH661" s="15"/>
      <c r="AI661" s="81"/>
      <c r="AJ661" s="81"/>
      <c r="AK661" s="81"/>
      <c r="AL661" s="15"/>
      <c r="AM661" s="15"/>
      <c r="AN661" s="81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</row>
    <row r="662" spans="1:52" ht="15" customHeight="1" x14ac:dyDescent="0.25">
      <c r="A662" s="15"/>
      <c r="B662" s="15"/>
      <c r="C662" s="15"/>
      <c r="D662" s="15"/>
      <c r="E662" s="15"/>
      <c r="F662" s="15"/>
      <c r="G662" s="15"/>
      <c r="H662" s="48"/>
      <c r="I662" s="48"/>
      <c r="J662" s="48"/>
      <c r="K662" s="48"/>
      <c r="L662" s="81"/>
      <c r="M662" s="81"/>
      <c r="N662" s="81"/>
      <c r="O662" s="81"/>
      <c r="P662" s="81"/>
      <c r="Q662" s="81"/>
      <c r="R662" s="15"/>
      <c r="S662" s="15"/>
      <c r="T662" s="15"/>
      <c r="U662" s="15"/>
      <c r="V662" s="15"/>
      <c r="W662" s="48"/>
      <c r="X662" s="15"/>
      <c r="Y662" s="15"/>
      <c r="Z662" s="15"/>
      <c r="AA662" s="15"/>
      <c r="AB662" s="15"/>
      <c r="AC662" s="15"/>
      <c r="AD662" s="48"/>
      <c r="AE662" s="81"/>
      <c r="AF662" s="48"/>
      <c r="AG662" s="15"/>
      <c r="AH662" s="15"/>
      <c r="AI662" s="81"/>
      <c r="AJ662" s="81"/>
      <c r="AK662" s="81"/>
      <c r="AL662" s="15"/>
      <c r="AM662" s="15"/>
      <c r="AN662" s="81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</row>
    <row r="663" spans="1:52" ht="15" customHeight="1" x14ac:dyDescent="0.25">
      <c r="A663" s="15"/>
      <c r="B663" s="15"/>
      <c r="C663" s="15"/>
      <c r="D663" s="15"/>
      <c r="E663" s="15"/>
      <c r="F663" s="15"/>
      <c r="G663" s="15"/>
      <c r="H663" s="48"/>
      <c r="I663" s="48"/>
      <c r="J663" s="48"/>
      <c r="K663" s="48"/>
      <c r="L663" s="81"/>
      <c r="M663" s="81"/>
      <c r="N663" s="81"/>
      <c r="O663" s="81"/>
      <c r="P663" s="81"/>
      <c r="Q663" s="81"/>
      <c r="R663" s="15"/>
      <c r="S663" s="15"/>
      <c r="T663" s="15"/>
      <c r="U663" s="15"/>
      <c r="V663" s="15"/>
      <c r="W663" s="48"/>
      <c r="X663" s="15"/>
      <c r="Y663" s="15"/>
      <c r="Z663" s="15"/>
      <c r="AA663" s="15"/>
      <c r="AB663" s="15"/>
      <c r="AC663" s="15"/>
      <c r="AD663" s="48"/>
      <c r="AE663" s="81"/>
      <c r="AF663" s="48"/>
      <c r="AG663" s="15"/>
      <c r="AH663" s="15"/>
      <c r="AI663" s="81"/>
      <c r="AJ663" s="81"/>
      <c r="AK663" s="81"/>
      <c r="AL663" s="15"/>
      <c r="AM663" s="15"/>
      <c r="AN663" s="81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</row>
    <row r="664" spans="1:52" ht="15" customHeight="1" x14ac:dyDescent="0.25">
      <c r="A664" s="15"/>
      <c r="B664" s="15"/>
      <c r="C664" s="15"/>
      <c r="D664" s="15"/>
      <c r="E664" s="15"/>
      <c r="F664" s="15"/>
      <c r="G664" s="15"/>
      <c r="H664" s="48"/>
      <c r="I664" s="48"/>
      <c r="J664" s="48"/>
      <c r="K664" s="48"/>
      <c r="L664" s="81"/>
      <c r="M664" s="81"/>
      <c r="N664" s="81"/>
      <c r="O664" s="81"/>
      <c r="P664" s="81"/>
      <c r="Q664" s="81"/>
      <c r="R664" s="15"/>
      <c r="S664" s="15"/>
      <c r="T664" s="15"/>
      <c r="U664" s="15"/>
      <c r="V664" s="15"/>
      <c r="W664" s="48"/>
      <c r="X664" s="15"/>
      <c r="Y664" s="15"/>
      <c r="Z664" s="15"/>
      <c r="AA664" s="15"/>
      <c r="AB664" s="15"/>
      <c r="AC664" s="15"/>
      <c r="AD664" s="48"/>
      <c r="AE664" s="81"/>
      <c r="AF664" s="48"/>
      <c r="AG664" s="15"/>
      <c r="AH664" s="15"/>
      <c r="AI664" s="81"/>
      <c r="AJ664" s="81"/>
      <c r="AK664" s="81"/>
      <c r="AL664" s="15"/>
      <c r="AM664" s="15"/>
      <c r="AN664" s="81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</row>
    <row r="665" spans="1:52" ht="15" customHeight="1" x14ac:dyDescent="0.25">
      <c r="A665" s="15"/>
      <c r="B665" s="15"/>
      <c r="C665" s="15"/>
      <c r="D665" s="15"/>
      <c r="E665" s="15"/>
      <c r="F665" s="15"/>
      <c r="G665" s="15"/>
      <c r="H665" s="48"/>
      <c r="I665" s="48"/>
      <c r="J665" s="48"/>
      <c r="K665" s="48"/>
      <c r="L665" s="81"/>
      <c r="M665" s="81"/>
      <c r="N665" s="81"/>
      <c r="O665" s="81"/>
      <c r="P665" s="81"/>
      <c r="Q665" s="81"/>
      <c r="R665" s="15"/>
      <c r="S665" s="15"/>
      <c r="T665" s="15"/>
      <c r="U665" s="15"/>
      <c r="V665" s="15"/>
      <c r="W665" s="48"/>
      <c r="X665" s="15"/>
      <c r="Y665" s="15"/>
      <c r="Z665" s="15"/>
      <c r="AA665" s="15"/>
      <c r="AB665" s="15"/>
      <c r="AC665" s="15"/>
      <c r="AD665" s="48"/>
      <c r="AE665" s="81"/>
      <c r="AF665" s="48"/>
      <c r="AG665" s="15"/>
      <c r="AH665" s="15"/>
      <c r="AI665" s="81"/>
      <c r="AJ665" s="81"/>
      <c r="AK665" s="81"/>
      <c r="AL665" s="15"/>
      <c r="AM665" s="15"/>
      <c r="AN665" s="81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</row>
    <row r="666" spans="1:52" ht="15" customHeight="1" x14ac:dyDescent="0.25">
      <c r="A666" s="15"/>
      <c r="B666" s="15"/>
      <c r="C666" s="15"/>
      <c r="D666" s="15"/>
      <c r="E666" s="15"/>
      <c r="F666" s="15"/>
      <c r="G666" s="15"/>
      <c r="H666" s="48"/>
      <c r="I666" s="48"/>
      <c r="J666" s="48"/>
      <c r="K666" s="48"/>
      <c r="L666" s="81"/>
      <c r="M666" s="81"/>
      <c r="N666" s="81"/>
      <c r="O666" s="81"/>
      <c r="P666" s="81"/>
      <c r="Q666" s="81"/>
      <c r="R666" s="15"/>
      <c r="S666" s="15"/>
      <c r="T666" s="15"/>
      <c r="U666" s="15"/>
      <c r="V666" s="15"/>
      <c r="W666" s="48"/>
      <c r="X666" s="15"/>
      <c r="Y666" s="15"/>
      <c r="Z666" s="15"/>
      <c r="AA666" s="15"/>
      <c r="AB666" s="15"/>
      <c r="AC666" s="15"/>
      <c r="AD666" s="48"/>
      <c r="AE666" s="81"/>
      <c r="AF666" s="48"/>
      <c r="AG666" s="15"/>
      <c r="AH666" s="15"/>
      <c r="AI666" s="81"/>
      <c r="AJ666" s="81"/>
      <c r="AK666" s="81"/>
      <c r="AL666" s="15"/>
      <c r="AM666" s="15"/>
      <c r="AN666" s="81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</row>
    <row r="667" spans="1:52" ht="15" customHeight="1" x14ac:dyDescent="0.25">
      <c r="A667" s="15"/>
      <c r="B667" s="15"/>
      <c r="C667" s="15"/>
      <c r="D667" s="15"/>
      <c r="E667" s="15"/>
      <c r="F667" s="15"/>
      <c r="G667" s="15"/>
      <c r="H667" s="48"/>
      <c r="I667" s="48"/>
      <c r="J667" s="48"/>
      <c r="K667" s="48"/>
      <c r="L667" s="81"/>
      <c r="M667" s="81"/>
      <c r="N667" s="81"/>
      <c r="O667" s="81"/>
      <c r="P667" s="81"/>
      <c r="Q667" s="81"/>
      <c r="R667" s="15"/>
      <c r="S667" s="15"/>
      <c r="T667" s="15"/>
      <c r="U667" s="15"/>
      <c r="V667" s="15"/>
      <c r="W667" s="48"/>
      <c r="X667" s="15"/>
      <c r="Y667" s="15"/>
      <c r="Z667" s="15"/>
      <c r="AA667" s="15"/>
      <c r="AB667" s="15"/>
      <c r="AC667" s="15"/>
      <c r="AD667" s="48"/>
      <c r="AE667" s="81"/>
      <c r="AF667" s="48"/>
      <c r="AG667" s="15"/>
      <c r="AH667" s="15"/>
      <c r="AI667" s="81"/>
      <c r="AJ667" s="81"/>
      <c r="AK667" s="81"/>
      <c r="AL667" s="15"/>
      <c r="AM667" s="15"/>
      <c r="AN667" s="81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</row>
    <row r="668" spans="1:52" ht="15" customHeight="1" x14ac:dyDescent="0.25">
      <c r="A668" s="15"/>
      <c r="B668" s="15"/>
      <c r="C668" s="15"/>
      <c r="D668" s="15"/>
      <c r="E668" s="15"/>
      <c r="F668" s="15"/>
      <c r="G668" s="15"/>
      <c r="H668" s="48"/>
      <c r="I668" s="48"/>
      <c r="J668" s="48"/>
      <c r="K668" s="48"/>
      <c r="L668" s="81"/>
      <c r="M668" s="81"/>
      <c r="N668" s="81"/>
      <c r="O668" s="81"/>
      <c r="P668" s="81"/>
      <c r="Q668" s="81"/>
      <c r="R668" s="15"/>
      <c r="S668" s="15"/>
      <c r="T668" s="15"/>
      <c r="U668" s="15"/>
      <c r="V668" s="15"/>
      <c r="W668" s="48"/>
      <c r="X668" s="15"/>
      <c r="Y668" s="15"/>
      <c r="Z668" s="15"/>
      <c r="AA668" s="15"/>
      <c r="AB668" s="15"/>
      <c r="AC668" s="15"/>
      <c r="AD668" s="48"/>
      <c r="AE668" s="81"/>
      <c r="AF668" s="48"/>
      <c r="AG668" s="15"/>
      <c r="AH668" s="15"/>
      <c r="AI668" s="81"/>
      <c r="AJ668" s="81"/>
      <c r="AK668" s="81"/>
      <c r="AL668" s="15"/>
      <c r="AM668" s="15"/>
      <c r="AN668" s="81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</row>
    <row r="669" spans="1:52" ht="15" customHeight="1" x14ac:dyDescent="0.25">
      <c r="A669" s="15"/>
      <c r="B669" s="15"/>
      <c r="C669" s="15"/>
      <c r="D669" s="15"/>
      <c r="E669" s="15"/>
      <c r="F669" s="15"/>
      <c r="G669" s="15"/>
      <c r="H669" s="48"/>
      <c r="I669" s="48"/>
      <c r="J669" s="48"/>
      <c r="K669" s="48"/>
      <c r="L669" s="81"/>
      <c r="M669" s="81"/>
      <c r="N669" s="81"/>
      <c r="O669" s="81"/>
      <c r="P669" s="81"/>
      <c r="Q669" s="81"/>
      <c r="R669" s="15"/>
      <c r="S669" s="15"/>
      <c r="T669" s="15"/>
      <c r="U669" s="15"/>
      <c r="V669" s="15"/>
      <c r="W669" s="48"/>
      <c r="X669" s="15"/>
      <c r="Y669" s="15"/>
      <c r="Z669" s="15"/>
      <c r="AA669" s="15"/>
      <c r="AB669" s="15"/>
      <c r="AC669" s="15"/>
      <c r="AD669" s="48"/>
      <c r="AE669" s="81"/>
      <c r="AF669" s="48"/>
      <c r="AG669" s="15"/>
      <c r="AH669" s="15"/>
      <c r="AI669" s="81"/>
      <c r="AJ669" s="81"/>
      <c r="AK669" s="81"/>
      <c r="AL669" s="15"/>
      <c r="AM669" s="15"/>
      <c r="AN669" s="81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</row>
    <row r="670" spans="1:52" ht="15" customHeight="1" x14ac:dyDescent="0.25">
      <c r="A670" s="15"/>
      <c r="B670" s="15"/>
      <c r="C670" s="15"/>
      <c r="D670" s="15"/>
      <c r="E670" s="15"/>
      <c r="F670" s="15"/>
      <c r="G670" s="15"/>
      <c r="H670" s="48"/>
      <c r="I670" s="48"/>
      <c r="J670" s="48"/>
      <c r="K670" s="48"/>
      <c r="L670" s="81"/>
      <c r="M670" s="81"/>
      <c r="N670" s="81"/>
      <c r="O670" s="81"/>
      <c r="P670" s="81"/>
      <c r="Q670" s="81"/>
      <c r="R670" s="15"/>
      <c r="S670" s="15"/>
      <c r="T670" s="15"/>
      <c r="U670" s="15"/>
      <c r="V670" s="15"/>
      <c r="W670" s="48"/>
      <c r="X670" s="15"/>
      <c r="Y670" s="15"/>
      <c r="Z670" s="15"/>
      <c r="AA670" s="15"/>
      <c r="AB670" s="15"/>
      <c r="AC670" s="15"/>
      <c r="AD670" s="48"/>
      <c r="AE670" s="81"/>
      <c r="AF670" s="48"/>
      <c r="AG670" s="15"/>
      <c r="AH670" s="15"/>
      <c r="AI670" s="81"/>
      <c r="AJ670" s="81"/>
      <c r="AK670" s="81"/>
      <c r="AL670" s="15"/>
      <c r="AM670" s="15"/>
      <c r="AN670" s="81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</row>
    <row r="671" spans="1:52" ht="15" customHeight="1" x14ac:dyDescent="0.25">
      <c r="A671" s="15"/>
      <c r="B671" s="15"/>
      <c r="C671" s="15"/>
      <c r="D671" s="15"/>
      <c r="E671" s="15"/>
      <c r="F671" s="15"/>
      <c r="G671" s="15"/>
      <c r="H671" s="48"/>
      <c r="I671" s="48"/>
      <c r="J671" s="48"/>
      <c r="K671" s="48"/>
      <c r="L671" s="81"/>
      <c r="M671" s="81"/>
      <c r="N671" s="81"/>
      <c r="O671" s="81"/>
      <c r="P671" s="81"/>
      <c r="Q671" s="81"/>
      <c r="R671" s="15"/>
      <c r="S671" s="15"/>
      <c r="T671" s="15"/>
      <c r="U671" s="15"/>
      <c r="V671" s="15"/>
      <c r="W671" s="48"/>
      <c r="X671" s="15"/>
      <c r="Y671" s="15"/>
      <c r="Z671" s="15"/>
      <c r="AA671" s="15"/>
      <c r="AB671" s="15"/>
      <c r="AC671" s="15"/>
      <c r="AD671" s="48"/>
      <c r="AE671" s="81"/>
      <c r="AF671" s="48"/>
      <c r="AG671" s="15"/>
      <c r="AH671" s="15"/>
      <c r="AI671" s="81"/>
      <c r="AJ671" s="81"/>
      <c r="AK671" s="81"/>
      <c r="AL671" s="15"/>
      <c r="AM671" s="15"/>
      <c r="AN671" s="81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</row>
    <row r="672" spans="1:52" ht="15" customHeight="1" x14ac:dyDescent="0.25">
      <c r="A672" s="15"/>
      <c r="B672" s="15"/>
      <c r="C672" s="15"/>
      <c r="D672" s="15"/>
      <c r="E672" s="15"/>
      <c r="F672" s="15"/>
      <c r="G672" s="15"/>
      <c r="H672" s="48"/>
      <c r="I672" s="48"/>
      <c r="J672" s="48"/>
      <c r="K672" s="48"/>
      <c r="L672" s="81"/>
      <c r="M672" s="81"/>
      <c r="N672" s="81"/>
      <c r="O672" s="81"/>
      <c r="P672" s="81"/>
      <c r="Q672" s="81"/>
      <c r="R672" s="15"/>
      <c r="S672" s="15"/>
      <c r="T672" s="15"/>
      <c r="U672" s="15"/>
      <c r="V672" s="15"/>
      <c r="W672" s="48"/>
      <c r="X672" s="15"/>
      <c r="Y672" s="15"/>
      <c r="Z672" s="15"/>
      <c r="AA672" s="15"/>
      <c r="AB672" s="15"/>
      <c r="AC672" s="15"/>
      <c r="AD672" s="48"/>
      <c r="AE672" s="81"/>
      <c r="AF672" s="48"/>
      <c r="AG672" s="15"/>
      <c r="AH672" s="15"/>
      <c r="AI672" s="81"/>
      <c r="AJ672" s="81"/>
      <c r="AK672" s="81"/>
      <c r="AL672" s="15"/>
      <c r="AM672" s="15"/>
      <c r="AN672" s="81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</row>
    <row r="673" spans="1:52" ht="15" customHeight="1" x14ac:dyDescent="0.25">
      <c r="A673" s="15"/>
      <c r="B673" s="15"/>
      <c r="C673" s="15"/>
      <c r="D673" s="15"/>
      <c r="E673" s="15"/>
      <c r="F673" s="15"/>
      <c r="G673" s="15"/>
      <c r="H673" s="48"/>
      <c r="I673" s="48"/>
      <c r="J673" s="48"/>
      <c r="K673" s="48"/>
      <c r="L673" s="81"/>
      <c r="M673" s="81"/>
      <c r="N673" s="81"/>
      <c r="O673" s="81"/>
      <c r="P673" s="81"/>
      <c r="Q673" s="81"/>
      <c r="R673" s="15"/>
      <c r="S673" s="15"/>
      <c r="T673" s="15"/>
      <c r="U673" s="15"/>
      <c r="V673" s="15"/>
      <c r="W673" s="48"/>
      <c r="X673" s="15"/>
      <c r="Y673" s="15"/>
      <c r="Z673" s="15"/>
      <c r="AA673" s="15"/>
      <c r="AB673" s="15"/>
      <c r="AC673" s="15"/>
      <c r="AD673" s="48"/>
      <c r="AE673" s="81"/>
      <c r="AF673" s="48"/>
      <c r="AG673" s="15"/>
      <c r="AH673" s="15"/>
      <c r="AI673" s="81"/>
      <c r="AJ673" s="81"/>
      <c r="AK673" s="81"/>
      <c r="AL673" s="15"/>
      <c r="AM673" s="15"/>
      <c r="AN673" s="81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</row>
    <row r="674" spans="1:52" ht="15" customHeight="1" x14ac:dyDescent="0.25">
      <c r="A674" s="15"/>
      <c r="B674" s="15"/>
      <c r="C674" s="15"/>
      <c r="D674" s="15"/>
      <c r="E674" s="15"/>
      <c r="F674" s="15"/>
      <c r="G674" s="15"/>
      <c r="H674" s="48"/>
      <c r="I674" s="48"/>
      <c r="J674" s="48"/>
      <c r="K674" s="48"/>
      <c r="L674" s="81"/>
      <c r="M674" s="81"/>
      <c r="N674" s="81"/>
      <c r="O674" s="81"/>
      <c r="P674" s="81"/>
      <c r="Q674" s="81"/>
      <c r="R674" s="15"/>
      <c r="S674" s="15"/>
      <c r="T674" s="15"/>
      <c r="U674" s="15"/>
      <c r="V674" s="15"/>
      <c r="W674" s="48"/>
      <c r="X674" s="15"/>
      <c r="Y674" s="15"/>
      <c r="Z674" s="15"/>
      <c r="AA674" s="15"/>
      <c r="AB674" s="15"/>
      <c r="AC674" s="15"/>
      <c r="AD674" s="48"/>
      <c r="AE674" s="81"/>
      <c r="AF674" s="48"/>
      <c r="AG674" s="15"/>
      <c r="AH674" s="15"/>
      <c r="AI674" s="81"/>
      <c r="AJ674" s="81"/>
      <c r="AK674" s="81"/>
      <c r="AL674" s="15"/>
      <c r="AM674" s="15"/>
      <c r="AN674" s="81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</row>
    <row r="675" spans="1:52" ht="15" customHeight="1" x14ac:dyDescent="0.25">
      <c r="A675" s="15"/>
      <c r="B675" s="15"/>
      <c r="C675" s="15"/>
      <c r="D675" s="15"/>
      <c r="E675" s="15"/>
      <c r="F675" s="15"/>
      <c r="G675" s="15"/>
      <c r="H675" s="48"/>
      <c r="I675" s="48"/>
      <c r="J675" s="48"/>
      <c r="K675" s="48"/>
      <c r="L675" s="81"/>
      <c r="M675" s="81"/>
      <c r="N675" s="81"/>
      <c r="O675" s="81"/>
      <c r="P675" s="81"/>
      <c r="Q675" s="81"/>
      <c r="R675" s="15"/>
      <c r="S675" s="15"/>
      <c r="T675" s="15"/>
      <c r="U675" s="15"/>
      <c r="V675" s="15"/>
      <c r="W675" s="48"/>
      <c r="X675" s="15"/>
      <c r="Y675" s="15"/>
      <c r="Z675" s="15"/>
      <c r="AA675" s="15"/>
      <c r="AB675" s="15"/>
      <c r="AC675" s="15"/>
      <c r="AD675" s="48"/>
      <c r="AE675" s="81"/>
      <c r="AF675" s="48"/>
      <c r="AG675" s="15"/>
      <c r="AH675" s="15"/>
      <c r="AI675" s="81"/>
      <c r="AJ675" s="81"/>
      <c r="AK675" s="81"/>
      <c r="AL675" s="15"/>
      <c r="AM675" s="15"/>
      <c r="AN675" s="81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</row>
    <row r="676" spans="1:52" ht="15" customHeight="1" x14ac:dyDescent="0.25">
      <c r="A676" s="15"/>
      <c r="B676" s="15"/>
      <c r="C676" s="15"/>
      <c r="D676" s="15"/>
      <c r="E676" s="15"/>
      <c r="F676" s="15"/>
      <c r="G676" s="15"/>
      <c r="H676" s="48"/>
      <c r="I676" s="48"/>
      <c r="J676" s="48"/>
      <c r="K676" s="48"/>
      <c r="L676" s="81"/>
      <c r="M676" s="81"/>
      <c r="N676" s="81"/>
      <c r="O676" s="81"/>
      <c r="P676" s="81"/>
      <c r="Q676" s="81"/>
      <c r="R676" s="15"/>
      <c r="S676" s="15"/>
      <c r="T676" s="15"/>
      <c r="U676" s="15"/>
      <c r="V676" s="15"/>
      <c r="W676" s="48"/>
      <c r="X676" s="15"/>
      <c r="Y676" s="15"/>
      <c r="Z676" s="15"/>
      <c r="AA676" s="15"/>
      <c r="AB676" s="15"/>
      <c r="AC676" s="15"/>
      <c r="AD676" s="48"/>
      <c r="AE676" s="81"/>
      <c r="AF676" s="48"/>
      <c r="AG676" s="15"/>
      <c r="AH676" s="15"/>
      <c r="AI676" s="81"/>
      <c r="AJ676" s="81"/>
      <c r="AK676" s="81"/>
      <c r="AL676" s="15"/>
      <c r="AM676" s="15"/>
      <c r="AN676" s="81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</row>
    <row r="677" spans="1:52" ht="15" customHeight="1" x14ac:dyDescent="0.25">
      <c r="A677" s="15"/>
      <c r="B677" s="15"/>
      <c r="C677" s="15"/>
      <c r="D677" s="15"/>
      <c r="E677" s="15"/>
      <c r="F677" s="15"/>
      <c r="G677" s="15"/>
      <c r="H677" s="48"/>
      <c r="I677" s="48"/>
      <c r="J677" s="48"/>
      <c r="K677" s="48"/>
      <c r="L677" s="81"/>
      <c r="M677" s="81"/>
      <c r="N677" s="81"/>
      <c r="O677" s="81"/>
      <c r="P677" s="81"/>
      <c r="Q677" s="81"/>
      <c r="R677" s="15"/>
      <c r="S677" s="15"/>
      <c r="T677" s="15"/>
      <c r="U677" s="15"/>
      <c r="V677" s="15"/>
      <c r="W677" s="48"/>
      <c r="X677" s="15"/>
      <c r="Y677" s="15"/>
      <c r="Z677" s="15"/>
      <c r="AA677" s="15"/>
      <c r="AB677" s="15"/>
      <c r="AC677" s="15"/>
      <c r="AD677" s="48"/>
      <c r="AE677" s="81"/>
      <c r="AF677" s="48"/>
      <c r="AG677" s="15"/>
      <c r="AH677" s="15"/>
      <c r="AI677" s="81"/>
      <c r="AJ677" s="81"/>
      <c r="AK677" s="81"/>
      <c r="AL677" s="15"/>
      <c r="AM677" s="15"/>
      <c r="AN677" s="81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</row>
    <row r="678" spans="1:52" ht="15" customHeight="1" x14ac:dyDescent="0.25">
      <c r="A678" s="15"/>
      <c r="B678" s="15"/>
      <c r="C678" s="15"/>
      <c r="D678" s="15"/>
      <c r="E678" s="15"/>
      <c r="F678" s="15"/>
      <c r="G678" s="15"/>
      <c r="H678" s="48"/>
      <c r="I678" s="48"/>
      <c r="J678" s="48"/>
      <c r="K678" s="48"/>
      <c r="L678" s="81"/>
      <c r="M678" s="81"/>
      <c r="N678" s="81"/>
      <c r="O678" s="81"/>
      <c r="P678" s="81"/>
      <c r="Q678" s="81"/>
      <c r="R678" s="15"/>
      <c r="S678" s="15"/>
      <c r="T678" s="15"/>
      <c r="U678" s="15"/>
      <c r="V678" s="15"/>
      <c r="W678" s="48"/>
      <c r="X678" s="15"/>
      <c r="Y678" s="15"/>
      <c r="Z678" s="15"/>
      <c r="AA678" s="15"/>
      <c r="AB678" s="15"/>
      <c r="AC678" s="15"/>
      <c r="AD678" s="48"/>
      <c r="AE678" s="81"/>
      <c r="AF678" s="48"/>
      <c r="AG678" s="15"/>
      <c r="AH678" s="15"/>
      <c r="AI678" s="81"/>
      <c r="AJ678" s="81"/>
      <c r="AK678" s="81"/>
      <c r="AL678" s="15"/>
      <c r="AM678" s="15"/>
      <c r="AN678" s="81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</row>
    <row r="679" spans="1:52" ht="15" customHeight="1" x14ac:dyDescent="0.25">
      <c r="A679" s="15"/>
      <c r="B679" s="15"/>
      <c r="C679" s="15"/>
      <c r="D679" s="15"/>
      <c r="E679" s="15"/>
      <c r="F679" s="15"/>
      <c r="G679" s="15"/>
      <c r="H679" s="48"/>
      <c r="I679" s="48"/>
      <c r="J679" s="48"/>
      <c r="K679" s="48"/>
      <c r="L679" s="81"/>
      <c r="M679" s="81"/>
      <c r="N679" s="81"/>
      <c r="O679" s="81"/>
      <c r="P679" s="81"/>
      <c r="Q679" s="81"/>
      <c r="R679" s="15"/>
      <c r="S679" s="15"/>
      <c r="T679" s="15"/>
      <c r="U679" s="15"/>
      <c r="V679" s="15"/>
      <c r="W679" s="48"/>
      <c r="X679" s="15"/>
      <c r="Y679" s="15"/>
      <c r="Z679" s="15"/>
      <c r="AA679" s="15"/>
      <c r="AB679" s="15"/>
      <c r="AC679" s="15"/>
      <c r="AD679" s="48"/>
      <c r="AE679" s="81"/>
      <c r="AF679" s="48"/>
      <c r="AG679" s="15"/>
      <c r="AH679" s="15"/>
      <c r="AI679" s="81"/>
      <c r="AJ679" s="81"/>
      <c r="AK679" s="81"/>
      <c r="AL679" s="15"/>
      <c r="AM679" s="15"/>
      <c r="AN679" s="81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</row>
    <row r="680" spans="1:52" ht="15" customHeight="1" x14ac:dyDescent="0.25">
      <c r="A680" s="15"/>
      <c r="B680" s="15"/>
      <c r="C680" s="15"/>
      <c r="D680" s="15"/>
      <c r="E680" s="15"/>
      <c r="F680" s="15"/>
      <c r="G680" s="15"/>
      <c r="H680" s="48"/>
      <c r="I680" s="48"/>
      <c r="J680" s="48"/>
      <c r="K680" s="48"/>
      <c r="L680" s="81"/>
      <c r="M680" s="81"/>
      <c r="N680" s="81"/>
      <c r="O680" s="81"/>
      <c r="P680" s="81"/>
      <c r="Q680" s="81"/>
      <c r="R680" s="15"/>
      <c r="S680" s="15"/>
      <c r="T680" s="15"/>
      <c r="U680" s="15"/>
      <c r="V680" s="15"/>
      <c r="W680" s="48"/>
      <c r="X680" s="15"/>
      <c r="Y680" s="15"/>
      <c r="Z680" s="15"/>
      <c r="AA680" s="15"/>
      <c r="AB680" s="15"/>
      <c r="AC680" s="15"/>
      <c r="AD680" s="48"/>
      <c r="AE680" s="81"/>
      <c r="AF680" s="48"/>
      <c r="AG680" s="15"/>
      <c r="AH680" s="15"/>
      <c r="AI680" s="81"/>
      <c r="AJ680" s="81"/>
      <c r="AK680" s="81"/>
      <c r="AL680" s="15"/>
      <c r="AM680" s="15"/>
      <c r="AN680" s="81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</row>
    <row r="681" spans="1:52" ht="15" customHeight="1" x14ac:dyDescent="0.25">
      <c r="A681" s="15"/>
      <c r="B681" s="15"/>
      <c r="C681" s="15"/>
      <c r="D681" s="15"/>
      <c r="E681" s="15"/>
      <c r="F681" s="15"/>
      <c r="G681" s="15"/>
      <c r="H681" s="48"/>
      <c r="I681" s="48"/>
      <c r="J681" s="48"/>
      <c r="K681" s="48"/>
      <c r="L681" s="81"/>
      <c r="M681" s="81"/>
      <c r="N681" s="81"/>
      <c r="O681" s="81"/>
      <c r="P681" s="81"/>
      <c r="Q681" s="81"/>
      <c r="R681" s="15"/>
      <c r="S681" s="15"/>
      <c r="T681" s="15"/>
      <c r="U681" s="15"/>
      <c r="V681" s="15"/>
      <c r="W681" s="48"/>
      <c r="X681" s="15"/>
      <c r="Y681" s="15"/>
      <c r="Z681" s="15"/>
      <c r="AA681" s="15"/>
      <c r="AB681" s="15"/>
      <c r="AC681" s="15"/>
      <c r="AD681" s="48"/>
      <c r="AE681" s="81"/>
      <c r="AF681" s="48"/>
      <c r="AG681" s="15"/>
      <c r="AH681" s="15"/>
      <c r="AI681" s="81"/>
      <c r="AJ681" s="81"/>
      <c r="AK681" s="81"/>
      <c r="AL681" s="15"/>
      <c r="AM681" s="15"/>
      <c r="AN681" s="81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</row>
    <row r="682" spans="1:52" ht="15" customHeight="1" x14ac:dyDescent="0.25">
      <c r="A682" s="15"/>
      <c r="B682" s="15"/>
      <c r="C682" s="15"/>
      <c r="D682" s="15"/>
      <c r="E682" s="15"/>
      <c r="F682" s="15"/>
      <c r="G682" s="15"/>
      <c r="H682" s="48"/>
      <c r="I682" s="48"/>
      <c r="J682" s="48"/>
      <c r="K682" s="48"/>
      <c r="L682" s="81"/>
      <c r="M682" s="81"/>
      <c r="N682" s="81"/>
      <c r="O682" s="81"/>
      <c r="P682" s="81"/>
      <c r="Q682" s="81"/>
      <c r="R682" s="15"/>
      <c r="S682" s="15"/>
      <c r="T682" s="15"/>
      <c r="U682" s="15"/>
      <c r="V682" s="15"/>
      <c r="W682" s="48"/>
      <c r="X682" s="15"/>
      <c r="Y682" s="15"/>
      <c r="Z682" s="15"/>
      <c r="AA682" s="15"/>
      <c r="AB682" s="15"/>
      <c r="AC682" s="15"/>
      <c r="AD682" s="48"/>
      <c r="AE682" s="81"/>
      <c r="AF682" s="48"/>
      <c r="AG682" s="15"/>
      <c r="AH682" s="15"/>
      <c r="AI682" s="81"/>
      <c r="AJ682" s="81"/>
      <c r="AK682" s="81"/>
      <c r="AL682" s="15"/>
      <c r="AM682" s="15"/>
      <c r="AN682" s="81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</row>
    <row r="683" spans="1:52" ht="15" customHeight="1" x14ac:dyDescent="0.25">
      <c r="A683" s="15"/>
      <c r="B683" s="15"/>
      <c r="C683" s="15"/>
      <c r="D683" s="15"/>
      <c r="E683" s="15"/>
      <c r="F683" s="15"/>
      <c r="G683" s="15"/>
      <c r="H683" s="48"/>
      <c r="I683" s="48"/>
      <c r="J683" s="48"/>
      <c r="K683" s="48"/>
      <c r="L683" s="81"/>
      <c r="M683" s="81"/>
      <c r="N683" s="81"/>
      <c r="O683" s="81"/>
      <c r="P683" s="81"/>
      <c r="Q683" s="81"/>
      <c r="R683" s="15"/>
      <c r="S683" s="15"/>
      <c r="T683" s="15"/>
      <c r="U683" s="15"/>
      <c r="V683" s="15"/>
      <c r="W683" s="48"/>
      <c r="X683" s="15"/>
      <c r="Y683" s="15"/>
      <c r="Z683" s="15"/>
      <c r="AA683" s="15"/>
      <c r="AB683" s="15"/>
      <c r="AC683" s="15"/>
      <c r="AD683" s="48"/>
      <c r="AE683" s="81"/>
      <c r="AF683" s="48"/>
      <c r="AG683" s="15"/>
      <c r="AH683" s="15"/>
      <c r="AI683" s="81"/>
      <c r="AJ683" s="81"/>
      <c r="AK683" s="81"/>
      <c r="AL683" s="15"/>
      <c r="AM683" s="15"/>
      <c r="AN683" s="81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</row>
    <row r="684" spans="1:52" ht="15" customHeight="1" x14ac:dyDescent="0.25">
      <c r="A684" s="15"/>
      <c r="B684" s="15"/>
      <c r="C684" s="15"/>
      <c r="D684" s="15"/>
      <c r="E684" s="15"/>
      <c r="F684" s="15"/>
      <c r="G684" s="15"/>
      <c r="H684" s="48"/>
      <c r="I684" s="48"/>
      <c r="J684" s="48"/>
      <c r="K684" s="48"/>
      <c r="L684" s="81"/>
      <c r="M684" s="81"/>
      <c r="N684" s="81"/>
      <c r="O684" s="81"/>
      <c r="P684" s="81"/>
      <c r="Q684" s="81"/>
      <c r="R684" s="15"/>
      <c r="S684" s="15"/>
      <c r="T684" s="15"/>
      <c r="U684" s="15"/>
      <c r="V684" s="15"/>
      <c r="W684" s="48"/>
      <c r="X684" s="15"/>
      <c r="Y684" s="15"/>
      <c r="Z684" s="15"/>
      <c r="AA684" s="15"/>
      <c r="AB684" s="15"/>
      <c r="AC684" s="15"/>
      <c r="AD684" s="48"/>
      <c r="AE684" s="81"/>
      <c r="AF684" s="48"/>
      <c r="AG684" s="15"/>
      <c r="AH684" s="15"/>
      <c r="AI684" s="81"/>
      <c r="AJ684" s="81"/>
      <c r="AK684" s="81"/>
      <c r="AL684" s="15"/>
      <c r="AM684" s="15"/>
      <c r="AN684" s="81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</row>
    <row r="685" spans="1:52" ht="15" customHeight="1" x14ac:dyDescent="0.25">
      <c r="A685" s="15"/>
      <c r="B685" s="15"/>
      <c r="C685" s="15"/>
      <c r="D685" s="15"/>
      <c r="E685" s="15"/>
      <c r="F685" s="15"/>
      <c r="G685" s="15"/>
      <c r="H685" s="48"/>
      <c r="I685" s="48"/>
      <c r="J685" s="48"/>
      <c r="K685" s="48"/>
      <c r="L685" s="81"/>
      <c r="M685" s="81"/>
      <c r="N685" s="81"/>
      <c r="O685" s="81"/>
      <c r="P685" s="81"/>
      <c r="Q685" s="81"/>
      <c r="R685" s="15"/>
      <c r="S685" s="15"/>
      <c r="T685" s="15"/>
      <c r="U685" s="15"/>
      <c r="V685" s="15"/>
      <c r="W685" s="48"/>
      <c r="X685" s="15"/>
      <c r="Y685" s="15"/>
      <c r="Z685" s="15"/>
      <c r="AA685" s="15"/>
      <c r="AB685" s="15"/>
      <c r="AC685" s="15"/>
      <c r="AD685" s="48"/>
      <c r="AE685" s="81"/>
      <c r="AF685" s="48"/>
      <c r="AG685" s="15"/>
      <c r="AH685" s="15"/>
      <c r="AI685" s="81"/>
      <c r="AJ685" s="81"/>
      <c r="AK685" s="81"/>
      <c r="AL685" s="15"/>
      <c r="AM685" s="15"/>
      <c r="AN685" s="81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</row>
    <row r="686" spans="1:52" ht="15" customHeight="1" x14ac:dyDescent="0.25">
      <c r="A686" s="15"/>
      <c r="B686" s="15"/>
      <c r="C686" s="15"/>
      <c r="D686" s="15"/>
      <c r="E686" s="15"/>
      <c r="F686" s="15"/>
      <c r="G686" s="15"/>
      <c r="H686" s="48"/>
      <c r="I686" s="48"/>
      <c r="J686" s="48"/>
      <c r="K686" s="48"/>
      <c r="L686" s="81"/>
      <c r="M686" s="81"/>
      <c r="N686" s="81"/>
      <c r="O686" s="81"/>
      <c r="P686" s="81"/>
      <c r="Q686" s="81"/>
      <c r="R686" s="15"/>
      <c r="S686" s="15"/>
      <c r="T686" s="15"/>
      <c r="U686" s="15"/>
      <c r="V686" s="15"/>
      <c r="W686" s="48"/>
      <c r="X686" s="15"/>
      <c r="Y686" s="15"/>
      <c r="Z686" s="15"/>
      <c r="AA686" s="15"/>
      <c r="AB686" s="15"/>
      <c r="AC686" s="15"/>
      <c r="AD686" s="48"/>
      <c r="AE686" s="81"/>
      <c r="AF686" s="48"/>
      <c r="AG686" s="15"/>
      <c r="AH686" s="15"/>
      <c r="AI686" s="81"/>
      <c r="AJ686" s="81"/>
      <c r="AK686" s="81"/>
      <c r="AL686" s="15"/>
      <c r="AM686" s="15"/>
      <c r="AN686" s="81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</row>
    <row r="687" spans="1:52" ht="15" customHeight="1" x14ac:dyDescent="0.25">
      <c r="A687" s="15"/>
      <c r="B687" s="15"/>
      <c r="C687" s="15"/>
      <c r="D687" s="15"/>
      <c r="E687" s="15"/>
      <c r="F687" s="15"/>
      <c r="G687" s="15"/>
      <c r="H687" s="48"/>
      <c r="I687" s="48"/>
      <c r="J687" s="48"/>
      <c r="K687" s="48"/>
      <c r="L687" s="81"/>
      <c r="M687" s="81"/>
      <c r="N687" s="81"/>
      <c r="O687" s="81"/>
      <c r="P687" s="81"/>
      <c r="Q687" s="81"/>
      <c r="R687" s="15"/>
      <c r="S687" s="15"/>
      <c r="T687" s="15"/>
      <c r="U687" s="15"/>
      <c r="V687" s="15"/>
      <c r="W687" s="48"/>
      <c r="X687" s="15"/>
      <c r="Y687" s="15"/>
      <c r="Z687" s="15"/>
      <c r="AA687" s="15"/>
      <c r="AB687" s="15"/>
      <c r="AC687" s="15"/>
      <c r="AD687" s="48"/>
      <c r="AE687" s="81"/>
      <c r="AF687" s="48"/>
      <c r="AG687" s="15"/>
      <c r="AH687" s="15"/>
      <c r="AI687" s="81"/>
      <c r="AJ687" s="81"/>
      <c r="AK687" s="81"/>
      <c r="AL687" s="15"/>
      <c r="AM687" s="15"/>
      <c r="AN687" s="81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</row>
    <row r="688" spans="1:52" ht="15" customHeight="1" x14ac:dyDescent="0.25">
      <c r="A688" s="15"/>
      <c r="B688" s="15"/>
      <c r="C688" s="15"/>
      <c r="D688" s="15"/>
      <c r="E688" s="15"/>
      <c r="F688" s="15"/>
      <c r="G688" s="15"/>
      <c r="H688" s="48"/>
      <c r="I688" s="48"/>
      <c r="J688" s="48"/>
      <c r="K688" s="48"/>
      <c r="L688" s="81"/>
      <c r="M688" s="81"/>
      <c r="N688" s="81"/>
      <c r="O688" s="81"/>
      <c r="P688" s="81"/>
      <c r="Q688" s="81"/>
      <c r="R688" s="15"/>
      <c r="S688" s="15"/>
      <c r="T688" s="15"/>
      <c r="U688" s="15"/>
      <c r="V688" s="15"/>
      <c r="W688" s="48"/>
      <c r="X688" s="15"/>
      <c r="Y688" s="15"/>
      <c r="Z688" s="15"/>
      <c r="AA688" s="15"/>
      <c r="AB688" s="15"/>
      <c r="AC688" s="15"/>
      <c r="AD688" s="48"/>
      <c r="AE688" s="81"/>
      <c r="AF688" s="48"/>
      <c r="AG688" s="15"/>
      <c r="AH688" s="15"/>
      <c r="AI688" s="81"/>
      <c r="AJ688" s="81"/>
      <c r="AK688" s="81"/>
      <c r="AL688" s="15"/>
      <c r="AM688" s="15"/>
      <c r="AN688" s="81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</row>
    <row r="689" spans="1:52" ht="15" customHeight="1" x14ac:dyDescent="0.25">
      <c r="A689" s="15"/>
      <c r="B689" s="15"/>
      <c r="C689" s="15"/>
      <c r="D689" s="15"/>
      <c r="E689" s="15"/>
      <c r="F689" s="15"/>
      <c r="G689" s="15"/>
      <c r="H689" s="48"/>
      <c r="I689" s="48"/>
      <c r="J689" s="48"/>
      <c r="K689" s="48"/>
      <c r="L689" s="81"/>
      <c r="M689" s="81"/>
      <c r="N689" s="81"/>
      <c r="O689" s="81"/>
      <c r="P689" s="81"/>
      <c r="Q689" s="81"/>
      <c r="R689" s="15"/>
      <c r="S689" s="15"/>
      <c r="T689" s="15"/>
      <c r="U689" s="15"/>
      <c r="V689" s="15"/>
      <c r="W689" s="48"/>
      <c r="X689" s="15"/>
      <c r="Y689" s="15"/>
      <c r="Z689" s="15"/>
      <c r="AA689" s="15"/>
      <c r="AB689" s="15"/>
      <c r="AC689" s="15"/>
      <c r="AD689" s="48"/>
      <c r="AE689" s="81"/>
      <c r="AF689" s="48"/>
      <c r="AG689" s="15"/>
      <c r="AH689" s="15"/>
      <c r="AI689" s="81"/>
      <c r="AJ689" s="81"/>
      <c r="AK689" s="81"/>
      <c r="AL689" s="15"/>
      <c r="AM689" s="15"/>
      <c r="AN689" s="81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</row>
    <row r="690" spans="1:52" ht="15" customHeight="1" x14ac:dyDescent="0.25">
      <c r="A690" s="15"/>
      <c r="B690" s="15"/>
      <c r="C690" s="15"/>
      <c r="D690" s="15"/>
      <c r="E690" s="15"/>
      <c r="F690" s="15"/>
      <c r="G690" s="15"/>
      <c r="H690" s="48"/>
      <c r="I690" s="48"/>
      <c r="J690" s="48"/>
      <c r="K690" s="48"/>
      <c r="L690" s="81"/>
      <c r="M690" s="81"/>
      <c r="N690" s="81"/>
      <c r="O690" s="81"/>
      <c r="P690" s="81"/>
      <c r="Q690" s="81"/>
      <c r="R690" s="15"/>
      <c r="S690" s="15"/>
      <c r="T690" s="15"/>
      <c r="U690" s="15"/>
      <c r="V690" s="15"/>
      <c r="W690" s="48"/>
      <c r="X690" s="15"/>
      <c r="Y690" s="15"/>
      <c r="Z690" s="15"/>
      <c r="AA690" s="15"/>
      <c r="AB690" s="15"/>
      <c r="AC690" s="15"/>
      <c r="AD690" s="48"/>
      <c r="AE690" s="81"/>
      <c r="AF690" s="48"/>
      <c r="AG690" s="15"/>
      <c r="AH690" s="15"/>
      <c r="AI690" s="81"/>
      <c r="AJ690" s="81"/>
      <c r="AK690" s="81"/>
      <c r="AL690" s="15"/>
      <c r="AM690" s="15"/>
      <c r="AN690" s="81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</row>
    <row r="691" spans="1:52" ht="15" customHeight="1" x14ac:dyDescent="0.25">
      <c r="A691" s="15"/>
      <c r="B691" s="15"/>
      <c r="C691" s="15"/>
      <c r="D691" s="15"/>
      <c r="E691" s="15"/>
      <c r="F691" s="15"/>
      <c r="G691" s="15"/>
      <c r="H691" s="48"/>
      <c r="I691" s="48"/>
      <c r="J691" s="48"/>
      <c r="K691" s="48"/>
      <c r="L691" s="81"/>
      <c r="M691" s="81"/>
      <c r="N691" s="81"/>
      <c r="O691" s="81"/>
      <c r="P691" s="81"/>
      <c r="Q691" s="81"/>
      <c r="R691" s="15"/>
      <c r="S691" s="15"/>
      <c r="T691" s="15"/>
      <c r="U691" s="15"/>
      <c r="V691" s="15"/>
      <c r="W691" s="48"/>
      <c r="X691" s="15"/>
      <c r="Y691" s="15"/>
      <c r="Z691" s="15"/>
      <c r="AA691" s="15"/>
      <c r="AB691" s="15"/>
      <c r="AC691" s="15"/>
      <c r="AD691" s="48"/>
      <c r="AE691" s="81"/>
      <c r="AF691" s="48"/>
      <c r="AG691" s="15"/>
      <c r="AH691" s="15"/>
      <c r="AI691" s="81"/>
      <c r="AJ691" s="81"/>
      <c r="AK691" s="81"/>
      <c r="AL691" s="15"/>
      <c r="AM691" s="15"/>
      <c r="AN691" s="81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</row>
    <row r="692" spans="1:52" ht="15" customHeight="1" x14ac:dyDescent="0.25">
      <c r="A692" s="15"/>
      <c r="B692" s="15"/>
      <c r="C692" s="15"/>
      <c r="D692" s="15"/>
      <c r="E692" s="15"/>
      <c r="F692" s="15"/>
      <c r="G692" s="15"/>
      <c r="H692" s="48"/>
      <c r="I692" s="48"/>
      <c r="J692" s="48"/>
      <c r="K692" s="48"/>
      <c r="L692" s="81"/>
      <c r="M692" s="81"/>
      <c r="N692" s="81"/>
      <c r="O692" s="81"/>
      <c r="P692" s="81"/>
      <c r="Q692" s="81"/>
      <c r="R692" s="15"/>
      <c r="S692" s="15"/>
      <c r="T692" s="15"/>
      <c r="U692" s="15"/>
      <c r="V692" s="15"/>
      <c r="W692" s="48"/>
      <c r="X692" s="15"/>
      <c r="Y692" s="15"/>
      <c r="Z692" s="15"/>
      <c r="AA692" s="15"/>
      <c r="AB692" s="15"/>
      <c r="AC692" s="15"/>
      <c r="AD692" s="48"/>
      <c r="AE692" s="81"/>
      <c r="AF692" s="48"/>
      <c r="AG692" s="15"/>
      <c r="AH692" s="15"/>
      <c r="AI692" s="81"/>
      <c r="AJ692" s="81"/>
      <c r="AK692" s="81"/>
      <c r="AL692" s="15"/>
      <c r="AM692" s="15"/>
      <c r="AN692" s="81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</row>
    <row r="693" spans="1:52" ht="15" customHeight="1" x14ac:dyDescent="0.25">
      <c r="A693" s="15"/>
      <c r="B693" s="15"/>
      <c r="C693" s="15"/>
      <c r="D693" s="15"/>
      <c r="E693" s="15"/>
      <c r="F693" s="15"/>
      <c r="G693" s="15"/>
      <c r="H693" s="48"/>
      <c r="I693" s="48"/>
      <c r="J693" s="48"/>
      <c r="K693" s="48"/>
      <c r="L693" s="81"/>
      <c r="M693" s="81"/>
      <c r="N693" s="81"/>
      <c r="O693" s="81"/>
      <c r="P693" s="81"/>
      <c r="Q693" s="81"/>
      <c r="R693" s="15"/>
      <c r="S693" s="15"/>
      <c r="T693" s="15"/>
      <c r="U693" s="15"/>
      <c r="V693" s="15"/>
      <c r="W693" s="48"/>
      <c r="X693" s="15"/>
      <c r="Y693" s="15"/>
      <c r="Z693" s="15"/>
      <c r="AA693" s="15"/>
      <c r="AB693" s="15"/>
      <c r="AC693" s="15"/>
      <c r="AD693" s="48"/>
      <c r="AE693" s="81"/>
      <c r="AF693" s="48"/>
      <c r="AG693" s="15"/>
      <c r="AH693" s="15"/>
      <c r="AI693" s="81"/>
      <c r="AJ693" s="81"/>
      <c r="AK693" s="81"/>
      <c r="AL693" s="15"/>
      <c r="AM693" s="15"/>
      <c r="AN693" s="81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</row>
    <row r="694" spans="1:52" ht="15" customHeight="1" x14ac:dyDescent="0.25">
      <c r="A694" s="15"/>
      <c r="B694" s="15"/>
      <c r="C694" s="15"/>
      <c r="D694" s="15"/>
      <c r="E694" s="15"/>
      <c r="F694" s="15"/>
      <c r="G694" s="15"/>
      <c r="H694" s="48"/>
      <c r="I694" s="48"/>
      <c r="J694" s="48"/>
      <c r="K694" s="48"/>
      <c r="L694" s="81"/>
      <c r="M694" s="81"/>
      <c r="N694" s="81"/>
      <c r="O694" s="81"/>
      <c r="P694" s="81"/>
      <c r="Q694" s="81"/>
      <c r="R694" s="15"/>
      <c r="S694" s="15"/>
      <c r="T694" s="15"/>
      <c r="U694" s="15"/>
      <c r="V694" s="15"/>
      <c r="W694" s="48"/>
      <c r="X694" s="15"/>
      <c r="Y694" s="15"/>
      <c r="Z694" s="15"/>
      <c r="AA694" s="15"/>
      <c r="AB694" s="15"/>
      <c r="AC694" s="15"/>
      <c r="AD694" s="48"/>
      <c r="AE694" s="81"/>
      <c r="AF694" s="48"/>
      <c r="AG694" s="15"/>
      <c r="AH694" s="15"/>
      <c r="AI694" s="81"/>
      <c r="AJ694" s="81"/>
      <c r="AK694" s="81"/>
      <c r="AL694" s="15"/>
      <c r="AM694" s="15"/>
      <c r="AN694" s="81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</row>
    <row r="695" spans="1:52" ht="15" customHeight="1" x14ac:dyDescent="0.25">
      <c r="A695" s="15"/>
      <c r="B695" s="15"/>
      <c r="C695" s="15"/>
      <c r="D695" s="15"/>
      <c r="E695" s="15"/>
      <c r="F695" s="15"/>
      <c r="G695" s="15"/>
      <c r="H695" s="48"/>
      <c r="I695" s="48"/>
      <c r="J695" s="48"/>
      <c r="K695" s="48"/>
      <c r="L695" s="81"/>
      <c r="M695" s="81"/>
      <c r="N695" s="81"/>
      <c r="O695" s="81"/>
      <c r="P695" s="81"/>
      <c r="Q695" s="81"/>
      <c r="R695" s="15"/>
      <c r="S695" s="15"/>
      <c r="T695" s="15"/>
      <c r="U695" s="15"/>
      <c r="V695" s="15"/>
      <c r="W695" s="48"/>
      <c r="X695" s="15"/>
      <c r="Y695" s="15"/>
      <c r="Z695" s="15"/>
      <c r="AA695" s="15"/>
      <c r="AB695" s="15"/>
      <c r="AC695" s="15"/>
      <c r="AD695" s="48"/>
      <c r="AE695" s="81"/>
      <c r="AF695" s="48"/>
      <c r="AG695" s="15"/>
      <c r="AH695" s="15"/>
      <c r="AI695" s="81"/>
      <c r="AJ695" s="81"/>
      <c r="AK695" s="81"/>
      <c r="AL695" s="15"/>
      <c r="AM695" s="15"/>
      <c r="AN695" s="81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</row>
    <row r="696" spans="1:52" ht="15" customHeight="1" x14ac:dyDescent="0.25">
      <c r="A696" s="15"/>
      <c r="B696" s="15"/>
      <c r="C696" s="15"/>
      <c r="D696" s="15"/>
      <c r="E696" s="15"/>
      <c r="F696" s="15"/>
      <c r="G696" s="15"/>
      <c r="H696" s="48"/>
      <c r="I696" s="48"/>
      <c r="J696" s="48"/>
      <c r="K696" s="48"/>
      <c r="L696" s="81"/>
      <c r="M696" s="81"/>
      <c r="N696" s="81"/>
      <c r="O696" s="81"/>
      <c r="P696" s="81"/>
      <c r="Q696" s="81"/>
      <c r="R696" s="15"/>
      <c r="S696" s="15"/>
      <c r="T696" s="15"/>
      <c r="U696" s="15"/>
      <c r="V696" s="15"/>
      <c r="W696" s="48"/>
      <c r="X696" s="15"/>
      <c r="Y696" s="15"/>
      <c r="Z696" s="15"/>
      <c r="AA696" s="15"/>
      <c r="AB696" s="15"/>
      <c r="AC696" s="15"/>
      <c r="AD696" s="48"/>
      <c r="AE696" s="81"/>
      <c r="AF696" s="48"/>
      <c r="AG696" s="15"/>
      <c r="AH696" s="15"/>
      <c r="AI696" s="81"/>
      <c r="AJ696" s="81"/>
      <c r="AK696" s="81"/>
      <c r="AL696" s="15"/>
      <c r="AM696" s="15"/>
      <c r="AN696" s="81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</row>
    <row r="697" spans="1:52" ht="15" customHeight="1" x14ac:dyDescent="0.25">
      <c r="A697" s="15"/>
      <c r="B697" s="15"/>
      <c r="C697" s="15"/>
      <c r="D697" s="15"/>
      <c r="E697" s="15"/>
      <c r="F697" s="15"/>
      <c r="G697" s="15"/>
      <c r="H697" s="48"/>
      <c r="I697" s="48"/>
      <c r="J697" s="48"/>
      <c r="K697" s="48"/>
      <c r="L697" s="81"/>
      <c r="M697" s="81"/>
      <c r="N697" s="81"/>
      <c r="O697" s="81"/>
      <c r="P697" s="81"/>
      <c r="Q697" s="81"/>
      <c r="R697" s="15"/>
      <c r="S697" s="15"/>
      <c r="T697" s="15"/>
      <c r="U697" s="15"/>
      <c r="V697" s="15"/>
      <c r="W697" s="48"/>
      <c r="X697" s="15"/>
      <c r="Y697" s="15"/>
      <c r="Z697" s="15"/>
      <c r="AA697" s="15"/>
      <c r="AB697" s="15"/>
      <c r="AC697" s="15"/>
      <c r="AD697" s="48"/>
      <c r="AE697" s="81"/>
      <c r="AF697" s="48"/>
      <c r="AG697" s="15"/>
      <c r="AH697" s="15"/>
      <c r="AI697" s="81"/>
      <c r="AJ697" s="81"/>
      <c r="AK697" s="81"/>
      <c r="AL697" s="15"/>
      <c r="AM697" s="15"/>
      <c r="AN697" s="81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</row>
    <row r="698" spans="1:52" ht="15" customHeight="1" x14ac:dyDescent="0.25">
      <c r="A698" s="15"/>
      <c r="B698" s="15"/>
      <c r="C698" s="15"/>
      <c r="D698" s="15"/>
      <c r="E698" s="15"/>
      <c r="F698" s="15"/>
      <c r="G698" s="15"/>
      <c r="H698" s="48"/>
      <c r="I698" s="48"/>
      <c r="J698" s="48"/>
      <c r="K698" s="48"/>
      <c r="L698" s="81"/>
      <c r="M698" s="81"/>
      <c r="N698" s="81"/>
      <c r="O698" s="81"/>
      <c r="P698" s="81"/>
      <c r="Q698" s="81"/>
      <c r="R698" s="15"/>
      <c r="S698" s="15"/>
      <c r="T698" s="15"/>
      <c r="U698" s="15"/>
      <c r="V698" s="15"/>
      <c r="W698" s="48"/>
      <c r="X698" s="15"/>
      <c r="Y698" s="15"/>
      <c r="Z698" s="15"/>
      <c r="AA698" s="15"/>
      <c r="AB698" s="15"/>
      <c r="AC698" s="15"/>
      <c r="AD698" s="48"/>
      <c r="AE698" s="81"/>
      <c r="AF698" s="48"/>
      <c r="AG698" s="15"/>
      <c r="AH698" s="15"/>
      <c r="AI698" s="81"/>
      <c r="AJ698" s="81"/>
      <c r="AK698" s="81"/>
      <c r="AL698" s="15"/>
      <c r="AM698" s="15"/>
      <c r="AN698" s="81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</row>
    <row r="699" spans="1:52" ht="15" customHeight="1" x14ac:dyDescent="0.25">
      <c r="A699" s="15"/>
      <c r="B699" s="15"/>
      <c r="C699" s="15"/>
      <c r="D699" s="15"/>
      <c r="E699" s="15"/>
      <c r="F699" s="15"/>
      <c r="G699" s="15"/>
      <c r="H699" s="48"/>
      <c r="I699" s="48"/>
      <c r="J699" s="48"/>
      <c r="K699" s="48"/>
      <c r="L699" s="81"/>
      <c r="M699" s="81"/>
      <c r="N699" s="81"/>
      <c r="O699" s="81"/>
      <c r="P699" s="81"/>
      <c r="Q699" s="81"/>
      <c r="R699" s="15"/>
      <c r="S699" s="15"/>
      <c r="T699" s="15"/>
      <c r="U699" s="15"/>
      <c r="V699" s="15"/>
      <c r="W699" s="48"/>
      <c r="X699" s="15"/>
      <c r="Y699" s="15"/>
      <c r="Z699" s="15"/>
      <c r="AA699" s="15"/>
      <c r="AB699" s="15"/>
      <c r="AC699" s="15"/>
      <c r="AD699" s="48"/>
      <c r="AE699" s="81"/>
      <c r="AF699" s="48"/>
      <c r="AG699" s="15"/>
      <c r="AH699" s="15"/>
      <c r="AI699" s="81"/>
      <c r="AJ699" s="81"/>
      <c r="AK699" s="81"/>
      <c r="AL699" s="15"/>
      <c r="AM699" s="15"/>
      <c r="AN699" s="81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</row>
    <row r="700" spans="1:52" ht="15" customHeight="1" x14ac:dyDescent="0.25">
      <c r="A700" s="15"/>
      <c r="B700" s="15"/>
      <c r="C700" s="15"/>
      <c r="D700" s="15"/>
      <c r="E700" s="15"/>
      <c r="F700" s="15"/>
      <c r="G700" s="15"/>
      <c r="H700" s="48"/>
      <c r="I700" s="48"/>
      <c r="J700" s="48"/>
      <c r="K700" s="48"/>
      <c r="L700" s="81"/>
      <c r="M700" s="81"/>
      <c r="N700" s="81"/>
      <c r="O700" s="81"/>
      <c r="P700" s="81"/>
      <c r="Q700" s="81"/>
      <c r="R700" s="15"/>
      <c r="S700" s="15"/>
      <c r="T700" s="15"/>
      <c r="U700" s="15"/>
      <c r="V700" s="15"/>
      <c r="W700" s="48"/>
      <c r="X700" s="15"/>
      <c r="Y700" s="15"/>
      <c r="Z700" s="15"/>
      <c r="AA700" s="15"/>
      <c r="AB700" s="15"/>
      <c r="AC700" s="15"/>
      <c r="AD700" s="48"/>
      <c r="AE700" s="81"/>
      <c r="AF700" s="48"/>
      <c r="AG700" s="15"/>
      <c r="AH700" s="15"/>
      <c r="AI700" s="81"/>
      <c r="AJ700" s="81"/>
      <c r="AK700" s="81"/>
      <c r="AL700" s="15"/>
      <c r="AM700" s="15"/>
      <c r="AN700" s="81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</row>
    <row r="701" spans="1:52" ht="15" customHeight="1" x14ac:dyDescent="0.25">
      <c r="A701" s="15"/>
      <c r="B701" s="15"/>
      <c r="C701" s="15"/>
      <c r="D701" s="15"/>
      <c r="E701" s="15"/>
      <c r="F701" s="15"/>
      <c r="G701" s="15"/>
      <c r="H701" s="48"/>
      <c r="I701" s="48"/>
      <c r="J701" s="48"/>
      <c r="K701" s="48"/>
      <c r="L701" s="81"/>
      <c r="M701" s="81"/>
      <c r="N701" s="81"/>
      <c r="O701" s="81"/>
      <c r="P701" s="81"/>
      <c r="Q701" s="81"/>
      <c r="R701" s="15"/>
      <c r="S701" s="15"/>
      <c r="T701" s="15"/>
      <c r="U701" s="15"/>
      <c r="V701" s="15"/>
      <c r="W701" s="48"/>
      <c r="X701" s="15"/>
      <c r="Y701" s="15"/>
      <c r="Z701" s="15"/>
      <c r="AA701" s="15"/>
      <c r="AB701" s="15"/>
      <c r="AC701" s="15"/>
      <c r="AD701" s="48"/>
      <c r="AE701" s="81"/>
      <c r="AF701" s="48"/>
      <c r="AG701" s="15"/>
      <c r="AH701" s="15"/>
      <c r="AI701" s="81"/>
      <c r="AJ701" s="81"/>
      <c r="AK701" s="81"/>
      <c r="AL701" s="15"/>
      <c r="AM701" s="15"/>
      <c r="AN701" s="81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</row>
    <row r="702" spans="1:52" ht="15" customHeight="1" x14ac:dyDescent="0.25">
      <c r="A702" s="15"/>
      <c r="B702" s="15"/>
      <c r="C702" s="15"/>
      <c r="D702" s="15"/>
      <c r="E702" s="15"/>
      <c r="F702" s="15"/>
      <c r="G702" s="15"/>
      <c r="H702" s="48"/>
      <c r="I702" s="48"/>
      <c r="J702" s="48"/>
      <c r="K702" s="48"/>
      <c r="L702" s="81"/>
      <c r="M702" s="81"/>
      <c r="N702" s="81"/>
      <c r="O702" s="81"/>
      <c r="P702" s="81"/>
      <c r="Q702" s="81"/>
      <c r="R702" s="15"/>
      <c r="S702" s="15"/>
      <c r="T702" s="15"/>
      <c r="U702" s="15"/>
      <c r="V702" s="15"/>
      <c r="W702" s="48"/>
      <c r="X702" s="15"/>
      <c r="Y702" s="15"/>
      <c r="Z702" s="15"/>
      <c r="AA702" s="15"/>
      <c r="AB702" s="15"/>
      <c r="AC702" s="15"/>
      <c r="AD702" s="48"/>
      <c r="AE702" s="81"/>
      <c r="AF702" s="48"/>
      <c r="AG702" s="15"/>
      <c r="AH702" s="15"/>
      <c r="AI702" s="81"/>
      <c r="AJ702" s="81"/>
      <c r="AK702" s="81"/>
      <c r="AL702" s="15"/>
      <c r="AM702" s="15"/>
      <c r="AN702" s="81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</row>
    <row r="703" spans="1:52" ht="15" customHeight="1" x14ac:dyDescent="0.25">
      <c r="A703" s="15"/>
      <c r="B703" s="15"/>
      <c r="C703" s="15"/>
      <c r="D703" s="15"/>
      <c r="E703" s="15"/>
      <c r="F703" s="15"/>
      <c r="G703" s="15"/>
      <c r="H703" s="48"/>
      <c r="I703" s="48"/>
      <c r="J703" s="48"/>
      <c r="K703" s="48"/>
      <c r="L703" s="81"/>
      <c r="M703" s="81"/>
      <c r="N703" s="81"/>
      <c r="O703" s="81"/>
      <c r="P703" s="81"/>
      <c r="Q703" s="81"/>
      <c r="R703" s="15"/>
      <c r="S703" s="15"/>
      <c r="T703" s="15"/>
      <c r="U703" s="15"/>
      <c r="V703" s="15"/>
      <c r="W703" s="48"/>
      <c r="X703" s="15"/>
      <c r="Y703" s="15"/>
      <c r="Z703" s="15"/>
      <c r="AA703" s="15"/>
      <c r="AB703" s="15"/>
      <c r="AC703" s="15"/>
      <c r="AD703" s="48"/>
      <c r="AE703" s="81"/>
      <c r="AF703" s="48"/>
      <c r="AG703" s="15"/>
      <c r="AH703" s="15"/>
      <c r="AI703" s="81"/>
      <c r="AJ703" s="81"/>
      <c r="AK703" s="81"/>
      <c r="AL703" s="15"/>
      <c r="AM703" s="15"/>
      <c r="AN703" s="81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</row>
    <row r="704" spans="1:52" ht="15" customHeight="1" x14ac:dyDescent="0.25">
      <c r="A704" s="15"/>
      <c r="B704" s="15"/>
      <c r="C704" s="15"/>
      <c r="D704" s="15"/>
      <c r="E704" s="15"/>
      <c r="F704" s="15"/>
      <c r="G704" s="15"/>
      <c r="H704" s="48"/>
      <c r="I704" s="48"/>
      <c r="J704" s="48"/>
      <c r="K704" s="48"/>
      <c r="L704" s="81"/>
      <c r="M704" s="81"/>
      <c r="N704" s="81"/>
      <c r="O704" s="81"/>
      <c r="P704" s="81"/>
      <c r="Q704" s="81"/>
      <c r="R704" s="15"/>
      <c r="S704" s="15"/>
      <c r="T704" s="15"/>
      <c r="U704" s="15"/>
      <c r="V704" s="15"/>
      <c r="W704" s="48"/>
      <c r="X704" s="15"/>
      <c r="Y704" s="15"/>
      <c r="Z704" s="15"/>
      <c r="AA704" s="15"/>
      <c r="AB704" s="15"/>
      <c r="AC704" s="15"/>
      <c r="AD704" s="48"/>
      <c r="AE704" s="81"/>
      <c r="AF704" s="48"/>
      <c r="AG704" s="15"/>
      <c r="AH704" s="15"/>
      <c r="AI704" s="81"/>
      <c r="AJ704" s="81"/>
      <c r="AK704" s="81"/>
      <c r="AL704" s="15"/>
      <c r="AM704" s="15"/>
      <c r="AN704" s="81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</row>
    <row r="705" spans="1:52" ht="15" customHeight="1" x14ac:dyDescent="0.25">
      <c r="A705" s="15"/>
      <c r="B705" s="15"/>
      <c r="C705" s="15"/>
      <c r="D705" s="15"/>
      <c r="E705" s="15"/>
      <c r="F705" s="15"/>
      <c r="G705" s="15"/>
      <c r="H705" s="48"/>
      <c r="I705" s="48"/>
      <c r="J705" s="48"/>
      <c r="K705" s="48"/>
      <c r="L705" s="81"/>
      <c r="M705" s="81"/>
      <c r="N705" s="81"/>
      <c r="O705" s="81"/>
      <c r="P705" s="81"/>
      <c r="Q705" s="81"/>
      <c r="R705" s="15"/>
      <c r="S705" s="15"/>
      <c r="T705" s="15"/>
      <c r="U705" s="15"/>
      <c r="V705" s="15"/>
      <c r="W705" s="48"/>
      <c r="X705" s="15"/>
      <c r="Y705" s="15"/>
      <c r="Z705" s="15"/>
      <c r="AA705" s="15"/>
      <c r="AB705" s="15"/>
      <c r="AC705" s="15"/>
      <c r="AD705" s="48"/>
      <c r="AE705" s="81"/>
      <c r="AF705" s="48"/>
      <c r="AG705" s="15"/>
      <c r="AH705" s="15"/>
      <c r="AI705" s="81"/>
      <c r="AJ705" s="81"/>
      <c r="AK705" s="81"/>
      <c r="AL705" s="15"/>
      <c r="AM705" s="15"/>
      <c r="AN705" s="81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</row>
    <row r="706" spans="1:52" ht="15" customHeight="1" x14ac:dyDescent="0.25">
      <c r="A706" s="15"/>
      <c r="B706" s="15"/>
      <c r="C706" s="15"/>
      <c r="D706" s="15"/>
      <c r="E706" s="15"/>
      <c r="F706" s="15"/>
      <c r="G706" s="15"/>
      <c r="H706" s="48"/>
      <c r="I706" s="48"/>
      <c r="J706" s="48"/>
      <c r="K706" s="48"/>
      <c r="L706" s="81"/>
      <c r="M706" s="81"/>
      <c r="N706" s="81"/>
      <c r="O706" s="81"/>
      <c r="P706" s="81"/>
      <c r="Q706" s="81"/>
      <c r="R706" s="15"/>
      <c r="S706" s="15"/>
      <c r="T706" s="15"/>
      <c r="U706" s="15"/>
      <c r="V706" s="15"/>
      <c r="W706" s="48"/>
      <c r="X706" s="15"/>
      <c r="Y706" s="15"/>
      <c r="Z706" s="15"/>
      <c r="AA706" s="15"/>
      <c r="AB706" s="15"/>
      <c r="AC706" s="15"/>
      <c r="AD706" s="48"/>
      <c r="AE706" s="81"/>
      <c r="AF706" s="48"/>
      <c r="AG706" s="15"/>
      <c r="AH706" s="15"/>
      <c r="AI706" s="81"/>
      <c r="AJ706" s="81"/>
      <c r="AK706" s="81"/>
      <c r="AL706" s="15"/>
      <c r="AM706" s="15"/>
      <c r="AN706" s="81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</row>
    <row r="707" spans="1:52" ht="15" customHeight="1" x14ac:dyDescent="0.25">
      <c r="A707" s="15"/>
      <c r="B707" s="15"/>
      <c r="C707" s="15"/>
      <c r="D707" s="15"/>
      <c r="E707" s="15"/>
      <c r="F707" s="15"/>
      <c r="G707" s="15"/>
      <c r="H707" s="48"/>
      <c r="I707" s="48"/>
      <c r="J707" s="48"/>
      <c r="K707" s="48"/>
      <c r="L707" s="81"/>
      <c r="M707" s="81"/>
      <c r="N707" s="81"/>
      <c r="O707" s="81"/>
      <c r="P707" s="81"/>
      <c r="Q707" s="81"/>
      <c r="R707" s="15"/>
      <c r="S707" s="15"/>
      <c r="T707" s="15"/>
      <c r="U707" s="15"/>
      <c r="V707" s="15"/>
      <c r="W707" s="48"/>
      <c r="X707" s="15"/>
      <c r="Y707" s="15"/>
      <c r="Z707" s="15"/>
      <c r="AA707" s="15"/>
      <c r="AB707" s="15"/>
      <c r="AC707" s="15"/>
      <c r="AD707" s="48"/>
      <c r="AE707" s="81"/>
      <c r="AF707" s="48"/>
      <c r="AG707" s="15"/>
      <c r="AH707" s="15"/>
      <c r="AI707" s="81"/>
      <c r="AJ707" s="81"/>
      <c r="AK707" s="81"/>
      <c r="AL707" s="15"/>
      <c r="AM707" s="15"/>
      <c r="AN707" s="81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</row>
    <row r="708" spans="1:52" ht="15" customHeight="1" x14ac:dyDescent="0.25">
      <c r="A708" s="15"/>
      <c r="B708" s="15"/>
      <c r="C708" s="15"/>
      <c r="D708" s="15"/>
      <c r="E708" s="15"/>
      <c r="F708" s="15"/>
      <c r="G708" s="15"/>
      <c r="H708" s="48"/>
      <c r="I708" s="48"/>
      <c r="J708" s="48"/>
      <c r="K708" s="48"/>
      <c r="L708" s="81"/>
      <c r="M708" s="81"/>
      <c r="N708" s="81"/>
      <c r="O708" s="81"/>
      <c r="P708" s="81"/>
      <c r="Q708" s="81"/>
      <c r="R708" s="15"/>
      <c r="S708" s="15"/>
      <c r="T708" s="15"/>
      <c r="U708" s="15"/>
      <c r="V708" s="15"/>
      <c r="W708" s="48"/>
      <c r="X708" s="15"/>
      <c r="Y708" s="15"/>
      <c r="Z708" s="15"/>
      <c r="AA708" s="15"/>
      <c r="AB708" s="15"/>
      <c r="AC708" s="15"/>
      <c r="AD708" s="48"/>
      <c r="AE708" s="81"/>
      <c r="AF708" s="48"/>
      <c r="AG708" s="15"/>
      <c r="AH708" s="15"/>
      <c r="AI708" s="81"/>
      <c r="AJ708" s="81"/>
      <c r="AK708" s="81"/>
      <c r="AL708" s="15"/>
      <c r="AM708" s="15"/>
      <c r="AN708" s="81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</row>
    <row r="709" spans="1:52" ht="15" customHeight="1" x14ac:dyDescent="0.25">
      <c r="A709" s="15"/>
      <c r="B709" s="15"/>
      <c r="C709" s="15"/>
      <c r="D709" s="15"/>
      <c r="E709" s="15"/>
      <c r="F709" s="15"/>
      <c r="G709" s="15"/>
      <c r="H709" s="48"/>
      <c r="I709" s="48"/>
      <c r="J709" s="48"/>
      <c r="K709" s="48"/>
      <c r="L709" s="81"/>
      <c r="M709" s="81"/>
      <c r="N709" s="81"/>
      <c r="O709" s="81"/>
      <c r="P709" s="81"/>
      <c r="Q709" s="81"/>
      <c r="R709" s="15"/>
      <c r="S709" s="15"/>
      <c r="T709" s="15"/>
      <c r="U709" s="15"/>
      <c r="V709" s="15"/>
      <c r="W709" s="48"/>
      <c r="X709" s="15"/>
      <c r="Y709" s="15"/>
      <c r="Z709" s="15"/>
      <c r="AA709" s="15"/>
      <c r="AB709" s="15"/>
      <c r="AC709" s="15"/>
      <c r="AD709" s="48"/>
      <c r="AE709" s="81"/>
      <c r="AF709" s="48"/>
      <c r="AG709" s="15"/>
      <c r="AH709" s="15"/>
      <c r="AI709" s="81"/>
      <c r="AJ709" s="81"/>
      <c r="AK709" s="81"/>
      <c r="AL709" s="15"/>
      <c r="AM709" s="15"/>
      <c r="AN709" s="81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</row>
    <row r="710" spans="1:52" ht="15" customHeight="1" x14ac:dyDescent="0.25">
      <c r="A710" s="15"/>
      <c r="B710" s="15"/>
      <c r="C710" s="15"/>
      <c r="D710" s="15"/>
      <c r="E710" s="15"/>
      <c r="F710" s="15"/>
      <c r="G710" s="15"/>
      <c r="H710" s="48"/>
      <c r="I710" s="48"/>
      <c r="J710" s="48"/>
      <c r="K710" s="48"/>
      <c r="L710" s="81"/>
      <c r="M710" s="81"/>
      <c r="N710" s="81"/>
      <c r="O710" s="81"/>
      <c r="P710" s="81"/>
      <c r="Q710" s="81"/>
      <c r="R710" s="15"/>
      <c r="S710" s="15"/>
      <c r="T710" s="15"/>
      <c r="U710" s="15"/>
      <c r="V710" s="15"/>
      <c r="W710" s="48"/>
      <c r="X710" s="15"/>
      <c r="Y710" s="15"/>
      <c r="Z710" s="15"/>
      <c r="AA710" s="15"/>
      <c r="AB710" s="15"/>
      <c r="AC710" s="15"/>
      <c r="AD710" s="48"/>
      <c r="AE710" s="81"/>
      <c r="AF710" s="48"/>
      <c r="AG710" s="15"/>
      <c r="AH710" s="15"/>
      <c r="AI710" s="81"/>
      <c r="AJ710" s="81"/>
      <c r="AK710" s="81"/>
      <c r="AL710" s="15"/>
      <c r="AM710" s="15"/>
      <c r="AN710" s="81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</row>
    <row r="711" spans="1:52" ht="15" customHeight="1" x14ac:dyDescent="0.25">
      <c r="A711" s="15"/>
      <c r="B711" s="15"/>
      <c r="C711" s="15"/>
      <c r="D711" s="15"/>
      <c r="E711" s="15"/>
      <c r="F711" s="15"/>
      <c r="G711" s="15"/>
      <c r="H711" s="48"/>
      <c r="I711" s="48"/>
      <c r="J711" s="48"/>
      <c r="K711" s="48"/>
      <c r="L711" s="81"/>
      <c r="M711" s="81"/>
      <c r="N711" s="81"/>
      <c r="O711" s="81"/>
      <c r="P711" s="81"/>
      <c r="Q711" s="81"/>
      <c r="R711" s="15"/>
      <c r="S711" s="15"/>
      <c r="T711" s="15"/>
      <c r="U711" s="15"/>
      <c r="V711" s="15"/>
      <c r="W711" s="48"/>
      <c r="X711" s="15"/>
      <c r="Y711" s="15"/>
      <c r="Z711" s="15"/>
      <c r="AA711" s="15"/>
      <c r="AB711" s="15"/>
      <c r="AC711" s="15"/>
      <c r="AD711" s="48"/>
      <c r="AE711" s="81"/>
      <c r="AF711" s="48"/>
      <c r="AG711" s="15"/>
      <c r="AH711" s="15"/>
      <c r="AI711" s="81"/>
      <c r="AJ711" s="81"/>
      <c r="AK711" s="81"/>
      <c r="AL711" s="15"/>
      <c r="AM711" s="15"/>
      <c r="AN711" s="81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</row>
    <row r="712" spans="1:52" ht="15" customHeight="1" x14ac:dyDescent="0.25">
      <c r="A712" s="15"/>
      <c r="B712" s="15"/>
      <c r="C712" s="15"/>
      <c r="D712" s="15"/>
      <c r="E712" s="15"/>
      <c r="F712" s="15"/>
      <c r="G712" s="15"/>
      <c r="H712" s="48"/>
      <c r="I712" s="48"/>
      <c r="J712" s="48"/>
      <c r="K712" s="48"/>
      <c r="L712" s="81"/>
      <c r="M712" s="81"/>
      <c r="N712" s="81"/>
      <c r="O712" s="81"/>
      <c r="P712" s="81"/>
      <c r="Q712" s="81"/>
      <c r="R712" s="15"/>
      <c r="S712" s="15"/>
      <c r="T712" s="15"/>
      <c r="U712" s="15"/>
      <c r="V712" s="15"/>
      <c r="W712" s="48"/>
      <c r="X712" s="15"/>
      <c r="Y712" s="15"/>
      <c r="Z712" s="15"/>
      <c r="AA712" s="15"/>
      <c r="AB712" s="15"/>
      <c r="AC712" s="15"/>
      <c r="AD712" s="48"/>
      <c r="AE712" s="81"/>
      <c r="AF712" s="48"/>
      <c r="AG712" s="15"/>
      <c r="AH712" s="15"/>
      <c r="AI712" s="81"/>
      <c r="AJ712" s="81"/>
      <c r="AK712" s="81"/>
      <c r="AL712" s="15"/>
      <c r="AM712" s="15"/>
      <c r="AN712" s="81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</row>
    <row r="713" spans="1:52" ht="15" customHeight="1" x14ac:dyDescent="0.25">
      <c r="A713" s="15"/>
      <c r="B713" s="15"/>
      <c r="C713" s="15"/>
      <c r="D713" s="15"/>
      <c r="E713" s="15"/>
      <c r="F713" s="15"/>
      <c r="G713" s="15"/>
      <c r="H713" s="48"/>
      <c r="I713" s="48"/>
      <c r="J713" s="48"/>
      <c r="K713" s="48"/>
      <c r="L713" s="81"/>
      <c r="M713" s="81"/>
      <c r="N713" s="81"/>
      <c r="O713" s="81"/>
      <c r="P713" s="81"/>
      <c r="Q713" s="81"/>
      <c r="R713" s="15"/>
      <c r="S713" s="15"/>
      <c r="T713" s="15"/>
      <c r="U713" s="15"/>
      <c r="V713" s="15"/>
      <c r="W713" s="48"/>
      <c r="X713" s="15"/>
      <c r="Y713" s="15"/>
      <c r="Z713" s="15"/>
      <c r="AA713" s="15"/>
      <c r="AB713" s="15"/>
      <c r="AC713" s="15"/>
      <c r="AD713" s="48"/>
      <c r="AE713" s="81"/>
      <c r="AF713" s="48"/>
      <c r="AG713" s="15"/>
      <c r="AH713" s="15"/>
      <c r="AI713" s="81"/>
      <c r="AJ713" s="81"/>
      <c r="AK713" s="81"/>
      <c r="AL713" s="15"/>
      <c r="AM713" s="15"/>
      <c r="AN713" s="81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</row>
    <row r="714" spans="1:52" ht="15" customHeight="1" x14ac:dyDescent="0.25">
      <c r="A714" s="15"/>
      <c r="B714" s="15"/>
      <c r="C714" s="15"/>
      <c r="D714" s="15"/>
      <c r="E714" s="15"/>
      <c r="F714" s="15"/>
      <c r="G714" s="15"/>
      <c r="H714" s="48"/>
      <c r="I714" s="48"/>
      <c r="J714" s="48"/>
      <c r="K714" s="48"/>
      <c r="L714" s="81"/>
      <c r="M714" s="81"/>
      <c r="N714" s="81"/>
      <c r="O714" s="81"/>
      <c r="P714" s="81"/>
      <c r="Q714" s="81"/>
      <c r="R714" s="15"/>
      <c r="S714" s="15"/>
      <c r="T714" s="15"/>
      <c r="U714" s="15"/>
      <c r="V714" s="15"/>
      <c r="W714" s="48"/>
      <c r="X714" s="15"/>
      <c r="Y714" s="15"/>
      <c r="Z714" s="15"/>
      <c r="AA714" s="15"/>
      <c r="AB714" s="15"/>
      <c r="AC714" s="15"/>
      <c r="AD714" s="48"/>
      <c r="AE714" s="81"/>
      <c r="AF714" s="48"/>
      <c r="AG714" s="15"/>
      <c r="AH714" s="15"/>
      <c r="AI714" s="81"/>
      <c r="AJ714" s="81"/>
      <c r="AK714" s="81"/>
      <c r="AL714" s="15"/>
      <c r="AM714" s="15"/>
      <c r="AN714" s="81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</row>
    <row r="715" spans="1:52" ht="15" customHeight="1" x14ac:dyDescent="0.25">
      <c r="A715" s="15"/>
      <c r="B715" s="15"/>
      <c r="C715" s="15"/>
      <c r="D715" s="15"/>
      <c r="E715" s="15"/>
      <c r="F715" s="15"/>
      <c r="G715" s="15"/>
      <c r="H715" s="48"/>
      <c r="I715" s="48"/>
      <c r="J715" s="48"/>
      <c r="K715" s="48"/>
      <c r="L715" s="81"/>
      <c r="M715" s="81"/>
      <c r="N715" s="81"/>
      <c r="O715" s="81"/>
      <c r="P715" s="81"/>
      <c r="Q715" s="81"/>
      <c r="R715" s="15"/>
      <c r="S715" s="15"/>
      <c r="T715" s="15"/>
      <c r="U715" s="15"/>
      <c r="V715" s="15"/>
      <c r="W715" s="48"/>
      <c r="X715" s="15"/>
      <c r="Y715" s="15"/>
      <c r="Z715" s="15"/>
      <c r="AA715" s="15"/>
      <c r="AB715" s="15"/>
      <c r="AC715" s="15"/>
      <c r="AD715" s="48"/>
      <c r="AE715" s="81"/>
      <c r="AF715" s="48"/>
      <c r="AG715" s="15"/>
      <c r="AH715" s="15"/>
      <c r="AI715" s="81"/>
      <c r="AJ715" s="81"/>
      <c r="AK715" s="81"/>
      <c r="AL715" s="15"/>
      <c r="AM715" s="15"/>
      <c r="AN715" s="81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</row>
    <row r="716" spans="1:52" ht="15" customHeight="1" x14ac:dyDescent="0.25">
      <c r="A716" s="15"/>
      <c r="B716" s="15"/>
      <c r="C716" s="15"/>
      <c r="D716" s="15"/>
      <c r="E716" s="15"/>
      <c r="F716" s="15"/>
      <c r="G716" s="15"/>
      <c r="H716" s="48"/>
      <c r="I716" s="48"/>
      <c r="J716" s="48"/>
      <c r="K716" s="48"/>
      <c r="L716" s="81"/>
      <c r="M716" s="81"/>
      <c r="N716" s="81"/>
      <c r="O716" s="81"/>
      <c r="P716" s="81"/>
      <c r="Q716" s="81"/>
      <c r="R716" s="15"/>
      <c r="S716" s="15"/>
      <c r="T716" s="15"/>
      <c r="U716" s="15"/>
      <c r="V716" s="15"/>
      <c r="W716" s="48"/>
      <c r="X716" s="15"/>
      <c r="Y716" s="15"/>
      <c r="Z716" s="15"/>
      <c r="AA716" s="15"/>
      <c r="AB716" s="15"/>
      <c r="AC716" s="15"/>
      <c r="AD716" s="48"/>
      <c r="AE716" s="81"/>
      <c r="AF716" s="48"/>
      <c r="AG716" s="15"/>
      <c r="AH716" s="15"/>
      <c r="AI716" s="81"/>
      <c r="AJ716" s="81"/>
      <c r="AK716" s="81"/>
      <c r="AL716" s="15"/>
      <c r="AM716" s="15"/>
      <c r="AN716" s="81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</row>
    <row r="717" spans="1:52" ht="15" customHeight="1" x14ac:dyDescent="0.25">
      <c r="A717" s="15"/>
      <c r="B717" s="15"/>
      <c r="C717" s="15"/>
      <c r="D717" s="15"/>
      <c r="E717" s="15"/>
      <c r="F717" s="15"/>
      <c r="G717" s="15"/>
      <c r="H717" s="48"/>
      <c r="I717" s="48"/>
      <c r="J717" s="48"/>
      <c r="K717" s="48"/>
      <c r="L717" s="81"/>
      <c r="M717" s="81"/>
      <c r="N717" s="81"/>
      <c r="O717" s="81"/>
      <c r="P717" s="81"/>
      <c r="Q717" s="81"/>
      <c r="R717" s="15"/>
      <c r="S717" s="15"/>
      <c r="T717" s="15"/>
      <c r="U717" s="15"/>
      <c r="V717" s="15"/>
      <c r="W717" s="48"/>
      <c r="X717" s="15"/>
      <c r="Y717" s="15"/>
      <c r="Z717" s="15"/>
      <c r="AA717" s="15"/>
      <c r="AB717" s="15"/>
      <c r="AC717" s="15"/>
      <c r="AD717" s="48"/>
      <c r="AE717" s="81"/>
      <c r="AF717" s="48"/>
      <c r="AG717" s="15"/>
      <c r="AH717" s="15"/>
      <c r="AI717" s="81"/>
      <c r="AJ717" s="81"/>
      <c r="AK717" s="81"/>
      <c r="AL717" s="15"/>
      <c r="AM717" s="15"/>
      <c r="AN717" s="81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</row>
    <row r="718" spans="1:52" ht="15" customHeight="1" x14ac:dyDescent="0.25">
      <c r="A718" s="15"/>
      <c r="B718" s="15"/>
      <c r="C718" s="15"/>
      <c r="D718" s="15"/>
      <c r="E718" s="15"/>
      <c r="F718" s="15"/>
      <c r="G718" s="15"/>
      <c r="H718" s="48"/>
      <c r="I718" s="48"/>
      <c r="J718" s="48"/>
      <c r="K718" s="48"/>
      <c r="L718" s="81"/>
      <c r="M718" s="81"/>
      <c r="N718" s="81"/>
      <c r="O718" s="81"/>
      <c r="P718" s="81"/>
      <c r="Q718" s="81"/>
      <c r="R718" s="15"/>
      <c r="S718" s="15"/>
      <c r="T718" s="15"/>
      <c r="U718" s="15"/>
      <c r="V718" s="15"/>
      <c r="W718" s="48"/>
      <c r="X718" s="15"/>
      <c r="Y718" s="15"/>
      <c r="Z718" s="15"/>
      <c r="AA718" s="15"/>
      <c r="AB718" s="15"/>
      <c r="AC718" s="15"/>
      <c r="AD718" s="48"/>
      <c r="AE718" s="81"/>
      <c r="AF718" s="48"/>
      <c r="AG718" s="15"/>
      <c r="AH718" s="15"/>
      <c r="AI718" s="81"/>
      <c r="AJ718" s="81"/>
      <c r="AK718" s="81"/>
      <c r="AL718" s="15"/>
      <c r="AM718" s="15"/>
      <c r="AN718" s="81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</row>
    <row r="719" spans="1:52" ht="15" customHeight="1" x14ac:dyDescent="0.25">
      <c r="A719" s="15"/>
      <c r="B719" s="15"/>
      <c r="C719" s="15"/>
      <c r="D719" s="15"/>
      <c r="E719" s="15"/>
      <c r="F719" s="15"/>
      <c r="G719" s="15"/>
      <c r="H719" s="48"/>
      <c r="I719" s="48"/>
      <c r="J719" s="48"/>
      <c r="K719" s="48"/>
      <c r="L719" s="81"/>
      <c r="M719" s="81"/>
      <c r="N719" s="81"/>
      <c r="O719" s="81"/>
      <c r="P719" s="81"/>
      <c r="Q719" s="81"/>
      <c r="R719" s="15"/>
      <c r="S719" s="15"/>
      <c r="T719" s="15"/>
      <c r="U719" s="15"/>
      <c r="V719" s="15"/>
      <c r="W719" s="48"/>
      <c r="X719" s="15"/>
      <c r="Y719" s="15"/>
      <c r="Z719" s="15"/>
      <c r="AA719" s="15"/>
      <c r="AB719" s="15"/>
      <c r="AC719" s="15"/>
      <c r="AD719" s="48"/>
      <c r="AE719" s="81"/>
      <c r="AF719" s="48"/>
      <c r="AG719" s="15"/>
      <c r="AH719" s="15"/>
      <c r="AI719" s="81"/>
      <c r="AJ719" s="81"/>
      <c r="AK719" s="81"/>
      <c r="AL719" s="15"/>
      <c r="AM719" s="15"/>
      <c r="AN719" s="81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</row>
    <row r="720" spans="1:52" ht="15" customHeight="1" x14ac:dyDescent="0.25">
      <c r="A720" s="15"/>
      <c r="B720" s="15"/>
      <c r="C720" s="15"/>
      <c r="D720" s="15"/>
      <c r="E720" s="15"/>
      <c r="F720" s="15"/>
      <c r="G720" s="15"/>
      <c r="H720" s="48"/>
      <c r="I720" s="48"/>
      <c r="J720" s="48"/>
      <c r="K720" s="48"/>
      <c r="L720" s="81"/>
      <c r="M720" s="81"/>
      <c r="N720" s="81"/>
      <c r="O720" s="81"/>
      <c r="P720" s="81"/>
      <c r="Q720" s="81"/>
      <c r="R720" s="15"/>
      <c r="S720" s="15"/>
      <c r="T720" s="15"/>
      <c r="U720" s="15"/>
      <c r="V720" s="15"/>
      <c r="W720" s="48"/>
      <c r="X720" s="15"/>
      <c r="Y720" s="15"/>
      <c r="Z720" s="15"/>
      <c r="AA720" s="15"/>
      <c r="AB720" s="15"/>
      <c r="AC720" s="15"/>
      <c r="AD720" s="48"/>
      <c r="AE720" s="81"/>
      <c r="AF720" s="48"/>
      <c r="AG720" s="15"/>
      <c r="AH720" s="15"/>
      <c r="AI720" s="81"/>
      <c r="AJ720" s="81"/>
      <c r="AK720" s="81"/>
      <c r="AL720" s="15"/>
      <c r="AM720" s="15"/>
      <c r="AN720" s="81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</row>
    <row r="721" spans="1:52" ht="15" customHeight="1" x14ac:dyDescent="0.25">
      <c r="A721" s="15"/>
      <c r="B721" s="15"/>
      <c r="C721" s="15"/>
      <c r="D721" s="15"/>
      <c r="E721" s="15"/>
      <c r="F721" s="15"/>
      <c r="G721" s="15"/>
      <c r="H721" s="48"/>
      <c r="I721" s="48"/>
      <c r="J721" s="48"/>
      <c r="K721" s="48"/>
      <c r="L721" s="81"/>
      <c r="M721" s="81"/>
      <c r="N721" s="81"/>
      <c r="O721" s="81"/>
      <c r="P721" s="81"/>
      <c r="Q721" s="81"/>
      <c r="R721" s="15"/>
      <c r="S721" s="15"/>
      <c r="T721" s="15"/>
      <c r="U721" s="15"/>
      <c r="V721" s="15"/>
      <c r="W721" s="48"/>
      <c r="X721" s="15"/>
      <c r="Y721" s="15"/>
      <c r="Z721" s="15"/>
      <c r="AA721" s="15"/>
      <c r="AB721" s="15"/>
      <c r="AC721" s="15"/>
      <c r="AD721" s="48"/>
      <c r="AE721" s="81"/>
      <c r="AF721" s="48"/>
      <c r="AG721" s="15"/>
      <c r="AH721" s="15"/>
      <c r="AI721" s="81"/>
      <c r="AJ721" s="81"/>
      <c r="AK721" s="81"/>
      <c r="AL721" s="15"/>
      <c r="AM721" s="15"/>
      <c r="AN721" s="81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</row>
    <row r="722" spans="1:52" ht="15" customHeight="1" x14ac:dyDescent="0.25">
      <c r="A722" s="15"/>
      <c r="B722" s="15"/>
      <c r="C722" s="15"/>
      <c r="D722" s="15"/>
      <c r="E722" s="15"/>
      <c r="F722" s="15"/>
      <c r="G722" s="15"/>
      <c r="H722" s="48"/>
      <c r="I722" s="48"/>
      <c r="J722" s="48"/>
      <c r="K722" s="48"/>
      <c r="L722" s="81"/>
      <c r="M722" s="81"/>
      <c r="N722" s="81"/>
      <c r="O722" s="81"/>
      <c r="P722" s="81"/>
      <c r="Q722" s="81"/>
      <c r="R722" s="15"/>
      <c r="S722" s="15"/>
      <c r="T722" s="15"/>
      <c r="U722" s="15"/>
      <c r="V722" s="15"/>
      <c r="W722" s="48"/>
      <c r="X722" s="15"/>
      <c r="Y722" s="15"/>
      <c r="Z722" s="15"/>
      <c r="AA722" s="15"/>
      <c r="AB722" s="15"/>
      <c r="AC722" s="15"/>
      <c r="AD722" s="48"/>
      <c r="AE722" s="81"/>
      <c r="AF722" s="48"/>
      <c r="AG722" s="15"/>
      <c r="AH722" s="15"/>
      <c r="AI722" s="81"/>
      <c r="AJ722" s="81"/>
      <c r="AK722" s="81"/>
      <c r="AL722" s="15"/>
      <c r="AM722" s="15"/>
      <c r="AN722" s="81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</row>
    <row r="723" spans="1:52" ht="15" customHeight="1" x14ac:dyDescent="0.25">
      <c r="A723" s="15"/>
      <c r="B723" s="15"/>
      <c r="C723" s="15"/>
      <c r="D723" s="15"/>
      <c r="E723" s="15"/>
      <c r="F723" s="15"/>
      <c r="G723" s="15"/>
      <c r="H723" s="48"/>
      <c r="I723" s="48"/>
      <c r="J723" s="48"/>
      <c r="K723" s="48"/>
      <c r="L723" s="81"/>
      <c r="M723" s="81"/>
      <c r="N723" s="81"/>
      <c r="O723" s="81"/>
      <c r="P723" s="81"/>
      <c r="Q723" s="81"/>
      <c r="R723" s="15"/>
      <c r="S723" s="15"/>
      <c r="T723" s="15"/>
      <c r="U723" s="15"/>
      <c r="V723" s="15"/>
      <c r="W723" s="48"/>
      <c r="X723" s="15"/>
      <c r="Y723" s="15"/>
      <c r="Z723" s="15"/>
      <c r="AA723" s="15"/>
      <c r="AB723" s="15"/>
      <c r="AC723" s="15"/>
      <c r="AD723" s="48"/>
      <c r="AE723" s="81"/>
      <c r="AF723" s="48"/>
      <c r="AG723" s="15"/>
      <c r="AH723" s="15"/>
      <c r="AI723" s="81"/>
      <c r="AJ723" s="81"/>
      <c r="AK723" s="81"/>
      <c r="AL723" s="15"/>
      <c r="AM723" s="15"/>
      <c r="AN723" s="81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</row>
    <row r="724" spans="1:52" ht="15" customHeight="1" x14ac:dyDescent="0.25">
      <c r="A724" s="15"/>
      <c r="B724" s="15"/>
      <c r="C724" s="15"/>
      <c r="D724" s="15"/>
      <c r="E724" s="15"/>
      <c r="F724" s="15"/>
      <c r="G724" s="15"/>
      <c r="H724" s="48"/>
      <c r="I724" s="48"/>
      <c r="J724" s="48"/>
      <c r="K724" s="48"/>
      <c r="L724" s="81"/>
      <c r="M724" s="81"/>
      <c r="N724" s="81"/>
      <c r="O724" s="81"/>
      <c r="P724" s="81"/>
      <c r="Q724" s="81"/>
      <c r="R724" s="15"/>
      <c r="S724" s="15"/>
      <c r="T724" s="15"/>
      <c r="U724" s="15"/>
      <c r="V724" s="15"/>
      <c r="W724" s="48"/>
      <c r="X724" s="15"/>
      <c r="Y724" s="15"/>
      <c r="Z724" s="15"/>
      <c r="AA724" s="15"/>
      <c r="AB724" s="15"/>
      <c r="AC724" s="15"/>
      <c r="AD724" s="48"/>
      <c r="AE724" s="81"/>
      <c r="AF724" s="48"/>
      <c r="AG724" s="15"/>
      <c r="AH724" s="15"/>
      <c r="AI724" s="81"/>
      <c r="AJ724" s="81"/>
      <c r="AK724" s="81"/>
      <c r="AL724" s="15"/>
      <c r="AM724" s="15"/>
      <c r="AN724" s="81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</row>
    <row r="725" spans="1:52" ht="15" customHeight="1" x14ac:dyDescent="0.25">
      <c r="A725" s="15"/>
      <c r="B725" s="15"/>
      <c r="C725" s="15"/>
      <c r="D725" s="15"/>
      <c r="E725" s="15"/>
      <c r="F725" s="15"/>
      <c r="G725" s="15"/>
      <c r="H725" s="48"/>
      <c r="I725" s="48"/>
      <c r="J725" s="48"/>
      <c r="K725" s="48"/>
      <c r="L725" s="81"/>
      <c r="M725" s="81"/>
      <c r="N725" s="81"/>
      <c r="O725" s="81"/>
      <c r="P725" s="81"/>
      <c r="Q725" s="81"/>
      <c r="R725" s="15"/>
      <c r="S725" s="15"/>
      <c r="T725" s="15"/>
      <c r="U725" s="15"/>
      <c r="V725" s="15"/>
      <c r="W725" s="48"/>
      <c r="X725" s="15"/>
      <c r="Y725" s="15"/>
      <c r="Z725" s="15"/>
      <c r="AA725" s="15"/>
      <c r="AB725" s="15"/>
      <c r="AC725" s="15"/>
      <c r="AD725" s="48"/>
      <c r="AE725" s="81"/>
      <c r="AF725" s="48"/>
      <c r="AG725" s="15"/>
      <c r="AH725" s="15"/>
      <c r="AI725" s="81"/>
      <c r="AJ725" s="81"/>
      <c r="AK725" s="81"/>
      <c r="AL725" s="15"/>
      <c r="AM725" s="15"/>
      <c r="AN725" s="81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</row>
    <row r="726" spans="1:52" ht="15" customHeight="1" x14ac:dyDescent="0.25">
      <c r="A726" s="15"/>
      <c r="B726" s="15"/>
      <c r="C726" s="15"/>
      <c r="D726" s="15"/>
      <c r="E726" s="15"/>
      <c r="F726" s="15"/>
      <c r="G726" s="15"/>
      <c r="H726" s="48"/>
      <c r="I726" s="48"/>
      <c r="J726" s="48"/>
      <c r="K726" s="48"/>
      <c r="L726" s="81"/>
      <c r="M726" s="81"/>
      <c r="N726" s="81"/>
      <c r="O726" s="81"/>
      <c r="P726" s="81"/>
      <c r="Q726" s="81"/>
      <c r="R726" s="15"/>
      <c r="S726" s="15"/>
      <c r="T726" s="15"/>
      <c r="U726" s="15"/>
      <c r="V726" s="15"/>
      <c r="W726" s="48"/>
      <c r="X726" s="15"/>
      <c r="Y726" s="15"/>
      <c r="Z726" s="15"/>
      <c r="AA726" s="15"/>
      <c r="AB726" s="15"/>
      <c r="AC726" s="15"/>
      <c r="AD726" s="48"/>
      <c r="AE726" s="81"/>
      <c r="AF726" s="48"/>
      <c r="AG726" s="15"/>
      <c r="AH726" s="15"/>
      <c r="AI726" s="81"/>
      <c r="AJ726" s="81"/>
      <c r="AK726" s="81"/>
      <c r="AL726" s="15"/>
      <c r="AM726" s="15"/>
      <c r="AN726" s="81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</row>
    <row r="727" spans="1:52" ht="15" customHeight="1" x14ac:dyDescent="0.25">
      <c r="A727" s="15"/>
      <c r="B727" s="15"/>
      <c r="C727" s="15"/>
      <c r="D727" s="15"/>
      <c r="E727" s="15"/>
      <c r="F727" s="15"/>
      <c r="G727" s="15"/>
      <c r="H727" s="48"/>
      <c r="I727" s="48"/>
      <c r="J727" s="48"/>
      <c r="K727" s="48"/>
      <c r="L727" s="81"/>
      <c r="M727" s="81"/>
      <c r="N727" s="81"/>
      <c r="O727" s="81"/>
      <c r="P727" s="81"/>
      <c r="Q727" s="81"/>
      <c r="R727" s="15"/>
      <c r="S727" s="15"/>
      <c r="T727" s="15"/>
      <c r="U727" s="15"/>
      <c r="V727" s="15"/>
      <c r="W727" s="48"/>
      <c r="X727" s="15"/>
      <c r="Y727" s="15"/>
      <c r="Z727" s="15"/>
      <c r="AA727" s="15"/>
      <c r="AB727" s="15"/>
      <c r="AC727" s="15"/>
      <c r="AD727" s="48"/>
      <c r="AE727" s="81"/>
      <c r="AF727" s="48"/>
      <c r="AG727" s="15"/>
      <c r="AH727" s="15"/>
      <c r="AI727" s="81"/>
      <c r="AJ727" s="81"/>
      <c r="AK727" s="81"/>
      <c r="AL727" s="15"/>
      <c r="AM727" s="15"/>
      <c r="AN727" s="81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</row>
    <row r="728" spans="1:52" ht="15" customHeight="1" x14ac:dyDescent="0.25">
      <c r="A728" s="15"/>
      <c r="B728" s="15"/>
      <c r="C728" s="15"/>
      <c r="D728" s="15"/>
      <c r="E728" s="15"/>
      <c r="F728" s="15"/>
      <c r="G728" s="15"/>
      <c r="H728" s="48"/>
      <c r="I728" s="48"/>
      <c r="J728" s="48"/>
      <c r="K728" s="48"/>
      <c r="L728" s="81"/>
      <c r="M728" s="81"/>
      <c r="N728" s="81"/>
      <c r="O728" s="81"/>
      <c r="P728" s="81"/>
      <c r="Q728" s="81"/>
      <c r="R728" s="15"/>
      <c r="S728" s="15"/>
      <c r="T728" s="15"/>
      <c r="U728" s="15"/>
      <c r="V728" s="15"/>
      <c r="W728" s="48"/>
      <c r="X728" s="15"/>
      <c r="Y728" s="15"/>
      <c r="Z728" s="15"/>
      <c r="AA728" s="15"/>
      <c r="AB728" s="15"/>
      <c r="AC728" s="15"/>
      <c r="AD728" s="48"/>
      <c r="AE728" s="81"/>
      <c r="AF728" s="48"/>
      <c r="AG728" s="15"/>
      <c r="AH728" s="15"/>
      <c r="AI728" s="81"/>
      <c r="AJ728" s="81"/>
      <c r="AK728" s="81"/>
      <c r="AL728" s="15"/>
      <c r="AM728" s="15"/>
      <c r="AN728" s="81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</row>
    <row r="729" spans="1:52" ht="15" customHeight="1" x14ac:dyDescent="0.25">
      <c r="A729" s="15"/>
      <c r="B729" s="15"/>
      <c r="C729" s="15"/>
      <c r="D729" s="15"/>
      <c r="E729" s="15"/>
      <c r="F729" s="15"/>
      <c r="G729" s="15"/>
      <c r="H729" s="48"/>
      <c r="I729" s="48"/>
      <c r="J729" s="48"/>
      <c r="K729" s="48"/>
      <c r="L729" s="81"/>
      <c r="M729" s="81"/>
      <c r="N729" s="81"/>
      <c r="O729" s="81"/>
      <c r="P729" s="81"/>
      <c r="Q729" s="81"/>
      <c r="R729" s="15"/>
      <c r="S729" s="15"/>
      <c r="T729" s="15"/>
      <c r="U729" s="15"/>
      <c r="V729" s="15"/>
      <c r="W729" s="48"/>
      <c r="X729" s="15"/>
      <c r="Y729" s="15"/>
      <c r="Z729" s="15"/>
      <c r="AA729" s="15"/>
      <c r="AB729" s="15"/>
      <c r="AC729" s="15"/>
      <c r="AD729" s="48"/>
      <c r="AE729" s="81"/>
      <c r="AF729" s="48"/>
      <c r="AG729" s="15"/>
      <c r="AH729" s="15"/>
      <c r="AI729" s="81"/>
      <c r="AJ729" s="81"/>
      <c r="AK729" s="81"/>
      <c r="AL729" s="15"/>
      <c r="AM729" s="15"/>
      <c r="AN729" s="81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</row>
    <row r="730" spans="1:52" ht="15" customHeight="1" x14ac:dyDescent="0.25">
      <c r="A730" s="15"/>
      <c r="B730" s="15"/>
      <c r="C730" s="15"/>
      <c r="D730" s="15"/>
      <c r="E730" s="15"/>
      <c r="F730" s="15"/>
      <c r="G730" s="15"/>
      <c r="H730" s="48"/>
      <c r="I730" s="48"/>
      <c r="J730" s="48"/>
      <c r="K730" s="48"/>
      <c r="L730" s="81"/>
      <c r="M730" s="81"/>
      <c r="N730" s="81"/>
      <c r="O730" s="81"/>
      <c r="P730" s="81"/>
      <c r="Q730" s="81"/>
      <c r="R730" s="15"/>
      <c r="S730" s="15"/>
      <c r="T730" s="15"/>
      <c r="U730" s="15"/>
      <c r="V730" s="15"/>
      <c r="W730" s="48"/>
      <c r="X730" s="15"/>
      <c r="Y730" s="15"/>
      <c r="Z730" s="15"/>
      <c r="AA730" s="15"/>
      <c r="AB730" s="15"/>
      <c r="AC730" s="15"/>
      <c r="AD730" s="48"/>
      <c r="AE730" s="81"/>
      <c r="AF730" s="48"/>
      <c r="AG730" s="15"/>
      <c r="AH730" s="15"/>
      <c r="AI730" s="81"/>
      <c r="AJ730" s="81"/>
      <c r="AK730" s="81"/>
      <c r="AL730" s="15"/>
      <c r="AM730" s="15"/>
      <c r="AN730" s="81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</row>
    <row r="731" spans="1:52" ht="15" customHeight="1" x14ac:dyDescent="0.25">
      <c r="A731" s="15"/>
      <c r="B731" s="15"/>
      <c r="C731" s="15"/>
      <c r="D731" s="15"/>
      <c r="E731" s="15"/>
      <c r="F731" s="15"/>
      <c r="G731" s="15"/>
      <c r="H731" s="48"/>
      <c r="I731" s="48"/>
      <c r="J731" s="48"/>
      <c r="K731" s="48"/>
      <c r="L731" s="81"/>
      <c r="M731" s="81"/>
      <c r="N731" s="81"/>
      <c r="O731" s="81"/>
      <c r="P731" s="81"/>
      <c r="Q731" s="81"/>
      <c r="R731" s="15"/>
      <c r="S731" s="15"/>
      <c r="T731" s="15"/>
      <c r="U731" s="15"/>
      <c r="V731" s="15"/>
      <c r="W731" s="48"/>
      <c r="X731" s="15"/>
      <c r="Y731" s="15"/>
      <c r="Z731" s="15"/>
      <c r="AA731" s="15"/>
      <c r="AB731" s="15"/>
      <c r="AC731" s="15"/>
      <c r="AD731" s="48"/>
      <c r="AE731" s="81"/>
      <c r="AF731" s="48"/>
      <c r="AG731" s="15"/>
      <c r="AH731" s="15"/>
      <c r="AI731" s="81"/>
      <c r="AJ731" s="81"/>
      <c r="AK731" s="81"/>
      <c r="AL731" s="15"/>
      <c r="AM731" s="15"/>
      <c r="AN731" s="81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</row>
    <row r="732" spans="1:52" ht="15" customHeight="1" x14ac:dyDescent="0.25">
      <c r="A732" s="15"/>
      <c r="B732" s="15"/>
      <c r="C732" s="15"/>
      <c r="D732" s="15"/>
      <c r="E732" s="15"/>
      <c r="F732" s="15"/>
      <c r="G732" s="15"/>
      <c r="H732" s="48"/>
      <c r="I732" s="48"/>
      <c r="J732" s="48"/>
      <c r="K732" s="48"/>
      <c r="L732" s="81"/>
      <c r="M732" s="81"/>
      <c r="N732" s="81"/>
      <c r="O732" s="81"/>
      <c r="P732" s="81"/>
      <c r="Q732" s="81"/>
      <c r="R732" s="15"/>
      <c r="S732" s="15"/>
      <c r="T732" s="15"/>
      <c r="U732" s="15"/>
      <c r="V732" s="15"/>
      <c r="W732" s="48"/>
      <c r="X732" s="15"/>
      <c r="Y732" s="15"/>
      <c r="Z732" s="15"/>
      <c r="AA732" s="15"/>
      <c r="AB732" s="15"/>
      <c r="AC732" s="15"/>
      <c r="AD732" s="48"/>
      <c r="AE732" s="81"/>
      <c r="AF732" s="48"/>
      <c r="AG732" s="15"/>
      <c r="AH732" s="15"/>
      <c r="AI732" s="81"/>
      <c r="AJ732" s="81"/>
      <c r="AK732" s="81"/>
      <c r="AL732" s="15"/>
      <c r="AM732" s="15"/>
      <c r="AN732" s="81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</row>
    <row r="733" spans="1:52" ht="15" customHeight="1" x14ac:dyDescent="0.25">
      <c r="A733" s="15"/>
      <c r="B733" s="15"/>
      <c r="C733" s="15"/>
      <c r="D733" s="15"/>
      <c r="E733" s="15"/>
      <c r="F733" s="15"/>
      <c r="G733" s="15"/>
      <c r="H733" s="48"/>
      <c r="I733" s="48"/>
      <c r="J733" s="48"/>
      <c r="K733" s="48"/>
      <c r="L733" s="81"/>
      <c r="M733" s="81"/>
      <c r="N733" s="81"/>
      <c r="O733" s="81"/>
      <c r="P733" s="81"/>
      <c r="Q733" s="81"/>
      <c r="R733" s="15"/>
      <c r="S733" s="15"/>
      <c r="T733" s="15"/>
      <c r="U733" s="15"/>
      <c r="V733" s="15"/>
      <c r="W733" s="48"/>
      <c r="X733" s="15"/>
      <c r="Y733" s="15"/>
      <c r="Z733" s="15"/>
      <c r="AA733" s="15"/>
      <c r="AB733" s="15"/>
      <c r="AC733" s="15"/>
      <c r="AD733" s="48"/>
      <c r="AE733" s="81"/>
      <c r="AF733" s="48"/>
      <c r="AG733" s="15"/>
      <c r="AH733" s="15"/>
      <c r="AI733" s="81"/>
      <c r="AJ733" s="81"/>
      <c r="AK733" s="81"/>
      <c r="AL733" s="15"/>
      <c r="AM733" s="15"/>
      <c r="AN733" s="81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</row>
    <row r="734" spans="1:52" ht="15" customHeight="1" x14ac:dyDescent="0.25">
      <c r="A734" s="15"/>
      <c r="B734" s="15"/>
      <c r="C734" s="15"/>
      <c r="D734" s="15"/>
      <c r="E734" s="15"/>
      <c r="F734" s="15"/>
      <c r="G734" s="15"/>
      <c r="H734" s="48"/>
      <c r="I734" s="48"/>
      <c r="J734" s="48"/>
      <c r="K734" s="48"/>
      <c r="L734" s="81"/>
      <c r="M734" s="81"/>
      <c r="N734" s="81"/>
      <c r="O734" s="81"/>
      <c r="P734" s="81"/>
      <c r="Q734" s="81"/>
      <c r="R734" s="15"/>
      <c r="S734" s="15"/>
      <c r="T734" s="15"/>
      <c r="U734" s="15"/>
      <c r="V734" s="15"/>
      <c r="W734" s="48"/>
      <c r="X734" s="15"/>
      <c r="Y734" s="15"/>
      <c r="Z734" s="15"/>
      <c r="AA734" s="15"/>
      <c r="AB734" s="15"/>
      <c r="AC734" s="15"/>
      <c r="AD734" s="48"/>
      <c r="AE734" s="81"/>
      <c r="AF734" s="48"/>
      <c r="AG734" s="15"/>
      <c r="AH734" s="15"/>
      <c r="AI734" s="81"/>
      <c r="AJ734" s="81"/>
      <c r="AK734" s="81"/>
      <c r="AL734" s="15"/>
      <c r="AM734" s="15"/>
      <c r="AN734" s="81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</row>
    <row r="735" spans="1:52" ht="15" customHeight="1" x14ac:dyDescent="0.25">
      <c r="A735" s="15"/>
      <c r="B735" s="15"/>
      <c r="C735" s="15"/>
      <c r="D735" s="15"/>
      <c r="E735" s="15"/>
      <c r="F735" s="15"/>
      <c r="G735" s="15"/>
      <c r="H735" s="48"/>
      <c r="I735" s="48"/>
      <c r="J735" s="48"/>
      <c r="K735" s="48"/>
      <c r="L735" s="81"/>
      <c r="M735" s="81"/>
      <c r="N735" s="81"/>
      <c r="O735" s="81"/>
      <c r="P735" s="81"/>
      <c r="Q735" s="81"/>
      <c r="R735" s="15"/>
      <c r="S735" s="15"/>
      <c r="T735" s="15"/>
      <c r="U735" s="15"/>
      <c r="V735" s="15"/>
      <c r="W735" s="48"/>
      <c r="X735" s="15"/>
      <c r="Y735" s="15"/>
      <c r="Z735" s="15"/>
      <c r="AA735" s="15"/>
      <c r="AB735" s="15"/>
      <c r="AC735" s="15"/>
      <c r="AD735" s="48"/>
      <c r="AE735" s="81"/>
      <c r="AF735" s="48"/>
      <c r="AG735" s="15"/>
      <c r="AH735" s="15"/>
      <c r="AI735" s="81"/>
      <c r="AJ735" s="81"/>
      <c r="AK735" s="81"/>
      <c r="AL735" s="15"/>
      <c r="AM735" s="15"/>
      <c r="AN735" s="81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</row>
    <row r="736" spans="1:52" ht="15" customHeight="1" x14ac:dyDescent="0.25">
      <c r="A736" s="15"/>
      <c r="B736" s="15"/>
      <c r="C736" s="15"/>
      <c r="D736" s="15"/>
      <c r="E736" s="15"/>
      <c r="F736" s="15"/>
      <c r="G736" s="15"/>
      <c r="H736" s="48"/>
      <c r="I736" s="48"/>
      <c r="J736" s="48"/>
      <c r="K736" s="48"/>
      <c r="L736" s="81"/>
      <c r="M736" s="81"/>
      <c r="N736" s="81"/>
      <c r="O736" s="81"/>
      <c r="P736" s="81"/>
      <c r="Q736" s="81"/>
      <c r="R736" s="15"/>
      <c r="S736" s="15"/>
      <c r="T736" s="15"/>
      <c r="U736" s="15"/>
      <c r="V736" s="15"/>
      <c r="W736" s="48"/>
      <c r="X736" s="15"/>
      <c r="Y736" s="15"/>
      <c r="Z736" s="15"/>
      <c r="AA736" s="15"/>
      <c r="AB736" s="15"/>
      <c r="AC736" s="15"/>
      <c r="AD736" s="48"/>
      <c r="AE736" s="81"/>
      <c r="AF736" s="48"/>
      <c r="AG736" s="15"/>
      <c r="AH736" s="15"/>
      <c r="AI736" s="81"/>
      <c r="AJ736" s="81"/>
      <c r="AK736" s="81"/>
      <c r="AL736" s="15"/>
      <c r="AM736" s="15"/>
      <c r="AN736" s="81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</row>
    <row r="737" spans="1:52" ht="15" customHeight="1" x14ac:dyDescent="0.25">
      <c r="A737" s="15"/>
      <c r="B737" s="15"/>
      <c r="C737" s="15"/>
      <c r="D737" s="15"/>
      <c r="E737" s="15"/>
      <c r="F737" s="15"/>
      <c r="G737" s="15"/>
      <c r="H737" s="48"/>
      <c r="I737" s="48"/>
      <c r="J737" s="48"/>
      <c r="K737" s="48"/>
      <c r="L737" s="81"/>
      <c r="M737" s="81"/>
      <c r="N737" s="81"/>
      <c r="O737" s="81"/>
      <c r="P737" s="81"/>
      <c r="Q737" s="81"/>
      <c r="R737" s="15"/>
      <c r="S737" s="15"/>
      <c r="T737" s="15"/>
      <c r="U737" s="15"/>
      <c r="V737" s="15"/>
      <c r="W737" s="48"/>
      <c r="X737" s="15"/>
      <c r="Y737" s="15"/>
      <c r="Z737" s="15"/>
      <c r="AA737" s="15"/>
      <c r="AB737" s="15"/>
      <c r="AC737" s="15"/>
      <c r="AD737" s="48"/>
      <c r="AE737" s="81"/>
      <c r="AF737" s="48"/>
      <c r="AG737" s="15"/>
      <c r="AH737" s="15"/>
      <c r="AI737" s="81"/>
      <c r="AJ737" s="81"/>
      <c r="AK737" s="81"/>
      <c r="AL737" s="15"/>
      <c r="AM737" s="15"/>
      <c r="AN737" s="81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</row>
    <row r="738" spans="1:52" ht="15" customHeight="1" x14ac:dyDescent="0.25">
      <c r="A738" s="15"/>
      <c r="B738" s="15"/>
      <c r="C738" s="15"/>
      <c r="D738" s="15"/>
      <c r="E738" s="15"/>
      <c r="F738" s="15"/>
      <c r="G738" s="15"/>
      <c r="H738" s="48"/>
      <c r="I738" s="48"/>
      <c r="J738" s="48"/>
      <c r="K738" s="48"/>
      <c r="L738" s="81"/>
      <c r="M738" s="81"/>
      <c r="N738" s="81"/>
      <c r="O738" s="81"/>
      <c r="P738" s="81"/>
      <c r="Q738" s="81"/>
      <c r="R738" s="15"/>
      <c r="S738" s="15"/>
      <c r="T738" s="15"/>
      <c r="U738" s="15"/>
      <c r="V738" s="15"/>
      <c r="W738" s="48"/>
      <c r="X738" s="15"/>
      <c r="Y738" s="15"/>
      <c r="Z738" s="15"/>
      <c r="AA738" s="15"/>
      <c r="AB738" s="15"/>
      <c r="AC738" s="15"/>
      <c r="AD738" s="48"/>
      <c r="AE738" s="81"/>
      <c r="AF738" s="48"/>
      <c r="AG738" s="15"/>
      <c r="AH738" s="15"/>
      <c r="AI738" s="81"/>
      <c r="AJ738" s="81"/>
      <c r="AK738" s="81"/>
      <c r="AL738" s="15"/>
      <c r="AM738" s="15"/>
      <c r="AN738" s="81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</row>
    <row r="739" spans="1:52" ht="15" customHeight="1" x14ac:dyDescent="0.25">
      <c r="A739" s="15"/>
      <c r="B739" s="15"/>
      <c r="C739" s="15"/>
      <c r="D739" s="15"/>
      <c r="E739" s="15"/>
      <c r="F739" s="15"/>
      <c r="G739" s="15"/>
      <c r="H739" s="48"/>
      <c r="I739" s="48"/>
      <c r="J739" s="48"/>
      <c r="K739" s="48"/>
      <c r="L739" s="81"/>
      <c r="M739" s="81"/>
      <c r="N739" s="81"/>
      <c r="O739" s="81"/>
      <c r="P739" s="81"/>
      <c r="Q739" s="81"/>
      <c r="R739" s="15"/>
      <c r="S739" s="15"/>
      <c r="T739" s="15"/>
      <c r="U739" s="15"/>
      <c r="V739" s="15"/>
      <c r="W739" s="48"/>
      <c r="X739" s="15"/>
      <c r="Y739" s="15"/>
      <c r="Z739" s="15"/>
      <c r="AA739" s="15"/>
      <c r="AB739" s="15"/>
      <c r="AC739" s="15"/>
      <c r="AD739" s="48"/>
      <c r="AE739" s="81"/>
      <c r="AF739" s="48"/>
      <c r="AG739" s="15"/>
      <c r="AH739" s="15"/>
      <c r="AI739" s="81"/>
      <c r="AJ739" s="81"/>
      <c r="AK739" s="81"/>
      <c r="AL739" s="15"/>
      <c r="AM739" s="15"/>
      <c r="AN739" s="81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</row>
    <row r="740" spans="1:52" ht="15" customHeight="1" x14ac:dyDescent="0.25">
      <c r="A740" s="15"/>
      <c r="B740" s="15"/>
      <c r="C740" s="15"/>
      <c r="D740" s="15"/>
      <c r="E740" s="15"/>
      <c r="F740" s="15"/>
      <c r="G740" s="15"/>
      <c r="H740" s="48"/>
      <c r="I740" s="48"/>
      <c r="J740" s="48"/>
      <c r="K740" s="48"/>
      <c r="L740" s="81"/>
      <c r="M740" s="81"/>
      <c r="N740" s="81"/>
      <c r="O740" s="81"/>
      <c r="P740" s="81"/>
      <c r="Q740" s="81"/>
      <c r="R740" s="15"/>
      <c r="S740" s="15"/>
      <c r="T740" s="15"/>
      <c r="U740" s="15"/>
      <c r="V740" s="15"/>
      <c r="W740" s="48"/>
      <c r="X740" s="15"/>
      <c r="Y740" s="15"/>
      <c r="Z740" s="15"/>
      <c r="AA740" s="15"/>
      <c r="AB740" s="15"/>
      <c r="AC740" s="15"/>
      <c r="AD740" s="48"/>
      <c r="AE740" s="81"/>
      <c r="AF740" s="48"/>
      <c r="AG740" s="15"/>
      <c r="AH740" s="15"/>
      <c r="AI740" s="81"/>
      <c r="AJ740" s="81"/>
      <c r="AK740" s="81"/>
      <c r="AL740" s="15"/>
      <c r="AM740" s="15"/>
      <c r="AN740" s="81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</row>
    <row r="741" spans="1:52" ht="15" customHeight="1" x14ac:dyDescent="0.25">
      <c r="A741" s="15"/>
      <c r="B741" s="15"/>
      <c r="C741" s="15"/>
      <c r="D741" s="15"/>
      <c r="E741" s="15"/>
      <c r="F741" s="15"/>
      <c r="G741" s="15"/>
      <c r="H741" s="48"/>
      <c r="I741" s="48"/>
      <c r="J741" s="48"/>
      <c r="K741" s="48"/>
      <c r="L741" s="81"/>
      <c r="M741" s="81"/>
      <c r="N741" s="81"/>
      <c r="O741" s="81"/>
      <c r="P741" s="81"/>
      <c r="Q741" s="81"/>
      <c r="R741" s="15"/>
      <c r="S741" s="15"/>
      <c r="T741" s="15"/>
      <c r="U741" s="15"/>
      <c r="V741" s="15"/>
      <c r="W741" s="48"/>
      <c r="X741" s="15"/>
      <c r="Y741" s="15"/>
      <c r="Z741" s="15"/>
      <c r="AA741" s="15"/>
      <c r="AB741" s="15"/>
      <c r="AC741" s="15"/>
      <c r="AD741" s="48"/>
      <c r="AE741" s="81"/>
      <c r="AF741" s="48"/>
      <c r="AG741" s="15"/>
      <c r="AH741" s="15"/>
      <c r="AI741" s="81"/>
      <c r="AJ741" s="81"/>
      <c r="AK741" s="81"/>
      <c r="AL741" s="15"/>
      <c r="AM741" s="15"/>
      <c r="AN741" s="81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</row>
    <row r="742" spans="1:52" ht="15" customHeight="1" x14ac:dyDescent="0.25">
      <c r="A742" s="15"/>
      <c r="B742" s="15"/>
      <c r="C742" s="15"/>
      <c r="D742" s="15"/>
      <c r="E742" s="15"/>
      <c r="F742" s="15"/>
      <c r="G742" s="15"/>
      <c r="H742" s="48"/>
      <c r="I742" s="48"/>
      <c r="J742" s="48"/>
      <c r="K742" s="48"/>
      <c r="L742" s="81"/>
      <c r="M742" s="81"/>
      <c r="N742" s="81"/>
      <c r="O742" s="81"/>
      <c r="P742" s="81"/>
      <c r="Q742" s="81"/>
      <c r="R742" s="15"/>
      <c r="S742" s="15"/>
      <c r="T742" s="15"/>
      <c r="U742" s="15"/>
      <c r="V742" s="15"/>
      <c r="W742" s="48"/>
      <c r="X742" s="15"/>
      <c r="Y742" s="15"/>
      <c r="Z742" s="15"/>
      <c r="AA742" s="15"/>
      <c r="AB742" s="15"/>
      <c r="AC742" s="15"/>
      <c r="AD742" s="48"/>
      <c r="AE742" s="81"/>
      <c r="AF742" s="48"/>
      <c r="AG742" s="15"/>
      <c r="AH742" s="15"/>
      <c r="AI742" s="81"/>
      <c r="AJ742" s="81"/>
      <c r="AK742" s="81"/>
      <c r="AL742" s="15"/>
      <c r="AM742" s="15"/>
      <c r="AN742" s="81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</row>
    <row r="743" spans="1:52" ht="15" customHeight="1" x14ac:dyDescent="0.25">
      <c r="A743" s="15"/>
      <c r="B743" s="15"/>
      <c r="C743" s="15"/>
      <c r="D743" s="15"/>
      <c r="E743" s="15"/>
      <c r="F743" s="15"/>
      <c r="G743" s="15"/>
      <c r="H743" s="48"/>
      <c r="I743" s="48"/>
      <c r="J743" s="48"/>
      <c r="K743" s="48"/>
      <c r="L743" s="81"/>
      <c r="M743" s="81"/>
      <c r="N743" s="81"/>
      <c r="O743" s="81"/>
      <c r="P743" s="81"/>
      <c r="Q743" s="81"/>
      <c r="R743" s="15"/>
      <c r="S743" s="15"/>
      <c r="T743" s="15"/>
      <c r="U743" s="15"/>
      <c r="V743" s="15"/>
      <c r="W743" s="48"/>
      <c r="X743" s="15"/>
      <c r="Y743" s="15"/>
      <c r="Z743" s="15"/>
      <c r="AA743" s="15"/>
      <c r="AB743" s="15"/>
      <c r="AC743" s="15"/>
      <c r="AD743" s="48"/>
      <c r="AE743" s="81"/>
      <c r="AF743" s="48"/>
      <c r="AG743" s="15"/>
      <c r="AH743" s="15"/>
      <c r="AI743" s="81"/>
      <c r="AJ743" s="81"/>
      <c r="AK743" s="81"/>
      <c r="AL743" s="15"/>
      <c r="AM743" s="15"/>
      <c r="AN743" s="81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</row>
    <row r="744" spans="1:52" ht="15" customHeight="1" x14ac:dyDescent="0.25">
      <c r="A744" s="15"/>
      <c r="B744" s="15"/>
      <c r="C744" s="15"/>
      <c r="D744" s="15"/>
      <c r="E744" s="15"/>
      <c r="F744" s="15"/>
      <c r="G744" s="15"/>
      <c r="H744" s="48"/>
      <c r="I744" s="48"/>
      <c r="J744" s="48"/>
      <c r="K744" s="48"/>
      <c r="L744" s="81"/>
      <c r="M744" s="81"/>
      <c r="N744" s="81"/>
      <c r="O744" s="81"/>
      <c r="P744" s="81"/>
      <c r="Q744" s="81"/>
      <c r="R744" s="15"/>
      <c r="S744" s="15"/>
      <c r="T744" s="15"/>
      <c r="U744" s="15"/>
      <c r="V744" s="15"/>
      <c r="W744" s="48"/>
      <c r="X744" s="15"/>
      <c r="Y744" s="15"/>
      <c r="Z744" s="15"/>
      <c r="AA744" s="15"/>
      <c r="AB744" s="15"/>
      <c r="AC744" s="15"/>
      <c r="AD744" s="48"/>
      <c r="AE744" s="81"/>
      <c r="AF744" s="48"/>
      <c r="AG744" s="15"/>
      <c r="AH744" s="15"/>
      <c r="AI744" s="81"/>
      <c r="AJ744" s="81"/>
      <c r="AK744" s="81"/>
      <c r="AL744" s="15"/>
      <c r="AM744" s="15"/>
      <c r="AN744" s="81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</row>
    <row r="745" spans="1:52" ht="15" customHeight="1" x14ac:dyDescent="0.25">
      <c r="A745" s="15"/>
      <c r="B745" s="15"/>
      <c r="C745" s="15"/>
      <c r="D745" s="15"/>
      <c r="E745" s="15"/>
      <c r="F745" s="15"/>
      <c r="G745" s="15"/>
      <c r="H745" s="48"/>
      <c r="I745" s="48"/>
      <c r="J745" s="48"/>
      <c r="K745" s="48"/>
      <c r="L745" s="81"/>
      <c r="M745" s="81"/>
      <c r="N745" s="81"/>
      <c r="O745" s="81"/>
      <c r="P745" s="81"/>
      <c r="Q745" s="81"/>
      <c r="R745" s="15"/>
      <c r="S745" s="15"/>
      <c r="T745" s="15"/>
      <c r="U745" s="15"/>
      <c r="V745" s="15"/>
      <c r="W745" s="48"/>
      <c r="X745" s="15"/>
      <c r="Y745" s="15"/>
      <c r="Z745" s="15"/>
      <c r="AA745" s="15"/>
      <c r="AB745" s="15"/>
      <c r="AC745" s="15"/>
      <c r="AD745" s="48"/>
      <c r="AE745" s="81"/>
      <c r="AF745" s="48"/>
      <c r="AG745" s="15"/>
      <c r="AH745" s="15"/>
      <c r="AI745" s="81"/>
      <c r="AJ745" s="81"/>
      <c r="AK745" s="81"/>
      <c r="AL745" s="15"/>
      <c r="AM745" s="15"/>
      <c r="AN745" s="81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</row>
    <row r="746" spans="1:52" ht="15" customHeight="1" x14ac:dyDescent="0.25">
      <c r="A746" s="15"/>
      <c r="B746" s="15"/>
      <c r="C746" s="15"/>
      <c r="D746" s="15"/>
      <c r="E746" s="15"/>
      <c r="F746" s="15"/>
      <c r="G746" s="15"/>
      <c r="H746" s="48"/>
      <c r="I746" s="48"/>
      <c r="J746" s="48"/>
      <c r="K746" s="48"/>
      <c r="L746" s="81"/>
      <c r="M746" s="81"/>
      <c r="N746" s="81"/>
      <c r="O746" s="81"/>
      <c r="P746" s="81"/>
      <c r="Q746" s="81"/>
      <c r="R746" s="15"/>
      <c r="S746" s="15"/>
      <c r="T746" s="15"/>
      <c r="U746" s="15"/>
      <c r="V746" s="15"/>
      <c r="W746" s="48"/>
      <c r="X746" s="15"/>
      <c r="Y746" s="15"/>
      <c r="Z746" s="15"/>
      <c r="AA746" s="15"/>
      <c r="AB746" s="15"/>
      <c r="AC746" s="15"/>
      <c r="AD746" s="48"/>
      <c r="AE746" s="81"/>
      <c r="AF746" s="48"/>
      <c r="AG746" s="15"/>
      <c r="AH746" s="15"/>
      <c r="AI746" s="81"/>
      <c r="AJ746" s="81"/>
      <c r="AK746" s="81"/>
      <c r="AL746" s="15"/>
      <c r="AM746" s="15"/>
      <c r="AN746" s="81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</row>
    <row r="747" spans="1:52" ht="15" customHeight="1" x14ac:dyDescent="0.25">
      <c r="A747" s="15"/>
      <c r="B747" s="15"/>
      <c r="C747" s="15"/>
      <c r="D747" s="15"/>
      <c r="E747" s="15"/>
      <c r="F747" s="15"/>
      <c r="G747" s="15"/>
      <c r="H747" s="48"/>
      <c r="I747" s="48"/>
      <c r="J747" s="48"/>
      <c r="K747" s="48"/>
      <c r="L747" s="81"/>
      <c r="M747" s="81"/>
      <c r="N747" s="81"/>
      <c r="O747" s="81"/>
      <c r="P747" s="81"/>
      <c r="Q747" s="81"/>
      <c r="R747" s="15"/>
      <c r="S747" s="15"/>
      <c r="T747" s="15"/>
      <c r="U747" s="15"/>
      <c r="V747" s="15"/>
      <c r="W747" s="48"/>
      <c r="X747" s="15"/>
      <c r="Y747" s="15"/>
      <c r="Z747" s="15"/>
      <c r="AA747" s="15"/>
      <c r="AB747" s="15"/>
      <c r="AC747" s="15"/>
      <c r="AD747" s="48"/>
      <c r="AE747" s="81"/>
      <c r="AF747" s="48"/>
      <c r="AG747" s="15"/>
      <c r="AH747" s="15"/>
      <c r="AI747" s="81"/>
      <c r="AJ747" s="81"/>
      <c r="AK747" s="81"/>
      <c r="AL747" s="15"/>
      <c r="AM747" s="15"/>
      <c r="AN747" s="81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</row>
    <row r="748" spans="1:52" ht="15" customHeight="1" x14ac:dyDescent="0.25">
      <c r="A748" s="15"/>
      <c r="B748" s="15"/>
      <c r="C748" s="15"/>
      <c r="D748" s="15"/>
      <c r="E748" s="15"/>
      <c r="F748" s="15"/>
      <c r="G748" s="15"/>
      <c r="H748" s="48"/>
      <c r="I748" s="48"/>
      <c r="J748" s="48"/>
      <c r="K748" s="48"/>
      <c r="L748" s="81"/>
      <c r="M748" s="81"/>
      <c r="N748" s="81"/>
      <c r="O748" s="81"/>
      <c r="P748" s="81"/>
      <c r="Q748" s="81"/>
      <c r="R748" s="15"/>
      <c r="S748" s="15"/>
      <c r="T748" s="15"/>
      <c r="U748" s="15"/>
      <c r="V748" s="15"/>
      <c r="W748" s="48"/>
      <c r="X748" s="15"/>
      <c r="Y748" s="15"/>
      <c r="Z748" s="15"/>
      <c r="AA748" s="15"/>
      <c r="AB748" s="15"/>
      <c r="AC748" s="15"/>
      <c r="AD748" s="48"/>
      <c r="AE748" s="81"/>
      <c r="AF748" s="48"/>
      <c r="AG748" s="15"/>
      <c r="AH748" s="15"/>
      <c r="AI748" s="81"/>
      <c r="AJ748" s="81"/>
      <c r="AK748" s="81"/>
      <c r="AL748" s="15"/>
      <c r="AM748" s="15"/>
      <c r="AN748" s="81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</row>
    <row r="749" spans="1:52" ht="15" customHeight="1" x14ac:dyDescent="0.25">
      <c r="A749" s="15"/>
      <c r="B749" s="15"/>
      <c r="C749" s="15"/>
      <c r="D749" s="15"/>
      <c r="E749" s="15"/>
      <c r="F749" s="15"/>
      <c r="G749" s="15"/>
      <c r="H749" s="48"/>
      <c r="I749" s="48"/>
      <c r="J749" s="48"/>
      <c r="K749" s="48"/>
      <c r="L749" s="81"/>
      <c r="M749" s="81"/>
      <c r="N749" s="81"/>
      <c r="O749" s="81"/>
      <c r="P749" s="81"/>
      <c r="Q749" s="81"/>
      <c r="R749" s="15"/>
      <c r="S749" s="15"/>
      <c r="T749" s="15"/>
      <c r="U749" s="15"/>
      <c r="V749" s="15"/>
      <c r="W749" s="48"/>
      <c r="X749" s="15"/>
      <c r="Y749" s="15"/>
      <c r="Z749" s="15"/>
      <c r="AA749" s="15"/>
      <c r="AB749" s="15"/>
      <c r="AC749" s="15"/>
      <c r="AD749" s="48"/>
      <c r="AE749" s="81"/>
      <c r="AF749" s="48"/>
      <c r="AG749" s="15"/>
      <c r="AH749" s="15"/>
      <c r="AI749" s="81"/>
      <c r="AJ749" s="81"/>
      <c r="AK749" s="81"/>
      <c r="AL749" s="15"/>
      <c r="AM749" s="15"/>
      <c r="AN749" s="81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</row>
    <row r="750" spans="1:52" ht="15" customHeight="1" x14ac:dyDescent="0.25">
      <c r="A750" s="15"/>
      <c r="B750" s="15"/>
      <c r="C750" s="15"/>
      <c r="D750" s="15"/>
      <c r="E750" s="15"/>
      <c r="F750" s="15"/>
      <c r="G750" s="15"/>
      <c r="H750" s="48"/>
      <c r="I750" s="48"/>
      <c r="J750" s="48"/>
      <c r="K750" s="48"/>
      <c r="L750" s="81"/>
      <c r="M750" s="81"/>
      <c r="N750" s="81"/>
      <c r="O750" s="81"/>
      <c r="P750" s="81"/>
      <c r="Q750" s="81"/>
      <c r="R750" s="15"/>
      <c r="S750" s="15"/>
      <c r="T750" s="15"/>
      <c r="U750" s="15"/>
      <c r="V750" s="15"/>
      <c r="W750" s="48"/>
      <c r="X750" s="15"/>
      <c r="Y750" s="15"/>
      <c r="Z750" s="15"/>
      <c r="AA750" s="15"/>
      <c r="AB750" s="15"/>
      <c r="AC750" s="15"/>
      <c r="AD750" s="48"/>
      <c r="AE750" s="81"/>
      <c r="AF750" s="48"/>
      <c r="AG750" s="15"/>
      <c r="AH750" s="15"/>
      <c r="AI750" s="81"/>
      <c r="AJ750" s="81"/>
      <c r="AK750" s="81"/>
      <c r="AL750" s="15"/>
      <c r="AM750" s="15"/>
      <c r="AN750" s="81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</row>
    <row r="751" spans="1:52" ht="15" customHeight="1" x14ac:dyDescent="0.25">
      <c r="A751" s="15"/>
      <c r="B751" s="15"/>
      <c r="C751" s="15"/>
      <c r="D751" s="15"/>
      <c r="E751" s="15"/>
      <c r="F751" s="15"/>
      <c r="G751" s="15"/>
      <c r="H751" s="48"/>
      <c r="I751" s="48"/>
      <c r="J751" s="48"/>
      <c r="K751" s="48"/>
      <c r="L751" s="81"/>
      <c r="M751" s="81"/>
      <c r="N751" s="81"/>
      <c r="O751" s="81"/>
      <c r="P751" s="81"/>
      <c r="Q751" s="81"/>
      <c r="R751" s="15"/>
      <c r="S751" s="15"/>
      <c r="T751" s="15"/>
      <c r="U751" s="15"/>
      <c r="V751" s="15"/>
      <c r="W751" s="48"/>
      <c r="X751" s="15"/>
      <c r="Y751" s="15"/>
      <c r="Z751" s="15"/>
      <c r="AA751" s="15"/>
      <c r="AB751" s="15"/>
      <c r="AC751" s="15"/>
      <c r="AD751" s="48"/>
      <c r="AE751" s="81"/>
      <c r="AF751" s="48"/>
      <c r="AG751" s="15"/>
      <c r="AH751" s="15"/>
      <c r="AI751" s="81"/>
      <c r="AJ751" s="81"/>
      <c r="AK751" s="81"/>
      <c r="AL751" s="15"/>
      <c r="AM751" s="15"/>
      <c r="AN751" s="81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</row>
    <row r="752" spans="1:52" ht="15" customHeight="1" x14ac:dyDescent="0.25">
      <c r="A752" s="15"/>
      <c r="B752" s="15"/>
      <c r="C752" s="15"/>
      <c r="D752" s="15"/>
      <c r="E752" s="15"/>
      <c r="F752" s="15"/>
      <c r="G752" s="15"/>
      <c r="H752" s="48"/>
      <c r="I752" s="48"/>
      <c r="J752" s="48"/>
      <c r="K752" s="48"/>
      <c r="L752" s="81"/>
      <c r="M752" s="81"/>
      <c r="N752" s="81"/>
      <c r="O752" s="81"/>
      <c r="P752" s="81"/>
      <c r="Q752" s="81"/>
      <c r="R752" s="15"/>
      <c r="S752" s="15"/>
      <c r="T752" s="15"/>
      <c r="U752" s="15"/>
      <c r="V752" s="15"/>
      <c r="W752" s="48"/>
      <c r="X752" s="15"/>
      <c r="Y752" s="15"/>
      <c r="Z752" s="15"/>
      <c r="AA752" s="15"/>
      <c r="AB752" s="15"/>
      <c r="AC752" s="15"/>
      <c r="AD752" s="48"/>
      <c r="AE752" s="81"/>
      <c r="AF752" s="48"/>
      <c r="AG752" s="15"/>
      <c r="AH752" s="15"/>
      <c r="AI752" s="81"/>
      <c r="AJ752" s="81"/>
      <c r="AK752" s="81"/>
      <c r="AL752" s="15"/>
      <c r="AM752" s="15"/>
      <c r="AN752" s="81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</row>
    <row r="753" spans="1:52" ht="15" customHeight="1" x14ac:dyDescent="0.25">
      <c r="A753" s="15"/>
      <c r="B753" s="15"/>
      <c r="C753" s="15"/>
      <c r="D753" s="15"/>
      <c r="E753" s="15"/>
      <c r="F753" s="15"/>
      <c r="G753" s="15"/>
      <c r="H753" s="48"/>
      <c r="I753" s="48"/>
      <c r="J753" s="48"/>
      <c r="K753" s="48"/>
      <c r="L753" s="81"/>
      <c r="M753" s="81"/>
      <c r="N753" s="81"/>
      <c r="O753" s="81"/>
      <c r="P753" s="81"/>
      <c r="Q753" s="81"/>
      <c r="R753" s="15"/>
      <c r="S753" s="15"/>
      <c r="T753" s="15"/>
      <c r="U753" s="15"/>
      <c r="V753" s="15"/>
      <c r="W753" s="48"/>
      <c r="X753" s="15"/>
      <c r="Y753" s="15"/>
      <c r="Z753" s="15"/>
      <c r="AA753" s="15"/>
      <c r="AB753" s="15"/>
      <c r="AC753" s="15"/>
      <c r="AD753" s="48"/>
      <c r="AE753" s="81"/>
      <c r="AF753" s="48"/>
      <c r="AG753" s="15"/>
      <c r="AH753" s="15"/>
      <c r="AI753" s="81"/>
      <c r="AJ753" s="81"/>
      <c r="AK753" s="81"/>
      <c r="AL753" s="15"/>
      <c r="AM753" s="15"/>
      <c r="AN753" s="81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</row>
    <row r="754" spans="1:52" ht="15" customHeight="1" x14ac:dyDescent="0.25">
      <c r="A754" s="15"/>
      <c r="B754" s="15"/>
      <c r="C754" s="15"/>
      <c r="D754" s="15"/>
      <c r="E754" s="15"/>
      <c r="F754" s="15"/>
      <c r="G754" s="15"/>
      <c r="H754" s="48"/>
      <c r="I754" s="48"/>
      <c r="J754" s="48"/>
      <c r="K754" s="48"/>
      <c r="L754" s="81"/>
      <c r="M754" s="81"/>
      <c r="N754" s="81"/>
      <c r="O754" s="81"/>
      <c r="P754" s="81"/>
      <c r="Q754" s="81"/>
      <c r="R754" s="15"/>
      <c r="S754" s="15"/>
      <c r="T754" s="15"/>
      <c r="U754" s="15"/>
      <c r="V754" s="15"/>
      <c r="W754" s="48"/>
      <c r="X754" s="15"/>
      <c r="Y754" s="15"/>
      <c r="Z754" s="15"/>
      <c r="AA754" s="15"/>
      <c r="AB754" s="15"/>
      <c r="AC754" s="15"/>
      <c r="AD754" s="48"/>
      <c r="AE754" s="81"/>
      <c r="AF754" s="48"/>
      <c r="AG754" s="15"/>
      <c r="AH754" s="15"/>
      <c r="AI754" s="81"/>
      <c r="AJ754" s="81"/>
      <c r="AK754" s="81"/>
      <c r="AL754" s="15"/>
      <c r="AM754" s="15"/>
      <c r="AN754" s="81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</row>
    <row r="755" spans="1:52" ht="15" customHeight="1" x14ac:dyDescent="0.25">
      <c r="A755" s="15"/>
      <c r="B755" s="15"/>
      <c r="C755" s="15"/>
      <c r="D755" s="15"/>
      <c r="E755" s="15"/>
      <c r="F755" s="15"/>
      <c r="G755" s="15"/>
      <c r="H755" s="48"/>
      <c r="I755" s="48"/>
      <c r="J755" s="48"/>
      <c r="K755" s="48"/>
      <c r="L755" s="81"/>
      <c r="M755" s="81"/>
      <c r="N755" s="81"/>
      <c r="O755" s="81"/>
      <c r="P755" s="81"/>
      <c r="Q755" s="81"/>
      <c r="R755" s="15"/>
      <c r="S755" s="15"/>
      <c r="T755" s="15"/>
      <c r="U755" s="15"/>
      <c r="V755" s="15"/>
      <c r="W755" s="48"/>
      <c r="X755" s="15"/>
      <c r="Y755" s="15"/>
      <c r="Z755" s="15"/>
      <c r="AA755" s="15"/>
      <c r="AB755" s="15"/>
      <c r="AC755" s="15"/>
      <c r="AD755" s="48"/>
      <c r="AE755" s="81"/>
      <c r="AF755" s="48"/>
      <c r="AG755" s="15"/>
      <c r="AH755" s="15"/>
      <c r="AI755" s="81"/>
      <c r="AJ755" s="81"/>
      <c r="AK755" s="81"/>
      <c r="AL755" s="15"/>
      <c r="AM755" s="15"/>
      <c r="AN755" s="81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</row>
    <row r="756" spans="1:52" ht="15" customHeight="1" x14ac:dyDescent="0.25">
      <c r="A756" s="15"/>
      <c r="B756" s="15"/>
      <c r="C756" s="15"/>
      <c r="D756" s="15"/>
      <c r="E756" s="15"/>
      <c r="F756" s="15"/>
      <c r="G756" s="15"/>
      <c r="H756" s="48"/>
      <c r="I756" s="48"/>
      <c r="J756" s="48"/>
      <c r="K756" s="48"/>
      <c r="L756" s="81"/>
      <c r="M756" s="81"/>
      <c r="N756" s="81"/>
      <c r="O756" s="81"/>
      <c r="P756" s="81"/>
      <c r="Q756" s="81"/>
      <c r="R756" s="15"/>
      <c r="S756" s="15"/>
      <c r="T756" s="15"/>
      <c r="U756" s="15"/>
      <c r="V756" s="15"/>
      <c r="W756" s="48"/>
      <c r="X756" s="15"/>
      <c r="Y756" s="15"/>
      <c r="Z756" s="15"/>
      <c r="AA756" s="15"/>
      <c r="AB756" s="15"/>
      <c r="AC756" s="15"/>
      <c r="AD756" s="48"/>
      <c r="AE756" s="81"/>
      <c r="AF756" s="48"/>
      <c r="AG756" s="15"/>
      <c r="AH756" s="15"/>
      <c r="AI756" s="81"/>
      <c r="AJ756" s="81"/>
      <c r="AK756" s="81"/>
      <c r="AL756" s="15"/>
      <c r="AM756" s="15"/>
      <c r="AN756" s="81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</row>
    <row r="757" spans="1:52" ht="15" customHeight="1" x14ac:dyDescent="0.25">
      <c r="A757" s="15"/>
      <c r="B757" s="15"/>
      <c r="C757" s="15"/>
      <c r="D757" s="15"/>
      <c r="E757" s="15"/>
      <c r="F757" s="15"/>
      <c r="G757" s="15"/>
      <c r="H757" s="48"/>
      <c r="I757" s="48"/>
      <c r="J757" s="48"/>
      <c r="K757" s="48"/>
      <c r="L757" s="81"/>
      <c r="M757" s="81"/>
      <c r="N757" s="81"/>
      <c r="O757" s="81"/>
      <c r="P757" s="81"/>
      <c r="Q757" s="81"/>
      <c r="R757" s="15"/>
      <c r="S757" s="15"/>
      <c r="T757" s="15"/>
      <c r="U757" s="15"/>
      <c r="V757" s="15"/>
      <c r="W757" s="48"/>
      <c r="X757" s="15"/>
      <c r="Y757" s="15"/>
      <c r="Z757" s="15"/>
      <c r="AA757" s="15"/>
      <c r="AB757" s="15"/>
      <c r="AC757" s="15"/>
      <c r="AD757" s="48"/>
      <c r="AE757" s="81"/>
      <c r="AF757" s="48"/>
      <c r="AG757" s="15"/>
      <c r="AH757" s="15"/>
      <c r="AI757" s="81"/>
      <c r="AJ757" s="81"/>
      <c r="AK757" s="81"/>
      <c r="AL757" s="15"/>
      <c r="AM757" s="15"/>
      <c r="AN757" s="81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</row>
    <row r="758" spans="1:52" ht="15" customHeight="1" x14ac:dyDescent="0.25">
      <c r="A758" s="15"/>
      <c r="B758" s="15"/>
      <c r="C758" s="15"/>
      <c r="D758" s="15"/>
      <c r="E758" s="15"/>
      <c r="F758" s="15"/>
      <c r="G758" s="15"/>
      <c r="H758" s="48"/>
      <c r="I758" s="48"/>
      <c r="J758" s="48"/>
      <c r="K758" s="48"/>
      <c r="L758" s="81"/>
      <c r="M758" s="81"/>
      <c r="N758" s="81"/>
      <c r="O758" s="81"/>
      <c r="P758" s="81"/>
      <c r="Q758" s="81"/>
      <c r="R758" s="15"/>
      <c r="S758" s="15"/>
      <c r="T758" s="15"/>
      <c r="U758" s="15"/>
      <c r="V758" s="15"/>
      <c r="W758" s="48"/>
      <c r="X758" s="15"/>
      <c r="Y758" s="15"/>
      <c r="Z758" s="15"/>
      <c r="AA758" s="15"/>
      <c r="AB758" s="15"/>
      <c r="AC758" s="15"/>
      <c r="AD758" s="48"/>
      <c r="AE758" s="81"/>
      <c r="AF758" s="48"/>
      <c r="AG758" s="15"/>
      <c r="AH758" s="15"/>
      <c r="AI758" s="81"/>
      <c r="AJ758" s="81"/>
      <c r="AK758" s="81"/>
      <c r="AL758" s="15"/>
      <c r="AM758" s="15"/>
      <c r="AN758" s="81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</row>
    <row r="759" spans="1:52" ht="15" customHeight="1" x14ac:dyDescent="0.25">
      <c r="A759" s="15"/>
      <c r="B759" s="15"/>
      <c r="C759" s="15"/>
      <c r="D759" s="15"/>
      <c r="E759" s="15"/>
      <c r="F759" s="15"/>
      <c r="G759" s="15"/>
      <c r="H759" s="48"/>
      <c r="I759" s="48"/>
      <c r="J759" s="48"/>
      <c r="K759" s="48"/>
      <c r="L759" s="81"/>
      <c r="M759" s="81"/>
      <c r="N759" s="81"/>
      <c r="O759" s="81"/>
      <c r="P759" s="81"/>
      <c r="Q759" s="81"/>
      <c r="R759" s="15"/>
      <c r="S759" s="15"/>
      <c r="T759" s="15"/>
      <c r="U759" s="15"/>
      <c r="V759" s="15"/>
      <c r="W759" s="48"/>
      <c r="X759" s="15"/>
      <c r="Y759" s="15"/>
      <c r="Z759" s="15"/>
      <c r="AA759" s="15"/>
      <c r="AB759" s="15"/>
      <c r="AC759" s="15"/>
      <c r="AD759" s="48"/>
      <c r="AE759" s="81"/>
      <c r="AF759" s="48"/>
      <c r="AG759" s="15"/>
      <c r="AH759" s="15"/>
      <c r="AI759" s="81"/>
      <c r="AJ759" s="81"/>
      <c r="AK759" s="81"/>
      <c r="AL759" s="15"/>
      <c r="AM759" s="15"/>
      <c r="AN759" s="81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</row>
    <row r="760" spans="1:52" ht="15" customHeight="1" x14ac:dyDescent="0.25">
      <c r="A760" s="15"/>
      <c r="B760" s="15"/>
      <c r="C760" s="15"/>
      <c r="D760" s="15"/>
      <c r="E760" s="15"/>
      <c r="F760" s="15"/>
      <c r="G760" s="15"/>
      <c r="H760" s="48"/>
      <c r="I760" s="48"/>
      <c r="J760" s="48"/>
      <c r="K760" s="48"/>
      <c r="L760" s="81"/>
      <c r="M760" s="81"/>
      <c r="N760" s="81"/>
      <c r="O760" s="81"/>
      <c r="P760" s="81"/>
      <c r="Q760" s="81"/>
      <c r="R760" s="15"/>
      <c r="S760" s="15"/>
      <c r="T760" s="15"/>
      <c r="U760" s="15"/>
      <c r="V760" s="15"/>
      <c r="W760" s="48"/>
      <c r="X760" s="15"/>
      <c r="Y760" s="15"/>
      <c r="Z760" s="15"/>
      <c r="AA760" s="15"/>
      <c r="AB760" s="15"/>
      <c r="AC760" s="15"/>
      <c r="AD760" s="48"/>
      <c r="AE760" s="81"/>
      <c r="AF760" s="48"/>
      <c r="AG760" s="15"/>
      <c r="AH760" s="15"/>
      <c r="AI760" s="81"/>
      <c r="AJ760" s="81"/>
      <c r="AK760" s="81"/>
      <c r="AL760" s="15"/>
      <c r="AM760" s="15"/>
      <c r="AN760" s="81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</row>
    <row r="761" spans="1:52" ht="15" customHeight="1" x14ac:dyDescent="0.25">
      <c r="A761" s="15"/>
      <c r="B761" s="15"/>
      <c r="C761" s="15"/>
      <c r="D761" s="15"/>
      <c r="E761" s="15"/>
      <c r="F761" s="15"/>
      <c r="G761" s="15"/>
      <c r="H761" s="48"/>
      <c r="I761" s="48"/>
      <c r="J761" s="48"/>
      <c r="K761" s="48"/>
      <c r="L761" s="81"/>
      <c r="M761" s="81"/>
      <c r="N761" s="81"/>
      <c r="O761" s="81"/>
      <c r="P761" s="81"/>
      <c r="Q761" s="81"/>
      <c r="R761" s="15"/>
      <c r="S761" s="15"/>
      <c r="T761" s="15"/>
      <c r="U761" s="15"/>
      <c r="V761" s="15"/>
      <c r="W761" s="48"/>
      <c r="X761" s="15"/>
      <c r="Y761" s="15"/>
      <c r="Z761" s="15"/>
      <c r="AA761" s="15"/>
      <c r="AB761" s="15"/>
      <c r="AC761" s="15"/>
      <c r="AD761" s="48"/>
      <c r="AE761" s="81"/>
      <c r="AF761" s="48"/>
      <c r="AG761" s="15"/>
      <c r="AH761" s="15"/>
      <c r="AI761" s="81"/>
      <c r="AJ761" s="81"/>
      <c r="AK761" s="81"/>
      <c r="AL761" s="15"/>
      <c r="AM761" s="15"/>
      <c r="AN761" s="81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</row>
    <row r="762" spans="1:52" ht="15" customHeight="1" x14ac:dyDescent="0.25">
      <c r="A762" s="15"/>
      <c r="B762" s="15"/>
      <c r="C762" s="15"/>
      <c r="D762" s="15"/>
      <c r="E762" s="15"/>
      <c r="F762" s="15"/>
      <c r="G762" s="15"/>
      <c r="H762" s="48"/>
      <c r="I762" s="48"/>
      <c r="J762" s="48"/>
      <c r="K762" s="48"/>
      <c r="L762" s="81"/>
      <c r="M762" s="81"/>
      <c r="N762" s="81"/>
      <c r="O762" s="81"/>
      <c r="P762" s="81"/>
      <c r="Q762" s="81"/>
      <c r="R762" s="15"/>
      <c r="S762" s="15"/>
      <c r="T762" s="15"/>
      <c r="U762" s="15"/>
      <c r="V762" s="15"/>
      <c r="W762" s="48"/>
      <c r="X762" s="15"/>
      <c r="Y762" s="15"/>
      <c r="Z762" s="15"/>
      <c r="AA762" s="15"/>
      <c r="AB762" s="15"/>
      <c r="AC762" s="15"/>
      <c r="AD762" s="48"/>
      <c r="AE762" s="81"/>
      <c r="AF762" s="48"/>
      <c r="AG762" s="15"/>
      <c r="AH762" s="15"/>
      <c r="AI762" s="81"/>
      <c r="AJ762" s="81"/>
      <c r="AK762" s="81"/>
      <c r="AL762" s="15"/>
      <c r="AM762" s="15"/>
      <c r="AN762" s="81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</row>
    <row r="763" spans="1:52" ht="15" customHeight="1" x14ac:dyDescent="0.25">
      <c r="A763" s="15"/>
      <c r="B763" s="15"/>
      <c r="C763" s="15"/>
      <c r="D763" s="15"/>
      <c r="E763" s="15"/>
      <c r="F763" s="15"/>
      <c r="G763" s="15"/>
      <c r="H763" s="48"/>
      <c r="I763" s="48"/>
      <c r="J763" s="48"/>
      <c r="K763" s="48"/>
      <c r="L763" s="81"/>
      <c r="M763" s="81"/>
      <c r="N763" s="81"/>
      <c r="O763" s="81"/>
      <c r="P763" s="81"/>
      <c r="Q763" s="81"/>
      <c r="R763" s="15"/>
      <c r="S763" s="15"/>
      <c r="T763" s="15"/>
      <c r="U763" s="15"/>
      <c r="V763" s="15"/>
      <c r="W763" s="48"/>
      <c r="X763" s="15"/>
      <c r="Y763" s="15"/>
      <c r="Z763" s="15"/>
      <c r="AA763" s="15"/>
      <c r="AB763" s="15"/>
      <c r="AC763" s="15"/>
      <c r="AD763" s="48"/>
      <c r="AE763" s="81"/>
      <c r="AF763" s="48"/>
      <c r="AG763" s="15"/>
      <c r="AH763" s="15"/>
      <c r="AI763" s="81"/>
      <c r="AJ763" s="81"/>
      <c r="AK763" s="81"/>
      <c r="AL763" s="15"/>
      <c r="AM763" s="15"/>
      <c r="AN763" s="81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</row>
    <row r="764" spans="1:52" ht="15" customHeight="1" x14ac:dyDescent="0.25">
      <c r="A764" s="15"/>
      <c r="B764" s="15"/>
      <c r="C764" s="15"/>
      <c r="D764" s="15"/>
      <c r="E764" s="15"/>
      <c r="F764" s="15"/>
      <c r="G764" s="15"/>
      <c r="H764" s="48"/>
      <c r="I764" s="48"/>
      <c r="J764" s="48"/>
      <c r="K764" s="48"/>
      <c r="L764" s="81"/>
      <c r="M764" s="81"/>
      <c r="N764" s="81"/>
      <c r="O764" s="81"/>
      <c r="P764" s="81"/>
      <c r="Q764" s="81"/>
      <c r="R764" s="15"/>
      <c r="S764" s="15"/>
      <c r="T764" s="15"/>
      <c r="U764" s="15"/>
      <c r="V764" s="15"/>
      <c r="W764" s="48"/>
      <c r="X764" s="15"/>
      <c r="Y764" s="15"/>
      <c r="Z764" s="15"/>
      <c r="AA764" s="15"/>
      <c r="AB764" s="15"/>
      <c r="AC764" s="15"/>
      <c r="AD764" s="48"/>
      <c r="AE764" s="81"/>
      <c r="AF764" s="48"/>
      <c r="AG764" s="15"/>
      <c r="AH764" s="15"/>
      <c r="AI764" s="81"/>
      <c r="AJ764" s="81"/>
      <c r="AK764" s="81"/>
      <c r="AL764" s="15"/>
      <c r="AM764" s="15"/>
      <c r="AN764" s="81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</row>
    <row r="765" spans="1:52" ht="15" customHeight="1" x14ac:dyDescent="0.25">
      <c r="A765" s="15"/>
      <c r="B765" s="15"/>
      <c r="C765" s="15"/>
      <c r="D765" s="15"/>
      <c r="E765" s="15"/>
      <c r="F765" s="15"/>
      <c r="G765" s="15"/>
      <c r="H765" s="48"/>
      <c r="I765" s="48"/>
      <c r="J765" s="48"/>
      <c r="K765" s="48"/>
      <c r="L765" s="81"/>
      <c r="M765" s="81"/>
      <c r="N765" s="81"/>
      <c r="O765" s="81"/>
      <c r="P765" s="81"/>
      <c r="Q765" s="81"/>
      <c r="R765" s="15"/>
      <c r="S765" s="15"/>
      <c r="T765" s="15"/>
      <c r="U765" s="15"/>
      <c r="V765" s="15"/>
      <c r="W765" s="48"/>
      <c r="X765" s="15"/>
      <c r="Y765" s="15"/>
      <c r="Z765" s="15"/>
      <c r="AA765" s="15"/>
      <c r="AB765" s="15"/>
      <c r="AC765" s="15"/>
      <c r="AD765" s="48"/>
      <c r="AE765" s="81"/>
      <c r="AF765" s="48"/>
      <c r="AG765" s="15"/>
      <c r="AH765" s="15"/>
      <c r="AI765" s="81"/>
      <c r="AJ765" s="81"/>
      <c r="AK765" s="81"/>
      <c r="AL765" s="15"/>
      <c r="AM765" s="15"/>
      <c r="AN765" s="81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</row>
    <row r="766" spans="1:52" ht="15" customHeight="1" x14ac:dyDescent="0.25">
      <c r="A766" s="15"/>
      <c r="B766" s="15"/>
      <c r="C766" s="15"/>
      <c r="D766" s="15"/>
      <c r="E766" s="15"/>
      <c r="F766" s="15"/>
      <c r="G766" s="15"/>
      <c r="H766" s="48"/>
      <c r="I766" s="48"/>
      <c r="J766" s="48"/>
      <c r="K766" s="48"/>
      <c r="L766" s="81"/>
      <c r="M766" s="81"/>
      <c r="N766" s="81"/>
      <c r="O766" s="81"/>
      <c r="P766" s="81"/>
      <c r="Q766" s="81"/>
      <c r="R766" s="15"/>
      <c r="S766" s="15"/>
      <c r="T766" s="15"/>
      <c r="U766" s="15"/>
      <c r="V766" s="15"/>
      <c r="W766" s="48"/>
      <c r="X766" s="15"/>
      <c r="Y766" s="15"/>
      <c r="Z766" s="15"/>
      <c r="AA766" s="15"/>
      <c r="AB766" s="15"/>
      <c r="AC766" s="15"/>
      <c r="AD766" s="48"/>
      <c r="AE766" s="81"/>
      <c r="AF766" s="48"/>
      <c r="AG766" s="15"/>
      <c r="AH766" s="15"/>
      <c r="AI766" s="81"/>
      <c r="AJ766" s="81"/>
      <c r="AK766" s="81"/>
      <c r="AL766" s="15"/>
      <c r="AM766" s="15"/>
      <c r="AN766" s="81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</row>
    <row r="767" spans="1:52" ht="15" customHeight="1" x14ac:dyDescent="0.25">
      <c r="A767" s="15"/>
      <c r="B767" s="15"/>
      <c r="C767" s="15"/>
      <c r="D767" s="15"/>
      <c r="E767" s="15"/>
      <c r="F767" s="15"/>
      <c r="G767" s="15"/>
      <c r="H767" s="48"/>
      <c r="I767" s="48"/>
      <c r="J767" s="48"/>
      <c r="K767" s="48"/>
      <c r="L767" s="81"/>
      <c r="M767" s="81"/>
      <c r="N767" s="81"/>
      <c r="O767" s="81"/>
      <c r="P767" s="81"/>
      <c r="Q767" s="81"/>
      <c r="R767" s="15"/>
      <c r="S767" s="15"/>
      <c r="T767" s="15"/>
      <c r="U767" s="15"/>
      <c r="V767" s="15"/>
      <c r="W767" s="48"/>
      <c r="X767" s="15"/>
      <c r="Y767" s="15"/>
      <c r="Z767" s="15"/>
      <c r="AA767" s="15"/>
      <c r="AB767" s="15"/>
      <c r="AC767" s="15"/>
      <c r="AD767" s="48"/>
      <c r="AE767" s="81"/>
      <c r="AF767" s="48"/>
      <c r="AG767" s="15"/>
      <c r="AH767" s="15"/>
      <c r="AI767" s="81"/>
      <c r="AJ767" s="81"/>
      <c r="AK767" s="81"/>
      <c r="AL767" s="15"/>
      <c r="AM767" s="15"/>
      <c r="AN767" s="81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</row>
    <row r="768" spans="1:52" ht="15" customHeight="1" x14ac:dyDescent="0.25">
      <c r="A768" s="15"/>
      <c r="B768" s="15"/>
      <c r="C768" s="15"/>
      <c r="D768" s="15"/>
      <c r="E768" s="15"/>
      <c r="F768" s="15"/>
      <c r="G768" s="15"/>
      <c r="H768" s="48"/>
      <c r="I768" s="48"/>
      <c r="J768" s="48"/>
      <c r="K768" s="48"/>
      <c r="L768" s="81"/>
      <c r="M768" s="81"/>
      <c r="N768" s="81"/>
      <c r="O768" s="81"/>
      <c r="P768" s="81"/>
      <c r="Q768" s="81"/>
      <c r="R768" s="15"/>
      <c r="S768" s="15"/>
      <c r="T768" s="15"/>
      <c r="U768" s="15"/>
      <c r="V768" s="15"/>
      <c r="W768" s="48"/>
      <c r="X768" s="15"/>
      <c r="Y768" s="15"/>
      <c r="Z768" s="15"/>
      <c r="AA768" s="15"/>
      <c r="AB768" s="15"/>
      <c r="AC768" s="15"/>
      <c r="AD768" s="48"/>
      <c r="AE768" s="81"/>
      <c r="AF768" s="48"/>
      <c r="AG768" s="15"/>
      <c r="AH768" s="15"/>
      <c r="AI768" s="81"/>
      <c r="AJ768" s="81"/>
      <c r="AK768" s="81"/>
      <c r="AL768" s="15"/>
      <c r="AM768" s="15"/>
      <c r="AN768" s="81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</row>
    <row r="769" spans="1:52" ht="15" customHeight="1" x14ac:dyDescent="0.25">
      <c r="A769" s="15"/>
      <c r="B769" s="15"/>
      <c r="C769" s="15"/>
      <c r="D769" s="15"/>
      <c r="E769" s="15"/>
      <c r="F769" s="15"/>
      <c r="G769" s="15"/>
      <c r="H769" s="48"/>
      <c r="I769" s="48"/>
      <c r="J769" s="48"/>
      <c r="K769" s="48"/>
      <c r="L769" s="81"/>
      <c r="M769" s="81"/>
      <c r="N769" s="81"/>
      <c r="O769" s="81"/>
      <c r="P769" s="81"/>
      <c r="Q769" s="81"/>
      <c r="R769" s="15"/>
      <c r="S769" s="15"/>
      <c r="T769" s="15"/>
      <c r="U769" s="15"/>
      <c r="V769" s="15"/>
      <c r="W769" s="48"/>
      <c r="X769" s="15"/>
      <c r="Y769" s="15"/>
      <c r="Z769" s="15"/>
      <c r="AA769" s="15"/>
      <c r="AB769" s="15"/>
      <c r="AC769" s="15"/>
      <c r="AD769" s="48"/>
      <c r="AE769" s="81"/>
      <c r="AF769" s="48"/>
      <c r="AG769" s="15"/>
      <c r="AH769" s="15"/>
      <c r="AI769" s="81"/>
      <c r="AJ769" s="81"/>
      <c r="AK769" s="81"/>
      <c r="AL769" s="15"/>
      <c r="AM769" s="15"/>
      <c r="AN769" s="81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</row>
    <row r="770" spans="1:52" ht="15" customHeight="1" x14ac:dyDescent="0.25">
      <c r="A770" s="15"/>
      <c r="B770" s="15"/>
      <c r="C770" s="15"/>
      <c r="D770" s="15"/>
      <c r="E770" s="15"/>
      <c r="F770" s="15"/>
      <c r="G770" s="15"/>
      <c r="H770" s="48"/>
      <c r="I770" s="48"/>
      <c r="J770" s="48"/>
      <c r="K770" s="48"/>
      <c r="L770" s="81"/>
      <c r="M770" s="81"/>
      <c r="N770" s="81"/>
      <c r="O770" s="81"/>
      <c r="P770" s="81"/>
      <c r="Q770" s="81"/>
      <c r="R770" s="15"/>
      <c r="S770" s="15"/>
      <c r="T770" s="15"/>
      <c r="U770" s="15"/>
      <c r="V770" s="15"/>
      <c r="W770" s="48"/>
      <c r="X770" s="15"/>
      <c r="Y770" s="15"/>
      <c r="Z770" s="15"/>
      <c r="AA770" s="15"/>
      <c r="AB770" s="15"/>
      <c r="AC770" s="15"/>
      <c r="AD770" s="48"/>
      <c r="AE770" s="81"/>
      <c r="AF770" s="48"/>
      <c r="AG770" s="15"/>
      <c r="AH770" s="15"/>
      <c r="AI770" s="81"/>
      <c r="AJ770" s="81"/>
      <c r="AK770" s="81"/>
      <c r="AL770" s="15"/>
      <c r="AM770" s="15"/>
      <c r="AN770" s="81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</row>
    <row r="771" spans="1:52" ht="15" customHeight="1" x14ac:dyDescent="0.25">
      <c r="A771" s="15"/>
      <c r="B771" s="15"/>
      <c r="C771" s="15"/>
      <c r="D771" s="15"/>
      <c r="E771" s="15"/>
      <c r="F771" s="15"/>
      <c r="G771" s="15"/>
      <c r="H771" s="48"/>
      <c r="I771" s="48"/>
      <c r="J771" s="48"/>
      <c r="K771" s="48"/>
      <c r="L771" s="81"/>
      <c r="M771" s="81"/>
      <c r="N771" s="81"/>
      <c r="O771" s="81"/>
      <c r="P771" s="81"/>
      <c r="Q771" s="81"/>
      <c r="R771" s="15"/>
      <c r="S771" s="15"/>
      <c r="T771" s="15"/>
      <c r="U771" s="15"/>
      <c r="V771" s="15"/>
      <c r="W771" s="48"/>
      <c r="X771" s="15"/>
      <c r="Y771" s="15"/>
      <c r="Z771" s="15"/>
      <c r="AA771" s="15"/>
      <c r="AB771" s="15"/>
      <c r="AC771" s="15"/>
      <c r="AD771" s="48"/>
      <c r="AE771" s="81"/>
      <c r="AF771" s="48"/>
      <c r="AG771" s="15"/>
      <c r="AH771" s="15"/>
      <c r="AI771" s="81"/>
      <c r="AJ771" s="81"/>
      <c r="AK771" s="81"/>
      <c r="AL771" s="15"/>
      <c r="AM771" s="15"/>
      <c r="AN771" s="81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</row>
    <row r="772" spans="1:52" ht="15" customHeight="1" x14ac:dyDescent="0.25">
      <c r="A772" s="15"/>
      <c r="B772" s="15"/>
      <c r="C772" s="15"/>
      <c r="D772" s="15"/>
      <c r="E772" s="15"/>
      <c r="F772" s="15"/>
      <c r="G772" s="15"/>
      <c r="H772" s="48"/>
      <c r="I772" s="48"/>
      <c r="J772" s="48"/>
      <c r="K772" s="48"/>
      <c r="L772" s="81"/>
      <c r="M772" s="81"/>
      <c r="N772" s="81"/>
      <c r="O772" s="81"/>
      <c r="P772" s="81"/>
      <c r="Q772" s="81"/>
      <c r="R772" s="15"/>
      <c r="S772" s="15"/>
      <c r="T772" s="15"/>
      <c r="U772" s="15"/>
      <c r="V772" s="15"/>
      <c r="W772" s="48"/>
      <c r="X772" s="15"/>
      <c r="Y772" s="15"/>
      <c r="Z772" s="15"/>
      <c r="AA772" s="15"/>
      <c r="AB772" s="15"/>
      <c r="AC772" s="15"/>
      <c r="AD772" s="48"/>
      <c r="AE772" s="81"/>
      <c r="AF772" s="48"/>
      <c r="AG772" s="15"/>
      <c r="AH772" s="15"/>
      <c r="AI772" s="81"/>
      <c r="AJ772" s="81"/>
      <c r="AK772" s="81"/>
      <c r="AL772" s="15"/>
      <c r="AM772" s="15"/>
      <c r="AN772" s="81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</row>
    <row r="773" spans="1:52" ht="15" customHeight="1" x14ac:dyDescent="0.25">
      <c r="A773" s="15"/>
      <c r="B773" s="15"/>
      <c r="C773" s="15"/>
      <c r="D773" s="15"/>
      <c r="E773" s="15"/>
      <c r="F773" s="15"/>
      <c r="G773" s="15"/>
      <c r="H773" s="48"/>
      <c r="I773" s="48"/>
      <c r="J773" s="48"/>
      <c r="K773" s="48"/>
      <c r="L773" s="81"/>
      <c r="M773" s="81"/>
      <c r="N773" s="81"/>
      <c r="O773" s="81"/>
      <c r="P773" s="81"/>
      <c r="Q773" s="81"/>
      <c r="R773" s="15"/>
      <c r="S773" s="15"/>
      <c r="T773" s="15"/>
      <c r="U773" s="15"/>
      <c r="V773" s="15"/>
      <c r="W773" s="48"/>
      <c r="X773" s="15"/>
      <c r="Y773" s="15"/>
      <c r="Z773" s="15"/>
      <c r="AA773" s="15"/>
      <c r="AB773" s="15"/>
      <c r="AC773" s="15"/>
      <c r="AD773" s="48"/>
      <c r="AE773" s="81"/>
      <c r="AF773" s="48"/>
      <c r="AG773" s="15"/>
      <c r="AH773" s="15"/>
      <c r="AI773" s="81"/>
      <c r="AJ773" s="81"/>
      <c r="AK773" s="81"/>
      <c r="AL773" s="15"/>
      <c r="AM773" s="15"/>
      <c r="AN773" s="81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</row>
    <row r="774" spans="1:52" ht="15" customHeight="1" x14ac:dyDescent="0.25">
      <c r="A774" s="15"/>
      <c r="B774" s="15"/>
      <c r="C774" s="15"/>
      <c r="D774" s="15"/>
      <c r="E774" s="15"/>
      <c r="F774" s="15"/>
      <c r="G774" s="15"/>
      <c r="H774" s="48"/>
      <c r="I774" s="48"/>
      <c r="J774" s="48"/>
      <c r="K774" s="48"/>
      <c r="L774" s="81"/>
      <c r="M774" s="81"/>
      <c r="N774" s="81"/>
      <c r="O774" s="81"/>
      <c r="P774" s="81"/>
      <c r="Q774" s="81"/>
      <c r="R774" s="15"/>
      <c r="S774" s="15"/>
      <c r="T774" s="15"/>
      <c r="U774" s="15"/>
      <c r="V774" s="15"/>
      <c r="W774" s="48"/>
      <c r="X774" s="15"/>
      <c r="Y774" s="15"/>
      <c r="Z774" s="15"/>
      <c r="AA774" s="15"/>
      <c r="AB774" s="15"/>
      <c r="AC774" s="15"/>
      <c r="AD774" s="48"/>
      <c r="AE774" s="81"/>
      <c r="AF774" s="48"/>
      <c r="AG774" s="15"/>
      <c r="AH774" s="15"/>
      <c r="AI774" s="81"/>
      <c r="AJ774" s="81"/>
      <c r="AK774" s="81"/>
      <c r="AL774" s="15"/>
      <c r="AM774" s="15"/>
      <c r="AN774" s="81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</row>
    <row r="775" spans="1:52" ht="15" customHeight="1" x14ac:dyDescent="0.25">
      <c r="A775" s="15"/>
      <c r="B775" s="15"/>
      <c r="C775" s="15"/>
      <c r="D775" s="15"/>
      <c r="E775" s="15"/>
      <c r="F775" s="15"/>
      <c r="G775" s="15"/>
      <c r="H775" s="48"/>
      <c r="I775" s="48"/>
      <c r="J775" s="48"/>
      <c r="K775" s="48"/>
      <c r="L775" s="81"/>
      <c r="M775" s="81"/>
      <c r="N775" s="81"/>
      <c r="O775" s="81"/>
      <c r="P775" s="81"/>
      <c r="Q775" s="81"/>
      <c r="R775" s="15"/>
      <c r="S775" s="15"/>
      <c r="T775" s="15"/>
      <c r="U775" s="15"/>
      <c r="V775" s="15"/>
      <c r="W775" s="48"/>
      <c r="X775" s="15"/>
      <c r="Y775" s="15"/>
      <c r="Z775" s="15"/>
      <c r="AA775" s="15"/>
      <c r="AB775" s="15"/>
      <c r="AC775" s="15"/>
      <c r="AD775" s="48"/>
      <c r="AE775" s="81"/>
      <c r="AF775" s="48"/>
      <c r="AG775" s="15"/>
      <c r="AH775" s="15"/>
      <c r="AI775" s="81"/>
      <c r="AJ775" s="81"/>
      <c r="AK775" s="81"/>
      <c r="AL775" s="15"/>
      <c r="AM775" s="15"/>
      <c r="AN775" s="81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</row>
    <row r="776" spans="1:52" ht="15" customHeight="1" x14ac:dyDescent="0.25">
      <c r="A776" s="15"/>
      <c r="B776" s="15"/>
      <c r="C776" s="15"/>
      <c r="D776" s="15"/>
      <c r="E776" s="15"/>
      <c r="F776" s="15"/>
      <c r="G776" s="15"/>
      <c r="H776" s="48"/>
      <c r="I776" s="48"/>
      <c r="J776" s="48"/>
      <c r="K776" s="48"/>
      <c r="L776" s="81"/>
      <c r="M776" s="81"/>
      <c r="N776" s="81"/>
      <c r="O776" s="81"/>
      <c r="P776" s="81"/>
      <c r="Q776" s="81"/>
      <c r="R776" s="15"/>
      <c r="S776" s="15"/>
      <c r="T776" s="15"/>
      <c r="U776" s="15"/>
      <c r="V776" s="15"/>
      <c r="W776" s="48"/>
      <c r="X776" s="15"/>
      <c r="Y776" s="15"/>
      <c r="Z776" s="15"/>
      <c r="AA776" s="15"/>
      <c r="AB776" s="15"/>
      <c r="AC776" s="15"/>
      <c r="AD776" s="48"/>
      <c r="AE776" s="81"/>
      <c r="AF776" s="48"/>
      <c r="AG776" s="15"/>
      <c r="AH776" s="15"/>
      <c r="AI776" s="81"/>
      <c r="AJ776" s="81"/>
      <c r="AK776" s="81"/>
      <c r="AL776" s="15"/>
      <c r="AM776" s="15"/>
      <c r="AN776" s="81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</row>
    <row r="777" spans="1:52" ht="15" customHeight="1" x14ac:dyDescent="0.25">
      <c r="A777" s="15"/>
      <c r="B777" s="15"/>
      <c r="C777" s="15"/>
      <c r="D777" s="15"/>
      <c r="E777" s="15"/>
      <c r="F777" s="15"/>
      <c r="G777" s="15"/>
      <c r="H777" s="48"/>
      <c r="I777" s="48"/>
      <c r="J777" s="48"/>
      <c r="K777" s="48"/>
      <c r="L777" s="81"/>
      <c r="M777" s="81"/>
      <c r="N777" s="81"/>
      <c r="O777" s="81"/>
      <c r="P777" s="81"/>
      <c r="Q777" s="81"/>
      <c r="R777" s="15"/>
      <c r="S777" s="15"/>
      <c r="T777" s="15"/>
      <c r="U777" s="15"/>
      <c r="V777" s="15"/>
      <c r="W777" s="48"/>
      <c r="X777" s="15"/>
      <c r="Y777" s="15"/>
      <c r="Z777" s="15"/>
      <c r="AA777" s="15"/>
      <c r="AB777" s="15"/>
      <c r="AC777" s="15"/>
      <c r="AD777" s="48"/>
      <c r="AE777" s="81"/>
      <c r="AF777" s="48"/>
      <c r="AG777" s="15"/>
      <c r="AH777" s="15"/>
      <c r="AI777" s="81"/>
      <c r="AJ777" s="81"/>
      <c r="AK777" s="81"/>
      <c r="AL777" s="15"/>
      <c r="AM777" s="15"/>
      <c r="AN777" s="81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</row>
    <row r="778" spans="1:52" ht="15" customHeight="1" x14ac:dyDescent="0.25">
      <c r="A778" s="15"/>
      <c r="B778" s="15"/>
      <c r="C778" s="15"/>
      <c r="D778" s="15"/>
      <c r="E778" s="15"/>
      <c r="F778" s="15"/>
      <c r="G778" s="15"/>
      <c r="H778" s="48"/>
      <c r="I778" s="48"/>
      <c r="J778" s="48"/>
      <c r="K778" s="48"/>
      <c r="L778" s="81"/>
      <c r="M778" s="81"/>
      <c r="N778" s="81"/>
      <c r="O778" s="81"/>
      <c r="P778" s="81"/>
      <c r="Q778" s="81"/>
      <c r="R778" s="15"/>
      <c r="S778" s="15"/>
      <c r="T778" s="15"/>
      <c r="U778" s="15"/>
      <c r="V778" s="15"/>
      <c r="W778" s="48"/>
      <c r="X778" s="15"/>
      <c r="Y778" s="15"/>
      <c r="Z778" s="15"/>
      <c r="AA778" s="15"/>
      <c r="AB778" s="15"/>
      <c r="AC778" s="15"/>
      <c r="AD778" s="48"/>
      <c r="AE778" s="81"/>
      <c r="AF778" s="48"/>
      <c r="AG778" s="15"/>
      <c r="AH778" s="15"/>
      <c r="AI778" s="81"/>
      <c r="AJ778" s="81"/>
      <c r="AK778" s="81"/>
      <c r="AL778" s="15"/>
      <c r="AM778" s="15"/>
      <c r="AN778" s="81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</row>
    <row r="779" spans="1:52" ht="15" customHeight="1" x14ac:dyDescent="0.25">
      <c r="A779" s="15"/>
      <c r="B779" s="15"/>
      <c r="C779" s="15"/>
      <c r="D779" s="15"/>
      <c r="E779" s="15"/>
      <c r="F779" s="15"/>
      <c r="G779" s="15"/>
      <c r="H779" s="48"/>
      <c r="I779" s="48"/>
      <c r="J779" s="48"/>
      <c r="K779" s="48"/>
      <c r="L779" s="81"/>
      <c r="M779" s="81"/>
      <c r="N779" s="81"/>
      <c r="O779" s="81"/>
      <c r="P779" s="81"/>
      <c r="Q779" s="81"/>
      <c r="R779" s="15"/>
      <c r="S779" s="15"/>
      <c r="T779" s="15"/>
      <c r="U779" s="15"/>
      <c r="V779" s="15"/>
      <c r="W779" s="48"/>
      <c r="X779" s="15"/>
      <c r="Y779" s="15"/>
      <c r="Z779" s="15"/>
      <c r="AA779" s="15"/>
      <c r="AB779" s="15"/>
      <c r="AC779" s="15"/>
      <c r="AD779" s="48"/>
      <c r="AE779" s="81"/>
      <c r="AF779" s="48"/>
      <c r="AG779" s="15"/>
      <c r="AH779" s="15"/>
      <c r="AI779" s="81"/>
      <c r="AJ779" s="81"/>
      <c r="AK779" s="81"/>
      <c r="AL779" s="15"/>
      <c r="AM779" s="15"/>
      <c r="AN779" s="81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</row>
    <row r="780" spans="1:52" ht="15" customHeight="1" x14ac:dyDescent="0.25">
      <c r="A780" s="15"/>
      <c r="B780" s="15"/>
      <c r="C780" s="15"/>
      <c r="D780" s="15"/>
      <c r="E780" s="15"/>
      <c r="F780" s="15"/>
      <c r="G780" s="15"/>
      <c r="H780" s="48"/>
      <c r="I780" s="48"/>
      <c r="J780" s="48"/>
      <c r="K780" s="48"/>
      <c r="L780" s="81"/>
      <c r="M780" s="81"/>
      <c r="N780" s="81"/>
      <c r="O780" s="81"/>
      <c r="P780" s="81"/>
      <c r="Q780" s="81"/>
      <c r="R780" s="15"/>
      <c r="S780" s="15"/>
      <c r="T780" s="15"/>
      <c r="U780" s="15"/>
      <c r="V780" s="15"/>
      <c r="W780" s="48"/>
      <c r="X780" s="15"/>
      <c r="Y780" s="15"/>
      <c r="Z780" s="15"/>
      <c r="AA780" s="15"/>
      <c r="AB780" s="15"/>
      <c r="AC780" s="15"/>
      <c r="AD780" s="48"/>
      <c r="AE780" s="81"/>
      <c r="AF780" s="48"/>
      <c r="AG780" s="15"/>
      <c r="AH780" s="15"/>
      <c r="AI780" s="81"/>
      <c r="AJ780" s="81"/>
      <c r="AK780" s="81"/>
      <c r="AL780" s="15"/>
      <c r="AM780" s="15"/>
      <c r="AN780" s="81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</row>
    <row r="781" spans="1:52" ht="15" customHeight="1" x14ac:dyDescent="0.25">
      <c r="A781" s="15"/>
      <c r="B781" s="15"/>
      <c r="C781" s="15"/>
      <c r="D781" s="15"/>
      <c r="E781" s="15"/>
      <c r="F781" s="15"/>
      <c r="G781" s="15"/>
      <c r="H781" s="48"/>
      <c r="I781" s="48"/>
      <c r="J781" s="48"/>
      <c r="K781" s="48"/>
      <c r="L781" s="81"/>
      <c r="M781" s="81"/>
      <c r="N781" s="81"/>
      <c r="O781" s="81"/>
      <c r="P781" s="81"/>
      <c r="Q781" s="81"/>
      <c r="R781" s="15"/>
      <c r="S781" s="15"/>
      <c r="T781" s="15"/>
      <c r="U781" s="15"/>
      <c r="V781" s="15"/>
      <c r="W781" s="48"/>
      <c r="X781" s="15"/>
      <c r="Y781" s="15"/>
      <c r="Z781" s="15"/>
      <c r="AA781" s="15"/>
      <c r="AB781" s="15"/>
      <c r="AC781" s="15"/>
      <c r="AD781" s="48"/>
      <c r="AE781" s="81"/>
      <c r="AF781" s="48"/>
      <c r="AG781" s="15"/>
      <c r="AH781" s="15"/>
      <c r="AI781" s="81"/>
      <c r="AJ781" s="81"/>
      <c r="AK781" s="81"/>
      <c r="AL781" s="15"/>
      <c r="AM781" s="15"/>
      <c r="AN781" s="81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</row>
    <row r="782" spans="1:52" ht="15" customHeight="1" x14ac:dyDescent="0.25">
      <c r="A782" s="15"/>
      <c r="B782" s="15"/>
      <c r="C782" s="15"/>
      <c r="D782" s="15"/>
      <c r="E782" s="15"/>
      <c r="F782" s="15"/>
      <c r="G782" s="15"/>
      <c r="H782" s="48"/>
      <c r="I782" s="48"/>
      <c r="J782" s="48"/>
      <c r="K782" s="48"/>
      <c r="L782" s="81"/>
      <c r="M782" s="81"/>
      <c r="N782" s="81"/>
      <c r="O782" s="81"/>
      <c r="P782" s="81"/>
      <c r="Q782" s="81"/>
      <c r="R782" s="15"/>
      <c r="S782" s="15"/>
      <c r="T782" s="15"/>
      <c r="U782" s="15"/>
      <c r="V782" s="15"/>
      <c r="W782" s="48"/>
      <c r="X782" s="15"/>
      <c r="Y782" s="15"/>
      <c r="Z782" s="15"/>
      <c r="AA782" s="15"/>
      <c r="AB782" s="15"/>
      <c r="AC782" s="15"/>
      <c r="AD782" s="48"/>
      <c r="AE782" s="81"/>
      <c r="AF782" s="48"/>
      <c r="AG782" s="15"/>
      <c r="AH782" s="15"/>
      <c r="AI782" s="81"/>
      <c r="AJ782" s="81"/>
      <c r="AK782" s="81"/>
      <c r="AL782" s="15"/>
      <c r="AM782" s="15"/>
      <c r="AN782" s="81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</row>
    <row r="783" spans="1:52" ht="15" customHeight="1" x14ac:dyDescent="0.25">
      <c r="A783" s="15"/>
      <c r="B783" s="15"/>
      <c r="C783" s="15"/>
      <c r="D783" s="15"/>
      <c r="E783" s="15"/>
      <c r="F783" s="15"/>
      <c r="G783" s="15"/>
      <c r="H783" s="48"/>
      <c r="I783" s="48"/>
      <c r="J783" s="48"/>
      <c r="K783" s="48"/>
      <c r="L783" s="81"/>
      <c r="M783" s="81"/>
      <c r="N783" s="81"/>
      <c r="O783" s="81"/>
      <c r="P783" s="81"/>
      <c r="Q783" s="81"/>
      <c r="R783" s="15"/>
      <c r="S783" s="15"/>
      <c r="T783" s="15"/>
      <c r="U783" s="15"/>
      <c r="V783" s="15"/>
      <c r="W783" s="48"/>
      <c r="X783" s="15"/>
      <c r="Y783" s="15"/>
      <c r="Z783" s="15"/>
      <c r="AA783" s="15"/>
      <c r="AB783" s="15"/>
      <c r="AC783" s="15"/>
      <c r="AD783" s="48"/>
      <c r="AE783" s="81"/>
      <c r="AF783" s="48"/>
      <c r="AG783" s="15"/>
      <c r="AH783" s="15"/>
      <c r="AI783" s="81"/>
      <c r="AJ783" s="81"/>
      <c r="AK783" s="81"/>
      <c r="AL783" s="15"/>
      <c r="AM783" s="15"/>
      <c r="AN783" s="81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</row>
    <row r="784" spans="1:52" ht="15" customHeight="1" x14ac:dyDescent="0.25">
      <c r="A784" s="15"/>
      <c r="B784" s="15"/>
      <c r="C784" s="15"/>
      <c r="D784" s="15"/>
      <c r="E784" s="15"/>
      <c r="F784" s="15"/>
      <c r="G784" s="15"/>
      <c r="H784" s="48"/>
      <c r="I784" s="48"/>
      <c r="J784" s="48"/>
      <c r="K784" s="48"/>
      <c r="L784" s="81"/>
      <c r="M784" s="81"/>
      <c r="N784" s="81"/>
      <c r="O784" s="81"/>
      <c r="P784" s="81"/>
      <c r="Q784" s="81"/>
      <c r="R784" s="15"/>
      <c r="S784" s="15"/>
      <c r="T784" s="15"/>
      <c r="U784" s="15"/>
      <c r="V784" s="15"/>
      <c r="W784" s="48"/>
      <c r="X784" s="15"/>
      <c r="Y784" s="15"/>
      <c r="Z784" s="15"/>
      <c r="AA784" s="15"/>
      <c r="AB784" s="15"/>
      <c r="AC784" s="15"/>
      <c r="AD784" s="48"/>
      <c r="AE784" s="81"/>
      <c r="AF784" s="48"/>
      <c r="AG784" s="15"/>
      <c r="AH784" s="15"/>
      <c r="AI784" s="81"/>
      <c r="AJ784" s="81"/>
      <c r="AK784" s="81"/>
      <c r="AL784" s="15"/>
      <c r="AM784" s="15"/>
      <c r="AN784" s="81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</row>
    <row r="785" spans="1:52" ht="15" customHeight="1" x14ac:dyDescent="0.25">
      <c r="A785" s="15"/>
      <c r="B785" s="15"/>
      <c r="C785" s="15"/>
      <c r="D785" s="15"/>
      <c r="E785" s="15"/>
      <c r="F785" s="15"/>
      <c r="G785" s="15"/>
      <c r="H785" s="48"/>
      <c r="I785" s="48"/>
      <c r="J785" s="48"/>
      <c r="K785" s="48"/>
      <c r="L785" s="81"/>
      <c r="M785" s="81"/>
      <c r="N785" s="81"/>
      <c r="O785" s="81"/>
      <c r="P785" s="81"/>
      <c r="Q785" s="81"/>
      <c r="R785" s="15"/>
      <c r="S785" s="15"/>
      <c r="T785" s="15"/>
      <c r="U785" s="15"/>
      <c r="V785" s="15"/>
      <c r="W785" s="48"/>
      <c r="X785" s="15"/>
      <c r="Y785" s="15"/>
      <c r="Z785" s="15"/>
      <c r="AA785" s="15"/>
      <c r="AB785" s="15"/>
      <c r="AC785" s="15"/>
      <c r="AD785" s="48"/>
      <c r="AE785" s="81"/>
      <c r="AF785" s="48"/>
      <c r="AG785" s="15"/>
      <c r="AH785" s="15"/>
      <c r="AI785" s="81"/>
      <c r="AJ785" s="81"/>
      <c r="AK785" s="81"/>
      <c r="AL785" s="15"/>
      <c r="AM785" s="15"/>
      <c r="AN785" s="81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</row>
    <row r="786" spans="1:52" ht="15" customHeight="1" x14ac:dyDescent="0.25">
      <c r="A786" s="15"/>
      <c r="B786" s="15"/>
      <c r="C786" s="15"/>
      <c r="D786" s="15"/>
      <c r="E786" s="15"/>
      <c r="F786" s="15"/>
      <c r="G786" s="15"/>
      <c r="H786" s="48"/>
      <c r="I786" s="48"/>
      <c r="J786" s="48"/>
      <c r="K786" s="48"/>
      <c r="L786" s="81"/>
      <c r="M786" s="81"/>
      <c r="N786" s="81"/>
      <c r="O786" s="81"/>
      <c r="P786" s="81"/>
      <c r="Q786" s="81"/>
      <c r="R786" s="15"/>
      <c r="S786" s="15"/>
      <c r="T786" s="15"/>
      <c r="U786" s="15"/>
      <c r="V786" s="15"/>
      <c r="W786" s="48"/>
      <c r="X786" s="15"/>
      <c r="Y786" s="15"/>
      <c r="Z786" s="15"/>
      <c r="AA786" s="15"/>
      <c r="AB786" s="15"/>
      <c r="AC786" s="15"/>
      <c r="AD786" s="48"/>
      <c r="AE786" s="81"/>
      <c r="AF786" s="48"/>
      <c r="AG786" s="15"/>
      <c r="AH786" s="15"/>
      <c r="AI786" s="81"/>
      <c r="AJ786" s="81"/>
      <c r="AK786" s="81"/>
      <c r="AL786" s="15"/>
      <c r="AM786" s="15"/>
      <c r="AN786" s="81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</row>
    <row r="787" spans="1:52" ht="15" customHeight="1" x14ac:dyDescent="0.25">
      <c r="A787" s="15"/>
      <c r="B787" s="15"/>
      <c r="C787" s="15"/>
      <c r="D787" s="15"/>
      <c r="E787" s="15"/>
      <c r="F787" s="15"/>
      <c r="G787" s="15"/>
      <c r="H787" s="48"/>
      <c r="I787" s="48"/>
      <c r="J787" s="48"/>
      <c r="K787" s="48"/>
      <c r="L787" s="81"/>
      <c r="M787" s="81"/>
      <c r="N787" s="81"/>
      <c r="O787" s="81"/>
      <c r="P787" s="81"/>
      <c r="Q787" s="81"/>
      <c r="R787" s="15"/>
      <c r="S787" s="15"/>
      <c r="T787" s="15"/>
      <c r="U787" s="15"/>
      <c r="V787" s="15"/>
      <c r="W787" s="48"/>
      <c r="X787" s="15"/>
      <c r="Y787" s="15"/>
      <c r="Z787" s="15"/>
      <c r="AA787" s="15"/>
      <c r="AB787" s="15"/>
      <c r="AC787" s="15"/>
      <c r="AD787" s="48"/>
      <c r="AE787" s="81"/>
      <c r="AF787" s="48"/>
      <c r="AG787" s="15"/>
      <c r="AH787" s="15"/>
      <c r="AI787" s="81"/>
      <c r="AJ787" s="81"/>
      <c r="AK787" s="81"/>
      <c r="AL787" s="15"/>
      <c r="AM787" s="15"/>
      <c r="AN787" s="81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</row>
    <row r="788" spans="1:52" ht="15" customHeight="1" x14ac:dyDescent="0.25">
      <c r="A788" s="15"/>
      <c r="B788" s="15"/>
      <c r="C788" s="15"/>
      <c r="D788" s="15"/>
      <c r="E788" s="15"/>
      <c r="F788" s="15"/>
      <c r="G788" s="15"/>
      <c r="H788" s="48"/>
      <c r="I788" s="48"/>
      <c r="J788" s="48"/>
      <c r="K788" s="48"/>
      <c r="L788" s="81"/>
      <c r="M788" s="81"/>
      <c r="N788" s="81"/>
      <c r="O788" s="81"/>
      <c r="P788" s="81"/>
      <c r="Q788" s="81"/>
      <c r="R788" s="15"/>
      <c r="S788" s="15"/>
      <c r="T788" s="15"/>
      <c r="U788" s="15"/>
      <c r="V788" s="15"/>
      <c r="W788" s="48"/>
      <c r="X788" s="15"/>
      <c r="Y788" s="15"/>
      <c r="Z788" s="15"/>
      <c r="AA788" s="15"/>
      <c r="AB788" s="15"/>
      <c r="AC788" s="15"/>
      <c r="AD788" s="48"/>
      <c r="AE788" s="81"/>
      <c r="AF788" s="48"/>
      <c r="AG788" s="15"/>
      <c r="AH788" s="15"/>
      <c r="AI788" s="81"/>
      <c r="AJ788" s="81"/>
      <c r="AK788" s="81"/>
      <c r="AL788" s="15"/>
      <c r="AM788" s="15"/>
      <c r="AN788" s="81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</row>
    <row r="789" spans="1:52" ht="15" customHeight="1" x14ac:dyDescent="0.25">
      <c r="A789" s="15"/>
      <c r="B789" s="15"/>
      <c r="C789" s="15"/>
      <c r="D789" s="15"/>
      <c r="E789" s="15"/>
      <c r="F789" s="15"/>
      <c r="G789" s="15"/>
      <c r="H789" s="48"/>
      <c r="I789" s="48"/>
      <c r="J789" s="48"/>
      <c r="K789" s="48"/>
      <c r="L789" s="81"/>
      <c r="M789" s="81"/>
      <c r="N789" s="81"/>
      <c r="O789" s="81"/>
      <c r="P789" s="81"/>
      <c r="Q789" s="81"/>
      <c r="R789" s="15"/>
      <c r="S789" s="15"/>
      <c r="T789" s="15"/>
      <c r="U789" s="15"/>
      <c r="V789" s="15"/>
      <c r="W789" s="48"/>
      <c r="X789" s="15"/>
      <c r="Y789" s="15"/>
      <c r="Z789" s="15"/>
      <c r="AA789" s="15"/>
      <c r="AB789" s="15"/>
      <c r="AC789" s="15"/>
      <c r="AD789" s="48"/>
      <c r="AE789" s="81"/>
      <c r="AF789" s="48"/>
      <c r="AG789" s="15"/>
      <c r="AH789" s="15"/>
      <c r="AI789" s="81"/>
      <c r="AJ789" s="81"/>
      <c r="AK789" s="81"/>
      <c r="AL789" s="15"/>
      <c r="AM789" s="15"/>
      <c r="AN789" s="81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</row>
    <row r="790" spans="1:52" ht="15" customHeight="1" x14ac:dyDescent="0.25">
      <c r="A790" s="15"/>
      <c r="B790" s="15"/>
      <c r="C790" s="15"/>
      <c r="D790" s="15"/>
      <c r="E790" s="15"/>
      <c r="F790" s="15"/>
      <c r="G790" s="15"/>
      <c r="H790" s="48"/>
      <c r="I790" s="48"/>
      <c r="J790" s="48"/>
      <c r="K790" s="48"/>
      <c r="L790" s="81"/>
      <c r="M790" s="81"/>
      <c r="N790" s="81"/>
      <c r="O790" s="81"/>
      <c r="P790" s="81"/>
      <c r="Q790" s="81"/>
      <c r="R790" s="15"/>
      <c r="S790" s="15"/>
      <c r="T790" s="15"/>
      <c r="U790" s="15"/>
      <c r="V790" s="15"/>
      <c r="W790" s="48"/>
      <c r="X790" s="15"/>
      <c r="Y790" s="15"/>
      <c r="Z790" s="15"/>
      <c r="AA790" s="15"/>
      <c r="AB790" s="15"/>
      <c r="AC790" s="15"/>
      <c r="AD790" s="48"/>
      <c r="AE790" s="81"/>
      <c r="AF790" s="48"/>
      <c r="AG790" s="15"/>
      <c r="AH790" s="15"/>
      <c r="AI790" s="81"/>
      <c r="AJ790" s="81"/>
      <c r="AK790" s="81"/>
      <c r="AL790" s="15"/>
      <c r="AM790" s="15"/>
      <c r="AN790" s="81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</row>
    <row r="791" spans="1:52" ht="15" customHeight="1" x14ac:dyDescent="0.25">
      <c r="A791" s="15"/>
      <c r="B791" s="15"/>
      <c r="C791" s="15"/>
      <c r="D791" s="15"/>
      <c r="E791" s="15"/>
      <c r="F791" s="15"/>
      <c r="G791" s="15"/>
      <c r="H791" s="48"/>
      <c r="I791" s="48"/>
      <c r="J791" s="48"/>
      <c r="K791" s="48"/>
      <c r="L791" s="81"/>
      <c r="M791" s="81"/>
      <c r="N791" s="81"/>
      <c r="O791" s="81"/>
      <c r="P791" s="81"/>
      <c r="Q791" s="81"/>
      <c r="R791" s="15"/>
      <c r="S791" s="15"/>
      <c r="T791" s="15"/>
      <c r="U791" s="15"/>
      <c r="V791" s="15"/>
      <c r="W791" s="48"/>
      <c r="X791" s="15"/>
      <c r="Y791" s="15"/>
      <c r="Z791" s="15"/>
      <c r="AA791" s="15"/>
      <c r="AB791" s="15"/>
      <c r="AC791" s="15"/>
      <c r="AD791" s="48"/>
      <c r="AE791" s="81"/>
      <c r="AF791" s="48"/>
      <c r="AG791" s="15"/>
      <c r="AH791" s="15"/>
      <c r="AI791" s="81"/>
      <c r="AJ791" s="81"/>
      <c r="AK791" s="81"/>
      <c r="AL791" s="15"/>
      <c r="AM791" s="15"/>
      <c r="AN791" s="81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</row>
    <row r="792" spans="1:52" ht="15" customHeight="1" x14ac:dyDescent="0.25">
      <c r="A792" s="15"/>
      <c r="B792" s="15"/>
      <c r="C792" s="15"/>
      <c r="D792" s="15"/>
      <c r="E792" s="15"/>
      <c r="F792" s="15"/>
      <c r="G792" s="15"/>
      <c r="H792" s="48"/>
      <c r="I792" s="48"/>
      <c r="J792" s="48"/>
      <c r="K792" s="48"/>
      <c r="L792" s="81"/>
      <c r="M792" s="81"/>
      <c r="N792" s="81"/>
      <c r="O792" s="81"/>
      <c r="P792" s="81"/>
      <c r="Q792" s="81"/>
      <c r="R792" s="15"/>
      <c r="S792" s="15"/>
      <c r="T792" s="15"/>
      <c r="U792" s="15"/>
      <c r="V792" s="15"/>
      <c r="W792" s="48"/>
      <c r="X792" s="15"/>
      <c r="Y792" s="15"/>
      <c r="Z792" s="15"/>
      <c r="AA792" s="15"/>
      <c r="AB792" s="15"/>
      <c r="AC792" s="15"/>
      <c r="AD792" s="48"/>
      <c r="AE792" s="81"/>
      <c r="AF792" s="48"/>
      <c r="AG792" s="15"/>
      <c r="AH792" s="15"/>
      <c r="AI792" s="81"/>
      <c r="AJ792" s="81"/>
      <c r="AK792" s="81"/>
      <c r="AL792" s="15"/>
      <c r="AM792" s="15"/>
      <c r="AN792" s="81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</row>
    <row r="793" spans="1:52" ht="15" customHeight="1" x14ac:dyDescent="0.25">
      <c r="A793" s="15"/>
      <c r="B793" s="15"/>
      <c r="C793" s="15"/>
      <c r="D793" s="15"/>
      <c r="E793" s="15"/>
      <c r="F793" s="15"/>
      <c r="G793" s="15"/>
      <c r="H793" s="48"/>
      <c r="I793" s="48"/>
      <c r="J793" s="48"/>
      <c r="K793" s="48"/>
      <c r="L793" s="81"/>
      <c r="M793" s="81"/>
      <c r="N793" s="81"/>
      <c r="O793" s="81"/>
      <c r="P793" s="81"/>
      <c r="Q793" s="81"/>
      <c r="R793" s="15"/>
      <c r="S793" s="15"/>
      <c r="T793" s="15"/>
      <c r="U793" s="15"/>
      <c r="V793" s="15"/>
      <c r="W793" s="48"/>
      <c r="X793" s="15"/>
      <c r="Y793" s="15"/>
      <c r="Z793" s="15"/>
      <c r="AA793" s="15"/>
      <c r="AB793" s="15"/>
      <c r="AC793" s="15"/>
      <c r="AD793" s="48"/>
      <c r="AE793" s="81"/>
      <c r="AF793" s="48"/>
      <c r="AG793" s="15"/>
      <c r="AH793" s="15"/>
      <c r="AI793" s="81"/>
      <c r="AJ793" s="81"/>
      <c r="AK793" s="81"/>
      <c r="AL793" s="15"/>
      <c r="AM793" s="15"/>
      <c r="AN793" s="81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</row>
    <row r="794" spans="1:52" ht="15" customHeight="1" x14ac:dyDescent="0.25">
      <c r="A794" s="15"/>
      <c r="B794" s="15"/>
      <c r="C794" s="15"/>
      <c r="D794" s="15"/>
      <c r="E794" s="15"/>
      <c r="F794" s="15"/>
      <c r="G794" s="15"/>
      <c r="H794" s="48"/>
      <c r="I794" s="48"/>
      <c r="J794" s="48"/>
      <c r="K794" s="48"/>
      <c r="L794" s="81"/>
      <c r="M794" s="81"/>
      <c r="N794" s="81"/>
      <c r="O794" s="81"/>
      <c r="P794" s="81"/>
      <c r="Q794" s="81"/>
      <c r="R794" s="15"/>
      <c r="S794" s="15"/>
      <c r="T794" s="15"/>
      <c r="U794" s="15"/>
      <c r="V794" s="15"/>
      <c r="W794" s="48"/>
      <c r="X794" s="15"/>
      <c r="Y794" s="15"/>
      <c r="Z794" s="15"/>
      <c r="AA794" s="15"/>
      <c r="AB794" s="15"/>
      <c r="AC794" s="15"/>
      <c r="AD794" s="48"/>
      <c r="AE794" s="81"/>
      <c r="AF794" s="48"/>
      <c r="AG794" s="15"/>
      <c r="AH794" s="15"/>
      <c r="AI794" s="81"/>
      <c r="AJ794" s="81"/>
      <c r="AK794" s="81"/>
      <c r="AL794" s="15"/>
      <c r="AM794" s="15"/>
      <c r="AN794" s="81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</row>
    <row r="795" spans="1:52" ht="15" customHeight="1" x14ac:dyDescent="0.25">
      <c r="A795" s="15"/>
      <c r="B795" s="15"/>
      <c r="C795" s="15"/>
      <c r="D795" s="15"/>
      <c r="E795" s="15"/>
      <c r="F795" s="15"/>
      <c r="G795" s="15"/>
      <c r="H795" s="48"/>
      <c r="I795" s="48"/>
      <c r="J795" s="48"/>
      <c r="K795" s="48"/>
      <c r="L795" s="81"/>
      <c r="M795" s="81"/>
      <c r="N795" s="81"/>
      <c r="O795" s="81"/>
      <c r="P795" s="81"/>
      <c r="Q795" s="81"/>
      <c r="R795" s="15"/>
      <c r="S795" s="15"/>
      <c r="T795" s="15"/>
      <c r="U795" s="15"/>
      <c r="V795" s="15"/>
      <c r="W795" s="48"/>
      <c r="X795" s="15"/>
      <c r="Y795" s="15"/>
      <c r="Z795" s="15"/>
      <c r="AA795" s="15"/>
      <c r="AB795" s="15"/>
      <c r="AC795" s="15"/>
      <c r="AD795" s="48"/>
      <c r="AE795" s="81"/>
      <c r="AF795" s="48"/>
      <c r="AG795" s="15"/>
      <c r="AH795" s="15"/>
      <c r="AI795" s="81"/>
      <c r="AJ795" s="81"/>
      <c r="AK795" s="81"/>
      <c r="AL795" s="15"/>
      <c r="AM795" s="15"/>
      <c r="AN795" s="81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</row>
    <row r="796" spans="1:52" ht="15" customHeight="1" x14ac:dyDescent="0.25">
      <c r="A796" s="15"/>
      <c r="B796" s="15"/>
      <c r="C796" s="15"/>
      <c r="D796" s="15"/>
      <c r="E796" s="15"/>
      <c r="F796" s="15"/>
      <c r="G796" s="15"/>
      <c r="H796" s="48"/>
      <c r="I796" s="48"/>
      <c r="J796" s="48"/>
      <c r="K796" s="48"/>
      <c r="L796" s="81"/>
      <c r="M796" s="81"/>
      <c r="N796" s="81"/>
      <c r="O796" s="81"/>
      <c r="P796" s="81"/>
      <c r="Q796" s="81"/>
      <c r="R796" s="15"/>
      <c r="S796" s="15"/>
      <c r="T796" s="15"/>
      <c r="U796" s="15"/>
      <c r="V796" s="15"/>
      <c r="W796" s="48"/>
      <c r="X796" s="15"/>
      <c r="Y796" s="15"/>
      <c r="Z796" s="15"/>
      <c r="AA796" s="15"/>
      <c r="AB796" s="15"/>
      <c r="AC796" s="15"/>
      <c r="AD796" s="48"/>
      <c r="AE796" s="81"/>
      <c r="AF796" s="48"/>
      <c r="AG796" s="15"/>
      <c r="AH796" s="15"/>
      <c r="AI796" s="81"/>
      <c r="AJ796" s="81"/>
      <c r="AK796" s="81"/>
      <c r="AL796" s="15"/>
      <c r="AM796" s="15"/>
      <c r="AN796" s="81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</row>
    <row r="797" spans="1:52" ht="15" customHeight="1" x14ac:dyDescent="0.25">
      <c r="A797" s="15"/>
      <c r="B797" s="15"/>
      <c r="C797" s="15"/>
      <c r="D797" s="15"/>
      <c r="E797" s="15"/>
      <c r="F797" s="15"/>
      <c r="G797" s="15"/>
      <c r="H797" s="48"/>
      <c r="I797" s="48"/>
      <c r="J797" s="48"/>
      <c r="K797" s="48"/>
      <c r="L797" s="81"/>
      <c r="M797" s="81"/>
      <c r="N797" s="81"/>
      <c r="O797" s="81"/>
      <c r="P797" s="81"/>
      <c r="Q797" s="81"/>
      <c r="R797" s="15"/>
      <c r="S797" s="15"/>
      <c r="T797" s="15"/>
      <c r="U797" s="15"/>
      <c r="V797" s="15"/>
      <c r="W797" s="48"/>
      <c r="X797" s="15"/>
      <c r="Y797" s="15"/>
      <c r="Z797" s="15"/>
      <c r="AA797" s="15"/>
      <c r="AB797" s="15"/>
      <c r="AC797" s="15"/>
      <c r="AD797" s="48"/>
      <c r="AE797" s="81"/>
      <c r="AF797" s="48"/>
      <c r="AG797" s="15"/>
      <c r="AH797" s="15"/>
      <c r="AI797" s="81"/>
      <c r="AJ797" s="81"/>
      <c r="AK797" s="81"/>
      <c r="AL797" s="15"/>
      <c r="AM797" s="15"/>
      <c r="AN797" s="81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</row>
    <row r="798" spans="1:52" ht="15" customHeight="1" x14ac:dyDescent="0.25">
      <c r="A798" s="15"/>
      <c r="B798" s="15"/>
      <c r="C798" s="15"/>
      <c r="D798" s="15"/>
      <c r="E798" s="15"/>
      <c r="F798" s="15"/>
      <c r="G798" s="15"/>
      <c r="H798" s="48"/>
      <c r="I798" s="48"/>
      <c r="J798" s="48"/>
      <c r="K798" s="48"/>
      <c r="L798" s="81"/>
      <c r="M798" s="81"/>
      <c r="N798" s="81"/>
      <c r="O798" s="81"/>
      <c r="P798" s="81"/>
      <c r="Q798" s="81"/>
      <c r="R798" s="15"/>
      <c r="S798" s="15"/>
      <c r="T798" s="15"/>
      <c r="U798" s="15"/>
      <c r="V798" s="15"/>
      <c r="W798" s="48"/>
      <c r="X798" s="15"/>
      <c r="Y798" s="15"/>
      <c r="Z798" s="15"/>
      <c r="AA798" s="15"/>
      <c r="AB798" s="15"/>
      <c r="AC798" s="15"/>
      <c r="AD798" s="48"/>
      <c r="AE798" s="81"/>
      <c r="AF798" s="48"/>
      <c r="AG798" s="15"/>
      <c r="AH798" s="15"/>
      <c r="AI798" s="81"/>
      <c r="AJ798" s="81"/>
      <c r="AK798" s="81"/>
      <c r="AL798" s="15"/>
      <c r="AM798" s="15"/>
      <c r="AN798" s="81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</row>
    <row r="799" spans="1:52" ht="15" customHeight="1" x14ac:dyDescent="0.25">
      <c r="A799" s="15"/>
      <c r="B799" s="15"/>
      <c r="C799" s="15"/>
      <c r="D799" s="15"/>
      <c r="E799" s="15"/>
      <c r="F799" s="15"/>
      <c r="G799" s="15"/>
      <c r="H799" s="48"/>
      <c r="I799" s="48"/>
      <c r="J799" s="48"/>
      <c r="K799" s="48"/>
      <c r="L799" s="81"/>
      <c r="M799" s="81"/>
      <c r="N799" s="81"/>
      <c r="O799" s="81"/>
      <c r="P799" s="81"/>
      <c r="Q799" s="81"/>
      <c r="R799" s="15"/>
      <c r="S799" s="15"/>
      <c r="T799" s="15"/>
      <c r="U799" s="15"/>
      <c r="V799" s="15"/>
      <c r="W799" s="48"/>
      <c r="X799" s="15"/>
      <c r="Y799" s="15"/>
      <c r="Z799" s="15"/>
      <c r="AA799" s="15"/>
      <c r="AB799" s="15"/>
      <c r="AC799" s="15"/>
      <c r="AD799" s="48"/>
      <c r="AE799" s="81"/>
      <c r="AF799" s="48"/>
      <c r="AG799" s="15"/>
      <c r="AH799" s="15"/>
      <c r="AI799" s="81"/>
      <c r="AJ799" s="81"/>
      <c r="AK799" s="81"/>
      <c r="AL799" s="15"/>
      <c r="AM799" s="15"/>
      <c r="AN799" s="81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</row>
    <row r="800" spans="1:52" ht="15" customHeight="1" x14ac:dyDescent="0.25">
      <c r="A800" s="15"/>
      <c r="B800" s="15"/>
      <c r="C800" s="15"/>
      <c r="D800" s="15"/>
      <c r="E800" s="15"/>
      <c r="F800" s="15"/>
      <c r="G800" s="15"/>
      <c r="H800" s="48"/>
      <c r="I800" s="48"/>
      <c r="J800" s="48"/>
      <c r="K800" s="48"/>
      <c r="L800" s="81"/>
      <c r="M800" s="81"/>
      <c r="N800" s="81"/>
      <c r="O800" s="81"/>
      <c r="P800" s="81"/>
      <c r="Q800" s="81"/>
      <c r="R800" s="15"/>
      <c r="S800" s="15"/>
      <c r="T800" s="15"/>
      <c r="U800" s="15"/>
      <c r="V800" s="15"/>
      <c r="W800" s="48"/>
      <c r="X800" s="15"/>
      <c r="Y800" s="15"/>
      <c r="Z800" s="15"/>
      <c r="AA800" s="15"/>
      <c r="AB800" s="15"/>
      <c r="AC800" s="15"/>
      <c r="AD800" s="48"/>
      <c r="AE800" s="81"/>
      <c r="AF800" s="48"/>
      <c r="AG800" s="15"/>
      <c r="AH800" s="15"/>
      <c r="AI800" s="81"/>
      <c r="AJ800" s="81"/>
      <c r="AK800" s="81"/>
      <c r="AL800" s="15"/>
      <c r="AM800" s="15"/>
      <c r="AN800" s="81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</row>
    <row r="801" spans="1:52" ht="15" customHeight="1" x14ac:dyDescent="0.25">
      <c r="A801" s="15"/>
      <c r="B801" s="15"/>
      <c r="C801" s="15"/>
      <c r="D801" s="15"/>
      <c r="E801" s="15"/>
      <c r="F801" s="15"/>
      <c r="G801" s="15"/>
      <c r="H801" s="48"/>
      <c r="I801" s="48"/>
      <c r="J801" s="48"/>
      <c r="K801" s="48"/>
      <c r="L801" s="81"/>
      <c r="M801" s="81"/>
      <c r="N801" s="81"/>
      <c r="O801" s="81"/>
      <c r="P801" s="81"/>
      <c r="Q801" s="81"/>
      <c r="R801" s="15"/>
      <c r="S801" s="15"/>
      <c r="T801" s="15"/>
      <c r="U801" s="15"/>
      <c r="V801" s="15"/>
      <c r="W801" s="48"/>
      <c r="X801" s="15"/>
      <c r="Y801" s="15"/>
      <c r="Z801" s="15"/>
      <c r="AA801" s="15"/>
      <c r="AB801" s="15"/>
      <c r="AC801" s="15"/>
      <c r="AD801" s="48"/>
      <c r="AE801" s="81"/>
      <c r="AF801" s="48"/>
      <c r="AG801" s="15"/>
      <c r="AH801" s="15"/>
      <c r="AI801" s="81"/>
      <c r="AJ801" s="81"/>
      <c r="AK801" s="81"/>
      <c r="AL801" s="15"/>
      <c r="AM801" s="15"/>
      <c r="AN801" s="81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</row>
    <row r="802" spans="1:52" ht="15" customHeight="1" x14ac:dyDescent="0.25">
      <c r="A802" s="15"/>
      <c r="B802" s="15"/>
      <c r="C802" s="15"/>
      <c r="D802" s="15"/>
      <c r="E802" s="15"/>
      <c r="F802" s="15"/>
      <c r="G802" s="15"/>
      <c r="H802" s="48"/>
      <c r="I802" s="48"/>
      <c r="J802" s="48"/>
      <c r="K802" s="48"/>
      <c r="L802" s="81"/>
      <c r="M802" s="81"/>
      <c r="N802" s="81"/>
      <c r="O802" s="81"/>
      <c r="P802" s="81"/>
      <c r="Q802" s="81"/>
      <c r="R802" s="15"/>
      <c r="S802" s="15"/>
      <c r="T802" s="15"/>
      <c r="U802" s="15"/>
      <c r="V802" s="15"/>
      <c r="W802" s="48"/>
      <c r="X802" s="15"/>
      <c r="Y802" s="15"/>
      <c r="Z802" s="15"/>
      <c r="AA802" s="15"/>
      <c r="AB802" s="15"/>
      <c r="AC802" s="15"/>
      <c r="AD802" s="48"/>
      <c r="AE802" s="81"/>
      <c r="AF802" s="48"/>
      <c r="AG802" s="15"/>
      <c r="AH802" s="15"/>
      <c r="AI802" s="81"/>
      <c r="AJ802" s="81"/>
      <c r="AK802" s="81"/>
      <c r="AL802" s="15"/>
      <c r="AM802" s="15"/>
      <c r="AN802" s="81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</row>
    <row r="803" spans="1:52" ht="15" customHeight="1" x14ac:dyDescent="0.25">
      <c r="A803" s="15"/>
      <c r="B803" s="15"/>
      <c r="C803" s="15"/>
      <c r="D803" s="15"/>
      <c r="E803" s="15"/>
      <c r="F803" s="15"/>
      <c r="G803" s="15"/>
      <c r="H803" s="48"/>
      <c r="I803" s="48"/>
      <c r="J803" s="48"/>
      <c r="K803" s="48"/>
      <c r="L803" s="81"/>
      <c r="M803" s="81"/>
      <c r="N803" s="81"/>
      <c r="O803" s="81"/>
      <c r="P803" s="81"/>
      <c r="Q803" s="81"/>
      <c r="R803" s="15"/>
      <c r="S803" s="15"/>
      <c r="T803" s="15"/>
      <c r="U803" s="15"/>
      <c r="V803" s="15"/>
      <c r="W803" s="48"/>
      <c r="X803" s="15"/>
      <c r="Y803" s="15"/>
      <c r="Z803" s="15"/>
      <c r="AA803" s="15"/>
      <c r="AB803" s="15"/>
      <c r="AC803" s="15"/>
      <c r="AD803" s="48"/>
      <c r="AE803" s="81"/>
      <c r="AF803" s="48"/>
      <c r="AG803" s="15"/>
      <c r="AH803" s="15"/>
      <c r="AI803" s="81"/>
      <c r="AJ803" s="81"/>
      <c r="AK803" s="81"/>
      <c r="AL803" s="15"/>
      <c r="AM803" s="15"/>
      <c r="AN803" s="81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</row>
    <row r="804" spans="1:52" ht="15" customHeight="1" x14ac:dyDescent="0.25">
      <c r="A804" s="15"/>
      <c r="B804" s="15"/>
      <c r="C804" s="15"/>
      <c r="D804" s="15"/>
      <c r="E804" s="15"/>
      <c r="F804" s="15"/>
      <c r="G804" s="15"/>
      <c r="H804" s="48"/>
      <c r="I804" s="48"/>
      <c r="J804" s="48"/>
      <c r="K804" s="48"/>
      <c r="L804" s="81"/>
      <c r="M804" s="81"/>
      <c r="N804" s="81"/>
      <c r="O804" s="81"/>
      <c r="P804" s="81"/>
      <c r="Q804" s="81"/>
      <c r="R804" s="15"/>
      <c r="S804" s="15"/>
      <c r="T804" s="15"/>
      <c r="U804" s="15"/>
      <c r="V804" s="15"/>
      <c r="W804" s="48"/>
      <c r="X804" s="15"/>
      <c r="Y804" s="15"/>
      <c r="Z804" s="15"/>
      <c r="AA804" s="15"/>
      <c r="AB804" s="15"/>
      <c r="AC804" s="15"/>
      <c r="AD804" s="48"/>
      <c r="AE804" s="81"/>
      <c r="AF804" s="48"/>
      <c r="AG804" s="15"/>
      <c r="AH804" s="15"/>
      <c r="AI804" s="81"/>
      <c r="AJ804" s="81"/>
      <c r="AK804" s="81"/>
      <c r="AL804" s="15"/>
      <c r="AM804" s="15"/>
      <c r="AN804" s="81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</row>
    <row r="805" spans="1:52" ht="15" customHeight="1" x14ac:dyDescent="0.25">
      <c r="A805" s="15"/>
      <c r="B805" s="15"/>
      <c r="C805" s="15"/>
      <c r="D805" s="15"/>
      <c r="E805" s="15"/>
      <c r="F805" s="15"/>
      <c r="G805" s="15"/>
      <c r="H805" s="48"/>
      <c r="I805" s="48"/>
      <c r="J805" s="48"/>
      <c r="K805" s="48"/>
      <c r="L805" s="81"/>
      <c r="M805" s="81"/>
      <c r="N805" s="81"/>
      <c r="O805" s="81"/>
      <c r="P805" s="81"/>
      <c r="Q805" s="81"/>
      <c r="R805" s="15"/>
      <c r="S805" s="15"/>
      <c r="T805" s="15"/>
      <c r="U805" s="15"/>
      <c r="V805" s="15"/>
      <c r="W805" s="48"/>
      <c r="X805" s="15"/>
      <c r="Y805" s="15"/>
      <c r="Z805" s="15"/>
      <c r="AA805" s="15"/>
      <c r="AB805" s="15"/>
      <c r="AC805" s="15"/>
      <c r="AD805" s="48"/>
      <c r="AE805" s="81"/>
      <c r="AF805" s="48"/>
      <c r="AG805" s="15"/>
      <c r="AH805" s="15"/>
      <c r="AI805" s="81"/>
      <c r="AJ805" s="81"/>
      <c r="AK805" s="81"/>
      <c r="AL805" s="15"/>
      <c r="AM805" s="15"/>
      <c r="AN805" s="81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</row>
    <row r="806" spans="1:52" ht="15" customHeight="1" x14ac:dyDescent="0.25">
      <c r="A806" s="15"/>
      <c r="B806" s="15"/>
      <c r="C806" s="15"/>
      <c r="D806" s="15"/>
      <c r="E806" s="15"/>
      <c r="F806" s="15"/>
      <c r="G806" s="15"/>
      <c r="H806" s="48"/>
      <c r="I806" s="48"/>
      <c r="J806" s="48"/>
      <c r="K806" s="48"/>
      <c r="L806" s="81"/>
      <c r="M806" s="81"/>
      <c r="N806" s="81"/>
      <c r="O806" s="81"/>
      <c r="P806" s="81"/>
      <c r="Q806" s="81"/>
      <c r="R806" s="15"/>
      <c r="S806" s="15"/>
      <c r="T806" s="15"/>
      <c r="U806" s="15"/>
      <c r="V806" s="15"/>
      <c r="W806" s="48"/>
      <c r="X806" s="15"/>
      <c r="Y806" s="15"/>
      <c r="Z806" s="15"/>
      <c r="AA806" s="15"/>
      <c r="AB806" s="15"/>
      <c r="AC806" s="15"/>
      <c r="AD806" s="48"/>
      <c r="AE806" s="81"/>
      <c r="AF806" s="48"/>
      <c r="AG806" s="15"/>
      <c r="AH806" s="15"/>
      <c r="AI806" s="81"/>
      <c r="AJ806" s="81"/>
      <c r="AK806" s="81"/>
      <c r="AL806" s="15"/>
      <c r="AM806" s="15"/>
      <c r="AN806" s="81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</row>
    <row r="807" spans="1:52" ht="15" customHeight="1" x14ac:dyDescent="0.25">
      <c r="A807" s="15"/>
      <c r="B807" s="15"/>
      <c r="C807" s="15"/>
      <c r="D807" s="15"/>
      <c r="E807" s="15"/>
      <c r="F807" s="15"/>
      <c r="G807" s="15"/>
      <c r="H807" s="48"/>
      <c r="I807" s="48"/>
      <c r="J807" s="48"/>
      <c r="K807" s="48"/>
      <c r="L807" s="81"/>
      <c r="M807" s="81"/>
      <c r="N807" s="81"/>
      <c r="O807" s="81"/>
      <c r="P807" s="81"/>
      <c r="Q807" s="81"/>
      <c r="R807" s="15"/>
      <c r="S807" s="15"/>
      <c r="T807" s="15"/>
      <c r="U807" s="15"/>
      <c r="V807" s="15"/>
      <c r="W807" s="48"/>
      <c r="X807" s="15"/>
      <c r="Y807" s="15"/>
      <c r="Z807" s="15"/>
      <c r="AA807" s="15"/>
      <c r="AB807" s="15"/>
      <c r="AC807" s="15"/>
      <c r="AD807" s="48"/>
      <c r="AE807" s="81"/>
      <c r="AF807" s="48"/>
      <c r="AG807" s="15"/>
      <c r="AH807" s="15"/>
      <c r="AI807" s="81"/>
      <c r="AJ807" s="81"/>
      <c r="AK807" s="81"/>
      <c r="AL807" s="15"/>
      <c r="AM807" s="15"/>
      <c r="AN807" s="81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</row>
    <row r="808" spans="1:52" ht="15" customHeight="1" x14ac:dyDescent="0.25">
      <c r="A808" s="15"/>
      <c r="B808" s="15"/>
      <c r="C808" s="15"/>
      <c r="D808" s="15"/>
      <c r="E808" s="15"/>
      <c r="F808" s="15"/>
      <c r="G808" s="15"/>
      <c r="H808" s="48"/>
      <c r="I808" s="48"/>
      <c r="J808" s="48"/>
      <c r="K808" s="48"/>
      <c r="L808" s="81"/>
      <c r="M808" s="81"/>
      <c r="N808" s="81"/>
      <c r="O808" s="81"/>
      <c r="P808" s="81"/>
      <c r="Q808" s="81"/>
      <c r="R808" s="15"/>
      <c r="S808" s="15"/>
      <c r="T808" s="15"/>
      <c r="U808" s="15"/>
      <c r="V808" s="15"/>
      <c r="W808" s="48"/>
      <c r="X808" s="15"/>
      <c r="Y808" s="15"/>
      <c r="Z808" s="15"/>
      <c r="AA808" s="15"/>
      <c r="AB808" s="15"/>
      <c r="AC808" s="15"/>
      <c r="AD808" s="48"/>
      <c r="AE808" s="81"/>
      <c r="AF808" s="48"/>
      <c r="AG808" s="15"/>
      <c r="AH808" s="15"/>
      <c r="AI808" s="81"/>
      <c r="AJ808" s="81"/>
      <c r="AK808" s="81"/>
      <c r="AL808" s="15"/>
      <c r="AM808" s="15"/>
      <c r="AN808" s="81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</row>
    <row r="809" spans="1:52" ht="15" customHeight="1" x14ac:dyDescent="0.25">
      <c r="A809" s="15"/>
      <c r="B809" s="15"/>
      <c r="C809" s="15"/>
      <c r="D809" s="15"/>
      <c r="E809" s="15"/>
      <c r="F809" s="15"/>
      <c r="G809" s="15"/>
      <c r="H809" s="48"/>
      <c r="I809" s="48"/>
      <c r="J809" s="48"/>
      <c r="K809" s="48"/>
      <c r="L809" s="81"/>
      <c r="M809" s="81"/>
      <c r="N809" s="81"/>
      <c r="O809" s="81"/>
      <c r="P809" s="81"/>
      <c r="Q809" s="81"/>
      <c r="R809" s="15"/>
      <c r="S809" s="15"/>
      <c r="T809" s="15"/>
      <c r="U809" s="15"/>
      <c r="V809" s="15"/>
      <c r="W809" s="48"/>
      <c r="X809" s="15"/>
      <c r="Y809" s="15"/>
      <c r="Z809" s="15"/>
      <c r="AA809" s="15"/>
      <c r="AB809" s="15"/>
      <c r="AC809" s="15"/>
      <c r="AD809" s="48"/>
      <c r="AE809" s="81"/>
      <c r="AF809" s="48"/>
      <c r="AG809" s="15"/>
      <c r="AH809" s="15"/>
      <c r="AI809" s="81"/>
      <c r="AJ809" s="81"/>
      <c r="AK809" s="81"/>
      <c r="AL809" s="15"/>
      <c r="AM809" s="15"/>
      <c r="AN809" s="81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</row>
    <row r="810" spans="1:52" ht="15" customHeight="1" x14ac:dyDescent="0.25">
      <c r="A810" s="15"/>
      <c r="B810" s="15"/>
      <c r="C810" s="15"/>
      <c r="D810" s="15"/>
      <c r="E810" s="15"/>
      <c r="F810" s="15"/>
      <c r="G810" s="15"/>
      <c r="H810" s="48"/>
      <c r="I810" s="48"/>
      <c r="J810" s="48"/>
      <c r="K810" s="48"/>
      <c r="L810" s="81"/>
      <c r="M810" s="81"/>
      <c r="N810" s="81"/>
      <c r="O810" s="81"/>
      <c r="P810" s="81"/>
      <c r="Q810" s="81"/>
      <c r="R810" s="15"/>
      <c r="S810" s="15"/>
      <c r="T810" s="15"/>
      <c r="U810" s="15"/>
      <c r="V810" s="15"/>
      <c r="W810" s="48"/>
      <c r="X810" s="15"/>
      <c r="Y810" s="15"/>
      <c r="Z810" s="15"/>
      <c r="AA810" s="15"/>
      <c r="AB810" s="15"/>
      <c r="AC810" s="15"/>
      <c r="AD810" s="48"/>
      <c r="AE810" s="81"/>
      <c r="AF810" s="48"/>
      <c r="AG810" s="15"/>
      <c r="AH810" s="15"/>
      <c r="AI810" s="81"/>
      <c r="AJ810" s="81"/>
      <c r="AK810" s="81"/>
      <c r="AL810" s="15"/>
      <c r="AM810" s="15"/>
      <c r="AN810" s="81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</row>
    <row r="811" spans="1:52" ht="15" customHeight="1" x14ac:dyDescent="0.25">
      <c r="A811" s="15"/>
      <c r="B811" s="15"/>
      <c r="C811" s="15"/>
      <c r="D811" s="15"/>
      <c r="E811" s="15"/>
      <c r="F811" s="15"/>
      <c r="G811" s="15"/>
      <c r="H811" s="48"/>
      <c r="I811" s="48"/>
      <c r="J811" s="48"/>
      <c r="K811" s="48"/>
      <c r="L811" s="81"/>
      <c r="M811" s="81"/>
      <c r="N811" s="81"/>
      <c r="O811" s="81"/>
      <c r="P811" s="81"/>
      <c r="Q811" s="81"/>
      <c r="R811" s="15"/>
      <c r="S811" s="15"/>
      <c r="T811" s="15"/>
      <c r="U811" s="15"/>
      <c r="V811" s="15"/>
      <c r="W811" s="48"/>
      <c r="X811" s="15"/>
      <c r="Y811" s="15"/>
      <c r="Z811" s="15"/>
      <c r="AA811" s="15"/>
      <c r="AB811" s="15"/>
      <c r="AC811" s="15"/>
      <c r="AD811" s="48"/>
      <c r="AE811" s="81"/>
      <c r="AF811" s="48"/>
      <c r="AG811" s="15"/>
      <c r="AH811" s="15"/>
      <c r="AI811" s="81"/>
      <c r="AJ811" s="81"/>
      <c r="AK811" s="81"/>
      <c r="AL811" s="15"/>
      <c r="AM811" s="15"/>
      <c r="AN811" s="81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</row>
    <row r="812" spans="1:52" ht="15" customHeight="1" x14ac:dyDescent="0.25">
      <c r="A812" s="15"/>
      <c r="B812" s="15"/>
      <c r="C812" s="15"/>
      <c r="D812" s="15"/>
      <c r="E812" s="15"/>
      <c r="F812" s="15"/>
      <c r="G812" s="15"/>
      <c r="H812" s="48"/>
      <c r="I812" s="48"/>
      <c r="J812" s="48"/>
      <c r="K812" s="48"/>
      <c r="L812" s="81"/>
      <c r="M812" s="81"/>
      <c r="N812" s="81"/>
      <c r="O812" s="81"/>
      <c r="P812" s="81"/>
      <c r="Q812" s="81"/>
      <c r="R812" s="15"/>
      <c r="S812" s="15"/>
      <c r="T812" s="15"/>
      <c r="U812" s="15"/>
      <c r="V812" s="15"/>
      <c r="W812" s="48"/>
      <c r="X812" s="15"/>
      <c r="Y812" s="15"/>
      <c r="Z812" s="15"/>
      <c r="AA812" s="15"/>
      <c r="AB812" s="15"/>
      <c r="AC812" s="15"/>
      <c r="AD812" s="48"/>
      <c r="AE812" s="81"/>
      <c r="AF812" s="48"/>
      <c r="AG812" s="15"/>
      <c r="AH812" s="15"/>
      <c r="AI812" s="81"/>
      <c r="AJ812" s="81"/>
      <c r="AK812" s="81"/>
      <c r="AL812" s="15"/>
      <c r="AM812" s="15"/>
      <c r="AN812" s="81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</row>
    <row r="813" spans="1:52" ht="15" customHeight="1" x14ac:dyDescent="0.25">
      <c r="A813" s="15"/>
      <c r="B813" s="15"/>
      <c r="C813" s="15"/>
      <c r="D813" s="15"/>
      <c r="E813" s="15"/>
      <c r="F813" s="15"/>
      <c r="G813" s="15"/>
      <c r="H813" s="48"/>
      <c r="I813" s="48"/>
      <c r="J813" s="48"/>
      <c r="K813" s="48"/>
      <c r="L813" s="81"/>
      <c r="M813" s="81"/>
      <c r="N813" s="81"/>
      <c r="O813" s="81"/>
      <c r="P813" s="81"/>
      <c r="Q813" s="81"/>
      <c r="R813" s="15"/>
      <c r="S813" s="15"/>
      <c r="T813" s="15"/>
      <c r="U813" s="15"/>
      <c r="V813" s="15"/>
      <c r="W813" s="48"/>
      <c r="X813" s="15"/>
      <c r="Y813" s="15"/>
      <c r="Z813" s="15"/>
      <c r="AA813" s="15"/>
      <c r="AB813" s="15"/>
      <c r="AC813" s="15"/>
      <c r="AD813" s="48"/>
      <c r="AE813" s="81"/>
      <c r="AF813" s="48"/>
      <c r="AG813" s="15"/>
      <c r="AH813" s="15"/>
      <c r="AI813" s="81"/>
      <c r="AJ813" s="81"/>
      <c r="AK813" s="81"/>
      <c r="AL813" s="15"/>
      <c r="AM813" s="15"/>
      <c r="AN813" s="81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</row>
    <row r="814" spans="1:52" ht="15" customHeight="1" x14ac:dyDescent="0.25">
      <c r="A814" s="15"/>
      <c r="B814" s="15"/>
      <c r="C814" s="15"/>
      <c r="D814" s="15"/>
      <c r="E814" s="15"/>
      <c r="F814" s="15"/>
      <c r="G814" s="15"/>
      <c r="H814" s="48"/>
      <c r="I814" s="48"/>
      <c r="J814" s="48"/>
      <c r="K814" s="48"/>
      <c r="L814" s="81"/>
      <c r="M814" s="81"/>
      <c r="N814" s="81"/>
      <c r="O814" s="81"/>
      <c r="P814" s="81"/>
      <c r="Q814" s="81"/>
      <c r="R814" s="15"/>
      <c r="S814" s="15"/>
      <c r="T814" s="15"/>
      <c r="U814" s="15"/>
      <c r="V814" s="15"/>
      <c r="W814" s="48"/>
      <c r="X814" s="15"/>
      <c r="Y814" s="15"/>
      <c r="Z814" s="15"/>
      <c r="AA814" s="15"/>
      <c r="AB814" s="15"/>
      <c r="AC814" s="15"/>
      <c r="AD814" s="48"/>
      <c r="AE814" s="81"/>
      <c r="AF814" s="48"/>
      <c r="AG814" s="15"/>
      <c r="AH814" s="15"/>
      <c r="AI814" s="81"/>
      <c r="AJ814" s="81"/>
      <c r="AK814" s="81"/>
      <c r="AL814" s="15"/>
      <c r="AM814" s="15"/>
      <c r="AN814" s="81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</row>
    <row r="815" spans="1:52" ht="15" customHeight="1" x14ac:dyDescent="0.25">
      <c r="A815" s="15"/>
      <c r="B815" s="15"/>
      <c r="C815" s="15"/>
      <c r="D815" s="15"/>
      <c r="E815" s="15"/>
      <c r="F815" s="15"/>
      <c r="G815" s="15"/>
      <c r="H815" s="48"/>
      <c r="I815" s="48"/>
      <c r="J815" s="48"/>
      <c r="K815" s="48"/>
      <c r="L815" s="81"/>
      <c r="M815" s="81"/>
      <c r="N815" s="81"/>
      <c r="O815" s="81"/>
      <c r="P815" s="81"/>
      <c r="Q815" s="81"/>
      <c r="R815" s="15"/>
      <c r="S815" s="15"/>
      <c r="T815" s="15"/>
      <c r="U815" s="15"/>
      <c r="V815" s="15"/>
      <c r="W815" s="48"/>
      <c r="X815" s="15"/>
      <c r="Y815" s="15"/>
      <c r="Z815" s="15"/>
      <c r="AA815" s="15"/>
      <c r="AB815" s="15"/>
      <c r="AC815" s="15"/>
      <c r="AD815" s="48"/>
      <c r="AE815" s="81"/>
      <c r="AF815" s="48"/>
      <c r="AG815" s="15"/>
      <c r="AH815" s="15"/>
      <c r="AI815" s="81"/>
      <c r="AJ815" s="81"/>
      <c r="AK815" s="81"/>
      <c r="AL815" s="15"/>
      <c r="AM815" s="15"/>
      <c r="AN815" s="81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</row>
    <row r="816" spans="1:52" ht="15" customHeight="1" x14ac:dyDescent="0.25">
      <c r="A816" s="15"/>
      <c r="B816" s="15"/>
      <c r="C816" s="15"/>
      <c r="D816" s="15"/>
      <c r="E816" s="15"/>
      <c r="F816" s="15"/>
      <c r="G816" s="15"/>
      <c r="H816" s="48"/>
      <c r="I816" s="48"/>
      <c r="J816" s="48"/>
      <c r="K816" s="48"/>
      <c r="L816" s="81"/>
      <c r="M816" s="81"/>
      <c r="N816" s="81"/>
      <c r="O816" s="81"/>
      <c r="P816" s="81"/>
      <c r="Q816" s="81"/>
      <c r="R816" s="15"/>
      <c r="S816" s="15"/>
      <c r="T816" s="15"/>
      <c r="U816" s="15"/>
      <c r="V816" s="15"/>
      <c r="W816" s="48"/>
      <c r="X816" s="15"/>
      <c r="Y816" s="15"/>
      <c r="Z816" s="15"/>
      <c r="AA816" s="15"/>
      <c r="AB816" s="15"/>
      <c r="AC816" s="15"/>
      <c r="AD816" s="48"/>
      <c r="AE816" s="81"/>
      <c r="AF816" s="48"/>
      <c r="AG816" s="15"/>
      <c r="AH816" s="15"/>
      <c r="AI816" s="81"/>
      <c r="AJ816" s="81"/>
      <c r="AK816" s="81"/>
      <c r="AL816" s="15"/>
      <c r="AM816" s="15"/>
      <c r="AN816" s="81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</row>
    <row r="817" spans="1:52" ht="15" customHeight="1" x14ac:dyDescent="0.25">
      <c r="A817" s="15"/>
      <c r="B817" s="15"/>
      <c r="C817" s="15"/>
      <c r="D817" s="15"/>
      <c r="E817" s="15"/>
      <c r="F817" s="15"/>
      <c r="G817" s="15"/>
      <c r="H817" s="48"/>
      <c r="I817" s="48"/>
      <c r="J817" s="48"/>
      <c r="K817" s="48"/>
      <c r="L817" s="81"/>
      <c r="M817" s="81"/>
      <c r="N817" s="81"/>
      <c r="O817" s="81"/>
      <c r="P817" s="81"/>
      <c r="Q817" s="81"/>
      <c r="R817" s="15"/>
      <c r="S817" s="15"/>
      <c r="T817" s="15"/>
      <c r="U817" s="15"/>
      <c r="V817" s="15"/>
      <c r="W817" s="48"/>
      <c r="X817" s="15"/>
      <c r="Y817" s="15"/>
      <c r="Z817" s="15"/>
      <c r="AA817" s="15"/>
      <c r="AB817" s="15"/>
      <c r="AC817" s="15"/>
      <c r="AD817" s="48"/>
      <c r="AE817" s="81"/>
      <c r="AF817" s="48"/>
      <c r="AG817" s="15"/>
      <c r="AH817" s="15"/>
      <c r="AI817" s="81"/>
      <c r="AJ817" s="81"/>
      <c r="AK817" s="81"/>
      <c r="AL817" s="15"/>
      <c r="AM817" s="15"/>
      <c r="AN817" s="81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</row>
    <row r="818" spans="1:52" ht="15" customHeight="1" x14ac:dyDescent="0.25">
      <c r="A818" s="15"/>
      <c r="B818" s="15"/>
      <c r="C818" s="15"/>
      <c r="D818" s="15"/>
      <c r="E818" s="15"/>
      <c r="F818" s="15"/>
      <c r="G818" s="15"/>
      <c r="H818" s="48"/>
      <c r="I818" s="48"/>
      <c r="J818" s="48"/>
      <c r="K818" s="48"/>
      <c r="L818" s="81"/>
      <c r="M818" s="81"/>
      <c r="N818" s="81"/>
      <c r="O818" s="81"/>
      <c r="P818" s="81"/>
      <c r="Q818" s="81"/>
      <c r="R818" s="15"/>
      <c r="S818" s="15"/>
      <c r="T818" s="15"/>
      <c r="U818" s="15"/>
      <c r="V818" s="15"/>
      <c r="W818" s="48"/>
      <c r="X818" s="15"/>
      <c r="Y818" s="15"/>
      <c r="Z818" s="15"/>
      <c r="AA818" s="15"/>
      <c r="AB818" s="15"/>
      <c r="AC818" s="15"/>
      <c r="AD818" s="48"/>
      <c r="AE818" s="81"/>
      <c r="AF818" s="48"/>
      <c r="AG818" s="15"/>
      <c r="AH818" s="15"/>
      <c r="AI818" s="81"/>
      <c r="AJ818" s="81"/>
      <c r="AK818" s="81"/>
      <c r="AL818" s="15"/>
      <c r="AM818" s="15"/>
      <c r="AN818" s="81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</row>
    <row r="819" spans="1:52" ht="15" customHeight="1" x14ac:dyDescent="0.25">
      <c r="A819" s="15"/>
      <c r="B819" s="15"/>
      <c r="C819" s="15"/>
      <c r="D819" s="15"/>
      <c r="E819" s="15"/>
      <c r="F819" s="15"/>
      <c r="G819" s="15"/>
      <c r="H819" s="48"/>
      <c r="I819" s="48"/>
      <c r="J819" s="48"/>
      <c r="K819" s="48"/>
      <c r="L819" s="81"/>
      <c r="M819" s="81"/>
      <c r="N819" s="81"/>
      <c r="O819" s="81"/>
      <c r="P819" s="81"/>
      <c r="Q819" s="81"/>
      <c r="R819" s="15"/>
      <c r="S819" s="15"/>
      <c r="T819" s="15"/>
      <c r="U819" s="15"/>
      <c r="V819" s="15"/>
      <c r="W819" s="48"/>
      <c r="X819" s="15"/>
      <c r="Y819" s="15"/>
      <c r="Z819" s="15"/>
      <c r="AA819" s="15"/>
      <c r="AB819" s="15"/>
      <c r="AC819" s="15"/>
      <c r="AD819" s="48"/>
      <c r="AE819" s="81"/>
      <c r="AF819" s="48"/>
      <c r="AG819" s="15"/>
      <c r="AH819" s="15"/>
      <c r="AI819" s="81"/>
      <c r="AJ819" s="81"/>
      <c r="AK819" s="81"/>
      <c r="AL819" s="15"/>
      <c r="AM819" s="15"/>
      <c r="AN819" s="81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</row>
    <row r="820" spans="1:52" ht="15" customHeight="1" x14ac:dyDescent="0.25">
      <c r="A820" s="15"/>
      <c r="B820" s="15"/>
      <c r="C820" s="15"/>
      <c r="D820" s="15"/>
      <c r="E820" s="15"/>
      <c r="F820" s="15"/>
      <c r="G820" s="15"/>
      <c r="H820" s="48"/>
      <c r="I820" s="48"/>
      <c r="J820" s="48"/>
      <c r="K820" s="48"/>
      <c r="L820" s="81"/>
      <c r="M820" s="81"/>
      <c r="N820" s="81"/>
      <c r="O820" s="81"/>
      <c r="P820" s="81"/>
      <c r="Q820" s="81"/>
      <c r="R820" s="15"/>
      <c r="S820" s="15"/>
      <c r="T820" s="15"/>
      <c r="U820" s="15"/>
      <c r="V820" s="15"/>
      <c r="W820" s="48"/>
      <c r="X820" s="15"/>
      <c r="Y820" s="15"/>
      <c r="Z820" s="15"/>
      <c r="AA820" s="15"/>
      <c r="AB820" s="15"/>
      <c r="AC820" s="15"/>
      <c r="AD820" s="48"/>
      <c r="AE820" s="81"/>
      <c r="AF820" s="48"/>
      <c r="AG820" s="15"/>
      <c r="AH820" s="15"/>
      <c r="AI820" s="81"/>
      <c r="AJ820" s="81"/>
      <c r="AK820" s="81"/>
      <c r="AL820" s="15"/>
      <c r="AM820" s="15"/>
      <c r="AN820" s="81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</row>
    <row r="821" spans="1:52" ht="15" customHeight="1" x14ac:dyDescent="0.25">
      <c r="A821" s="15"/>
      <c r="B821" s="15"/>
      <c r="C821" s="15"/>
      <c r="D821" s="15"/>
      <c r="E821" s="15"/>
      <c r="F821" s="15"/>
      <c r="G821" s="15"/>
      <c r="H821" s="48"/>
      <c r="I821" s="48"/>
      <c r="J821" s="48"/>
      <c r="K821" s="48"/>
      <c r="L821" s="81"/>
      <c r="M821" s="81"/>
      <c r="N821" s="81"/>
      <c r="O821" s="81"/>
      <c r="P821" s="81"/>
      <c r="Q821" s="81"/>
      <c r="R821" s="15"/>
      <c r="S821" s="15"/>
      <c r="T821" s="15"/>
      <c r="U821" s="15"/>
      <c r="V821" s="15"/>
      <c r="W821" s="48"/>
      <c r="X821" s="15"/>
      <c r="Y821" s="15"/>
      <c r="Z821" s="15"/>
      <c r="AA821" s="15"/>
      <c r="AB821" s="15"/>
      <c r="AC821" s="15"/>
      <c r="AD821" s="48"/>
      <c r="AE821" s="81"/>
      <c r="AF821" s="48"/>
      <c r="AG821" s="15"/>
      <c r="AH821" s="15"/>
      <c r="AI821" s="81"/>
      <c r="AJ821" s="81"/>
      <c r="AK821" s="81"/>
      <c r="AL821" s="15"/>
      <c r="AM821" s="15"/>
      <c r="AN821" s="81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</row>
    <row r="822" spans="1:52" ht="15" customHeight="1" x14ac:dyDescent="0.25">
      <c r="A822" s="15"/>
      <c r="B822" s="15"/>
      <c r="C822" s="15"/>
      <c r="D822" s="15"/>
      <c r="E822" s="15"/>
      <c r="F822" s="15"/>
      <c r="G822" s="15"/>
      <c r="H822" s="48"/>
      <c r="I822" s="48"/>
      <c r="J822" s="48"/>
      <c r="K822" s="48"/>
      <c r="L822" s="81"/>
      <c r="M822" s="81"/>
      <c r="N822" s="81"/>
      <c r="O822" s="81"/>
      <c r="P822" s="81"/>
      <c r="Q822" s="81"/>
      <c r="R822" s="15"/>
      <c r="S822" s="15"/>
      <c r="T822" s="15"/>
      <c r="U822" s="15"/>
      <c r="V822" s="15"/>
      <c r="W822" s="48"/>
      <c r="X822" s="15"/>
      <c r="Y822" s="15"/>
      <c r="Z822" s="15"/>
      <c r="AA822" s="15"/>
      <c r="AB822" s="15"/>
      <c r="AC822" s="15"/>
      <c r="AD822" s="48"/>
      <c r="AE822" s="81"/>
      <c r="AF822" s="48"/>
      <c r="AG822" s="15"/>
      <c r="AH822" s="15"/>
      <c r="AI822" s="81"/>
      <c r="AJ822" s="81"/>
      <c r="AK822" s="81"/>
      <c r="AL822" s="15"/>
      <c r="AM822" s="15"/>
      <c r="AN822" s="81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</row>
    <row r="823" spans="1:52" ht="15" customHeight="1" x14ac:dyDescent="0.25">
      <c r="A823" s="15"/>
      <c r="B823" s="15"/>
      <c r="C823" s="15"/>
      <c r="D823" s="15"/>
      <c r="E823" s="15"/>
      <c r="F823" s="15"/>
      <c r="G823" s="15"/>
      <c r="H823" s="48"/>
      <c r="I823" s="48"/>
      <c r="J823" s="48"/>
      <c r="K823" s="48"/>
      <c r="L823" s="81"/>
      <c r="M823" s="81"/>
      <c r="N823" s="81"/>
      <c r="O823" s="81"/>
      <c r="P823" s="81"/>
      <c r="Q823" s="81"/>
      <c r="R823" s="15"/>
      <c r="S823" s="15"/>
      <c r="T823" s="15"/>
      <c r="U823" s="15"/>
      <c r="V823" s="15"/>
      <c r="W823" s="48"/>
      <c r="X823" s="15"/>
      <c r="Y823" s="15"/>
      <c r="Z823" s="15"/>
      <c r="AA823" s="15"/>
      <c r="AB823" s="15"/>
      <c r="AC823" s="15"/>
      <c r="AD823" s="48"/>
      <c r="AE823" s="81"/>
      <c r="AF823" s="48"/>
      <c r="AG823" s="15"/>
      <c r="AH823" s="15"/>
      <c r="AI823" s="81"/>
      <c r="AJ823" s="81"/>
      <c r="AK823" s="81"/>
      <c r="AL823" s="15"/>
      <c r="AM823" s="15"/>
      <c r="AN823" s="81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</row>
    <row r="824" spans="1:52" ht="15" customHeight="1" x14ac:dyDescent="0.25">
      <c r="A824" s="15"/>
      <c r="B824" s="15"/>
      <c r="C824" s="15"/>
      <c r="D824" s="15"/>
      <c r="E824" s="15"/>
      <c r="F824" s="15"/>
      <c r="G824" s="15"/>
      <c r="H824" s="48"/>
      <c r="I824" s="48"/>
      <c r="J824" s="48"/>
      <c r="K824" s="48"/>
      <c r="L824" s="81"/>
      <c r="M824" s="81"/>
      <c r="N824" s="81"/>
      <c r="O824" s="81"/>
      <c r="P824" s="81"/>
      <c r="Q824" s="81"/>
      <c r="R824" s="15"/>
      <c r="S824" s="15"/>
      <c r="T824" s="15"/>
      <c r="U824" s="15"/>
      <c r="V824" s="15"/>
      <c r="W824" s="48"/>
      <c r="X824" s="15"/>
      <c r="Y824" s="15"/>
      <c r="Z824" s="15"/>
      <c r="AA824" s="15"/>
      <c r="AB824" s="15"/>
      <c r="AC824" s="15"/>
      <c r="AD824" s="48"/>
      <c r="AE824" s="81"/>
      <c r="AF824" s="48"/>
      <c r="AG824" s="15"/>
      <c r="AH824" s="15"/>
      <c r="AI824" s="81"/>
      <c r="AJ824" s="81"/>
      <c r="AK824" s="81"/>
      <c r="AL824" s="15"/>
      <c r="AM824" s="15"/>
      <c r="AN824" s="81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</row>
    <row r="825" spans="1:52" ht="15" customHeight="1" x14ac:dyDescent="0.25">
      <c r="A825" s="15"/>
      <c r="B825" s="15"/>
      <c r="C825" s="15"/>
      <c r="D825" s="15"/>
      <c r="E825" s="15"/>
      <c r="F825" s="15"/>
      <c r="G825" s="15"/>
      <c r="H825" s="48"/>
      <c r="I825" s="48"/>
      <c r="J825" s="48"/>
      <c r="K825" s="48"/>
      <c r="L825" s="81"/>
      <c r="M825" s="81"/>
      <c r="N825" s="81"/>
      <c r="O825" s="81"/>
      <c r="P825" s="81"/>
      <c r="Q825" s="81"/>
      <c r="R825" s="15"/>
      <c r="S825" s="15"/>
      <c r="T825" s="15"/>
      <c r="U825" s="15"/>
      <c r="V825" s="15"/>
      <c r="W825" s="48"/>
      <c r="X825" s="15"/>
      <c r="Y825" s="15"/>
      <c r="Z825" s="15"/>
      <c r="AA825" s="15"/>
      <c r="AB825" s="15"/>
      <c r="AC825" s="15"/>
      <c r="AD825" s="48"/>
      <c r="AE825" s="81"/>
      <c r="AF825" s="48"/>
      <c r="AG825" s="15"/>
      <c r="AH825" s="15"/>
      <c r="AI825" s="81"/>
      <c r="AJ825" s="81"/>
      <c r="AK825" s="81"/>
      <c r="AL825" s="15"/>
      <c r="AM825" s="15"/>
      <c r="AN825" s="81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</row>
    <row r="826" spans="1:52" ht="15" customHeight="1" x14ac:dyDescent="0.25">
      <c r="A826" s="15"/>
      <c r="B826" s="15"/>
      <c r="C826" s="15"/>
      <c r="D826" s="15"/>
      <c r="E826" s="15"/>
      <c r="F826" s="15"/>
      <c r="G826" s="15"/>
      <c r="H826" s="48"/>
      <c r="I826" s="48"/>
      <c r="J826" s="48"/>
      <c r="K826" s="48"/>
      <c r="L826" s="81"/>
      <c r="M826" s="81"/>
      <c r="N826" s="81"/>
      <c r="O826" s="81"/>
      <c r="P826" s="81"/>
      <c r="Q826" s="81"/>
      <c r="R826" s="15"/>
      <c r="S826" s="15"/>
      <c r="T826" s="15"/>
      <c r="U826" s="15"/>
      <c r="V826" s="15"/>
      <c r="W826" s="48"/>
      <c r="X826" s="15"/>
      <c r="Y826" s="15"/>
      <c r="Z826" s="15"/>
      <c r="AA826" s="15"/>
      <c r="AB826" s="15"/>
      <c r="AC826" s="15"/>
      <c r="AD826" s="48"/>
      <c r="AE826" s="81"/>
      <c r="AF826" s="48"/>
      <c r="AG826" s="15"/>
      <c r="AH826" s="15"/>
      <c r="AI826" s="81"/>
      <c r="AJ826" s="81"/>
      <c r="AK826" s="81"/>
      <c r="AL826" s="15"/>
      <c r="AM826" s="15"/>
      <c r="AN826" s="81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</row>
    <row r="827" spans="1:52" ht="15" customHeight="1" x14ac:dyDescent="0.25">
      <c r="A827" s="15"/>
      <c r="B827" s="15"/>
      <c r="C827" s="15"/>
      <c r="D827" s="15"/>
      <c r="E827" s="15"/>
      <c r="F827" s="15"/>
      <c r="G827" s="15"/>
      <c r="H827" s="48"/>
      <c r="I827" s="48"/>
      <c r="J827" s="48"/>
      <c r="K827" s="48"/>
      <c r="L827" s="81"/>
      <c r="M827" s="81"/>
      <c r="N827" s="81"/>
      <c r="O827" s="81"/>
      <c r="P827" s="81"/>
      <c r="Q827" s="81"/>
      <c r="R827" s="15"/>
      <c r="S827" s="15"/>
      <c r="T827" s="15"/>
      <c r="U827" s="15"/>
      <c r="V827" s="15"/>
      <c r="W827" s="48"/>
      <c r="X827" s="15"/>
      <c r="Y827" s="15"/>
      <c r="Z827" s="15"/>
      <c r="AA827" s="15"/>
      <c r="AB827" s="15"/>
      <c r="AC827" s="15"/>
      <c r="AD827" s="48"/>
      <c r="AE827" s="81"/>
      <c r="AF827" s="48"/>
      <c r="AG827" s="15"/>
      <c r="AH827" s="15"/>
      <c r="AI827" s="81"/>
      <c r="AJ827" s="81"/>
      <c r="AK827" s="81"/>
      <c r="AL827" s="15"/>
      <c r="AM827" s="15"/>
      <c r="AN827" s="81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</row>
    <row r="828" spans="1:52" ht="15" customHeight="1" x14ac:dyDescent="0.25">
      <c r="A828" s="15"/>
      <c r="B828" s="15"/>
      <c r="C828" s="15"/>
      <c r="D828" s="15"/>
      <c r="E828" s="15"/>
      <c r="F828" s="15"/>
      <c r="G828" s="15"/>
      <c r="H828" s="48"/>
      <c r="I828" s="48"/>
      <c r="J828" s="48"/>
      <c r="K828" s="48"/>
      <c r="L828" s="81"/>
      <c r="M828" s="81"/>
      <c r="N828" s="81"/>
      <c r="O828" s="81"/>
      <c r="P828" s="81"/>
      <c r="Q828" s="81"/>
      <c r="R828" s="15"/>
      <c r="S828" s="15"/>
      <c r="T828" s="15"/>
      <c r="U828" s="15"/>
      <c r="V828" s="15"/>
      <c r="W828" s="48"/>
      <c r="X828" s="15"/>
      <c r="Y828" s="15"/>
      <c r="Z828" s="15"/>
      <c r="AA828" s="15"/>
      <c r="AB828" s="15"/>
      <c r="AC828" s="15"/>
      <c r="AD828" s="48"/>
      <c r="AE828" s="81"/>
      <c r="AF828" s="48"/>
      <c r="AG828" s="15"/>
      <c r="AH828" s="15"/>
      <c r="AI828" s="81"/>
      <c r="AJ828" s="81"/>
      <c r="AK828" s="81"/>
      <c r="AL828" s="15"/>
      <c r="AM828" s="15"/>
      <c r="AN828" s="81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</row>
    <row r="829" spans="1:52" ht="15" customHeight="1" x14ac:dyDescent="0.25">
      <c r="A829" s="15"/>
      <c r="B829" s="15"/>
      <c r="C829" s="15"/>
      <c r="D829" s="15"/>
      <c r="E829" s="15"/>
      <c r="F829" s="15"/>
      <c r="G829" s="15"/>
      <c r="H829" s="48"/>
      <c r="I829" s="48"/>
      <c r="J829" s="48"/>
      <c r="K829" s="48"/>
      <c r="L829" s="81"/>
      <c r="M829" s="81"/>
      <c r="N829" s="81"/>
      <c r="O829" s="81"/>
      <c r="P829" s="81"/>
      <c r="Q829" s="81"/>
      <c r="R829" s="15"/>
      <c r="S829" s="15"/>
      <c r="T829" s="15"/>
      <c r="U829" s="15"/>
      <c r="V829" s="15"/>
      <c r="W829" s="48"/>
      <c r="X829" s="15"/>
      <c r="Y829" s="15"/>
      <c r="Z829" s="15"/>
      <c r="AA829" s="15"/>
      <c r="AB829" s="15"/>
      <c r="AC829" s="15"/>
      <c r="AD829" s="48"/>
      <c r="AE829" s="81"/>
      <c r="AF829" s="48"/>
      <c r="AG829" s="15"/>
      <c r="AH829" s="15"/>
      <c r="AI829" s="81"/>
      <c r="AJ829" s="81"/>
      <c r="AK829" s="81"/>
      <c r="AL829" s="15"/>
      <c r="AM829" s="15"/>
      <c r="AN829" s="81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</row>
    <row r="830" spans="1:52" ht="15" customHeight="1" x14ac:dyDescent="0.25">
      <c r="A830" s="15"/>
      <c r="B830" s="15"/>
      <c r="C830" s="15"/>
      <c r="D830" s="15"/>
      <c r="E830" s="15"/>
      <c r="F830" s="15"/>
      <c r="G830" s="15"/>
      <c r="H830" s="48"/>
      <c r="I830" s="48"/>
      <c r="J830" s="48"/>
      <c r="K830" s="48"/>
      <c r="L830" s="81"/>
      <c r="M830" s="81"/>
      <c r="N830" s="81"/>
      <c r="O830" s="81"/>
      <c r="P830" s="81"/>
      <c r="Q830" s="81"/>
      <c r="R830" s="15"/>
      <c r="S830" s="15"/>
      <c r="T830" s="15"/>
      <c r="U830" s="15"/>
      <c r="V830" s="15"/>
      <c r="W830" s="48"/>
      <c r="X830" s="15"/>
      <c r="Y830" s="15"/>
      <c r="Z830" s="15"/>
      <c r="AA830" s="15"/>
      <c r="AB830" s="15"/>
      <c r="AC830" s="15"/>
      <c r="AD830" s="48"/>
      <c r="AE830" s="81"/>
      <c r="AF830" s="48"/>
      <c r="AG830" s="15"/>
      <c r="AH830" s="15"/>
      <c r="AI830" s="81"/>
      <c r="AJ830" s="81"/>
      <c r="AK830" s="81"/>
      <c r="AL830" s="15"/>
      <c r="AM830" s="15"/>
      <c r="AN830" s="81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</row>
    <row r="831" spans="1:52" ht="15" customHeight="1" x14ac:dyDescent="0.25">
      <c r="A831" s="15"/>
      <c r="B831" s="15"/>
      <c r="C831" s="15"/>
      <c r="D831" s="15"/>
      <c r="E831" s="15"/>
      <c r="F831" s="15"/>
      <c r="G831" s="15"/>
      <c r="H831" s="48"/>
      <c r="I831" s="48"/>
      <c r="J831" s="48"/>
      <c r="K831" s="48"/>
      <c r="L831" s="81"/>
      <c r="M831" s="81"/>
      <c r="N831" s="81"/>
      <c r="O831" s="81"/>
      <c r="P831" s="81"/>
      <c r="Q831" s="81"/>
      <c r="R831" s="15"/>
      <c r="S831" s="15"/>
      <c r="T831" s="15"/>
      <c r="U831" s="15"/>
      <c r="V831" s="15"/>
      <c r="W831" s="48"/>
      <c r="X831" s="15"/>
      <c r="Y831" s="15"/>
      <c r="Z831" s="15"/>
      <c r="AA831" s="15"/>
      <c r="AB831" s="15"/>
      <c r="AC831" s="15"/>
      <c r="AD831" s="48"/>
      <c r="AE831" s="81"/>
      <c r="AF831" s="48"/>
      <c r="AG831" s="15"/>
      <c r="AH831" s="15"/>
      <c r="AI831" s="81"/>
      <c r="AJ831" s="81"/>
      <c r="AK831" s="81"/>
      <c r="AL831" s="15"/>
      <c r="AM831" s="15"/>
      <c r="AN831" s="81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</row>
    <row r="832" spans="1:52" ht="15" customHeight="1" x14ac:dyDescent="0.25">
      <c r="A832" s="15"/>
      <c r="B832" s="15"/>
      <c r="C832" s="15"/>
      <c r="D832" s="15"/>
      <c r="E832" s="15"/>
      <c r="F832" s="15"/>
      <c r="G832" s="15"/>
      <c r="H832" s="48"/>
      <c r="I832" s="48"/>
      <c r="J832" s="48"/>
      <c r="K832" s="48"/>
      <c r="L832" s="81"/>
      <c r="M832" s="81"/>
      <c r="N832" s="81"/>
      <c r="O832" s="81"/>
      <c r="P832" s="81"/>
      <c r="Q832" s="81"/>
      <c r="R832" s="15"/>
      <c r="S832" s="15"/>
      <c r="T832" s="15"/>
      <c r="U832" s="15"/>
      <c r="V832" s="15"/>
      <c r="W832" s="48"/>
      <c r="X832" s="15"/>
      <c r="Y832" s="15"/>
      <c r="Z832" s="15"/>
      <c r="AA832" s="15"/>
      <c r="AB832" s="15"/>
      <c r="AC832" s="15"/>
      <c r="AD832" s="48"/>
      <c r="AE832" s="81"/>
      <c r="AF832" s="48"/>
      <c r="AG832" s="15"/>
      <c r="AH832" s="15"/>
      <c r="AI832" s="81"/>
      <c r="AJ832" s="81"/>
      <c r="AK832" s="81"/>
      <c r="AL832" s="15"/>
      <c r="AM832" s="15"/>
      <c r="AN832" s="81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</row>
    <row r="833" spans="1:52" ht="15" customHeight="1" x14ac:dyDescent="0.25">
      <c r="A833" s="15"/>
      <c r="B833" s="15"/>
      <c r="C833" s="15"/>
      <c r="D833" s="15"/>
      <c r="E833" s="15"/>
      <c r="F833" s="15"/>
      <c r="G833" s="15"/>
      <c r="H833" s="48"/>
      <c r="I833" s="48"/>
      <c r="J833" s="48"/>
      <c r="K833" s="48"/>
      <c r="L833" s="81"/>
      <c r="M833" s="81"/>
      <c r="N833" s="81"/>
      <c r="O833" s="81"/>
      <c r="P833" s="81"/>
      <c r="Q833" s="81"/>
      <c r="R833" s="15"/>
      <c r="S833" s="15"/>
      <c r="T833" s="15"/>
      <c r="U833" s="15"/>
      <c r="V833" s="15"/>
      <c r="W833" s="48"/>
      <c r="X833" s="15"/>
      <c r="Y833" s="15"/>
      <c r="Z833" s="15"/>
      <c r="AA833" s="15"/>
      <c r="AB833" s="15"/>
      <c r="AC833" s="15"/>
      <c r="AD833" s="48"/>
      <c r="AE833" s="81"/>
      <c r="AF833" s="48"/>
      <c r="AG833" s="15"/>
      <c r="AH833" s="15"/>
      <c r="AI833" s="81"/>
      <c r="AJ833" s="81"/>
      <c r="AK833" s="81"/>
      <c r="AL833" s="15"/>
      <c r="AM833" s="15"/>
      <c r="AN833" s="81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</row>
    <row r="834" spans="1:52" ht="15" customHeight="1" x14ac:dyDescent="0.25">
      <c r="A834" s="15"/>
      <c r="B834" s="15"/>
      <c r="C834" s="15"/>
      <c r="D834" s="15"/>
      <c r="E834" s="15"/>
      <c r="F834" s="15"/>
      <c r="G834" s="15"/>
      <c r="H834" s="48"/>
      <c r="I834" s="48"/>
      <c r="J834" s="48"/>
      <c r="K834" s="48"/>
      <c r="L834" s="81"/>
      <c r="M834" s="81"/>
      <c r="N834" s="81"/>
      <c r="O834" s="81"/>
      <c r="P834" s="81"/>
      <c r="Q834" s="81"/>
      <c r="R834" s="15"/>
      <c r="S834" s="15"/>
      <c r="T834" s="15"/>
      <c r="U834" s="15"/>
      <c r="V834" s="15"/>
      <c r="W834" s="48"/>
      <c r="X834" s="15"/>
      <c r="Y834" s="15"/>
      <c r="Z834" s="15"/>
      <c r="AA834" s="15"/>
      <c r="AB834" s="15"/>
      <c r="AC834" s="15"/>
      <c r="AD834" s="48"/>
      <c r="AE834" s="81"/>
      <c r="AF834" s="48"/>
      <c r="AG834" s="15"/>
      <c r="AH834" s="15"/>
      <c r="AI834" s="81"/>
      <c r="AJ834" s="81"/>
      <c r="AK834" s="81"/>
      <c r="AL834" s="15"/>
      <c r="AM834" s="15"/>
      <c r="AN834" s="81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</row>
    <row r="835" spans="1:52" ht="15" customHeight="1" x14ac:dyDescent="0.25">
      <c r="A835" s="15"/>
      <c r="B835" s="15"/>
      <c r="C835" s="15"/>
      <c r="D835" s="15"/>
      <c r="E835" s="15"/>
      <c r="F835" s="15"/>
      <c r="G835" s="15"/>
      <c r="H835" s="48"/>
      <c r="I835" s="48"/>
      <c r="J835" s="48"/>
      <c r="K835" s="48"/>
      <c r="L835" s="81"/>
      <c r="M835" s="81"/>
      <c r="N835" s="81"/>
      <c r="O835" s="81"/>
      <c r="P835" s="81"/>
      <c r="Q835" s="81"/>
      <c r="R835" s="15"/>
      <c r="S835" s="15"/>
      <c r="T835" s="15"/>
      <c r="U835" s="15"/>
      <c r="V835" s="15"/>
      <c r="W835" s="48"/>
      <c r="X835" s="15"/>
      <c r="Y835" s="15"/>
      <c r="Z835" s="15"/>
      <c r="AA835" s="15"/>
      <c r="AB835" s="15"/>
      <c r="AC835" s="15"/>
      <c r="AD835" s="48"/>
      <c r="AE835" s="81"/>
      <c r="AF835" s="48"/>
      <c r="AG835" s="15"/>
      <c r="AH835" s="15"/>
      <c r="AI835" s="81"/>
      <c r="AJ835" s="81"/>
      <c r="AK835" s="81"/>
      <c r="AL835" s="15"/>
      <c r="AM835" s="15"/>
      <c r="AN835" s="81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</row>
    <row r="836" spans="1:52" ht="15" customHeight="1" x14ac:dyDescent="0.25">
      <c r="A836" s="15"/>
      <c r="B836" s="15"/>
      <c r="C836" s="15"/>
      <c r="D836" s="15"/>
      <c r="E836" s="15"/>
      <c r="F836" s="15"/>
      <c r="G836" s="15"/>
      <c r="H836" s="48"/>
      <c r="I836" s="48"/>
      <c r="J836" s="48"/>
      <c r="K836" s="48"/>
      <c r="L836" s="81"/>
      <c r="M836" s="81"/>
      <c r="N836" s="81"/>
      <c r="O836" s="81"/>
      <c r="P836" s="81"/>
      <c r="Q836" s="81"/>
      <c r="R836" s="15"/>
      <c r="S836" s="15"/>
      <c r="T836" s="15"/>
      <c r="U836" s="15"/>
      <c r="V836" s="15"/>
      <c r="W836" s="48"/>
      <c r="X836" s="15"/>
      <c r="Y836" s="15"/>
      <c r="Z836" s="15"/>
      <c r="AA836" s="15"/>
      <c r="AB836" s="15"/>
      <c r="AC836" s="15"/>
      <c r="AD836" s="48"/>
      <c r="AE836" s="81"/>
      <c r="AF836" s="48"/>
      <c r="AG836" s="15"/>
      <c r="AH836" s="15"/>
      <c r="AI836" s="81"/>
      <c r="AJ836" s="81"/>
      <c r="AK836" s="81"/>
      <c r="AL836" s="15"/>
      <c r="AM836" s="15"/>
      <c r="AN836" s="81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</row>
    <row r="837" spans="1:52" ht="15" customHeight="1" x14ac:dyDescent="0.25">
      <c r="A837" s="15"/>
      <c r="B837" s="15"/>
      <c r="C837" s="15"/>
      <c r="D837" s="15"/>
      <c r="E837" s="15"/>
      <c r="F837" s="15"/>
      <c r="G837" s="15"/>
      <c r="H837" s="48"/>
      <c r="I837" s="48"/>
      <c r="J837" s="48"/>
      <c r="K837" s="48"/>
      <c r="L837" s="81"/>
      <c r="M837" s="81"/>
      <c r="N837" s="81"/>
      <c r="O837" s="81"/>
      <c r="P837" s="81"/>
      <c r="Q837" s="81"/>
      <c r="R837" s="15"/>
      <c r="S837" s="15"/>
      <c r="T837" s="15"/>
      <c r="U837" s="15"/>
      <c r="V837" s="15"/>
      <c r="W837" s="48"/>
      <c r="X837" s="15"/>
      <c r="Y837" s="15"/>
      <c r="Z837" s="15"/>
      <c r="AA837" s="15"/>
      <c r="AB837" s="15"/>
      <c r="AC837" s="15"/>
      <c r="AD837" s="48"/>
      <c r="AE837" s="81"/>
      <c r="AF837" s="48"/>
      <c r="AG837" s="15"/>
      <c r="AH837" s="15"/>
      <c r="AI837" s="81"/>
      <c r="AJ837" s="81"/>
      <c r="AK837" s="81"/>
      <c r="AL837" s="15"/>
      <c r="AM837" s="15"/>
      <c r="AN837" s="81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</row>
    <row r="838" spans="1:52" ht="15" customHeight="1" x14ac:dyDescent="0.25">
      <c r="A838" s="15"/>
      <c r="B838" s="15"/>
      <c r="C838" s="15"/>
      <c r="D838" s="15"/>
      <c r="E838" s="15"/>
      <c r="F838" s="15"/>
      <c r="G838" s="15"/>
      <c r="H838" s="48"/>
      <c r="I838" s="48"/>
      <c r="J838" s="48"/>
      <c r="K838" s="48"/>
      <c r="L838" s="81"/>
      <c r="M838" s="81"/>
      <c r="N838" s="81"/>
      <c r="O838" s="81"/>
      <c r="P838" s="81"/>
      <c r="Q838" s="81"/>
      <c r="R838" s="15"/>
      <c r="S838" s="15"/>
      <c r="T838" s="15"/>
      <c r="U838" s="15"/>
      <c r="V838" s="15"/>
      <c r="W838" s="48"/>
      <c r="X838" s="15"/>
      <c r="Y838" s="15"/>
      <c r="Z838" s="15"/>
      <c r="AA838" s="15"/>
      <c r="AB838" s="15"/>
      <c r="AC838" s="15"/>
      <c r="AD838" s="48"/>
      <c r="AE838" s="81"/>
      <c r="AF838" s="48"/>
      <c r="AG838" s="15"/>
      <c r="AH838" s="15"/>
      <c r="AI838" s="81"/>
      <c r="AJ838" s="81"/>
      <c r="AK838" s="81"/>
      <c r="AL838" s="15"/>
      <c r="AM838" s="15"/>
      <c r="AN838" s="81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</row>
    <row r="839" spans="1:52" ht="15" customHeight="1" x14ac:dyDescent="0.25">
      <c r="A839" s="15"/>
      <c r="B839" s="15"/>
      <c r="C839" s="15"/>
      <c r="D839" s="15"/>
      <c r="E839" s="15"/>
      <c r="F839" s="15"/>
      <c r="G839" s="15"/>
      <c r="H839" s="48"/>
      <c r="I839" s="48"/>
      <c r="J839" s="48"/>
      <c r="K839" s="48"/>
      <c r="L839" s="81"/>
      <c r="M839" s="81"/>
      <c r="N839" s="81"/>
      <c r="O839" s="81"/>
      <c r="P839" s="81"/>
      <c r="Q839" s="81"/>
      <c r="R839" s="15"/>
      <c r="S839" s="15"/>
      <c r="T839" s="15"/>
      <c r="U839" s="15"/>
      <c r="V839" s="15"/>
      <c r="W839" s="48"/>
      <c r="X839" s="15"/>
      <c r="Y839" s="15"/>
      <c r="Z839" s="15"/>
      <c r="AA839" s="15"/>
      <c r="AB839" s="15"/>
      <c r="AC839" s="15"/>
      <c r="AD839" s="48"/>
      <c r="AE839" s="81"/>
      <c r="AF839" s="48"/>
      <c r="AG839" s="15"/>
      <c r="AH839" s="15"/>
      <c r="AI839" s="81"/>
      <c r="AJ839" s="81"/>
      <c r="AK839" s="81"/>
      <c r="AL839" s="15"/>
      <c r="AM839" s="15"/>
      <c r="AN839" s="81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</row>
    <row r="840" spans="1:52" ht="15" customHeight="1" x14ac:dyDescent="0.25">
      <c r="A840" s="15"/>
      <c r="B840" s="15"/>
      <c r="C840" s="15"/>
      <c r="D840" s="15"/>
      <c r="E840" s="15"/>
      <c r="F840" s="15"/>
      <c r="G840" s="15"/>
      <c r="H840" s="48"/>
      <c r="I840" s="48"/>
      <c r="J840" s="48"/>
      <c r="K840" s="48"/>
      <c r="L840" s="81"/>
      <c r="M840" s="81"/>
      <c r="N840" s="81"/>
      <c r="O840" s="81"/>
      <c r="P840" s="81"/>
      <c r="Q840" s="81"/>
      <c r="R840" s="15"/>
      <c r="S840" s="15"/>
      <c r="T840" s="15"/>
      <c r="U840" s="15"/>
      <c r="V840" s="15"/>
      <c r="W840" s="48"/>
      <c r="X840" s="15"/>
      <c r="Y840" s="15"/>
      <c r="Z840" s="15"/>
      <c r="AA840" s="15"/>
      <c r="AB840" s="15"/>
      <c r="AC840" s="15"/>
      <c r="AD840" s="48"/>
      <c r="AE840" s="81"/>
      <c r="AF840" s="48"/>
      <c r="AG840" s="15"/>
      <c r="AH840" s="15"/>
      <c r="AI840" s="81"/>
      <c r="AJ840" s="81"/>
      <c r="AK840" s="81"/>
      <c r="AL840" s="15"/>
      <c r="AM840" s="15"/>
      <c r="AN840" s="81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</row>
    <row r="841" spans="1:52" ht="15" customHeight="1" x14ac:dyDescent="0.25">
      <c r="A841" s="15"/>
      <c r="B841" s="15"/>
      <c r="C841" s="15"/>
      <c r="D841" s="15"/>
      <c r="E841" s="15"/>
      <c r="F841" s="15"/>
      <c r="G841" s="15"/>
      <c r="H841" s="48"/>
      <c r="I841" s="48"/>
      <c r="J841" s="48"/>
      <c r="K841" s="48"/>
      <c r="L841" s="81"/>
      <c r="M841" s="81"/>
      <c r="N841" s="81"/>
      <c r="O841" s="81"/>
      <c r="P841" s="81"/>
      <c r="Q841" s="81"/>
      <c r="R841" s="15"/>
      <c r="S841" s="15"/>
      <c r="T841" s="15"/>
      <c r="U841" s="15"/>
      <c r="V841" s="15"/>
      <c r="W841" s="48"/>
      <c r="X841" s="15"/>
      <c r="Y841" s="15"/>
      <c r="Z841" s="15"/>
      <c r="AA841" s="15"/>
      <c r="AB841" s="15"/>
      <c r="AC841" s="15"/>
      <c r="AD841" s="48"/>
      <c r="AE841" s="81"/>
      <c r="AF841" s="48"/>
      <c r="AG841" s="15"/>
      <c r="AH841" s="15"/>
      <c r="AI841" s="81"/>
      <c r="AJ841" s="81"/>
      <c r="AK841" s="81"/>
      <c r="AL841" s="15"/>
      <c r="AM841" s="15"/>
      <c r="AN841" s="81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</row>
    <row r="842" spans="1:52" ht="15" customHeight="1" x14ac:dyDescent="0.25">
      <c r="A842" s="15"/>
      <c r="B842" s="15"/>
      <c r="C842" s="15"/>
      <c r="D842" s="15"/>
      <c r="E842" s="15"/>
      <c r="F842" s="15"/>
      <c r="G842" s="15"/>
      <c r="H842" s="48"/>
      <c r="I842" s="48"/>
      <c r="J842" s="48"/>
      <c r="K842" s="48"/>
      <c r="L842" s="81"/>
      <c r="M842" s="81"/>
      <c r="N842" s="81"/>
      <c r="O842" s="81"/>
      <c r="P842" s="81"/>
      <c r="Q842" s="81"/>
      <c r="R842" s="15"/>
      <c r="S842" s="15"/>
      <c r="T842" s="15"/>
      <c r="U842" s="15"/>
      <c r="V842" s="15"/>
      <c r="W842" s="48"/>
      <c r="X842" s="15"/>
      <c r="Y842" s="15"/>
      <c r="Z842" s="15"/>
      <c r="AA842" s="15"/>
      <c r="AB842" s="15"/>
      <c r="AC842" s="15"/>
      <c r="AD842" s="48"/>
      <c r="AE842" s="81"/>
      <c r="AF842" s="48"/>
      <c r="AG842" s="15"/>
      <c r="AH842" s="15"/>
      <c r="AI842" s="81"/>
      <c r="AJ842" s="81"/>
      <c r="AK842" s="81"/>
      <c r="AL842" s="15"/>
      <c r="AM842" s="15"/>
      <c r="AN842" s="81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</row>
    <row r="843" spans="1:52" ht="15" customHeight="1" x14ac:dyDescent="0.25">
      <c r="A843" s="15"/>
      <c r="B843" s="15"/>
      <c r="C843" s="15"/>
      <c r="D843" s="15"/>
      <c r="E843" s="15"/>
      <c r="F843" s="15"/>
      <c r="G843" s="15"/>
      <c r="H843" s="48"/>
      <c r="I843" s="48"/>
      <c r="J843" s="48"/>
      <c r="K843" s="48"/>
      <c r="L843" s="81"/>
      <c r="M843" s="81"/>
      <c r="N843" s="81"/>
      <c r="O843" s="81"/>
      <c r="P843" s="81"/>
      <c r="Q843" s="81"/>
      <c r="R843" s="15"/>
      <c r="S843" s="15"/>
      <c r="T843" s="15"/>
      <c r="U843" s="15"/>
      <c r="V843" s="15"/>
      <c r="W843" s="48"/>
      <c r="X843" s="15"/>
      <c r="Y843" s="15"/>
      <c r="Z843" s="15"/>
      <c r="AA843" s="15"/>
      <c r="AB843" s="15"/>
      <c r="AC843" s="15"/>
      <c r="AD843" s="48"/>
      <c r="AE843" s="81"/>
      <c r="AF843" s="48"/>
      <c r="AG843" s="15"/>
      <c r="AH843" s="15"/>
      <c r="AI843" s="81"/>
      <c r="AJ843" s="81"/>
      <c r="AK843" s="81"/>
      <c r="AL843" s="15"/>
      <c r="AM843" s="15"/>
      <c r="AN843" s="81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</row>
    <row r="844" spans="1:52" ht="15" customHeight="1" x14ac:dyDescent="0.25">
      <c r="A844" s="15"/>
      <c r="B844" s="15"/>
      <c r="C844" s="15"/>
      <c r="D844" s="15"/>
      <c r="E844" s="15"/>
      <c r="F844" s="15"/>
      <c r="G844" s="15"/>
      <c r="H844" s="48"/>
      <c r="I844" s="48"/>
      <c r="J844" s="48"/>
      <c r="K844" s="48"/>
      <c r="L844" s="81"/>
      <c r="M844" s="81"/>
      <c r="N844" s="81"/>
      <c r="O844" s="81"/>
      <c r="P844" s="81"/>
      <c r="Q844" s="81"/>
      <c r="R844" s="15"/>
      <c r="S844" s="15"/>
      <c r="T844" s="15"/>
      <c r="U844" s="15"/>
      <c r="V844" s="15"/>
      <c r="W844" s="48"/>
      <c r="X844" s="15"/>
      <c r="Y844" s="15"/>
      <c r="Z844" s="15"/>
      <c r="AA844" s="15"/>
      <c r="AB844" s="15"/>
      <c r="AC844" s="15"/>
      <c r="AD844" s="48"/>
      <c r="AE844" s="81"/>
      <c r="AF844" s="48"/>
      <c r="AG844" s="15"/>
      <c r="AH844" s="15"/>
      <c r="AI844" s="81"/>
      <c r="AJ844" s="81"/>
      <c r="AK844" s="81"/>
      <c r="AL844" s="15"/>
      <c r="AM844" s="15"/>
      <c r="AN844" s="81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</row>
    <row r="845" spans="1:52" ht="15" customHeight="1" x14ac:dyDescent="0.25">
      <c r="A845" s="15"/>
      <c r="B845" s="15"/>
      <c r="C845" s="15"/>
      <c r="D845" s="15"/>
      <c r="E845" s="15"/>
      <c r="F845" s="15"/>
      <c r="G845" s="15"/>
      <c r="H845" s="48"/>
      <c r="I845" s="48"/>
      <c r="J845" s="48"/>
      <c r="K845" s="48"/>
      <c r="L845" s="81"/>
      <c r="M845" s="81"/>
      <c r="N845" s="81"/>
      <c r="O845" s="81"/>
      <c r="P845" s="81"/>
      <c r="Q845" s="81"/>
      <c r="R845" s="15"/>
      <c r="S845" s="15"/>
      <c r="T845" s="15"/>
      <c r="U845" s="15"/>
      <c r="V845" s="15"/>
      <c r="W845" s="48"/>
      <c r="X845" s="15"/>
      <c r="Y845" s="15"/>
      <c r="Z845" s="15"/>
      <c r="AA845" s="15"/>
      <c r="AB845" s="15"/>
      <c r="AC845" s="15"/>
      <c r="AD845" s="48"/>
      <c r="AE845" s="81"/>
      <c r="AF845" s="48"/>
      <c r="AG845" s="15"/>
      <c r="AH845" s="15"/>
      <c r="AI845" s="81"/>
      <c r="AJ845" s="81"/>
      <c r="AK845" s="81"/>
      <c r="AL845" s="15"/>
      <c r="AM845" s="15"/>
      <c r="AN845" s="81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</row>
    <row r="846" spans="1:52" ht="15" customHeight="1" x14ac:dyDescent="0.25">
      <c r="A846" s="15"/>
      <c r="B846" s="15"/>
      <c r="C846" s="15"/>
      <c r="D846" s="15"/>
      <c r="E846" s="15"/>
      <c r="F846" s="15"/>
      <c r="G846" s="15"/>
      <c r="H846" s="48"/>
      <c r="I846" s="48"/>
      <c r="J846" s="48"/>
      <c r="K846" s="48"/>
      <c r="L846" s="81"/>
      <c r="M846" s="81"/>
      <c r="N846" s="81"/>
      <c r="O846" s="81"/>
      <c r="P846" s="81"/>
      <c r="Q846" s="81"/>
      <c r="R846" s="15"/>
      <c r="S846" s="15"/>
      <c r="T846" s="15"/>
      <c r="U846" s="15"/>
      <c r="V846" s="15"/>
      <c r="W846" s="48"/>
      <c r="X846" s="15"/>
      <c r="Y846" s="15"/>
      <c r="Z846" s="15"/>
      <c r="AA846" s="15"/>
      <c r="AB846" s="15"/>
      <c r="AC846" s="15"/>
      <c r="AD846" s="48"/>
      <c r="AE846" s="81"/>
      <c r="AF846" s="48"/>
      <c r="AG846" s="15"/>
      <c r="AH846" s="15"/>
      <c r="AI846" s="81"/>
      <c r="AJ846" s="81"/>
      <c r="AK846" s="81"/>
      <c r="AL846" s="15"/>
      <c r="AM846" s="15"/>
      <c r="AN846" s="81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</row>
    <row r="847" spans="1:52" ht="15" customHeight="1" x14ac:dyDescent="0.25">
      <c r="A847" s="15"/>
      <c r="B847" s="15"/>
      <c r="C847" s="15"/>
      <c r="D847" s="15"/>
      <c r="E847" s="15"/>
      <c r="F847" s="15"/>
      <c r="G847" s="15"/>
      <c r="H847" s="48"/>
      <c r="I847" s="48"/>
      <c r="J847" s="48"/>
      <c r="K847" s="48"/>
      <c r="L847" s="81"/>
      <c r="M847" s="81"/>
      <c r="N847" s="81"/>
      <c r="O847" s="81"/>
      <c r="P847" s="81"/>
      <c r="Q847" s="81"/>
      <c r="R847" s="15"/>
      <c r="S847" s="15"/>
      <c r="T847" s="15"/>
      <c r="U847" s="15"/>
      <c r="V847" s="15"/>
      <c r="W847" s="48"/>
      <c r="X847" s="15"/>
      <c r="Y847" s="15"/>
      <c r="Z847" s="15"/>
      <c r="AA847" s="15"/>
      <c r="AB847" s="15"/>
      <c r="AC847" s="15"/>
      <c r="AD847" s="48"/>
      <c r="AE847" s="81"/>
      <c r="AF847" s="48"/>
      <c r="AG847" s="15"/>
      <c r="AH847" s="15"/>
      <c r="AI847" s="81"/>
      <c r="AJ847" s="81"/>
      <c r="AK847" s="81"/>
      <c r="AL847" s="15"/>
      <c r="AM847" s="15"/>
      <c r="AN847" s="81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</row>
    <row r="848" spans="1:52" ht="15" customHeight="1" x14ac:dyDescent="0.25">
      <c r="A848" s="15"/>
      <c r="B848" s="15"/>
      <c r="C848" s="15"/>
      <c r="D848" s="15"/>
      <c r="E848" s="15"/>
      <c r="F848" s="15"/>
      <c r="G848" s="15"/>
      <c r="H848" s="48"/>
      <c r="I848" s="48"/>
      <c r="J848" s="48"/>
      <c r="K848" s="48"/>
      <c r="L848" s="81"/>
      <c r="M848" s="81"/>
      <c r="N848" s="81"/>
      <c r="O848" s="81"/>
      <c r="P848" s="81"/>
      <c r="Q848" s="81"/>
      <c r="R848" s="15"/>
      <c r="S848" s="15"/>
      <c r="T848" s="15"/>
      <c r="U848" s="15"/>
      <c r="V848" s="15"/>
      <c r="W848" s="48"/>
      <c r="X848" s="15"/>
      <c r="Y848" s="15"/>
      <c r="Z848" s="15"/>
      <c r="AA848" s="15"/>
      <c r="AB848" s="15"/>
      <c r="AC848" s="15"/>
      <c r="AD848" s="48"/>
      <c r="AE848" s="81"/>
      <c r="AF848" s="48"/>
      <c r="AG848" s="15"/>
      <c r="AH848" s="15"/>
      <c r="AI848" s="81"/>
      <c r="AJ848" s="81"/>
      <c r="AK848" s="81"/>
      <c r="AL848" s="15"/>
      <c r="AM848" s="15"/>
      <c r="AN848" s="81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</row>
    <row r="849" spans="1:52" ht="15" customHeight="1" x14ac:dyDescent="0.25">
      <c r="A849" s="15"/>
      <c r="B849" s="15"/>
      <c r="C849" s="15"/>
      <c r="D849" s="15"/>
      <c r="E849" s="15"/>
      <c r="F849" s="15"/>
      <c r="G849" s="15"/>
      <c r="H849" s="48"/>
      <c r="I849" s="48"/>
      <c r="J849" s="48"/>
      <c r="K849" s="48"/>
      <c r="L849" s="81"/>
      <c r="M849" s="81"/>
      <c r="N849" s="81"/>
      <c r="O849" s="81"/>
      <c r="P849" s="81"/>
      <c r="Q849" s="81"/>
      <c r="R849" s="15"/>
      <c r="S849" s="15"/>
      <c r="T849" s="15"/>
      <c r="U849" s="15"/>
      <c r="V849" s="15"/>
      <c r="W849" s="48"/>
      <c r="X849" s="15"/>
      <c r="Y849" s="15"/>
      <c r="Z849" s="15"/>
      <c r="AA849" s="15"/>
      <c r="AB849" s="15"/>
      <c r="AC849" s="15"/>
      <c r="AD849" s="48"/>
      <c r="AE849" s="81"/>
      <c r="AF849" s="48"/>
      <c r="AG849" s="15"/>
      <c r="AH849" s="15"/>
      <c r="AI849" s="81"/>
      <c r="AJ849" s="81"/>
      <c r="AK849" s="81"/>
      <c r="AL849" s="15"/>
      <c r="AM849" s="15"/>
      <c r="AN849" s="81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</row>
    <row r="850" spans="1:52" ht="15" customHeight="1" x14ac:dyDescent="0.25">
      <c r="A850" s="15"/>
      <c r="B850" s="15"/>
      <c r="C850" s="15"/>
      <c r="D850" s="15"/>
      <c r="E850" s="15"/>
      <c r="F850" s="15"/>
      <c r="G850" s="15"/>
      <c r="H850" s="48"/>
      <c r="I850" s="48"/>
      <c r="J850" s="48"/>
      <c r="K850" s="48"/>
      <c r="L850" s="81"/>
      <c r="M850" s="81"/>
      <c r="N850" s="81"/>
      <c r="O850" s="81"/>
      <c r="P850" s="81"/>
      <c r="Q850" s="81"/>
      <c r="R850" s="15"/>
      <c r="S850" s="15"/>
      <c r="T850" s="15"/>
      <c r="U850" s="15"/>
      <c r="V850" s="15"/>
      <c r="W850" s="48"/>
      <c r="X850" s="15"/>
      <c r="Y850" s="15"/>
      <c r="Z850" s="15"/>
      <c r="AA850" s="15"/>
      <c r="AB850" s="15"/>
      <c r="AC850" s="15"/>
      <c r="AD850" s="48"/>
      <c r="AE850" s="81"/>
      <c r="AF850" s="48"/>
      <c r="AG850" s="15"/>
      <c r="AH850" s="15"/>
      <c r="AI850" s="81"/>
      <c r="AJ850" s="81"/>
      <c r="AK850" s="81"/>
      <c r="AL850" s="15"/>
      <c r="AM850" s="15"/>
      <c r="AN850" s="81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</row>
    <row r="851" spans="1:52" ht="15" customHeight="1" x14ac:dyDescent="0.25">
      <c r="A851" s="15"/>
      <c r="B851" s="15"/>
      <c r="C851" s="15"/>
      <c r="D851" s="15"/>
      <c r="E851" s="15"/>
      <c r="F851" s="15"/>
      <c r="G851" s="15"/>
      <c r="H851" s="48"/>
      <c r="I851" s="48"/>
      <c r="J851" s="48"/>
      <c r="K851" s="48"/>
      <c r="L851" s="81"/>
      <c r="M851" s="81"/>
      <c r="N851" s="81"/>
      <c r="O851" s="81"/>
      <c r="P851" s="81"/>
      <c r="Q851" s="81"/>
      <c r="R851" s="15"/>
      <c r="S851" s="15"/>
      <c r="T851" s="15"/>
      <c r="U851" s="15"/>
      <c r="V851" s="15"/>
      <c r="W851" s="48"/>
      <c r="X851" s="15"/>
      <c r="Y851" s="15"/>
      <c r="Z851" s="15"/>
      <c r="AA851" s="15"/>
      <c r="AB851" s="15"/>
      <c r="AC851" s="15"/>
      <c r="AD851" s="48"/>
      <c r="AE851" s="81"/>
      <c r="AF851" s="48"/>
      <c r="AG851" s="15"/>
      <c r="AH851" s="15"/>
      <c r="AI851" s="81"/>
      <c r="AJ851" s="81"/>
      <c r="AK851" s="81"/>
      <c r="AL851" s="15"/>
      <c r="AM851" s="15"/>
      <c r="AN851" s="81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</row>
    <row r="852" spans="1:52" ht="15" customHeight="1" x14ac:dyDescent="0.25">
      <c r="A852" s="15"/>
      <c r="B852" s="15"/>
      <c r="C852" s="15"/>
      <c r="D852" s="15"/>
      <c r="E852" s="15"/>
      <c r="F852" s="15"/>
      <c r="G852" s="15"/>
      <c r="H852" s="48"/>
      <c r="I852" s="48"/>
      <c r="J852" s="48"/>
      <c r="K852" s="48"/>
      <c r="L852" s="81"/>
      <c r="M852" s="81"/>
      <c r="N852" s="81"/>
      <c r="O852" s="81"/>
      <c r="P852" s="81"/>
      <c r="Q852" s="81"/>
      <c r="R852" s="15"/>
      <c r="S852" s="15"/>
      <c r="T852" s="15"/>
      <c r="U852" s="15"/>
      <c r="V852" s="15"/>
      <c r="W852" s="48"/>
      <c r="X852" s="15"/>
      <c r="Y852" s="15"/>
      <c r="Z852" s="15"/>
      <c r="AA852" s="15"/>
      <c r="AB852" s="15"/>
      <c r="AC852" s="15"/>
      <c r="AD852" s="48"/>
      <c r="AE852" s="81"/>
      <c r="AF852" s="48"/>
      <c r="AG852" s="15"/>
      <c r="AH852" s="15"/>
      <c r="AI852" s="81"/>
      <c r="AJ852" s="81"/>
      <c r="AK852" s="81"/>
      <c r="AL852" s="15"/>
      <c r="AM852" s="15"/>
      <c r="AN852" s="81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</row>
    <row r="853" spans="1:52" ht="15" customHeight="1" x14ac:dyDescent="0.25">
      <c r="A853" s="15"/>
      <c r="B853" s="15"/>
      <c r="C853" s="15"/>
      <c r="D853" s="15"/>
      <c r="E853" s="15"/>
      <c r="F853" s="15"/>
      <c r="G853" s="15"/>
      <c r="H853" s="48"/>
      <c r="I853" s="48"/>
      <c r="J853" s="48"/>
      <c r="K853" s="48"/>
      <c r="L853" s="81"/>
      <c r="M853" s="81"/>
      <c r="N853" s="81"/>
      <c r="O853" s="81"/>
      <c r="P853" s="81"/>
      <c r="Q853" s="81"/>
      <c r="R853" s="15"/>
      <c r="S853" s="15"/>
      <c r="T853" s="15"/>
      <c r="U853" s="15"/>
      <c r="V853" s="15"/>
      <c r="W853" s="48"/>
      <c r="X853" s="15"/>
      <c r="Y853" s="15"/>
      <c r="Z853" s="15"/>
      <c r="AA853" s="15"/>
      <c r="AB853" s="15"/>
      <c r="AC853" s="15"/>
      <c r="AD853" s="48"/>
      <c r="AE853" s="81"/>
      <c r="AF853" s="48"/>
      <c r="AG853" s="15"/>
      <c r="AH853" s="15"/>
      <c r="AI853" s="81"/>
      <c r="AJ853" s="81"/>
      <c r="AK853" s="81"/>
      <c r="AL853" s="15"/>
      <c r="AM853" s="15"/>
      <c r="AN853" s="81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</row>
    <row r="854" spans="1:52" ht="15" customHeight="1" x14ac:dyDescent="0.25">
      <c r="A854" s="15"/>
      <c r="B854" s="15"/>
      <c r="C854" s="15"/>
      <c r="D854" s="15"/>
      <c r="E854" s="15"/>
      <c r="F854" s="15"/>
      <c r="G854" s="15"/>
      <c r="H854" s="48"/>
      <c r="I854" s="48"/>
      <c r="J854" s="48"/>
      <c r="K854" s="48"/>
      <c r="L854" s="81"/>
      <c r="M854" s="81"/>
      <c r="N854" s="81"/>
      <c r="O854" s="81"/>
      <c r="P854" s="81"/>
      <c r="Q854" s="81"/>
      <c r="R854" s="15"/>
      <c r="S854" s="15"/>
      <c r="T854" s="15"/>
      <c r="U854" s="15"/>
      <c r="V854" s="15"/>
      <c r="W854" s="48"/>
      <c r="X854" s="15"/>
      <c r="Y854" s="15"/>
      <c r="Z854" s="15"/>
      <c r="AA854" s="15"/>
      <c r="AB854" s="15"/>
      <c r="AC854" s="15"/>
      <c r="AD854" s="48"/>
      <c r="AE854" s="81"/>
      <c r="AF854" s="48"/>
      <c r="AG854" s="15"/>
      <c r="AH854" s="15"/>
      <c r="AI854" s="81"/>
      <c r="AJ854" s="81"/>
      <c r="AK854" s="81"/>
      <c r="AL854" s="15"/>
      <c r="AM854" s="15"/>
      <c r="AN854" s="81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</row>
    <row r="855" spans="1:52" ht="15" customHeight="1" x14ac:dyDescent="0.25">
      <c r="A855" s="15"/>
      <c r="B855" s="15"/>
      <c r="C855" s="15"/>
      <c r="D855" s="15"/>
      <c r="E855" s="15"/>
      <c r="F855" s="15"/>
      <c r="G855" s="15"/>
      <c r="H855" s="48"/>
      <c r="I855" s="48"/>
      <c r="J855" s="48"/>
      <c r="K855" s="48"/>
      <c r="L855" s="81"/>
      <c r="M855" s="81"/>
      <c r="N855" s="81"/>
      <c r="O855" s="81"/>
      <c r="P855" s="81"/>
      <c r="Q855" s="81"/>
      <c r="R855" s="15"/>
      <c r="S855" s="15"/>
      <c r="T855" s="15"/>
      <c r="U855" s="15"/>
      <c r="V855" s="15"/>
      <c r="W855" s="48"/>
      <c r="X855" s="15"/>
      <c r="Y855" s="15"/>
      <c r="Z855" s="15"/>
      <c r="AA855" s="15"/>
      <c r="AB855" s="15"/>
      <c r="AC855" s="15"/>
      <c r="AD855" s="48"/>
      <c r="AE855" s="81"/>
      <c r="AF855" s="48"/>
      <c r="AG855" s="15"/>
      <c r="AH855" s="15"/>
      <c r="AI855" s="81"/>
      <c r="AJ855" s="81"/>
      <c r="AK855" s="81"/>
      <c r="AL855" s="15"/>
      <c r="AM855" s="15"/>
      <c r="AN855" s="81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</row>
    <row r="856" spans="1:52" ht="15" customHeight="1" x14ac:dyDescent="0.25">
      <c r="A856" s="15"/>
      <c r="B856" s="15"/>
      <c r="C856" s="15"/>
      <c r="D856" s="15"/>
      <c r="E856" s="15"/>
      <c r="F856" s="15"/>
      <c r="G856" s="15"/>
      <c r="H856" s="48"/>
      <c r="I856" s="48"/>
      <c r="J856" s="48"/>
      <c r="K856" s="48"/>
      <c r="L856" s="81"/>
      <c r="M856" s="81"/>
      <c r="N856" s="81"/>
      <c r="O856" s="81"/>
      <c r="P856" s="81"/>
      <c r="Q856" s="81"/>
      <c r="R856" s="15"/>
      <c r="S856" s="15"/>
      <c r="T856" s="15"/>
      <c r="U856" s="15"/>
      <c r="V856" s="15"/>
      <c r="W856" s="48"/>
      <c r="X856" s="15"/>
      <c r="Y856" s="15"/>
      <c r="Z856" s="15"/>
      <c r="AA856" s="15"/>
      <c r="AB856" s="15"/>
      <c r="AC856" s="15"/>
      <c r="AD856" s="48"/>
      <c r="AE856" s="81"/>
      <c r="AF856" s="48"/>
      <c r="AG856" s="15"/>
      <c r="AH856" s="15"/>
      <c r="AI856" s="81"/>
      <c r="AJ856" s="81"/>
      <c r="AK856" s="81"/>
      <c r="AL856" s="15"/>
      <c r="AM856" s="15"/>
      <c r="AN856" s="81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</row>
    <row r="857" spans="1:52" ht="15" customHeight="1" x14ac:dyDescent="0.25">
      <c r="A857" s="15"/>
      <c r="B857" s="15"/>
      <c r="C857" s="15"/>
      <c r="D857" s="15"/>
      <c r="E857" s="15"/>
      <c r="F857" s="15"/>
      <c r="G857" s="15"/>
      <c r="H857" s="48"/>
      <c r="I857" s="48"/>
      <c r="J857" s="48"/>
      <c r="K857" s="48"/>
      <c r="L857" s="81"/>
      <c r="M857" s="81"/>
      <c r="N857" s="81"/>
      <c r="O857" s="81"/>
      <c r="P857" s="81"/>
      <c r="Q857" s="81"/>
      <c r="R857" s="15"/>
      <c r="S857" s="15"/>
      <c r="T857" s="15"/>
      <c r="U857" s="15"/>
      <c r="V857" s="15"/>
      <c r="W857" s="48"/>
      <c r="X857" s="15"/>
      <c r="Y857" s="15"/>
      <c r="Z857" s="15"/>
      <c r="AA857" s="15"/>
      <c r="AB857" s="15"/>
      <c r="AC857" s="15"/>
      <c r="AD857" s="48"/>
      <c r="AE857" s="81"/>
      <c r="AF857" s="48"/>
      <c r="AG857" s="15"/>
      <c r="AH857" s="15"/>
      <c r="AI857" s="81"/>
      <c r="AJ857" s="81"/>
      <c r="AK857" s="81"/>
      <c r="AL857" s="15"/>
      <c r="AM857" s="15"/>
      <c r="AN857" s="81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</row>
    <row r="858" spans="1:52" ht="15" customHeight="1" x14ac:dyDescent="0.25">
      <c r="A858" s="15"/>
      <c r="B858" s="15"/>
      <c r="C858" s="15"/>
      <c r="D858" s="15"/>
      <c r="E858" s="15"/>
      <c r="F858" s="15"/>
      <c r="G858" s="15"/>
      <c r="H858" s="48"/>
      <c r="I858" s="48"/>
      <c r="J858" s="48"/>
      <c r="K858" s="48"/>
      <c r="L858" s="81"/>
      <c r="M858" s="81"/>
      <c r="N858" s="81"/>
      <c r="O858" s="81"/>
      <c r="P858" s="81"/>
      <c r="Q858" s="81"/>
      <c r="R858" s="15"/>
      <c r="S858" s="15"/>
      <c r="T858" s="15"/>
      <c r="U858" s="15"/>
      <c r="V858" s="15"/>
      <c r="W858" s="48"/>
      <c r="X858" s="15"/>
      <c r="Y858" s="15"/>
      <c r="Z858" s="15"/>
      <c r="AA858" s="15"/>
      <c r="AB858" s="15"/>
      <c r="AC858" s="15"/>
      <c r="AD858" s="48"/>
      <c r="AE858" s="81"/>
      <c r="AF858" s="48"/>
      <c r="AG858" s="15"/>
      <c r="AH858" s="15"/>
      <c r="AI858" s="81"/>
      <c r="AJ858" s="81"/>
      <c r="AK858" s="81"/>
      <c r="AL858" s="15"/>
      <c r="AM858" s="15"/>
      <c r="AN858" s="81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</row>
    <row r="859" spans="1:52" ht="15" customHeight="1" x14ac:dyDescent="0.25">
      <c r="A859" s="15"/>
      <c r="B859" s="15"/>
      <c r="C859" s="15"/>
      <c r="D859" s="15"/>
      <c r="E859" s="15"/>
      <c r="F859" s="15"/>
      <c r="G859" s="15"/>
      <c r="H859" s="48"/>
      <c r="I859" s="48"/>
      <c r="J859" s="48"/>
      <c r="K859" s="48"/>
      <c r="L859" s="81"/>
      <c r="M859" s="81"/>
      <c r="N859" s="81"/>
      <c r="O859" s="81"/>
      <c r="P859" s="81"/>
      <c r="Q859" s="81"/>
      <c r="R859" s="15"/>
      <c r="S859" s="15"/>
      <c r="T859" s="15"/>
      <c r="U859" s="15"/>
      <c r="V859" s="15"/>
      <c r="W859" s="48"/>
      <c r="X859" s="15"/>
      <c r="Y859" s="15"/>
      <c r="Z859" s="15"/>
      <c r="AA859" s="15"/>
      <c r="AB859" s="15"/>
      <c r="AC859" s="15"/>
      <c r="AD859" s="48"/>
      <c r="AE859" s="81"/>
      <c r="AF859" s="48"/>
      <c r="AG859" s="15"/>
      <c r="AH859" s="15"/>
      <c r="AI859" s="81"/>
      <c r="AJ859" s="81"/>
      <c r="AK859" s="81"/>
      <c r="AL859" s="15"/>
      <c r="AM859" s="15"/>
      <c r="AN859" s="81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</row>
    <row r="860" spans="1:52" ht="15" customHeight="1" x14ac:dyDescent="0.25">
      <c r="A860" s="15"/>
      <c r="B860" s="15"/>
      <c r="C860" s="15"/>
      <c r="D860" s="15"/>
      <c r="E860" s="15"/>
      <c r="F860" s="15"/>
      <c r="G860" s="15"/>
      <c r="H860" s="48"/>
      <c r="I860" s="48"/>
      <c r="J860" s="48"/>
      <c r="K860" s="48"/>
      <c r="L860" s="81"/>
      <c r="M860" s="81"/>
      <c r="N860" s="81"/>
      <c r="O860" s="81"/>
      <c r="P860" s="81"/>
      <c r="Q860" s="81"/>
      <c r="R860" s="15"/>
      <c r="S860" s="15"/>
      <c r="T860" s="15"/>
      <c r="U860" s="15"/>
      <c r="V860" s="15"/>
      <c r="W860" s="48"/>
      <c r="X860" s="15"/>
      <c r="Y860" s="15"/>
      <c r="Z860" s="15"/>
      <c r="AA860" s="15"/>
      <c r="AB860" s="15"/>
      <c r="AC860" s="15"/>
      <c r="AD860" s="48"/>
      <c r="AE860" s="81"/>
      <c r="AF860" s="48"/>
      <c r="AG860" s="15"/>
      <c r="AH860" s="15"/>
      <c r="AI860" s="81"/>
      <c r="AJ860" s="81"/>
      <c r="AK860" s="81"/>
      <c r="AL860" s="15"/>
      <c r="AM860" s="15"/>
      <c r="AN860" s="81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</row>
    <row r="861" spans="1:52" ht="15" customHeight="1" x14ac:dyDescent="0.25">
      <c r="A861" s="15"/>
      <c r="B861" s="15"/>
      <c r="C861" s="15"/>
      <c r="D861" s="15"/>
      <c r="E861" s="15"/>
      <c r="F861" s="15"/>
      <c r="G861" s="15"/>
      <c r="H861" s="48"/>
      <c r="I861" s="48"/>
      <c r="J861" s="48"/>
      <c r="K861" s="48"/>
      <c r="L861" s="81"/>
      <c r="M861" s="81"/>
      <c r="N861" s="81"/>
      <c r="O861" s="81"/>
      <c r="P861" s="81"/>
      <c r="Q861" s="81"/>
      <c r="R861" s="15"/>
      <c r="S861" s="15"/>
      <c r="T861" s="15"/>
      <c r="U861" s="15"/>
      <c r="V861" s="15"/>
      <c r="W861" s="48"/>
      <c r="X861" s="15"/>
      <c r="Y861" s="15"/>
      <c r="Z861" s="15"/>
      <c r="AA861" s="15"/>
      <c r="AB861" s="15"/>
      <c r="AC861" s="15"/>
      <c r="AD861" s="48"/>
      <c r="AE861" s="81"/>
      <c r="AF861" s="48"/>
      <c r="AG861" s="15"/>
      <c r="AH861" s="15"/>
      <c r="AI861" s="81"/>
      <c r="AJ861" s="81"/>
      <c r="AK861" s="81"/>
      <c r="AL861" s="15"/>
      <c r="AM861" s="15"/>
      <c r="AN861" s="81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</row>
    <row r="862" spans="1:52" ht="15" customHeight="1" x14ac:dyDescent="0.25">
      <c r="A862" s="15"/>
      <c r="B862" s="15"/>
      <c r="C862" s="15"/>
      <c r="D862" s="15"/>
      <c r="E862" s="15"/>
      <c r="F862" s="15"/>
      <c r="G862" s="15"/>
      <c r="H862" s="48"/>
      <c r="I862" s="48"/>
      <c r="J862" s="48"/>
      <c r="K862" s="48"/>
      <c r="L862" s="81"/>
      <c r="M862" s="81"/>
      <c r="N862" s="81"/>
      <c r="O862" s="81"/>
      <c r="P862" s="81"/>
      <c r="Q862" s="81"/>
      <c r="R862" s="15"/>
      <c r="S862" s="15"/>
      <c r="T862" s="15"/>
      <c r="U862" s="15"/>
      <c r="V862" s="15"/>
      <c r="W862" s="48"/>
      <c r="X862" s="15"/>
      <c r="Y862" s="15"/>
      <c r="Z862" s="15"/>
      <c r="AA862" s="15"/>
      <c r="AB862" s="15"/>
      <c r="AC862" s="15"/>
      <c r="AD862" s="48"/>
      <c r="AE862" s="81"/>
      <c r="AF862" s="48"/>
      <c r="AG862" s="15"/>
      <c r="AH862" s="15"/>
      <c r="AI862" s="81"/>
      <c r="AJ862" s="81"/>
      <c r="AK862" s="81"/>
      <c r="AL862" s="15"/>
      <c r="AM862" s="15"/>
      <c r="AN862" s="81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</row>
    <row r="863" spans="1:52" ht="15" customHeight="1" x14ac:dyDescent="0.25">
      <c r="A863" s="15"/>
      <c r="B863" s="15"/>
      <c r="C863" s="15"/>
      <c r="D863" s="15"/>
      <c r="E863" s="15"/>
      <c r="F863" s="15"/>
      <c r="G863" s="15"/>
      <c r="H863" s="48"/>
      <c r="I863" s="48"/>
      <c r="J863" s="48"/>
      <c r="K863" s="48"/>
      <c r="L863" s="81"/>
      <c r="M863" s="81"/>
      <c r="N863" s="81"/>
      <c r="O863" s="81"/>
      <c r="P863" s="81"/>
      <c r="Q863" s="81"/>
      <c r="R863" s="15"/>
      <c r="S863" s="15"/>
      <c r="T863" s="15"/>
      <c r="U863" s="15"/>
      <c r="V863" s="15"/>
      <c r="W863" s="48"/>
      <c r="X863" s="15"/>
      <c r="Y863" s="15"/>
      <c r="Z863" s="15"/>
      <c r="AA863" s="15"/>
      <c r="AB863" s="15"/>
      <c r="AC863" s="15"/>
      <c r="AD863" s="48"/>
      <c r="AE863" s="81"/>
      <c r="AF863" s="48"/>
      <c r="AG863" s="15"/>
      <c r="AH863" s="15"/>
      <c r="AI863" s="81"/>
      <c r="AJ863" s="81"/>
      <c r="AK863" s="81"/>
      <c r="AL863" s="15"/>
      <c r="AM863" s="15"/>
      <c r="AN863" s="81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</row>
    <row r="864" spans="1:52" ht="15" customHeight="1" x14ac:dyDescent="0.25">
      <c r="A864" s="15"/>
      <c r="B864" s="15"/>
      <c r="C864" s="15"/>
      <c r="D864" s="15"/>
      <c r="E864" s="15"/>
      <c r="F864" s="15"/>
      <c r="G864" s="15"/>
      <c r="H864" s="48"/>
      <c r="I864" s="48"/>
      <c r="J864" s="48"/>
      <c r="K864" s="48"/>
      <c r="L864" s="81"/>
      <c r="M864" s="81"/>
      <c r="N864" s="81"/>
      <c r="O864" s="81"/>
      <c r="P864" s="81"/>
      <c r="Q864" s="81"/>
      <c r="R864" s="15"/>
      <c r="S864" s="15"/>
      <c r="T864" s="15"/>
      <c r="U864" s="15"/>
      <c r="V864" s="15"/>
      <c r="W864" s="48"/>
      <c r="X864" s="15"/>
      <c r="Y864" s="15"/>
      <c r="Z864" s="15"/>
      <c r="AA864" s="15"/>
      <c r="AB864" s="15"/>
      <c r="AC864" s="15"/>
      <c r="AD864" s="48"/>
      <c r="AE864" s="81"/>
      <c r="AF864" s="48"/>
      <c r="AG864" s="15"/>
      <c r="AH864" s="15"/>
      <c r="AI864" s="81"/>
      <c r="AJ864" s="81"/>
      <c r="AK864" s="81"/>
      <c r="AL864" s="15"/>
      <c r="AM864" s="15"/>
      <c r="AN864" s="81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</row>
    <row r="865" spans="1:52" ht="15" customHeight="1" x14ac:dyDescent="0.25">
      <c r="A865" s="15"/>
      <c r="B865" s="15"/>
      <c r="C865" s="15"/>
      <c r="D865" s="15"/>
      <c r="E865" s="15"/>
      <c r="F865" s="15"/>
      <c r="G865" s="15"/>
      <c r="H865" s="48"/>
      <c r="I865" s="48"/>
      <c r="J865" s="48"/>
      <c r="K865" s="48"/>
      <c r="L865" s="81"/>
      <c r="M865" s="81"/>
      <c r="N865" s="81"/>
      <c r="O865" s="81"/>
      <c r="P865" s="81"/>
      <c r="Q865" s="81"/>
      <c r="R865" s="15"/>
      <c r="S865" s="15"/>
      <c r="T865" s="15"/>
      <c r="U865" s="15"/>
      <c r="V865" s="15"/>
      <c r="W865" s="48"/>
      <c r="X865" s="15"/>
      <c r="Y865" s="15"/>
      <c r="Z865" s="15"/>
      <c r="AA865" s="15"/>
      <c r="AB865" s="15"/>
      <c r="AC865" s="15"/>
      <c r="AD865" s="48"/>
      <c r="AE865" s="81"/>
      <c r="AF865" s="48"/>
      <c r="AG865" s="15"/>
      <c r="AH865" s="15"/>
      <c r="AI865" s="81"/>
      <c r="AJ865" s="81"/>
      <c r="AK865" s="81"/>
      <c r="AL865" s="15"/>
      <c r="AM865" s="15"/>
      <c r="AN865" s="81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</row>
    <row r="866" spans="1:52" ht="15" customHeight="1" x14ac:dyDescent="0.25">
      <c r="A866" s="15"/>
      <c r="B866" s="15"/>
      <c r="C866" s="15"/>
      <c r="D866" s="15"/>
      <c r="E866" s="15"/>
      <c r="F866" s="15"/>
      <c r="G866" s="15"/>
      <c r="H866" s="48"/>
      <c r="I866" s="48"/>
      <c r="J866" s="48"/>
      <c r="K866" s="48"/>
      <c r="L866" s="81"/>
      <c r="M866" s="81"/>
      <c r="N866" s="81"/>
      <c r="O866" s="81"/>
      <c r="P866" s="81"/>
      <c r="Q866" s="81"/>
      <c r="R866" s="15"/>
      <c r="S866" s="15"/>
      <c r="T866" s="15"/>
      <c r="U866" s="15"/>
      <c r="V866" s="15"/>
      <c r="W866" s="48"/>
      <c r="X866" s="15"/>
      <c r="Y866" s="15"/>
      <c r="Z866" s="15"/>
      <c r="AA866" s="15"/>
      <c r="AB866" s="15"/>
      <c r="AC866" s="15"/>
      <c r="AD866" s="48"/>
      <c r="AE866" s="81"/>
      <c r="AF866" s="48"/>
      <c r="AG866" s="15"/>
      <c r="AH866" s="15"/>
      <c r="AI866" s="81"/>
      <c r="AJ866" s="81"/>
      <c r="AK866" s="81"/>
      <c r="AL866" s="15"/>
      <c r="AM866" s="15"/>
      <c r="AN866" s="81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</row>
    <row r="867" spans="1:52" ht="15" customHeight="1" x14ac:dyDescent="0.25">
      <c r="A867" s="15"/>
      <c r="B867" s="15"/>
      <c r="C867" s="15"/>
      <c r="D867" s="15"/>
      <c r="E867" s="15"/>
      <c r="F867" s="15"/>
      <c r="G867" s="15"/>
      <c r="H867" s="48"/>
      <c r="I867" s="48"/>
      <c r="J867" s="48"/>
      <c r="K867" s="48"/>
      <c r="L867" s="81"/>
      <c r="M867" s="81"/>
      <c r="N867" s="81"/>
      <c r="O867" s="81"/>
      <c r="P867" s="81"/>
      <c r="Q867" s="81"/>
      <c r="R867" s="15"/>
      <c r="S867" s="15"/>
      <c r="T867" s="15"/>
      <c r="U867" s="15"/>
      <c r="V867" s="15"/>
      <c r="W867" s="48"/>
      <c r="X867" s="15"/>
      <c r="Y867" s="15"/>
      <c r="Z867" s="15"/>
      <c r="AA867" s="15"/>
      <c r="AB867" s="15"/>
      <c r="AC867" s="15"/>
      <c r="AD867" s="48"/>
      <c r="AE867" s="81"/>
      <c r="AF867" s="48"/>
      <c r="AG867" s="15"/>
      <c r="AH867" s="15"/>
      <c r="AI867" s="81"/>
      <c r="AJ867" s="81"/>
      <c r="AK867" s="81"/>
      <c r="AL867" s="15"/>
      <c r="AM867" s="15"/>
      <c r="AN867" s="81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</row>
    <row r="868" spans="1:52" ht="15" customHeight="1" x14ac:dyDescent="0.25">
      <c r="A868" s="15"/>
      <c r="B868" s="15"/>
      <c r="C868" s="15"/>
      <c r="D868" s="15"/>
      <c r="E868" s="15"/>
      <c r="F868" s="15"/>
      <c r="G868" s="15"/>
      <c r="H868" s="48"/>
      <c r="I868" s="48"/>
      <c r="J868" s="48"/>
      <c r="K868" s="48"/>
      <c r="L868" s="81"/>
      <c r="M868" s="81"/>
      <c r="N868" s="81"/>
      <c r="O868" s="81"/>
      <c r="P868" s="81"/>
      <c r="Q868" s="81"/>
      <c r="R868" s="15"/>
      <c r="S868" s="15"/>
      <c r="T868" s="15"/>
      <c r="U868" s="15"/>
      <c r="V868" s="15"/>
      <c r="W868" s="48"/>
      <c r="X868" s="15"/>
      <c r="Y868" s="15"/>
      <c r="Z868" s="15"/>
      <c r="AA868" s="15"/>
      <c r="AB868" s="15"/>
      <c r="AC868" s="15"/>
      <c r="AD868" s="48"/>
      <c r="AE868" s="81"/>
      <c r="AF868" s="48"/>
      <c r="AG868" s="15"/>
      <c r="AH868" s="15"/>
      <c r="AI868" s="81"/>
      <c r="AJ868" s="81"/>
      <c r="AK868" s="81"/>
      <c r="AL868" s="15"/>
      <c r="AM868" s="15"/>
      <c r="AN868" s="81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</row>
    <row r="869" spans="1:52" ht="15" customHeight="1" x14ac:dyDescent="0.25">
      <c r="A869" s="15"/>
      <c r="B869" s="15"/>
      <c r="C869" s="15"/>
      <c r="D869" s="15"/>
      <c r="E869" s="15"/>
      <c r="F869" s="15"/>
      <c r="G869" s="15"/>
      <c r="H869" s="48"/>
      <c r="I869" s="48"/>
      <c r="J869" s="48"/>
      <c r="K869" s="48"/>
      <c r="L869" s="81"/>
      <c r="M869" s="81"/>
      <c r="N869" s="81"/>
      <c r="O869" s="81"/>
      <c r="P869" s="81"/>
      <c r="Q869" s="81"/>
      <c r="R869" s="15"/>
      <c r="S869" s="15"/>
      <c r="T869" s="15"/>
      <c r="U869" s="15"/>
      <c r="V869" s="15"/>
      <c r="W869" s="48"/>
      <c r="X869" s="15"/>
      <c r="Y869" s="15"/>
      <c r="Z869" s="15"/>
      <c r="AA869" s="15"/>
      <c r="AB869" s="15"/>
      <c r="AC869" s="15"/>
      <c r="AD869" s="48"/>
      <c r="AE869" s="81"/>
      <c r="AF869" s="48"/>
      <c r="AG869" s="15"/>
      <c r="AH869" s="15"/>
      <c r="AI869" s="81"/>
      <c r="AJ869" s="81"/>
      <c r="AK869" s="81"/>
      <c r="AL869" s="15"/>
      <c r="AM869" s="15"/>
      <c r="AN869" s="81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</row>
    <row r="870" spans="1:52" ht="15" customHeight="1" x14ac:dyDescent="0.25">
      <c r="A870" s="15"/>
      <c r="B870" s="15"/>
      <c r="C870" s="15"/>
      <c r="D870" s="15"/>
      <c r="E870" s="15"/>
      <c r="F870" s="15"/>
      <c r="G870" s="15"/>
      <c r="H870" s="48"/>
      <c r="I870" s="48"/>
      <c r="J870" s="48"/>
      <c r="K870" s="48"/>
      <c r="L870" s="81"/>
      <c r="M870" s="81"/>
      <c r="N870" s="81"/>
      <c r="O870" s="81"/>
      <c r="P870" s="81"/>
      <c r="Q870" s="81"/>
      <c r="R870" s="15"/>
      <c r="S870" s="15"/>
      <c r="T870" s="15"/>
      <c r="U870" s="15"/>
      <c r="V870" s="15"/>
      <c r="W870" s="48"/>
      <c r="X870" s="15"/>
      <c r="Y870" s="15"/>
      <c r="Z870" s="15"/>
      <c r="AA870" s="15"/>
      <c r="AB870" s="15"/>
      <c r="AC870" s="15"/>
      <c r="AD870" s="48"/>
      <c r="AE870" s="81"/>
      <c r="AF870" s="48"/>
      <c r="AG870" s="15"/>
      <c r="AH870" s="15"/>
      <c r="AI870" s="81"/>
      <c r="AJ870" s="81"/>
      <c r="AK870" s="81"/>
      <c r="AL870" s="15"/>
      <c r="AM870" s="15"/>
      <c r="AN870" s="81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</row>
    <row r="871" spans="1:52" ht="15" customHeight="1" x14ac:dyDescent="0.25">
      <c r="A871" s="15"/>
      <c r="B871" s="15"/>
      <c r="C871" s="15"/>
      <c r="D871" s="15"/>
      <c r="E871" s="15"/>
      <c r="F871" s="15"/>
      <c r="G871" s="15"/>
      <c r="H871" s="48"/>
      <c r="I871" s="48"/>
      <c r="J871" s="48"/>
      <c r="K871" s="48"/>
      <c r="L871" s="81"/>
      <c r="M871" s="81"/>
      <c r="N871" s="81"/>
      <c r="O871" s="81"/>
      <c r="P871" s="81"/>
      <c r="Q871" s="81"/>
      <c r="R871" s="15"/>
      <c r="S871" s="15"/>
      <c r="T871" s="15"/>
      <c r="U871" s="15"/>
      <c r="V871" s="15"/>
      <c r="W871" s="48"/>
      <c r="X871" s="15"/>
      <c r="Y871" s="15"/>
      <c r="Z871" s="15"/>
      <c r="AA871" s="15"/>
      <c r="AB871" s="15"/>
      <c r="AC871" s="15"/>
      <c r="AD871" s="48"/>
      <c r="AE871" s="81"/>
      <c r="AF871" s="48"/>
      <c r="AG871" s="15"/>
      <c r="AH871" s="15"/>
      <c r="AI871" s="81"/>
      <c r="AJ871" s="81"/>
      <c r="AK871" s="81"/>
      <c r="AL871" s="15"/>
      <c r="AM871" s="15"/>
      <c r="AN871" s="81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</row>
    <row r="872" spans="1:52" ht="15" customHeight="1" x14ac:dyDescent="0.25">
      <c r="A872" s="15"/>
      <c r="B872" s="15"/>
      <c r="C872" s="15"/>
      <c r="D872" s="15"/>
      <c r="E872" s="15"/>
      <c r="F872" s="15"/>
      <c r="G872" s="15"/>
      <c r="H872" s="48"/>
      <c r="I872" s="48"/>
      <c r="J872" s="48"/>
      <c r="K872" s="48"/>
      <c r="L872" s="81"/>
      <c r="M872" s="81"/>
      <c r="N872" s="81"/>
      <c r="O872" s="81"/>
      <c r="P872" s="81"/>
      <c r="Q872" s="81"/>
      <c r="R872" s="15"/>
      <c r="S872" s="15"/>
      <c r="T872" s="15"/>
      <c r="U872" s="15"/>
      <c r="V872" s="15"/>
      <c r="W872" s="48"/>
      <c r="X872" s="15"/>
      <c r="Y872" s="15"/>
      <c r="Z872" s="15"/>
      <c r="AA872" s="15"/>
      <c r="AB872" s="15"/>
      <c r="AC872" s="15"/>
      <c r="AD872" s="48"/>
      <c r="AE872" s="81"/>
      <c r="AF872" s="48"/>
      <c r="AG872" s="15"/>
      <c r="AH872" s="15"/>
      <c r="AI872" s="81"/>
      <c r="AJ872" s="81"/>
      <c r="AK872" s="81"/>
      <c r="AL872" s="15"/>
      <c r="AM872" s="15"/>
      <c r="AN872" s="81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</row>
    <row r="873" spans="1:52" ht="15" customHeight="1" x14ac:dyDescent="0.25">
      <c r="A873" s="15"/>
      <c r="B873" s="15"/>
      <c r="C873" s="15"/>
      <c r="D873" s="15"/>
      <c r="E873" s="15"/>
      <c r="F873" s="15"/>
      <c r="G873" s="15"/>
      <c r="H873" s="48"/>
      <c r="I873" s="48"/>
      <c r="J873" s="48"/>
      <c r="K873" s="48"/>
      <c r="L873" s="81"/>
      <c r="M873" s="81"/>
      <c r="N873" s="81"/>
      <c r="O873" s="81"/>
      <c r="P873" s="81"/>
      <c r="Q873" s="81"/>
      <c r="R873" s="15"/>
      <c r="S873" s="15"/>
      <c r="T873" s="15"/>
      <c r="U873" s="15"/>
      <c r="V873" s="15"/>
      <c r="W873" s="48"/>
      <c r="X873" s="15"/>
      <c r="Y873" s="15"/>
      <c r="Z873" s="15"/>
      <c r="AA873" s="15"/>
      <c r="AB873" s="15"/>
      <c r="AC873" s="15"/>
      <c r="AD873" s="48"/>
      <c r="AE873" s="81"/>
      <c r="AF873" s="48"/>
      <c r="AG873" s="15"/>
      <c r="AH873" s="15"/>
      <c r="AI873" s="81"/>
      <c r="AJ873" s="81"/>
      <c r="AK873" s="81"/>
      <c r="AL873" s="15"/>
      <c r="AM873" s="15"/>
      <c r="AN873" s="81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</row>
    <row r="874" spans="1:52" ht="15" customHeight="1" x14ac:dyDescent="0.25">
      <c r="A874" s="15"/>
      <c r="B874" s="15"/>
      <c r="C874" s="15"/>
      <c r="D874" s="15"/>
      <c r="E874" s="15"/>
      <c r="F874" s="15"/>
      <c r="G874" s="15"/>
      <c r="H874" s="48"/>
      <c r="I874" s="48"/>
      <c r="J874" s="48"/>
      <c r="K874" s="48"/>
      <c r="L874" s="81"/>
      <c r="M874" s="81"/>
      <c r="N874" s="81"/>
      <c r="O874" s="81"/>
      <c r="P874" s="81"/>
      <c r="Q874" s="81"/>
      <c r="R874" s="15"/>
      <c r="S874" s="15"/>
      <c r="T874" s="15"/>
      <c r="U874" s="15"/>
      <c r="V874" s="15"/>
      <c r="W874" s="48"/>
      <c r="X874" s="15"/>
      <c r="Y874" s="15"/>
      <c r="Z874" s="15"/>
      <c r="AA874" s="15"/>
      <c r="AB874" s="15"/>
      <c r="AC874" s="15"/>
      <c r="AD874" s="48"/>
      <c r="AE874" s="81"/>
      <c r="AF874" s="48"/>
      <c r="AG874" s="15"/>
      <c r="AH874" s="15"/>
      <c r="AI874" s="81"/>
      <c r="AJ874" s="81"/>
      <c r="AK874" s="81"/>
      <c r="AL874" s="15"/>
      <c r="AM874" s="15"/>
      <c r="AN874" s="81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</row>
    <row r="875" spans="1:52" ht="15" customHeight="1" x14ac:dyDescent="0.25">
      <c r="A875" s="15"/>
      <c r="B875" s="15"/>
      <c r="C875" s="15"/>
      <c r="D875" s="15"/>
      <c r="E875" s="15"/>
      <c r="F875" s="15"/>
      <c r="G875" s="15"/>
      <c r="H875" s="48"/>
      <c r="I875" s="48"/>
      <c r="J875" s="48"/>
      <c r="K875" s="48"/>
      <c r="L875" s="81"/>
      <c r="M875" s="81"/>
      <c r="N875" s="81"/>
      <c r="O875" s="81"/>
      <c r="P875" s="81"/>
      <c r="Q875" s="81"/>
      <c r="R875" s="15"/>
      <c r="S875" s="15"/>
      <c r="T875" s="15"/>
      <c r="U875" s="15"/>
      <c r="V875" s="15"/>
      <c r="W875" s="48"/>
      <c r="X875" s="15"/>
      <c r="Y875" s="15"/>
      <c r="Z875" s="15"/>
      <c r="AA875" s="15"/>
      <c r="AB875" s="15"/>
      <c r="AC875" s="15"/>
      <c r="AD875" s="48"/>
      <c r="AE875" s="81"/>
      <c r="AF875" s="48"/>
      <c r="AG875" s="15"/>
      <c r="AH875" s="15"/>
      <c r="AI875" s="81"/>
      <c r="AJ875" s="81"/>
      <c r="AK875" s="81"/>
      <c r="AL875" s="15"/>
      <c r="AM875" s="15"/>
      <c r="AN875" s="81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</row>
    <row r="876" spans="1:52" ht="15" customHeight="1" x14ac:dyDescent="0.25">
      <c r="A876" s="15"/>
      <c r="B876" s="15"/>
      <c r="C876" s="15"/>
      <c r="D876" s="15"/>
      <c r="E876" s="15"/>
      <c r="F876" s="15"/>
      <c r="G876" s="15"/>
      <c r="H876" s="48"/>
      <c r="I876" s="48"/>
      <c r="J876" s="48"/>
      <c r="K876" s="48"/>
      <c r="L876" s="81"/>
      <c r="M876" s="81"/>
      <c r="N876" s="81"/>
      <c r="O876" s="81"/>
      <c r="P876" s="81"/>
      <c r="Q876" s="81"/>
      <c r="R876" s="15"/>
      <c r="S876" s="15"/>
      <c r="T876" s="15"/>
      <c r="U876" s="15"/>
      <c r="V876" s="15"/>
      <c r="W876" s="48"/>
      <c r="X876" s="15"/>
      <c r="Y876" s="15"/>
      <c r="Z876" s="15"/>
      <c r="AA876" s="15"/>
      <c r="AB876" s="15"/>
      <c r="AC876" s="15"/>
      <c r="AD876" s="48"/>
      <c r="AE876" s="81"/>
      <c r="AF876" s="48"/>
      <c r="AG876" s="15"/>
      <c r="AH876" s="15"/>
      <c r="AI876" s="81"/>
      <c r="AJ876" s="81"/>
      <c r="AK876" s="81"/>
      <c r="AL876" s="15"/>
      <c r="AM876" s="15"/>
      <c r="AN876" s="81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</row>
    <row r="877" spans="1:52" ht="15" customHeight="1" x14ac:dyDescent="0.25">
      <c r="A877" s="15"/>
      <c r="B877" s="15"/>
      <c r="C877" s="15"/>
      <c r="D877" s="15"/>
      <c r="E877" s="15"/>
      <c r="F877" s="15"/>
      <c r="G877" s="15"/>
      <c r="H877" s="48"/>
      <c r="I877" s="48"/>
      <c r="J877" s="48"/>
      <c r="K877" s="48"/>
      <c r="L877" s="81"/>
      <c r="M877" s="81"/>
      <c r="N877" s="81"/>
      <c r="O877" s="81"/>
      <c r="P877" s="81"/>
      <c r="Q877" s="81"/>
      <c r="R877" s="15"/>
      <c r="S877" s="15"/>
      <c r="T877" s="15"/>
      <c r="U877" s="15"/>
      <c r="V877" s="15"/>
      <c r="W877" s="48"/>
      <c r="X877" s="15"/>
      <c r="Y877" s="15"/>
      <c r="Z877" s="15"/>
      <c r="AA877" s="15"/>
      <c r="AB877" s="15"/>
      <c r="AC877" s="15"/>
      <c r="AD877" s="48"/>
      <c r="AE877" s="81"/>
      <c r="AF877" s="48"/>
      <c r="AG877" s="15"/>
      <c r="AH877" s="15"/>
      <c r="AI877" s="81"/>
      <c r="AJ877" s="81"/>
      <c r="AK877" s="81"/>
      <c r="AL877" s="15"/>
      <c r="AM877" s="15"/>
      <c r="AN877" s="81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</row>
    <row r="878" spans="1:52" ht="15" customHeight="1" x14ac:dyDescent="0.25">
      <c r="A878" s="15"/>
      <c r="B878" s="15"/>
      <c r="C878" s="15"/>
      <c r="D878" s="15"/>
      <c r="E878" s="15"/>
      <c r="F878" s="15"/>
      <c r="G878" s="15"/>
      <c r="H878" s="48"/>
      <c r="I878" s="48"/>
      <c r="J878" s="48"/>
      <c r="K878" s="48"/>
      <c r="L878" s="81"/>
      <c r="M878" s="81"/>
      <c r="N878" s="81"/>
      <c r="O878" s="81"/>
      <c r="P878" s="81"/>
      <c r="Q878" s="81"/>
      <c r="R878" s="15"/>
      <c r="S878" s="15"/>
      <c r="T878" s="15"/>
      <c r="U878" s="15"/>
      <c r="V878" s="15"/>
      <c r="W878" s="48"/>
      <c r="X878" s="15"/>
      <c r="Y878" s="15"/>
      <c r="Z878" s="15"/>
      <c r="AA878" s="15"/>
      <c r="AB878" s="15"/>
      <c r="AC878" s="15"/>
      <c r="AD878" s="48"/>
      <c r="AE878" s="81"/>
      <c r="AF878" s="48"/>
      <c r="AG878" s="15"/>
      <c r="AH878" s="15"/>
      <c r="AI878" s="81"/>
      <c r="AJ878" s="81"/>
      <c r="AK878" s="81"/>
      <c r="AL878" s="15"/>
      <c r="AM878" s="15"/>
      <c r="AN878" s="81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</row>
    <row r="879" spans="1:52" ht="15" customHeight="1" x14ac:dyDescent="0.25">
      <c r="A879" s="15"/>
      <c r="B879" s="15"/>
      <c r="C879" s="15"/>
      <c r="D879" s="15"/>
      <c r="E879" s="15"/>
      <c r="F879" s="15"/>
      <c r="G879" s="15"/>
      <c r="H879" s="48"/>
      <c r="I879" s="48"/>
      <c r="J879" s="48"/>
      <c r="K879" s="48"/>
      <c r="L879" s="81"/>
      <c r="M879" s="81"/>
      <c r="N879" s="81"/>
      <c r="O879" s="81"/>
      <c r="P879" s="81"/>
      <c r="Q879" s="81"/>
      <c r="R879" s="15"/>
      <c r="S879" s="15"/>
      <c r="T879" s="15"/>
      <c r="U879" s="15"/>
      <c r="V879" s="15"/>
      <c r="W879" s="48"/>
      <c r="X879" s="15"/>
      <c r="Y879" s="15"/>
      <c r="Z879" s="15"/>
      <c r="AA879" s="15"/>
      <c r="AB879" s="15"/>
      <c r="AC879" s="15"/>
      <c r="AD879" s="48"/>
      <c r="AE879" s="81"/>
      <c r="AF879" s="48"/>
      <c r="AG879" s="15"/>
      <c r="AH879" s="15"/>
      <c r="AI879" s="81"/>
      <c r="AJ879" s="81"/>
      <c r="AK879" s="81"/>
      <c r="AL879" s="15"/>
      <c r="AM879" s="15"/>
      <c r="AN879" s="81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</row>
    <row r="880" spans="1:52" ht="15" customHeight="1" x14ac:dyDescent="0.25">
      <c r="A880" s="15"/>
      <c r="B880" s="15"/>
      <c r="C880" s="15"/>
      <c r="D880" s="15"/>
      <c r="E880" s="15"/>
      <c r="F880" s="15"/>
      <c r="G880" s="15"/>
      <c r="H880" s="48"/>
      <c r="I880" s="48"/>
      <c r="J880" s="48"/>
      <c r="K880" s="48"/>
      <c r="L880" s="81"/>
      <c r="M880" s="81"/>
      <c r="N880" s="81"/>
      <c r="O880" s="81"/>
      <c r="P880" s="81"/>
      <c r="Q880" s="81"/>
      <c r="R880" s="15"/>
      <c r="S880" s="15"/>
      <c r="T880" s="15"/>
      <c r="U880" s="15"/>
      <c r="V880" s="15"/>
      <c r="W880" s="48"/>
      <c r="X880" s="15"/>
      <c r="Y880" s="15"/>
      <c r="Z880" s="15"/>
      <c r="AA880" s="15"/>
      <c r="AB880" s="15"/>
      <c r="AC880" s="15"/>
      <c r="AD880" s="48"/>
      <c r="AE880" s="81"/>
      <c r="AF880" s="48"/>
      <c r="AG880" s="15"/>
      <c r="AH880" s="15"/>
      <c r="AI880" s="81"/>
      <c r="AJ880" s="81"/>
      <c r="AK880" s="81"/>
      <c r="AL880" s="15"/>
      <c r="AM880" s="15"/>
      <c r="AN880" s="81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</row>
    <row r="881" spans="1:52" ht="15" customHeight="1" x14ac:dyDescent="0.25">
      <c r="A881" s="15"/>
      <c r="B881" s="15"/>
      <c r="C881" s="15"/>
      <c r="D881" s="15"/>
      <c r="E881" s="15"/>
      <c r="F881" s="15"/>
      <c r="G881" s="15"/>
      <c r="H881" s="48"/>
      <c r="I881" s="48"/>
      <c r="J881" s="48"/>
      <c r="K881" s="48"/>
      <c r="L881" s="81"/>
      <c r="M881" s="81"/>
      <c r="N881" s="81"/>
      <c r="O881" s="81"/>
      <c r="P881" s="81"/>
      <c r="Q881" s="81"/>
      <c r="R881" s="15"/>
      <c r="S881" s="15"/>
      <c r="T881" s="15"/>
      <c r="U881" s="15"/>
      <c r="V881" s="15"/>
      <c r="W881" s="48"/>
      <c r="X881" s="15"/>
      <c r="Y881" s="15"/>
      <c r="Z881" s="15"/>
      <c r="AA881" s="15"/>
      <c r="AB881" s="15"/>
      <c r="AC881" s="15"/>
      <c r="AD881" s="48"/>
      <c r="AE881" s="81"/>
      <c r="AF881" s="48"/>
      <c r="AG881" s="15"/>
      <c r="AH881" s="15"/>
      <c r="AI881" s="81"/>
      <c r="AJ881" s="81"/>
      <c r="AK881" s="81"/>
      <c r="AL881" s="15"/>
      <c r="AM881" s="15"/>
      <c r="AN881" s="81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</row>
    <row r="882" spans="1:52" ht="15" customHeight="1" x14ac:dyDescent="0.25">
      <c r="A882" s="15"/>
      <c r="B882" s="15"/>
      <c r="C882" s="15"/>
      <c r="D882" s="15"/>
      <c r="E882" s="15"/>
      <c r="F882" s="15"/>
      <c r="G882" s="15"/>
      <c r="H882" s="48"/>
      <c r="I882" s="48"/>
      <c r="J882" s="48"/>
      <c r="K882" s="48"/>
      <c r="L882" s="81"/>
      <c r="M882" s="81"/>
      <c r="N882" s="81"/>
      <c r="O882" s="81"/>
      <c r="P882" s="81"/>
      <c r="Q882" s="81"/>
      <c r="R882" s="15"/>
      <c r="S882" s="15"/>
      <c r="T882" s="15"/>
      <c r="U882" s="15"/>
      <c r="V882" s="15"/>
      <c r="W882" s="48"/>
      <c r="X882" s="15"/>
      <c r="Y882" s="15"/>
      <c r="Z882" s="15"/>
      <c r="AA882" s="15"/>
      <c r="AB882" s="15"/>
      <c r="AC882" s="15"/>
      <c r="AD882" s="48"/>
      <c r="AE882" s="81"/>
      <c r="AF882" s="48"/>
      <c r="AG882" s="15"/>
      <c r="AH882" s="15"/>
      <c r="AI882" s="81"/>
      <c r="AJ882" s="81"/>
      <c r="AK882" s="81"/>
      <c r="AL882" s="15"/>
      <c r="AM882" s="15"/>
      <c r="AN882" s="81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</row>
    <row r="883" spans="1:52" ht="15" customHeight="1" x14ac:dyDescent="0.25">
      <c r="A883" s="15"/>
      <c r="B883" s="15"/>
      <c r="C883" s="15"/>
      <c r="D883" s="15"/>
      <c r="E883" s="15"/>
      <c r="F883" s="15"/>
      <c r="G883" s="15"/>
      <c r="H883" s="48"/>
      <c r="I883" s="48"/>
      <c r="J883" s="48"/>
      <c r="K883" s="48"/>
      <c r="L883" s="81"/>
      <c r="M883" s="81"/>
      <c r="N883" s="81"/>
      <c r="O883" s="81"/>
      <c r="P883" s="81"/>
      <c r="Q883" s="81"/>
      <c r="R883" s="15"/>
      <c r="S883" s="15"/>
      <c r="T883" s="15"/>
      <c r="U883" s="15"/>
      <c r="V883" s="15"/>
      <c r="W883" s="48"/>
      <c r="X883" s="15"/>
      <c r="Y883" s="15"/>
      <c r="Z883" s="15"/>
      <c r="AA883" s="15"/>
      <c r="AB883" s="15"/>
      <c r="AC883" s="15"/>
      <c r="AD883" s="48"/>
      <c r="AE883" s="81"/>
      <c r="AF883" s="48"/>
      <c r="AG883" s="15"/>
      <c r="AH883" s="15"/>
      <c r="AI883" s="81"/>
      <c r="AJ883" s="81"/>
      <c r="AK883" s="81"/>
      <c r="AL883" s="15"/>
      <c r="AM883" s="15"/>
      <c r="AN883" s="81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</row>
    <row r="884" spans="1:52" ht="15" customHeight="1" x14ac:dyDescent="0.25">
      <c r="A884" s="15"/>
      <c r="B884" s="15"/>
      <c r="C884" s="15"/>
      <c r="D884" s="15"/>
      <c r="E884" s="15"/>
      <c r="F884" s="15"/>
      <c r="G884" s="15"/>
      <c r="H884" s="48"/>
      <c r="I884" s="48"/>
      <c r="J884" s="48"/>
      <c r="K884" s="48"/>
      <c r="L884" s="81"/>
      <c r="M884" s="81"/>
      <c r="N884" s="81"/>
      <c r="O884" s="81"/>
      <c r="P884" s="81"/>
      <c r="Q884" s="81"/>
      <c r="R884" s="15"/>
      <c r="S884" s="15"/>
      <c r="T884" s="15"/>
      <c r="U884" s="15"/>
      <c r="V884" s="15"/>
      <c r="W884" s="48"/>
      <c r="X884" s="15"/>
      <c r="Y884" s="15"/>
      <c r="Z884" s="15"/>
      <c r="AA884" s="15"/>
      <c r="AB884" s="15"/>
      <c r="AC884" s="15"/>
      <c r="AD884" s="48"/>
      <c r="AE884" s="81"/>
      <c r="AF884" s="48"/>
      <c r="AG884" s="15"/>
      <c r="AH884" s="15"/>
      <c r="AI884" s="81"/>
      <c r="AJ884" s="81"/>
      <c r="AK884" s="81"/>
      <c r="AL884" s="15"/>
      <c r="AM884" s="15"/>
      <c r="AN884" s="81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</row>
    <row r="885" spans="1:52" ht="15" customHeight="1" x14ac:dyDescent="0.25">
      <c r="A885" s="15"/>
      <c r="B885" s="15"/>
      <c r="C885" s="15"/>
      <c r="D885" s="15"/>
      <c r="E885" s="15"/>
      <c r="F885" s="15"/>
      <c r="G885" s="15"/>
      <c r="H885" s="48"/>
      <c r="I885" s="48"/>
      <c r="J885" s="48"/>
      <c r="K885" s="48"/>
      <c r="L885" s="81"/>
      <c r="M885" s="81"/>
      <c r="N885" s="81"/>
      <c r="O885" s="81"/>
      <c r="P885" s="81"/>
      <c r="Q885" s="81"/>
      <c r="R885" s="15"/>
      <c r="S885" s="15"/>
      <c r="T885" s="15"/>
      <c r="U885" s="15"/>
      <c r="V885" s="15"/>
      <c r="W885" s="48"/>
      <c r="X885" s="15"/>
      <c r="Y885" s="15"/>
      <c r="Z885" s="15"/>
      <c r="AA885" s="15"/>
      <c r="AB885" s="15"/>
      <c r="AC885" s="15"/>
      <c r="AD885" s="48"/>
      <c r="AE885" s="81"/>
      <c r="AF885" s="48"/>
      <c r="AG885" s="15"/>
      <c r="AH885" s="15"/>
      <c r="AI885" s="81"/>
      <c r="AJ885" s="81"/>
      <c r="AK885" s="81"/>
      <c r="AL885" s="15"/>
      <c r="AM885" s="15"/>
      <c r="AN885" s="81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</row>
    <row r="886" spans="1:52" ht="15" customHeight="1" x14ac:dyDescent="0.25">
      <c r="A886" s="15"/>
      <c r="B886" s="15"/>
      <c r="C886" s="15"/>
      <c r="D886" s="15"/>
      <c r="E886" s="15"/>
      <c r="F886" s="15"/>
      <c r="G886" s="15"/>
      <c r="H886" s="48"/>
      <c r="I886" s="48"/>
      <c r="J886" s="48"/>
      <c r="K886" s="48"/>
      <c r="L886" s="81"/>
      <c r="M886" s="81"/>
      <c r="N886" s="81"/>
      <c r="O886" s="81"/>
      <c r="P886" s="81"/>
      <c r="Q886" s="81"/>
      <c r="R886" s="15"/>
      <c r="S886" s="15"/>
      <c r="T886" s="15"/>
      <c r="U886" s="15"/>
      <c r="V886" s="15"/>
      <c r="W886" s="48"/>
      <c r="X886" s="15"/>
      <c r="Y886" s="15"/>
      <c r="Z886" s="15"/>
      <c r="AA886" s="15"/>
      <c r="AB886" s="15"/>
      <c r="AC886" s="15"/>
      <c r="AD886" s="48"/>
      <c r="AE886" s="81"/>
      <c r="AF886" s="48"/>
      <c r="AG886" s="15"/>
      <c r="AH886" s="15"/>
      <c r="AI886" s="81"/>
      <c r="AJ886" s="81"/>
      <c r="AK886" s="81"/>
      <c r="AL886" s="15"/>
      <c r="AM886" s="15"/>
      <c r="AN886" s="81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</row>
    <row r="887" spans="1:52" ht="15" customHeight="1" x14ac:dyDescent="0.25">
      <c r="A887" s="15"/>
      <c r="B887" s="15"/>
      <c r="C887" s="15"/>
      <c r="D887" s="15"/>
      <c r="E887" s="15"/>
      <c r="F887" s="15"/>
      <c r="G887" s="15"/>
      <c r="H887" s="48"/>
      <c r="I887" s="48"/>
      <c r="J887" s="48"/>
      <c r="K887" s="48"/>
      <c r="L887" s="81"/>
      <c r="M887" s="81"/>
      <c r="N887" s="81"/>
      <c r="O887" s="81"/>
      <c r="P887" s="81"/>
      <c r="Q887" s="81"/>
      <c r="R887" s="15"/>
      <c r="S887" s="15"/>
      <c r="T887" s="15"/>
      <c r="U887" s="15"/>
      <c r="V887" s="15"/>
      <c r="W887" s="48"/>
      <c r="X887" s="15"/>
      <c r="Y887" s="15"/>
      <c r="Z887" s="15"/>
      <c r="AA887" s="15"/>
      <c r="AB887" s="15"/>
      <c r="AC887" s="15"/>
      <c r="AD887" s="48"/>
      <c r="AE887" s="81"/>
      <c r="AF887" s="48"/>
      <c r="AG887" s="15"/>
      <c r="AH887" s="15"/>
      <c r="AI887" s="81"/>
      <c r="AJ887" s="81"/>
      <c r="AK887" s="81"/>
      <c r="AL887" s="15"/>
      <c r="AM887" s="15"/>
      <c r="AN887" s="81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</row>
    <row r="888" spans="1:52" ht="15" customHeight="1" x14ac:dyDescent="0.25">
      <c r="A888" s="15"/>
      <c r="B888" s="15"/>
      <c r="C888" s="15"/>
      <c r="D888" s="15"/>
      <c r="E888" s="15"/>
      <c r="F888" s="15"/>
      <c r="G888" s="15"/>
      <c r="H888" s="48"/>
      <c r="I888" s="48"/>
      <c r="J888" s="48"/>
      <c r="K888" s="48"/>
      <c r="L888" s="81"/>
      <c r="M888" s="81"/>
      <c r="N888" s="81"/>
      <c r="O888" s="81"/>
      <c r="P888" s="81"/>
      <c r="Q888" s="81"/>
      <c r="R888" s="15"/>
      <c r="S888" s="15"/>
      <c r="T888" s="15"/>
      <c r="U888" s="15"/>
      <c r="V888" s="15"/>
      <c r="W888" s="48"/>
      <c r="X888" s="15"/>
      <c r="Y888" s="15"/>
      <c r="Z888" s="15"/>
      <c r="AA888" s="15"/>
      <c r="AB888" s="15"/>
      <c r="AC888" s="15"/>
      <c r="AD888" s="48"/>
      <c r="AE888" s="81"/>
      <c r="AF888" s="48"/>
      <c r="AG888" s="15"/>
      <c r="AH888" s="15"/>
      <c r="AI888" s="81"/>
      <c r="AJ888" s="81"/>
      <c r="AK888" s="81"/>
      <c r="AL888" s="15"/>
      <c r="AM888" s="15"/>
      <c r="AN888" s="81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</row>
    <row r="889" spans="1:52" ht="15" customHeight="1" x14ac:dyDescent="0.25">
      <c r="A889" s="15"/>
      <c r="B889" s="15"/>
      <c r="C889" s="15"/>
      <c r="D889" s="15"/>
      <c r="E889" s="15"/>
      <c r="F889" s="15"/>
      <c r="G889" s="15"/>
      <c r="H889" s="48"/>
      <c r="I889" s="48"/>
      <c r="J889" s="48"/>
      <c r="K889" s="48"/>
      <c r="L889" s="81"/>
      <c r="M889" s="81"/>
      <c r="N889" s="81"/>
      <c r="O889" s="81"/>
      <c r="P889" s="81"/>
      <c r="Q889" s="81"/>
      <c r="R889" s="15"/>
      <c r="S889" s="15"/>
      <c r="T889" s="15"/>
      <c r="U889" s="15"/>
      <c r="V889" s="15"/>
      <c r="W889" s="48"/>
      <c r="X889" s="15"/>
      <c r="Y889" s="15"/>
      <c r="Z889" s="15"/>
      <c r="AA889" s="15"/>
      <c r="AB889" s="15"/>
      <c r="AC889" s="15"/>
      <c r="AD889" s="48"/>
      <c r="AE889" s="81"/>
      <c r="AF889" s="48"/>
      <c r="AG889" s="15"/>
      <c r="AH889" s="15"/>
      <c r="AI889" s="81"/>
      <c r="AJ889" s="81"/>
      <c r="AK889" s="81"/>
      <c r="AL889" s="15"/>
      <c r="AM889" s="15"/>
      <c r="AN889" s="81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</row>
    <row r="890" spans="1:52" ht="15" customHeight="1" x14ac:dyDescent="0.25">
      <c r="A890" s="15"/>
      <c r="B890" s="15"/>
      <c r="C890" s="15"/>
      <c r="D890" s="15"/>
      <c r="E890" s="15"/>
      <c r="F890" s="15"/>
      <c r="G890" s="15"/>
      <c r="H890" s="48"/>
      <c r="I890" s="48"/>
      <c r="J890" s="48"/>
      <c r="K890" s="48"/>
      <c r="L890" s="81"/>
      <c r="M890" s="81"/>
      <c r="N890" s="81"/>
      <c r="O890" s="81"/>
      <c r="P890" s="81"/>
      <c r="Q890" s="81"/>
      <c r="R890" s="15"/>
      <c r="S890" s="15"/>
      <c r="T890" s="15"/>
      <c r="U890" s="15"/>
      <c r="V890" s="15"/>
      <c r="W890" s="48"/>
      <c r="X890" s="15"/>
      <c r="Y890" s="15"/>
      <c r="Z890" s="15"/>
      <c r="AA890" s="15"/>
      <c r="AB890" s="15"/>
      <c r="AC890" s="15"/>
      <c r="AD890" s="48"/>
      <c r="AE890" s="81"/>
      <c r="AF890" s="48"/>
      <c r="AG890" s="15"/>
      <c r="AH890" s="15"/>
      <c r="AI890" s="81"/>
      <c r="AJ890" s="81"/>
      <c r="AK890" s="81"/>
      <c r="AL890" s="15"/>
      <c r="AM890" s="15"/>
      <c r="AN890" s="81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</row>
    <row r="891" spans="1:52" ht="15" customHeight="1" x14ac:dyDescent="0.25">
      <c r="A891" s="15"/>
      <c r="B891" s="15"/>
      <c r="C891" s="15"/>
      <c r="D891" s="15"/>
      <c r="E891" s="15"/>
      <c r="F891" s="15"/>
      <c r="G891" s="15"/>
      <c r="H891" s="48"/>
      <c r="I891" s="48"/>
      <c r="J891" s="48"/>
      <c r="K891" s="48"/>
      <c r="L891" s="81"/>
      <c r="M891" s="81"/>
      <c r="N891" s="81"/>
      <c r="O891" s="81"/>
      <c r="P891" s="81"/>
      <c r="Q891" s="81"/>
      <c r="R891" s="15"/>
      <c r="S891" s="15"/>
      <c r="T891" s="15"/>
      <c r="U891" s="15"/>
      <c r="V891" s="15"/>
      <c r="W891" s="48"/>
      <c r="X891" s="15"/>
      <c r="Y891" s="15"/>
      <c r="Z891" s="15"/>
      <c r="AA891" s="15"/>
      <c r="AB891" s="15"/>
      <c r="AC891" s="15"/>
      <c r="AD891" s="48"/>
      <c r="AE891" s="81"/>
      <c r="AF891" s="48"/>
      <c r="AG891" s="15"/>
      <c r="AH891" s="15"/>
      <c r="AI891" s="81"/>
      <c r="AJ891" s="81"/>
      <c r="AK891" s="81"/>
      <c r="AL891" s="15"/>
      <c r="AM891" s="15"/>
      <c r="AN891" s="81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</row>
    <row r="892" spans="1:52" ht="15" customHeight="1" x14ac:dyDescent="0.25">
      <c r="A892" s="15"/>
      <c r="B892" s="15"/>
      <c r="C892" s="15"/>
      <c r="D892" s="15"/>
      <c r="E892" s="15"/>
      <c r="F892" s="15"/>
      <c r="G892" s="15"/>
      <c r="H892" s="48"/>
      <c r="I892" s="48"/>
      <c r="J892" s="48"/>
      <c r="K892" s="48"/>
      <c r="L892" s="81"/>
      <c r="M892" s="81"/>
      <c r="N892" s="81"/>
      <c r="O892" s="81"/>
      <c r="P892" s="81"/>
      <c r="Q892" s="81"/>
      <c r="R892" s="15"/>
      <c r="S892" s="15"/>
      <c r="T892" s="15"/>
      <c r="U892" s="15"/>
      <c r="V892" s="15"/>
      <c r="W892" s="48"/>
      <c r="X892" s="15"/>
      <c r="Y892" s="15"/>
      <c r="Z892" s="15"/>
      <c r="AA892" s="15"/>
      <c r="AB892" s="15"/>
      <c r="AC892" s="15"/>
      <c r="AD892" s="48"/>
      <c r="AE892" s="81"/>
      <c r="AF892" s="48"/>
      <c r="AG892" s="15"/>
      <c r="AH892" s="15"/>
      <c r="AI892" s="81"/>
      <c r="AJ892" s="81"/>
      <c r="AK892" s="81"/>
      <c r="AL892" s="15"/>
      <c r="AM892" s="15"/>
      <c r="AN892" s="81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</row>
    <row r="893" spans="1:52" ht="15" customHeight="1" x14ac:dyDescent="0.25">
      <c r="A893" s="15"/>
      <c r="B893" s="15"/>
      <c r="C893" s="15"/>
      <c r="D893" s="15"/>
      <c r="E893" s="15"/>
      <c r="F893" s="15"/>
      <c r="G893" s="15"/>
      <c r="H893" s="48"/>
      <c r="I893" s="48"/>
      <c r="J893" s="48"/>
      <c r="K893" s="48"/>
      <c r="L893" s="81"/>
      <c r="M893" s="81"/>
      <c r="N893" s="81"/>
      <c r="O893" s="81"/>
      <c r="P893" s="81"/>
      <c r="Q893" s="81"/>
      <c r="R893" s="15"/>
      <c r="S893" s="15"/>
      <c r="T893" s="15"/>
      <c r="U893" s="15"/>
      <c r="V893" s="15"/>
      <c r="W893" s="48"/>
      <c r="X893" s="15"/>
      <c r="Y893" s="15"/>
      <c r="Z893" s="15"/>
      <c r="AA893" s="15"/>
      <c r="AB893" s="15"/>
      <c r="AC893" s="15"/>
      <c r="AD893" s="48"/>
      <c r="AE893" s="81"/>
      <c r="AF893" s="48"/>
      <c r="AG893" s="15"/>
      <c r="AH893" s="15"/>
      <c r="AI893" s="81"/>
      <c r="AJ893" s="81"/>
      <c r="AK893" s="81"/>
      <c r="AL893" s="15"/>
      <c r="AM893" s="15"/>
      <c r="AN893" s="81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</row>
    <row r="894" spans="1:52" ht="15" customHeight="1" x14ac:dyDescent="0.25">
      <c r="A894" s="15"/>
      <c r="B894" s="15"/>
      <c r="C894" s="15"/>
      <c r="D894" s="15"/>
      <c r="E894" s="15"/>
      <c r="F894" s="15"/>
      <c r="G894" s="15"/>
      <c r="H894" s="48"/>
      <c r="I894" s="48"/>
      <c r="J894" s="48"/>
      <c r="K894" s="48"/>
      <c r="L894" s="81"/>
      <c r="M894" s="81"/>
      <c r="N894" s="81"/>
      <c r="O894" s="81"/>
      <c r="P894" s="81"/>
      <c r="Q894" s="81"/>
      <c r="R894" s="15"/>
      <c r="S894" s="15"/>
      <c r="T894" s="15"/>
      <c r="U894" s="15"/>
      <c r="V894" s="15"/>
      <c r="W894" s="48"/>
      <c r="X894" s="15"/>
      <c r="Y894" s="15"/>
      <c r="Z894" s="15"/>
      <c r="AA894" s="15"/>
      <c r="AB894" s="15"/>
      <c r="AC894" s="15"/>
      <c r="AD894" s="48"/>
      <c r="AE894" s="81"/>
      <c r="AF894" s="48"/>
      <c r="AG894" s="15"/>
      <c r="AH894" s="15"/>
      <c r="AI894" s="81"/>
      <c r="AJ894" s="81"/>
      <c r="AK894" s="81"/>
      <c r="AL894" s="15"/>
      <c r="AM894" s="15"/>
      <c r="AN894" s="81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</row>
    <row r="895" spans="1:52" ht="15" customHeight="1" x14ac:dyDescent="0.25">
      <c r="A895" s="15"/>
      <c r="B895" s="15"/>
      <c r="C895" s="15"/>
      <c r="D895" s="15"/>
      <c r="E895" s="15"/>
      <c r="F895" s="15"/>
      <c r="G895" s="15"/>
      <c r="H895" s="48"/>
      <c r="I895" s="48"/>
      <c r="J895" s="48"/>
      <c r="K895" s="48"/>
      <c r="L895" s="81"/>
      <c r="M895" s="81"/>
      <c r="N895" s="81"/>
      <c r="O895" s="81"/>
      <c r="P895" s="81"/>
      <c r="Q895" s="81"/>
      <c r="R895" s="15"/>
      <c r="S895" s="15"/>
      <c r="T895" s="15"/>
      <c r="U895" s="15"/>
      <c r="V895" s="15"/>
      <c r="W895" s="48"/>
      <c r="X895" s="15"/>
      <c r="Y895" s="15"/>
      <c r="Z895" s="15"/>
      <c r="AA895" s="15"/>
      <c r="AB895" s="15"/>
      <c r="AC895" s="15"/>
      <c r="AD895" s="48"/>
      <c r="AE895" s="81"/>
      <c r="AF895" s="48"/>
      <c r="AG895" s="15"/>
      <c r="AH895" s="15"/>
      <c r="AI895" s="81"/>
      <c r="AJ895" s="81"/>
      <c r="AK895" s="81"/>
      <c r="AL895" s="15"/>
      <c r="AM895" s="15"/>
      <c r="AN895" s="81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</row>
    <row r="896" spans="1:52" ht="15" customHeight="1" x14ac:dyDescent="0.25">
      <c r="A896" s="15"/>
      <c r="B896" s="15"/>
      <c r="C896" s="15"/>
      <c r="D896" s="15"/>
      <c r="E896" s="15"/>
      <c r="F896" s="15"/>
      <c r="G896" s="15"/>
      <c r="H896" s="48"/>
      <c r="I896" s="48"/>
      <c r="J896" s="48"/>
      <c r="K896" s="48"/>
      <c r="L896" s="81"/>
      <c r="M896" s="81"/>
      <c r="N896" s="81"/>
      <c r="O896" s="81"/>
      <c r="P896" s="81"/>
      <c r="Q896" s="81"/>
      <c r="R896" s="15"/>
      <c r="S896" s="15"/>
      <c r="T896" s="15"/>
      <c r="U896" s="15"/>
      <c r="V896" s="15"/>
      <c r="W896" s="48"/>
      <c r="X896" s="15"/>
      <c r="Y896" s="15"/>
      <c r="Z896" s="15"/>
      <c r="AA896" s="15"/>
      <c r="AB896" s="15"/>
      <c r="AC896" s="15"/>
      <c r="AD896" s="48"/>
      <c r="AE896" s="81"/>
      <c r="AF896" s="48"/>
      <c r="AG896" s="15"/>
      <c r="AH896" s="15"/>
      <c r="AI896" s="81"/>
      <c r="AJ896" s="81"/>
      <c r="AK896" s="81"/>
      <c r="AL896" s="15"/>
      <c r="AM896" s="15"/>
      <c r="AN896" s="81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</row>
    <row r="897" spans="1:52" ht="15" customHeight="1" x14ac:dyDescent="0.25">
      <c r="A897" s="15"/>
      <c r="B897" s="15"/>
      <c r="C897" s="15"/>
      <c r="D897" s="15"/>
      <c r="E897" s="15"/>
      <c r="F897" s="15"/>
      <c r="G897" s="15"/>
      <c r="H897" s="48"/>
      <c r="I897" s="48"/>
      <c r="J897" s="48"/>
      <c r="K897" s="48"/>
      <c r="L897" s="81"/>
      <c r="M897" s="81"/>
      <c r="N897" s="81"/>
      <c r="O897" s="81"/>
      <c r="P897" s="81"/>
      <c r="Q897" s="81"/>
      <c r="R897" s="15"/>
      <c r="S897" s="15"/>
      <c r="T897" s="15"/>
      <c r="U897" s="15"/>
      <c r="V897" s="15"/>
      <c r="W897" s="48"/>
      <c r="X897" s="15"/>
      <c r="Y897" s="15"/>
      <c r="Z897" s="15"/>
      <c r="AA897" s="15"/>
      <c r="AB897" s="15"/>
      <c r="AC897" s="15"/>
      <c r="AD897" s="48"/>
      <c r="AE897" s="81"/>
      <c r="AF897" s="48"/>
      <c r="AG897" s="15"/>
      <c r="AH897" s="15"/>
      <c r="AI897" s="81"/>
      <c r="AJ897" s="81"/>
      <c r="AK897" s="81"/>
      <c r="AL897" s="15"/>
      <c r="AM897" s="15"/>
      <c r="AN897" s="81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</row>
    <row r="898" spans="1:52" ht="15" customHeight="1" x14ac:dyDescent="0.25">
      <c r="A898" s="15"/>
      <c r="B898" s="15"/>
      <c r="C898" s="15"/>
      <c r="D898" s="15"/>
      <c r="E898" s="15"/>
      <c r="F898" s="15"/>
      <c r="G898" s="15"/>
      <c r="H898" s="48"/>
      <c r="I898" s="48"/>
      <c r="J898" s="48"/>
      <c r="K898" s="48"/>
      <c r="L898" s="81"/>
      <c r="M898" s="81"/>
      <c r="N898" s="81"/>
      <c r="O898" s="81"/>
      <c r="P898" s="81"/>
      <c r="Q898" s="81"/>
      <c r="R898" s="15"/>
      <c r="S898" s="15"/>
      <c r="T898" s="15"/>
      <c r="U898" s="15"/>
      <c r="V898" s="15"/>
      <c r="W898" s="48"/>
      <c r="X898" s="15"/>
      <c r="Y898" s="15"/>
      <c r="Z898" s="15"/>
      <c r="AA898" s="15"/>
      <c r="AB898" s="15"/>
      <c r="AC898" s="15"/>
      <c r="AD898" s="48"/>
      <c r="AE898" s="81"/>
      <c r="AF898" s="48"/>
      <c r="AG898" s="15"/>
      <c r="AH898" s="15"/>
      <c r="AI898" s="81"/>
      <c r="AJ898" s="81"/>
      <c r="AK898" s="81"/>
      <c r="AL898" s="15"/>
      <c r="AM898" s="15"/>
      <c r="AN898" s="81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</row>
    <row r="899" spans="1:52" ht="15" customHeight="1" x14ac:dyDescent="0.25">
      <c r="A899" s="15"/>
      <c r="B899" s="15"/>
      <c r="C899" s="15"/>
      <c r="D899" s="15"/>
      <c r="E899" s="15"/>
      <c r="F899" s="15"/>
      <c r="G899" s="15"/>
      <c r="H899" s="48"/>
      <c r="I899" s="48"/>
      <c r="J899" s="48"/>
      <c r="K899" s="48"/>
      <c r="L899" s="81"/>
      <c r="M899" s="81"/>
      <c r="N899" s="81"/>
      <c r="O899" s="81"/>
      <c r="P899" s="81"/>
      <c r="Q899" s="81"/>
      <c r="R899" s="15"/>
      <c r="S899" s="15"/>
      <c r="T899" s="15"/>
      <c r="U899" s="15"/>
      <c r="V899" s="15"/>
      <c r="W899" s="48"/>
      <c r="X899" s="15"/>
      <c r="Y899" s="15"/>
      <c r="Z899" s="15"/>
      <c r="AA899" s="15"/>
      <c r="AB899" s="15"/>
      <c r="AC899" s="15"/>
      <c r="AD899" s="48"/>
      <c r="AE899" s="81"/>
      <c r="AF899" s="48"/>
      <c r="AG899" s="15"/>
      <c r="AH899" s="15"/>
      <c r="AI899" s="81"/>
      <c r="AJ899" s="81"/>
      <c r="AK899" s="81"/>
      <c r="AL899" s="15"/>
      <c r="AM899" s="15"/>
      <c r="AN899" s="81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</row>
    <row r="900" spans="1:52" ht="15" customHeight="1" x14ac:dyDescent="0.25">
      <c r="A900" s="15"/>
      <c r="B900" s="15"/>
      <c r="C900" s="15"/>
      <c r="D900" s="15"/>
      <c r="E900" s="15"/>
      <c r="F900" s="15"/>
      <c r="G900" s="15"/>
      <c r="H900" s="48"/>
      <c r="I900" s="48"/>
      <c r="J900" s="48"/>
      <c r="K900" s="48"/>
      <c r="L900" s="81"/>
      <c r="M900" s="81"/>
      <c r="N900" s="81"/>
      <c r="O900" s="81"/>
      <c r="P900" s="81"/>
      <c r="Q900" s="81"/>
      <c r="R900" s="15"/>
      <c r="S900" s="15"/>
      <c r="T900" s="15"/>
      <c r="U900" s="15"/>
      <c r="V900" s="15"/>
      <c r="W900" s="48"/>
      <c r="X900" s="15"/>
      <c r="Y900" s="15"/>
      <c r="Z900" s="15"/>
      <c r="AA900" s="15"/>
      <c r="AB900" s="15"/>
      <c r="AC900" s="15"/>
      <c r="AD900" s="48"/>
      <c r="AE900" s="81"/>
      <c r="AF900" s="48"/>
      <c r="AG900" s="15"/>
      <c r="AH900" s="15"/>
      <c r="AI900" s="81"/>
      <c r="AJ900" s="81"/>
      <c r="AK900" s="81"/>
      <c r="AL900" s="15"/>
      <c r="AM900" s="15"/>
      <c r="AN900" s="81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</row>
    <row r="901" spans="1:52" ht="15" customHeight="1" x14ac:dyDescent="0.25">
      <c r="A901" s="15"/>
      <c r="B901" s="15"/>
      <c r="C901" s="15"/>
      <c r="D901" s="15"/>
      <c r="E901" s="15"/>
      <c r="F901" s="15"/>
      <c r="G901" s="15"/>
      <c r="H901" s="48"/>
      <c r="I901" s="48"/>
      <c r="J901" s="48"/>
      <c r="K901" s="48"/>
      <c r="L901" s="81"/>
      <c r="M901" s="81"/>
      <c r="N901" s="81"/>
      <c r="O901" s="81"/>
      <c r="P901" s="81"/>
      <c r="Q901" s="81"/>
      <c r="R901" s="15"/>
      <c r="S901" s="15"/>
      <c r="T901" s="15"/>
      <c r="U901" s="15"/>
      <c r="V901" s="15"/>
      <c r="W901" s="48"/>
      <c r="X901" s="15"/>
      <c r="Y901" s="15"/>
      <c r="Z901" s="15"/>
      <c r="AA901" s="15"/>
      <c r="AB901" s="15"/>
      <c r="AC901" s="15"/>
      <c r="AD901" s="48"/>
      <c r="AE901" s="81"/>
      <c r="AF901" s="48"/>
      <c r="AG901" s="15"/>
      <c r="AH901" s="15"/>
      <c r="AI901" s="81"/>
      <c r="AJ901" s="81"/>
      <c r="AK901" s="81"/>
      <c r="AL901" s="15"/>
      <c r="AM901" s="15"/>
      <c r="AN901" s="81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</row>
    <row r="902" spans="1:52" ht="15" customHeight="1" x14ac:dyDescent="0.25">
      <c r="A902" s="15"/>
      <c r="B902" s="15"/>
      <c r="C902" s="15"/>
      <c r="D902" s="15"/>
      <c r="E902" s="15"/>
      <c r="F902" s="15"/>
      <c r="G902" s="15"/>
      <c r="H902" s="48"/>
      <c r="I902" s="48"/>
      <c r="J902" s="48"/>
      <c r="K902" s="48"/>
      <c r="L902" s="81"/>
      <c r="M902" s="81"/>
      <c r="N902" s="81"/>
      <c r="O902" s="81"/>
      <c r="P902" s="81"/>
      <c r="Q902" s="81"/>
      <c r="R902" s="15"/>
      <c r="S902" s="15"/>
      <c r="T902" s="15"/>
      <c r="U902" s="15"/>
      <c r="V902" s="15"/>
      <c r="W902" s="48"/>
      <c r="X902" s="15"/>
      <c r="Y902" s="15"/>
      <c r="Z902" s="15"/>
      <c r="AA902" s="15"/>
      <c r="AB902" s="15"/>
      <c r="AC902" s="15"/>
      <c r="AD902" s="48"/>
      <c r="AE902" s="81"/>
      <c r="AF902" s="48"/>
      <c r="AG902" s="15"/>
      <c r="AH902" s="15"/>
      <c r="AI902" s="81"/>
      <c r="AJ902" s="81"/>
      <c r="AK902" s="81"/>
      <c r="AL902" s="15"/>
      <c r="AM902" s="15"/>
      <c r="AN902" s="81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</row>
    <row r="903" spans="1:52" ht="15" customHeight="1" x14ac:dyDescent="0.25">
      <c r="A903" s="15"/>
      <c r="B903" s="15"/>
      <c r="C903" s="15"/>
      <c r="D903" s="15"/>
      <c r="E903" s="15"/>
      <c r="F903" s="15"/>
      <c r="G903" s="15"/>
      <c r="H903" s="48"/>
      <c r="I903" s="48"/>
      <c r="J903" s="48"/>
      <c r="K903" s="48"/>
      <c r="L903" s="81"/>
      <c r="M903" s="81"/>
      <c r="N903" s="81"/>
      <c r="O903" s="81"/>
      <c r="P903" s="81"/>
      <c r="Q903" s="81"/>
      <c r="R903" s="15"/>
      <c r="S903" s="15"/>
      <c r="T903" s="15"/>
      <c r="U903" s="15"/>
      <c r="V903" s="15"/>
      <c r="W903" s="48"/>
      <c r="X903" s="15"/>
      <c r="Y903" s="15"/>
      <c r="Z903" s="15"/>
      <c r="AA903" s="15"/>
      <c r="AB903" s="15"/>
      <c r="AC903" s="15"/>
      <c r="AD903" s="48"/>
      <c r="AE903" s="81"/>
      <c r="AF903" s="48"/>
      <c r="AG903" s="15"/>
      <c r="AH903" s="15"/>
      <c r="AI903" s="81"/>
      <c r="AJ903" s="81"/>
      <c r="AK903" s="81"/>
      <c r="AL903" s="15"/>
      <c r="AM903" s="15"/>
      <c r="AN903" s="81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</row>
    <row r="904" spans="1:52" ht="15" customHeight="1" x14ac:dyDescent="0.25">
      <c r="A904" s="15"/>
      <c r="B904" s="15"/>
      <c r="C904" s="15"/>
      <c r="D904" s="15"/>
      <c r="E904" s="15"/>
      <c r="F904" s="15"/>
      <c r="G904" s="15"/>
      <c r="H904" s="48"/>
      <c r="I904" s="48"/>
      <c r="J904" s="48"/>
      <c r="K904" s="48"/>
      <c r="L904" s="81"/>
      <c r="M904" s="81"/>
      <c r="N904" s="81"/>
      <c r="O904" s="81"/>
      <c r="P904" s="81"/>
      <c r="Q904" s="81"/>
      <c r="R904" s="15"/>
      <c r="S904" s="15"/>
      <c r="T904" s="15"/>
      <c r="U904" s="15"/>
      <c r="V904" s="15"/>
      <c r="W904" s="48"/>
      <c r="X904" s="15"/>
      <c r="Y904" s="15"/>
      <c r="Z904" s="15"/>
      <c r="AA904" s="15"/>
      <c r="AB904" s="15"/>
      <c r="AC904" s="15"/>
      <c r="AD904" s="48"/>
      <c r="AE904" s="81"/>
      <c r="AF904" s="48"/>
      <c r="AG904" s="15"/>
      <c r="AH904" s="15"/>
      <c r="AI904" s="81"/>
      <c r="AJ904" s="81"/>
      <c r="AK904" s="81"/>
      <c r="AL904" s="15"/>
      <c r="AM904" s="15"/>
      <c r="AN904" s="81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</row>
    <row r="905" spans="1:52" ht="15" customHeight="1" x14ac:dyDescent="0.25">
      <c r="A905" s="15"/>
      <c r="B905" s="15"/>
      <c r="C905" s="15"/>
      <c r="D905" s="15"/>
      <c r="E905" s="15"/>
      <c r="F905" s="15"/>
      <c r="G905" s="15"/>
      <c r="H905" s="48"/>
      <c r="I905" s="48"/>
      <c r="J905" s="48"/>
      <c r="K905" s="48"/>
      <c r="L905" s="81"/>
      <c r="M905" s="81"/>
      <c r="N905" s="81"/>
      <c r="O905" s="81"/>
      <c r="P905" s="81"/>
      <c r="Q905" s="81"/>
      <c r="R905" s="15"/>
      <c r="S905" s="15"/>
      <c r="T905" s="15"/>
      <c r="U905" s="15"/>
      <c r="V905" s="15"/>
      <c r="W905" s="48"/>
      <c r="X905" s="15"/>
      <c r="Y905" s="15"/>
      <c r="Z905" s="15"/>
      <c r="AA905" s="15"/>
      <c r="AB905" s="15"/>
      <c r="AC905" s="15"/>
      <c r="AD905" s="48"/>
      <c r="AE905" s="81"/>
      <c r="AF905" s="48"/>
      <c r="AG905" s="15"/>
      <c r="AH905" s="15"/>
      <c r="AI905" s="81"/>
      <c r="AJ905" s="81"/>
      <c r="AK905" s="81"/>
      <c r="AL905" s="15"/>
      <c r="AM905" s="15"/>
      <c r="AN905" s="81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</row>
    <row r="906" spans="1:52" ht="15" customHeight="1" x14ac:dyDescent="0.25">
      <c r="A906" s="15"/>
      <c r="B906" s="15"/>
      <c r="C906" s="15"/>
      <c r="D906" s="15"/>
      <c r="E906" s="15"/>
      <c r="F906" s="15"/>
      <c r="G906" s="15"/>
      <c r="H906" s="48"/>
      <c r="I906" s="48"/>
      <c r="J906" s="48"/>
      <c r="K906" s="48"/>
      <c r="L906" s="81"/>
      <c r="M906" s="81"/>
      <c r="N906" s="81"/>
      <c r="O906" s="81"/>
      <c r="P906" s="81"/>
      <c r="Q906" s="81"/>
      <c r="R906" s="15"/>
      <c r="S906" s="15"/>
      <c r="T906" s="15"/>
      <c r="U906" s="15"/>
      <c r="V906" s="15"/>
      <c r="W906" s="48"/>
      <c r="X906" s="15"/>
      <c r="Y906" s="15"/>
      <c r="Z906" s="15"/>
      <c r="AA906" s="15"/>
      <c r="AB906" s="15"/>
      <c r="AC906" s="15"/>
      <c r="AD906" s="48"/>
      <c r="AE906" s="81"/>
      <c r="AF906" s="48"/>
      <c r="AG906" s="15"/>
      <c r="AH906" s="15"/>
      <c r="AI906" s="81"/>
      <c r="AJ906" s="81"/>
      <c r="AK906" s="81"/>
      <c r="AL906" s="15"/>
      <c r="AM906" s="15"/>
      <c r="AN906" s="81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</row>
    <row r="907" spans="1:52" ht="15" customHeight="1" x14ac:dyDescent="0.25">
      <c r="A907" s="15"/>
      <c r="B907" s="15"/>
      <c r="C907" s="15"/>
      <c r="D907" s="15"/>
      <c r="E907" s="15"/>
      <c r="F907" s="15"/>
      <c r="G907" s="15"/>
      <c r="H907" s="48"/>
      <c r="I907" s="48"/>
      <c r="J907" s="48"/>
      <c r="K907" s="48"/>
      <c r="L907" s="81"/>
      <c r="M907" s="81"/>
      <c r="N907" s="81"/>
      <c r="O907" s="81"/>
      <c r="P907" s="81"/>
      <c r="Q907" s="81"/>
      <c r="R907" s="15"/>
      <c r="S907" s="15"/>
      <c r="T907" s="15"/>
      <c r="U907" s="15"/>
      <c r="V907" s="15"/>
      <c r="W907" s="48"/>
      <c r="X907" s="15"/>
      <c r="Y907" s="15"/>
      <c r="Z907" s="15"/>
      <c r="AA907" s="15"/>
      <c r="AB907" s="15"/>
      <c r="AC907" s="15"/>
      <c r="AD907" s="48"/>
      <c r="AE907" s="81"/>
      <c r="AF907" s="48"/>
      <c r="AG907" s="15"/>
      <c r="AH907" s="15"/>
      <c r="AI907" s="81"/>
      <c r="AJ907" s="81"/>
      <c r="AK907" s="81"/>
      <c r="AL907" s="15"/>
      <c r="AM907" s="15"/>
      <c r="AN907" s="81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</row>
    <row r="908" spans="1:52" ht="15" customHeight="1" x14ac:dyDescent="0.25">
      <c r="A908" s="15"/>
      <c r="B908" s="15"/>
      <c r="C908" s="15"/>
      <c r="D908" s="15"/>
      <c r="E908" s="15"/>
      <c r="F908" s="15"/>
      <c r="G908" s="15"/>
      <c r="H908" s="48"/>
      <c r="I908" s="48"/>
      <c r="J908" s="48"/>
      <c r="K908" s="48"/>
      <c r="L908" s="81"/>
      <c r="M908" s="81"/>
      <c r="N908" s="81"/>
      <c r="O908" s="81"/>
      <c r="P908" s="81"/>
      <c r="Q908" s="81"/>
      <c r="R908" s="15"/>
      <c r="S908" s="15"/>
      <c r="T908" s="15"/>
      <c r="U908" s="15"/>
      <c r="V908" s="15"/>
      <c r="W908" s="48"/>
      <c r="X908" s="15"/>
      <c r="Y908" s="15"/>
      <c r="Z908" s="15"/>
      <c r="AA908" s="15"/>
      <c r="AB908" s="15"/>
      <c r="AC908" s="15"/>
      <c r="AD908" s="48"/>
      <c r="AE908" s="81"/>
      <c r="AF908" s="48"/>
      <c r="AG908" s="15"/>
      <c r="AH908" s="15"/>
      <c r="AI908" s="81"/>
      <c r="AJ908" s="81"/>
      <c r="AK908" s="81"/>
      <c r="AL908" s="15"/>
      <c r="AM908" s="15"/>
      <c r="AN908" s="81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</row>
    <row r="909" spans="1:52" ht="15" customHeight="1" x14ac:dyDescent="0.25">
      <c r="A909" s="15"/>
      <c r="B909" s="15"/>
      <c r="C909" s="15"/>
      <c r="D909" s="15"/>
      <c r="E909" s="15"/>
      <c r="F909" s="15"/>
      <c r="G909" s="15"/>
      <c r="H909" s="48"/>
      <c r="I909" s="48"/>
      <c r="J909" s="48"/>
      <c r="K909" s="48"/>
      <c r="L909" s="81"/>
      <c r="M909" s="81"/>
      <c r="N909" s="81"/>
      <c r="O909" s="81"/>
      <c r="P909" s="81"/>
      <c r="Q909" s="81"/>
      <c r="R909" s="15"/>
      <c r="S909" s="15"/>
      <c r="T909" s="15"/>
      <c r="U909" s="15"/>
      <c r="V909" s="15"/>
      <c r="W909" s="48"/>
      <c r="X909" s="15"/>
      <c r="Y909" s="15"/>
      <c r="Z909" s="15"/>
      <c r="AA909" s="15"/>
      <c r="AB909" s="15"/>
      <c r="AC909" s="15"/>
      <c r="AD909" s="48"/>
      <c r="AE909" s="81"/>
      <c r="AF909" s="48"/>
      <c r="AG909" s="15"/>
      <c r="AH909" s="15"/>
      <c r="AI909" s="81"/>
      <c r="AJ909" s="81"/>
      <c r="AK909" s="81"/>
      <c r="AL909" s="15"/>
      <c r="AM909" s="15"/>
      <c r="AN909" s="81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</row>
    <row r="910" spans="1:52" ht="15" customHeight="1" x14ac:dyDescent="0.25">
      <c r="A910" s="15"/>
      <c r="B910" s="15"/>
      <c r="C910" s="15"/>
      <c r="D910" s="15"/>
      <c r="E910" s="15"/>
      <c r="F910" s="15"/>
      <c r="G910" s="15"/>
      <c r="H910" s="48"/>
      <c r="I910" s="48"/>
      <c r="J910" s="48"/>
      <c r="K910" s="48"/>
      <c r="L910" s="81"/>
      <c r="M910" s="81"/>
      <c r="N910" s="81"/>
      <c r="O910" s="81"/>
      <c r="P910" s="81"/>
      <c r="Q910" s="81"/>
      <c r="R910" s="15"/>
      <c r="S910" s="15"/>
      <c r="T910" s="15"/>
      <c r="U910" s="15"/>
      <c r="V910" s="15"/>
      <c r="W910" s="48"/>
      <c r="X910" s="15"/>
      <c r="Y910" s="15"/>
      <c r="Z910" s="15"/>
      <c r="AA910" s="15"/>
      <c r="AB910" s="15"/>
      <c r="AC910" s="15"/>
      <c r="AD910" s="48"/>
      <c r="AE910" s="81"/>
      <c r="AF910" s="48"/>
      <c r="AG910" s="15"/>
      <c r="AH910" s="15"/>
      <c r="AI910" s="81"/>
      <c r="AJ910" s="81"/>
      <c r="AK910" s="81"/>
      <c r="AL910" s="15"/>
      <c r="AM910" s="15"/>
      <c r="AN910" s="81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</row>
    <row r="911" spans="1:52" ht="15" customHeight="1" x14ac:dyDescent="0.25">
      <c r="A911" s="15"/>
      <c r="B911" s="15"/>
      <c r="C911" s="15"/>
      <c r="D911" s="15"/>
      <c r="E911" s="15"/>
      <c r="F911" s="15"/>
      <c r="G911" s="15"/>
      <c r="H911" s="48"/>
      <c r="I911" s="48"/>
      <c r="J911" s="48"/>
      <c r="K911" s="48"/>
      <c r="L911" s="81"/>
      <c r="M911" s="81"/>
      <c r="N911" s="81"/>
      <c r="O911" s="81"/>
      <c r="P911" s="81"/>
      <c r="Q911" s="81"/>
      <c r="R911" s="15"/>
      <c r="S911" s="15"/>
      <c r="T911" s="15"/>
      <c r="U911" s="15"/>
      <c r="V911" s="15"/>
      <c r="W911" s="48"/>
      <c r="X911" s="15"/>
      <c r="Y911" s="15"/>
      <c r="Z911" s="15"/>
      <c r="AA911" s="15"/>
      <c r="AB911" s="15"/>
      <c r="AC911" s="15"/>
      <c r="AD911" s="48"/>
      <c r="AE911" s="81"/>
      <c r="AF911" s="48"/>
      <c r="AG911" s="15"/>
      <c r="AH911" s="15"/>
      <c r="AI911" s="81"/>
      <c r="AJ911" s="81"/>
      <c r="AK911" s="81"/>
      <c r="AL911" s="15"/>
      <c r="AM911" s="15"/>
      <c r="AN911" s="81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</row>
    <row r="912" spans="1:52" ht="15" customHeight="1" x14ac:dyDescent="0.25">
      <c r="A912" s="15"/>
      <c r="B912" s="15"/>
      <c r="C912" s="15"/>
      <c r="D912" s="15"/>
      <c r="E912" s="15"/>
      <c r="F912" s="15"/>
      <c r="G912" s="15"/>
      <c r="H912" s="48"/>
      <c r="I912" s="48"/>
      <c r="J912" s="48"/>
      <c r="K912" s="48"/>
      <c r="L912" s="81"/>
      <c r="M912" s="81"/>
      <c r="N912" s="81"/>
      <c r="O912" s="81"/>
      <c r="P912" s="81"/>
      <c r="Q912" s="81"/>
      <c r="R912" s="15"/>
      <c r="S912" s="15"/>
      <c r="T912" s="15"/>
      <c r="U912" s="15"/>
      <c r="V912" s="15"/>
      <c r="W912" s="48"/>
      <c r="X912" s="15"/>
      <c r="Y912" s="15"/>
      <c r="Z912" s="15"/>
      <c r="AA912" s="15"/>
      <c r="AB912" s="15"/>
      <c r="AC912" s="15"/>
      <c r="AD912" s="48"/>
      <c r="AE912" s="81"/>
      <c r="AF912" s="48"/>
      <c r="AG912" s="15"/>
      <c r="AH912" s="15"/>
      <c r="AI912" s="81"/>
      <c r="AJ912" s="81"/>
      <c r="AK912" s="81"/>
      <c r="AL912" s="15"/>
      <c r="AM912" s="15"/>
      <c r="AN912" s="81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</row>
    <row r="913" spans="1:52" ht="15" customHeight="1" x14ac:dyDescent="0.25">
      <c r="A913" s="15"/>
      <c r="B913" s="15"/>
      <c r="C913" s="15"/>
      <c r="D913" s="15"/>
      <c r="E913" s="15"/>
      <c r="F913" s="15"/>
      <c r="G913" s="15"/>
      <c r="H913" s="48"/>
      <c r="I913" s="48"/>
      <c r="J913" s="48"/>
      <c r="K913" s="48"/>
      <c r="L913" s="81"/>
      <c r="M913" s="81"/>
      <c r="N913" s="81"/>
      <c r="O913" s="81"/>
      <c r="P913" s="81"/>
      <c r="Q913" s="81"/>
      <c r="R913" s="15"/>
      <c r="S913" s="15"/>
      <c r="T913" s="15"/>
      <c r="U913" s="15"/>
      <c r="V913" s="15"/>
      <c r="W913" s="48"/>
      <c r="X913" s="15"/>
      <c r="Y913" s="15"/>
      <c r="Z913" s="15"/>
      <c r="AA913" s="15"/>
      <c r="AB913" s="15"/>
      <c r="AC913" s="15"/>
      <c r="AD913" s="48"/>
      <c r="AE913" s="81"/>
      <c r="AF913" s="48"/>
      <c r="AG913" s="15"/>
      <c r="AH913" s="15"/>
      <c r="AI913" s="81"/>
      <c r="AJ913" s="81"/>
      <c r="AK913" s="81"/>
      <c r="AL913" s="15"/>
      <c r="AM913" s="15"/>
      <c r="AN913" s="81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</row>
    <row r="914" spans="1:52" ht="15" customHeight="1" x14ac:dyDescent="0.25">
      <c r="A914" s="15"/>
      <c r="B914" s="15"/>
      <c r="C914" s="15"/>
      <c r="D914" s="15"/>
      <c r="E914" s="15"/>
      <c r="F914" s="15"/>
      <c r="G914" s="15"/>
      <c r="H914" s="48"/>
      <c r="I914" s="48"/>
      <c r="J914" s="48"/>
      <c r="K914" s="48"/>
      <c r="L914" s="81"/>
      <c r="M914" s="81"/>
      <c r="N914" s="81"/>
      <c r="O914" s="81"/>
      <c r="P914" s="81"/>
      <c r="Q914" s="81"/>
      <c r="R914" s="15"/>
      <c r="S914" s="15"/>
      <c r="T914" s="15"/>
      <c r="U914" s="15"/>
      <c r="V914" s="15"/>
      <c r="W914" s="48"/>
      <c r="X914" s="15"/>
      <c r="Y914" s="15"/>
      <c r="Z914" s="15"/>
      <c r="AA914" s="15"/>
      <c r="AB914" s="15"/>
      <c r="AC914" s="15"/>
      <c r="AD914" s="48"/>
      <c r="AE914" s="81"/>
      <c r="AF914" s="48"/>
      <c r="AG914" s="15"/>
      <c r="AH914" s="15"/>
      <c r="AI914" s="81"/>
      <c r="AJ914" s="81"/>
      <c r="AK914" s="81"/>
      <c r="AL914" s="15"/>
      <c r="AM914" s="15"/>
      <c r="AN914" s="81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</row>
    <row r="915" spans="1:52" ht="15" customHeight="1" x14ac:dyDescent="0.25">
      <c r="A915" s="15"/>
      <c r="B915" s="15"/>
      <c r="C915" s="15"/>
      <c r="D915" s="15"/>
      <c r="E915" s="15"/>
      <c r="F915" s="15"/>
      <c r="G915" s="15"/>
      <c r="H915" s="48"/>
      <c r="I915" s="48"/>
      <c r="J915" s="48"/>
      <c r="K915" s="48"/>
      <c r="L915" s="81"/>
      <c r="M915" s="81"/>
      <c r="N915" s="81"/>
      <c r="O915" s="81"/>
      <c r="P915" s="81"/>
      <c r="Q915" s="81"/>
      <c r="R915" s="15"/>
      <c r="S915" s="15"/>
      <c r="T915" s="15"/>
      <c r="U915" s="15"/>
      <c r="V915" s="15"/>
      <c r="W915" s="48"/>
      <c r="X915" s="15"/>
      <c r="Y915" s="15"/>
      <c r="Z915" s="15"/>
      <c r="AA915" s="15"/>
      <c r="AB915" s="15"/>
      <c r="AC915" s="15"/>
      <c r="AD915" s="48"/>
      <c r="AE915" s="81"/>
      <c r="AF915" s="48"/>
      <c r="AG915" s="15"/>
      <c r="AH915" s="15"/>
      <c r="AI915" s="81"/>
      <c r="AJ915" s="81"/>
      <c r="AK915" s="81"/>
      <c r="AL915" s="15"/>
      <c r="AM915" s="15"/>
      <c r="AN915" s="81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</row>
    <row r="916" spans="1:52" ht="15" customHeight="1" x14ac:dyDescent="0.25">
      <c r="A916" s="15"/>
      <c r="B916" s="15"/>
      <c r="C916" s="15"/>
      <c r="D916" s="15"/>
      <c r="E916" s="15"/>
      <c r="F916" s="15"/>
      <c r="G916" s="15"/>
      <c r="H916" s="48"/>
      <c r="I916" s="48"/>
      <c r="J916" s="48"/>
      <c r="K916" s="48"/>
      <c r="L916" s="81"/>
      <c r="M916" s="81"/>
      <c r="N916" s="81"/>
      <c r="O916" s="81"/>
      <c r="P916" s="81"/>
      <c r="Q916" s="81"/>
      <c r="R916" s="15"/>
      <c r="S916" s="15"/>
      <c r="T916" s="15"/>
      <c r="U916" s="15"/>
      <c r="V916" s="15"/>
      <c r="W916" s="48"/>
      <c r="X916" s="15"/>
      <c r="Y916" s="15"/>
      <c r="Z916" s="15"/>
      <c r="AA916" s="15"/>
      <c r="AB916" s="15"/>
      <c r="AC916" s="15"/>
      <c r="AD916" s="48"/>
      <c r="AE916" s="81"/>
      <c r="AF916" s="48"/>
      <c r="AG916" s="15"/>
      <c r="AH916" s="15"/>
      <c r="AI916" s="81"/>
      <c r="AJ916" s="81"/>
      <c r="AK916" s="81"/>
      <c r="AL916" s="15"/>
      <c r="AM916" s="15"/>
      <c r="AN916" s="81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</row>
    <row r="917" spans="1:52" ht="15" customHeight="1" x14ac:dyDescent="0.25">
      <c r="A917" s="15"/>
      <c r="B917" s="15"/>
      <c r="C917" s="15"/>
      <c r="D917" s="15"/>
      <c r="E917" s="15"/>
      <c r="F917" s="15"/>
      <c r="G917" s="15"/>
      <c r="H917" s="48"/>
      <c r="I917" s="48"/>
      <c r="J917" s="48"/>
      <c r="K917" s="48"/>
      <c r="L917" s="81"/>
      <c r="M917" s="81"/>
      <c r="N917" s="81"/>
      <c r="O917" s="81"/>
      <c r="P917" s="81"/>
      <c r="Q917" s="81"/>
      <c r="R917" s="15"/>
      <c r="S917" s="15"/>
      <c r="T917" s="15"/>
      <c r="U917" s="15"/>
      <c r="V917" s="15"/>
      <c r="W917" s="48"/>
      <c r="X917" s="15"/>
      <c r="Y917" s="15"/>
      <c r="Z917" s="15"/>
      <c r="AA917" s="15"/>
      <c r="AB917" s="15"/>
      <c r="AC917" s="15"/>
      <c r="AD917" s="48"/>
      <c r="AE917" s="81"/>
      <c r="AF917" s="48"/>
      <c r="AG917" s="15"/>
      <c r="AH917" s="15"/>
      <c r="AI917" s="81"/>
      <c r="AJ917" s="81"/>
      <c r="AK917" s="81"/>
      <c r="AL917" s="15"/>
      <c r="AM917" s="15"/>
      <c r="AN917" s="81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</row>
    <row r="918" spans="1:52" ht="15" customHeight="1" x14ac:dyDescent="0.25">
      <c r="A918" s="15"/>
      <c r="B918" s="15"/>
      <c r="C918" s="15"/>
      <c r="D918" s="15"/>
      <c r="E918" s="15"/>
      <c r="F918" s="15"/>
      <c r="G918" s="15"/>
      <c r="H918" s="48"/>
      <c r="I918" s="48"/>
      <c r="J918" s="48"/>
      <c r="K918" s="48"/>
      <c r="L918" s="81"/>
      <c r="M918" s="81"/>
      <c r="N918" s="81"/>
      <c r="O918" s="81"/>
      <c r="P918" s="81"/>
      <c r="Q918" s="81"/>
      <c r="R918" s="15"/>
      <c r="S918" s="15"/>
      <c r="T918" s="15"/>
      <c r="U918" s="15"/>
      <c r="V918" s="15"/>
      <c r="W918" s="48"/>
      <c r="X918" s="15"/>
      <c r="Y918" s="15"/>
      <c r="Z918" s="15"/>
      <c r="AA918" s="15"/>
      <c r="AB918" s="15"/>
      <c r="AC918" s="15"/>
      <c r="AD918" s="48"/>
      <c r="AE918" s="81"/>
      <c r="AF918" s="48"/>
      <c r="AG918" s="15"/>
      <c r="AH918" s="15"/>
      <c r="AI918" s="81"/>
      <c r="AJ918" s="81"/>
      <c r="AK918" s="81"/>
      <c r="AL918" s="15"/>
      <c r="AM918" s="15"/>
      <c r="AN918" s="81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</row>
    <row r="919" spans="1:52" ht="15" customHeight="1" x14ac:dyDescent="0.25">
      <c r="A919" s="15"/>
      <c r="B919" s="15"/>
      <c r="C919" s="15"/>
      <c r="D919" s="15"/>
      <c r="E919" s="15"/>
      <c r="F919" s="15"/>
      <c r="G919" s="15"/>
      <c r="H919" s="48"/>
      <c r="I919" s="48"/>
      <c r="J919" s="48"/>
      <c r="K919" s="48"/>
      <c r="L919" s="81"/>
      <c r="M919" s="81"/>
      <c r="N919" s="81"/>
      <c r="O919" s="81"/>
      <c r="P919" s="81"/>
      <c r="Q919" s="81"/>
      <c r="R919" s="15"/>
      <c r="S919" s="15"/>
      <c r="T919" s="15"/>
      <c r="U919" s="15"/>
      <c r="V919" s="15"/>
      <c r="W919" s="48"/>
      <c r="X919" s="15"/>
      <c r="Y919" s="15"/>
      <c r="Z919" s="15"/>
      <c r="AA919" s="15"/>
      <c r="AB919" s="15"/>
      <c r="AC919" s="15"/>
      <c r="AD919" s="48"/>
      <c r="AE919" s="81"/>
      <c r="AF919" s="48"/>
      <c r="AG919" s="15"/>
      <c r="AH919" s="15"/>
      <c r="AI919" s="81"/>
      <c r="AJ919" s="81"/>
      <c r="AK919" s="81"/>
      <c r="AL919" s="15"/>
      <c r="AM919" s="15"/>
      <c r="AN919" s="81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</row>
    <row r="920" spans="1:52" ht="15" customHeight="1" x14ac:dyDescent="0.25">
      <c r="A920" s="15"/>
      <c r="B920" s="15"/>
      <c r="C920" s="15"/>
      <c r="D920" s="15"/>
      <c r="E920" s="15"/>
      <c r="F920" s="15"/>
      <c r="G920" s="15"/>
      <c r="H920" s="48"/>
      <c r="I920" s="48"/>
      <c r="J920" s="48"/>
      <c r="K920" s="48"/>
      <c r="L920" s="81"/>
      <c r="M920" s="81"/>
      <c r="N920" s="81"/>
      <c r="O920" s="81"/>
      <c r="P920" s="81"/>
      <c r="Q920" s="81"/>
      <c r="R920" s="15"/>
      <c r="S920" s="15"/>
      <c r="T920" s="15"/>
      <c r="U920" s="15"/>
      <c r="V920" s="15"/>
      <c r="W920" s="48"/>
      <c r="X920" s="15"/>
      <c r="Y920" s="15"/>
      <c r="Z920" s="15"/>
      <c r="AA920" s="15"/>
      <c r="AB920" s="15"/>
      <c r="AC920" s="15"/>
      <c r="AD920" s="48"/>
      <c r="AE920" s="81"/>
      <c r="AF920" s="48"/>
      <c r="AG920" s="15"/>
      <c r="AH920" s="15"/>
      <c r="AI920" s="81"/>
      <c r="AJ920" s="81"/>
      <c r="AK920" s="81"/>
      <c r="AL920" s="15"/>
      <c r="AM920" s="15"/>
      <c r="AN920" s="81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</row>
    <row r="921" spans="1:52" ht="15" customHeight="1" x14ac:dyDescent="0.25">
      <c r="A921" s="15"/>
      <c r="B921" s="15"/>
      <c r="C921" s="15"/>
      <c r="D921" s="15"/>
      <c r="E921" s="15"/>
      <c r="F921" s="15"/>
      <c r="G921" s="15"/>
      <c r="H921" s="48"/>
      <c r="I921" s="48"/>
      <c r="J921" s="48"/>
      <c r="K921" s="48"/>
      <c r="L921" s="81"/>
      <c r="M921" s="81"/>
      <c r="N921" s="81"/>
      <c r="O921" s="81"/>
      <c r="P921" s="81"/>
      <c r="Q921" s="81"/>
      <c r="R921" s="15"/>
      <c r="S921" s="15"/>
      <c r="T921" s="15"/>
      <c r="U921" s="15"/>
      <c r="V921" s="15"/>
      <c r="W921" s="48"/>
      <c r="X921" s="15"/>
      <c r="Y921" s="15"/>
      <c r="Z921" s="15"/>
      <c r="AA921" s="15"/>
      <c r="AB921" s="15"/>
      <c r="AC921" s="15"/>
      <c r="AD921" s="48"/>
      <c r="AE921" s="81"/>
      <c r="AF921" s="48"/>
      <c r="AG921" s="15"/>
      <c r="AH921" s="15"/>
      <c r="AI921" s="81"/>
      <c r="AJ921" s="81"/>
      <c r="AK921" s="81"/>
      <c r="AL921" s="15"/>
      <c r="AM921" s="15"/>
      <c r="AN921" s="81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</row>
    <row r="922" spans="1:52" ht="15" customHeight="1" x14ac:dyDescent="0.25">
      <c r="A922" s="15"/>
      <c r="B922" s="15"/>
      <c r="C922" s="15"/>
      <c r="D922" s="15"/>
      <c r="E922" s="15"/>
      <c r="F922" s="15"/>
      <c r="G922" s="15"/>
      <c r="H922" s="48"/>
      <c r="I922" s="48"/>
      <c r="J922" s="48"/>
      <c r="K922" s="48"/>
      <c r="L922" s="81"/>
      <c r="M922" s="81"/>
      <c r="N922" s="81"/>
      <c r="O922" s="81"/>
      <c r="P922" s="81"/>
      <c r="Q922" s="81"/>
      <c r="R922" s="15"/>
      <c r="S922" s="15"/>
      <c r="T922" s="15"/>
      <c r="U922" s="15"/>
      <c r="V922" s="15"/>
      <c r="W922" s="48"/>
      <c r="X922" s="15"/>
      <c r="Y922" s="15"/>
      <c r="Z922" s="15"/>
      <c r="AA922" s="15"/>
      <c r="AB922" s="15"/>
      <c r="AC922" s="15"/>
      <c r="AD922" s="48"/>
      <c r="AE922" s="81"/>
      <c r="AF922" s="48"/>
      <c r="AG922" s="15"/>
      <c r="AH922" s="15"/>
      <c r="AI922" s="81"/>
      <c r="AJ922" s="81"/>
      <c r="AK922" s="81"/>
      <c r="AL922" s="15"/>
      <c r="AM922" s="15"/>
      <c r="AN922" s="81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</row>
    <row r="923" spans="1:52" ht="15" customHeight="1" x14ac:dyDescent="0.25">
      <c r="A923" s="15"/>
      <c r="B923" s="15"/>
      <c r="C923" s="15"/>
      <c r="D923" s="15"/>
      <c r="E923" s="15"/>
      <c r="F923" s="15"/>
      <c r="G923" s="15"/>
      <c r="H923" s="48"/>
      <c r="I923" s="48"/>
      <c r="J923" s="48"/>
      <c r="K923" s="48"/>
      <c r="L923" s="81"/>
      <c r="M923" s="81"/>
      <c r="N923" s="81"/>
      <c r="O923" s="81"/>
      <c r="P923" s="81"/>
      <c r="Q923" s="81"/>
      <c r="R923" s="15"/>
      <c r="S923" s="15"/>
      <c r="T923" s="15"/>
      <c r="U923" s="15"/>
      <c r="V923" s="15"/>
      <c r="W923" s="48"/>
      <c r="X923" s="15"/>
      <c r="Y923" s="15"/>
      <c r="Z923" s="15"/>
      <c r="AA923" s="15"/>
      <c r="AB923" s="15"/>
      <c r="AC923" s="15"/>
      <c r="AD923" s="48"/>
      <c r="AE923" s="81"/>
      <c r="AF923" s="48"/>
      <c r="AG923" s="15"/>
      <c r="AH923" s="15"/>
      <c r="AI923" s="81"/>
      <c r="AJ923" s="81"/>
      <c r="AK923" s="81"/>
      <c r="AL923" s="15"/>
      <c r="AM923" s="15"/>
      <c r="AN923" s="81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</row>
    <row r="924" spans="1:52" ht="15" customHeight="1" x14ac:dyDescent="0.25">
      <c r="A924" s="15"/>
      <c r="B924" s="15"/>
      <c r="C924" s="15"/>
      <c r="D924" s="15"/>
      <c r="E924" s="15"/>
      <c r="F924" s="15"/>
      <c r="G924" s="15"/>
      <c r="H924" s="48"/>
      <c r="I924" s="48"/>
      <c r="J924" s="48"/>
      <c r="K924" s="48"/>
      <c r="L924" s="81"/>
      <c r="M924" s="81"/>
      <c r="N924" s="81"/>
      <c r="O924" s="81"/>
      <c r="P924" s="81"/>
      <c r="Q924" s="81"/>
      <c r="R924" s="15"/>
      <c r="S924" s="15"/>
      <c r="T924" s="15"/>
      <c r="U924" s="15"/>
      <c r="V924" s="15"/>
      <c r="W924" s="48"/>
      <c r="X924" s="15"/>
      <c r="Y924" s="15"/>
      <c r="Z924" s="15"/>
      <c r="AA924" s="15"/>
      <c r="AB924" s="15"/>
      <c r="AC924" s="15"/>
      <c r="AD924" s="48"/>
      <c r="AE924" s="81"/>
      <c r="AF924" s="48"/>
      <c r="AG924" s="15"/>
      <c r="AH924" s="15"/>
      <c r="AI924" s="81"/>
      <c r="AJ924" s="81"/>
      <c r="AK924" s="81"/>
      <c r="AL924" s="15"/>
      <c r="AM924" s="15"/>
      <c r="AN924" s="81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</row>
    <row r="925" spans="1:52" ht="15" customHeight="1" x14ac:dyDescent="0.25">
      <c r="A925" s="15"/>
      <c r="B925" s="15"/>
      <c r="C925" s="15"/>
      <c r="D925" s="15"/>
      <c r="E925" s="15"/>
      <c r="F925" s="15"/>
      <c r="G925" s="15"/>
      <c r="H925" s="48"/>
      <c r="I925" s="48"/>
      <c r="J925" s="48"/>
      <c r="K925" s="48"/>
      <c r="L925" s="81"/>
      <c r="M925" s="81"/>
      <c r="N925" s="81"/>
      <c r="O925" s="81"/>
      <c r="P925" s="81"/>
      <c r="Q925" s="81"/>
      <c r="R925" s="15"/>
      <c r="S925" s="15"/>
      <c r="T925" s="15"/>
      <c r="U925" s="15"/>
      <c r="V925" s="15"/>
      <c r="W925" s="48"/>
      <c r="X925" s="15"/>
      <c r="Y925" s="15"/>
      <c r="Z925" s="15"/>
      <c r="AA925" s="15"/>
      <c r="AB925" s="15"/>
      <c r="AC925" s="15"/>
      <c r="AD925" s="48"/>
      <c r="AE925" s="81"/>
      <c r="AF925" s="48"/>
      <c r="AG925" s="15"/>
      <c r="AH925" s="15"/>
      <c r="AI925" s="81"/>
      <c r="AJ925" s="81"/>
      <c r="AK925" s="81"/>
      <c r="AL925" s="15"/>
      <c r="AM925" s="15"/>
      <c r="AN925" s="81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</row>
    <row r="926" spans="1:52" ht="15" customHeight="1" x14ac:dyDescent="0.25">
      <c r="A926" s="15"/>
      <c r="B926" s="15"/>
      <c r="C926" s="15"/>
      <c r="D926" s="15"/>
      <c r="E926" s="15"/>
      <c r="F926" s="15"/>
      <c r="G926" s="15"/>
      <c r="H926" s="48"/>
      <c r="I926" s="48"/>
      <c r="J926" s="48"/>
      <c r="K926" s="48"/>
      <c r="L926" s="81"/>
      <c r="M926" s="81"/>
      <c r="N926" s="81"/>
      <c r="O926" s="81"/>
      <c r="P926" s="81"/>
      <c r="Q926" s="81"/>
      <c r="R926" s="15"/>
      <c r="S926" s="15"/>
      <c r="T926" s="15"/>
      <c r="U926" s="15"/>
      <c r="V926" s="15"/>
      <c r="W926" s="48"/>
      <c r="X926" s="15"/>
      <c r="Y926" s="15"/>
      <c r="Z926" s="15"/>
      <c r="AA926" s="15"/>
      <c r="AB926" s="15"/>
      <c r="AC926" s="15"/>
      <c r="AD926" s="48"/>
      <c r="AE926" s="81"/>
      <c r="AF926" s="48"/>
      <c r="AG926" s="15"/>
      <c r="AH926" s="15"/>
      <c r="AI926" s="81"/>
      <c r="AJ926" s="81"/>
      <c r="AK926" s="81"/>
      <c r="AL926" s="15"/>
      <c r="AM926" s="15"/>
      <c r="AN926" s="81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</row>
    <row r="927" spans="1:52" ht="15" customHeight="1" x14ac:dyDescent="0.25">
      <c r="A927" s="15"/>
      <c r="B927" s="15"/>
      <c r="C927" s="15"/>
      <c r="D927" s="15"/>
      <c r="E927" s="15"/>
      <c r="F927" s="15"/>
      <c r="G927" s="15"/>
      <c r="H927" s="48"/>
      <c r="I927" s="48"/>
      <c r="J927" s="48"/>
      <c r="K927" s="48"/>
      <c r="L927" s="81"/>
      <c r="M927" s="81"/>
      <c r="N927" s="81"/>
      <c r="O927" s="81"/>
      <c r="P927" s="81"/>
      <c r="Q927" s="81"/>
      <c r="R927" s="15"/>
      <c r="S927" s="15"/>
      <c r="T927" s="15"/>
      <c r="U927" s="15"/>
      <c r="V927" s="15"/>
      <c r="W927" s="48"/>
      <c r="X927" s="15"/>
      <c r="Y927" s="15"/>
      <c r="Z927" s="15"/>
      <c r="AA927" s="15"/>
      <c r="AB927" s="15"/>
      <c r="AC927" s="15"/>
      <c r="AD927" s="48"/>
      <c r="AE927" s="81"/>
      <c r="AF927" s="48"/>
      <c r="AG927" s="15"/>
      <c r="AH927" s="15"/>
      <c r="AI927" s="81"/>
      <c r="AJ927" s="81"/>
      <c r="AK927" s="81"/>
      <c r="AL927" s="15"/>
      <c r="AM927" s="15"/>
      <c r="AN927" s="81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</row>
    <row r="928" spans="1:52" ht="15" customHeight="1" x14ac:dyDescent="0.25">
      <c r="A928" s="15"/>
      <c r="B928" s="15"/>
      <c r="C928" s="15"/>
      <c r="D928" s="15"/>
      <c r="E928" s="15"/>
      <c r="F928" s="15"/>
      <c r="G928" s="15"/>
      <c r="H928" s="48"/>
      <c r="I928" s="48"/>
      <c r="J928" s="48"/>
      <c r="K928" s="48"/>
      <c r="L928" s="81"/>
      <c r="M928" s="81"/>
      <c r="N928" s="81"/>
      <c r="O928" s="81"/>
      <c r="P928" s="81"/>
      <c r="Q928" s="81"/>
      <c r="R928" s="15"/>
      <c r="S928" s="15"/>
      <c r="T928" s="15"/>
      <c r="U928" s="15"/>
      <c r="V928" s="15"/>
      <c r="W928" s="48"/>
      <c r="X928" s="15"/>
      <c r="Y928" s="15"/>
      <c r="Z928" s="15"/>
      <c r="AA928" s="15"/>
      <c r="AB928" s="15"/>
      <c r="AC928" s="15"/>
      <c r="AD928" s="48"/>
      <c r="AE928" s="81"/>
      <c r="AF928" s="48"/>
      <c r="AG928" s="15"/>
      <c r="AH928" s="15"/>
      <c r="AI928" s="81"/>
      <c r="AJ928" s="81"/>
      <c r="AK928" s="81"/>
      <c r="AL928" s="15"/>
      <c r="AM928" s="15"/>
      <c r="AN928" s="81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</row>
    <row r="929" spans="1:52" ht="15" customHeight="1" x14ac:dyDescent="0.25">
      <c r="A929" s="15"/>
      <c r="B929" s="15"/>
      <c r="C929" s="15"/>
      <c r="D929" s="15"/>
      <c r="E929" s="15"/>
      <c r="F929" s="15"/>
      <c r="G929" s="15"/>
      <c r="H929" s="48"/>
      <c r="I929" s="48"/>
      <c r="J929" s="48"/>
      <c r="K929" s="48"/>
      <c r="L929" s="81"/>
      <c r="M929" s="81"/>
      <c r="N929" s="81"/>
      <c r="O929" s="81"/>
      <c r="P929" s="81"/>
      <c r="Q929" s="81"/>
      <c r="R929" s="15"/>
      <c r="S929" s="15"/>
      <c r="T929" s="15"/>
      <c r="U929" s="15"/>
      <c r="V929" s="15"/>
      <c r="W929" s="48"/>
      <c r="X929" s="15"/>
      <c r="Y929" s="15"/>
      <c r="Z929" s="15"/>
      <c r="AA929" s="15"/>
      <c r="AB929" s="15"/>
      <c r="AC929" s="15"/>
      <c r="AD929" s="48"/>
      <c r="AE929" s="81"/>
      <c r="AF929" s="48"/>
      <c r="AG929" s="15"/>
      <c r="AH929" s="15"/>
      <c r="AI929" s="81"/>
      <c r="AJ929" s="81"/>
      <c r="AK929" s="81"/>
      <c r="AL929" s="15"/>
      <c r="AM929" s="15"/>
      <c r="AN929" s="81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</row>
    <row r="930" spans="1:52" ht="15" customHeight="1" x14ac:dyDescent="0.25">
      <c r="A930" s="15"/>
      <c r="B930" s="15"/>
      <c r="C930" s="15"/>
      <c r="D930" s="15"/>
      <c r="E930" s="15"/>
      <c r="F930" s="15"/>
      <c r="G930" s="15"/>
      <c r="H930" s="48"/>
      <c r="I930" s="48"/>
      <c r="J930" s="48"/>
      <c r="K930" s="48"/>
      <c r="L930" s="81"/>
      <c r="M930" s="81"/>
      <c r="N930" s="81"/>
      <c r="O930" s="81"/>
      <c r="P930" s="81"/>
      <c r="Q930" s="81"/>
      <c r="R930" s="15"/>
      <c r="S930" s="15"/>
      <c r="T930" s="15"/>
      <c r="U930" s="15"/>
      <c r="V930" s="15"/>
      <c r="W930" s="48"/>
      <c r="X930" s="15"/>
      <c r="Y930" s="15"/>
      <c r="Z930" s="15"/>
      <c r="AA930" s="15"/>
      <c r="AB930" s="15"/>
      <c r="AC930" s="15"/>
      <c r="AD930" s="48"/>
      <c r="AE930" s="81"/>
      <c r="AF930" s="48"/>
      <c r="AG930" s="15"/>
      <c r="AH930" s="15"/>
      <c r="AI930" s="81"/>
      <c r="AJ930" s="81"/>
      <c r="AK930" s="81"/>
      <c r="AL930" s="15"/>
      <c r="AM930" s="15"/>
      <c r="AN930" s="81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</row>
    <row r="931" spans="1:52" ht="15" customHeight="1" x14ac:dyDescent="0.25">
      <c r="A931" s="15"/>
      <c r="B931" s="15"/>
      <c r="C931" s="15"/>
      <c r="D931" s="15"/>
      <c r="E931" s="15"/>
      <c r="F931" s="15"/>
      <c r="G931" s="15"/>
      <c r="H931" s="48"/>
      <c r="I931" s="48"/>
      <c r="J931" s="48"/>
      <c r="K931" s="48"/>
      <c r="L931" s="81"/>
      <c r="M931" s="81"/>
      <c r="N931" s="81"/>
      <c r="O931" s="81"/>
      <c r="P931" s="81"/>
      <c r="Q931" s="81"/>
      <c r="R931" s="15"/>
      <c r="S931" s="15"/>
      <c r="T931" s="15"/>
      <c r="U931" s="15"/>
      <c r="V931" s="15"/>
      <c r="W931" s="48"/>
      <c r="X931" s="15"/>
      <c r="Y931" s="15"/>
      <c r="Z931" s="15"/>
      <c r="AA931" s="15"/>
      <c r="AB931" s="15"/>
      <c r="AC931" s="15"/>
      <c r="AD931" s="48"/>
      <c r="AE931" s="81"/>
      <c r="AF931" s="48"/>
      <c r="AG931" s="15"/>
      <c r="AH931" s="15"/>
      <c r="AI931" s="81"/>
      <c r="AJ931" s="81"/>
      <c r="AK931" s="81"/>
      <c r="AL931" s="15"/>
      <c r="AM931" s="15"/>
      <c r="AN931" s="81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</row>
    <row r="932" spans="1:52" ht="15" customHeight="1" x14ac:dyDescent="0.25">
      <c r="A932" s="15"/>
      <c r="B932" s="15"/>
      <c r="C932" s="15"/>
      <c r="D932" s="15"/>
      <c r="E932" s="15"/>
      <c r="F932" s="15"/>
      <c r="G932" s="15"/>
      <c r="H932" s="48"/>
      <c r="I932" s="48"/>
      <c r="J932" s="48"/>
      <c r="K932" s="48"/>
      <c r="L932" s="81"/>
      <c r="M932" s="81"/>
      <c r="N932" s="81"/>
      <c r="O932" s="81"/>
      <c r="P932" s="81"/>
      <c r="Q932" s="81"/>
      <c r="R932" s="15"/>
      <c r="S932" s="15"/>
      <c r="T932" s="15"/>
      <c r="U932" s="15"/>
      <c r="V932" s="15"/>
      <c r="W932" s="48"/>
      <c r="X932" s="15"/>
      <c r="Y932" s="15"/>
      <c r="Z932" s="15"/>
      <c r="AA932" s="15"/>
      <c r="AB932" s="15"/>
      <c r="AC932" s="15"/>
      <c r="AD932" s="48"/>
      <c r="AE932" s="81"/>
      <c r="AF932" s="48"/>
      <c r="AG932" s="15"/>
      <c r="AH932" s="15"/>
      <c r="AI932" s="81"/>
      <c r="AJ932" s="81"/>
      <c r="AK932" s="81"/>
      <c r="AL932" s="15"/>
      <c r="AM932" s="15"/>
      <c r="AN932" s="81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</row>
    <row r="933" spans="1:52" ht="15" customHeight="1" x14ac:dyDescent="0.25">
      <c r="A933" s="15"/>
      <c r="B933" s="15"/>
      <c r="C933" s="15"/>
      <c r="D933" s="15"/>
      <c r="E933" s="15"/>
      <c r="F933" s="15"/>
      <c r="G933" s="15"/>
      <c r="H933" s="48"/>
      <c r="I933" s="48"/>
      <c r="J933" s="48"/>
      <c r="K933" s="48"/>
      <c r="L933" s="81"/>
      <c r="M933" s="81"/>
      <c r="N933" s="81"/>
      <c r="O933" s="81"/>
      <c r="P933" s="81"/>
      <c r="Q933" s="81"/>
      <c r="R933" s="15"/>
      <c r="S933" s="15"/>
      <c r="T933" s="15"/>
      <c r="U933" s="15"/>
      <c r="V933" s="15"/>
      <c r="W933" s="48"/>
      <c r="X933" s="15"/>
      <c r="Y933" s="15"/>
      <c r="Z933" s="15"/>
      <c r="AA933" s="15"/>
      <c r="AB933" s="15"/>
      <c r="AC933" s="15"/>
      <c r="AD933" s="48"/>
      <c r="AE933" s="81"/>
      <c r="AF933" s="48"/>
      <c r="AG933" s="15"/>
      <c r="AH933" s="15"/>
      <c r="AI933" s="81"/>
      <c r="AJ933" s="81"/>
      <c r="AK933" s="81"/>
      <c r="AL933" s="15"/>
      <c r="AM933" s="15"/>
      <c r="AN933" s="81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</row>
    <row r="934" spans="1:52" ht="15" customHeight="1" x14ac:dyDescent="0.25">
      <c r="A934" s="15"/>
      <c r="B934" s="15"/>
      <c r="C934" s="15"/>
      <c r="D934" s="15"/>
      <c r="E934" s="15"/>
      <c r="F934" s="15"/>
      <c r="G934" s="15"/>
      <c r="H934" s="48"/>
      <c r="I934" s="48"/>
      <c r="J934" s="48"/>
      <c r="K934" s="48"/>
      <c r="L934" s="81"/>
      <c r="M934" s="81"/>
      <c r="N934" s="81"/>
      <c r="O934" s="81"/>
      <c r="P934" s="81"/>
      <c r="Q934" s="81"/>
      <c r="R934" s="15"/>
      <c r="S934" s="15"/>
      <c r="T934" s="15"/>
      <c r="U934" s="15"/>
      <c r="V934" s="15"/>
      <c r="W934" s="48"/>
      <c r="X934" s="15"/>
      <c r="Y934" s="15"/>
      <c r="Z934" s="15"/>
      <c r="AA934" s="15"/>
      <c r="AB934" s="15"/>
      <c r="AC934" s="15"/>
      <c r="AD934" s="48"/>
      <c r="AE934" s="81"/>
      <c r="AF934" s="48"/>
      <c r="AG934" s="15"/>
      <c r="AH934" s="15"/>
      <c r="AI934" s="81"/>
      <c r="AJ934" s="81"/>
      <c r="AK934" s="81"/>
      <c r="AL934" s="15"/>
      <c r="AM934" s="15"/>
      <c r="AN934" s="81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</row>
    <row r="935" spans="1:52" ht="15" customHeight="1" x14ac:dyDescent="0.25">
      <c r="A935" s="15"/>
      <c r="B935" s="15"/>
      <c r="C935" s="15"/>
      <c r="D935" s="15"/>
      <c r="E935" s="15"/>
      <c r="F935" s="15"/>
      <c r="G935" s="15"/>
      <c r="H935" s="48"/>
      <c r="I935" s="48"/>
      <c r="J935" s="48"/>
      <c r="K935" s="48"/>
      <c r="L935" s="81"/>
      <c r="M935" s="81"/>
      <c r="N935" s="81"/>
      <c r="O935" s="81"/>
      <c r="P935" s="81"/>
      <c r="Q935" s="81"/>
      <c r="R935" s="15"/>
      <c r="S935" s="15"/>
      <c r="T935" s="15"/>
      <c r="U935" s="15"/>
      <c r="V935" s="15"/>
      <c r="W935" s="48"/>
      <c r="X935" s="15"/>
      <c r="Y935" s="15"/>
      <c r="Z935" s="15"/>
      <c r="AA935" s="15"/>
      <c r="AB935" s="15"/>
      <c r="AC935" s="15"/>
      <c r="AD935" s="48"/>
      <c r="AE935" s="81"/>
      <c r="AF935" s="48"/>
      <c r="AG935" s="15"/>
      <c r="AH935" s="15"/>
      <c r="AI935" s="81"/>
      <c r="AJ935" s="81"/>
      <c r="AK935" s="81"/>
      <c r="AL935" s="15"/>
      <c r="AM935" s="15"/>
      <c r="AN935" s="81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</row>
    <row r="936" spans="1:52" ht="15" customHeight="1" x14ac:dyDescent="0.25">
      <c r="A936" s="15"/>
      <c r="B936" s="15"/>
      <c r="C936" s="15"/>
      <c r="D936" s="15"/>
      <c r="E936" s="15"/>
      <c r="F936" s="15"/>
      <c r="G936" s="15"/>
      <c r="H936" s="48"/>
      <c r="I936" s="48"/>
      <c r="J936" s="48"/>
      <c r="K936" s="48"/>
      <c r="L936" s="81"/>
      <c r="M936" s="81"/>
      <c r="N936" s="81"/>
      <c r="O936" s="81"/>
      <c r="P936" s="81"/>
      <c r="Q936" s="81"/>
      <c r="R936" s="15"/>
      <c r="S936" s="15"/>
      <c r="T936" s="15"/>
      <c r="U936" s="15"/>
      <c r="V936" s="15"/>
      <c r="W936" s="48"/>
      <c r="X936" s="15"/>
      <c r="Y936" s="15"/>
      <c r="Z936" s="15"/>
      <c r="AA936" s="15"/>
      <c r="AB936" s="15"/>
      <c r="AC936" s="15"/>
      <c r="AD936" s="48"/>
      <c r="AE936" s="81"/>
      <c r="AF936" s="48"/>
      <c r="AG936" s="15"/>
      <c r="AH936" s="15"/>
      <c r="AI936" s="81"/>
      <c r="AJ936" s="81"/>
      <c r="AK936" s="81"/>
      <c r="AL936" s="15"/>
      <c r="AM936" s="15"/>
      <c r="AN936" s="81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</row>
    <row r="937" spans="1:52" ht="15" customHeight="1" x14ac:dyDescent="0.25">
      <c r="A937" s="15"/>
      <c r="B937" s="15"/>
      <c r="C937" s="15"/>
      <c r="D937" s="15"/>
      <c r="E937" s="15"/>
      <c r="F937" s="15"/>
      <c r="G937" s="15"/>
      <c r="H937" s="48"/>
      <c r="I937" s="48"/>
      <c r="J937" s="48"/>
      <c r="K937" s="48"/>
      <c r="L937" s="81"/>
      <c r="M937" s="81"/>
      <c r="N937" s="81"/>
      <c r="O937" s="81"/>
      <c r="P937" s="81"/>
      <c r="Q937" s="81"/>
      <c r="R937" s="15"/>
      <c r="S937" s="15"/>
      <c r="T937" s="15"/>
      <c r="U937" s="15"/>
      <c r="V937" s="15"/>
      <c r="W937" s="48"/>
      <c r="X937" s="15"/>
      <c r="Y937" s="15"/>
      <c r="Z937" s="15"/>
      <c r="AA937" s="15"/>
      <c r="AB937" s="15"/>
      <c r="AC937" s="15"/>
      <c r="AD937" s="48"/>
      <c r="AE937" s="81"/>
      <c r="AF937" s="48"/>
      <c r="AG937" s="15"/>
      <c r="AH937" s="15"/>
      <c r="AI937" s="81"/>
      <c r="AJ937" s="81"/>
      <c r="AK937" s="81"/>
      <c r="AL937" s="15"/>
      <c r="AM937" s="15"/>
      <c r="AN937" s="81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</row>
    <row r="938" spans="1:52" ht="15" customHeight="1" x14ac:dyDescent="0.25">
      <c r="A938" s="15"/>
      <c r="B938" s="15"/>
      <c r="C938" s="15"/>
      <c r="D938" s="15"/>
      <c r="E938" s="15"/>
      <c r="F938" s="15"/>
      <c r="G938" s="15"/>
      <c r="H938" s="48"/>
      <c r="I938" s="48"/>
      <c r="J938" s="48"/>
      <c r="K938" s="48"/>
      <c r="L938" s="81"/>
      <c r="M938" s="81"/>
      <c r="N938" s="81"/>
      <c r="O938" s="81"/>
      <c r="P938" s="81"/>
      <c r="Q938" s="81"/>
      <c r="R938" s="15"/>
      <c r="S938" s="15"/>
      <c r="T938" s="15"/>
      <c r="U938" s="15"/>
      <c r="V938" s="15"/>
      <c r="W938" s="48"/>
      <c r="X938" s="15"/>
      <c r="Y938" s="15"/>
      <c r="Z938" s="15"/>
      <c r="AA938" s="15"/>
      <c r="AB938" s="15"/>
      <c r="AC938" s="15"/>
      <c r="AD938" s="48"/>
      <c r="AE938" s="81"/>
      <c r="AF938" s="48"/>
      <c r="AG938" s="15"/>
      <c r="AH938" s="15"/>
      <c r="AI938" s="81"/>
      <c r="AJ938" s="81"/>
      <c r="AK938" s="81"/>
      <c r="AL938" s="15"/>
      <c r="AM938" s="15"/>
      <c r="AN938" s="81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</row>
    <row r="939" spans="1:52" ht="15" customHeight="1" x14ac:dyDescent="0.25">
      <c r="A939" s="15"/>
      <c r="B939" s="15"/>
      <c r="C939" s="15"/>
      <c r="D939" s="15"/>
      <c r="E939" s="15"/>
      <c r="F939" s="15"/>
      <c r="G939" s="15"/>
      <c r="H939" s="48"/>
      <c r="I939" s="48"/>
      <c r="J939" s="48"/>
      <c r="K939" s="48"/>
      <c r="L939" s="81"/>
      <c r="M939" s="81"/>
      <c r="N939" s="81"/>
      <c r="O939" s="81"/>
      <c r="P939" s="81"/>
      <c r="Q939" s="81"/>
      <c r="R939" s="15"/>
      <c r="S939" s="15"/>
      <c r="T939" s="15"/>
      <c r="U939" s="15"/>
      <c r="V939" s="15"/>
      <c r="W939" s="48"/>
      <c r="X939" s="15"/>
      <c r="Y939" s="15"/>
      <c r="Z939" s="15"/>
      <c r="AA939" s="15"/>
      <c r="AB939" s="15"/>
      <c r="AC939" s="15"/>
      <c r="AD939" s="48"/>
      <c r="AE939" s="81"/>
      <c r="AF939" s="48"/>
      <c r="AG939" s="15"/>
      <c r="AH939" s="15"/>
      <c r="AI939" s="81"/>
      <c r="AJ939" s="81"/>
      <c r="AK939" s="81"/>
      <c r="AL939" s="15"/>
      <c r="AM939" s="15"/>
      <c r="AN939" s="81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</row>
    <row r="940" spans="1:52" ht="15" customHeight="1" x14ac:dyDescent="0.25">
      <c r="A940" s="15"/>
      <c r="B940" s="15"/>
      <c r="C940" s="15"/>
      <c r="D940" s="15"/>
      <c r="E940" s="15"/>
      <c r="F940" s="15"/>
      <c r="G940" s="15"/>
      <c r="H940" s="48"/>
      <c r="I940" s="48"/>
      <c r="J940" s="48"/>
      <c r="K940" s="48"/>
      <c r="L940" s="81"/>
      <c r="M940" s="81"/>
      <c r="N940" s="81"/>
      <c r="O940" s="81"/>
      <c r="P940" s="81"/>
      <c r="Q940" s="81"/>
      <c r="R940" s="15"/>
      <c r="S940" s="15"/>
      <c r="T940" s="15"/>
      <c r="U940" s="15"/>
      <c r="V940" s="15"/>
      <c r="W940" s="48"/>
      <c r="X940" s="15"/>
      <c r="Y940" s="15"/>
      <c r="Z940" s="15"/>
      <c r="AA940" s="15"/>
      <c r="AB940" s="15"/>
      <c r="AC940" s="15"/>
      <c r="AD940" s="48"/>
      <c r="AE940" s="81"/>
      <c r="AF940" s="48"/>
      <c r="AG940" s="15"/>
      <c r="AH940" s="15"/>
      <c r="AI940" s="81"/>
      <c r="AJ940" s="81"/>
      <c r="AK940" s="81"/>
      <c r="AL940" s="15"/>
      <c r="AM940" s="15"/>
      <c r="AN940" s="81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</row>
    <row r="941" spans="1:52" ht="15" customHeight="1" x14ac:dyDescent="0.25">
      <c r="A941" s="15"/>
      <c r="B941" s="15"/>
      <c r="C941" s="15"/>
      <c r="D941" s="15"/>
      <c r="E941" s="15"/>
      <c r="F941" s="15"/>
      <c r="G941" s="15"/>
      <c r="H941" s="48"/>
      <c r="I941" s="48"/>
      <c r="J941" s="48"/>
      <c r="K941" s="48"/>
      <c r="L941" s="81"/>
      <c r="M941" s="81"/>
      <c r="N941" s="81"/>
      <c r="O941" s="81"/>
      <c r="P941" s="81"/>
      <c r="Q941" s="81"/>
      <c r="R941" s="15"/>
      <c r="S941" s="15"/>
      <c r="T941" s="15"/>
      <c r="U941" s="15"/>
      <c r="V941" s="15"/>
      <c r="W941" s="48"/>
      <c r="X941" s="15"/>
      <c r="Y941" s="15"/>
      <c r="Z941" s="15"/>
      <c r="AA941" s="15"/>
      <c r="AB941" s="15"/>
      <c r="AC941" s="15"/>
      <c r="AD941" s="48"/>
      <c r="AE941" s="81"/>
      <c r="AF941" s="48"/>
      <c r="AG941" s="15"/>
      <c r="AH941" s="15"/>
      <c r="AI941" s="81"/>
      <c r="AJ941" s="81"/>
      <c r="AK941" s="81"/>
      <c r="AL941" s="15"/>
      <c r="AM941" s="15"/>
      <c r="AN941" s="81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</row>
    <row r="942" spans="1:52" ht="15" customHeight="1" x14ac:dyDescent="0.25">
      <c r="A942" s="15"/>
      <c r="B942" s="15"/>
      <c r="C942" s="15"/>
      <c r="D942" s="15"/>
      <c r="E942" s="15"/>
      <c r="F942" s="15"/>
      <c r="G942" s="15"/>
      <c r="H942" s="48"/>
      <c r="I942" s="48"/>
      <c r="J942" s="48"/>
      <c r="K942" s="48"/>
      <c r="L942" s="81"/>
      <c r="M942" s="81"/>
      <c r="N942" s="81"/>
      <c r="O942" s="81"/>
      <c r="P942" s="81"/>
      <c r="Q942" s="81"/>
      <c r="R942" s="15"/>
      <c r="S942" s="15"/>
      <c r="T942" s="15"/>
      <c r="U942" s="15"/>
      <c r="V942" s="15"/>
      <c r="W942" s="48"/>
      <c r="X942" s="15"/>
      <c r="Y942" s="15"/>
      <c r="Z942" s="15"/>
      <c r="AA942" s="15"/>
      <c r="AB942" s="15"/>
      <c r="AC942" s="15"/>
      <c r="AD942" s="48"/>
      <c r="AE942" s="81"/>
      <c r="AF942" s="48"/>
      <c r="AG942" s="15"/>
      <c r="AH942" s="15"/>
      <c r="AI942" s="81"/>
      <c r="AJ942" s="81"/>
      <c r="AK942" s="81"/>
      <c r="AL942" s="15"/>
      <c r="AM942" s="15"/>
      <c r="AN942" s="81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</row>
    <row r="943" spans="1:52" ht="15" customHeight="1" x14ac:dyDescent="0.25">
      <c r="A943" s="15"/>
      <c r="B943" s="15"/>
      <c r="C943" s="15"/>
      <c r="D943" s="15"/>
      <c r="E943" s="15"/>
      <c r="F943" s="15"/>
      <c r="G943" s="15"/>
      <c r="H943" s="48"/>
      <c r="I943" s="48"/>
      <c r="J943" s="48"/>
      <c r="K943" s="48"/>
      <c r="L943" s="81"/>
      <c r="M943" s="81"/>
      <c r="N943" s="81"/>
      <c r="O943" s="81"/>
      <c r="P943" s="81"/>
      <c r="Q943" s="81"/>
      <c r="R943" s="15"/>
      <c r="S943" s="15"/>
      <c r="T943" s="15"/>
      <c r="U943" s="15"/>
      <c r="V943" s="15"/>
      <c r="W943" s="48"/>
      <c r="X943" s="15"/>
      <c r="Y943" s="15"/>
      <c r="Z943" s="15"/>
      <c r="AA943" s="15"/>
      <c r="AB943" s="15"/>
      <c r="AC943" s="15"/>
      <c r="AD943" s="48"/>
      <c r="AE943" s="81"/>
      <c r="AF943" s="48"/>
      <c r="AG943" s="15"/>
      <c r="AH943" s="15"/>
      <c r="AI943" s="81"/>
      <c r="AJ943" s="81"/>
      <c r="AK943" s="81"/>
      <c r="AL943" s="15"/>
      <c r="AM943" s="15"/>
      <c r="AN943" s="81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</row>
    <row r="944" spans="1:52" ht="15" customHeight="1" x14ac:dyDescent="0.25">
      <c r="A944" s="15"/>
      <c r="B944" s="15"/>
      <c r="C944" s="15"/>
      <c r="D944" s="15"/>
      <c r="E944" s="15"/>
      <c r="F944" s="15"/>
      <c r="G944" s="15"/>
      <c r="H944" s="48"/>
      <c r="I944" s="48"/>
      <c r="J944" s="48"/>
      <c r="K944" s="48"/>
      <c r="L944" s="81"/>
      <c r="M944" s="81"/>
      <c r="N944" s="81"/>
      <c r="O944" s="81"/>
      <c r="P944" s="81"/>
      <c r="Q944" s="81"/>
      <c r="R944" s="15"/>
      <c r="S944" s="15"/>
      <c r="T944" s="15"/>
      <c r="U944" s="15"/>
      <c r="V944" s="15"/>
      <c r="W944" s="48"/>
      <c r="X944" s="15"/>
      <c r="Y944" s="15"/>
      <c r="Z944" s="15"/>
      <c r="AA944" s="15"/>
      <c r="AB944" s="15"/>
      <c r="AC944" s="15"/>
      <c r="AD944" s="48"/>
      <c r="AE944" s="81"/>
      <c r="AF944" s="48"/>
      <c r="AG944" s="15"/>
      <c r="AH944" s="15"/>
      <c r="AI944" s="81"/>
      <c r="AJ944" s="81"/>
      <c r="AK944" s="81"/>
      <c r="AL944" s="15"/>
      <c r="AM944" s="15"/>
      <c r="AN944" s="81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</row>
    <row r="945" spans="1:52" ht="15" customHeight="1" x14ac:dyDescent="0.25">
      <c r="A945" s="15"/>
      <c r="B945" s="15"/>
      <c r="C945" s="15"/>
      <c r="D945" s="15"/>
      <c r="E945" s="15"/>
      <c r="F945" s="15"/>
      <c r="G945" s="15"/>
      <c r="H945" s="48"/>
      <c r="I945" s="48"/>
      <c r="J945" s="48"/>
      <c r="K945" s="48"/>
      <c r="L945" s="81"/>
      <c r="M945" s="81"/>
      <c r="N945" s="81"/>
      <c r="O945" s="81"/>
      <c r="P945" s="81"/>
      <c r="Q945" s="81"/>
      <c r="R945" s="15"/>
      <c r="S945" s="15"/>
      <c r="T945" s="15"/>
      <c r="U945" s="15"/>
      <c r="V945" s="15"/>
      <c r="W945" s="48"/>
      <c r="X945" s="15"/>
      <c r="Y945" s="15"/>
      <c r="Z945" s="15"/>
      <c r="AA945" s="15"/>
      <c r="AB945" s="15"/>
      <c r="AC945" s="15"/>
      <c r="AD945" s="48"/>
      <c r="AE945" s="81"/>
      <c r="AF945" s="48"/>
      <c r="AG945" s="15"/>
      <c r="AH945" s="15"/>
      <c r="AI945" s="81"/>
      <c r="AJ945" s="81"/>
      <c r="AK945" s="81"/>
      <c r="AL945" s="15"/>
      <c r="AM945" s="15"/>
      <c r="AN945" s="81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</row>
    <row r="946" spans="1:52" ht="15" customHeight="1" x14ac:dyDescent="0.25">
      <c r="A946" s="15"/>
      <c r="B946" s="15"/>
      <c r="C946" s="15"/>
      <c r="D946" s="15"/>
      <c r="E946" s="15"/>
      <c r="F946" s="15"/>
      <c r="G946" s="15"/>
      <c r="H946" s="48"/>
      <c r="I946" s="48"/>
      <c r="J946" s="48"/>
      <c r="K946" s="48"/>
      <c r="L946" s="81"/>
      <c r="M946" s="81"/>
      <c r="N946" s="81"/>
      <c r="O946" s="81"/>
      <c r="P946" s="81"/>
      <c r="Q946" s="81"/>
      <c r="R946" s="15"/>
      <c r="S946" s="15"/>
      <c r="T946" s="15"/>
      <c r="U946" s="15"/>
      <c r="V946" s="15"/>
      <c r="W946" s="48"/>
      <c r="X946" s="15"/>
      <c r="Y946" s="15"/>
      <c r="Z946" s="15"/>
      <c r="AA946" s="15"/>
      <c r="AB946" s="15"/>
      <c r="AC946" s="15"/>
      <c r="AD946" s="48"/>
      <c r="AE946" s="81"/>
      <c r="AF946" s="48"/>
      <c r="AG946" s="15"/>
      <c r="AH946" s="15"/>
      <c r="AI946" s="81"/>
      <c r="AJ946" s="81"/>
      <c r="AK946" s="81"/>
      <c r="AL946" s="15"/>
      <c r="AM946" s="15"/>
      <c r="AN946" s="81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</row>
    <row r="947" spans="1:52" ht="15" customHeight="1" x14ac:dyDescent="0.25">
      <c r="A947" s="15"/>
      <c r="B947" s="15"/>
      <c r="C947" s="15"/>
      <c r="D947" s="15"/>
      <c r="E947" s="15"/>
      <c r="F947" s="15"/>
      <c r="G947" s="15"/>
      <c r="H947" s="48"/>
      <c r="I947" s="48"/>
      <c r="J947" s="48"/>
      <c r="K947" s="48"/>
      <c r="L947" s="81"/>
      <c r="M947" s="81"/>
      <c r="N947" s="81"/>
      <c r="O947" s="81"/>
      <c r="P947" s="81"/>
      <c r="Q947" s="81"/>
      <c r="R947" s="15"/>
      <c r="S947" s="15"/>
      <c r="T947" s="15"/>
      <c r="U947" s="15"/>
      <c r="V947" s="15"/>
      <c r="W947" s="48"/>
      <c r="X947" s="15"/>
      <c r="Y947" s="15"/>
      <c r="Z947" s="15"/>
      <c r="AA947" s="15"/>
      <c r="AB947" s="15"/>
      <c r="AC947" s="15"/>
      <c r="AD947" s="48"/>
      <c r="AE947" s="81"/>
      <c r="AF947" s="48"/>
      <c r="AG947" s="15"/>
      <c r="AH947" s="15"/>
      <c r="AI947" s="81"/>
      <c r="AJ947" s="81"/>
      <c r="AK947" s="81"/>
      <c r="AL947" s="15"/>
      <c r="AM947" s="15"/>
      <c r="AN947" s="81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</row>
    <row r="948" spans="1:52" ht="15" customHeight="1" x14ac:dyDescent="0.25">
      <c r="A948" s="15"/>
      <c r="B948" s="15"/>
      <c r="C948" s="15"/>
      <c r="D948" s="15"/>
      <c r="E948" s="15"/>
      <c r="F948" s="15"/>
      <c r="G948" s="15"/>
      <c r="H948" s="48"/>
      <c r="I948" s="48"/>
      <c r="J948" s="48"/>
      <c r="K948" s="48"/>
      <c r="L948" s="81"/>
      <c r="M948" s="81"/>
      <c r="N948" s="81"/>
      <c r="O948" s="81"/>
      <c r="P948" s="81"/>
      <c r="Q948" s="81"/>
      <c r="R948" s="15"/>
      <c r="S948" s="15"/>
      <c r="T948" s="15"/>
      <c r="U948" s="15"/>
      <c r="V948" s="15"/>
      <c r="W948" s="48"/>
      <c r="X948" s="15"/>
      <c r="Y948" s="15"/>
      <c r="Z948" s="15"/>
      <c r="AA948" s="15"/>
      <c r="AB948" s="15"/>
      <c r="AC948" s="15"/>
      <c r="AD948" s="48"/>
      <c r="AE948" s="81"/>
      <c r="AF948" s="48"/>
      <c r="AG948" s="15"/>
      <c r="AH948" s="15"/>
      <c r="AI948" s="81"/>
      <c r="AJ948" s="81"/>
      <c r="AK948" s="81"/>
      <c r="AL948" s="15"/>
      <c r="AM948" s="15"/>
      <c r="AN948" s="81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</row>
    <row r="949" spans="1:52" ht="15" customHeight="1" x14ac:dyDescent="0.25">
      <c r="A949" s="15"/>
      <c r="B949" s="15"/>
      <c r="C949" s="15"/>
      <c r="D949" s="15"/>
      <c r="E949" s="15"/>
      <c r="F949" s="15"/>
      <c r="G949" s="15"/>
      <c r="H949" s="48"/>
      <c r="I949" s="48"/>
      <c r="J949" s="48"/>
      <c r="K949" s="48"/>
      <c r="L949" s="81"/>
      <c r="M949" s="81"/>
      <c r="N949" s="81"/>
      <c r="O949" s="81"/>
      <c r="P949" s="81"/>
      <c r="Q949" s="81"/>
      <c r="R949" s="15"/>
      <c r="S949" s="15"/>
      <c r="T949" s="15"/>
      <c r="U949" s="15"/>
      <c r="V949" s="15"/>
      <c r="W949" s="48"/>
      <c r="X949" s="15"/>
      <c r="Y949" s="15"/>
      <c r="Z949" s="15"/>
      <c r="AA949" s="15"/>
      <c r="AB949" s="15"/>
      <c r="AC949" s="15"/>
      <c r="AD949" s="48"/>
      <c r="AE949" s="81"/>
      <c r="AF949" s="48"/>
      <c r="AG949" s="15"/>
      <c r="AH949" s="15"/>
      <c r="AI949" s="81"/>
      <c r="AJ949" s="81"/>
      <c r="AK949" s="81"/>
      <c r="AL949" s="15"/>
      <c r="AM949" s="15"/>
      <c r="AN949" s="81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</row>
    <row r="950" spans="1:52" ht="15" customHeight="1" x14ac:dyDescent="0.25">
      <c r="A950" s="15"/>
      <c r="B950" s="15"/>
      <c r="C950" s="15"/>
      <c r="D950" s="15"/>
      <c r="E950" s="15"/>
      <c r="F950" s="15"/>
      <c r="G950" s="15"/>
      <c r="H950" s="48"/>
      <c r="I950" s="48"/>
      <c r="J950" s="48"/>
      <c r="K950" s="48"/>
      <c r="L950" s="81"/>
      <c r="M950" s="81"/>
      <c r="N950" s="81"/>
      <c r="O950" s="81"/>
      <c r="P950" s="81"/>
      <c r="Q950" s="81"/>
      <c r="R950" s="15"/>
      <c r="S950" s="15"/>
      <c r="T950" s="15"/>
      <c r="U950" s="15"/>
      <c r="V950" s="15"/>
      <c r="W950" s="48"/>
      <c r="X950" s="15"/>
      <c r="Y950" s="15"/>
      <c r="Z950" s="15"/>
      <c r="AA950" s="15"/>
      <c r="AB950" s="15"/>
      <c r="AC950" s="15"/>
      <c r="AD950" s="48"/>
      <c r="AE950" s="81"/>
      <c r="AF950" s="48"/>
      <c r="AG950" s="15"/>
      <c r="AH950" s="15"/>
      <c r="AI950" s="81"/>
      <c r="AJ950" s="81"/>
      <c r="AK950" s="81"/>
      <c r="AL950" s="15"/>
      <c r="AM950" s="15"/>
      <c r="AN950" s="81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</row>
    <row r="951" spans="1:52" ht="15" customHeight="1" x14ac:dyDescent="0.25">
      <c r="A951" s="15"/>
      <c r="B951" s="15"/>
      <c r="C951" s="15"/>
      <c r="D951" s="15"/>
      <c r="E951" s="15"/>
      <c r="F951" s="15"/>
      <c r="G951" s="15"/>
      <c r="H951" s="48"/>
      <c r="I951" s="48"/>
      <c r="J951" s="48"/>
      <c r="K951" s="48"/>
      <c r="L951" s="81"/>
      <c r="M951" s="81"/>
      <c r="N951" s="81"/>
      <c r="O951" s="81"/>
      <c r="P951" s="81"/>
      <c r="Q951" s="81"/>
      <c r="R951" s="15"/>
      <c r="S951" s="15"/>
      <c r="T951" s="15"/>
      <c r="U951" s="15"/>
      <c r="V951" s="15"/>
      <c r="W951" s="48"/>
      <c r="X951" s="15"/>
      <c r="Y951" s="15"/>
      <c r="Z951" s="15"/>
      <c r="AA951" s="15"/>
      <c r="AB951" s="15"/>
      <c r="AC951" s="15"/>
      <c r="AD951" s="48"/>
      <c r="AE951" s="81"/>
      <c r="AF951" s="48"/>
      <c r="AG951" s="15"/>
      <c r="AH951" s="15"/>
      <c r="AI951" s="81"/>
      <c r="AJ951" s="81"/>
      <c r="AK951" s="81"/>
      <c r="AL951" s="15"/>
      <c r="AM951" s="15"/>
      <c r="AN951" s="81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</row>
    <row r="952" spans="1:52" ht="15" customHeight="1" x14ac:dyDescent="0.25">
      <c r="A952" s="15"/>
      <c r="B952" s="15"/>
      <c r="C952" s="15"/>
      <c r="D952" s="15"/>
      <c r="E952" s="15"/>
      <c r="F952" s="15"/>
      <c r="G952" s="15"/>
      <c r="H952" s="48"/>
      <c r="I952" s="48"/>
      <c r="J952" s="48"/>
      <c r="K952" s="48"/>
      <c r="L952" s="81"/>
      <c r="M952" s="81"/>
      <c r="N952" s="81"/>
      <c r="O952" s="81"/>
      <c r="P952" s="81"/>
      <c r="Q952" s="81"/>
      <c r="R952" s="15"/>
      <c r="S952" s="15"/>
      <c r="T952" s="15"/>
      <c r="U952" s="15"/>
      <c r="V952" s="15"/>
      <c r="W952" s="48"/>
      <c r="X952" s="15"/>
      <c r="Y952" s="15"/>
      <c r="Z952" s="15"/>
      <c r="AA952" s="15"/>
      <c r="AB952" s="15"/>
      <c r="AC952" s="15"/>
      <c r="AD952" s="48"/>
      <c r="AE952" s="81"/>
      <c r="AF952" s="48"/>
      <c r="AG952" s="15"/>
      <c r="AH952" s="15"/>
      <c r="AI952" s="81"/>
      <c r="AJ952" s="81"/>
      <c r="AK952" s="81"/>
      <c r="AL952" s="15"/>
      <c r="AM952" s="15"/>
      <c r="AN952" s="81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</row>
    <row r="953" spans="1:52" ht="15" customHeight="1" x14ac:dyDescent="0.25">
      <c r="A953" s="15"/>
      <c r="B953" s="15"/>
      <c r="C953" s="15"/>
      <c r="D953" s="15"/>
      <c r="E953" s="15"/>
      <c r="F953" s="15"/>
      <c r="G953" s="15"/>
      <c r="H953" s="48"/>
      <c r="I953" s="48"/>
      <c r="J953" s="48"/>
      <c r="K953" s="48"/>
      <c r="L953" s="81"/>
      <c r="M953" s="81"/>
      <c r="N953" s="81"/>
      <c r="O953" s="81"/>
      <c r="P953" s="81"/>
      <c r="Q953" s="81"/>
      <c r="R953" s="15"/>
      <c r="S953" s="15"/>
      <c r="T953" s="15"/>
      <c r="U953" s="15"/>
      <c r="V953" s="15"/>
      <c r="W953" s="48"/>
      <c r="X953" s="15"/>
      <c r="Y953" s="15"/>
      <c r="Z953" s="15"/>
      <c r="AA953" s="15"/>
      <c r="AB953" s="15"/>
      <c r="AC953" s="15"/>
      <c r="AD953" s="48"/>
      <c r="AE953" s="81"/>
      <c r="AF953" s="48"/>
      <c r="AG953" s="15"/>
      <c r="AH953" s="15"/>
      <c r="AI953" s="81"/>
      <c r="AJ953" s="81"/>
      <c r="AK953" s="81"/>
      <c r="AL953" s="15"/>
      <c r="AM953" s="15"/>
      <c r="AN953" s="81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</row>
    <row r="954" spans="1:52" ht="15" customHeight="1" x14ac:dyDescent="0.25">
      <c r="A954" s="15"/>
      <c r="B954" s="15"/>
      <c r="C954" s="15"/>
      <c r="D954" s="15"/>
      <c r="E954" s="15"/>
      <c r="F954" s="15"/>
      <c r="G954" s="15"/>
      <c r="H954" s="48"/>
      <c r="I954" s="48"/>
      <c r="J954" s="48"/>
      <c r="K954" s="48"/>
      <c r="L954" s="81"/>
      <c r="M954" s="81"/>
      <c r="N954" s="81"/>
      <c r="O954" s="81"/>
      <c r="P954" s="81"/>
      <c r="Q954" s="81"/>
      <c r="R954" s="15"/>
      <c r="S954" s="15"/>
      <c r="T954" s="15"/>
      <c r="U954" s="15"/>
      <c r="V954" s="15"/>
      <c r="W954" s="48"/>
      <c r="X954" s="15"/>
      <c r="Y954" s="15"/>
      <c r="Z954" s="15"/>
      <c r="AA954" s="15"/>
      <c r="AB954" s="15"/>
      <c r="AC954" s="15"/>
      <c r="AD954" s="48"/>
      <c r="AE954" s="81"/>
      <c r="AF954" s="48"/>
      <c r="AG954" s="15"/>
      <c r="AH954" s="15"/>
      <c r="AI954" s="81"/>
      <c r="AJ954" s="81"/>
      <c r="AK954" s="81"/>
      <c r="AL954" s="15"/>
      <c r="AM954" s="15"/>
      <c r="AN954" s="81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</row>
    <row r="955" spans="1:52" ht="15" customHeight="1" x14ac:dyDescent="0.25">
      <c r="A955" s="15"/>
      <c r="B955" s="15"/>
      <c r="C955" s="15"/>
      <c r="D955" s="15"/>
      <c r="E955" s="15"/>
      <c r="F955" s="15"/>
      <c r="G955" s="15"/>
      <c r="H955" s="48"/>
      <c r="I955" s="48"/>
      <c r="J955" s="48"/>
      <c r="K955" s="48"/>
      <c r="L955" s="81"/>
      <c r="M955" s="81"/>
      <c r="N955" s="81"/>
      <c r="O955" s="81"/>
      <c r="P955" s="81"/>
      <c r="Q955" s="81"/>
      <c r="R955" s="15"/>
      <c r="S955" s="15"/>
      <c r="T955" s="15"/>
      <c r="U955" s="15"/>
      <c r="V955" s="15"/>
      <c r="W955" s="48"/>
      <c r="X955" s="15"/>
      <c r="Y955" s="15"/>
      <c r="Z955" s="15"/>
      <c r="AA955" s="15"/>
      <c r="AB955" s="15"/>
      <c r="AC955" s="15"/>
      <c r="AD955" s="48"/>
      <c r="AE955" s="81"/>
      <c r="AF955" s="48"/>
      <c r="AG955" s="15"/>
      <c r="AH955" s="15"/>
      <c r="AI955" s="81"/>
      <c r="AJ955" s="81"/>
      <c r="AK955" s="81"/>
      <c r="AL955" s="15"/>
      <c r="AM955" s="15"/>
      <c r="AN955" s="81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</row>
    <row r="956" spans="1:52" ht="15" customHeight="1" x14ac:dyDescent="0.25">
      <c r="A956" s="15"/>
      <c r="B956" s="15"/>
      <c r="C956" s="15"/>
      <c r="D956" s="15"/>
      <c r="E956" s="15"/>
      <c r="F956" s="15"/>
      <c r="G956" s="15"/>
      <c r="H956" s="48"/>
      <c r="I956" s="48"/>
      <c r="J956" s="48"/>
      <c r="K956" s="48"/>
      <c r="L956" s="81"/>
      <c r="M956" s="81"/>
      <c r="N956" s="81"/>
      <c r="O956" s="81"/>
      <c r="P956" s="81"/>
      <c r="Q956" s="81"/>
      <c r="R956" s="15"/>
      <c r="S956" s="15"/>
      <c r="T956" s="15"/>
      <c r="U956" s="15"/>
      <c r="V956" s="15"/>
      <c r="W956" s="48"/>
      <c r="X956" s="15"/>
      <c r="Y956" s="15"/>
      <c r="Z956" s="15"/>
      <c r="AA956" s="15"/>
      <c r="AB956" s="15"/>
      <c r="AC956" s="15"/>
      <c r="AD956" s="48"/>
      <c r="AE956" s="81"/>
      <c r="AF956" s="48"/>
      <c r="AG956" s="15"/>
      <c r="AH956" s="15"/>
      <c r="AI956" s="81"/>
      <c r="AJ956" s="81"/>
      <c r="AK956" s="81"/>
      <c r="AL956" s="15"/>
      <c r="AM956" s="15"/>
      <c r="AN956" s="81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</row>
    <row r="957" spans="1:52" ht="15" customHeight="1" x14ac:dyDescent="0.25">
      <c r="A957" s="15"/>
      <c r="B957" s="15"/>
      <c r="C957" s="15"/>
      <c r="D957" s="15"/>
      <c r="E957" s="15"/>
      <c r="F957" s="15"/>
      <c r="G957" s="15"/>
      <c r="H957" s="48"/>
      <c r="I957" s="48"/>
      <c r="J957" s="48"/>
      <c r="K957" s="48"/>
      <c r="L957" s="81"/>
      <c r="M957" s="81"/>
      <c r="N957" s="81"/>
      <c r="O957" s="81"/>
      <c r="P957" s="81"/>
      <c r="Q957" s="81"/>
      <c r="R957" s="15"/>
      <c r="S957" s="15"/>
      <c r="T957" s="15"/>
      <c r="U957" s="15"/>
      <c r="V957" s="15"/>
      <c r="W957" s="48"/>
      <c r="X957" s="15"/>
      <c r="Y957" s="15"/>
      <c r="Z957" s="15"/>
      <c r="AA957" s="15"/>
      <c r="AB957" s="15"/>
      <c r="AC957" s="15"/>
      <c r="AD957" s="48"/>
      <c r="AE957" s="81"/>
      <c r="AF957" s="48"/>
      <c r="AG957" s="15"/>
      <c r="AH957" s="15"/>
      <c r="AI957" s="81"/>
      <c r="AJ957" s="81"/>
      <c r="AK957" s="81"/>
      <c r="AL957" s="15"/>
      <c r="AM957" s="15"/>
      <c r="AN957" s="81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</row>
    <row r="958" spans="1:52" ht="15" customHeight="1" x14ac:dyDescent="0.25">
      <c r="A958" s="15"/>
      <c r="B958" s="15"/>
      <c r="C958" s="15"/>
      <c r="D958" s="15"/>
      <c r="E958" s="15"/>
      <c r="F958" s="15"/>
      <c r="G958" s="15"/>
      <c r="H958" s="48"/>
      <c r="I958" s="48"/>
      <c r="J958" s="48"/>
      <c r="K958" s="48"/>
      <c r="L958" s="81"/>
      <c r="M958" s="81"/>
      <c r="N958" s="81"/>
      <c r="O958" s="81"/>
      <c r="P958" s="81"/>
      <c r="Q958" s="81"/>
      <c r="R958" s="15"/>
      <c r="S958" s="15"/>
      <c r="T958" s="15"/>
      <c r="U958" s="15"/>
      <c r="V958" s="15"/>
      <c r="W958" s="48"/>
      <c r="X958" s="15"/>
      <c r="Y958" s="15"/>
      <c r="Z958" s="15"/>
      <c r="AA958" s="15"/>
      <c r="AB958" s="15"/>
      <c r="AC958" s="15"/>
      <c r="AD958" s="48"/>
      <c r="AE958" s="81"/>
      <c r="AF958" s="48"/>
      <c r="AG958" s="15"/>
      <c r="AH958" s="15"/>
      <c r="AI958" s="81"/>
      <c r="AJ958" s="81"/>
      <c r="AK958" s="81"/>
      <c r="AL958" s="15"/>
      <c r="AM958" s="15"/>
      <c r="AN958" s="81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</row>
    <row r="959" spans="1:52" ht="15" customHeight="1" x14ac:dyDescent="0.25">
      <c r="A959" s="15"/>
      <c r="B959" s="15"/>
      <c r="C959" s="15"/>
      <c r="D959" s="15"/>
      <c r="E959" s="15"/>
      <c r="F959" s="15"/>
      <c r="G959" s="15"/>
      <c r="H959" s="48"/>
      <c r="I959" s="48"/>
      <c r="J959" s="48"/>
      <c r="K959" s="48"/>
      <c r="L959" s="81"/>
      <c r="M959" s="81"/>
      <c r="N959" s="81"/>
      <c r="O959" s="81"/>
      <c r="P959" s="81"/>
      <c r="Q959" s="81"/>
      <c r="R959" s="15"/>
      <c r="S959" s="15"/>
      <c r="T959" s="15"/>
      <c r="U959" s="15"/>
      <c r="V959" s="15"/>
      <c r="W959" s="48"/>
      <c r="X959" s="15"/>
      <c r="Y959" s="15"/>
      <c r="Z959" s="15"/>
      <c r="AA959" s="15"/>
      <c r="AB959" s="15"/>
      <c r="AC959" s="15"/>
      <c r="AD959" s="48"/>
      <c r="AE959" s="81"/>
      <c r="AF959" s="48"/>
      <c r="AG959" s="15"/>
      <c r="AH959" s="15"/>
      <c r="AI959" s="81"/>
      <c r="AJ959" s="81"/>
      <c r="AK959" s="81"/>
      <c r="AL959" s="15"/>
      <c r="AM959" s="15"/>
      <c r="AN959" s="81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</row>
    <row r="960" spans="1:52" ht="15" customHeight="1" x14ac:dyDescent="0.25">
      <c r="A960" s="15"/>
      <c r="B960" s="15"/>
      <c r="C960" s="15"/>
      <c r="D960" s="15"/>
      <c r="E960" s="15"/>
      <c r="F960" s="15"/>
      <c r="G960" s="15"/>
      <c r="H960" s="48"/>
      <c r="I960" s="48"/>
      <c r="J960" s="48"/>
      <c r="K960" s="48"/>
      <c r="L960" s="81"/>
      <c r="M960" s="81"/>
      <c r="N960" s="81"/>
      <c r="O960" s="81"/>
      <c r="P960" s="81"/>
      <c r="Q960" s="81"/>
      <c r="R960" s="15"/>
      <c r="S960" s="15"/>
      <c r="T960" s="15"/>
      <c r="U960" s="15"/>
      <c r="V960" s="15"/>
      <c r="W960" s="48"/>
      <c r="X960" s="15"/>
      <c r="Y960" s="15"/>
      <c r="Z960" s="15"/>
      <c r="AA960" s="15"/>
      <c r="AB960" s="15"/>
      <c r="AC960" s="15"/>
      <c r="AD960" s="48"/>
      <c r="AE960" s="81"/>
      <c r="AF960" s="48"/>
      <c r="AG960" s="15"/>
      <c r="AH960" s="15"/>
      <c r="AI960" s="81"/>
      <c r="AJ960" s="81"/>
      <c r="AK960" s="81"/>
      <c r="AL960" s="15"/>
      <c r="AM960" s="15"/>
      <c r="AN960" s="81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</row>
    <row r="961" spans="1:52" ht="15" customHeight="1" x14ac:dyDescent="0.25">
      <c r="A961" s="15"/>
      <c r="B961" s="15"/>
      <c r="C961" s="15"/>
      <c r="D961" s="15"/>
      <c r="E961" s="15"/>
      <c r="F961" s="15"/>
      <c r="G961" s="15"/>
      <c r="H961" s="48"/>
      <c r="I961" s="48"/>
      <c r="J961" s="48"/>
      <c r="K961" s="48"/>
      <c r="L961" s="81"/>
      <c r="M961" s="81"/>
      <c r="N961" s="81"/>
      <c r="O961" s="81"/>
      <c r="P961" s="81"/>
      <c r="Q961" s="81"/>
      <c r="R961" s="15"/>
      <c r="S961" s="15"/>
      <c r="T961" s="15"/>
      <c r="U961" s="15"/>
      <c r="V961" s="15"/>
      <c r="W961" s="48"/>
      <c r="X961" s="15"/>
      <c r="Y961" s="15"/>
      <c r="Z961" s="15"/>
      <c r="AA961" s="15"/>
      <c r="AB961" s="15"/>
      <c r="AC961" s="15"/>
      <c r="AD961" s="48"/>
      <c r="AE961" s="81"/>
      <c r="AF961" s="48"/>
      <c r="AG961" s="15"/>
      <c r="AH961" s="15"/>
      <c r="AI961" s="81"/>
      <c r="AJ961" s="81"/>
      <c r="AK961" s="81"/>
      <c r="AL961" s="15"/>
      <c r="AM961" s="15"/>
      <c r="AN961" s="81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</row>
    <row r="962" spans="1:52" ht="15" customHeight="1" x14ac:dyDescent="0.25">
      <c r="A962" s="15"/>
      <c r="B962" s="15"/>
      <c r="C962" s="15"/>
      <c r="D962" s="15"/>
      <c r="E962" s="15"/>
      <c r="F962" s="15"/>
      <c r="G962" s="15"/>
      <c r="H962" s="48"/>
      <c r="I962" s="48"/>
      <c r="J962" s="48"/>
      <c r="K962" s="48"/>
      <c r="L962" s="81"/>
      <c r="M962" s="81"/>
      <c r="N962" s="81"/>
      <c r="O962" s="81"/>
      <c r="P962" s="81"/>
      <c r="Q962" s="81"/>
      <c r="R962" s="15"/>
      <c r="S962" s="15"/>
      <c r="T962" s="15"/>
      <c r="U962" s="15"/>
      <c r="V962" s="15"/>
      <c r="W962" s="48"/>
      <c r="X962" s="15"/>
      <c r="Y962" s="15"/>
      <c r="Z962" s="15"/>
      <c r="AA962" s="15"/>
      <c r="AB962" s="15"/>
      <c r="AC962" s="15"/>
      <c r="AD962" s="48"/>
      <c r="AE962" s="81"/>
      <c r="AF962" s="48"/>
      <c r="AG962" s="15"/>
      <c r="AH962" s="15"/>
      <c r="AI962" s="81"/>
      <c r="AJ962" s="81"/>
      <c r="AK962" s="81"/>
      <c r="AL962" s="15"/>
      <c r="AM962" s="15"/>
      <c r="AN962" s="81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</row>
    <row r="963" spans="1:52" ht="15" customHeight="1" x14ac:dyDescent="0.25">
      <c r="A963" s="15"/>
      <c r="B963" s="15"/>
      <c r="C963" s="15"/>
      <c r="D963" s="15"/>
      <c r="E963" s="15"/>
      <c r="F963" s="15"/>
      <c r="G963" s="15"/>
      <c r="H963" s="48"/>
      <c r="I963" s="48"/>
      <c r="J963" s="48"/>
      <c r="K963" s="48"/>
      <c r="L963" s="81"/>
      <c r="M963" s="81"/>
      <c r="N963" s="81"/>
      <c r="O963" s="81"/>
      <c r="P963" s="81"/>
      <c r="Q963" s="81"/>
      <c r="R963" s="15"/>
      <c r="S963" s="15"/>
      <c r="T963" s="15"/>
      <c r="U963" s="15"/>
      <c r="V963" s="15"/>
      <c r="W963" s="48"/>
      <c r="X963" s="15"/>
      <c r="Y963" s="15"/>
      <c r="Z963" s="15"/>
      <c r="AA963" s="15"/>
      <c r="AB963" s="15"/>
      <c r="AC963" s="15"/>
      <c r="AD963" s="48"/>
      <c r="AE963" s="81"/>
      <c r="AF963" s="48"/>
      <c r="AG963" s="15"/>
      <c r="AH963" s="15"/>
      <c r="AI963" s="81"/>
      <c r="AJ963" s="81"/>
      <c r="AK963" s="81"/>
      <c r="AL963" s="15"/>
      <c r="AM963" s="15"/>
      <c r="AN963" s="81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</row>
    <row r="964" spans="1:52" ht="15" customHeight="1" x14ac:dyDescent="0.25">
      <c r="A964" s="15"/>
      <c r="B964" s="15"/>
      <c r="C964" s="15"/>
      <c r="D964" s="15"/>
      <c r="E964" s="15"/>
      <c r="F964" s="15"/>
      <c r="G964" s="15"/>
      <c r="H964" s="48"/>
      <c r="I964" s="48"/>
      <c r="J964" s="48"/>
      <c r="K964" s="48"/>
      <c r="L964" s="81"/>
      <c r="M964" s="81"/>
      <c r="N964" s="81"/>
      <c r="O964" s="81"/>
      <c r="P964" s="81"/>
      <c r="Q964" s="81"/>
      <c r="R964" s="15"/>
      <c r="S964" s="15"/>
      <c r="T964" s="15"/>
      <c r="U964" s="15"/>
      <c r="V964" s="15"/>
      <c r="W964" s="48"/>
      <c r="X964" s="15"/>
      <c r="Y964" s="15"/>
      <c r="Z964" s="15"/>
      <c r="AA964" s="15"/>
      <c r="AB964" s="15"/>
      <c r="AC964" s="15"/>
      <c r="AD964" s="48"/>
      <c r="AE964" s="81"/>
      <c r="AF964" s="48"/>
      <c r="AG964" s="15"/>
      <c r="AH964" s="15"/>
      <c r="AI964" s="81"/>
      <c r="AJ964" s="81"/>
      <c r="AK964" s="81"/>
      <c r="AL964" s="15"/>
      <c r="AM964" s="15"/>
      <c r="AN964" s="81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</row>
    <row r="965" spans="1:52" ht="15" customHeight="1" x14ac:dyDescent="0.25">
      <c r="A965" s="15"/>
      <c r="B965" s="15"/>
      <c r="C965" s="15"/>
      <c r="D965" s="15"/>
      <c r="E965" s="15"/>
      <c r="F965" s="15"/>
      <c r="G965" s="15"/>
      <c r="H965" s="48"/>
      <c r="I965" s="48"/>
      <c r="J965" s="48"/>
      <c r="K965" s="48"/>
      <c r="L965" s="81"/>
      <c r="M965" s="81"/>
      <c r="N965" s="81"/>
      <c r="O965" s="81"/>
      <c r="P965" s="81"/>
      <c r="Q965" s="81"/>
      <c r="R965" s="15"/>
      <c r="S965" s="15"/>
      <c r="T965" s="15"/>
      <c r="U965" s="15"/>
      <c r="V965" s="15"/>
      <c r="W965" s="48"/>
      <c r="X965" s="15"/>
      <c r="Y965" s="15"/>
      <c r="Z965" s="15"/>
      <c r="AA965" s="15"/>
      <c r="AB965" s="15"/>
      <c r="AC965" s="15"/>
      <c r="AD965" s="48"/>
      <c r="AE965" s="81"/>
      <c r="AF965" s="48"/>
      <c r="AG965" s="15"/>
      <c r="AH965" s="15"/>
      <c r="AI965" s="81"/>
      <c r="AJ965" s="81"/>
      <c r="AK965" s="81"/>
      <c r="AL965" s="15"/>
      <c r="AM965" s="15"/>
      <c r="AN965" s="81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</row>
    <row r="966" spans="1:52" ht="15" customHeight="1" x14ac:dyDescent="0.25">
      <c r="A966" s="15"/>
      <c r="B966" s="15"/>
      <c r="C966" s="15"/>
      <c r="D966" s="15"/>
      <c r="E966" s="15"/>
      <c r="F966" s="15"/>
      <c r="G966" s="15"/>
      <c r="H966" s="48"/>
      <c r="I966" s="48"/>
      <c r="J966" s="48"/>
      <c r="K966" s="48"/>
      <c r="L966" s="81"/>
      <c r="M966" s="81"/>
      <c r="N966" s="81"/>
      <c r="O966" s="81"/>
      <c r="P966" s="81"/>
      <c r="Q966" s="81"/>
      <c r="R966" s="15"/>
      <c r="S966" s="15"/>
      <c r="T966" s="15"/>
      <c r="U966" s="15"/>
      <c r="V966" s="15"/>
      <c r="W966" s="48"/>
      <c r="X966" s="15"/>
      <c r="Y966" s="15"/>
      <c r="Z966" s="15"/>
      <c r="AA966" s="15"/>
      <c r="AB966" s="15"/>
      <c r="AC966" s="15"/>
      <c r="AD966" s="48"/>
      <c r="AE966" s="81"/>
      <c r="AF966" s="48"/>
      <c r="AG966" s="15"/>
      <c r="AH966" s="15"/>
      <c r="AI966" s="81"/>
      <c r="AJ966" s="81"/>
      <c r="AK966" s="81"/>
      <c r="AL966" s="15"/>
      <c r="AM966" s="15"/>
      <c r="AN966" s="81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</row>
    <row r="967" spans="1:52" ht="15" customHeight="1" x14ac:dyDescent="0.25">
      <c r="A967" s="15"/>
      <c r="B967" s="15"/>
      <c r="C967" s="15"/>
      <c r="D967" s="15"/>
      <c r="E967" s="15"/>
      <c r="F967" s="15"/>
      <c r="G967" s="15"/>
      <c r="H967" s="48"/>
      <c r="I967" s="48"/>
      <c r="J967" s="48"/>
      <c r="K967" s="48"/>
      <c r="L967" s="81"/>
      <c r="M967" s="81"/>
      <c r="N967" s="81"/>
      <c r="O967" s="81"/>
      <c r="P967" s="81"/>
      <c r="Q967" s="81"/>
      <c r="R967" s="15"/>
      <c r="S967" s="15"/>
      <c r="T967" s="15"/>
      <c r="U967" s="15"/>
      <c r="V967" s="15"/>
      <c r="W967" s="48"/>
      <c r="X967" s="15"/>
      <c r="Y967" s="15"/>
      <c r="Z967" s="15"/>
      <c r="AA967" s="15"/>
      <c r="AB967" s="15"/>
      <c r="AC967" s="15"/>
      <c r="AD967" s="48"/>
      <c r="AE967" s="81"/>
      <c r="AF967" s="48"/>
      <c r="AG967" s="15"/>
      <c r="AH967" s="15"/>
      <c r="AI967" s="81"/>
      <c r="AJ967" s="81"/>
      <c r="AK967" s="81"/>
      <c r="AL967" s="15"/>
      <c r="AM967" s="15"/>
      <c r="AN967" s="81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</row>
    <row r="968" spans="1:52" ht="15" customHeight="1" x14ac:dyDescent="0.25">
      <c r="A968" s="15"/>
      <c r="B968" s="15"/>
      <c r="C968" s="15"/>
      <c r="D968" s="15"/>
      <c r="E968" s="15"/>
      <c r="F968" s="15"/>
      <c r="G968" s="15"/>
      <c r="H968" s="48"/>
      <c r="I968" s="48"/>
      <c r="J968" s="48"/>
      <c r="K968" s="48"/>
      <c r="L968" s="81"/>
      <c r="M968" s="81"/>
      <c r="N968" s="81"/>
      <c r="O968" s="81"/>
      <c r="P968" s="81"/>
      <c r="Q968" s="81"/>
      <c r="R968" s="15"/>
      <c r="S968" s="15"/>
      <c r="T968" s="15"/>
      <c r="U968" s="15"/>
      <c r="V968" s="15"/>
      <c r="W968" s="48"/>
      <c r="X968" s="15"/>
      <c r="Y968" s="15"/>
      <c r="Z968" s="15"/>
      <c r="AA968" s="15"/>
      <c r="AB968" s="15"/>
      <c r="AC968" s="15"/>
      <c r="AD968" s="48"/>
      <c r="AE968" s="81"/>
      <c r="AF968" s="48"/>
      <c r="AG968" s="15"/>
      <c r="AH968" s="15"/>
      <c r="AI968" s="81"/>
      <c r="AJ968" s="81"/>
      <c r="AK968" s="81"/>
      <c r="AL968" s="15"/>
      <c r="AM968" s="15"/>
      <c r="AN968" s="81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</row>
    <row r="969" spans="1:52" ht="15" customHeight="1" x14ac:dyDescent="0.25">
      <c r="A969" s="15"/>
      <c r="B969" s="15"/>
      <c r="C969" s="15"/>
      <c r="D969" s="15"/>
      <c r="E969" s="15"/>
      <c r="F969" s="15"/>
      <c r="G969" s="15"/>
      <c r="H969" s="48"/>
      <c r="I969" s="48"/>
      <c r="J969" s="48"/>
      <c r="K969" s="48"/>
      <c r="L969" s="81"/>
      <c r="M969" s="81"/>
      <c r="N969" s="81"/>
      <c r="O969" s="81"/>
      <c r="P969" s="81"/>
      <c r="Q969" s="81"/>
      <c r="R969" s="15"/>
      <c r="S969" s="15"/>
      <c r="T969" s="15"/>
      <c r="U969" s="15"/>
      <c r="V969" s="15"/>
      <c r="W969" s="48"/>
      <c r="X969" s="15"/>
      <c r="Y969" s="15"/>
      <c r="Z969" s="15"/>
      <c r="AA969" s="15"/>
      <c r="AB969" s="15"/>
      <c r="AC969" s="15"/>
      <c r="AD969" s="48"/>
      <c r="AE969" s="81"/>
      <c r="AF969" s="48"/>
      <c r="AG969" s="15"/>
      <c r="AH969" s="15"/>
      <c r="AI969" s="81"/>
      <c r="AJ969" s="81"/>
      <c r="AK969" s="81"/>
      <c r="AL969" s="15"/>
      <c r="AM969" s="15"/>
      <c r="AN969" s="81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</row>
    <row r="970" spans="1:52" ht="15" customHeight="1" x14ac:dyDescent="0.25">
      <c r="A970" s="15"/>
      <c r="B970" s="15"/>
      <c r="C970" s="15"/>
      <c r="D970" s="15"/>
      <c r="E970" s="15"/>
      <c r="F970" s="15"/>
      <c r="G970" s="15"/>
      <c r="H970" s="48"/>
      <c r="I970" s="48"/>
      <c r="J970" s="48"/>
      <c r="K970" s="48"/>
      <c r="L970" s="81"/>
      <c r="M970" s="81"/>
      <c r="N970" s="81"/>
      <c r="O970" s="81"/>
      <c r="P970" s="81"/>
      <c r="Q970" s="81"/>
      <c r="R970" s="15"/>
      <c r="S970" s="15"/>
      <c r="T970" s="15"/>
      <c r="U970" s="15"/>
      <c r="V970" s="15"/>
      <c r="W970" s="48"/>
      <c r="X970" s="15"/>
      <c r="Y970" s="15"/>
      <c r="Z970" s="15"/>
      <c r="AA970" s="15"/>
      <c r="AB970" s="15"/>
      <c r="AC970" s="15"/>
      <c r="AD970" s="48"/>
      <c r="AE970" s="81"/>
      <c r="AF970" s="48"/>
      <c r="AG970" s="15"/>
      <c r="AH970" s="15"/>
      <c r="AI970" s="81"/>
      <c r="AJ970" s="81"/>
      <c r="AK970" s="81"/>
      <c r="AL970" s="15"/>
      <c r="AM970" s="15"/>
      <c r="AN970" s="81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</row>
    <row r="971" spans="1:52" ht="15" customHeight="1" x14ac:dyDescent="0.25">
      <c r="A971" s="15"/>
      <c r="B971" s="15"/>
      <c r="C971" s="15"/>
      <c r="D971" s="15"/>
      <c r="E971" s="15"/>
      <c r="F971" s="15"/>
      <c r="G971" s="15"/>
      <c r="H971" s="48"/>
      <c r="I971" s="48"/>
      <c r="J971" s="48"/>
      <c r="K971" s="48"/>
      <c r="L971" s="81"/>
      <c r="M971" s="81"/>
      <c r="N971" s="81"/>
      <c r="O971" s="81"/>
      <c r="P971" s="81"/>
      <c r="Q971" s="81"/>
      <c r="R971" s="15"/>
      <c r="S971" s="15"/>
      <c r="T971" s="15"/>
      <c r="U971" s="15"/>
      <c r="V971" s="15"/>
      <c r="W971" s="48"/>
      <c r="X971" s="15"/>
      <c r="Y971" s="15"/>
      <c r="Z971" s="15"/>
      <c r="AA971" s="15"/>
      <c r="AB971" s="15"/>
      <c r="AC971" s="15"/>
      <c r="AD971" s="48"/>
      <c r="AE971" s="81"/>
      <c r="AF971" s="48"/>
      <c r="AG971" s="15"/>
      <c r="AH971" s="15"/>
      <c r="AI971" s="81"/>
      <c r="AJ971" s="81"/>
      <c r="AK971" s="81"/>
      <c r="AL971" s="15"/>
      <c r="AM971" s="15"/>
      <c r="AN971" s="81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</row>
    <row r="972" spans="1:52" ht="15" customHeight="1" x14ac:dyDescent="0.25">
      <c r="A972" s="15"/>
      <c r="B972" s="15"/>
      <c r="C972" s="15"/>
      <c r="D972" s="15"/>
      <c r="E972" s="15"/>
      <c r="F972" s="15"/>
      <c r="G972" s="15"/>
      <c r="H972" s="48"/>
      <c r="I972" s="48"/>
      <c r="J972" s="48"/>
      <c r="K972" s="48"/>
      <c r="L972" s="81"/>
      <c r="M972" s="81"/>
      <c r="N972" s="81"/>
      <c r="O972" s="81"/>
      <c r="P972" s="81"/>
      <c r="Q972" s="81"/>
      <c r="R972" s="15"/>
      <c r="S972" s="15"/>
      <c r="T972" s="15"/>
      <c r="U972" s="15"/>
      <c r="V972" s="15"/>
      <c r="W972" s="48"/>
      <c r="X972" s="15"/>
      <c r="Y972" s="15"/>
      <c r="Z972" s="15"/>
      <c r="AA972" s="15"/>
      <c r="AB972" s="15"/>
      <c r="AC972" s="15"/>
      <c r="AD972" s="48"/>
      <c r="AE972" s="81"/>
      <c r="AF972" s="48"/>
      <c r="AG972" s="15"/>
      <c r="AH972" s="15"/>
      <c r="AI972" s="81"/>
      <c r="AJ972" s="81"/>
      <c r="AK972" s="81"/>
      <c r="AL972" s="15"/>
      <c r="AM972" s="15"/>
      <c r="AN972" s="81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</row>
    <row r="973" spans="1:52" ht="15" customHeight="1" x14ac:dyDescent="0.25">
      <c r="A973" s="15"/>
      <c r="B973" s="15"/>
      <c r="C973" s="15"/>
      <c r="D973" s="15"/>
      <c r="E973" s="15"/>
      <c r="F973" s="15"/>
      <c r="G973" s="15"/>
      <c r="H973" s="48"/>
      <c r="I973" s="48"/>
      <c r="J973" s="48"/>
      <c r="K973" s="48"/>
      <c r="L973" s="81"/>
      <c r="M973" s="81"/>
      <c r="N973" s="81"/>
      <c r="O973" s="81"/>
      <c r="P973" s="81"/>
      <c r="Q973" s="81"/>
      <c r="R973" s="15"/>
      <c r="S973" s="15"/>
      <c r="T973" s="15"/>
      <c r="U973" s="15"/>
      <c r="V973" s="15"/>
      <c r="W973" s="48"/>
      <c r="X973" s="15"/>
      <c r="Y973" s="15"/>
      <c r="Z973" s="15"/>
      <c r="AA973" s="15"/>
      <c r="AB973" s="15"/>
      <c r="AC973" s="15"/>
      <c r="AD973" s="48"/>
      <c r="AE973" s="81"/>
      <c r="AF973" s="48"/>
      <c r="AG973" s="15"/>
      <c r="AH973" s="15"/>
      <c r="AI973" s="81"/>
      <c r="AJ973" s="81"/>
      <c r="AK973" s="81"/>
      <c r="AL973" s="15"/>
      <c r="AM973" s="15"/>
      <c r="AN973" s="81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</row>
    <row r="974" spans="1:52" ht="15" customHeight="1" x14ac:dyDescent="0.25">
      <c r="A974" s="15"/>
      <c r="B974" s="15"/>
      <c r="C974" s="15"/>
      <c r="D974" s="15"/>
      <c r="E974" s="15"/>
      <c r="F974" s="15"/>
      <c r="G974" s="15"/>
      <c r="H974" s="48"/>
      <c r="I974" s="48"/>
      <c r="J974" s="48"/>
      <c r="K974" s="48"/>
      <c r="L974" s="81"/>
      <c r="M974" s="81"/>
      <c r="N974" s="81"/>
      <c r="O974" s="81"/>
      <c r="P974" s="81"/>
      <c r="Q974" s="81"/>
      <c r="R974" s="15"/>
      <c r="S974" s="15"/>
      <c r="T974" s="15"/>
      <c r="U974" s="15"/>
      <c r="V974" s="15"/>
      <c r="W974" s="48"/>
      <c r="X974" s="15"/>
      <c r="Y974" s="15"/>
      <c r="Z974" s="15"/>
      <c r="AA974" s="15"/>
      <c r="AB974" s="15"/>
      <c r="AC974" s="15"/>
      <c r="AD974" s="48"/>
      <c r="AE974" s="81"/>
      <c r="AF974" s="48"/>
      <c r="AG974" s="15"/>
      <c r="AH974" s="15"/>
      <c r="AI974" s="81"/>
      <c r="AJ974" s="81"/>
      <c r="AK974" s="81"/>
      <c r="AL974" s="15"/>
      <c r="AM974" s="15"/>
      <c r="AN974" s="81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</row>
    <row r="975" spans="1:52" ht="15" customHeight="1" x14ac:dyDescent="0.25">
      <c r="A975" s="15"/>
      <c r="B975" s="15"/>
      <c r="C975" s="15"/>
      <c r="D975" s="15"/>
      <c r="E975" s="15"/>
      <c r="F975" s="15"/>
      <c r="G975" s="15"/>
      <c r="H975" s="48"/>
      <c r="I975" s="48"/>
      <c r="J975" s="48"/>
      <c r="K975" s="48"/>
      <c r="L975" s="81"/>
      <c r="M975" s="81"/>
      <c r="N975" s="81"/>
      <c r="O975" s="81"/>
      <c r="P975" s="81"/>
      <c r="Q975" s="81"/>
      <c r="R975" s="15"/>
      <c r="S975" s="15"/>
      <c r="T975" s="15"/>
      <c r="U975" s="15"/>
      <c r="V975" s="15"/>
      <c r="W975" s="48"/>
      <c r="X975" s="15"/>
      <c r="Y975" s="15"/>
      <c r="Z975" s="15"/>
      <c r="AA975" s="15"/>
      <c r="AB975" s="15"/>
      <c r="AC975" s="15"/>
      <c r="AD975" s="48"/>
      <c r="AE975" s="81"/>
      <c r="AF975" s="48"/>
      <c r="AG975" s="15"/>
      <c r="AH975" s="15"/>
      <c r="AI975" s="81"/>
      <c r="AJ975" s="81"/>
      <c r="AK975" s="81"/>
      <c r="AL975" s="15"/>
      <c r="AM975" s="15"/>
      <c r="AN975" s="81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</row>
    <row r="976" spans="1:52" ht="15" customHeight="1" x14ac:dyDescent="0.25">
      <c r="A976" s="15"/>
      <c r="B976" s="15"/>
      <c r="C976" s="15"/>
      <c r="D976" s="15"/>
      <c r="E976" s="15"/>
      <c r="F976" s="15"/>
      <c r="G976" s="15"/>
      <c r="H976" s="48"/>
      <c r="I976" s="48"/>
      <c r="J976" s="48"/>
      <c r="K976" s="48"/>
      <c r="L976" s="81"/>
      <c r="M976" s="81"/>
      <c r="N976" s="81"/>
      <c r="O976" s="81"/>
      <c r="P976" s="81"/>
      <c r="Q976" s="81"/>
      <c r="R976" s="15"/>
      <c r="S976" s="15"/>
      <c r="T976" s="15"/>
      <c r="U976" s="15"/>
      <c r="V976" s="15"/>
      <c r="W976" s="48"/>
      <c r="X976" s="15"/>
      <c r="Y976" s="15"/>
      <c r="Z976" s="15"/>
      <c r="AA976" s="15"/>
      <c r="AB976" s="15"/>
      <c r="AC976" s="15"/>
      <c r="AD976" s="48"/>
      <c r="AE976" s="81"/>
      <c r="AF976" s="48"/>
      <c r="AG976" s="15"/>
      <c r="AH976" s="15"/>
      <c r="AI976" s="81"/>
      <c r="AJ976" s="81"/>
      <c r="AK976" s="81"/>
      <c r="AL976" s="15"/>
      <c r="AM976" s="15"/>
      <c r="AN976" s="81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</row>
    <row r="977" spans="1:52" ht="15" customHeight="1" x14ac:dyDescent="0.25">
      <c r="A977" s="15"/>
      <c r="B977" s="15"/>
      <c r="C977" s="15"/>
      <c r="D977" s="15"/>
      <c r="E977" s="15"/>
      <c r="F977" s="15"/>
      <c r="G977" s="15"/>
      <c r="H977" s="48"/>
      <c r="I977" s="48"/>
      <c r="J977" s="48"/>
      <c r="K977" s="48"/>
      <c r="L977" s="81"/>
      <c r="M977" s="81"/>
      <c r="N977" s="81"/>
      <c r="O977" s="81"/>
      <c r="P977" s="81"/>
      <c r="Q977" s="81"/>
      <c r="R977" s="15"/>
      <c r="S977" s="15"/>
      <c r="T977" s="15"/>
      <c r="U977" s="15"/>
      <c r="V977" s="15"/>
      <c r="W977" s="48"/>
      <c r="X977" s="15"/>
      <c r="Y977" s="15"/>
      <c r="Z977" s="15"/>
      <c r="AA977" s="15"/>
      <c r="AB977" s="15"/>
      <c r="AC977" s="15"/>
      <c r="AD977" s="48"/>
      <c r="AE977" s="81"/>
      <c r="AF977" s="48"/>
      <c r="AG977" s="15"/>
      <c r="AH977" s="15"/>
      <c r="AI977" s="81"/>
      <c r="AJ977" s="81"/>
      <c r="AK977" s="81"/>
      <c r="AL977" s="15"/>
      <c r="AM977" s="15"/>
      <c r="AN977" s="81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</row>
    <row r="978" spans="1:52" ht="15" customHeight="1" x14ac:dyDescent="0.25">
      <c r="A978" s="15"/>
      <c r="B978" s="15"/>
      <c r="C978" s="15"/>
      <c r="D978" s="15"/>
      <c r="E978" s="15"/>
      <c r="F978" s="15"/>
      <c r="G978" s="15"/>
      <c r="H978" s="48"/>
      <c r="I978" s="48"/>
      <c r="J978" s="48"/>
      <c r="K978" s="48"/>
      <c r="L978" s="81"/>
      <c r="M978" s="81"/>
      <c r="N978" s="81"/>
      <c r="O978" s="81"/>
      <c r="P978" s="81"/>
      <c r="Q978" s="81"/>
      <c r="R978" s="15"/>
      <c r="S978" s="15"/>
      <c r="T978" s="15"/>
      <c r="U978" s="15"/>
      <c r="V978" s="15"/>
      <c r="W978" s="48"/>
      <c r="X978" s="15"/>
      <c r="Y978" s="15"/>
      <c r="Z978" s="15"/>
      <c r="AA978" s="15"/>
      <c r="AB978" s="15"/>
      <c r="AC978" s="15"/>
      <c r="AD978" s="48"/>
      <c r="AE978" s="81"/>
      <c r="AF978" s="48"/>
      <c r="AG978" s="15"/>
      <c r="AH978" s="15"/>
      <c r="AI978" s="81"/>
      <c r="AJ978" s="81"/>
      <c r="AK978" s="81"/>
      <c r="AL978" s="15"/>
      <c r="AM978" s="15"/>
      <c r="AN978" s="81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</row>
    <row r="979" spans="1:52" ht="15" customHeight="1" x14ac:dyDescent="0.25">
      <c r="A979" s="15"/>
      <c r="B979" s="15"/>
      <c r="C979" s="15"/>
      <c r="D979" s="15"/>
      <c r="E979" s="15"/>
      <c r="F979" s="15"/>
      <c r="G979" s="15"/>
      <c r="H979" s="48"/>
      <c r="I979" s="48"/>
      <c r="J979" s="48"/>
      <c r="K979" s="48"/>
      <c r="L979" s="81"/>
      <c r="M979" s="81"/>
      <c r="N979" s="81"/>
      <c r="O979" s="81"/>
      <c r="P979" s="81"/>
      <c r="Q979" s="81"/>
      <c r="R979" s="15"/>
      <c r="S979" s="15"/>
      <c r="T979" s="15"/>
      <c r="U979" s="15"/>
      <c r="V979" s="15"/>
      <c r="W979" s="48"/>
      <c r="X979" s="15"/>
      <c r="Y979" s="15"/>
      <c r="Z979" s="15"/>
      <c r="AA979" s="15"/>
      <c r="AB979" s="15"/>
      <c r="AC979" s="15"/>
      <c r="AD979" s="48"/>
      <c r="AE979" s="81"/>
      <c r="AF979" s="48"/>
      <c r="AG979" s="15"/>
      <c r="AH979" s="15"/>
      <c r="AI979" s="81"/>
      <c r="AJ979" s="81"/>
      <c r="AK979" s="81"/>
      <c r="AL979" s="15"/>
      <c r="AM979" s="15"/>
      <c r="AN979" s="81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</row>
    <row r="980" spans="1:52" ht="15" customHeight="1" x14ac:dyDescent="0.25">
      <c r="A980" s="15"/>
      <c r="B980" s="15"/>
      <c r="C980" s="15"/>
      <c r="D980" s="15"/>
      <c r="E980" s="15"/>
      <c r="F980" s="15"/>
      <c r="G980" s="15"/>
      <c r="H980" s="48"/>
      <c r="I980" s="48"/>
      <c r="J980" s="48"/>
      <c r="K980" s="48"/>
      <c r="L980" s="81"/>
      <c r="M980" s="81"/>
      <c r="N980" s="81"/>
      <c r="O980" s="81"/>
      <c r="P980" s="81"/>
      <c r="Q980" s="81"/>
      <c r="R980" s="15"/>
      <c r="S980" s="15"/>
      <c r="T980" s="15"/>
      <c r="U980" s="15"/>
      <c r="V980" s="15"/>
      <c r="W980" s="48"/>
      <c r="X980" s="15"/>
      <c r="Y980" s="15"/>
      <c r="Z980" s="15"/>
      <c r="AA980" s="15"/>
      <c r="AB980" s="15"/>
      <c r="AC980" s="15"/>
      <c r="AD980" s="48"/>
      <c r="AE980" s="81"/>
      <c r="AF980" s="48"/>
      <c r="AG980" s="15"/>
      <c r="AH980" s="15"/>
      <c r="AI980" s="81"/>
      <c r="AJ980" s="81"/>
      <c r="AK980" s="81"/>
      <c r="AL980" s="15"/>
      <c r="AM980" s="15"/>
      <c r="AN980" s="81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</row>
    <row r="981" spans="1:52" ht="15" customHeight="1" x14ac:dyDescent="0.25">
      <c r="A981" s="15"/>
      <c r="B981" s="15"/>
      <c r="C981" s="15"/>
      <c r="D981" s="15"/>
      <c r="E981" s="15"/>
      <c r="F981" s="15"/>
      <c r="G981" s="15"/>
      <c r="H981" s="48"/>
      <c r="I981" s="48"/>
      <c r="J981" s="48"/>
      <c r="K981" s="48"/>
      <c r="L981" s="81"/>
      <c r="M981" s="81"/>
      <c r="N981" s="81"/>
      <c r="O981" s="81"/>
      <c r="P981" s="81"/>
      <c r="Q981" s="81"/>
      <c r="R981" s="15"/>
      <c r="S981" s="15"/>
      <c r="T981" s="15"/>
      <c r="U981" s="15"/>
      <c r="V981" s="15"/>
      <c r="W981" s="48"/>
      <c r="X981" s="15"/>
      <c r="Y981" s="15"/>
      <c r="Z981" s="15"/>
      <c r="AA981" s="15"/>
      <c r="AB981" s="15"/>
      <c r="AC981" s="15"/>
      <c r="AD981" s="48"/>
      <c r="AE981" s="81"/>
      <c r="AF981" s="48"/>
      <c r="AG981" s="15"/>
      <c r="AH981" s="15"/>
      <c r="AI981" s="81"/>
      <c r="AJ981" s="81"/>
      <c r="AK981" s="81"/>
      <c r="AL981" s="15"/>
      <c r="AM981" s="15"/>
      <c r="AN981" s="81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</row>
    <row r="982" spans="1:52" ht="15" customHeight="1" x14ac:dyDescent="0.25">
      <c r="A982" s="15"/>
      <c r="B982" s="15"/>
      <c r="C982" s="15"/>
      <c r="D982" s="15"/>
      <c r="E982" s="15"/>
      <c r="F982" s="15"/>
      <c r="G982" s="15"/>
      <c r="H982" s="48"/>
      <c r="I982" s="48"/>
      <c r="J982" s="48"/>
      <c r="K982" s="48"/>
      <c r="L982" s="81"/>
      <c r="M982" s="81"/>
      <c r="N982" s="81"/>
      <c r="O982" s="81"/>
      <c r="P982" s="81"/>
      <c r="Q982" s="81"/>
      <c r="R982" s="15"/>
      <c r="S982" s="15"/>
      <c r="T982" s="15"/>
      <c r="U982" s="15"/>
      <c r="V982" s="15"/>
      <c r="W982" s="48"/>
      <c r="X982" s="15"/>
      <c r="Y982" s="15"/>
      <c r="Z982" s="15"/>
      <c r="AA982" s="15"/>
      <c r="AB982" s="15"/>
      <c r="AC982" s="15"/>
      <c r="AD982" s="48"/>
      <c r="AE982" s="81"/>
      <c r="AF982" s="48"/>
      <c r="AG982" s="15"/>
      <c r="AH982" s="15"/>
      <c r="AI982" s="81"/>
      <c r="AJ982" s="81"/>
      <c r="AK982" s="81"/>
      <c r="AL982" s="15"/>
      <c r="AM982" s="15"/>
      <c r="AN982" s="81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</row>
    <row r="983" spans="1:52" ht="15" customHeight="1" x14ac:dyDescent="0.25">
      <c r="A983" s="15"/>
      <c r="B983" s="15"/>
      <c r="C983" s="15"/>
      <c r="D983" s="15"/>
      <c r="E983" s="15"/>
      <c r="F983" s="15"/>
      <c r="G983" s="15"/>
      <c r="H983" s="48"/>
      <c r="I983" s="48"/>
      <c r="J983" s="48"/>
      <c r="K983" s="48"/>
      <c r="L983" s="81"/>
      <c r="M983" s="81"/>
      <c r="N983" s="81"/>
      <c r="O983" s="81"/>
      <c r="P983" s="81"/>
      <c r="Q983" s="81"/>
      <c r="R983" s="15"/>
      <c r="S983" s="15"/>
      <c r="T983" s="15"/>
      <c r="U983" s="15"/>
      <c r="V983" s="15"/>
      <c r="W983" s="48"/>
      <c r="X983" s="15"/>
      <c r="Y983" s="15"/>
      <c r="Z983" s="15"/>
      <c r="AA983" s="15"/>
      <c r="AB983" s="15"/>
      <c r="AC983" s="15"/>
      <c r="AD983" s="48"/>
      <c r="AE983" s="81"/>
      <c r="AF983" s="48"/>
      <c r="AG983" s="15"/>
      <c r="AH983" s="15"/>
      <c r="AI983" s="81"/>
      <c r="AJ983" s="81"/>
      <c r="AK983" s="81"/>
      <c r="AL983" s="15"/>
      <c r="AM983" s="15"/>
      <c r="AN983" s="81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</row>
    <row r="984" spans="1:52" ht="15" customHeight="1" x14ac:dyDescent="0.25">
      <c r="A984" s="15"/>
      <c r="B984" s="15"/>
      <c r="C984" s="15"/>
      <c r="D984" s="15"/>
      <c r="E984" s="15"/>
      <c r="F984" s="15"/>
      <c r="G984" s="15"/>
      <c r="H984" s="48"/>
      <c r="I984" s="48"/>
      <c r="J984" s="48"/>
      <c r="K984" s="48"/>
      <c r="L984" s="81"/>
      <c r="M984" s="81"/>
      <c r="N984" s="81"/>
      <c r="O984" s="81"/>
      <c r="P984" s="81"/>
      <c r="Q984" s="81"/>
      <c r="R984" s="15"/>
      <c r="S984" s="15"/>
      <c r="T984" s="15"/>
      <c r="U984" s="15"/>
      <c r="V984" s="15"/>
      <c r="W984" s="48"/>
      <c r="X984" s="15"/>
      <c r="Y984" s="15"/>
      <c r="Z984" s="15"/>
      <c r="AA984" s="15"/>
      <c r="AB984" s="15"/>
      <c r="AC984" s="15"/>
      <c r="AD984" s="48"/>
      <c r="AE984" s="81"/>
      <c r="AF984" s="48"/>
      <c r="AG984" s="15"/>
      <c r="AH984" s="15"/>
      <c r="AI984" s="81"/>
      <c r="AJ984" s="81"/>
      <c r="AK984" s="81"/>
      <c r="AL984" s="15"/>
      <c r="AM984" s="15"/>
      <c r="AN984" s="81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</row>
    <row r="985" spans="1:52" ht="15" customHeight="1" x14ac:dyDescent="0.25">
      <c r="A985" s="15"/>
      <c r="B985" s="15"/>
      <c r="C985" s="15"/>
      <c r="D985" s="15"/>
      <c r="E985" s="15"/>
      <c r="F985" s="15"/>
      <c r="G985" s="15"/>
      <c r="H985" s="48"/>
      <c r="I985" s="48"/>
      <c r="J985" s="48"/>
      <c r="K985" s="48"/>
      <c r="L985" s="81"/>
      <c r="M985" s="81"/>
      <c r="N985" s="81"/>
      <c r="O985" s="81"/>
      <c r="P985" s="81"/>
      <c r="Q985" s="81"/>
      <c r="R985" s="15"/>
      <c r="S985" s="15"/>
      <c r="T985" s="15"/>
      <c r="U985" s="15"/>
      <c r="V985" s="15"/>
      <c r="W985" s="48"/>
      <c r="X985" s="15"/>
      <c r="Y985" s="15"/>
      <c r="Z985" s="15"/>
      <c r="AA985" s="15"/>
      <c r="AB985" s="15"/>
      <c r="AC985" s="15"/>
      <c r="AD985" s="48"/>
      <c r="AE985" s="81"/>
      <c r="AF985" s="48"/>
      <c r="AG985" s="15"/>
      <c r="AH985" s="15"/>
      <c r="AI985" s="81"/>
      <c r="AJ985" s="81"/>
      <c r="AK985" s="81"/>
      <c r="AL985" s="15"/>
      <c r="AM985" s="15"/>
      <c r="AN985" s="81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</row>
    <row r="986" spans="1:52" ht="15" customHeight="1" x14ac:dyDescent="0.25">
      <c r="A986" s="15"/>
      <c r="B986" s="15"/>
      <c r="C986" s="15"/>
      <c r="D986" s="15"/>
      <c r="E986" s="15"/>
      <c r="F986" s="15"/>
      <c r="G986" s="15"/>
      <c r="H986" s="48"/>
      <c r="I986" s="48"/>
      <c r="J986" s="48"/>
      <c r="K986" s="48"/>
      <c r="L986" s="81"/>
      <c r="M986" s="81"/>
      <c r="N986" s="81"/>
      <c r="O986" s="81"/>
      <c r="P986" s="81"/>
      <c r="Q986" s="81"/>
      <c r="R986" s="15"/>
      <c r="S986" s="15"/>
      <c r="T986" s="15"/>
      <c r="U986" s="15"/>
      <c r="V986" s="15"/>
      <c r="W986" s="48"/>
      <c r="X986" s="15"/>
      <c r="Y986" s="15"/>
      <c r="Z986" s="15"/>
      <c r="AA986" s="15"/>
      <c r="AB986" s="15"/>
      <c r="AC986" s="15"/>
      <c r="AD986" s="48"/>
      <c r="AE986" s="81"/>
      <c r="AF986" s="48"/>
      <c r="AG986" s="15"/>
      <c r="AH986" s="15"/>
      <c r="AI986" s="81"/>
      <c r="AJ986" s="81"/>
      <c r="AK986" s="81"/>
      <c r="AL986" s="15"/>
      <c r="AM986" s="15"/>
      <c r="AN986" s="81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</row>
    <row r="987" spans="1:52" ht="15" customHeight="1" x14ac:dyDescent="0.25">
      <c r="A987" s="15"/>
      <c r="B987" s="15"/>
      <c r="C987" s="15"/>
      <c r="D987" s="15"/>
      <c r="E987" s="15"/>
      <c r="F987" s="15"/>
      <c r="G987" s="15"/>
      <c r="H987" s="48"/>
      <c r="I987" s="48"/>
      <c r="J987" s="48"/>
      <c r="K987" s="48"/>
      <c r="L987" s="81"/>
      <c r="M987" s="81"/>
      <c r="N987" s="81"/>
      <c r="O987" s="81"/>
      <c r="P987" s="81"/>
      <c r="Q987" s="81"/>
      <c r="R987" s="15"/>
      <c r="S987" s="15"/>
      <c r="T987" s="15"/>
      <c r="U987" s="15"/>
      <c r="V987" s="15"/>
      <c r="W987" s="48"/>
      <c r="X987" s="15"/>
      <c r="Y987" s="15"/>
      <c r="Z987" s="15"/>
      <c r="AA987" s="15"/>
      <c r="AB987" s="15"/>
      <c r="AC987" s="15"/>
      <c r="AD987" s="48"/>
      <c r="AE987" s="81"/>
      <c r="AF987" s="48"/>
      <c r="AG987" s="15"/>
      <c r="AH987" s="15"/>
      <c r="AI987" s="81"/>
      <c r="AJ987" s="81"/>
      <c r="AK987" s="81"/>
      <c r="AL987" s="15"/>
      <c r="AM987" s="15"/>
      <c r="AN987" s="81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</row>
    <row r="988" spans="1:52" ht="15" customHeight="1" x14ac:dyDescent="0.25">
      <c r="A988" s="15"/>
      <c r="B988" s="15"/>
      <c r="C988" s="15"/>
      <c r="D988" s="15"/>
      <c r="E988" s="15"/>
      <c r="F988" s="15"/>
      <c r="G988" s="15"/>
      <c r="H988" s="48"/>
      <c r="I988" s="48"/>
      <c r="J988" s="48"/>
      <c r="K988" s="48"/>
      <c r="L988" s="81"/>
      <c r="M988" s="81"/>
      <c r="N988" s="81"/>
      <c r="O988" s="81"/>
      <c r="P988" s="81"/>
      <c r="Q988" s="81"/>
      <c r="R988" s="15"/>
      <c r="S988" s="15"/>
      <c r="T988" s="15"/>
      <c r="U988" s="15"/>
      <c r="V988" s="15"/>
      <c r="W988" s="48"/>
      <c r="X988" s="15"/>
      <c r="Y988" s="15"/>
      <c r="Z988" s="15"/>
      <c r="AA988" s="15"/>
      <c r="AB988" s="15"/>
      <c r="AC988" s="15"/>
      <c r="AD988" s="48"/>
      <c r="AE988" s="81"/>
      <c r="AF988" s="48"/>
      <c r="AG988" s="15"/>
      <c r="AH988" s="15"/>
      <c r="AI988" s="81"/>
      <c r="AJ988" s="81"/>
      <c r="AK988" s="81"/>
      <c r="AL988" s="15"/>
      <c r="AM988" s="15"/>
      <c r="AN988" s="81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</row>
    <row r="989" spans="1:52" ht="15" customHeight="1" x14ac:dyDescent="0.25">
      <c r="A989" s="15"/>
      <c r="B989" s="15"/>
      <c r="C989" s="15"/>
      <c r="D989" s="15"/>
      <c r="E989" s="15"/>
      <c r="F989" s="15"/>
      <c r="G989" s="15"/>
      <c r="H989" s="48"/>
      <c r="I989" s="48"/>
      <c r="J989" s="48"/>
      <c r="K989" s="48"/>
      <c r="L989" s="81"/>
      <c r="M989" s="81"/>
      <c r="N989" s="81"/>
      <c r="O989" s="81"/>
      <c r="P989" s="81"/>
      <c r="Q989" s="81"/>
      <c r="R989" s="15"/>
      <c r="S989" s="15"/>
      <c r="T989" s="15"/>
      <c r="U989" s="15"/>
      <c r="V989" s="15"/>
      <c r="W989" s="48"/>
      <c r="X989" s="15"/>
      <c r="Y989" s="15"/>
      <c r="Z989" s="15"/>
      <c r="AA989" s="15"/>
      <c r="AB989" s="15"/>
      <c r="AC989" s="15"/>
      <c r="AD989" s="48"/>
      <c r="AE989" s="81"/>
      <c r="AF989" s="48"/>
      <c r="AG989" s="15"/>
      <c r="AH989" s="15"/>
      <c r="AI989" s="81"/>
      <c r="AJ989" s="81"/>
      <c r="AK989" s="81"/>
      <c r="AL989" s="15"/>
      <c r="AM989" s="15"/>
      <c r="AN989" s="81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</row>
    <row r="990" spans="1:52" ht="15" customHeight="1" x14ac:dyDescent="0.25">
      <c r="A990" s="15"/>
      <c r="B990" s="15"/>
      <c r="C990" s="15"/>
      <c r="D990" s="15"/>
      <c r="E990" s="15"/>
      <c r="F990" s="15"/>
      <c r="G990" s="15"/>
      <c r="H990" s="48"/>
      <c r="I990" s="48"/>
      <c r="J990" s="48"/>
      <c r="K990" s="48"/>
      <c r="L990" s="81"/>
      <c r="M990" s="81"/>
      <c r="N990" s="81"/>
      <c r="O990" s="81"/>
      <c r="P990" s="81"/>
      <c r="Q990" s="81"/>
      <c r="R990" s="15"/>
      <c r="S990" s="15"/>
      <c r="T990" s="15"/>
      <c r="U990" s="15"/>
      <c r="V990" s="15"/>
      <c r="W990" s="48"/>
      <c r="X990" s="15"/>
      <c r="Y990" s="15"/>
      <c r="Z990" s="15"/>
      <c r="AA990" s="15"/>
      <c r="AB990" s="15"/>
      <c r="AC990" s="15"/>
      <c r="AD990" s="48"/>
      <c r="AE990" s="81"/>
      <c r="AF990" s="48"/>
      <c r="AG990" s="15"/>
      <c r="AH990" s="15"/>
      <c r="AI990" s="81"/>
      <c r="AJ990" s="81"/>
      <c r="AK990" s="81"/>
      <c r="AL990" s="15"/>
      <c r="AM990" s="15"/>
      <c r="AN990" s="81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</row>
    <row r="991" spans="1:52" ht="15" customHeight="1" x14ac:dyDescent="0.25">
      <c r="A991" s="15"/>
      <c r="B991" s="15"/>
      <c r="C991" s="15"/>
      <c r="D991" s="15"/>
      <c r="E991" s="15"/>
      <c r="F991" s="15"/>
      <c r="G991" s="15"/>
      <c r="H991" s="48"/>
      <c r="I991" s="48"/>
      <c r="J991" s="48"/>
      <c r="K991" s="48"/>
      <c r="L991" s="81"/>
      <c r="M991" s="81"/>
      <c r="N991" s="81"/>
      <c r="O991" s="81"/>
      <c r="P991" s="81"/>
      <c r="Q991" s="81"/>
      <c r="R991" s="15"/>
      <c r="S991" s="15"/>
      <c r="T991" s="15"/>
      <c r="U991" s="15"/>
      <c r="V991" s="15"/>
      <c r="W991" s="48"/>
      <c r="X991" s="15"/>
      <c r="Y991" s="15"/>
      <c r="Z991" s="15"/>
      <c r="AA991" s="15"/>
      <c r="AB991" s="15"/>
      <c r="AC991" s="15"/>
      <c r="AD991" s="48"/>
      <c r="AE991" s="81"/>
      <c r="AF991" s="48"/>
      <c r="AG991" s="15"/>
      <c r="AH991" s="15"/>
      <c r="AI991" s="81"/>
      <c r="AJ991" s="81"/>
      <c r="AK991" s="81"/>
      <c r="AL991" s="15"/>
      <c r="AM991" s="15"/>
      <c r="AN991" s="81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</row>
    <row r="992" spans="1:52" ht="15" customHeight="1" x14ac:dyDescent="0.25">
      <c r="A992" s="15"/>
      <c r="B992" s="15"/>
      <c r="C992" s="15"/>
      <c r="D992" s="15"/>
      <c r="E992" s="15"/>
      <c r="F992" s="15"/>
      <c r="G992" s="15"/>
      <c r="H992" s="48"/>
      <c r="I992" s="48"/>
      <c r="J992" s="48"/>
      <c r="K992" s="48"/>
      <c r="L992" s="81"/>
      <c r="M992" s="81"/>
      <c r="N992" s="81"/>
      <c r="O992" s="81"/>
      <c r="P992" s="81"/>
      <c r="Q992" s="81"/>
      <c r="R992" s="15"/>
      <c r="S992" s="15"/>
      <c r="T992" s="15"/>
      <c r="U992" s="15"/>
      <c r="V992" s="15"/>
      <c r="W992" s="48"/>
      <c r="X992" s="15"/>
      <c r="Y992" s="15"/>
      <c r="Z992" s="15"/>
      <c r="AA992" s="15"/>
      <c r="AB992" s="15"/>
      <c r="AC992" s="15"/>
      <c r="AD992" s="48"/>
      <c r="AE992" s="81"/>
      <c r="AF992" s="48"/>
      <c r="AG992" s="15"/>
      <c r="AH992" s="15"/>
      <c r="AI992" s="81"/>
      <c r="AJ992" s="81"/>
      <c r="AK992" s="81"/>
      <c r="AL992" s="15"/>
      <c r="AM992" s="15"/>
      <c r="AN992" s="81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</row>
    <row r="993" spans="1:52" ht="15" customHeight="1" x14ac:dyDescent="0.25">
      <c r="A993" s="15"/>
      <c r="B993" s="15"/>
      <c r="C993" s="15"/>
      <c r="D993" s="15"/>
      <c r="E993" s="15"/>
      <c r="F993" s="15"/>
      <c r="G993" s="15"/>
      <c r="H993" s="48"/>
      <c r="I993" s="48"/>
      <c r="J993" s="48"/>
      <c r="K993" s="48"/>
      <c r="L993" s="81"/>
      <c r="M993" s="81"/>
      <c r="N993" s="81"/>
      <c r="O993" s="81"/>
      <c r="P993" s="81"/>
      <c r="Q993" s="81"/>
      <c r="R993" s="15"/>
      <c r="S993" s="15"/>
      <c r="T993" s="15"/>
      <c r="U993" s="15"/>
      <c r="V993" s="15"/>
      <c r="W993" s="48"/>
      <c r="X993" s="15"/>
      <c r="Y993" s="15"/>
      <c r="Z993" s="15"/>
      <c r="AA993" s="15"/>
      <c r="AB993" s="15"/>
      <c r="AC993" s="15"/>
      <c r="AD993" s="48"/>
      <c r="AE993" s="81"/>
      <c r="AF993" s="48"/>
      <c r="AG993" s="15"/>
      <c r="AH993" s="15"/>
      <c r="AI993" s="81"/>
      <c r="AJ993" s="81"/>
      <c r="AK993" s="81"/>
      <c r="AL993" s="15"/>
      <c r="AM993" s="15"/>
      <c r="AN993" s="81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</row>
    <row r="994" spans="1:52" ht="15" customHeight="1" x14ac:dyDescent="0.25">
      <c r="A994" s="15"/>
      <c r="B994" s="15"/>
      <c r="C994" s="15"/>
      <c r="D994" s="15"/>
      <c r="E994" s="15"/>
      <c r="F994" s="15"/>
      <c r="G994" s="15"/>
      <c r="H994" s="48"/>
      <c r="I994" s="48"/>
      <c r="J994" s="48"/>
      <c r="K994" s="48"/>
      <c r="L994" s="81"/>
      <c r="M994" s="81"/>
      <c r="N994" s="81"/>
      <c r="O994" s="81"/>
      <c r="P994" s="81"/>
      <c r="Q994" s="81"/>
      <c r="R994" s="15"/>
      <c r="S994" s="15"/>
      <c r="T994" s="15"/>
      <c r="U994" s="15"/>
      <c r="V994" s="15"/>
      <c r="W994" s="48"/>
      <c r="X994" s="15"/>
      <c r="Y994" s="15"/>
      <c r="Z994" s="15"/>
      <c r="AA994" s="15"/>
      <c r="AB994" s="15"/>
      <c r="AC994" s="15"/>
      <c r="AD994" s="48"/>
      <c r="AE994" s="81"/>
      <c r="AF994" s="48"/>
      <c r="AG994" s="15"/>
      <c r="AH994" s="15"/>
      <c r="AI994" s="81"/>
      <c r="AJ994" s="81"/>
      <c r="AK994" s="81"/>
      <c r="AL994" s="15"/>
      <c r="AM994" s="15"/>
      <c r="AN994" s="81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</row>
    <row r="995" spans="1:52" ht="15" customHeight="1" x14ac:dyDescent="0.25">
      <c r="A995" s="15"/>
      <c r="B995" s="15"/>
      <c r="C995" s="15"/>
      <c r="D995" s="15"/>
      <c r="E995" s="15"/>
      <c r="F995" s="15"/>
      <c r="G995" s="15"/>
      <c r="H995" s="48"/>
      <c r="I995" s="48"/>
      <c r="J995" s="48"/>
      <c r="K995" s="48"/>
      <c r="L995" s="81"/>
      <c r="M995" s="81"/>
      <c r="N995" s="81"/>
      <c r="O995" s="81"/>
      <c r="P995" s="81"/>
      <c r="Q995" s="81"/>
      <c r="R995" s="15"/>
      <c r="S995" s="15"/>
      <c r="T995" s="15"/>
      <c r="U995" s="15"/>
      <c r="V995" s="15"/>
      <c r="W995" s="48"/>
      <c r="X995" s="15"/>
      <c r="Y995" s="15"/>
      <c r="Z995" s="15"/>
      <c r="AA995" s="15"/>
      <c r="AB995" s="15"/>
      <c r="AC995" s="15"/>
      <c r="AD995" s="48"/>
      <c r="AE995" s="81"/>
      <c r="AF995" s="48"/>
      <c r="AG995" s="15"/>
      <c r="AH995" s="15"/>
      <c r="AI995" s="81"/>
      <c r="AJ995" s="81"/>
      <c r="AK995" s="81"/>
      <c r="AL995" s="15"/>
      <c r="AM995" s="15"/>
      <c r="AN995" s="81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</row>
    <row r="996" spans="1:52" ht="15" customHeight="1" x14ac:dyDescent="0.25">
      <c r="A996" s="15"/>
      <c r="B996" s="15"/>
      <c r="C996" s="15"/>
      <c r="D996" s="15"/>
      <c r="E996" s="15"/>
      <c r="F996" s="15"/>
      <c r="G996" s="15"/>
      <c r="H996" s="48"/>
      <c r="I996" s="48"/>
      <c r="J996" s="48"/>
      <c r="K996" s="48"/>
      <c r="L996" s="81"/>
      <c r="M996" s="81"/>
      <c r="N996" s="81"/>
      <c r="O996" s="81"/>
      <c r="P996" s="81"/>
      <c r="Q996" s="81"/>
      <c r="R996" s="15"/>
      <c r="S996" s="15"/>
      <c r="T996" s="15"/>
      <c r="U996" s="15"/>
      <c r="V996" s="15"/>
      <c r="W996" s="48"/>
      <c r="X996" s="15"/>
      <c r="Y996" s="15"/>
      <c r="Z996" s="15"/>
      <c r="AA996" s="15"/>
      <c r="AB996" s="15"/>
      <c r="AC996" s="15"/>
      <c r="AD996" s="48"/>
      <c r="AE996" s="81"/>
      <c r="AF996" s="48"/>
      <c r="AG996" s="15"/>
      <c r="AH996" s="15"/>
      <c r="AI996" s="81"/>
      <c r="AJ996" s="81"/>
      <c r="AK996" s="81"/>
      <c r="AL996" s="15"/>
      <c r="AM996" s="15"/>
      <c r="AN996" s="81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</row>
    <row r="997" spans="1:52" ht="15" customHeight="1" x14ac:dyDescent="0.25">
      <c r="A997" s="15"/>
      <c r="B997" s="15"/>
      <c r="C997" s="15"/>
      <c r="D997" s="15"/>
      <c r="E997" s="15"/>
      <c r="F997" s="15"/>
      <c r="G997" s="15"/>
      <c r="H997" s="48"/>
      <c r="I997" s="48"/>
      <c r="J997" s="48"/>
      <c r="K997" s="48"/>
      <c r="L997" s="81"/>
      <c r="M997" s="81"/>
      <c r="N997" s="81"/>
      <c r="O997" s="81"/>
      <c r="P997" s="81"/>
      <c r="Q997" s="81"/>
      <c r="R997" s="15"/>
      <c r="S997" s="15"/>
      <c r="T997" s="15"/>
      <c r="U997" s="15"/>
      <c r="V997" s="15"/>
      <c r="W997" s="48"/>
      <c r="X997" s="15"/>
      <c r="Y997" s="15"/>
      <c r="Z997" s="15"/>
      <c r="AA997" s="15"/>
      <c r="AB997" s="15"/>
      <c r="AC997" s="15"/>
      <c r="AD997" s="48"/>
      <c r="AE997" s="81"/>
      <c r="AF997" s="48"/>
      <c r="AG997" s="15"/>
      <c r="AH997" s="15"/>
      <c r="AI997" s="81"/>
      <c r="AJ997" s="81"/>
      <c r="AK997" s="81"/>
      <c r="AL997" s="15"/>
      <c r="AM997" s="15"/>
      <c r="AN997" s="81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</row>
    <row r="998" spans="1:52" ht="15" customHeight="1" x14ac:dyDescent="0.25">
      <c r="A998" s="15"/>
      <c r="B998" s="15"/>
      <c r="C998" s="15"/>
      <c r="D998" s="15"/>
      <c r="E998" s="15"/>
      <c r="F998" s="15"/>
      <c r="G998" s="15"/>
      <c r="H998" s="48"/>
      <c r="I998" s="48"/>
      <c r="J998" s="48"/>
      <c r="K998" s="48"/>
      <c r="L998" s="81"/>
      <c r="M998" s="81"/>
      <c r="N998" s="81"/>
      <c r="O998" s="81"/>
      <c r="P998" s="81"/>
      <c r="Q998" s="81"/>
      <c r="R998" s="15"/>
      <c r="S998" s="15"/>
      <c r="T998" s="15"/>
      <c r="U998" s="15"/>
      <c r="V998" s="15"/>
      <c r="W998" s="48"/>
      <c r="X998" s="15"/>
      <c r="Y998" s="15"/>
      <c r="Z998" s="15"/>
      <c r="AA998" s="15"/>
      <c r="AB998" s="15"/>
      <c r="AC998" s="15"/>
      <c r="AD998" s="48"/>
      <c r="AE998" s="81"/>
      <c r="AF998" s="48"/>
      <c r="AG998" s="15"/>
      <c r="AH998" s="15"/>
      <c r="AI998" s="81"/>
      <c r="AJ998" s="81"/>
      <c r="AK998" s="81"/>
      <c r="AL998" s="15"/>
      <c r="AM998" s="15"/>
      <c r="AN998" s="81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</row>
    <row r="999" spans="1:52" ht="15" customHeight="1" x14ac:dyDescent="0.25">
      <c r="A999" s="15"/>
      <c r="B999" s="15"/>
      <c r="C999" s="15"/>
      <c r="D999" s="15"/>
      <c r="E999" s="15"/>
      <c r="F999" s="15"/>
      <c r="G999" s="15"/>
      <c r="H999" s="48"/>
      <c r="I999" s="48"/>
      <c r="J999" s="48"/>
      <c r="K999" s="48"/>
      <c r="L999" s="81"/>
      <c r="M999" s="81"/>
      <c r="N999" s="81"/>
      <c r="O999" s="81"/>
      <c r="P999" s="81"/>
      <c r="Q999" s="81"/>
      <c r="R999" s="15"/>
      <c r="S999" s="15"/>
      <c r="T999" s="15"/>
      <c r="U999" s="15"/>
      <c r="V999" s="15"/>
      <c r="W999" s="48"/>
      <c r="X999" s="15"/>
      <c r="Y999" s="15"/>
      <c r="Z999" s="15"/>
      <c r="AA999" s="15"/>
      <c r="AB999" s="15"/>
      <c r="AC999" s="15"/>
      <c r="AD999" s="48"/>
      <c r="AE999" s="81"/>
      <c r="AF999" s="48"/>
      <c r="AG999" s="15"/>
      <c r="AH999" s="15"/>
      <c r="AI999" s="81"/>
      <c r="AJ999" s="81"/>
      <c r="AK999" s="81"/>
      <c r="AL999" s="15"/>
      <c r="AM999" s="15"/>
      <c r="AN999" s="81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</row>
    <row r="1000" spans="1:52" ht="15" customHeight="1" x14ac:dyDescent="0.25">
      <c r="A1000" s="15"/>
      <c r="B1000" s="15"/>
      <c r="C1000" s="15"/>
      <c r="D1000" s="15"/>
      <c r="E1000" s="15"/>
      <c r="F1000" s="15"/>
      <c r="G1000" s="15"/>
      <c r="H1000" s="48"/>
      <c r="I1000" s="48"/>
      <c r="J1000" s="48"/>
      <c r="K1000" s="48"/>
      <c r="L1000" s="81"/>
      <c r="M1000" s="81"/>
      <c r="N1000" s="81"/>
      <c r="O1000" s="81"/>
      <c r="P1000" s="81"/>
      <c r="Q1000" s="81"/>
      <c r="R1000" s="15"/>
      <c r="S1000" s="15"/>
      <c r="T1000" s="15"/>
      <c r="U1000" s="15"/>
      <c r="V1000" s="15"/>
      <c r="W1000" s="48"/>
      <c r="X1000" s="15"/>
      <c r="Y1000" s="15"/>
      <c r="Z1000" s="15"/>
      <c r="AA1000" s="15"/>
      <c r="AB1000" s="15"/>
      <c r="AC1000" s="15"/>
      <c r="AD1000" s="48"/>
      <c r="AE1000" s="81"/>
      <c r="AF1000" s="48"/>
      <c r="AG1000" s="15"/>
      <c r="AH1000" s="15"/>
      <c r="AI1000" s="81"/>
      <c r="AJ1000" s="81"/>
      <c r="AK1000" s="81"/>
      <c r="AL1000" s="15"/>
      <c r="AM1000" s="15"/>
      <c r="AN1000" s="81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</row>
    <row r="1001" spans="1:52" ht="15" customHeight="1" x14ac:dyDescent="0.25">
      <c r="A1001" s="15"/>
      <c r="B1001" s="15"/>
      <c r="C1001" s="15"/>
      <c r="D1001" s="15"/>
      <c r="E1001" s="15"/>
      <c r="F1001" s="15"/>
      <c r="G1001" s="15"/>
      <c r="H1001" s="48"/>
      <c r="I1001" s="48"/>
      <c r="J1001" s="48"/>
      <c r="K1001" s="48"/>
      <c r="L1001" s="81"/>
      <c r="M1001" s="81"/>
      <c r="N1001" s="81"/>
      <c r="O1001" s="81"/>
      <c r="P1001" s="81"/>
      <c r="Q1001" s="81"/>
      <c r="R1001" s="15"/>
      <c r="S1001" s="15"/>
      <c r="T1001" s="15"/>
      <c r="U1001" s="15"/>
      <c r="V1001" s="15"/>
      <c r="W1001" s="48"/>
      <c r="X1001" s="15"/>
      <c r="Y1001" s="15"/>
      <c r="Z1001" s="15"/>
      <c r="AA1001" s="15"/>
      <c r="AB1001" s="15"/>
      <c r="AC1001" s="15"/>
      <c r="AD1001" s="48"/>
      <c r="AE1001" s="81"/>
      <c r="AF1001" s="48"/>
      <c r="AG1001" s="15"/>
      <c r="AH1001" s="15"/>
      <c r="AI1001" s="81"/>
      <c r="AJ1001" s="81"/>
      <c r="AK1001" s="81"/>
      <c r="AL1001" s="15"/>
      <c r="AM1001" s="15"/>
      <c r="AN1001" s="81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</row>
    <row r="1002" spans="1:52" ht="15" customHeight="1" x14ac:dyDescent="0.25">
      <c r="A1002" s="15"/>
      <c r="B1002" s="15"/>
      <c r="C1002" s="15"/>
      <c r="D1002" s="15"/>
      <c r="E1002" s="15"/>
      <c r="F1002" s="15"/>
      <c r="G1002" s="15"/>
      <c r="H1002" s="48"/>
      <c r="I1002" s="48"/>
      <c r="J1002" s="48"/>
      <c r="K1002" s="48"/>
      <c r="L1002" s="81"/>
      <c r="M1002" s="81"/>
      <c r="N1002" s="81"/>
      <c r="O1002" s="81"/>
      <c r="P1002" s="81"/>
      <c r="Q1002" s="81"/>
      <c r="R1002" s="15"/>
      <c r="S1002" s="15"/>
      <c r="T1002" s="15"/>
      <c r="U1002" s="15"/>
      <c r="V1002" s="15"/>
      <c r="W1002" s="48"/>
      <c r="X1002" s="15"/>
      <c r="Y1002" s="15"/>
      <c r="Z1002" s="15"/>
      <c r="AA1002" s="15"/>
      <c r="AB1002" s="15"/>
      <c r="AC1002" s="15"/>
      <c r="AD1002" s="48"/>
      <c r="AE1002" s="81"/>
      <c r="AF1002" s="48"/>
      <c r="AG1002" s="15"/>
      <c r="AH1002" s="15"/>
      <c r="AI1002" s="81"/>
      <c r="AJ1002" s="81"/>
      <c r="AK1002" s="81"/>
      <c r="AL1002" s="15"/>
      <c r="AM1002" s="15"/>
      <c r="AN1002" s="81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</row>
    <row r="1003" spans="1:52" ht="15" customHeight="1" x14ac:dyDescent="0.25">
      <c r="A1003" s="15"/>
      <c r="B1003" s="15"/>
      <c r="C1003" s="15"/>
      <c r="D1003" s="15"/>
      <c r="E1003" s="15"/>
      <c r="F1003" s="15"/>
      <c r="G1003" s="15"/>
      <c r="H1003" s="48"/>
      <c r="I1003" s="48"/>
      <c r="J1003" s="48"/>
      <c r="K1003" s="48"/>
      <c r="L1003" s="81"/>
      <c r="M1003" s="81"/>
      <c r="N1003" s="81"/>
      <c r="O1003" s="81"/>
      <c r="P1003" s="81"/>
      <c r="Q1003" s="81"/>
      <c r="R1003" s="15"/>
      <c r="S1003" s="15"/>
      <c r="T1003" s="15"/>
      <c r="U1003" s="15"/>
      <c r="V1003" s="15"/>
      <c r="W1003" s="48"/>
      <c r="X1003" s="15"/>
      <c r="Y1003" s="15"/>
      <c r="Z1003" s="15"/>
      <c r="AA1003" s="15"/>
      <c r="AB1003" s="15"/>
      <c r="AC1003" s="15"/>
      <c r="AD1003" s="48"/>
      <c r="AE1003" s="81"/>
      <c r="AF1003" s="48"/>
      <c r="AG1003" s="15"/>
      <c r="AH1003" s="15"/>
      <c r="AI1003" s="81"/>
      <c r="AJ1003" s="81"/>
      <c r="AK1003" s="81"/>
      <c r="AL1003" s="15"/>
      <c r="AM1003" s="15"/>
      <c r="AN1003" s="81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</row>
    <row r="1004" spans="1:52" ht="15" customHeight="1" x14ac:dyDescent="0.25">
      <c r="A1004" s="15"/>
      <c r="B1004" s="15"/>
      <c r="C1004" s="15"/>
      <c r="D1004" s="15"/>
      <c r="E1004" s="15"/>
      <c r="F1004" s="15"/>
      <c r="G1004" s="15"/>
      <c r="H1004" s="48"/>
      <c r="I1004" s="48"/>
      <c r="J1004" s="48"/>
      <c r="K1004" s="48"/>
      <c r="L1004" s="81"/>
      <c r="M1004" s="81"/>
      <c r="N1004" s="81"/>
      <c r="O1004" s="81"/>
      <c r="P1004" s="81"/>
      <c r="Q1004" s="81"/>
      <c r="R1004" s="15"/>
      <c r="S1004" s="15"/>
      <c r="T1004" s="15"/>
      <c r="U1004" s="15"/>
      <c r="V1004" s="15"/>
      <c r="W1004" s="48"/>
      <c r="X1004" s="15"/>
      <c r="Y1004" s="15"/>
      <c r="Z1004" s="15"/>
      <c r="AA1004" s="15"/>
      <c r="AB1004" s="15"/>
      <c r="AC1004" s="15"/>
      <c r="AD1004" s="48"/>
      <c r="AE1004" s="81"/>
      <c r="AF1004" s="48"/>
      <c r="AG1004" s="15"/>
      <c r="AH1004" s="15"/>
      <c r="AI1004" s="81"/>
      <c r="AJ1004" s="81"/>
      <c r="AK1004" s="81"/>
      <c r="AL1004" s="15"/>
      <c r="AM1004" s="15"/>
      <c r="AN1004" s="81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</row>
  </sheetData>
  <autoFilter ref="A4:BG504"/>
  <mergeCells count="2">
    <mergeCell ref="A1:BG1"/>
    <mergeCell ref="A2:BG2"/>
  </mergeCells>
  <conditionalFormatting sqref="AO5:AO504">
    <cfRule type="cellIs" dxfId="24" priority="2" operator="greaterThan">
      <formula>1</formula>
    </cfRule>
  </conditionalFormatting>
  <conditionalFormatting sqref="AV5:AV504">
    <cfRule type="expression" dxfId="23" priority="5">
      <formula>AV5="PASS"</formula>
    </cfRule>
    <cfRule type="expression" dxfId="22" priority="6">
      <formula>AND(AV5&lt;&gt;"",AV5&lt;&gt;"PASS")</formula>
    </cfRule>
  </conditionalFormatting>
  <conditionalFormatting sqref="AX5:AX504">
    <cfRule type="containsText" dxfId="21" priority="3" operator="containsText" text="Exact">
      <formula>NOT(ISERROR(SEARCH("Exact",AX5)))</formula>
    </cfRule>
    <cfRule type="containsText" dxfId="20" priority="4" operator="containsText" text="Only">
      <formula>NOT(ISERROR(SEARCH("Only",AX5)))</formula>
    </cfRule>
  </conditionalFormatting>
  <conditionalFormatting sqref="AY5:AY504">
    <cfRule type="expression" dxfId="19" priority="10">
      <formula>LEFT(AY5,5)="Claim"</formula>
    </cfRule>
    <cfRule type="expression" dxfId="18" priority="11">
      <formula>OR(LEFT(AY5,4)="Hold",LEFT(AY5,6)="Manual",ISNUMBER(SEARCH("monitor",AY5)))</formula>
    </cfRule>
    <cfRule type="expression" dxfId="17" priority="12">
      <formula>OR(LEFT(AY5,5)="Block",ISNUMBER(SEARCH("Do not claim",AY5)))</formula>
    </cfRule>
  </conditionalFormatting>
  <conditionalFormatting sqref="BA5:BA504">
    <cfRule type="expression" dxfId="16" priority="7">
      <formula>BA5="PASS"</formula>
    </cfRule>
    <cfRule type="expression" dxfId="15" priority="8">
      <formula>BA5="REVIEW"</formula>
    </cfRule>
    <cfRule type="expression" dxfId="14" priority="9">
      <formula>BA5="N.A."</formula>
    </cfRule>
  </conditionalFormatting>
  <dataValidations count="5">
    <dataValidation type="list" sqref="F5:F504" xr:uid="{00000000-0002-0000-0300-000000000000}">
      <formula1>"Invoice,Debit Note,Credit Note,Invoice Amendment,Debit Note Amendment,Credit Note Amendment,Bill of Entry,ISD Document,RCM Self Invoice"</formula1>
      <formula2>0</formula2>
    </dataValidation>
    <dataValidation type="list" sqref="S5:S504 AB5:AC504" xr:uid="{00000000-0002-0000-0300-000001000000}">
      <formula1>"Yes,No"</formula1>
      <formula2>0</formula2>
    </dataValidation>
    <dataValidation type="list" sqref="U5:U504" xr:uid="{00000000-0002-0000-0300-000002000000}">
      <formula1>"Goods,Services,Mixed"</formula1>
      <formula2>0</formula2>
    </dataValidation>
    <dataValidation type="list" allowBlank="1" sqref="T5:T504" xr:uid="{00000000-0002-0000-0300-000005000000}">
      <formula1>"Regular,Import Goods,Import Services,SEZ,ISD,Deemed Export,Other"</formula1>
      <formula2>0</formula2>
    </dataValidation>
    <dataValidation type="decimal" allowBlank="1" errorTitle="Invalid apportionment" error="Enter a share between 0% and 100%." sqref="X5:Z504" xr:uid="{00000000-0002-0000-0300-000006000000}">
      <formula1>0</formula1>
      <formula2>1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3000000}">
          <x14:formula1>
            <xm:f>Lists!$H$5:$H$18</xm:f>
          </x14:formula1>
          <xm:sqref>AA5:AA504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1" width="10" customWidth="1"/>
    <col min="2" max="2" width="15" customWidth="1"/>
    <col min="3" max="3" width="16.21875" customWidth="1"/>
    <col min="4" max="4" width="22.44140625" customWidth="1"/>
    <col min="5" max="5" width="11.88671875" customWidth="1"/>
    <col min="6" max="6" width="16.21875" customWidth="1"/>
    <col min="7" max="7" width="15.6640625" customWidth="1"/>
    <col min="8" max="8" width="11.88671875" customWidth="1"/>
    <col min="9" max="9" width="15.6640625" customWidth="1"/>
    <col min="10" max="11" width="11.88671875" customWidth="1"/>
    <col min="12" max="12" width="13.109375" customWidth="1"/>
    <col min="13" max="14" width="11.21875" customWidth="1"/>
    <col min="15" max="15" width="13.109375" customWidth="1"/>
    <col min="16" max="16" width="10" customWidth="1"/>
    <col min="17" max="17" width="13.109375" customWidth="1"/>
    <col min="18" max="18" width="11.21875" customWidth="1"/>
    <col min="19" max="19" width="8.109375" customWidth="1"/>
    <col min="20" max="20" width="13.109375" customWidth="1"/>
    <col min="21" max="21" width="23.77734375" customWidth="1"/>
    <col min="22" max="22" width="13.77734375" customWidth="1"/>
    <col min="23" max="23" width="11.88671875" customWidth="1"/>
    <col min="24" max="24" width="26.21875" customWidth="1"/>
    <col min="25" max="25" width="14.33203125" customWidth="1"/>
    <col min="26" max="26" width="12.44140625" customWidth="1"/>
    <col min="27" max="27" width="15" customWidth="1"/>
    <col min="28" max="28" width="18.77734375" customWidth="1"/>
    <col min="29" max="29" width="11.21875" customWidth="1"/>
    <col min="30" max="30" width="15.6640625" customWidth="1"/>
    <col min="31" max="31" width="30" customWidth="1"/>
    <col min="32" max="32" width="12.44140625" customWidth="1"/>
    <col min="33" max="33" width="10" customWidth="1"/>
    <col min="34" max="34" width="11.88671875" customWidth="1"/>
    <col min="35" max="35" width="14.33203125" customWidth="1"/>
    <col min="36" max="36" width="34.33203125" customWidth="1"/>
    <col min="37" max="37" width="25.6640625" customWidth="1"/>
    <col min="38" max="38" width="10" customWidth="1"/>
    <col min="39" max="40" width="15.6640625" customWidth="1"/>
  </cols>
  <sheetData>
    <row r="1" spans="1:40" ht="30" customHeight="1" x14ac:dyDescent="0.25">
      <c r="A1" s="4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4"/>
      <c r="AN1" s="14"/>
    </row>
    <row r="2" spans="1:40" ht="27.75" customHeight="1" x14ac:dyDescent="0.25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4"/>
      <c r="AN2" s="14"/>
    </row>
    <row r="3" spans="1:40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40" ht="48" customHeight="1" x14ac:dyDescent="0.25">
      <c r="A4" s="26" t="s">
        <v>218</v>
      </c>
      <c r="B4" s="26" t="s">
        <v>219</v>
      </c>
      <c r="C4" s="26" t="s">
        <v>126</v>
      </c>
      <c r="D4" s="26" t="s">
        <v>127</v>
      </c>
      <c r="E4" s="26" t="s">
        <v>220</v>
      </c>
      <c r="F4" s="26" t="s">
        <v>129</v>
      </c>
      <c r="G4" s="26" t="s">
        <v>130</v>
      </c>
      <c r="H4" s="26" t="s">
        <v>131</v>
      </c>
      <c r="I4" s="26" t="s">
        <v>132</v>
      </c>
      <c r="J4" s="26" t="s">
        <v>133</v>
      </c>
      <c r="K4" s="26" t="s">
        <v>221</v>
      </c>
      <c r="L4" s="26" t="s">
        <v>135</v>
      </c>
      <c r="M4" s="26" t="s">
        <v>136</v>
      </c>
      <c r="N4" s="26" t="s">
        <v>137</v>
      </c>
      <c r="O4" s="26" t="s">
        <v>138</v>
      </c>
      <c r="P4" s="26" t="s">
        <v>139</v>
      </c>
      <c r="Q4" s="26" t="s">
        <v>140</v>
      </c>
      <c r="R4" s="26" t="s">
        <v>141</v>
      </c>
      <c r="S4" s="26" t="s">
        <v>142</v>
      </c>
      <c r="T4" s="26" t="s">
        <v>222</v>
      </c>
      <c r="U4" s="26" t="s">
        <v>223</v>
      </c>
      <c r="V4" s="26" t="s">
        <v>224</v>
      </c>
      <c r="W4" s="26" t="s">
        <v>225</v>
      </c>
      <c r="X4" s="26" t="s">
        <v>226</v>
      </c>
      <c r="Y4" s="26" t="s">
        <v>227</v>
      </c>
      <c r="Z4" s="26" t="s">
        <v>228</v>
      </c>
      <c r="AA4" s="26" t="s">
        <v>229</v>
      </c>
      <c r="AB4" s="26" t="s">
        <v>230</v>
      </c>
      <c r="AC4" s="26" t="s">
        <v>231</v>
      </c>
      <c r="AD4" s="82" t="s">
        <v>158</v>
      </c>
      <c r="AE4" s="82" t="s">
        <v>159</v>
      </c>
      <c r="AF4" s="82" t="s">
        <v>160</v>
      </c>
      <c r="AG4" s="82" t="s">
        <v>161</v>
      </c>
      <c r="AH4" s="82" t="s">
        <v>232</v>
      </c>
      <c r="AI4" s="82" t="s">
        <v>233</v>
      </c>
      <c r="AJ4" s="82" t="s">
        <v>234</v>
      </c>
      <c r="AK4" s="82" t="s">
        <v>235</v>
      </c>
      <c r="AL4" s="82" t="s">
        <v>172</v>
      </c>
      <c r="AM4" t="s">
        <v>641</v>
      </c>
      <c r="AN4" t="s">
        <v>642</v>
      </c>
    </row>
    <row r="5" spans="1:40" ht="45.75" customHeight="1" x14ac:dyDescent="0.25">
      <c r="A5" s="83" t="s">
        <v>236</v>
      </c>
      <c r="B5" s="84" t="s">
        <v>237</v>
      </c>
      <c r="C5" s="84" t="s">
        <v>177</v>
      </c>
      <c r="D5" s="84" t="s">
        <v>178</v>
      </c>
      <c r="E5" s="193">
        <v>46204</v>
      </c>
      <c r="F5" s="84" t="s">
        <v>179</v>
      </c>
      <c r="G5" s="84" t="s">
        <v>238</v>
      </c>
      <c r="H5" s="85">
        <v>46208</v>
      </c>
      <c r="I5" s="85"/>
      <c r="J5" s="85"/>
      <c r="K5" s="85">
        <v>46245</v>
      </c>
      <c r="L5" s="86">
        <v>100000</v>
      </c>
      <c r="M5" s="86">
        <v>18000</v>
      </c>
      <c r="N5" s="86">
        <v>0</v>
      </c>
      <c r="O5" s="86">
        <v>0</v>
      </c>
      <c r="P5" s="86">
        <v>0</v>
      </c>
      <c r="Q5" s="86">
        <v>118000</v>
      </c>
      <c r="R5" s="84" t="s">
        <v>85</v>
      </c>
      <c r="S5" s="84" t="s">
        <v>181</v>
      </c>
      <c r="T5" s="84" t="s">
        <v>239</v>
      </c>
      <c r="U5" s="84"/>
      <c r="V5" s="84" t="s">
        <v>240</v>
      </c>
      <c r="W5" s="85">
        <v>46247</v>
      </c>
      <c r="X5" s="84" t="s">
        <v>241</v>
      </c>
      <c r="Y5" s="86">
        <v>0</v>
      </c>
      <c r="Z5" s="84" t="s">
        <v>94</v>
      </c>
      <c r="AA5" s="84" t="s">
        <v>97</v>
      </c>
      <c r="AB5" s="84"/>
      <c r="AC5" s="84" t="s">
        <v>242</v>
      </c>
      <c r="AD5" s="56" t="str">
        <f t="shared" ref="AD5:AD68" si="0">IF(G5="","",UPPER(SUBSTITUTE(SUBSTITUTE(SUBSTITUTE(SUBSTITUTE(SUBSTITUTE(TRIM(G5),"-",""),"/","")," ",""),".",""),"\","")))</f>
        <v>INV1001</v>
      </c>
      <c r="AE5" s="57" t="str">
        <f t="shared" ref="AE5:AE68" si="1">IF(OR(C5="",F5="",AD5=""),"",UPPER(TRIM(C5))&amp;"|"&amp;UPPER(TRIM(F5))&amp;"|"&amp;AD5)</f>
        <v>27ABCDE1234F1Z2|INVOICE|INV1001</v>
      </c>
      <c r="AF5" s="58">
        <f t="shared" ref="AF5:AF68" si="2">IF(A5="","",SUM(M5:P5))</f>
        <v>18000</v>
      </c>
      <c r="AG5" s="57">
        <f t="shared" ref="AG5:AG68" si="3">IF(AE5="","",COUNTIF($AE$5:$AE$504,AE5))</f>
        <v>1</v>
      </c>
      <c r="AH5" s="57" t="str">
        <f>IF(AE5="","",IF(COUNTIF('Books Register'!$AM$5:$AM$504,AE5)=1,SUMIF('Books Register'!$AM$5:$AM$504,AE5,'Books Register'!$AZ$5:$AZ$504),""))</f>
        <v/>
      </c>
      <c r="AI5" s="57" t="str">
        <f>IF(A5="","",IF(OR(AG5&gt;1,COUNTIF('Books Register'!$AM$5:$AM$504,AE5)&gt;1),"Duplicate",IF(AH5="","Only in 2B",INDEX('Books Register'!$AX$5:$AX$504,AH5))))</f>
        <v>Duplicate</v>
      </c>
      <c r="AJ5" s="59" t="str">
        <f t="shared" ref="AJ5:AJ68" si="4">IF(A5="","",IF(AH5&lt;&gt;"","See matched book row",IF(V5="Rejected","Hold: reverse/review through 4(B)",IF(V5="Pending","Hold: pending item requires temporary reversal/review",IF(T5&lt;&gt;"Available","No claim / review portal status","Verify ownership, receipt and books")))))</f>
        <v>Verify ownership, receipt and books</v>
      </c>
      <c r="AK5" s="59" t="str">
        <f>IF(A5="","",IF(AND(R5&lt;&gt;"",R5&lt;&gt;Setup!$B$7),"Review POS / state",IF(SUMIF('FY Deadlines'!$A$5:$A$14,IF(MONTH(H5)&gt;=4,YEAR(H5),YEAR(H5)-1),'FY Deadlines'!$F$5:$F$14)=0,"Review FY deadline",IF(COUNTIFS('Books Register'!$AM$5:$AM$504,AE5,'Books Register'!$AI$5:$AI$504,"&gt;0")&gt;0,"Open - verify claim period",IF(AND(H5&lt;&gt;"",Setup!$B$24&gt;SUMIF('FY Deadlines'!$A$5:$A$14,IF(MONTH(H5)&gt;=4,YEAR(H5),YEAR(H5)-1),'FY Deadlines'!$F$5:$F$14)),"Section 16(4) expired","Open")))))</f>
        <v>Open</v>
      </c>
      <c r="AL5" s="189">
        <f t="shared" ref="AL5:AL68" si="5">ROW()-4</f>
        <v>1</v>
      </c>
      <c r="AM5" s="192" t="str">
        <f t="shared" ref="AM5:AM68" si="6">IF($A5="","",IF(OR($B5="GSTR-1 B2B",$B5="GSTR-1A",$B5="IFF"),IF(OR($V5="Accepted",$V5="No Action",$V5="Deemed Accepted"),"INCLUDE","EXCLUDE"),IF(OR($B5="GSTR-5",$B5="GSTR-6",$B5="ICEGATE",$B5="Bill of Entry",$B5="RCM"),"INCLUDE","REVIEW SOURCE")))</f>
        <v>INCLUDE</v>
      </c>
      <c r="AN5" s="192" t="str">
        <f t="shared" ref="AN5:AN68" si="7">IF($A5="","",IF(OR($T5&lt;&gt;"Available",$AK5="Section 16(4) expired",$AK5="Review POS / state",$AM5&lt;&gt;"INCLUDE"),"EXCLUDE","INCLUDE"))</f>
        <v>INCLUDE</v>
      </c>
    </row>
    <row r="6" spans="1:40" ht="45.75" customHeight="1" x14ac:dyDescent="0.25">
      <c r="A6" s="87" t="s">
        <v>243</v>
      </c>
      <c r="B6" s="88" t="s">
        <v>237</v>
      </c>
      <c r="C6" s="88" t="s">
        <v>188</v>
      </c>
      <c r="D6" s="88" t="s">
        <v>189</v>
      </c>
      <c r="E6" s="194">
        <v>46204</v>
      </c>
      <c r="F6" s="88" t="s">
        <v>179</v>
      </c>
      <c r="G6" s="88" t="s">
        <v>244</v>
      </c>
      <c r="H6" s="89">
        <v>46213</v>
      </c>
      <c r="I6" s="89"/>
      <c r="J6" s="89"/>
      <c r="K6" s="89">
        <v>46245</v>
      </c>
      <c r="L6" s="90">
        <v>50000</v>
      </c>
      <c r="M6" s="90">
        <v>9000</v>
      </c>
      <c r="N6" s="90">
        <v>0</v>
      </c>
      <c r="O6" s="90">
        <v>0</v>
      </c>
      <c r="P6" s="90">
        <v>0</v>
      </c>
      <c r="Q6" s="90">
        <v>59000</v>
      </c>
      <c r="R6" s="88" t="s">
        <v>85</v>
      </c>
      <c r="S6" s="88" t="s">
        <v>181</v>
      </c>
      <c r="T6" s="88" t="s">
        <v>239</v>
      </c>
      <c r="U6" s="88"/>
      <c r="V6" s="88" t="s">
        <v>245</v>
      </c>
      <c r="W6" s="89"/>
      <c r="X6" s="88"/>
      <c r="Y6" s="90">
        <v>0</v>
      </c>
      <c r="Z6" s="88" t="s">
        <v>94</v>
      </c>
      <c r="AA6" s="88" t="s">
        <v>97</v>
      </c>
      <c r="AB6" s="88"/>
      <c r="AC6" s="88" t="s">
        <v>242</v>
      </c>
      <c r="AD6" s="66" t="str">
        <f t="shared" si="0"/>
        <v>BA772627</v>
      </c>
      <c r="AE6" s="67" t="str">
        <f t="shared" si="1"/>
        <v>29AAAAA1111A1Z1|INVOICE|BA772627</v>
      </c>
      <c r="AF6" s="68">
        <f t="shared" si="2"/>
        <v>9000</v>
      </c>
      <c r="AG6" s="67">
        <f t="shared" si="3"/>
        <v>1</v>
      </c>
      <c r="AH6" s="67">
        <f>IF(AE6="","",IF(COUNTIF('Books Register'!$AM$5:$AM$504,AE6)=1,SUMIF('Books Register'!$AM$5:$AM$504,AE6,'Books Register'!$AZ$5:$AZ$504),""))</f>
        <v>2</v>
      </c>
      <c r="AI6" s="67" t="str">
        <f>IF(A6="","",IF(OR(AG6&gt;1,COUNTIF('Books Register'!$AM$5:$AM$504,AE6)&gt;1),"Duplicate",IF(AH6="","Only in 2B",INDEX('Books Register'!$AX$5:$AX$504,AH6))))</f>
        <v>Exact</v>
      </c>
      <c r="AJ6" s="69" t="str">
        <f t="shared" si="4"/>
        <v>See matched book row</v>
      </c>
      <c r="AK6" s="69" t="str">
        <f>IF(A6="","",IF(AND(R6&lt;&gt;"",R6&lt;&gt;Setup!$B$7),"Review POS / state",IF(SUMIF('FY Deadlines'!$A$5:$A$14,IF(MONTH(H6)&gt;=4,YEAR(H6),YEAR(H6)-1),'FY Deadlines'!$F$5:$F$14)=0,"Review FY deadline",IF(COUNTIFS('Books Register'!$AM$5:$AM$504,AE6,'Books Register'!$AI$5:$AI$504,"&gt;0")&gt;0,"Open - verify claim period",IF(AND(H6&lt;&gt;"",Setup!$B$24&gt;SUMIF('FY Deadlines'!$A$5:$A$14,IF(MONTH(H6)&gt;=4,YEAR(H6),YEAR(H6)-1),'FY Deadlines'!$F$5:$F$14)),"Section 16(4) expired","Open")))))</f>
        <v>Open</v>
      </c>
      <c r="AL6" s="190">
        <f t="shared" si="5"/>
        <v>2</v>
      </c>
      <c r="AM6" s="192" t="str">
        <f t="shared" si="6"/>
        <v>INCLUDE</v>
      </c>
      <c r="AN6" s="192" t="str">
        <f t="shared" si="7"/>
        <v>INCLUDE</v>
      </c>
    </row>
    <row r="7" spans="1:40" ht="45.75" customHeight="1" x14ac:dyDescent="0.25">
      <c r="A7" s="87" t="s">
        <v>246</v>
      </c>
      <c r="B7" s="88" t="s">
        <v>237</v>
      </c>
      <c r="C7" s="88" t="s">
        <v>197</v>
      </c>
      <c r="D7" s="88" t="s">
        <v>198</v>
      </c>
      <c r="E7" s="194">
        <v>46204</v>
      </c>
      <c r="F7" s="88" t="s">
        <v>179</v>
      </c>
      <c r="G7" s="88" t="s">
        <v>247</v>
      </c>
      <c r="H7" s="89">
        <v>46215</v>
      </c>
      <c r="I7" s="89"/>
      <c r="J7" s="89"/>
      <c r="K7" s="89">
        <v>46245</v>
      </c>
      <c r="L7" s="90">
        <v>20000</v>
      </c>
      <c r="M7" s="90">
        <v>0</v>
      </c>
      <c r="N7" s="90">
        <v>1800</v>
      </c>
      <c r="O7" s="90">
        <v>1800</v>
      </c>
      <c r="P7" s="90">
        <v>0</v>
      </c>
      <c r="Q7" s="90">
        <v>23600</v>
      </c>
      <c r="R7" s="88" t="s">
        <v>85</v>
      </c>
      <c r="S7" s="88" t="s">
        <v>181</v>
      </c>
      <c r="T7" s="88" t="s">
        <v>239</v>
      </c>
      <c r="U7" s="88"/>
      <c r="V7" s="88" t="s">
        <v>240</v>
      </c>
      <c r="W7" s="89">
        <v>46247</v>
      </c>
      <c r="X7" s="88" t="s">
        <v>248</v>
      </c>
      <c r="Y7" s="90">
        <v>0</v>
      </c>
      <c r="Z7" s="88" t="s">
        <v>94</v>
      </c>
      <c r="AA7" s="88" t="s">
        <v>97</v>
      </c>
      <c r="AB7" s="88"/>
      <c r="AC7" s="88" t="s">
        <v>242</v>
      </c>
      <c r="AD7" s="66" t="str">
        <f t="shared" si="0"/>
        <v>GC902</v>
      </c>
      <c r="AE7" s="67" t="str">
        <f t="shared" si="1"/>
        <v>27CCCCD2222C1Z8|INVOICE|GC902</v>
      </c>
      <c r="AF7" s="68">
        <f t="shared" si="2"/>
        <v>3600</v>
      </c>
      <c r="AG7" s="67">
        <f t="shared" si="3"/>
        <v>1</v>
      </c>
      <c r="AH7" s="67">
        <f>IF(AE7="","",IF(COUNTIF('Books Register'!$AM$5:$AM$504,AE7)=1,SUMIF('Books Register'!$AM$5:$AM$504,AE7,'Books Register'!$AZ$5:$AZ$504),""))</f>
        <v>3</v>
      </c>
      <c r="AI7" s="67" t="str">
        <f>IF(A7="","",IF(OR(AG7&gt;1,COUNTIF('Books Register'!$AM$5:$AM$504,AE7)&gt;1),"Duplicate",IF(AH7="","Only in 2B",INDEX('Books Register'!$AX$5:$AX$504,AH7))))</f>
        <v>Exact</v>
      </c>
      <c r="AJ7" s="69" t="str">
        <f t="shared" si="4"/>
        <v>See matched book row</v>
      </c>
      <c r="AK7" s="69" t="str">
        <f>IF(A7="","",IF(AND(R7&lt;&gt;"",R7&lt;&gt;Setup!$B$7),"Review POS / state",IF(SUMIF('FY Deadlines'!$A$5:$A$14,IF(MONTH(H7)&gt;=4,YEAR(H7),YEAR(H7)-1),'FY Deadlines'!$F$5:$F$14)=0,"Review FY deadline",IF(COUNTIFS('Books Register'!$AM$5:$AM$504,AE7,'Books Register'!$AI$5:$AI$504,"&gt;0")&gt;0,"Open - verify claim period",IF(AND(H7&lt;&gt;"",Setup!$B$24&gt;SUMIF('FY Deadlines'!$A$5:$A$14,IF(MONTH(H7)&gt;=4,YEAR(H7),YEAR(H7)-1),'FY Deadlines'!$F$5:$F$14)),"Section 16(4) expired","Open")))))</f>
        <v>Open</v>
      </c>
      <c r="AL7" s="190">
        <f t="shared" si="5"/>
        <v>3</v>
      </c>
      <c r="AM7" s="192" t="str">
        <f t="shared" si="6"/>
        <v>INCLUDE</v>
      </c>
      <c r="AN7" s="192" t="str">
        <f t="shared" si="7"/>
        <v>INCLUDE</v>
      </c>
    </row>
    <row r="8" spans="1:40" ht="45.75" customHeight="1" x14ac:dyDescent="0.25">
      <c r="A8" s="87" t="s">
        <v>249</v>
      </c>
      <c r="B8" s="88" t="s">
        <v>237</v>
      </c>
      <c r="C8" s="88" t="s">
        <v>210</v>
      </c>
      <c r="D8" s="88" t="s">
        <v>211</v>
      </c>
      <c r="E8" s="194">
        <v>46204</v>
      </c>
      <c r="F8" s="88" t="s">
        <v>179</v>
      </c>
      <c r="G8" s="88" t="s">
        <v>212</v>
      </c>
      <c r="H8" s="89">
        <v>46221</v>
      </c>
      <c r="I8" s="89"/>
      <c r="J8" s="89"/>
      <c r="K8" s="89">
        <v>46245</v>
      </c>
      <c r="L8" s="90">
        <v>74000</v>
      </c>
      <c r="M8" s="90">
        <v>0</v>
      </c>
      <c r="N8" s="90">
        <v>6660</v>
      </c>
      <c r="O8" s="90">
        <v>6660</v>
      </c>
      <c r="P8" s="90">
        <v>0</v>
      </c>
      <c r="Q8" s="90">
        <v>87320</v>
      </c>
      <c r="R8" s="88" t="s">
        <v>85</v>
      </c>
      <c r="S8" s="88" t="s">
        <v>181</v>
      </c>
      <c r="T8" s="88" t="s">
        <v>239</v>
      </c>
      <c r="U8" s="88"/>
      <c r="V8" s="88" t="s">
        <v>250</v>
      </c>
      <c r="W8" s="89">
        <v>46247</v>
      </c>
      <c r="X8" s="88" t="s">
        <v>251</v>
      </c>
      <c r="Y8" s="90">
        <v>0</v>
      </c>
      <c r="Z8" s="88" t="s">
        <v>94</v>
      </c>
      <c r="AA8" s="88" t="s">
        <v>97</v>
      </c>
      <c r="AB8" s="88"/>
      <c r="AC8" s="88" t="s">
        <v>242</v>
      </c>
      <c r="AD8" s="66" t="str">
        <f t="shared" si="0"/>
        <v>ESI0088</v>
      </c>
      <c r="AE8" s="67" t="str">
        <f t="shared" si="1"/>
        <v>27EEEEF4444E1Z0|INVOICE|ESI0088</v>
      </c>
      <c r="AF8" s="68">
        <f t="shared" si="2"/>
        <v>13320</v>
      </c>
      <c r="AG8" s="67">
        <f t="shared" si="3"/>
        <v>1</v>
      </c>
      <c r="AH8" s="67">
        <f>IF(AE8="","",IF(COUNTIF('Books Register'!$AM$5:$AM$504,AE8)=1,SUMIF('Books Register'!$AM$5:$AM$504,AE8,'Books Register'!$AZ$5:$AZ$504),""))</f>
        <v>5</v>
      </c>
      <c r="AI8" s="67" t="str">
        <f>IF(A8="","",IF(OR(AG8&gt;1,COUNTIF('Books Register'!$AM$5:$AM$504,AE8)&gt;1),"Duplicate",IF(AH8="","Only in 2B",INDEX('Books Register'!$AX$5:$AX$504,AH8))))</f>
        <v>Partial</v>
      </c>
      <c r="AJ8" s="69" t="str">
        <f t="shared" si="4"/>
        <v>See matched book row</v>
      </c>
      <c r="AK8" s="69" t="str">
        <f>IF(A8="","",IF(AND(R8&lt;&gt;"",R8&lt;&gt;Setup!$B$7),"Review POS / state",IF(SUMIF('FY Deadlines'!$A$5:$A$14,IF(MONTH(H8)&gt;=4,YEAR(H8),YEAR(H8)-1),'FY Deadlines'!$F$5:$F$14)=0,"Review FY deadline",IF(COUNTIFS('Books Register'!$AM$5:$AM$504,AE8,'Books Register'!$AI$5:$AI$504,"&gt;0")&gt;0,"Open - verify claim period",IF(AND(H8&lt;&gt;"",Setup!$B$24&gt;SUMIF('FY Deadlines'!$A$5:$A$14,IF(MONTH(H8)&gt;=4,YEAR(H8),YEAR(H8)-1),'FY Deadlines'!$F$5:$F$14)),"Section 16(4) expired","Open")))))</f>
        <v>Open</v>
      </c>
      <c r="AL8" s="190">
        <f t="shared" si="5"/>
        <v>4</v>
      </c>
      <c r="AM8" s="192" t="str">
        <f t="shared" si="6"/>
        <v>EXCLUDE</v>
      </c>
      <c r="AN8" s="192" t="str">
        <f t="shared" si="7"/>
        <v>EXCLUDE</v>
      </c>
    </row>
    <row r="9" spans="1:40" ht="45.75" customHeight="1" x14ac:dyDescent="0.25">
      <c r="A9" s="87" t="s">
        <v>252</v>
      </c>
      <c r="B9" s="88" t="s">
        <v>237</v>
      </c>
      <c r="C9" s="88" t="s">
        <v>253</v>
      </c>
      <c r="D9" s="88" t="s">
        <v>254</v>
      </c>
      <c r="E9" s="194">
        <v>46204</v>
      </c>
      <c r="F9" s="88" t="s">
        <v>179</v>
      </c>
      <c r="G9" s="88" t="s">
        <v>255</v>
      </c>
      <c r="H9" s="89">
        <v>46223</v>
      </c>
      <c r="I9" s="89"/>
      <c r="J9" s="89"/>
      <c r="K9" s="89">
        <v>46245</v>
      </c>
      <c r="L9" s="90">
        <v>30000</v>
      </c>
      <c r="M9" s="90">
        <v>0</v>
      </c>
      <c r="N9" s="90">
        <v>2700</v>
      </c>
      <c r="O9" s="90">
        <v>2700</v>
      </c>
      <c r="P9" s="90">
        <v>0</v>
      </c>
      <c r="Q9" s="90">
        <v>35400</v>
      </c>
      <c r="R9" s="88" t="s">
        <v>85</v>
      </c>
      <c r="S9" s="88" t="s">
        <v>181</v>
      </c>
      <c r="T9" s="88" t="s">
        <v>239</v>
      </c>
      <c r="U9" s="88"/>
      <c r="V9" s="88" t="s">
        <v>245</v>
      </c>
      <c r="W9" s="89"/>
      <c r="X9" s="88" t="s">
        <v>256</v>
      </c>
      <c r="Y9" s="90">
        <v>0</v>
      </c>
      <c r="Z9" s="88" t="s">
        <v>94</v>
      </c>
      <c r="AA9" s="88" t="s">
        <v>97</v>
      </c>
      <c r="AB9" s="88"/>
      <c r="AC9" s="88" t="s">
        <v>242</v>
      </c>
      <c r="AD9" s="66" t="str">
        <f t="shared" si="0"/>
        <v>FL501</v>
      </c>
      <c r="AE9" s="67" t="str">
        <f t="shared" si="1"/>
        <v>27FFFFF5555F1Z6|INVOICE|FL501</v>
      </c>
      <c r="AF9" s="68">
        <f t="shared" si="2"/>
        <v>5400</v>
      </c>
      <c r="AG9" s="67">
        <f t="shared" si="3"/>
        <v>1</v>
      </c>
      <c r="AH9" s="67" t="str">
        <f>IF(AE9="","",IF(COUNTIF('Books Register'!$AM$5:$AM$504,AE9)=1,SUMIF('Books Register'!$AM$5:$AM$504,AE9,'Books Register'!$AZ$5:$AZ$504),""))</f>
        <v/>
      </c>
      <c r="AI9" s="67" t="str">
        <f>IF(A9="","",IF(OR(AG9&gt;1,COUNTIF('Books Register'!$AM$5:$AM$504,AE9)&gt;1),"Duplicate",IF(AH9="","Only in 2B",INDEX('Books Register'!$AX$5:$AX$504,AH9))))</f>
        <v>Only in 2B</v>
      </c>
      <c r="AJ9" s="69" t="str">
        <f t="shared" si="4"/>
        <v>Verify ownership, receipt and books</v>
      </c>
      <c r="AK9" s="69" t="str">
        <f>IF(A9="","",IF(AND(R9&lt;&gt;"",R9&lt;&gt;Setup!$B$7),"Review POS / state",IF(SUMIF('FY Deadlines'!$A$5:$A$14,IF(MONTH(H9)&gt;=4,YEAR(H9),YEAR(H9)-1),'FY Deadlines'!$F$5:$F$14)=0,"Review FY deadline",IF(COUNTIFS('Books Register'!$AM$5:$AM$504,AE9,'Books Register'!$AI$5:$AI$504,"&gt;0")&gt;0,"Open - verify claim period",IF(AND(H9&lt;&gt;"",Setup!$B$24&gt;SUMIF('FY Deadlines'!$A$5:$A$14,IF(MONTH(H9)&gt;=4,YEAR(H9),YEAR(H9)-1),'FY Deadlines'!$F$5:$F$14)),"Section 16(4) expired","Open")))))</f>
        <v>Open</v>
      </c>
      <c r="AL9" s="190">
        <f t="shared" si="5"/>
        <v>5</v>
      </c>
      <c r="AM9" s="192" t="str">
        <f t="shared" si="6"/>
        <v>INCLUDE</v>
      </c>
      <c r="AN9" s="192" t="str">
        <f t="shared" si="7"/>
        <v>INCLUDE</v>
      </c>
    </row>
    <row r="10" spans="1:40" ht="45.75" customHeight="1" x14ac:dyDescent="0.25">
      <c r="A10" s="87" t="s">
        <v>257</v>
      </c>
      <c r="B10" s="88" t="s">
        <v>237</v>
      </c>
      <c r="C10" s="88" t="s">
        <v>258</v>
      </c>
      <c r="D10" s="88" t="s">
        <v>259</v>
      </c>
      <c r="E10" s="194">
        <v>46204</v>
      </c>
      <c r="F10" s="88" t="s">
        <v>179</v>
      </c>
      <c r="G10" s="88" t="s">
        <v>260</v>
      </c>
      <c r="H10" s="89">
        <v>46225</v>
      </c>
      <c r="I10" s="89"/>
      <c r="J10" s="89"/>
      <c r="K10" s="89">
        <v>46245</v>
      </c>
      <c r="L10" s="90">
        <v>15000</v>
      </c>
      <c r="M10" s="90">
        <v>0</v>
      </c>
      <c r="N10" s="90">
        <v>1350</v>
      </c>
      <c r="O10" s="90">
        <v>1350</v>
      </c>
      <c r="P10" s="90">
        <v>0</v>
      </c>
      <c r="Q10" s="90">
        <v>17700</v>
      </c>
      <c r="R10" s="88" t="s">
        <v>85</v>
      </c>
      <c r="S10" s="88" t="s">
        <v>181</v>
      </c>
      <c r="T10" s="88" t="s">
        <v>239</v>
      </c>
      <c r="U10" s="88"/>
      <c r="V10" s="88" t="s">
        <v>261</v>
      </c>
      <c r="W10" s="89">
        <v>46247</v>
      </c>
      <c r="X10" s="88" t="s">
        <v>262</v>
      </c>
      <c r="Y10" s="90">
        <v>0</v>
      </c>
      <c r="Z10" s="88" t="s">
        <v>94</v>
      </c>
      <c r="AA10" s="88" t="s">
        <v>97</v>
      </c>
      <c r="AB10" s="88"/>
      <c r="AC10" s="88" t="s">
        <v>242</v>
      </c>
      <c r="AD10" s="66" t="str">
        <f t="shared" si="0"/>
        <v>WR88</v>
      </c>
      <c r="AE10" s="67" t="str">
        <f t="shared" si="1"/>
        <v>27GGGGG6666G1Z2|INVOICE|WR88</v>
      </c>
      <c r="AF10" s="68">
        <f t="shared" si="2"/>
        <v>2700</v>
      </c>
      <c r="AG10" s="67">
        <f t="shared" si="3"/>
        <v>1</v>
      </c>
      <c r="AH10" s="67" t="str">
        <f>IF(AE10="","",IF(COUNTIF('Books Register'!$AM$5:$AM$504,AE10)=1,SUMIF('Books Register'!$AM$5:$AM$504,AE10,'Books Register'!$AZ$5:$AZ$504),""))</f>
        <v/>
      </c>
      <c r="AI10" s="67" t="str">
        <f>IF(A10="","",IF(OR(AG10&gt;1,COUNTIF('Books Register'!$AM$5:$AM$504,AE10)&gt;1),"Duplicate",IF(AH10="","Only in 2B",INDEX('Books Register'!$AX$5:$AX$504,AH10))))</f>
        <v>Only in 2B</v>
      </c>
      <c r="AJ10" s="69" t="str">
        <f t="shared" si="4"/>
        <v>Hold: reverse/review through 4(B)</v>
      </c>
      <c r="AK10" s="69" t="str">
        <f>IF(A10="","",IF(AND(R10&lt;&gt;"",R10&lt;&gt;Setup!$B$7),"Review POS / state",IF(SUMIF('FY Deadlines'!$A$5:$A$14,IF(MONTH(H10)&gt;=4,YEAR(H10),YEAR(H10)-1),'FY Deadlines'!$F$5:$F$14)=0,"Review FY deadline",IF(COUNTIFS('Books Register'!$AM$5:$AM$504,AE10,'Books Register'!$AI$5:$AI$504,"&gt;0")&gt;0,"Open - verify claim period",IF(AND(H10&lt;&gt;"",Setup!$B$24&gt;SUMIF('FY Deadlines'!$A$5:$A$14,IF(MONTH(H10)&gt;=4,YEAR(H10),YEAR(H10)-1),'FY Deadlines'!$F$5:$F$14)),"Section 16(4) expired","Open")))))</f>
        <v>Open</v>
      </c>
      <c r="AL10" s="190">
        <f t="shared" si="5"/>
        <v>6</v>
      </c>
      <c r="AM10" s="192" t="str">
        <f t="shared" si="6"/>
        <v>EXCLUDE</v>
      </c>
      <c r="AN10" s="192" t="str">
        <f t="shared" si="7"/>
        <v>EXCLUDE</v>
      </c>
    </row>
    <row r="11" spans="1:40" ht="15" customHeight="1" x14ac:dyDescent="0.25">
      <c r="A11" s="87"/>
      <c r="B11" s="88"/>
      <c r="C11" s="88"/>
      <c r="D11" s="88"/>
      <c r="E11" s="194"/>
      <c r="F11" s="88"/>
      <c r="G11" s="88"/>
      <c r="H11" s="89"/>
      <c r="I11" s="89"/>
      <c r="J11" s="89"/>
      <c r="K11" s="89"/>
      <c r="L11" s="90"/>
      <c r="M11" s="90"/>
      <c r="N11" s="90"/>
      <c r="O11" s="90"/>
      <c r="P11" s="90"/>
      <c r="Q11" s="90"/>
      <c r="R11" s="88"/>
      <c r="S11" s="88"/>
      <c r="T11" s="88"/>
      <c r="U11" s="88"/>
      <c r="V11" s="88"/>
      <c r="W11" s="89"/>
      <c r="X11" s="88"/>
      <c r="Y11" s="90"/>
      <c r="Z11" s="88"/>
      <c r="AA11" s="88"/>
      <c r="AB11" s="88"/>
      <c r="AC11" s="88"/>
      <c r="AD11" s="66" t="str">
        <f t="shared" si="0"/>
        <v/>
      </c>
      <c r="AE11" s="67" t="str">
        <f t="shared" si="1"/>
        <v/>
      </c>
      <c r="AF11" s="68" t="str">
        <f t="shared" si="2"/>
        <v/>
      </c>
      <c r="AG11" s="67" t="str">
        <f t="shared" si="3"/>
        <v/>
      </c>
      <c r="AH11" s="67" t="str">
        <f>IF(AE11="","",IF(COUNTIF('Books Register'!$AM$5:$AM$504,AE11)=1,SUMIF('Books Register'!$AM$5:$AM$504,AE11,'Books Register'!$AZ$5:$AZ$504),""))</f>
        <v/>
      </c>
      <c r="AI11" s="67" t="str">
        <f>IF(A11="","",IF(OR(AG11&gt;1,COUNTIF('Books Register'!$AM$5:$AM$504,AE11)&gt;1),"Duplicate",IF(AH11="","Only in 2B",INDEX('Books Register'!$AX$5:$AX$504,AH11))))</f>
        <v/>
      </c>
      <c r="AJ11" s="69" t="str">
        <f t="shared" si="4"/>
        <v/>
      </c>
      <c r="AK11" s="69" t="str">
        <f>IF(A11="","",IF(AND(R11&lt;&gt;"",R11&lt;&gt;Setup!$B$7),"Review POS / state",IF(SUMIF('FY Deadlines'!$A$5:$A$14,IF(MONTH(H11)&gt;=4,YEAR(H11),YEAR(H11)-1),'FY Deadlines'!$F$5:$F$14)=0,"Review FY deadline",IF(COUNTIFS('Books Register'!$AM$5:$AM$504,AE11,'Books Register'!$AI$5:$AI$504,"&gt;0")&gt;0,"Open - verify claim period",IF(AND(H11&lt;&gt;"",Setup!$B$24&gt;SUMIF('FY Deadlines'!$A$5:$A$14,IF(MONTH(H11)&gt;=4,YEAR(H11),YEAR(H11)-1),'FY Deadlines'!$F$5:$F$14)),"Section 16(4) expired","Open")))))</f>
        <v/>
      </c>
      <c r="AL11" s="190">
        <f t="shared" si="5"/>
        <v>7</v>
      </c>
      <c r="AM11" s="192" t="str">
        <f t="shared" si="6"/>
        <v/>
      </c>
      <c r="AN11" s="192" t="str">
        <f t="shared" si="7"/>
        <v/>
      </c>
    </row>
    <row r="12" spans="1:40" ht="15" customHeight="1" x14ac:dyDescent="0.25">
      <c r="A12" s="87"/>
      <c r="B12" s="88"/>
      <c r="C12" s="88"/>
      <c r="D12" s="88"/>
      <c r="E12" s="194"/>
      <c r="F12" s="88"/>
      <c r="G12" s="88"/>
      <c r="H12" s="89"/>
      <c r="I12" s="89"/>
      <c r="J12" s="89"/>
      <c r="K12" s="89"/>
      <c r="L12" s="90"/>
      <c r="M12" s="90"/>
      <c r="N12" s="90"/>
      <c r="O12" s="90"/>
      <c r="P12" s="90"/>
      <c r="Q12" s="90"/>
      <c r="R12" s="88"/>
      <c r="S12" s="88"/>
      <c r="T12" s="88"/>
      <c r="U12" s="88"/>
      <c r="V12" s="88"/>
      <c r="W12" s="89"/>
      <c r="X12" s="88"/>
      <c r="Y12" s="90"/>
      <c r="Z12" s="88"/>
      <c r="AA12" s="88"/>
      <c r="AB12" s="88"/>
      <c r="AC12" s="88"/>
      <c r="AD12" s="66" t="str">
        <f t="shared" si="0"/>
        <v/>
      </c>
      <c r="AE12" s="67" t="str">
        <f t="shared" si="1"/>
        <v/>
      </c>
      <c r="AF12" s="68" t="str">
        <f t="shared" si="2"/>
        <v/>
      </c>
      <c r="AG12" s="67" t="str">
        <f t="shared" si="3"/>
        <v/>
      </c>
      <c r="AH12" s="67" t="str">
        <f>IF(AE12="","",IF(COUNTIF('Books Register'!$AM$5:$AM$504,AE12)=1,SUMIF('Books Register'!$AM$5:$AM$504,AE12,'Books Register'!$AZ$5:$AZ$504),""))</f>
        <v/>
      </c>
      <c r="AI12" s="67" t="str">
        <f>IF(A12="","",IF(OR(AG12&gt;1,COUNTIF('Books Register'!$AM$5:$AM$504,AE12)&gt;1),"Duplicate",IF(AH12="","Only in 2B",INDEX('Books Register'!$AX$5:$AX$504,AH12))))</f>
        <v/>
      </c>
      <c r="AJ12" s="69" t="str">
        <f t="shared" si="4"/>
        <v/>
      </c>
      <c r="AK12" s="69" t="str">
        <f>IF(A12="","",IF(AND(R12&lt;&gt;"",R12&lt;&gt;Setup!$B$7),"Review POS / state",IF(SUMIF('FY Deadlines'!$A$5:$A$14,IF(MONTH(H12)&gt;=4,YEAR(H12),YEAR(H12)-1),'FY Deadlines'!$F$5:$F$14)=0,"Review FY deadline",IF(COUNTIFS('Books Register'!$AM$5:$AM$504,AE12,'Books Register'!$AI$5:$AI$504,"&gt;0")&gt;0,"Open - verify claim period",IF(AND(H12&lt;&gt;"",Setup!$B$24&gt;SUMIF('FY Deadlines'!$A$5:$A$14,IF(MONTH(H12)&gt;=4,YEAR(H12),YEAR(H12)-1),'FY Deadlines'!$F$5:$F$14)),"Section 16(4) expired","Open")))))</f>
        <v/>
      </c>
      <c r="AL12" s="190">
        <f t="shared" si="5"/>
        <v>8</v>
      </c>
      <c r="AM12" s="192" t="str">
        <f t="shared" si="6"/>
        <v/>
      </c>
      <c r="AN12" s="192" t="str">
        <f t="shared" si="7"/>
        <v/>
      </c>
    </row>
    <row r="13" spans="1:40" ht="15" customHeight="1" x14ac:dyDescent="0.25">
      <c r="A13" s="87"/>
      <c r="B13" s="88"/>
      <c r="C13" s="88"/>
      <c r="D13" s="88"/>
      <c r="E13" s="194"/>
      <c r="F13" s="88"/>
      <c r="G13" s="88"/>
      <c r="H13" s="89"/>
      <c r="I13" s="89"/>
      <c r="J13" s="89"/>
      <c r="K13" s="89"/>
      <c r="L13" s="90"/>
      <c r="M13" s="90"/>
      <c r="N13" s="90"/>
      <c r="O13" s="90"/>
      <c r="P13" s="90"/>
      <c r="Q13" s="90"/>
      <c r="R13" s="88"/>
      <c r="S13" s="88"/>
      <c r="T13" s="88"/>
      <c r="U13" s="88"/>
      <c r="V13" s="88"/>
      <c r="W13" s="89"/>
      <c r="X13" s="88"/>
      <c r="Y13" s="90"/>
      <c r="Z13" s="88"/>
      <c r="AA13" s="88"/>
      <c r="AB13" s="88"/>
      <c r="AC13" s="88"/>
      <c r="AD13" s="66" t="str">
        <f t="shared" si="0"/>
        <v/>
      </c>
      <c r="AE13" s="67" t="str">
        <f t="shared" si="1"/>
        <v/>
      </c>
      <c r="AF13" s="68" t="str">
        <f t="shared" si="2"/>
        <v/>
      </c>
      <c r="AG13" s="67" t="str">
        <f t="shared" si="3"/>
        <v/>
      </c>
      <c r="AH13" s="67" t="str">
        <f>IF(AE13="","",IF(COUNTIF('Books Register'!$AM$5:$AM$504,AE13)=1,SUMIF('Books Register'!$AM$5:$AM$504,AE13,'Books Register'!$AZ$5:$AZ$504),""))</f>
        <v/>
      </c>
      <c r="AI13" s="67" t="str">
        <f>IF(A13="","",IF(OR(AG13&gt;1,COUNTIF('Books Register'!$AM$5:$AM$504,AE13)&gt;1),"Duplicate",IF(AH13="","Only in 2B",INDEX('Books Register'!$AX$5:$AX$504,AH13))))</f>
        <v/>
      </c>
      <c r="AJ13" s="69" t="str">
        <f t="shared" si="4"/>
        <v/>
      </c>
      <c r="AK13" s="69" t="str">
        <f>IF(A13="","",IF(AND(R13&lt;&gt;"",R13&lt;&gt;Setup!$B$7),"Review POS / state",IF(SUMIF('FY Deadlines'!$A$5:$A$14,IF(MONTH(H13)&gt;=4,YEAR(H13),YEAR(H13)-1),'FY Deadlines'!$F$5:$F$14)=0,"Review FY deadline",IF(COUNTIFS('Books Register'!$AM$5:$AM$504,AE13,'Books Register'!$AI$5:$AI$504,"&gt;0")&gt;0,"Open - verify claim period",IF(AND(H13&lt;&gt;"",Setup!$B$24&gt;SUMIF('FY Deadlines'!$A$5:$A$14,IF(MONTH(H13)&gt;=4,YEAR(H13),YEAR(H13)-1),'FY Deadlines'!$F$5:$F$14)),"Section 16(4) expired","Open")))))</f>
        <v/>
      </c>
      <c r="AL13" s="190">
        <f t="shared" si="5"/>
        <v>9</v>
      </c>
      <c r="AM13" s="192" t="str">
        <f t="shared" si="6"/>
        <v/>
      </c>
      <c r="AN13" s="192" t="str">
        <f t="shared" si="7"/>
        <v/>
      </c>
    </row>
    <row r="14" spans="1:40" ht="15" customHeight="1" x14ac:dyDescent="0.25">
      <c r="A14" s="87"/>
      <c r="B14" s="88"/>
      <c r="C14" s="88"/>
      <c r="D14" s="88"/>
      <c r="E14" s="194"/>
      <c r="F14" s="88"/>
      <c r="G14" s="88"/>
      <c r="H14" s="89"/>
      <c r="I14" s="89"/>
      <c r="J14" s="89"/>
      <c r="K14" s="89"/>
      <c r="L14" s="90"/>
      <c r="M14" s="90"/>
      <c r="N14" s="90"/>
      <c r="O14" s="90"/>
      <c r="P14" s="90"/>
      <c r="Q14" s="90"/>
      <c r="R14" s="88"/>
      <c r="S14" s="88"/>
      <c r="T14" s="88"/>
      <c r="U14" s="88"/>
      <c r="V14" s="88"/>
      <c r="W14" s="89"/>
      <c r="X14" s="88"/>
      <c r="Y14" s="90"/>
      <c r="Z14" s="88"/>
      <c r="AA14" s="88"/>
      <c r="AB14" s="88"/>
      <c r="AC14" s="88"/>
      <c r="AD14" s="66" t="str">
        <f t="shared" si="0"/>
        <v/>
      </c>
      <c r="AE14" s="67" t="str">
        <f t="shared" si="1"/>
        <v/>
      </c>
      <c r="AF14" s="68" t="str">
        <f t="shared" si="2"/>
        <v/>
      </c>
      <c r="AG14" s="67" t="str">
        <f t="shared" si="3"/>
        <v/>
      </c>
      <c r="AH14" s="67" t="str">
        <f>IF(AE14="","",IF(COUNTIF('Books Register'!$AM$5:$AM$504,AE14)=1,SUMIF('Books Register'!$AM$5:$AM$504,AE14,'Books Register'!$AZ$5:$AZ$504),""))</f>
        <v/>
      </c>
      <c r="AI14" s="67" t="str">
        <f>IF(A14="","",IF(OR(AG14&gt;1,COUNTIF('Books Register'!$AM$5:$AM$504,AE14)&gt;1),"Duplicate",IF(AH14="","Only in 2B",INDEX('Books Register'!$AX$5:$AX$504,AH14))))</f>
        <v/>
      </c>
      <c r="AJ14" s="69" t="str">
        <f t="shared" si="4"/>
        <v/>
      </c>
      <c r="AK14" s="69" t="str">
        <f>IF(A14="","",IF(AND(R14&lt;&gt;"",R14&lt;&gt;Setup!$B$7),"Review POS / state",IF(SUMIF('FY Deadlines'!$A$5:$A$14,IF(MONTH(H14)&gt;=4,YEAR(H14),YEAR(H14)-1),'FY Deadlines'!$F$5:$F$14)=0,"Review FY deadline",IF(COUNTIFS('Books Register'!$AM$5:$AM$504,AE14,'Books Register'!$AI$5:$AI$504,"&gt;0")&gt;0,"Open - verify claim period",IF(AND(H14&lt;&gt;"",Setup!$B$24&gt;SUMIF('FY Deadlines'!$A$5:$A$14,IF(MONTH(H14)&gt;=4,YEAR(H14),YEAR(H14)-1),'FY Deadlines'!$F$5:$F$14)),"Section 16(4) expired","Open")))))</f>
        <v/>
      </c>
      <c r="AL14" s="190">
        <f t="shared" si="5"/>
        <v>10</v>
      </c>
      <c r="AM14" s="192" t="str">
        <f t="shared" si="6"/>
        <v/>
      </c>
      <c r="AN14" s="192" t="str">
        <f t="shared" si="7"/>
        <v/>
      </c>
    </row>
    <row r="15" spans="1:40" ht="15" customHeight="1" x14ac:dyDescent="0.25">
      <c r="A15" s="87"/>
      <c r="B15" s="88"/>
      <c r="C15" s="88"/>
      <c r="D15" s="88"/>
      <c r="E15" s="194"/>
      <c r="F15" s="88"/>
      <c r="G15" s="88"/>
      <c r="H15" s="89"/>
      <c r="I15" s="89"/>
      <c r="J15" s="89"/>
      <c r="K15" s="89"/>
      <c r="L15" s="90"/>
      <c r="M15" s="90"/>
      <c r="N15" s="90"/>
      <c r="O15" s="90"/>
      <c r="P15" s="90"/>
      <c r="Q15" s="90"/>
      <c r="R15" s="88"/>
      <c r="S15" s="88"/>
      <c r="T15" s="88"/>
      <c r="U15" s="88"/>
      <c r="V15" s="88"/>
      <c r="W15" s="89"/>
      <c r="X15" s="88"/>
      <c r="Y15" s="90"/>
      <c r="Z15" s="88"/>
      <c r="AA15" s="88"/>
      <c r="AB15" s="88"/>
      <c r="AC15" s="88"/>
      <c r="AD15" s="66" t="str">
        <f t="shared" si="0"/>
        <v/>
      </c>
      <c r="AE15" s="67" t="str">
        <f t="shared" si="1"/>
        <v/>
      </c>
      <c r="AF15" s="68" t="str">
        <f t="shared" si="2"/>
        <v/>
      </c>
      <c r="AG15" s="67" t="str">
        <f t="shared" si="3"/>
        <v/>
      </c>
      <c r="AH15" s="67" t="str">
        <f>IF(AE15="","",IF(COUNTIF('Books Register'!$AM$5:$AM$504,AE15)=1,SUMIF('Books Register'!$AM$5:$AM$504,AE15,'Books Register'!$AZ$5:$AZ$504),""))</f>
        <v/>
      </c>
      <c r="AI15" s="67" t="str">
        <f>IF(A15="","",IF(OR(AG15&gt;1,COUNTIF('Books Register'!$AM$5:$AM$504,AE15)&gt;1),"Duplicate",IF(AH15="","Only in 2B",INDEX('Books Register'!$AX$5:$AX$504,AH15))))</f>
        <v/>
      </c>
      <c r="AJ15" s="69" t="str">
        <f t="shared" si="4"/>
        <v/>
      </c>
      <c r="AK15" s="69" t="str">
        <f>IF(A15="","",IF(AND(R15&lt;&gt;"",R15&lt;&gt;Setup!$B$7),"Review POS / state",IF(SUMIF('FY Deadlines'!$A$5:$A$14,IF(MONTH(H15)&gt;=4,YEAR(H15),YEAR(H15)-1),'FY Deadlines'!$F$5:$F$14)=0,"Review FY deadline",IF(COUNTIFS('Books Register'!$AM$5:$AM$504,AE15,'Books Register'!$AI$5:$AI$504,"&gt;0")&gt;0,"Open - verify claim period",IF(AND(H15&lt;&gt;"",Setup!$B$24&gt;SUMIF('FY Deadlines'!$A$5:$A$14,IF(MONTH(H15)&gt;=4,YEAR(H15),YEAR(H15)-1),'FY Deadlines'!$F$5:$F$14)),"Section 16(4) expired","Open")))))</f>
        <v/>
      </c>
      <c r="AL15" s="190">
        <f t="shared" si="5"/>
        <v>11</v>
      </c>
      <c r="AM15" s="192" t="str">
        <f t="shared" si="6"/>
        <v/>
      </c>
      <c r="AN15" s="192" t="str">
        <f t="shared" si="7"/>
        <v/>
      </c>
    </row>
    <row r="16" spans="1:40" ht="15" customHeight="1" x14ac:dyDescent="0.25">
      <c r="A16" s="87"/>
      <c r="B16" s="88"/>
      <c r="C16" s="88"/>
      <c r="D16" s="88"/>
      <c r="E16" s="194"/>
      <c r="F16" s="88"/>
      <c r="G16" s="88"/>
      <c r="H16" s="89"/>
      <c r="I16" s="89"/>
      <c r="J16" s="89"/>
      <c r="K16" s="89"/>
      <c r="L16" s="90"/>
      <c r="M16" s="90"/>
      <c r="N16" s="90"/>
      <c r="O16" s="90"/>
      <c r="P16" s="90"/>
      <c r="Q16" s="90"/>
      <c r="R16" s="88"/>
      <c r="S16" s="88"/>
      <c r="T16" s="88"/>
      <c r="U16" s="88"/>
      <c r="V16" s="88"/>
      <c r="W16" s="89"/>
      <c r="X16" s="88"/>
      <c r="Y16" s="90"/>
      <c r="Z16" s="88"/>
      <c r="AA16" s="88"/>
      <c r="AB16" s="88"/>
      <c r="AC16" s="88"/>
      <c r="AD16" s="66" t="str">
        <f t="shared" si="0"/>
        <v/>
      </c>
      <c r="AE16" s="67" t="str">
        <f t="shared" si="1"/>
        <v/>
      </c>
      <c r="AF16" s="68" t="str">
        <f t="shared" si="2"/>
        <v/>
      </c>
      <c r="AG16" s="67" t="str">
        <f t="shared" si="3"/>
        <v/>
      </c>
      <c r="AH16" s="67" t="str">
        <f>IF(AE16="","",IF(COUNTIF('Books Register'!$AM$5:$AM$504,AE16)=1,SUMIF('Books Register'!$AM$5:$AM$504,AE16,'Books Register'!$AZ$5:$AZ$504),""))</f>
        <v/>
      </c>
      <c r="AI16" s="67" t="str">
        <f>IF(A16="","",IF(OR(AG16&gt;1,COUNTIF('Books Register'!$AM$5:$AM$504,AE16)&gt;1),"Duplicate",IF(AH16="","Only in 2B",INDEX('Books Register'!$AX$5:$AX$504,AH16))))</f>
        <v/>
      </c>
      <c r="AJ16" s="69" t="str">
        <f t="shared" si="4"/>
        <v/>
      </c>
      <c r="AK16" s="69" t="str">
        <f>IF(A16="","",IF(AND(R16&lt;&gt;"",R16&lt;&gt;Setup!$B$7),"Review POS / state",IF(SUMIF('FY Deadlines'!$A$5:$A$14,IF(MONTH(H16)&gt;=4,YEAR(H16),YEAR(H16)-1),'FY Deadlines'!$F$5:$F$14)=0,"Review FY deadline",IF(COUNTIFS('Books Register'!$AM$5:$AM$504,AE16,'Books Register'!$AI$5:$AI$504,"&gt;0")&gt;0,"Open - verify claim period",IF(AND(H16&lt;&gt;"",Setup!$B$24&gt;SUMIF('FY Deadlines'!$A$5:$A$14,IF(MONTH(H16)&gt;=4,YEAR(H16),YEAR(H16)-1),'FY Deadlines'!$F$5:$F$14)),"Section 16(4) expired","Open")))))</f>
        <v/>
      </c>
      <c r="AL16" s="190">
        <f t="shared" si="5"/>
        <v>12</v>
      </c>
      <c r="AM16" s="192" t="str">
        <f t="shared" si="6"/>
        <v/>
      </c>
      <c r="AN16" s="192" t="str">
        <f t="shared" si="7"/>
        <v/>
      </c>
    </row>
    <row r="17" spans="1:40" ht="15" customHeight="1" x14ac:dyDescent="0.25">
      <c r="A17" s="87"/>
      <c r="B17" s="88"/>
      <c r="C17" s="88"/>
      <c r="D17" s="88"/>
      <c r="E17" s="194"/>
      <c r="F17" s="88"/>
      <c r="G17" s="88"/>
      <c r="H17" s="89"/>
      <c r="I17" s="89"/>
      <c r="J17" s="89"/>
      <c r="K17" s="89"/>
      <c r="L17" s="90"/>
      <c r="M17" s="90"/>
      <c r="N17" s="90"/>
      <c r="O17" s="90"/>
      <c r="P17" s="90"/>
      <c r="Q17" s="90"/>
      <c r="R17" s="88"/>
      <c r="S17" s="88"/>
      <c r="T17" s="88"/>
      <c r="U17" s="88"/>
      <c r="V17" s="88"/>
      <c r="W17" s="89"/>
      <c r="X17" s="88"/>
      <c r="Y17" s="90"/>
      <c r="Z17" s="88"/>
      <c r="AA17" s="88"/>
      <c r="AB17" s="88"/>
      <c r="AC17" s="88"/>
      <c r="AD17" s="66" t="str">
        <f t="shared" si="0"/>
        <v/>
      </c>
      <c r="AE17" s="67" t="str">
        <f t="shared" si="1"/>
        <v/>
      </c>
      <c r="AF17" s="68" t="str">
        <f t="shared" si="2"/>
        <v/>
      </c>
      <c r="AG17" s="67" t="str">
        <f t="shared" si="3"/>
        <v/>
      </c>
      <c r="AH17" s="67" t="str">
        <f>IF(AE17="","",IF(COUNTIF('Books Register'!$AM$5:$AM$504,AE17)=1,SUMIF('Books Register'!$AM$5:$AM$504,AE17,'Books Register'!$AZ$5:$AZ$504),""))</f>
        <v/>
      </c>
      <c r="AI17" s="67" t="str">
        <f>IF(A17="","",IF(OR(AG17&gt;1,COUNTIF('Books Register'!$AM$5:$AM$504,AE17)&gt;1),"Duplicate",IF(AH17="","Only in 2B",INDEX('Books Register'!$AX$5:$AX$504,AH17))))</f>
        <v/>
      </c>
      <c r="AJ17" s="69" t="str">
        <f t="shared" si="4"/>
        <v/>
      </c>
      <c r="AK17" s="69" t="str">
        <f>IF(A17="","",IF(AND(R17&lt;&gt;"",R17&lt;&gt;Setup!$B$7),"Review POS / state",IF(SUMIF('FY Deadlines'!$A$5:$A$14,IF(MONTH(H17)&gt;=4,YEAR(H17),YEAR(H17)-1),'FY Deadlines'!$F$5:$F$14)=0,"Review FY deadline",IF(COUNTIFS('Books Register'!$AM$5:$AM$504,AE17,'Books Register'!$AI$5:$AI$504,"&gt;0")&gt;0,"Open - verify claim period",IF(AND(H17&lt;&gt;"",Setup!$B$24&gt;SUMIF('FY Deadlines'!$A$5:$A$14,IF(MONTH(H17)&gt;=4,YEAR(H17),YEAR(H17)-1),'FY Deadlines'!$F$5:$F$14)),"Section 16(4) expired","Open")))))</f>
        <v/>
      </c>
      <c r="AL17" s="190">
        <f t="shared" si="5"/>
        <v>13</v>
      </c>
      <c r="AM17" s="192" t="str">
        <f t="shared" si="6"/>
        <v/>
      </c>
      <c r="AN17" s="192" t="str">
        <f t="shared" si="7"/>
        <v/>
      </c>
    </row>
    <row r="18" spans="1:40" ht="15" customHeight="1" x14ac:dyDescent="0.25">
      <c r="A18" s="87"/>
      <c r="B18" s="88"/>
      <c r="C18" s="88"/>
      <c r="D18" s="88"/>
      <c r="E18" s="194"/>
      <c r="F18" s="88"/>
      <c r="G18" s="88"/>
      <c r="H18" s="89"/>
      <c r="I18" s="89"/>
      <c r="J18" s="89"/>
      <c r="K18" s="89"/>
      <c r="L18" s="90"/>
      <c r="M18" s="90"/>
      <c r="N18" s="90"/>
      <c r="O18" s="90"/>
      <c r="P18" s="90"/>
      <c r="Q18" s="90"/>
      <c r="R18" s="88"/>
      <c r="S18" s="88"/>
      <c r="T18" s="88"/>
      <c r="U18" s="88"/>
      <c r="V18" s="88"/>
      <c r="W18" s="89"/>
      <c r="X18" s="88"/>
      <c r="Y18" s="90"/>
      <c r="Z18" s="88"/>
      <c r="AA18" s="88"/>
      <c r="AB18" s="88"/>
      <c r="AC18" s="88"/>
      <c r="AD18" s="66" t="str">
        <f t="shared" si="0"/>
        <v/>
      </c>
      <c r="AE18" s="67" t="str">
        <f t="shared" si="1"/>
        <v/>
      </c>
      <c r="AF18" s="68" t="str">
        <f t="shared" si="2"/>
        <v/>
      </c>
      <c r="AG18" s="67" t="str">
        <f t="shared" si="3"/>
        <v/>
      </c>
      <c r="AH18" s="67" t="str">
        <f>IF(AE18="","",IF(COUNTIF('Books Register'!$AM$5:$AM$504,AE18)=1,SUMIF('Books Register'!$AM$5:$AM$504,AE18,'Books Register'!$AZ$5:$AZ$504),""))</f>
        <v/>
      </c>
      <c r="AI18" s="67" t="str">
        <f>IF(A18="","",IF(OR(AG18&gt;1,COUNTIF('Books Register'!$AM$5:$AM$504,AE18)&gt;1),"Duplicate",IF(AH18="","Only in 2B",INDEX('Books Register'!$AX$5:$AX$504,AH18))))</f>
        <v/>
      </c>
      <c r="AJ18" s="69" t="str">
        <f t="shared" si="4"/>
        <v/>
      </c>
      <c r="AK18" s="69" t="str">
        <f>IF(A18="","",IF(AND(R18&lt;&gt;"",R18&lt;&gt;Setup!$B$7),"Review POS / state",IF(SUMIF('FY Deadlines'!$A$5:$A$14,IF(MONTH(H18)&gt;=4,YEAR(H18),YEAR(H18)-1),'FY Deadlines'!$F$5:$F$14)=0,"Review FY deadline",IF(COUNTIFS('Books Register'!$AM$5:$AM$504,AE18,'Books Register'!$AI$5:$AI$504,"&gt;0")&gt;0,"Open - verify claim period",IF(AND(H18&lt;&gt;"",Setup!$B$24&gt;SUMIF('FY Deadlines'!$A$5:$A$14,IF(MONTH(H18)&gt;=4,YEAR(H18),YEAR(H18)-1),'FY Deadlines'!$F$5:$F$14)),"Section 16(4) expired","Open")))))</f>
        <v/>
      </c>
      <c r="AL18" s="190">
        <f t="shared" si="5"/>
        <v>14</v>
      </c>
      <c r="AM18" s="192" t="str">
        <f t="shared" si="6"/>
        <v/>
      </c>
      <c r="AN18" s="192" t="str">
        <f t="shared" si="7"/>
        <v/>
      </c>
    </row>
    <row r="19" spans="1:40" ht="15" customHeight="1" x14ac:dyDescent="0.25">
      <c r="A19" s="87"/>
      <c r="B19" s="88"/>
      <c r="C19" s="88"/>
      <c r="D19" s="88"/>
      <c r="E19" s="194"/>
      <c r="F19" s="88"/>
      <c r="G19" s="88"/>
      <c r="H19" s="89"/>
      <c r="I19" s="89"/>
      <c r="J19" s="89"/>
      <c r="K19" s="89"/>
      <c r="L19" s="90"/>
      <c r="M19" s="90"/>
      <c r="N19" s="90"/>
      <c r="O19" s="90"/>
      <c r="P19" s="90"/>
      <c r="Q19" s="90"/>
      <c r="R19" s="88"/>
      <c r="S19" s="88"/>
      <c r="T19" s="88"/>
      <c r="U19" s="88"/>
      <c r="V19" s="88"/>
      <c r="W19" s="89"/>
      <c r="X19" s="88"/>
      <c r="Y19" s="90"/>
      <c r="Z19" s="88"/>
      <c r="AA19" s="88"/>
      <c r="AB19" s="88"/>
      <c r="AC19" s="88"/>
      <c r="AD19" s="66" t="str">
        <f t="shared" si="0"/>
        <v/>
      </c>
      <c r="AE19" s="67" t="str">
        <f t="shared" si="1"/>
        <v/>
      </c>
      <c r="AF19" s="68" t="str">
        <f t="shared" si="2"/>
        <v/>
      </c>
      <c r="AG19" s="67" t="str">
        <f t="shared" si="3"/>
        <v/>
      </c>
      <c r="AH19" s="67" t="str">
        <f>IF(AE19="","",IF(COUNTIF('Books Register'!$AM$5:$AM$504,AE19)=1,SUMIF('Books Register'!$AM$5:$AM$504,AE19,'Books Register'!$AZ$5:$AZ$504),""))</f>
        <v/>
      </c>
      <c r="AI19" s="67" t="str">
        <f>IF(A19="","",IF(OR(AG19&gt;1,COUNTIF('Books Register'!$AM$5:$AM$504,AE19)&gt;1),"Duplicate",IF(AH19="","Only in 2B",INDEX('Books Register'!$AX$5:$AX$504,AH19))))</f>
        <v/>
      </c>
      <c r="AJ19" s="69" t="str">
        <f t="shared" si="4"/>
        <v/>
      </c>
      <c r="AK19" s="69" t="str">
        <f>IF(A19="","",IF(AND(R19&lt;&gt;"",R19&lt;&gt;Setup!$B$7),"Review POS / state",IF(SUMIF('FY Deadlines'!$A$5:$A$14,IF(MONTH(H19)&gt;=4,YEAR(H19),YEAR(H19)-1),'FY Deadlines'!$F$5:$F$14)=0,"Review FY deadline",IF(COUNTIFS('Books Register'!$AM$5:$AM$504,AE19,'Books Register'!$AI$5:$AI$504,"&gt;0")&gt;0,"Open - verify claim period",IF(AND(H19&lt;&gt;"",Setup!$B$24&gt;SUMIF('FY Deadlines'!$A$5:$A$14,IF(MONTH(H19)&gt;=4,YEAR(H19),YEAR(H19)-1),'FY Deadlines'!$F$5:$F$14)),"Section 16(4) expired","Open")))))</f>
        <v/>
      </c>
      <c r="AL19" s="190">
        <f t="shared" si="5"/>
        <v>15</v>
      </c>
      <c r="AM19" s="192" t="str">
        <f t="shared" si="6"/>
        <v/>
      </c>
      <c r="AN19" s="192" t="str">
        <f t="shared" si="7"/>
        <v/>
      </c>
    </row>
    <row r="20" spans="1:40" ht="15" customHeight="1" x14ac:dyDescent="0.25">
      <c r="A20" s="87"/>
      <c r="B20" s="88"/>
      <c r="C20" s="88"/>
      <c r="D20" s="88"/>
      <c r="E20" s="194"/>
      <c r="F20" s="88"/>
      <c r="G20" s="88"/>
      <c r="H20" s="89"/>
      <c r="I20" s="89"/>
      <c r="J20" s="89"/>
      <c r="K20" s="89"/>
      <c r="L20" s="90"/>
      <c r="M20" s="90"/>
      <c r="N20" s="90"/>
      <c r="O20" s="90"/>
      <c r="P20" s="90"/>
      <c r="Q20" s="90"/>
      <c r="R20" s="88"/>
      <c r="S20" s="88"/>
      <c r="T20" s="88"/>
      <c r="U20" s="88"/>
      <c r="V20" s="88"/>
      <c r="W20" s="89"/>
      <c r="X20" s="88"/>
      <c r="Y20" s="90"/>
      <c r="Z20" s="88"/>
      <c r="AA20" s="88"/>
      <c r="AB20" s="88"/>
      <c r="AC20" s="88"/>
      <c r="AD20" s="66" t="str">
        <f t="shared" si="0"/>
        <v/>
      </c>
      <c r="AE20" s="67" t="str">
        <f t="shared" si="1"/>
        <v/>
      </c>
      <c r="AF20" s="68" t="str">
        <f t="shared" si="2"/>
        <v/>
      </c>
      <c r="AG20" s="67" t="str">
        <f t="shared" si="3"/>
        <v/>
      </c>
      <c r="AH20" s="67" t="str">
        <f>IF(AE20="","",IF(COUNTIF('Books Register'!$AM$5:$AM$504,AE20)=1,SUMIF('Books Register'!$AM$5:$AM$504,AE20,'Books Register'!$AZ$5:$AZ$504),""))</f>
        <v/>
      </c>
      <c r="AI20" s="67" t="str">
        <f>IF(A20="","",IF(OR(AG20&gt;1,COUNTIF('Books Register'!$AM$5:$AM$504,AE20)&gt;1),"Duplicate",IF(AH20="","Only in 2B",INDEX('Books Register'!$AX$5:$AX$504,AH20))))</f>
        <v/>
      </c>
      <c r="AJ20" s="69" t="str">
        <f t="shared" si="4"/>
        <v/>
      </c>
      <c r="AK20" s="69" t="str">
        <f>IF(A20="","",IF(AND(R20&lt;&gt;"",R20&lt;&gt;Setup!$B$7),"Review POS / state",IF(SUMIF('FY Deadlines'!$A$5:$A$14,IF(MONTH(H20)&gt;=4,YEAR(H20),YEAR(H20)-1),'FY Deadlines'!$F$5:$F$14)=0,"Review FY deadline",IF(COUNTIFS('Books Register'!$AM$5:$AM$504,AE20,'Books Register'!$AI$5:$AI$504,"&gt;0")&gt;0,"Open - verify claim period",IF(AND(H20&lt;&gt;"",Setup!$B$24&gt;SUMIF('FY Deadlines'!$A$5:$A$14,IF(MONTH(H20)&gt;=4,YEAR(H20),YEAR(H20)-1),'FY Deadlines'!$F$5:$F$14)),"Section 16(4) expired","Open")))))</f>
        <v/>
      </c>
      <c r="AL20" s="190">
        <f t="shared" si="5"/>
        <v>16</v>
      </c>
      <c r="AM20" s="192" t="str">
        <f t="shared" si="6"/>
        <v/>
      </c>
      <c r="AN20" s="192" t="str">
        <f t="shared" si="7"/>
        <v/>
      </c>
    </row>
    <row r="21" spans="1:40" ht="15" customHeight="1" x14ac:dyDescent="0.25">
      <c r="A21" s="87"/>
      <c r="B21" s="88"/>
      <c r="C21" s="88"/>
      <c r="D21" s="88"/>
      <c r="E21" s="194"/>
      <c r="F21" s="88"/>
      <c r="G21" s="88"/>
      <c r="H21" s="89"/>
      <c r="I21" s="89"/>
      <c r="J21" s="89"/>
      <c r="K21" s="89"/>
      <c r="L21" s="90"/>
      <c r="M21" s="90"/>
      <c r="N21" s="90"/>
      <c r="O21" s="90"/>
      <c r="P21" s="90"/>
      <c r="Q21" s="90"/>
      <c r="R21" s="88"/>
      <c r="S21" s="88"/>
      <c r="T21" s="88"/>
      <c r="U21" s="88"/>
      <c r="V21" s="88"/>
      <c r="W21" s="89"/>
      <c r="X21" s="88"/>
      <c r="Y21" s="90"/>
      <c r="Z21" s="88"/>
      <c r="AA21" s="88"/>
      <c r="AB21" s="88"/>
      <c r="AC21" s="88"/>
      <c r="AD21" s="66" t="str">
        <f t="shared" si="0"/>
        <v/>
      </c>
      <c r="AE21" s="67" t="str">
        <f t="shared" si="1"/>
        <v/>
      </c>
      <c r="AF21" s="68" t="str">
        <f t="shared" si="2"/>
        <v/>
      </c>
      <c r="AG21" s="67" t="str">
        <f t="shared" si="3"/>
        <v/>
      </c>
      <c r="AH21" s="67" t="str">
        <f>IF(AE21="","",IF(COUNTIF('Books Register'!$AM$5:$AM$504,AE21)=1,SUMIF('Books Register'!$AM$5:$AM$504,AE21,'Books Register'!$AZ$5:$AZ$504),""))</f>
        <v/>
      </c>
      <c r="AI21" s="67" t="str">
        <f>IF(A21="","",IF(OR(AG21&gt;1,COUNTIF('Books Register'!$AM$5:$AM$504,AE21)&gt;1),"Duplicate",IF(AH21="","Only in 2B",INDEX('Books Register'!$AX$5:$AX$504,AH21))))</f>
        <v/>
      </c>
      <c r="AJ21" s="69" t="str">
        <f t="shared" si="4"/>
        <v/>
      </c>
      <c r="AK21" s="69" t="str">
        <f>IF(A21="","",IF(AND(R21&lt;&gt;"",R21&lt;&gt;Setup!$B$7),"Review POS / state",IF(SUMIF('FY Deadlines'!$A$5:$A$14,IF(MONTH(H21)&gt;=4,YEAR(H21),YEAR(H21)-1),'FY Deadlines'!$F$5:$F$14)=0,"Review FY deadline",IF(COUNTIFS('Books Register'!$AM$5:$AM$504,AE21,'Books Register'!$AI$5:$AI$504,"&gt;0")&gt;0,"Open - verify claim period",IF(AND(H21&lt;&gt;"",Setup!$B$24&gt;SUMIF('FY Deadlines'!$A$5:$A$14,IF(MONTH(H21)&gt;=4,YEAR(H21),YEAR(H21)-1),'FY Deadlines'!$F$5:$F$14)),"Section 16(4) expired","Open")))))</f>
        <v/>
      </c>
      <c r="AL21" s="190">
        <f t="shared" si="5"/>
        <v>17</v>
      </c>
      <c r="AM21" s="192" t="str">
        <f t="shared" si="6"/>
        <v/>
      </c>
      <c r="AN21" s="192" t="str">
        <f t="shared" si="7"/>
        <v/>
      </c>
    </row>
    <row r="22" spans="1:40" ht="15" customHeight="1" x14ac:dyDescent="0.25">
      <c r="A22" s="87"/>
      <c r="B22" s="88"/>
      <c r="C22" s="88"/>
      <c r="D22" s="88"/>
      <c r="E22" s="194"/>
      <c r="F22" s="88"/>
      <c r="G22" s="88"/>
      <c r="H22" s="89"/>
      <c r="I22" s="89"/>
      <c r="J22" s="89"/>
      <c r="K22" s="89"/>
      <c r="L22" s="90"/>
      <c r="M22" s="90"/>
      <c r="N22" s="90"/>
      <c r="O22" s="90"/>
      <c r="P22" s="90"/>
      <c r="Q22" s="90"/>
      <c r="R22" s="88"/>
      <c r="S22" s="88"/>
      <c r="T22" s="88"/>
      <c r="U22" s="88"/>
      <c r="V22" s="88"/>
      <c r="W22" s="89"/>
      <c r="X22" s="88"/>
      <c r="Y22" s="90"/>
      <c r="Z22" s="88"/>
      <c r="AA22" s="88"/>
      <c r="AB22" s="88"/>
      <c r="AC22" s="88"/>
      <c r="AD22" s="66" t="str">
        <f t="shared" si="0"/>
        <v/>
      </c>
      <c r="AE22" s="67" t="str">
        <f t="shared" si="1"/>
        <v/>
      </c>
      <c r="AF22" s="68" t="str">
        <f t="shared" si="2"/>
        <v/>
      </c>
      <c r="AG22" s="67" t="str">
        <f t="shared" si="3"/>
        <v/>
      </c>
      <c r="AH22" s="67" t="str">
        <f>IF(AE22="","",IF(COUNTIF('Books Register'!$AM$5:$AM$504,AE22)=1,SUMIF('Books Register'!$AM$5:$AM$504,AE22,'Books Register'!$AZ$5:$AZ$504),""))</f>
        <v/>
      </c>
      <c r="AI22" s="67" t="str">
        <f>IF(A22="","",IF(OR(AG22&gt;1,COUNTIF('Books Register'!$AM$5:$AM$504,AE22)&gt;1),"Duplicate",IF(AH22="","Only in 2B",INDEX('Books Register'!$AX$5:$AX$504,AH22))))</f>
        <v/>
      </c>
      <c r="AJ22" s="69" t="str">
        <f t="shared" si="4"/>
        <v/>
      </c>
      <c r="AK22" s="69" t="str">
        <f>IF(A22="","",IF(AND(R22&lt;&gt;"",R22&lt;&gt;Setup!$B$7),"Review POS / state",IF(SUMIF('FY Deadlines'!$A$5:$A$14,IF(MONTH(H22)&gt;=4,YEAR(H22),YEAR(H22)-1),'FY Deadlines'!$F$5:$F$14)=0,"Review FY deadline",IF(COUNTIFS('Books Register'!$AM$5:$AM$504,AE22,'Books Register'!$AI$5:$AI$504,"&gt;0")&gt;0,"Open - verify claim period",IF(AND(H22&lt;&gt;"",Setup!$B$24&gt;SUMIF('FY Deadlines'!$A$5:$A$14,IF(MONTH(H22)&gt;=4,YEAR(H22),YEAR(H22)-1),'FY Deadlines'!$F$5:$F$14)),"Section 16(4) expired","Open")))))</f>
        <v/>
      </c>
      <c r="AL22" s="190">
        <f t="shared" si="5"/>
        <v>18</v>
      </c>
      <c r="AM22" s="192" t="str">
        <f t="shared" si="6"/>
        <v/>
      </c>
      <c r="AN22" s="192" t="str">
        <f t="shared" si="7"/>
        <v/>
      </c>
    </row>
    <row r="23" spans="1:40" ht="15" customHeight="1" x14ac:dyDescent="0.25">
      <c r="A23" s="87"/>
      <c r="B23" s="88"/>
      <c r="C23" s="88"/>
      <c r="D23" s="88"/>
      <c r="E23" s="194"/>
      <c r="F23" s="88"/>
      <c r="G23" s="88"/>
      <c r="H23" s="89"/>
      <c r="I23" s="89"/>
      <c r="J23" s="89"/>
      <c r="K23" s="89"/>
      <c r="L23" s="90"/>
      <c r="M23" s="90"/>
      <c r="N23" s="90"/>
      <c r="O23" s="90"/>
      <c r="P23" s="90"/>
      <c r="Q23" s="90"/>
      <c r="R23" s="88"/>
      <c r="S23" s="88"/>
      <c r="T23" s="88"/>
      <c r="U23" s="88"/>
      <c r="V23" s="88"/>
      <c r="W23" s="89"/>
      <c r="X23" s="88"/>
      <c r="Y23" s="90"/>
      <c r="Z23" s="88"/>
      <c r="AA23" s="88"/>
      <c r="AB23" s="88"/>
      <c r="AC23" s="88"/>
      <c r="AD23" s="66" t="str">
        <f t="shared" si="0"/>
        <v/>
      </c>
      <c r="AE23" s="67" t="str">
        <f t="shared" si="1"/>
        <v/>
      </c>
      <c r="AF23" s="68" t="str">
        <f t="shared" si="2"/>
        <v/>
      </c>
      <c r="AG23" s="67" t="str">
        <f t="shared" si="3"/>
        <v/>
      </c>
      <c r="AH23" s="67" t="str">
        <f>IF(AE23="","",IF(COUNTIF('Books Register'!$AM$5:$AM$504,AE23)=1,SUMIF('Books Register'!$AM$5:$AM$504,AE23,'Books Register'!$AZ$5:$AZ$504),""))</f>
        <v/>
      </c>
      <c r="AI23" s="67" t="str">
        <f>IF(A23="","",IF(OR(AG23&gt;1,COUNTIF('Books Register'!$AM$5:$AM$504,AE23)&gt;1),"Duplicate",IF(AH23="","Only in 2B",INDEX('Books Register'!$AX$5:$AX$504,AH23))))</f>
        <v/>
      </c>
      <c r="AJ23" s="69" t="str">
        <f t="shared" si="4"/>
        <v/>
      </c>
      <c r="AK23" s="69" t="str">
        <f>IF(A23="","",IF(AND(R23&lt;&gt;"",R23&lt;&gt;Setup!$B$7),"Review POS / state",IF(SUMIF('FY Deadlines'!$A$5:$A$14,IF(MONTH(H23)&gt;=4,YEAR(H23),YEAR(H23)-1),'FY Deadlines'!$F$5:$F$14)=0,"Review FY deadline",IF(COUNTIFS('Books Register'!$AM$5:$AM$504,AE23,'Books Register'!$AI$5:$AI$504,"&gt;0")&gt;0,"Open - verify claim period",IF(AND(H23&lt;&gt;"",Setup!$B$24&gt;SUMIF('FY Deadlines'!$A$5:$A$14,IF(MONTH(H23)&gt;=4,YEAR(H23),YEAR(H23)-1),'FY Deadlines'!$F$5:$F$14)),"Section 16(4) expired","Open")))))</f>
        <v/>
      </c>
      <c r="AL23" s="190">
        <f t="shared" si="5"/>
        <v>19</v>
      </c>
      <c r="AM23" s="192" t="str">
        <f t="shared" si="6"/>
        <v/>
      </c>
      <c r="AN23" s="192" t="str">
        <f t="shared" si="7"/>
        <v/>
      </c>
    </row>
    <row r="24" spans="1:40" ht="15" customHeight="1" x14ac:dyDescent="0.25">
      <c r="A24" s="87"/>
      <c r="B24" s="88"/>
      <c r="C24" s="88"/>
      <c r="D24" s="88"/>
      <c r="E24" s="194"/>
      <c r="F24" s="88"/>
      <c r="G24" s="88"/>
      <c r="H24" s="89"/>
      <c r="I24" s="89"/>
      <c r="J24" s="89"/>
      <c r="K24" s="89"/>
      <c r="L24" s="90"/>
      <c r="M24" s="90"/>
      <c r="N24" s="90"/>
      <c r="O24" s="90"/>
      <c r="P24" s="90"/>
      <c r="Q24" s="90"/>
      <c r="R24" s="88"/>
      <c r="S24" s="88"/>
      <c r="T24" s="88"/>
      <c r="U24" s="88"/>
      <c r="V24" s="88"/>
      <c r="W24" s="89"/>
      <c r="X24" s="88"/>
      <c r="Y24" s="90"/>
      <c r="Z24" s="88"/>
      <c r="AA24" s="88"/>
      <c r="AB24" s="88"/>
      <c r="AC24" s="88"/>
      <c r="AD24" s="66" t="str">
        <f t="shared" si="0"/>
        <v/>
      </c>
      <c r="AE24" s="67" t="str">
        <f t="shared" si="1"/>
        <v/>
      </c>
      <c r="AF24" s="68" t="str">
        <f t="shared" si="2"/>
        <v/>
      </c>
      <c r="AG24" s="67" t="str">
        <f t="shared" si="3"/>
        <v/>
      </c>
      <c r="AH24" s="67" t="str">
        <f>IF(AE24="","",IF(COUNTIF('Books Register'!$AM$5:$AM$504,AE24)=1,SUMIF('Books Register'!$AM$5:$AM$504,AE24,'Books Register'!$AZ$5:$AZ$504),""))</f>
        <v/>
      </c>
      <c r="AI24" s="67" t="str">
        <f>IF(A24="","",IF(OR(AG24&gt;1,COUNTIF('Books Register'!$AM$5:$AM$504,AE24)&gt;1),"Duplicate",IF(AH24="","Only in 2B",INDEX('Books Register'!$AX$5:$AX$504,AH24))))</f>
        <v/>
      </c>
      <c r="AJ24" s="69" t="str">
        <f t="shared" si="4"/>
        <v/>
      </c>
      <c r="AK24" s="69" t="str">
        <f>IF(A24="","",IF(AND(R24&lt;&gt;"",R24&lt;&gt;Setup!$B$7),"Review POS / state",IF(SUMIF('FY Deadlines'!$A$5:$A$14,IF(MONTH(H24)&gt;=4,YEAR(H24),YEAR(H24)-1),'FY Deadlines'!$F$5:$F$14)=0,"Review FY deadline",IF(COUNTIFS('Books Register'!$AM$5:$AM$504,AE24,'Books Register'!$AI$5:$AI$504,"&gt;0")&gt;0,"Open - verify claim period",IF(AND(H24&lt;&gt;"",Setup!$B$24&gt;SUMIF('FY Deadlines'!$A$5:$A$14,IF(MONTH(H24)&gt;=4,YEAR(H24),YEAR(H24)-1),'FY Deadlines'!$F$5:$F$14)),"Section 16(4) expired","Open")))))</f>
        <v/>
      </c>
      <c r="AL24" s="190">
        <f t="shared" si="5"/>
        <v>20</v>
      </c>
      <c r="AM24" s="192" t="str">
        <f t="shared" si="6"/>
        <v/>
      </c>
      <c r="AN24" s="192" t="str">
        <f t="shared" si="7"/>
        <v/>
      </c>
    </row>
    <row r="25" spans="1:40" ht="15" customHeight="1" x14ac:dyDescent="0.25">
      <c r="A25" s="87"/>
      <c r="B25" s="88"/>
      <c r="C25" s="88"/>
      <c r="D25" s="88"/>
      <c r="E25" s="194"/>
      <c r="F25" s="88"/>
      <c r="G25" s="88"/>
      <c r="H25" s="89"/>
      <c r="I25" s="89"/>
      <c r="J25" s="89"/>
      <c r="K25" s="89"/>
      <c r="L25" s="90"/>
      <c r="M25" s="90"/>
      <c r="N25" s="90"/>
      <c r="O25" s="90"/>
      <c r="P25" s="90"/>
      <c r="Q25" s="90"/>
      <c r="R25" s="88"/>
      <c r="S25" s="88"/>
      <c r="T25" s="88"/>
      <c r="U25" s="88"/>
      <c r="V25" s="88"/>
      <c r="W25" s="89"/>
      <c r="X25" s="88"/>
      <c r="Y25" s="90"/>
      <c r="Z25" s="88"/>
      <c r="AA25" s="88"/>
      <c r="AB25" s="88"/>
      <c r="AC25" s="88"/>
      <c r="AD25" s="66" t="str">
        <f t="shared" si="0"/>
        <v/>
      </c>
      <c r="AE25" s="67" t="str">
        <f t="shared" si="1"/>
        <v/>
      </c>
      <c r="AF25" s="68" t="str">
        <f t="shared" si="2"/>
        <v/>
      </c>
      <c r="AG25" s="67" t="str">
        <f t="shared" si="3"/>
        <v/>
      </c>
      <c r="AH25" s="67" t="str">
        <f>IF(AE25="","",IF(COUNTIF('Books Register'!$AM$5:$AM$504,AE25)=1,SUMIF('Books Register'!$AM$5:$AM$504,AE25,'Books Register'!$AZ$5:$AZ$504),""))</f>
        <v/>
      </c>
      <c r="AI25" s="67" t="str">
        <f>IF(A25="","",IF(OR(AG25&gt;1,COUNTIF('Books Register'!$AM$5:$AM$504,AE25)&gt;1),"Duplicate",IF(AH25="","Only in 2B",INDEX('Books Register'!$AX$5:$AX$504,AH25))))</f>
        <v/>
      </c>
      <c r="AJ25" s="69" t="str">
        <f t="shared" si="4"/>
        <v/>
      </c>
      <c r="AK25" s="69" t="str">
        <f>IF(A25="","",IF(AND(R25&lt;&gt;"",R25&lt;&gt;Setup!$B$7),"Review POS / state",IF(SUMIF('FY Deadlines'!$A$5:$A$14,IF(MONTH(H25)&gt;=4,YEAR(H25),YEAR(H25)-1),'FY Deadlines'!$F$5:$F$14)=0,"Review FY deadline",IF(COUNTIFS('Books Register'!$AM$5:$AM$504,AE25,'Books Register'!$AI$5:$AI$504,"&gt;0")&gt;0,"Open - verify claim period",IF(AND(H25&lt;&gt;"",Setup!$B$24&gt;SUMIF('FY Deadlines'!$A$5:$A$14,IF(MONTH(H25)&gt;=4,YEAR(H25),YEAR(H25)-1),'FY Deadlines'!$F$5:$F$14)),"Section 16(4) expired","Open")))))</f>
        <v/>
      </c>
      <c r="AL25" s="190">
        <f t="shared" si="5"/>
        <v>21</v>
      </c>
      <c r="AM25" s="192" t="str">
        <f t="shared" si="6"/>
        <v/>
      </c>
      <c r="AN25" s="192" t="str">
        <f t="shared" si="7"/>
        <v/>
      </c>
    </row>
    <row r="26" spans="1:40" ht="15" customHeight="1" x14ac:dyDescent="0.25">
      <c r="A26" s="87"/>
      <c r="B26" s="88"/>
      <c r="C26" s="88"/>
      <c r="D26" s="88"/>
      <c r="E26" s="194"/>
      <c r="F26" s="88"/>
      <c r="G26" s="88"/>
      <c r="H26" s="89"/>
      <c r="I26" s="89"/>
      <c r="J26" s="89"/>
      <c r="K26" s="89"/>
      <c r="L26" s="90"/>
      <c r="M26" s="90"/>
      <c r="N26" s="90"/>
      <c r="O26" s="90"/>
      <c r="P26" s="90"/>
      <c r="Q26" s="90"/>
      <c r="R26" s="88"/>
      <c r="S26" s="88"/>
      <c r="T26" s="88"/>
      <c r="U26" s="88"/>
      <c r="V26" s="88"/>
      <c r="W26" s="89"/>
      <c r="X26" s="88"/>
      <c r="Y26" s="90"/>
      <c r="Z26" s="88"/>
      <c r="AA26" s="88"/>
      <c r="AB26" s="88"/>
      <c r="AC26" s="88"/>
      <c r="AD26" s="66" t="str">
        <f t="shared" si="0"/>
        <v/>
      </c>
      <c r="AE26" s="67" t="str">
        <f t="shared" si="1"/>
        <v/>
      </c>
      <c r="AF26" s="68" t="str">
        <f t="shared" si="2"/>
        <v/>
      </c>
      <c r="AG26" s="67" t="str">
        <f t="shared" si="3"/>
        <v/>
      </c>
      <c r="AH26" s="67" t="str">
        <f>IF(AE26="","",IF(COUNTIF('Books Register'!$AM$5:$AM$504,AE26)=1,SUMIF('Books Register'!$AM$5:$AM$504,AE26,'Books Register'!$AZ$5:$AZ$504),""))</f>
        <v/>
      </c>
      <c r="AI26" s="67" t="str">
        <f>IF(A26="","",IF(OR(AG26&gt;1,COUNTIF('Books Register'!$AM$5:$AM$504,AE26)&gt;1),"Duplicate",IF(AH26="","Only in 2B",INDEX('Books Register'!$AX$5:$AX$504,AH26))))</f>
        <v/>
      </c>
      <c r="AJ26" s="69" t="str">
        <f t="shared" si="4"/>
        <v/>
      </c>
      <c r="AK26" s="69" t="str">
        <f>IF(A26="","",IF(AND(R26&lt;&gt;"",R26&lt;&gt;Setup!$B$7),"Review POS / state",IF(SUMIF('FY Deadlines'!$A$5:$A$14,IF(MONTH(H26)&gt;=4,YEAR(H26),YEAR(H26)-1),'FY Deadlines'!$F$5:$F$14)=0,"Review FY deadline",IF(COUNTIFS('Books Register'!$AM$5:$AM$504,AE26,'Books Register'!$AI$5:$AI$504,"&gt;0")&gt;0,"Open - verify claim period",IF(AND(H26&lt;&gt;"",Setup!$B$24&gt;SUMIF('FY Deadlines'!$A$5:$A$14,IF(MONTH(H26)&gt;=4,YEAR(H26),YEAR(H26)-1),'FY Deadlines'!$F$5:$F$14)),"Section 16(4) expired","Open")))))</f>
        <v/>
      </c>
      <c r="AL26" s="190">
        <f t="shared" si="5"/>
        <v>22</v>
      </c>
      <c r="AM26" s="192" t="str">
        <f t="shared" si="6"/>
        <v/>
      </c>
      <c r="AN26" s="192" t="str">
        <f t="shared" si="7"/>
        <v/>
      </c>
    </row>
    <row r="27" spans="1:40" ht="15" customHeight="1" x14ac:dyDescent="0.25">
      <c r="A27" s="87"/>
      <c r="B27" s="88"/>
      <c r="C27" s="88"/>
      <c r="D27" s="88"/>
      <c r="E27" s="194"/>
      <c r="F27" s="88"/>
      <c r="G27" s="88"/>
      <c r="H27" s="89"/>
      <c r="I27" s="89"/>
      <c r="J27" s="89"/>
      <c r="K27" s="89"/>
      <c r="L27" s="90"/>
      <c r="M27" s="90"/>
      <c r="N27" s="90"/>
      <c r="O27" s="90"/>
      <c r="P27" s="90"/>
      <c r="Q27" s="90"/>
      <c r="R27" s="88"/>
      <c r="S27" s="88"/>
      <c r="T27" s="88"/>
      <c r="U27" s="88"/>
      <c r="V27" s="88"/>
      <c r="W27" s="89"/>
      <c r="X27" s="88"/>
      <c r="Y27" s="90"/>
      <c r="Z27" s="88"/>
      <c r="AA27" s="88"/>
      <c r="AB27" s="88"/>
      <c r="AC27" s="88"/>
      <c r="AD27" s="66" t="str">
        <f t="shared" si="0"/>
        <v/>
      </c>
      <c r="AE27" s="67" t="str">
        <f t="shared" si="1"/>
        <v/>
      </c>
      <c r="AF27" s="68" t="str">
        <f t="shared" si="2"/>
        <v/>
      </c>
      <c r="AG27" s="67" t="str">
        <f t="shared" si="3"/>
        <v/>
      </c>
      <c r="AH27" s="67" t="str">
        <f>IF(AE27="","",IF(COUNTIF('Books Register'!$AM$5:$AM$504,AE27)=1,SUMIF('Books Register'!$AM$5:$AM$504,AE27,'Books Register'!$AZ$5:$AZ$504),""))</f>
        <v/>
      </c>
      <c r="AI27" s="67" t="str">
        <f>IF(A27="","",IF(OR(AG27&gt;1,COUNTIF('Books Register'!$AM$5:$AM$504,AE27)&gt;1),"Duplicate",IF(AH27="","Only in 2B",INDEX('Books Register'!$AX$5:$AX$504,AH27))))</f>
        <v/>
      </c>
      <c r="AJ27" s="69" t="str">
        <f t="shared" si="4"/>
        <v/>
      </c>
      <c r="AK27" s="69" t="str">
        <f>IF(A27="","",IF(AND(R27&lt;&gt;"",R27&lt;&gt;Setup!$B$7),"Review POS / state",IF(SUMIF('FY Deadlines'!$A$5:$A$14,IF(MONTH(H27)&gt;=4,YEAR(H27),YEAR(H27)-1),'FY Deadlines'!$F$5:$F$14)=0,"Review FY deadline",IF(COUNTIFS('Books Register'!$AM$5:$AM$504,AE27,'Books Register'!$AI$5:$AI$504,"&gt;0")&gt;0,"Open - verify claim period",IF(AND(H27&lt;&gt;"",Setup!$B$24&gt;SUMIF('FY Deadlines'!$A$5:$A$14,IF(MONTH(H27)&gt;=4,YEAR(H27),YEAR(H27)-1),'FY Deadlines'!$F$5:$F$14)),"Section 16(4) expired","Open")))))</f>
        <v/>
      </c>
      <c r="AL27" s="190">
        <f t="shared" si="5"/>
        <v>23</v>
      </c>
      <c r="AM27" s="192" t="str">
        <f t="shared" si="6"/>
        <v/>
      </c>
      <c r="AN27" s="192" t="str">
        <f t="shared" si="7"/>
        <v/>
      </c>
    </row>
    <row r="28" spans="1:40" ht="15" customHeight="1" x14ac:dyDescent="0.25">
      <c r="A28" s="87"/>
      <c r="B28" s="88"/>
      <c r="C28" s="88"/>
      <c r="D28" s="88"/>
      <c r="E28" s="194"/>
      <c r="F28" s="88"/>
      <c r="G28" s="88"/>
      <c r="H28" s="89"/>
      <c r="I28" s="89"/>
      <c r="J28" s="89"/>
      <c r="K28" s="89"/>
      <c r="L28" s="90"/>
      <c r="M28" s="90"/>
      <c r="N28" s="90"/>
      <c r="O28" s="90"/>
      <c r="P28" s="90"/>
      <c r="Q28" s="90"/>
      <c r="R28" s="88"/>
      <c r="S28" s="88"/>
      <c r="T28" s="88"/>
      <c r="U28" s="88"/>
      <c r="V28" s="88"/>
      <c r="W28" s="89"/>
      <c r="X28" s="88"/>
      <c r="Y28" s="90"/>
      <c r="Z28" s="88"/>
      <c r="AA28" s="88"/>
      <c r="AB28" s="88"/>
      <c r="AC28" s="88"/>
      <c r="AD28" s="66" t="str">
        <f t="shared" si="0"/>
        <v/>
      </c>
      <c r="AE28" s="67" t="str">
        <f t="shared" si="1"/>
        <v/>
      </c>
      <c r="AF28" s="68" t="str">
        <f t="shared" si="2"/>
        <v/>
      </c>
      <c r="AG28" s="67" t="str">
        <f t="shared" si="3"/>
        <v/>
      </c>
      <c r="AH28" s="67" t="str">
        <f>IF(AE28="","",IF(COUNTIF('Books Register'!$AM$5:$AM$504,AE28)=1,SUMIF('Books Register'!$AM$5:$AM$504,AE28,'Books Register'!$AZ$5:$AZ$504),""))</f>
        <v/>
      </c>
      <c r="AI28" s="67" t="str">
        <f>IF(A28="","",IF(OR(AG28&gt;1,COUNTIF('Books Register'!$AM$5:$AM$504,AE28)&gt;1),"Duplicate",IF(AH28="","Only in 2B",INDEX('Books Register'!$AX$5:$AX$504,AH28))))</f>
        <v/>
      </c>
      <c r="AJ28" s="69" t="str">
        <f t="shared" si="4"/>
        <v/>
      </c>
      <c r="AK28" s="69" t="str">
        <f>IF(A28="","",IF(AND(R28&lt;&gt;"",R28&lt;&gt;Setup!$B$7),"Review POS / state",IF(SUMIF('FY Deadlines'!$A$5:$A$14,IF(MONTH(H28)&gt;=4,YEAR(H28),YEAR(H28)-1),'FY Deadlines'!$F$5:$F$14)=0,"Review FY deadline",IF(COUNTIFS('Books Register'!$AM$5:$AM$504,AE28,'Books Register'!$AI$5:$AI$504,"&gt;0")&gt;0,"Open - verify claim period",IF(AND(H28&lt;&gt;"",Setup!$B$24&gt;SUMIF('FY Deadlines'!$A$5:$A$14,IF(MONTH(H28)&gt;=4,YEAR(H28),YEAR(H28)-1),'FY Deadlines'!$F$5:$F$14)),"Section 16(4) expired","Open")))))</f>
        <v/>
      </c>
      <c r="AL28" s="190">
        <f t="shared" si="5"/>
        <v>24</v>
      </c>
      <c r="AM28" s="192" t="str">
        <f t="shared" si="6"/>
        <v/>
      </c>
      <c r="AN28" s="192" t="str">
        <f t="shared" si="7"/>
        <v/>
      </c>
    </row>
    <row r="29" spans="1:40" ht="15" customHeight="1" x14ac:dyDescent="0.25">
      <c r="A29" s="87"/>
      <c r="B29" s="88"/>
      <c r="C29" s="88"/>
      <c r="D29" s="88"/>
      <c r="E29" s="194"/>
      <c r="F29" s="88"/>
      <c r="G29" s="88"/>
      <c r="H29" s="89"/>
      <c r="I29" s="89"/>
      <c r="J29" s="89"/>
      <c r="K29" s="89"/>
      <c r="L29" s="90"/>
      <c r="M29" s="90"/>
      <c r="N29" s="90"/>
      <c r="O29" s="90"/>
      <c r="P29" s="90"/>
      <c r="Q29" s="90"/>
      <c r="R29" s="88"/>
      <c r="S29" s="88"/>
      <c r="T29" s="88"/>
      <c r="U29" s="88"/>
      <c r="V29" s="88"/>
      <c r="W29" s="89"/>
      <c r="X29" s="88"/>
      <c r="Y29" s="90"/>
      <c r="Z29" s="88"/>
      <c r="AA29" s="88"/>
      <c r="AB29" s="88"/>
      <c r="AC29" s="88"/>
      <c r="AD29" s="66" t="str">
        <f t="shared" si="0"/>
        <v/>
      </c>
      <c r="AE29" s="67" t="str">
        <f t="shared" si="1"/>
        <v/>
      </c>
      <c r="AF29" s="68" t="str">
        <f t="shared" si="2"/>
        <v/>
      </c>
      <c r="AG29" s="67" t="str">
        <f t="shared" si="3"/>
        <v/>
      </c>
      <c r="AH29" s="67" t="str">
        <f>IF(AE29="","",IF(COUNTIF('Books Register'!$AM$5:$AM$504,AE29)=1,SUMIF('Books Register'!$AM$5:$AM$504,AE29,'Books Register'!$AZ$5:$AZ$504),""))</f>
        <v/>
      </c>
      <c r="AI29" s="67" t="str">
        <f>IF(A29="","",IF(OR(AG29&gt;1,COUNTIF('Books Register'!$AM$5:$AM$504,AE29)&gt;1),"Duplicate",IF(AH29="","Only in 2B",INDEX('Books Register'!$AX$5:$AX$504,AH29))))</f>
        <v/>
      </c>
      <c r="AJ29" s="69" t="str">
        <f t="shared" si="4"/>
        <v/>
      </c>
      <c r="AK29" s="69" t="str">
        <f>IF(A29="","",IF(AND(R29&lt;&gt;"",R29&lt;&gt;Setup!$B$7),"Review POS / state",IF(SUMIF('FY Deadlines'!$A$5:$A$14,IF(MONTH(H29)&gt;=4,YEAR(H29),YEAR(H29)-1),'FY Deadlines'!$F$5:$F$14)=0,"Review FY deadline",IF(COUNTIFS('Books Register'!$AM$5:$AM$504,AE29,'Books Register'!$AI$5:$AI$504,"&gt;0")&gt;0,"Open - verify claim period",IF(AND(H29&lt;&gt;"",Setup!$B$24&gt;SUMIF('FY Deadlines'!$A$5:$A$14,IF(MONTH(H29)&gt;=4,YEAR(H29),YEAR(H29)-1),'FY Deadlines'!$F$5:$F$14)),"Section 16(4) expired","Open")))))</f>
        <v/>
      </c>
      <c r="AL29" s="190">
        <f t="shared" si="5"/>
        <v>25</v>
      </c>
      <c r="AM29" s="192" t="str">
        <f t="shared" si="6"/>
        <v/>
      </c>
      <c r="AN29" s="192" t="str">
        <f t="shared" si="7"/>
        <v/>
      </c>
    </row>
    <row r="30" spans="1:40" ht="15" customHeight="1" x14ac:dyDescent="0.25">
      <c r="A30" s="87"/>
      <c r="B30" s="88"/>
      <c r="C30" s="88"/>
      <c r="D30" s="88"/>
      <c r="E30" s="194"/>
      <c r="F30" s="88"/>
      <c r="G30" s="88"/>
      <c r="H30" s="89"/>
      <c r="I30" s="89"/>
      <c r="J30" s="89"/>
      <c r="K30" s="89"/>
      <c r="L30" s="90"/>
      <c r="M30" s="90"/>
      <c r="N30" s="90"/>
      <c r="O30" s="90"/>
      <c r="P30" s="90"/>
      <c r="Q30" s="90"/>
      <c r="R30" s="88"/>
      <c r="S30" s="88"/>
      <c r="T30" s="88"/>
      <c r="U30" s="88"/>
      <c r="V30" s="88"/>
      <c r="W30" s="89"/>
      <c r="X30" s="88"/>
      <c r="Y30" s="90"/>
      <c r="Z30" s="88"/>
      <c r="AA30" s="88"/>
      <c r="AB30" s="88"/>
      <c r="AC30" s="88"/>
      <c r="AD30" s="66" t="str">
        <f t="shared" si="0"/>
        <v/>
      </c>
      <c r="AE30" s="67" t="str">
        <f t="shared" si="1"/>
        <v/>
      </c>
      <c r="AF30" s="68" t="str">
        <f t="shared" si="2"/>
        <v/>
      </c>
      <c r="AG30" s="67" t="str">
        <f t="shared" si="3"/>
        <v/>
      </c>
      <c r="AH30" s="67" t="str">
        <f>IF(AE30="","",IF(COUNTIF('Books Register'!$AM$5:$AM$504,AE30)=1,SUMIF('Books Register'!$AM$5:$AM$504,AE30,'Books Register'!$AZ$5:$AZ$504),""))</f>
        <v/>
      </c>
      <c r="AI30" s="67" t="str">
        <f>IF(A30="","",IF(OR(AG30&gt;1,COUNTIF('Books Register'!$AM$5:$AM$504,AE30)&gt;1),"Duplicate",IF(AH30="","Only in 2B",INDEX('Books Register'!$AX$5:$AX$504,AH30))))</f>
        <v/>
      </c>
      <c r="AJ30" s="69" t="str">
        <f t="shared" si="4"/>
        <v/>
      </c>
      <c r="AK30" s="69" t="str">
        <f>IF(A30="","",IF(AND(R30&lt;&gt;"",R30&lt;&gt;Setup!$B$7),"Review POS / state",IF(SUMIF('FY Deadlines'!$A$5:$A$14,IF(MONTH(H30)&gt;=4,YEAR(H30),YEAR(H30)-1),'FY Deadlines'!$F$5:$F$14)=0,"Review FY deadline",IF(COUNTIFS('Books Register'!$AM$5:$AM$504,AE30,'Books Register'!$AI$5:$AI$504,"&gt;0")&gt;0,"Open - verify claim period",IF(AND(H30&lt;&gt;"",Setup!$B$24&gt;SUMIF('FY Deadlines'!$A$5:$A$14,IF(MONTH(H30)&gt;=4,YEAR(H30),YEAR(H30)-1),'FY Deadlines'!$F$5:$F$14)),"Section 16(4) expired","Open")))))</f>
        <v/>
      </c>
      <c r="AL30" s="190">
        <f t="shared" si="5"/>
        <v>26</v>
      </c>
      <c r="AM30" s="192" t="str">
        <f t="shared" si="6"/>
        <v/>
      </c>
      <c r="AN30" s="192" t="str">
        <f t="shared" si="7"/>
        <v/>
      </c>
    </row>
    <row r="31" spans="1:40" ht="15" customHeight="1" x14ac:dyDescent="0.25">
      <c r="A31" s="87"/>
      <c r="B31" s="88"/>
      <c r="C31" s="88"/>
      <c r="D31" s="88"/>
      <c r="E31" s="194"/>
      <c r="F31" s="88"/>
      <c r="G31" s="88"/>
      <c r="H31" s="89"/>
      <c r="I31" s="89"/>
      <c r="J31" s="89"/>
      <c r="K31" s="89"/>
      <c r="L31" s="90"/>
      <c r="M31" s="90"/>
      <c r="N31" s="90"/>
      <c r="O31" s="90"/>
      <c r="P31" s="90"/>
      <c r="Q31" s="90"/>
      <c r="R31" s="88"/>
      <c r="S31" s="88"/>
      <c r="T31" s="88"/>
      <c r="U31" s="88"/>
      <c r="V31" s="88"/>
      <c r="W31" s="89"/>
      <c r="X31" s="88"/>
      <c r="Y31" s="90"/>
      <c r="Z31" s="88"/>
      <c r="AA31" s="88"/>
      <c r="AB31" s="88"/>
      <c r="AC31" s="88"/>
      <c r="AD31" s="66" t="str">
        <f t="shared" si="0"/>
        <v/>
      </c>
      <c r="AE31" s="67" t="str">
        <f t="shared" si="1"/>
        <v/>
      </c>
      <c r="AF31" s="68" t="str">
        <f t="shared" si="2"/>
        <v/>
      </c>
      <c r="AG31" s="67" t="str">
        <f t="shared" si="3"/>
        <v/>
      </c>
      <c r="AH31" s="67" t="str">
        <f>IF(AE31="","",IF(COUNTIF('Books Register'!$AM$5:$AM$504,AE31)=1,SUMIF('Books Register'!$AM$5:$AM$504,AE31,'Books Register'!$AZ$5:$AZ$504),""))</f>
        <v/>
      </c>
      <c r="AI31" s="67" t="str">
        <f>IF(A31="","",IF(OR(AG31&gt;1,COUNTIF('Books Register'!$AM$5:$AM$504,AE31)&gt;1),"Duplicate",IF(AH31="","Only in 2B",INDEX('Books Register'!$AX$5:$AX$504,AH31))))</f>
        <v/>
      </c>
      <c r="AJ31" s="69" t="str">
        <f t="shared" si="4"/>
        <v/>
      </c>
      <c r="AK31" s="69" t="str">
        <f>IF(A31="","",IF(AND(R31&lt;&gt;"",R31&lt;&gt;Setup!$B$7),"Review POS / state",IF(SUMIF('FY Deadlines'!$A$5:$A$14,IF(MONTH(H31)&gt;=4,YEAR(H31),YEAR(H31)-1),'FY Deadlines'!$F$5:$F$14)=0,"Review FY deadline",IF(COUNTIFS('Books Register'!$AM$5:$AM$504,AE31,'Books Register'!$AI$5:$AI$504,"&gt;0")&gt;0,"Open - verify claim period",IF(AND(H31&lt;&gt;"",Setup!$B$24&gt;SUMIF('FY Deadlines'!$A$5:$A$14,IF(MONTH(H31)&gt;=4,YEAR(H31),YEAR(H31)-1),'FY Deadlines'!$F$5:$F$14)),"Section 16(4) expired","Open")))))</f>
        <v/>
      </c>
      <c r="AL31" s="190">
        <f t="shared" si="5"/>
        <v>27</v>
      </c>
      <c r="AM31" s="192" t="str">
        <f t="shared" si="6"/>
        <v/>
      </c>
      <c r="AN31" s="192" t="str">
        <f t="shared" si="7"/>
        <v/>
      </c>
    </row>
    <row r="32" spans="1:40" ht="15" customHeight="1" x14ac:dyDescent="0.25">
      <c r="A32" s="87"/>
      <c r="B32" s="88"/>
      <c r="C32" s="88"/>
      <c r="D32" s="88"/>
      <c r="E32" s="194"/>
      <c r="F32" s="88"/>
      <c r="G32" s="88"/>
      <c r="H32" s="89"/>
      <c r="I32" s="89"/>
      <c r="J32" s="89"/>
      <c r="K32" s="89"/>
      <c r="L32" s="90"/>
      <c r="M32" s="90"/>
      <c r="N32" s="90"/>
      <c r="O32" s="90"/>
      <c r="P32" s="90"/>
      <c r="Q32" s="90"/>
      <c r="R32" s="88"/>
      <c r="S32" s="88"/>
      <c r="T32" s="88"/>
      <c r="U32" s="88"/>
      <c r="V32" s="88"/>
      <c r="W32" s="89"/>
      <c r="X32" s="88"/>
      <c r="Y32" s="90"/>
      <c r="Z32" s="88"/>
      <c r="AA32" s="88"/>
      <c r="AB32" s="88"/>
      <c r="AC32" s="88"/>
      <c r="AD32" s="66" t="str">
        <f t="shared" si="0"/>
        <v/>
      </c>
      <c r="AE32" s="67" t="str">
        <f t="shared" si="1"/>
        <v/>
      </c>
      <c r="AF32" s="68" t="str">
        <f t="shared" si="2"/>
        <v/>
      </c>
      <c r="AG32" s="67" t="str">
        <f t="shared" si="3"/>
        <v/>
      </c>
      <c r="AH32" s="67" t="str">
        <f>IF(AE32="","",IF(COUNTIF('Books Register'!$AM$5:$AM$504,AE32)=1,SUMIF('Books Register'!$AM$5:$AM$504,AE32,'Books Register'!$AZ$5:$AZ$504),""))</f>
        <v/>
      </c>
      <c r="AI32" s="67" t="str">
        <f>IF(A32="","",IF(OR(AG32&gt;1,COUNTIF('Books Register'!$AM$5:$AM$504,AE32)&gt;1),"Duplicate",IF(AH32="","Only in 2B",INDEX('Books Register'!$AX$5:$AX$504,AH32))))</f>
        <v/>
      </c>
      <c r="AJ32" s="69" t="str">
        <f t="shared" si="4"/>
        <v/>
      </c>
      <c r="AK32" s="69" t="str">
        <f>IF(A32="","",IF(AND(R32&lt;&gt;"",R32&lt;&gt;Setup!$B$7),"Review POS / state",IF(SUMIF('FY Deadlines'!$A$5:$A$14,IF(MONTH(H32)&gt;=4,YEAR(H32),YEAR(H32)-1),'FY Deadlines'!$F$5:$F$14)=0,"Review FY deadline",IF(COUNTIFS('Books Register'!$AM$5:$AM$504,AE32,'Books Register'!$AI$5:$AI$504,"&gt;0")&gt;0,"Open - verify claim period",IF(AND(H32&lt;&gt;"",Setup!$B$24&gt;SUMIF('FY Deadlines'!$A$5:$A$14,IF(MONTH(H32)&gt;=4,YEAR(H32),YEAR(H32)-1),'FY Deadlines'!$F$5:$F$14)),"Section 16(4) expired","Open")))))</f>
        <v/>
      </c>
      <c r="AL32" s="190">
        <f t="shared" si="5"/>
        <v>28</v>
      </c>
      <c r="AM32" s="192" t="str">
        <f t="shared" si="6"/>
        <v/>
      </c>
      <c r="AN32" s="192" t="str">
        <f t="shared" si="7"/>
        <v/>
      </c>
    </row>
    <row r="33" spans="1:40" ht="15" customHeight="1" x14ac:dyDescent="0.25">
      <c r="A33" s="87"/>
      <c r="B33" s="88"/>
      <c r="C33" s="88"/>
      <c r="D33" s="88"/>
      <c r="E33" s="194"/>
      <c r="F33" s="88"/>
      <c r="G33" s="88"/>
      <c r="H33" s="89"/>
      <c r="I33" s="89"/>
      <c r="J33" s="89"/>
      <c r="K33" s="89"/>
      <c r="L33" s="90"/>
      <c r="M33" s="90"/>
      <c r="N33" s="90"/>
      <c r="O33" s="90"/>
      <c r="P33" s="90"/>
      <c r="Q33" s="90"/>
      <c r="R33" s="88"/>
      <c r="S33" s="88"/>
      <c r="T33" s="88"/>
      <c r="U33" s="88"/>
      <c r="V33" s="88"/>
      <c r="W33" s="89"/>
      <c r="X33" s="88"/>
      <c r="Y33" s="90"/>
      <c r="Z33" s="88"/>
      <c r="AA33" s="88"/>
      <c r="AB33" s="88"/>
      <c r="AC33" s="88"/>
      <c r="AD33" s="66" t="str">
        <f t="shared" si="0"/>
        <v/>
      </c>
      <c r="AE33" s="67" t="str">
        <f t="shared" si="1"/>
        <v/>
      </c>
      <c r="AF33" s="68" t="str">
        <f t="shared" si="2"/>
        <v/>
      </c>
      <c r="AG33" s="67" t="str">
        <f t="shared" si="3"/>
        <v/>
      </c>
      <c r="AH33" s="67" t="str">
        <f>IF(AE33="","",IF(COUNTIF('Books Register'!$AM$5:$AM$504,AE33)=1,SUMIF('Books Register'!$AM$5:$AM$504,AE33,'Books Register'!$AZ$5:$AZ$504),""))</f>
        <v/>
      </c>
      <c r="AI33" s="67" t="str">
        <f>IF(A33="","",IF(OR(AG33&gt;1,COUNTIF('Books Register'!$AM$5:$AM$504,AE33)&gt;1),"Duplicate",IF(AH33="","Only in 2B",INDEX('Books Register'!$AX$5:$AX$504,AH33))))</f>
        <v/>
      </c>
      <c r="AJ33" s="69" t="str">
        <f t="shared" si="4"/>
        <v/>
      </c>
      <c r="AK33" s="69" t="str">
        <f>IF(A33="","",IF(AND(R33&lt;&gt;"",R33&lt;&gt;Setup!$B$7),"Review POS / state",IF(SUMIF('FY Deadlines'!$A$5:$A$14,IF(MONTH(H33)&gt;=4,YEAR(H33),YEAR(H33)-1),'FY Deadlines'!$F$5:$F$14)=0,"Review FY deadline",IF(COUNTIFS('Books Register'!$AM$5:$AM$504,AE33,'Books Register'!$AI$5:$AI$504,"&gt;0")&gt;0,"Open - verify claim period",IF(AND(H33&lt;&gt;"",Setup!$B$24&gt;SUMIF('FY Deadlines'!$A$5:$A$14,IF(MONTH(H33)&gt;=4,YEAR(H33),YEAR(H33)-1),'FY Deadlines'!$F$5:$F$14)),"Section 16(4) expired","Open")))))</f>
        <v/>
      </c>
      <c r="AL33" s="190">
        <f t="shared" si="5"/>
        <v>29</v>
      </c>
      <c r="AM33" s="192" t="str">
        <f t="shared" si="6"/>
        <v/>
      </c>
      <c r="AN33" s="192" t="str">
        <f t="shared" si="7"/>
        <v/>
      </c>
    </row>
    <row r="34" spans="1:40" ht="15" customHeight="1" x14ac:dyDescent="0.25">
      <c r="A34" s="87"/>
      <c r="B34" s="88"/>
      <c r="C34" s="88"/>
      <c r="D34" s="88"/>
      <c r="E34" s="194"/>
      <c r="F34" s="88"/>
      <c r="G34" s="88"/>
      <c r="H34" s="89"/>
      <c r="I34" s="89"/>
      <c r="J34" s="89"/>
      <c r="K34" s="89"/>
      <c r="L34" s="90"/>
      <c r="M34" s="90"/>
      <c r="N34" s="90"/>
      <c r="O34" s="90"/>
      <c r="P34" s="90"/>
      <c r="Q34" s="90"/>
      <c r="R34" s="88"/>
      <c r="S34" s="88"/>
      <c r="T34" s="88"/>
      <c r="U34" s="88"/>
      <c r="V34" s="88"/>
      <c r="W34" s="89"/>
      <c r="X34" s="88"/>
      <c r="Y34" s="90"/>
      <c r="Z34" s="88"/>
      <c r="AA34" s="88"/>
      <c r="AB34" s="88"/>
      <c r="AC34" s="88"/>
      <c r="AD34" s="66" t="str">
        <f t="shared" si="0"/>
        <v/>
      </c>
      <c r="AE34" s="67" t="str">
        <f t="shared" si="1"/>
        <v/>
      </c>
      <c r="AF34" s="68" t="str">
        <f t="shared" si="2"/>
        <v/>
      </c>
      <c r="AG34" s="67" t="str">
        <f t="shared" si="3"/>
        <v/>
      </c>
      <c r="AH34" s="67" t="str">
        <f>IF(AE34="","",IF(COUNTIF('Books Register'!$AM$5:$AM$504,AE34)=1,SUMIF('Books Register'!$AM$5:$AM$504,AE34,'Books Register'!$AZ$5:$AZ$504),""))</f>
        <v/>
      </c>
      <c r="AI34" s="67" t="str">
        <f>IF(A34="","",IF(OR(AG34&gt;1,COUNTIF('Books Register'!$AM$5:$AM$504,AE34)&gt;1),"Duplicate",IF(AH34="","Only in 2B",INDEX('Books Register'!$AX$5:$AX$504,AH34))))</f>
        <v/>
      </c>
      <c r="AJ34" s="69" t="str">
        <f t="shared" si="4"/>
        <v/>
      </c>
      <c r="AK34" s="69" t="str">
        <f>IF(A34="","",IF(AND(R34&lt;&gt;"",R34&lt;&gt;Setup!$B$7),"Review POS / state",IF(SUMIF('FY Deadlines'!$A$5:$A$14,IF(MONTH(H34)&gt;=4,YEAR(H34),YEAR(H34)-1),'FY Deadlines'!$F$5:$F$14)=0,"Review FY deadline",IF(COUNTIFS('Books Register'!$AM$5:$AM$504,AE34,'Books Register'!$AI$5:$AI$504,"&gt;0")&gt;0,"Open - verify claim period",IF(AND(H34&lt;&gt;"",Setup!$B$24&gt;SUMIF('FY Deadlines'!$A$5:$A$14,IF(MONTH(H34)&gt;=4,YEAR(H34),YEAR(H34)-1),'FY Deadlines'!$F$5:$F$14)),"Section 16(4) expired","Open")))))</f>
        <v/>
      </c>
      <c r="AL34" s="190">
        <f t="shared" si="5"/>
        <v>30</v>
      </c>
      <c r="AM34" s="192" t="str">
        <f t="shared" si="6"/>
        <v/>
      </c>
      <c r="AN34" s="192" t="str">
        <f t="shared" si="7"/>
        <v/>
      </c>
    </row>
    <row r="35" spans="1:40" ht="15" customHeight="1" x14ac:dyDescent="0.25">
      <c r="A35" s="87"/>
      <c r="B35" s="88"/>
      <c r="C35" s="88"/>
      <c r="D35" s="88"/>
      <c r="E35" s="194"/>
      <c r="F35" s="88"/>
      <c r="G35" s="88"/>
      <c r="H35" s="89"/>
      <c r="I35" s="89"/>
      <c r="J35" s="89"/>
      <c r="K35" s="89"/>
      <c r="L35" s="90"/>
      <c r="M35" s="90"/>
      <c r="N35" s="90"/>
      <c r="O35" s="90"/>
      <c r="P35" s="90"/>
      <c r="Q35" s="90"/>
      <c r="R35" s="88"/>
      <c r="S35" s="88"/>
      <c r="T35" s="88"/>
      <c r="U35" s="88"/>
      <c r="V35" s="88"/>
      <c r="W35" s="89"/>
      <c r="X35" s="88"/>
      <c r="Y35" s="90"/>
      <c r="Z35" s="88"/>
      <c r="AA35" s="88"/>
      <c r="AB35" s="88"/>
      <c r="AC35" s="88"/>
      <c r="AD35" s="66" t="str">
        <f t="shared" si="0"/>
        <v/>
      </c>
      <c r="AE35" s="67" t="str">
        <f t="shared" si="1"/>
        <v/>
      </c>
      <c r="AF35" s="68" t="str">
        <f t="shared" si="2"/>
        <v/>
      </c>
      <c r="AG35" s="67" t="str">
        <f t="shared" si="3"/>
        <v/>
      </c>
      <c r="AH35" s="67" t="str">
        <f>IF(AE35="","",IF(COUNTIF('Books Register'!$AM$5:$AM$504,AE35)=1,SUMIF('Books Register'!$AM$5:$AM$504,AE35,'Books Register'!$AZ$5:$AZ$504),""))</f>
        <v/>
      </c>
      <c r="AI35" s="67" t="str">
        <f>IF(A35="","",IF(OR(AG35&gt;1,COUNTIF('Books Register'!$AM$5:$AM$504,AE35)&gt;1),"Duplicate",IF(AH35="","Only in 2B",INDEX('Books Register'!$AX$5:$AX$504,AH35))))</f>
        <v/>
      </c>
      <c r="AJ35" s="69" t="str">
        <f t="shared" si="4"/>
        <v/>
      </c>
      <c r="AK35" s="69" t="str">
        <f>IF(A35="","",IF(AND(R35&lt;&gt;"",R35&lt;&gt;Setup!$B$7),"Review POS / state",IF(SUMIF('FY Deadlines'!$A$5:$A$14,IF(MONTH(H35)&gt;=4,YEAR(H35),YEAR(H35)-1),'FY Deadlines'!$F$5:$F$14)=0,"Review FY deadline",IF(COUNTIFS('Books Register'!$AM$5:$AM$504,AE35,'Books Register'!$AI$5:$AI$504,"&gt;0")&gt;0,"Open - verify claim period",IF(AND(H35&lt;&gt;"",Setup!$B$24&gt;SUMIF('FY Deadlines'!$A$5:$A$14,IF(MONTH(H35)&gt;=4,YEAR(H35),YEAR(H35)-1),'FY Deadlines'!$F$5:$F$14)),"Section 16(4) expired","Open")))))</f>
        <v/>
      </c>
      <c r="AL35" s="190">
        <f t="shared" si="5"/>
        <v>31</v>
      </c>
      <c r="AM35" s="192" t="str">
        <f t="shared" si="6"/>
        <v/>
      </c>
      <c r="AN35" s="192" t="str">
        <f t="shared" si="7"/>
        <v/>
      </c>
    </row>
    <row r="36" spans="1:40" ht="15" customHeight="1" x14ac:dyDescent="0.25">
      <c r="A36" s="87"/>
      <c r="B36" s="88"/>
      <c r="C36" s="88"/>
      <c r="D36" s="88"/>
      <c r="E36" s="194"/>
      <c r="F36" s="88"/>
      <c r="G36" s="88"/>
      <c r="H36" s="89"/>
      <c r="I36" s="89"/>
      <c r="J36" s="89"/>
      <c r="K36" s="89"/>
      <c r="L36" s="90"/>
      <c r="M36" s="90"/>
      <c r="N36" s="90"/>
      <c r="O36" s="90"/>
      <c r="P36" s="90"/>
      <c r="Q36" s="90"/>
      <c r="R36" s="88"/>
      <c r="S36" s="88"/>
      <c r="T36" s="88"/>
      <c r="U36" s="88"/>
      <c r="V36" s="88"/>
      <c r="W36" s="89"/>
      <c r="X36" s="88"/>
      <c r="Y36" s="90"/>
      <c r="Z36" s="88"/>
      <c r="AA36" s="88"/>
      <c r="AB36" s="88"/>
      <c r="AC36" s="88"/>
      <c r="AD36" s="66" t="str">
        <f t="shared" si="0"/>
        <v/>
      </c>
      <c r="AE36" s="67" t="str">
        <f t="shared" si="1"/>
        <v/>
      </c>
      <c r="AF36" s="68" t="str">
        <f t="shared" si="2"/>
        <v/>
      </c>
      <c r="AG36" s="67" t="str">
        <f t="shared" si="3"/>
        <v/>
      </c>
      <c r="AH36" s="67" t="str">
        <f>IF(AE36="","",IF(COUNTIF('Books Register'!$AM$5:$AM$504,AE36)=1,SUMIF('Books Register'!$AM$5:$AM$504,AE36,'Books Register'!$AZ$5:$AZ$504),""))</f>
        <v/>
      </c>
      <c r="AI36" s="67" t="str">
        <f>IF(A36="","",IF(OR(AG36&gt;1,COUNTIF('Books Register'!$AM$5:$AM$504,AE36)&gt;1),"Duplicate",IF(AH36="","Only in 2B",INDEX('Books Register'!$AX$5:$AX$504,AH36))))</f>
        <v/>
      </c>
      <c r="AJ36" s="69" t="str">
        <f t="shared" si="4"/>
        <v/>
      </c>
      <c r="AK36" s="69" t="str">
        <f>IF(A36="","",IF(AND(R36&lt;&gt;"",R36&lt;&gt;Setup!$B$7),"Review POS / state",IF(SUMIF('FY Deadlines'!$A$5:$A$14,IF(MONTH(H36)&gt;=4,YEAR(H36),YEAR(H36)-1),'FY Deadlines'!$F$5:$F$14)=0,"Review FY deadline",IF(COUNTIFS('Books Register'!$AM$5:$AM$504,AE36,'Books Register'!$AI$5:$AI$504,"&gt;0")&gt;0,"Open - verify claim period",IF(AND(H36&lt;&gt;"",Setup!$B$24&gt;SUMIF('FY Deadlines'!$A$5:$A$14,IF(MONTH(H36)&gt;=4,YEAR(H36),YEAR(H36)-1),'FY Deadlines'!$F$5:$F$14)),"Section 16(4) expired","Open")))))</f>
        <v/>
      </c>
      <c r="AL36" s="190">
        <f t="shared" si="5"/>
        <v>32</v>
      </c>
      <c r="AM36" s="192" t="str">
        <f t="shared" si="6"/>
        <v/>
      </c>
      <c r="AN36" s="192" t="str">
        <f t="shared" si="7"/>
        <v/>
      </c>
    </row>
    <row r="37" spans="1:40" ht="15" customHeight="1" x14ac:dyDescent="0.25">
      <c r="A37" s="87"/>
      <c r="B37" s="88"/>
      <c r="C37" s="88"/>
      <c r="D37" s="88"/>
      <c r="E37" s="194"/>
      <c r="F37" s="88"/>
      <c r="G37" s="88"/>
      <c r="H37" s="89"/>
      <c r="I37" s="89"/>
      <c r="J37" s="89"/>
      <c r="K37" s="89"/>
      <c r="L37" s="90"/>
      <c r="M37" s="90"/>
      <c r="N37" s="90"/>
      <c r="O37" s="90"/>
      <c r="P37" s="90"/>
      <c r="Q37" s="90"/>
      <c r="R37" s="88"/>
      <c r="S37" s="88"/>
      <c r="T37" s="88"/>
      <c r="U37" s="88"/>
      <c r="V37" s="88"/>
      <c r="W37" s="89"/>
      <c r="X37" s="88"/>
      <c r="Y37" s="90"/>
      <c r="Z37" s="88"/>
      <c r="AA37" s="88"/>
      <c r="AB37" s="88"/>
      <c r="AC37" s="88"/>
      <c r="AD37" s="66" t="str">
        <f t="shared" si="0"/>
        <v/>
      </c>
      <c r="AE37" s="67" t="str">
        <f t="shared" si="1"/>
        <v/>
      </c>
      <c r="AF37" s="68" t="str">
        <f t="shared" si="2"/>
        <v/>
      </c>
      <c r="AG37" s="67" t="str">
        <f t="shared" si="3"/>
        <v/>
      </c>
      <c r="AH37" s="67" t="str">
        <f>IF(AE37="","",IF(COUNTIF('Books Register'!$AM$5:$AM$504,AE37)=1,SUMIF('Books Register'!$AM$5:$AM$504,AE37,'Books Register'!$AZ$5:$AZ$504),""))</f>
        <v/>
      </c>
      <c r="AI37" s="67" t="str">
        <f>IF(A37="","",IF(OR(AG37&gt;1,COUNTIF('Books Register'!$AM$5:$AM$504,AE37)&gt;1),"Duplicate",IF(AH37="","Only in 2B",INDEX('Books Register'!$AX$5:$AX$504,AH37))))</f>
        <v/>
      </c>
      <c r="AJ37" s="69" t="str">
        <f t="shared" si="4"/>
        <v/>
      </c>
      <c r="AK37" s="69" t="str">
        <f>IF(A37="","",IF(AND(R37&lt;&gt;"",R37&lt;&gt;Setup!$B$7),"Review POS / state",IF(SUMIF('FY Deadlines'!$A$5:$A$14,IF(MONTH(H37)&gt;=4,YEAR(H37),YEAR(H37)-1),'FY Deadlines'!$F$5:$F$14)=0,"Review FY deadline",IF(COUNTIFS('Books Register'!$AM$5:$AM$504,AE37,'Books Register'!$AI$5:$AI$504,"&gt;0")&gt;0,"Open - verify claim period",IF(AND(H37&lt;&gt;"",Setup!$B$24&gt;SUMIF('FY Deadlines'!$A$5:$A$14,IF(MONTH(H37)&gt;=4,YEAR(H37),YEAR(H37)-1),'FY Deadlines'!$F$5:$F$14)),"Section 16(4) expired","Open")))))</f>
        <v/>
      </c>
      <c r="AL37" s="190">
        <f t="shared" si="5"/>
        <v>33</v>
      </c>
      <c r="AM37" s="192" t="str">
        <f t="shared" si="6"/>
        <v/>
      </c>
      <c r="AN37" s="192" t="str">
        <f t="shared" si="7"/>
        <v/>
      </c>
    </row>
    <row r="38" spans="1:40" ht="15" customHeight="1" x14ac:dyDescent="0.25">
      <c r="A38" s="87"/>
      <c r="B38" s="88"/>
      <c r="C38" s="88"/>
      <c r="D38" s="88"/>
      <c r="E38" s="194"/>
      <c r="F38" s="88"/>
      <c r="G38" s="88"/>
      <c r="H38" s="89"/>
      <c r="I38" s="89"/>
      <c r="J38" s="89"/>
      <c r="K38" s="89"/>
      <c r="L38" s="90"/>
      <c r="M38" s="90"/>
      <c r="N38" s="90"/>
      <c r="O38" s="90"/>
      <c r="P38" s="90"/>
      <c r="Q38" s="90"/>
      <c r="R38" s="88"/>
      <c r="S38" s="88"/>
      <c r="T38" s="88"/>
      <c r="U38" s="88"/>
      <c r="V38" s="88"/>
      <c r="W38" s="89"/>
      <c r="X38" s="88"/>
      <c r="Y38" s="90"/>
      <c r="Z38" s="88"/>
      <c r="AA38" s="88"/>
      <c r="AB38" s="88"/>
      <c r="AC38" s="88"/>
      <c r="AD38" s="66" t="str">
        <f t="shared" si="0"/>
        <v/>
      </c>
      <c r="AE38" s="67" t="str">
        <f t="shared" si="1"/>
        <v/>
      </c>
      <c r="AF38" s="68" t="str">
        <f t="shared" si="2"/>
        <v/>
      </c>
      <c r="AG38" s="67" t="str">
        <f t="shared" si="3"/>
        <v/>
      </c>
      <c r="AH38" s="67" t="str">
        <f>IF(AE38="","",IF(COUNTIF('Books Register'!$AM$5:$AM$504,AE38)=1,SUMIF('Books Register'!$AM$5:$AM$504,AE38,'Books Register'!$AZ$5:$AZ$504),""))</f>
        <v/>
      </c>
      <c r="AI38" s="67" t="str">
        <f>IF(A38="","",IF(OR(AG38&gt;1,COUNTIF('Books Register'!$AM$5:$AM$504,AE38)&gt;1),"Duplicate",IF(AH38="","Only in 2B",INDEX('Books Register'!$AX$5:$AX$504,AH38))))</f>
        <v/>
      </c>
      <c r="AJ38" s="69" t="str">
        <f t="shared" si="4"/>
        <v/>
      </c>
      <c r="AK38" s="69" t="str">
        <f>IF(A38="","",IF(AND(R38&lt;&gt;"",R38&lt;&gt;Setup!$B$7),"Review POS / state",IF(SUMIF('FY Deadlines'!$A$5:$A$14,IF(MONTH(H38)&gt;=4,YEAR(H38),YEAR(H38)-1),'FY Deadlines'!$F$5:$F$14)=0,"Review FY deadline",IF(COUNTIFS('Books Register'!$AM$5:$AM$504,AE38,'Books Register'!$AI$5:$AI$504,"&gt;0")&gt;0,"Open - verify claim period",IF(AND(H38&lt;&gt;"",Setup!$B$24&gt;SUMIF('FY Deadlines'!$A$5:$A$14,IF(MONTH(H38)&gt;=4,YEAR(H38),YEAR(H38)-1),'FY Deadlines'!$F$5:$F$14)),"Section 16(4) expired","Open")))))</f>
        <v/>
      </c>
      <c r="AL38" s="190">
        <f t="shared" si="5"/>
        <v>34</v>
      </c>
      <c r="AM38" s="192" t="str">
        <f t="shared" si="6"/>
        <v/>
      </c>
      <c r="AN38" s="192" t="str">
        <f t="shared" si="7"/>
        <v/>
      </c>
    </row>
    <row r="39" spans="1:40" ht="15" customHeight="1" x14ac:dyDescent="0.25">
      <c r="A39" s="87"/>
      <c r="B39" s="88"/>
      <c r="C39" s="88"/>
      <c r="D39" s="88"/>
      <c r="E39" s="194"/>
      <c r="F39" s="88"/>
      <c r="G39" s="88"/>
      <c r="H39" s="89"/>
      <c r="I39" s="89"/>
      <c r="J39" s="89"/>
      <c r="K39" s="89"/>
      <c r="L39" s="90"/>
      <c r="M39" s="90"/>
      <c r="N39" s="90"/>
      <c r="O39" s="90"/>
      <c r="P39" s="90"/>
      <c r="Q39" s="90"/>
      <c r="R39" s="88"/>
      <c r="S39" s="88"/>
      <c r="T39" s="88"/>
      <c r="U39" s="88"/>
      <c r="V39" s="88"/>
      <c r="W39" s="89"/>
      <c r="X39" s="88"/>
      <c r="Y39" s="90"/>
      <c r="Z39" s="88"/>
      <c r="AA39" s="88"/>
      <c r="AB39" s="88"/>
      <c r="AC39" s="88"/>
      <c r="AD39" s="66" t="str">
        <f t="shared" si="0"/>
        <v/>
      </c>
      <c r="AE39" s="67" t="str">
        <f t="shared" si="1"/>
        <v/>
      </c>
      <c r="AF39" s="68" t="str">
        <f t="shared" si="2"/>
        <v/>
      </c>
      <c r="AG39" s="67" t="str">
        <f t="shared" si="3"/>
        <v/>
      </c>
      <c r="AH39" s="67" t="str">
        <f>IF(AE39="","",IF(COUNTIF('Books Register'!$AM$5:$AM$504,AE39)=1,SUMIF('Books Register'!$AM$5:$AM$504,AE39,'Books Register'!$AZ$5:$AZ$504),""))</f>
        <v/>
      </c>
      <c r="AI39" s="67" t="str">
        <f>IF(A39="","",IF(OR(AG39&gt;1,COUNTIF('Books Register'!$AM$5:$AM$504,AE39)&gt;1),"Duplicate",IF(AH39="","Only in 2B",INDEX('Books Register'!$AX$5:$AX$504,AH39))))</f>
        <v/>
      </c>
      <c r="AJ39" s="69" t="str">
        <f t="shared" si="4"/>
        <v/>
      </c>
      <c r="AK39" s="69" t="str">
        <f>IF(A39="","",IF(AND(R39&lt;&gt;"",R39&lt;&gt;Setup!$B$7),"Review POS / state",IF(SUMIF('FY Deadlines'!$A$5:$A$14,IF(MONTH(H39)&gt;=4,YEAR(H39),YEAR(H39)-1),'FY Deadlines'!$F$5:$F$14)=0,"Review FY deadline",IF(COUNTIFS('Books Register'!$AM$5:$AM$504,AE39,'Books Register'!$AI$5:$AI$504,"&gt;0")&gt;0,"Open - verify claim period",IF(AND(H39&lt;&gt;"",Setup!$B$24&gt;SUMIF('FY Deadlines'!$A$5:$A$14,IF(MONTH(H39)&gt;=4,YEAR(H39),YEAR(H39)-1),'FY Deadlines'!$F$5:$F$14)),"Section 16(4) expired","Open")))))</f>
        <v/>
      </c>
      <c r="AL39" s="190">
        <f t="shared" si="5"/>
        <v>35</v>
      </c>
      <c r="AM39" s="192" t="str">
        <f t="shared" si="6"/>
        <v/>
      </c>
      <c r="AN39" s="192" t="str">
        <f t="shared" si="7"/>
        <v/>
      </c>
    </row>
    <row r="40" spans="1:40" ht="15" customHeight="1" x14ac:dyDescent="0.25">
      <c r="A40" s="87"/>
      <c r="B40" s="88"/>
      <c r="C40" s="88"/>
      <c r="D40" s="88"/>
      <c r="E40" s="194"/>
      <c r="F40" s="88"/>
      <c r="G40" s="88"/>
      <c r="H40" s="89"/>
      <c r="I40" s="89"/>
      <c r="J40" s="89"/>
      <c r="K40" s="89"/>
      <c r="L40" s="90"/>
      <c r="M40" s="90"/>
      <c r="N40" s="90"/>
      <c r="O40" s="90"/>
      <c r="P40" s="90"/>
      <c r="Q40" s="90"/>
      <c r="R40" s="88"/>
      <c r="S40" s="88"/>
      <c r="T40" s="88"/>
      <c r="U40" s="88"/>
      <c r="V40" s="88"/>
      <c r="W40" s="89"/>
      <c r="X40" s="88"/>
      <c r="Y40" s="90"/>
      <c r="Z40" s="88"/>
      <c r="AA40" s="88"/>
      <c r="AB40" s="88"/>
      <c r="AC40" s="88"/>
      <c r="AD40" s="66" t="str">
        <f t="shared" si="0"/>
        <v/>
      </c>
      <c r="AE40" s="67" t="str">
        <f t="shared" si="1"/>
        <v/>
      </c>
      <c r="AF40" s="68" t="str">
        <f t="shared" si="2"/>
        <v/>
      </c>
      <c r="AG40" s="67" t="str">
        <f t="shared" si="3"/>
        <v/>
      </c>
      <c r="AH40" s="67" t="str">
        <f>IF(AE40="","",IF(COUNTIF('Books Register'!$AM$5:$AM$504,AE40)=1,SUMIF('Books Register'!$AM$5:$AM$504,AE40,'Books Register'!$AZ$5:$AZ$504),""))</f>
        <v/>
      </c>
      <c r="AI40" s="67" t="str">
        <f>IF(A40="","",IF(OR(AG40&gt;1,COUNTIF('Books Register'!$AM$5:$AM$504,AE40)&gt;1),"Duplicate",IF(AH40="","Only in 2B",INDEX('Books Register'!$AX$5:$AX$504,AH40))))</f>
        <v/>
      </c>
      <c r="AJ40" s="69" t="str">
        <f t="shared" si="4"/>
        <v/>
      </c>
      <c r="AK40" s="69" t="str">
        <f>IF(A40="","",IF(AND(R40&lt;&gt;"",R40&lt;&gt;Setup!$B$7),"Review POS / state",IF(SUMIF('FY Deadlines'!$A$5:$A$14,IF(MONTH(H40)&gt;=4,YEAR(H40),YEAR(H40)-1),'FY Deadlines'!$F$5:$F$14)=0,"Review FY deadline",IF(COUNTIFS('Books Register'!$AM$5:$AM$504,AE40,'Books Register'!$AI$5:$AI$504,"&gt;0")&gt;0,"Open - verify claim period",IF(AND(H40&lt;&gt;"",Setup!$B$24&gt;SUMIF('FY Deadlines'!$A$5:$A$14,IF(MONTH(H40)&gt;=4,YEAR(H40),YEAR(H40)-1),'FY Deadlines'!$F$5:$F$14)),"Section 16(4) expired","Open")))))</f>
        <v/>
      </c>
      <c r="AL40" s="190">
        <f t="shared" si="5"/>
        <v>36</v>
      </c>
      <c r="AM40" s="192" t="str">
        <f t="shared" si="6"/>
        <v/>
      </c>
      <c r="AN40" s="192" t="str">
        <f t="shared" si="7"/>
        <v/>
      </c>
    </row>
    <row r="41" spans="1:40" ht="15" customHeight="1" x14ac:dyDescent="0.25">
      <c r="A41" s="87"/>
      <c r="B41" s="88"/>
      <c r="C41" s="88"/>
      <c r="D41" s="88"/>
      <c r="E41" s="194"/>
      <c r="F41" s="88"/>
      <c r="G41" s="88"/>
      <c r="H41" s="89"/>
      <c r="I41" s="89"/>
      <c r="J41" s="89"/>
      <c r="K41" s="89"/>
      <c r="L41" s="90"/>
      <c r="M41" s="90"/>
      <c r="N41" s="90"/>
      <c r="O41" s="90"/>
      <c r="P41" s="90"/>
      <c r="Q41" s="90"/>
      <c r="R41" s="88"/>
      <c r="S41" s="88"/>
      <c r="T41" s="88"/>
      <c r="U41" s="88"/>
      <c r="V41" s="88"/>
      <c r="W41" s="89"/>
      <c r="X41" s="88"/>
      <c r="Y41" s="90"/>
      <c r="Z41" s="88"/>
      <c r="AA41" s="88"/>
      <c r="AB41" s="88"/>
      <c r="AC41" s="88"/>
      <c r="AD41" s="66" t="str">
        <f t="shared" si="0"/>
        <v/>
      </c>
      <c r="AE41" s="67" t="str">
        <f t="shared" si="1"/>
        <v/>
      </c>
      <c r="AF41" s="68" t="str">
        <f t="shared" si="2"/>
        <v/>
      </c>
      <c r="AG41" s="67" t="str">
        <f t="shared" si="3"/>
        <v/>
      </c>
      <c r="AH41" s="67" t="str">
        <f>IF(AE41="","",IF(COUNTIF('Books Register'!$AM$5:$AM$504,AE41)=1,SUMIF('Books Register'!$AM$5:$AM$504,AE41,'Books Register'!$AZ$5:$AZ$504),""))</f>
        <v/>
      </c>
      <c r="AI41" s="67" t="str">
        <f>IF(A41="","",IF(OR(AG41&gt;1,COUNTIF('Books Register'!$AM$5:$AM$504,AE41)&gt;1),"Duplicate",IF(AH41="","Only in 2B",INDEX('Books Register'!$AX$5:$AX$504,AH41))))</f>
        <v/>
      </c>
      <c r="AJ41" s="69" t="str">
        <f t="shared" si="4"/>
        <v/>
      </c>
      <c r="AK41" s="69" t="str">
        <f>IF(A41="","",IF(AND(R41&lt;&gt;"",R41&lt;&gt;Setup!$B$7),"Review POS / state",IF(SUMIF('FY Deadlines'!$A$5:$A$14,IF(MONTH(H41)&gt;=4,YEAR(H41),YEAR(H41)-1),'FY Deadlines'!$F$5:$F$14)=0,"Review FY deadline",IF(COUNTIFS('Books Register'!$AM$5:$AM$504,AE41,'Books Register'!$AI$5:$AI$504,"&gt;0")&gt;0,"Open - verify claim period",IF(AND(H41&lt;&gt;"",Setup!$B$24&gt;SUMIF('FY Deadlines'!$A$5:$A$14,IF(MONTH(H41)&gt;=4,YEAR(H41),YEAR(H41)-1),'FY Deadlines'!$F$5:$F$14)),"Section 16(4) expired","Open")))))</f>
        <v/>
      </c>
      <c r="AL41" s="190">
        <f t="shared" si="5"/>
        <v>37</v>
      </c>
      <c r="AM41" s="192" t="str">
        <f t="shared" si="6"/>
        <v/>
      </c>
      <c r="AN41" s="192" t="str">
        <f t="shared" si="7"/>
        <v/>
      </c>
    </row>
    <row r="42" spans="1:40" ht="15" customHeight="1" x14ac:dyDescent="0.25">
      <c r="A42" s="87"/>
      <c r="B42" s="88"/>
      <c r="C42" s="88"/>
      <c r="D42" s="88"/>
      <c r="E42" s="194"/>
      <c r="F42" s="88"/>
      <c r="G42" s="88"/>
      <c r="H42" s="89"/>
      <c r="I42" s="89"/>
      <c r="J42" s="89"/>
      <c r="K42" s="89"/>
      <c r="L42" s="90"/>
      <c r="M42" s="90"/>
      <c r="N42" s="90"/>
      <c r="O42" s="90"/>
      <c r="P42" s="90"/>
      <c r="Q42" s="90"/>
      <c r="R42" s="88"/>
      <c r="S42" s="88"/>
      <c r="T42" s="88"/>
      <c r="U42" s="88"/>
      <c r="V42" s="88"/>
      <c r="W42" s="89"/>
      <c r="X42" s="88"/>
      <c r="Y42" s="90"/>
      <c r="Z42" s="88"/>
      <c r="AA42" s="88"/>
      <c r="AB42" s="88"/>
      <c r="AC42" s="88"/>
      <c r="AD42" s="66" t="str">
        <f t="shared" si="0"/>
        <v/>
      </c>
      <c r="AE42" s="67" t="str">
        <f t="shared" si="1"/>
        <v/>
      </c>
      <c r="AF42" s="68" t="str">
        <f t="shared" si="2"/>
        <v/>
      </c>
      <c r="AG42" s="67" t="str">
        <f t="shared" si="3"/>
        <v/>
      </c>
      <c r="AH42" s="67" t="str">
        <f>IF(AE42="","",IF(COUNTIF('Books Register'!$AM$5:$AM$504,AE42)=1,SUMIF('Books Register'!$AM$5:$AM$504,AE42,'Books Register'!$AZ$5:$AZ$504),""))</f>
        <v/>
      </c>
      <c r="AI42" s="67" t="str">
        <f>IF(A42="","",IF(OR(AG42&gt;1,COUNTIF('Books Register'!$AM$5:$AM$504,AE42)&gt;1),"Duplicate",IF(AH42="","Only in 2B",INDEX('Books Register'!$AX$5:$AX$504,AH42))))</f>
        <v/>
      </c>
      <c r="AJ42" s="69" t="str">
        <f t="shared" si="4"/>
        <v/>
      </c>
      <c r="AK42" s="69" t="str">
        <f>IF(A42="","",IF(AND(R42&lt;&gt;"",R42&lt;&gt;Setup!$B$7),"Review POS / state",IF(SUMIF('FY Deadlines'!$A$5:$A$14,IF(MONTH(H42)&gt;=4,YEAR(H42),YEAR(H42)-1),'FY Deadlines'!$F$5:$F$14)=0,"Review FY deadline",IF(COUNTIFS('Books Register'!$AM$5:$AM$504,AE42,'Books Register'!$AI$5:$AI$504,"&gt;0")&gt;0,"Open - verify claim period",IF(AND(H42&lt;&gt;"",Setup!$B$24&gt;SUMIF('FY Deadlines'!$A$5:$A$14,IF(MONTH(H42)&gt;=4,YEAR(H42),YEAR(H42)-1),'FY Deadlines'!$F$5:$F$14)),"Section 16(4) expired","Open")))))</f>
        <v/>
      </c>
      <c r="AL42" s="190">
        <f t="shared" si="5"/>
        <v>38</v>
      </c>
      <c r="AM42" s="192" t="str">
        <f t="shared" si="6"/>
        <v/>
      </c>
      <c r="AN42" s="192" t="str">
        <f t="shared" si="7"/>
        <v/>
      </c>
    </row>
    <row r="43" spans="1:40" ht="15" customHeight="1" x14ac:dyDescent="0.25">
      <c r="A43" s="87"/>
      <c r="B43" s="88"/>
      <c r="C43" s="88"/>
      <c r="D43" s="88"/>
      <c r="E43" s="194"/>
      <c r="F43" s="88"/>
      <c r="G43" s="88"/>
      <c r="H43" s="89"/>
      <c r="I43" s="89"/>
      <c r="J43" s="89"/>
      <c r="K43" s="89"/>
      <c r="L43" s="90"/>
      <c r="M43" s="90"/>
      <c r="N43" s="90"/>
      <c r="O43" s="90"/>
      <c r="P43" s="90"/>
      <c r="Q43" s="90"/>
      <c r="R43" s="88"/>
      <c r="S43" s="88"/>
      <c r="T43" s="88"/>
      <c r="U43" s="88"/>
      <c r="V43" s="88"/>
      <c r="W43" s="89"/>
      <c r="X43" s="88"/>
      <c r="Y43" s="90"/>
      <c r="Z43" s="88"/>
      <c r="AA43" s="88"/>
      <c r="AB43" s="88"/>
      <c r="AC43" s="88"/>
      <c r="AD43" s="66" t="str">
        <f t="shared" si="0"/>
        <v/>
      </c>
      <c r="AE43" s="67" t="str">
        <f t="shared" si="1"/>
        <v/>
      </c>
      <c r="AF43" s="68" t="str">
        <f t="shared" si="2"/>
        <v/>
      </c>
      <c r="AG43" s="67" t="str">
        <f t="shared" si="3"/>
        <v/>
      </c>
      <c r="AH43" s="67" t="str">
        <f>IF(AE43="","",IF(COUNTIF('Books Register'!$AM$5:$AM$504,AE43)=1,SUMIF('Books Register'!$AM$5:$AM$504,AE43,'Books Register'!$AZ$5:$AZ$504),""))</f>
        <v/>
      </c>
      <c r="AI43" s="67" t="str">
        <f>IF(A43="","",IF(OR(AG43&gt;1,COUNTIF('Books Register'!$AM$5:$AM$504,AE43)&gt;1),"Duplicate",IF(AH43="","Only in 2B",INDEX('Books Register'!$AX$5:$AX$504,AH43))))</f>
        <v/>
      </c>
      <c r="AJ43" s="69" t="str">
        <f t="shared" si="4"/>
        <v/>
      </c>
      <c r="AK43" s="69" t="str">
        <f>IF(A43="","",IF(AND(R43&lt;&gt;"",R43&lt;&gt;Setup!$B$7),"Review POS / state",IF(SUMIF('FY Deadlines'!$A$5:$A$14,IF(MONTH(H43)&gt;=4,YEAR(H43),YEAR(H43)-1),'FY Deadlines'!$F$5:$F$14)=0,"Review FY deadline",IF(COUNTIFS('Books Register'!$AM$5:$AM$504,AE43,'Books Register'!$AI$5:$AI$504,"&gt;0")&gt;0,"Open - verify claim period",IF(AND(H43&lt;&gt;"",Setup!$B$24&gt;SUMIF('FY Deadlines'!$A$5:$A$14,IF(MONTH(H43)&gt;=4,YEAR(H43),YEAR(H43)-1),'FY Deadlines'!$F$5:$F$14)),"Section 16(4) expired","Open")))))</f>
        <v/>
      </c>
      <c r="AL43" s="190">
        <f t="shared" si="5"/>
        <v>39</v>
      </c>
      <c r="AM43" s="192" t="str">
        <f t="shared" si="6"/>
        <v/>
      </c>
      <c r="AN43" s="192" t="str">
        <f t="shared" si="7"/>
        <v/>
      </c>
    </row>
    <row r="44" spans="1:40" ht="15" customHeight="1" x14ac:dyDescent="0.25">
      <c r="A44" s="87"/>
      <c r="B44" s="88"/>
      <c r="C44" s="88"/>
      <c r="D44" s="88"/>
      <c r="E44" s="194"/>
      <c r="F44" s="88"/>
      <c r="G44" s="88"/>
      <c r="H44" s="89"/>
      <c r="I44" s="89"/>
      <c r="J44" s="89"/>
      <c r="K44" s="89"/>
      <c r="L44" s="90"/>
      <c r="M44" s="90"/>
      <c r="N44" s="90"/>
      <c r="O44" s="90"/>
      <c r="P44" s="90"/>
      <c r="Q44" s="90"/>
      <c r="R44" s="88"/>
      <c r="S44" s="88"/>
      <c r="T44" s="88"/>
      <c r="U44" s="88"/>
      <c r="V44" s="88"/>
      <c r="W44" s="89"/>
      <c r="X44" s="88"/>
      <c r="Y44" s="90"/>
      <c r="Z44" s="88"/>
      <c r="AA44" s="88"/>
      <c r="AB44" s="88"/>
      <c r="AC44" s="88"/>
      <c r="AD44" s="66" t="str">
        <f t="shared" si="0"/>
        <v/>
      </c>
      <c r="AE44" s="67" t="str">
        <f t="shared" si="1"/>
        <v/>
      </c>
      <c r="AF44" s="68" t="str">
        <f t="shared" si="2"/>
        <v/>
      </c>
      <c r="AG44" s="67" t="str">
        <f t="shared" si="3"/>
        <v/>
      </c>
      <c r="AH44" s="67" t="str">
        <f>IF(AE44="","",IF(COUNTIF('Books Register'!$AM$5:$AM$504,AE44)=1,SUMIF('Books Register'!$AM$5:$AM$504,AE44,'Books Register'!$AZ$5:$AZ$504),""))</f>
        <v/>
      </c>
      <c r="AI44" s="67" t="str">
        <f>IF(A44="","",IF(OR(AG44&gt;1,COUNTIF('Books Register'!$AM$5:$AM$504,AE44)&gt;1),"Duplicate",IF(AH44="","Only in 2B",INDEX('Books Register'!$AX$5:$AX$504,AH44))))</f>
        <v/>
      </c>
      <c r="AJ44" s="69" t="str">
        <f t="shared" si="4"/>
        <v/>
      </c>
      <c r="AK44" s="69" t="str">
        <f>IF(A44="","",IF(AND(R44&lt;&gt;"",R44&lt;&gt;Setup!$B$7),"Review POS / state",IF(SUMIF('FY Deadlines'!$A$5:$A$14,IF(MONTH(H44)&gt;=4,YEAR(H44),YEAR(H44)-1),'FY Deadlines'!$F$5:$F$14)=0,"Review FY deadline",IF(COUNTIFS('Books Register'!$AM$5:$AM$504,AE44,'Books Register'!$AI$5:$AI$504,"&gt;0")&gt;0,"Open - verify claim period",IF(AND(H44&lt;&gt;"",Setup!$B$24&gt;SUMIF('FY Deadlines'!$A$5:$A$14,IF(MONTH(H44)&gt;=4,YEAR(H44),YEAR(H44)-1),'FY Deadlines'!$F$5:$F$14)),"Section 16(4) expired","Open")))))</f>
        <v/>
      </c>
      <c r="AL44" s="190">
        <f t="shared" si="5"/>
        <v>40</v>
      </c>
      <c r="AM44" s="192" t="str">
        <f t="shared" si="6"/>
        <v/>
      </c>
      <c r="AN44" s="192" t="str">
        <f t="shared" si="7"/>
        <v/>
      </c>
    </row>
    <row r="45" spans="1:40" ht="15" customHeight="1" x14ac:dyDescent="0.25">
      <c r="A45" s="87"/>
      <c r="B45" s="88"/>
      <c r="C45" s="88"/>
      <c r="D45" s="88"/>
      <c r="E45" s="194"/>
      <c r="F45" s="88"/>
      <c r="G45" s="88"/>
      <c r="H45" s="89"/>
      <c r="I45" s="89"/>
      <c r="J45" s="89"/>
      <c r="K45" s="89"/>
      <c r="L45" s="90"/>
      <c r="M45" s="90"/>
      <c r="N45" s="90"/>
      <c r="O45" s="90"/>
      <c r="P45" s="90"/>
      <c r="Q45" s="90"/>
      <c r="R45" s="88"/>
      <c r="S45" s="88"/>
      <c r="T45" s="88"/>
      <c r="U45" s="88"/>
      <c r="V45" s="88"/>
      <c r="W45" s="89"/>
      <c r="X45" s="88"/>
      <c r="Y45" s="90"/>
      <c r="Z45" s="88"/>
      <c r="AA45" s="88"/>
      <c r="AB45" s="88"/>
      <c r="AC45" s="88"/>
      <c r="AD45" s="66" t="str">
        <f t="shared" si="0"/>
        <v/>
      </c>
      <c r="AE45" s="67" t="str">
        <f t="shared" si="1"/>
        <v/>
      </c>
      <c r="AF45" s="68" t="str">
        <f t="shared" si="2"/>
        <v/>
      </c>
      <c r="AG45" s="67" t="str">
        <f t="shared" si="3"/>
        <v/>
      </c>
      <c r="AH45" s="67" t="str">
        <f>IF(AE45="","",IF(COUNTIF('Books Register'!$AM$5:$AM$504,AE45)=1,SUMIF('Books Register'!$AM$5:$AM$504,AE45,'Books Register'!$AZ$5:$AZ$504),""))</f>
        <v/>
      </c>
      <c r="AI45" s="67" t="str">
        <f>IF(A45="","",IF(OR(AG45&gt;1,COUNTIF('Books Register'!$AM$5:$AM$504,AE45)&gt;1),"Duplicate",IF(AH45="","Only in 2B",INDEX('Books Register'!$AX$5:$AX$504,AH45))))</f>
        <v/>
      </c>
      <c r="AJ45" s="69" t="str">
        <f t="shared" si="4"/>
        <v/>
      </c>
      <c r="AK45" s="69" t="str">
        <f>IF(A45="","",IF(AND(R45&lt;&gt;"",R45&lt;&gt;Setup!$B$7),"Review POS / state",IF(SUMIF('FY Deadlines'!$A$5:$A$14,IF(MONTH(H45)&gt;=4,YEAR(H45),YEAR(H45)-1),'FY Deadlines'!$F$5:$F$14)=0,"Review FY deadline",IF(COUNTIFS('Books Register'!$AM$5:$AM$504,AE45,'Books Register'!$AI$5:$AI$504,"&gt;0")&gt;0,"Open - verify claim period",IF(AND(H45&lt;&gt;"",Setup!$B$24&gt;SUMIF('FY Deadlines'!$A$5:$A$14,IF(MONTH(H45)&gt;=4,YEAR(H45),YEAR(H45)-1),'FY Deadlines'!$F$5:$F$14)),"Section 16(4) expired","Open")))))</f>
        <v/>
      </c>
      <c r="AL45" s="190">
        <f t="shared" si="5"/>
        <v>41</v>
      </c>
      <c r="AM45" s="192" t="str">
        <f t="shared" si="6"/>
        <v/>
      </c>
      <c r="AN45" s="192" t="str">
        <f t="shared" si="7"/>
        <v/>
      </c>
    </row>
    <row r="46" spans="1:40" ht="15" customHeight="1" x14ac:dyDescent="0.25">
      <c r="A46" s="87"/>
      <c r="B46" s="88"/>
      <c r="C46" s="88"/>
      <c r="D46" s="88"/>
      <c r="E46" s="194"/>
      <c r="F46" s="88"/>
      <c r="G46" s="88"/>
      <c r="H46" s="89"/>
      <c r="I46" s="89"/>
      <c r="J46" s="89"/>
      <c r="K46" s="89"/>
      <c r="L46" s="90"/>
      <c r="M46" s="90"/>
      <c r="N46" s="90"/>
      <c r="O46" s="90"/>
      <c r="P46" s="90"/>
      <c r="Q46" s="90"/>
      <c r="R46" s="88"/>
      <c r="S46" s="88"/>
      <c r="T46" s="88"/>
      <c r="U46" s="88"/>
      <c r="V46" s="88"/>
      <c r="W46" s="89"/>
      <c r="X46" s="88"/>
      <c r="Y46" s="90"/>
      <c r="Z46" s="88"/>
      <c r="AA46" s="88"/>
      <c r="AB46" s="88"/>
      <c r="AC46" s="88"/>
      <c r="AD46" s="66" t="str">
        <f t="shared" si="0"/>
        <v/>
      </c>
      <c r="AE46" s="67" t="str">
        <f t="shared" si="1"/>
        <v/>
      </c>
      <c r="AF46" s="68" t="str">
        <f t="shared" si="2"/>
        <v/>
      </c>
      <c r="AG46" s="67" t="str">
        <f t="shared" si="3"/>
        <v/>
      </c>
      <c r="AH46" s="67" t="str">
        <f>IF(AE46="","",IF(COUNTIF('Books Register'!$AM$5:$AM$504,AE46)=1,SUMIF('Books Register'!$AM$5:$AM$504,AE46,'Books Register'!$AZ$5:$AZ$504),""))</f>
        <v/>
      </c>
      <c r="AI46" s="67" t="str">
        <f>IF(A46="","",IF(OR(AG46&gt;1,COUNTIF('Books Register'!$AM$5:$AM$504,AE46)&gt;1),"Duplicate",IF(AH46="","Only in 2B",INDEX('Books Register'!$AX$5:$AX$504,AH46))))</f>
        <v/>
      </c>
      <c r="AJ46" s="69" t="str">
        <f t="shared" si="4"/>
        <v/>
      </c>
      <c r="AK46" s="69" t="str">
        <f>IF(A46="","",IF(AND(R46&lt;&gt;"",R46&lt;&gt;Setup!$B$7),"Review POS / state",IF(SUMIF('FY Deadlines'!$A$5:$A$14,IF(MONTH(H46)&gt;=4,YEAR(H46),YEAR(H46)-1),'FY Deadlines'!$F$5:$F$14)=0,"Review FY deadline",IF(COUNTIFS('Books Register'!$AM$5:$AM$504,AE46,'Books Register'!$AI$5:$AI$504,"&gt;0")&gt;0,"Open - verify claim period",IF(AND(H46&lt;&gt;"",Setup!$B$24&gt;SUMIF('FY Deadlines'!$A$5:$A$14,IF(MONTH(H46)&gt;=4,YEAR(H46),YEAR(H46)-1),'FY Deadlines'!$F$5:$F$14)),"Section 16(4) expired","Open")))))</f>
        <v/>
      </c>
      <c r="AL46" s="190">
        <f t="shared" si="5"/>
        <v>42</v>
      </c>
      <c r="AM46" s="192" t="str">
        <f t="shared" si="6"/>
        <v/>
      </c>
      <c r="AN46" s="192" t="str">
        <f t="shared" si="7"/>
        <v/>
      </c>
    </row>
    <row r="47" spans="1:40" ht="15" customHeight="1" x14ac:dyDescent="0.25">
      <c r="A47" s="87"/>
      <c r="B47" s="88"/>
      <c r="C47" s="88"/>
      <c r="D47" s="88"/>
      <c r="E47" s="194"/>
      <c r="F47" s="88"/>
      <c r="G47" s="88"/>
      <c r="H47" s="89"/>
      <c r="I47" s="89"/>
      <c r="J47" s="89"/>
      <c r="K47" s="89"/>
      <c r="L47" s="90"/>
      <c r="M47" s="90"/>
      <c r="N47" s="90"/>
      <c r="O47" s="90"/>
      <c r="P47" s="90"/>
      <c r="Q47" s="90"/>
      <c r="R47" s="88"/>
      <c r="S47" s="88"/>
      <c r="T47" s="88"/>
      <c r="U47" s="88"/>
      <c r="V47" s="88"/>
      <c r="W47" s="89"/>
      <c r="X47" s="88"/>
      <c r="Y47" s="90"/>
      <c r="Z47" s="88"/>
      <c r="AA47" s="88"/>
      <c r="AB47" s="88"/>
      <c r="AC47" s="88"/>
      <c r="AD47" s="66" t="str">
        <f t="shared" si="0"/>
        <v/>
      </c>
      <c r="AE47" s="67" t="str">
        <f t="shared" si="1"/>
        <v/>
      </c>
      <c r="AF47" s="68" t="str">
        <f t="shared" si="2"/>
        <v/>
      </c>
      <c r="AG47" s="67" t="str">
        <f t="shared" si="3"/>
        <v/>
      </c>
      <c r="AH47" s="67" t="str">
        <f>IF(AE47="","",IF(COUNTIF('Books Register'!$AM$5:$AM$504,AE47)=1,SUMIF('Books Register'!$AM$5:$AM$504,AE47,'Books Register'!$AZ$5:$AZ$504),""))</f>
        <v/>
      </c>
      <c r="AI47" s="67" t="str">
        <f>IF(A47="","",IF(OR(AG47&gt;1,COUNTIF('Books Register'!$AM$5:$AM$504,AE47)&gt;1),"Duplicate",IF(AH47="","Only in 2B",INDEX('Books Register'!$AX$5:$AX$504,AH47))))</f>
        <v/>
      </c>
      <c r="AJ47" s="69" t="str">
        <f t="shared" si="4"/>
        <v/>
      </c>
      <c r="AK47" s="69" t="str">
        <f>IF(A47="","",IF(AND(R47&lt;&gt;"",R47&lt;&gt;Setup!$B$7),"Review POS / state",IF(SUMIF('FY Deadlines'!$A$5:$A$14,IF(MONTH(H47)&gt;=4,YEAR(H47),YEAR(H47)-1),'FY Deadlines'!$F$5:$F$14)=0,"Review FY deadline",IF(COUNTIFS('Books Register'!$AM$5:$AM$504,AE47,'Books Register'!$AI$5:$AI$504,"&gt;0")&gt;0,"Open - verify claim period",IF(AND(H47&lt;&gt;"",Setup!$B$24&gt;SUMIF('FY Deadlines'!$A$5:$A$14,IF(MONTH(H47)&gt;=4,YEAR(H47),YEAR(H47)-1),'FY Deadlines'!$F$5:$F$14)),"Section 16(4) expired","Open")))))</f>
        <v/>
      </c>
      <c r="AL47" s="190">
        <f t="shared" si="5"/>
        <v>43</v>
      </c>
      <c r="AM47" s="192" t="str">
        <f t="shared" si="6"/>
        <v/>
      </c>
      <c r="AN47" s="192" t="str">
        <f t="shared" si="7"/>
        <v/>
      </c>
    </row>
    <row r="48" spans="1:40" ht="15" customHeight="1" x14ac:dyDescent="0.25">
      <c r="A48" s="87"/>
      <c r="B48" s="88"/>
      <c r="C48" s="88"/>
      <c r="D48" s="88"/>
      <c r="E48" s="194"/>
      <c r="F48" s="88"/>
      <c r="G48" s="88"/>
      <c r="H48" s="89"/>
      <c r="I48" s="89"/>
      <c r="J48" s="89"/>
      <c r="K48" s="89"/>
      <c r="L48" s="90"/>
      <c r="M48" s="90"/>
      <c r="N48" s="90"/>
      <c r="O48" s="90"/>
      <c r="P48" s="90"/>
      <c r="Q48" s="90"/>
      <c r="R48" s="88"/>
      <c r="S48" s="88"/>
      <c r="T48" s="88"/>
      <c r="U48" s="88"/>
      <c r="V48" s="88"/>
      <c r="W48" s="89"/>
      <c r="X48" s="88"/>
      <c r="Y48" s="90"/>
      <c r="Z48" s="88"/>
      <c r="AA48" s="88"/>
      <c r="AB48" s="88"/>
      <c r="AC48" s="88"/>
      <c r="AD48" s="66" t="str">
        <f t="shared" si="0"/>
        <v/>
      </c>
      <c r="AE48" s="67" t="str">
        <f t="shared" si="1"/>
        <v/>
      </c>
      <c r="AF48" s="68" t="str">
        <f t="shared" si="2"/>
        <v/>
      </c>
      <c r="AG48" s="67" t="str">
        <f t="shared" si="3"/>
        <v/>
      </c>
      <c r="AH48" s="67" t="str">
        <f>IF(AE48="","",IF(COUNTIF('Books Register'!$AM$5:$AM$504,AE48)=1,SUMIF('Books Register'!$AM$5:$AM$504,AE48,'Books Register'!$AZ$5:$AZ$504),""))</f>
        <v/>
      </c>
      <c r="AI48" s="67" t="str">
        <f>IF(A48="","",IF(OR(AG48&gt;1,COUNTIF('Books Register'!$AM$5:$AM$504,AE48)&gt;1),"Duplicate",IF(AH48="","Only in 2B",INDEX('Books Register'!$AX$5:$AX$504,AH48))))</f>
        <v/>
      </c>
      <c r="AJ48" s="69" t="str">
        <f t="shared" si="4"/>
        <v/>
      </c>
      <c r="AK48" s="69" t="str">
        <f>IF(A48="","",IF(AND(R48&lt;&gt;"",R48&lt;&gt;Setup!$B$7),"Review POS / state",IF(SUMIF('FY Deadlines'!$A$5:$A$14,IF(MONTH(H48)&gt;=4,YEAR(H48),YEAR(H48)-1),'FY Deadlines'!$F$5:$F$14)=0,"Review FY deadline",IF(COUNTIFS('Books Register'!$AM$5:$AM$504,AE48,'Books Register'!$AI$5:$AI$504,"&gt;0")&gt;0,"Open - verify claim period",IF(AND(H48&lt;&gt;"",Setup!$B$24&gt;SUMIF('FY Deadlines'!$A$5:$A$14,IF(MONTH(H48)&gt;=4,YEAR(H48),YEAR(H48)-1),'FY Deadlines'!$F$5:$F$14)),"Section 16(4) expired","Open")))))</f>
        <v/>
      </c>
      <c r="AL48" s="190">
        <f t="shared" si="5"/>
        <v>44</v>
      </c>
      <c r="AM48" s="192" t="str">
        <f t="shared" si="6"/>
        <v/>
      </c>
      <c r="AN48" s="192" t="str">
        <f t="shared" si="7"/>
        <v/>
      </c>
    </row>
    <row r="49" spans="1:40" ht="15" customHeight="1" x14ac:dyDescent="0.25">
      <c r="A49" s="87"/>
      <c r="B49" s="88"/>
      <c r="C49" s="88"/>
      <c r="D49" s="88"/>
      <c r="E49" s="194"/>
      <c r="F49" s="88"/>
      <c r="G49" s="88"/>
      <c r="H49" s="89"/>
      <c r="I49" s="89"/>
      <c r="J49" s="89"/>
      <c r="K49" s="89"/>
      <c r="L49" s="90"/>
      <c r="M49" s="90"/>
      <c r="N49" s="90"/>
      <c r="O49" s="90"/>
      <c r="P49" s="90"/>
      <c r="Q49" s="90"/>
      <c r="R49" s="88"/>
      <c r="S49" s="88"/>
      <c r="T49" s="88"/>
      <c r="U49" s="88"/>
      <c r="V49" s="88"/>
      <c r="W49" s="89"/>
      <c r="X49" s="88"/>
      <c r="Y49" s="90"/>
      <c r="Z49" s="88"/>
      <c r="AA49" s="88"/>
      <c r="AB49" s="88"/>
      <c r="AC49" s="88"/>
      <c r="AD49" s="66" t="str">
        <f t="shared" si="0"/>
        <v/>
      </c>
      <c r="AE49" s="67" t="str">
        <f t="shared" si="1"/>
        <v/>
      </c>
      <c r="AF49" s="68" t="str">
        <f t="shared" si="2"/>
        <v/>
      </c>
      <c r="AG49" s="67" t="str">
        <f t="shared" si="3"/>
        <v/>
      </c>
      <c r="AH49" s="67" t="str">
        <f>IF(AE49="","",IF(COUNTIF('Books Register'!$AM$5:$AM$504,AE49)=1,SUMIF('Books Register'!$AM$5:$AM$504,AE49,'Books Register'!$AZ$5:$AZ$504),""))</f>
        <v/>
      </c>
      <c r="AI49" s="67" t="str">
        <f>IF(A49="","",IF(OR(AG49&gt;1,COUNTIF('Books Register'!$AM$5:$AM$504,AE49)&gt;1),"Duplicate",IF(AH49="","Only in 2B",INDEX('Books Register'!$AX$5:$AX$504,AH49))))</f>
        <v/>
      </c>
      <c r="AJ49" s="69" t="str">
        <f t="shared" si="4"/>
        <v/>
      </c>
      <c r="AK49" s="69" t="str">
        <f>IF(A49="","",IF(AND(R49&lt;&gt;"",R49&lt;&gt;Setup!$B$7),"Review POS / state",IF(SUMIF('FY Deadlines'!$A$5:$A$14,IF(MONTH(H49)&gt;=4,YEAR(H49),YEAR(H49)-1),'FY Deadlines'!$F$5:$F$14)=0,"Review FY deadline",IF(COUNTIFS('Books Register'!$AM$5:$AM$504,AE49,'Books Register'!$AI$5:$AI$504,"&gt;0")&gt;0,"Open - verify claim period",IF(AND(H49&lt;&gt;"",Setup!$B$24&gt;SUMIF('FY Deadlines'!$A$5:$A$14,IF(MONTH(H49)&gt;=4,YEAR(H49),YEAR(H49)-1),'FY Deadlines'!$F$5:$F$14)),"Section 16(4) expired","Open")))))</f>
        <v/>
      </c>
      <c r="AL49" s="190">
        <f t="shared" si="5"/>
        <v>45</v>
      </c>
      <c r="AM49" s="192" t="str">
        <f t="shared" si="6"/>
        <v/>
      </c>
      <c r="AN49" s="192" t="str">
        <f t="shared" si="7"/>
        <v/>
      </c>
    </row>
    <row r="50" spans="1:40" ht="15" customHeight="1" x14ac:dyDescent="0.25">
      <c r="A50" s="87"/>
      <c r="B50" s="88"/>
      <c r="C50" s="88"/>
      <c r="D50" s="88"/>
      <c r="E50" s="194"/>
      <c r="F50" s="88"/>
      <c r="G50" s="88"/>
      <c r="H50" s="89"/>
      <c r="I50" s="89"/>
      <c r="J50" s="89"/>
      <c r="K50" s="89"/>
      <c r="L50" s="90"/>
      <c r="M50" s="90"/>
      <c r="N50" s="90"/>
      <c r="O50" s="90"/>
      <c r="P50" s="90"/>
      <c r="Q50" s="90"/>
      <c r="R50" s="88"/>
      <c r="S50" s="88"/>
      <c r="T50" s="88"/>
      <c r="U50" s="88"/>
      <c r="V50" s="88"/>
      <c r="W50" s="89"/>
      <c r="X50" s="88"/>
      <c r="Y50" s="90"/>
      <c r="Z50" s="88"/>
      <c r="AA50" s="88"/>
      <c r="AB50" s="88"/>
      <c r="AC50" s="88"/>
      <c r="AD50" s="66" t="str">
        <f t="shared" si="0"/>
        <v/>
      </c>
      <c r="AE50" s="67" t="str">
        <f t="shared" si="1"/>
        <v/>
      </c>
      <c r="AF50" s="68" t="str">
        <f t="shared" si="2"/>
        <v/>
      </c>
      <c r="AG50" s="67" t="str">
        <f t="shared" si="3"/>
        <v/>
      </c>
      <c r="AH50" s="67" t="str">
        <f>IF(AE50="","",IF(COUNTIF('Books Register'!$AM$5:$AM$504,AE50)=1,SUMIF('Books Register'!$AM$5:$AM$504,AE50,'Books Register'!$AZ$5:$AZ$504),""))</f>
        <v/>
      </c>
      <c r="AI50" s="67" t="str">
        <f>IF(A50="","",IF(OR(AG50&gt;1,COUNTIF('Books Register'!$AM$5:$AM$504,AE50)&gt;1),"Duplicate",IF(AH50="","Only in 2B",INDEX('Books Register'!$AX$5:$AX$504,AH50))))</f>
        <v/>
      </c>
      <c r="AJ50" s="69" t="str">
        <f t="shared" si="4"/>
        <v/>
      </c>
      <c r="AK50" s="69" t="str">
        <f>IF(A50="","",IF(AND(R50&lt;&gt;"",R50&lt;&gt;Setup!$B$7),"Review POS / state",IF(SUMIF('FY Deadlines'!$A$5:$A$14,IF(MONTH(H50)&gt;=4,YEAR(H50),YEAR(H50)-1),'FY Deadlines'!$F$5:$F$14)=0,"Review FY deadline",IF(COUNTIFS('Books Register'!$AM$5:$AM$504,AE50,'Books Register'!$AI$5:$AI$504,"&gt;0")&gt;0,"Open - verify claim period",IF(AND(H50&lt;&gt;"",Setup!$B$24&gt;SUMIF('FY Deadlines'!$A$5:$A$14,IF(MONTH(H50)&gt;=4,YEAR(H50),YEAR(H50)-1),'FY Deadlines'!$F$5:$F$14)),"Section 16(4) expired","Open")))))</f>
        <v/>
      </c>
      <c r="AL50" s="190">
        <f t="shared" si="5"/>
        <v>46</v>
      </c>
      <c r="AM50" s="192" t="str">
        <f t="shared" si="6"/>
        <v/>
      </c>
      <c r="AN50" s="192" t="str">
        <f t="shared" si="7"/>
        <v/>
      </c>
    </row>
    <row r="51" spans="1:40" ht="15" customHeight="1" x14ac:dyDescent="0.25">
      <c r="A51" s="87"/>
      <c r="B51" s="88"/>
      <c r="C51" s="88"/>
      <c r="D51" s="88"/>
      <c r="E51" s="194"/>
      <c r="F51" s="88"/>
      <c r="G51" s="88"/>
      <c r="H51" s="89"/>
      <c r="I51" s="89"/>
      <c r="J51" s="89"/>
      <c r="K51" s="89"/>
      <c r="L51" s="90"/>
      <c r="M51" s="90"/>
      <c r="N51" s="90"/>
      <c r="O51" s="90"/>
      <c r="P51" s="90"/>
      <c r="Q51" s="90"/>
      <c r="R51" s="88"/>
      <c r="S51" s="88"/>
      <c r="T51" s="88"/>
      <c r="U51" s="88"/>
      <c r="V51" s="88"/>
      <c r="W51" s="89"/>
      <c r="X51" s="88"/>
      <c r="Y51" s="90"/>
      <c r="Z51" s="88"/>
      <c r="AA51" s="88"/>
      <c r="AB51" s="88"/>
      <c r="AC51" s="88"/>
      <c r="AD51" s="66" t="str">
        <f t="shared" si="0"/>
        <v/>
      </c>
      <c r="AE51" s="67" t="str">
        <f t="shared" si="1"/>
        <v/>
      </c>
      <c r="AF51" s="68" t="str">
        <f t="shared" si="2"/>
        <v/>
      </c>
      <c r="AG51" s="67" t="str">
        <f t="shared" si="3"/>
        <v/>
      </c>
      <c r="AH51" s="67" t="str">
        <f>IF(AE51="","",IF(COUNTIF('Books Register'!$AM$5:$AM$504,AE51)=1,SUMIF('Books Register'!$AM$5:$AM$504,AE51,'Books Register'!$AZ$5:$AZ$504),""))</f>
        <v/>
      </c>
      <c r="AI51" s="67" t="str">
        <f>IF(A51="","",IF(OR(AG51&gt;1,COUNTIF('Books Register'!$AM$5:$AM$504,AE51)&gt;1),"Duplicate",IF(AH51="","Only in 2B",INDEX('Books Register'!$AX$5:$AX$504,AH51))))</f>
        <v/>
      </c>
      <c r="AJ51" s="69" t="str">
        <f t="shared" si="4"/>
        <v/>
      </c>
      <c r="AK51" s="69" t="str">
        <f>IF(A51="","",IF(AND(R51&lt;&gt;"",R51&lt;&gt;Setup!$B$7),"Review POS / state",IF(SUMIF('FY Deadlines'!$A$5:$A$14,IF(MONTH(H51)&gt;=4,YEAR(H51),YEAR(H51)-1),'FY Deadlines'!$F$5:$F$14)=0,"Review FY deadline",IF(COUNTIFS('Books Register'!$AM$5:$AM$504,AE51,'Books Register'!$AI$5:$AI$504,"&gt;0")&gt;0,"Open - verify claim period",IF(AND(H51&lt;&gt;"",Setup!$B$24&gt;SUMIF('FY Deadlines'!$A$5:$A$14,IF(MONTH(H51)&gt;=4,YEAR(H51),YEAR(H51)-1),'FY Deadlines'!$F$5:$F$14)),"Section 16(4) expired","Open")))))</f>
        <v/>
      </c>
      <c r="AL51" s="190">
        <f t="shared" si="5"/>
        <v>47</v>
      </c>
      <c r="AM51" s="192" t="str">
        <f t="shared" si="6"/>
        <v/>
      </c>
      <c r="AN51" s="192" t="str">
        <f t="shared" si="7"/>
        <v/>
      </c>
    </row>
    <row r="52" spans="1:40" ht="15" customHeight="1" x14ac:dyDescent="0.25">
      <c r="A52" s="87"/>
      <c r="B52" s="88"/>
      <c r="C52" s="88"/>
      <c r="D52" s="88"/>
      <c r="E52" s="194"/>
      <c r="F52" s="88"/>
      <c r="G52" s="88"/>
      <c r="H52" s="89"/>
      <c r="I52" s="89"/>
      <c r="J52" s="89"/>
      <c r="K52" s="89"/>
      <c r="L52" s="90"/>
      <c r="M52" s="90"/>
      <c r="N52" s="90"/>
      <c r="O52" s="90"/>
      <c r="P52" s="90"/>
      <c r="Q52" s="90"/>
      <c r="R52" s="88"/>
      <c r="S52" s="88"/>
      <c r="T52" s="88"/>
      <c r="U52" s="88"/>
      <c r="V52" s="88"/>
      <c r="W52" s="89"/>
      <c r="X52" s="88"/>
      <c r="Y52" s="90"/>
      <c r="Z52" s="88"/>
      <c r="AA52" s="88"/>
      <c r="AB52" s="88"/>
      <c r="AC52" s="88"/>
      <c r="AD52" s="66" t="str">
        <f t="shared" si="0"/>
        <v/>
      </c>
      <c r="AE52" s="67" t="str">
        <f t="shared" si="1"/>
        <v/>
      </c>
      <c r="AF52" s="68" t="str">
        <f t="shared" si="2"/>
        <v/>
      </c>
      <c r="AG52" s="67" t="str">
        <f t="shared" si="3"/>
        <v/>
      </c>
      <c r="AH52" s="67" t="str">
        <f>IF(AE52="","",IF(COUNTIF('Books Register'!$AM$5:$AM$504,AE52)=1,SUMIF('Books Register'!$AM$5:$AM$504,AE52,'Books Register'!$AZ$5:$AZ$504),""))</f>
        <v/>
      </c>
      <c r="AI52" s="67" t="str">
        <f>IF(A52="","",IF(OR(AG52&gt;1,COUNTIF('Books Register'!$AM$5:$AM$504,AE52)&gt;1),"Duplicate",IF(AH52="","Only in 2B",INDEX('Books Register'!$AX$5:$AX$504,AH52))))</f>
        <v/>
      </c>
      <c r="AJ52" s="69" t="str">
        <f t="shared" si="4"/>
        <v/>
      </c>
      <c r="AK52" s="69" t="str">
        <f>IF(A52="","",IF(AND(R52&lt;&gt;"",R52&lt;&gt;Setup!$B$7),"Review POS / state",IF(SUMIF('FY Deadlines'!$A$5:$A$14,IF(MONTH(H52)&gt;=4,YEAR(H52),YEAR(H52)-1),'FY Deadlines'!$F$5:$F$14)=0,"Review FY deadline",IF(COUNTIFS('Books Register'!$AM$5:$AM$504,AE52,'Books Register'!$AI$5:$AI$504,"&gt;0")&gt;0,"Open - verify claim period",IF(AND(H52&lt;&gt;"",Setup!$B$24&gt;SUMIF('FY Deadlines'!$A$5:$A$14,IF(MONTH(H52)&gt;=4,YEAR(H52),YEAR(H52)-1),'FY Deadlines'!$F$5:$F$14)),"Section 16(4) expired","Open")))))</f>
        <v/>
      </c>
      <c r="AL52" s="190">
        <f t="shared" si="5"/>
        <v>48</v>
      </c>
      <c r="AM52" s="192" t="str">
        <f t="shared" si="6"/>
        <v/>
      </c>
      <c r="AN52" s="192" t="str">
        <f t="shared" si="7"/>
        <v/>
      </c>
    </row>
    <row r="53" spans="1:40" ht="15" customHeight="1" x14ac:dyDescent="0.25">
      <c r="A53" s="87"/>
      <c r="B53" s="88"/>
      <c r="C53" s="88"/>
      <c r="D53" s="88"/>
      <c r="E53" s="194"/>
      <c r="F53" s="88"/>
      <c r="G53" s="88"/>
      <c r="H53" s="89"/>
      <c r="I53" s="89"/>
      <c r="J53" s="89"/>
      <c r="K53" s="89"/>
      <c r="L53" s="90"/>
      <c r="M53" s="90"/>
      <c r="N53" s="90"/>
      <c r="O53" s="90"/>
      <c r="P53" s="90"/>
      <c r="Q53" s="90"/>
      <c r="R53" s="88"/>
      <c r="S53" s="88"/>
      <c r="T53" s="88"/>
      <c r="U53" s="88"/>
      <c r="V53" s="88"/>
      <c r="W53" s="89"/>
      <c r="X53" s="88"/>
      <c r="Y53" s="90"/>
      <c r="Z53" s="88"/>
      <c r="AA53" s="88"/>
      <c r="AB53" s="88"/>
      <c r="AC53" s="88"/>
      <c r="AD53" s="66" t="str">
        <f t="shared" si="0"/>
        <v/>
      </c>
      <c r="AE53" s="67" t="str">
        <f t="shared" si="1"/>
        <v/>
      </c>
      <c r="AF53" s="68" t="str">
        <f t="shared" si="2"/>
        <v/>
      </c>
      <c r="AG53" s="67" t="str">
        <f t="shared" si="3"/>
        <v/>
      </c>
      <c r="AH53" s="67" t="str">
        <f>IF(AE53="","",IF(COUNTIF('Books Register'!$AM$5:$AM$504,AE53)=1,SUMIF('Books Register'!$AM$5:$AM$504,AE53,'Books Register'!$AZ$5:$AZ$504),""))</f>
        <v/>
      </c>
      <c r="AI53" s="67" t="str">
        <f>IF(A53="","",IF(OR(AG53&gt;1,COUNTIF('Books Register'!$AM$5:$AM$504,AE53)&gt;1),"Duplicate",IF(AH53="","Only in 2B",INDEX('Books Register'!$AX$5:$AX$504,AH53))))</f>
        <v/>
      </c>
      <c r="AJ53" s="69" t="str">
        <f t="shared" si="4"/>
        <v/>
      </c>
      <c r="AK53" s="69" t="str">
        <f>IF(A53="","",IF(AND(R53&lt;&gt;"",R53&lt;&gt;Setup!$B$7),"Review POS / state",IF(SUMIF('FY Deadlines'!$A$5:$A$14,IF(MONTH(H53)&gt;=4,YEAR(H53),YEAR(H53)-1),'FY Deadlines'!$F$5:$F$14)=0,"Review FY deadline",IF(COUNTIFS('Books Register'!$AM$5:$AM$504,AE53,'Books Register'!$AI$5:$AI$504,"&gt;0")&gt;0,"Open - verify claim period",IF(AND(H53&lt;&gt;"",Setup!$B$24&gt;SUMIF('FY Deadlines'!$A$5:$A$14,IF(MONTH(H53)&gt;=4,YEAR(H53),YEAR(H53)-1),'FY Deadlines'!$F$5:$F$14)),"Section 16(4) expired","Open")))))</f>
        <v/>
      </c>
      <c r="AL53" s="190">
        <f t="shared" si="5"/>
        <v>49</v>
      </c>
      <c r="AM53" s="192" t="str">
        <f t="shared" si="6"/>
        <v/>
      </c>
      <c r="AN53" s="192" t="str">
        <f t="shared" si="7"/>
        <v/>
      </c>
    </row>
    <row r="54" spans="1:40" ht="15" customHeight="1" x14ac:dyDescent="0.25">
      <c r="A54" s="87"/>
      <c r="B54" s="88"/>
      <c r="C54" s="88"/>
      <c r="D54" s="88"/>
      <c r="E54" s="194"/>
      <c r="F54" s="88"/>
      <c r="G54" s="88"/>
      <c r="H54" s="89"/>
      <c r="I54" s="89"/>
      <c r="J54" s="89"/>
      <c r="K54" s="89"/>
      <c r="L54" s="90"/>
      <c r="M54" s="90"/>
      <c r="N54" s="90"/>
      <c r="O54" s="90"/>
      <c r="P54" s="90"/>
      <c r="Q54" s="90"/>
      <c r="R54" s="88"/>
      <c r="S54" s="88"/>
      <c r="T54" s="88"/>
      <c r="U54" s="88"/>
      <c r="V54" s="88"/>
      <c r="W54" s="89"/>
      <c r="X54" s="88"/>
      <c r="Y54" s="90"/>
      <c r="Z54" s="88"/>
      <c r="AA54" s="88"/>
      <c r="AB54" s="88"/>
      <c r="AC54" s="88"/>
      <c r="AD54" s="66" t="str">
        <f t="shared" si="0"/>
        <v/>
      </c>
      <c r="AE54" s="67" t="str">
        <f t="shared" si="1"/>
        <v/>
      </c>
      <c r="AF54" s="68" t="str">
        <f t="shared" si="2"/>
        <v/>
      </c>
      <c r="AG54" s="67" t="str">
        <f t="shared" si="3"/>
        <v/>
      </c>
      <c r="AH54" s="67" t="str">
        <f>IF(AE54="","",IF(COUNTIF('Books Register'!$AM$5:$AM$504,AE54)=1,SUMIF('Books Register'!$AM$5:$AM$504,AE54,'Books Register'!$AZ$5:$AZ$504),""))</f>
        <v/>
      </c>
      <c r="AI54" s="67" t="str">
        <f>IF(A54="","",IF(OR(AG54&gt;1,COUNTIF('Books Register'!$AM$5:$AM$504,AE54)&gt;1),"Duplicate",IF(AH54="","Only in 2B",INDEX('Books Register'!$AX$5:$AX$504,AH54))))</f>
        <v/>
      </c>
      <c r="AJ54" s="69" t="str">
        <f t="shared" si="4"/>
        <v/>
      </c>
      <c r="AK54" s="69" t="str">
        <f>IF(A54="","",IF(AND(R54&lt;&gt;"",R54&lt;&gt;Setup!$B$7),"Review POS / state",IF(SUMIF('FY Deadlines'!$A$5:$A$14,IF(MONTH(H54)&gt;=4,YEAR(H54),YEAR(H54)-1),'FY Deadlines'!$F$5:$F$14)=0,"Review FY deadline",IF(COUNTIFS('Books Register'!$AM$5:$AM$504,AE54,'Books Register'!$AI$5:$AI$504,"&gt;0")&gt;0,"Open - verify claim period",IF(AND(H54&lt;&gt;"",Setup!$B$24&gt;SUMIF('FY Deadlines'!$A$5:$A$14,IF(MONTH(H54)&gt;=4,YEAR(H54),YEAR(H54)-1),'FY Deadlines'!$F$5:$F$14)),"Section 16(4) expired","Open")))))</f>
        <v/>
      </c>
      <c r="AL54" s="190">
        <f t="shared" si="5"/>
        <v>50</v>
      </c>
      <c r="AM54" s="192" t="str">
        <f t="shared" si="6"/>
        <v/>
      </c>
      <c r="AN54" s="192" t="str">
        <f t="shared" si="7"/>
        <v/>
      </c>
    </row>
    <row r="55" spans="1:40" ht="15" customHeight="1" x14ac:dyDescent="0.25">
      <c r="A55" s="87"/>
      <c r="B55" s="88"/>
      <c r="C55" s="88"/>
      <c r="D55" s="88"/>
      <c r="E55" s="194"/>
      <c r="F55" s="88"/>
      <c r="G55" s="88"/>
      <c r="H55" s="89"/>
      <c r="I55" s="89"/>
      <c r="J55" s="89"/>
      <c r="K55" s="89"/>
      <c r="L55" s="90"/>
      <c r="M55" s="90"/>
      <c r="N55" s="90"/>
      <c r="O55" s="90"/>
      <c r="P55" s="90"/>
      <c r="Q55" s="90"/>
      <c r="R55" s="88"/>
      <c r="S55" s="88"/>
      <c r="T55" s="88"/>
      <c r="U55" s="88"/>
      <c r="V55" s="88"/>
      <c r="W55" s="89"/>
      <c r="X55" s="88"/>
      <c r="Y55" s="90"/>
      <c r="Z55" s="88"/>
      <c r="AA55" s="88"/>
      <c r="AB55" s="88"/>
      <c r="AC55" s="88"/>
      <c r="AD55" s="66" t="str">
        <f t="shared" si="0"/>
        <v/>
      </c>
      <c r="AE55" s="67" t="str">
        <f t="shared" si="1"/>
        <v/>
      </c>
      <c r="AF55" s="68" t="str">
        <f t="shared" si="2"/>
        <v/>
      </c>
      <c r="AG55" s="67" t="str">
        <f t="shared" si="3"/>
        <v/>
      </c>
      <c r="AH55" s="67" t="str">
        <f>IF(AE55="","",IF(COUNTIF('Books Register'!$AM$5:$AM$504,AE55)=1,SUMIF('Books Register'!$AM$5:$AM$504,AE55,'Books Register'!$AZ$5:$AZ$504),""))</f>
        <v/>
      </c>
      <c r="AI55" s="67" t="str">
        <f>IF(A55="","",IF(OR(AG55&gt;1,COUNTIF('Books Register'!$AM$5:$AM$504,AE55)&gt;1),"Duplicate",IF(AH55="","Only in 2B",INDEX('Books Register'!$AX$5:$AX$504,AH55))))</f>
        <v/>
      </c>
      <c r="AJ55" s="69" t="str">
        <f t="shared" si="4"/>
        <v/>
      </c>
      <c r="AK55" s="69" t="str">
        <f>IF(A55="","",IF(AND(R55&lt;&gt;"",R55&lt;&gt;Setup!$B$7),"Review POS / state",IF(SUMIF('FY Deadlines'!$A$5:$A$14,IF(MONTH(H55)&gt;=4,YEAR(H55),YEAR(H55)-1),'FY Deadlines'!$F$5:$F$14)=0,"Review FY deadline",IF(COUNTIFS('Books Register'!$AM$5:$AM$504,AE55,'Books Register'!$AI$5:$AI$504,"&gt;0")&gt;0,"Open - verify claim period",IF(AND(H55&lt;&gt;"",Setup!$B$24&gt;SUMIF('FY Deadlines'!$A$5:$A$14,IF(MONTH(H55)&gt;=4,YEAR(H55),YEAR(H55)-1),'FY Deadlines'!$F$5:$F$14)),"Section 16(4) expired","Open")))))</f>
        <v/>
      </c>
      <c r="AL55" s="190">
        <f t="shared" si="5"/>
        <v>51</v>
      </c>
      <c r="AM55" s="192" t="str">
        <f t="shared" si="6"/>
        <v/>
      </c>
      <c r="AN55" s="192" t="str">
        <f t="shared" si="7"/>
        <v/>
      </c>
    </row>
    <row r="56" spans="1:40" ht="15" customHeight="1" x14ac:dyDescent="0.25">
      <c r="A56" s="87"/>
      <c r="B56" s="88"/>
      <c r="C56" s="88"/>
      <c r="D56" s="88"/>
      <c r="E56" s="194"/>
      <c r="F56" s="88"/>
      <c r="G56" s="88"/>
      <c r="H56" s="89"/>
      <c r="I56" s="89"/>
      <c r="J56" s="89"/>
      <c r="K56" s="89"/>
      <c r="L56" s="90"/>
      <c r="M56" s="90"/>
      <c r="N56" s="90"/>
      <c r="O56" s="90"/>
      <c r="P56" s="90"/>
      <c r="Q56" s="90"/>
      <c r="R56" s="88"/>
      <c r="S56" s="88"/>
      <c r="T56" s="88"/>
      <c r="U56" s="88"/>
      <c r="V56" s="88"/>
      <c r="W56" s="89"/>
      <c r="X56" s="88"/>
      <c r="Y56" s="90"/>
      <c r="Z56" s="88"/>
      <c r="AA56" s="88"/>
      <c r="AB56" s="88"/>
      <c r="AC56" s="88"/>
      <c r="AD56" s="66" t="str">
        <f t="shared" si="0"/>
        <v/>
      </c>
      <c r="AE56" s="67" t="str">
        <f t="shared" si="1"/>
        <v/>
      </c>
      <c r="AF56" s="68" t="str">
        <f t="shared" si="2"/>
        <v/>
      </c>
      <c r="AG56" s="67" t="str">
        <f t="shared" si="3"/>
        <v/>
      </c>
      <c r="AH56" s="67" t="str">
        <f>IF(AE56="","",IF(COUNTIF('Books Register'!$AM$5:$AM$504,AE56)=1,SUMIF('Books Register'!$AM$5:$AM$504,AE56,'Books Register'!$AZ$5:$AZ$504),""))</f>
        <v/>
      </c>
      <c r="AI56" s="67" t="str">
        <f>IF(A56="","",IF(OR(AG56&gt;1,COUNTIF('Books Register'!$AM$5:$AM$504,AE56)&gt;1),"Duplicate",IF(AH56="","Only in 2B",INDEX('Books Register'!$AX$5:$AX$504,AH56))))</f>
        <v/>
      </c>
      <c r="AJ56" s="69" t="str">
        <f t="shared" si="4"/>
        <v/>
      </c>
      <c r="AK56" s="69" t="str">
        <f>IF(A56="","",IF(AND(R56&lt;&gt;"",R56&lt;&gt;Setup!$B$7),"Review POS / state",IF(SUMIF('FY Deadlines'!$A$5:$A$14,IF(MONTH(H56)&gt;=4,YEAR(H56),YEAR(H56)-1),'FY Deadlines'!$F$5:$F$14)=0,"Review FY deadline",IF(COUNTIFS('Books Register'!$AM$5:$AM$504,AE56,'Books Register'!$AI$5:$AI$504,"&gt;0")&gt;0,"Open - verify claim period",IF(AND(H56&lt;&gt;"",Setup!$B$24&gt;SUMIF('FY Deadlines'!$A$5:$A$14,IF(MONTH(H56)&gt;=4,YEAR(H56),YEAR(H56)-1),'FY Deadlines'!$F$5:$F$14)),"Section 16(4) expired","Open")))))</f>
        <v/>
      </c>
      <c r="AL56" s="190">
        <f t="shared" si="5"/>
        <v>52</v>
      </c>
      <c r="AM56" s="192" t="str">
        <f t="shared" si="6"/>
        <v/>
      </c>
      <c r="AN56" s="192" t="str">
        <f t="shared" si="7"/>
        <v/>
      </c>
    </row>
    <row r="57" spans="1:40" ht="15" customHeight="1" x14ac:dyDescent="0.25">
      <c r="A57" s="87"/>
      <c r="B57" s="88"/>
      <c r="C57" s="88"/>
      <c r="D57" s="88"/>
      <c r="E57" s="194"/>
      <c r="F57" s="88"/>
      <c r="G57" s="88"/>
      <c r="H57" s="89"/>
      <c r="I57" s="89"/>
      <c r="J57" s="89"/>
      <c r="K57" s="89"/>
      <c r="L57" s="90"/>
      <c r="M57" s="90"/>
      <c r="N57" s="90"/>
      <c r="O57" s="90"/>
      <c r="P57" s="90"/>
      <c r="Q57" s="90"/>
      <c r="R57" s="88"/>
      <c r="S57" s="88"/>
      <c r="T57" s="88"/>
      <c r="U57" s="88"/>
      <c r="V57" s="88"/>
      <c r="W57" s="89"/>
      <c r="X57" s="88"/>
      <c r="Y57" s="90"/>
      <c r="Z57" s="88"/>
      <c r="AA57" s="88"/>
      <c r="AB57" s="88"/>
      <c r="AC57" s="88"/>
      <c r="AD57" s="66" t="str">
        <f t="shared" si="0"/>
        <v/>
      </c>
      <c r="AE57" s="67" t="str">
        <f t="shared" si="1"/>
        <v/>
      </c>
      <c r="AF57" s="68" t="str">
        <f t="shared" si="2"/>
        <v/>
      </c>
      <c r="AG57" s="67" t="str">
        <f t="shared" si="3"/>
        <v/>
      </c>
      <c r="AH57" s="67" t="str">
        <f>IF(AE57="","",IF(COUNTIF('Books Register'!$AM$5:$AM$504,AE57)=1,SUMIF('Books Register'!$AM$5:$AM$504,AE57,'Books Register'!$AZ$5:$AZ$504),""))</f>
        <v/>
      </c>
      <c r="AI57" s="67" t="str">
        <f>IF(A57="","",IF(OR(AG57&gt;1,COUNTIF('Books Register'!$AM$5:$AM$504,AE57)&gt;1),"Duplicate",IF(AH57="","Only in 2B",INDEX('Books Register'!$AX$5:$AX$504,AH57))))</f>
        <v/>
      </c>
      <c r="AJ57" s="69" t="str">
        <f t="shared" si="4"/>
        <v/>
      </c>
      <c r="AK57" s="69" t="str">
        <f>IF(A57="","",IF(AND(R57&lt;&gt;"",R57&lt;&gt;Setup!$B$7),"Review POS / state",IF(SUMIF('FY Deadlines'!$A$5:$A$14,IF(MONTH(H57)&gt;=4,YEAR(H57),YEAR(H57)-1),'FY Deadlines'!$F$5:$F$14)=0,"Review FY deadline",IF(COUNTIFS('Books Register'!$AM$5:$AM$504,AE57,'Books Register'!$AI$5:$AI$504,"&gt;0")&gt;0,"Open - verify claim period",IF(AND(H57&lt;&gt;"",Setup!$B$24&gt;SUMIF('FY Deadlines'!$A$5:$A$14,IF(MONTH(H57)&gt;=4,YEAR(H57),YEAR(H57)-1),'FY Deadlines'!$F$5:$F$14)),"Section 16(4) expired","Open")))))</f>
        <v/>
      </c>
      <c r="AL57" s="190">
        <f t="shared" si="5"/>
        <v>53</v>
      </c>
      <c r="AM57" s="192" t="str">
        <f t="shared" si="6"/>
        <v/>
      </c>
      <c r="AN57" s="192" t="str">
        <f t="shared" si="7"/>
        <v/>
      </c>
    </row>
    <row r="58" spans="1:40" ht="15" customHeight="1" x14ac:dyDescent="0.25">
      <c r="A58" s="87"/>
      <c r="B58" s="88"/>
      <c r="C58" s="88"/>
      <c r="D58" s="88"/>
      <c r="E58" s="194"/>
      <c r="F58" s="88"/>
      <c r="G58" s="88"/>
      <c r="H58" s="89"/>
      <c r="I58" s="89"/>
      <c r="J58" s="89"/>
      <c r="K58" s="89"/>
      <c r="L58" s="90"/>
      <c r="M58" s="90"/>
      <c r="N58" s="90"/>
      <c r="O58" s="90"/>
      <c r="P58" s="90"/>
      <c r="Q58" s="90"/>
      <c r="R58" s="88"/>
      <c r="S58" s="88"/>
      <c r="T58" s="88"/>
      <c r="U58" s="88"/>
      <c r="V58" s="88"/>
      <c r="W58" s="89"/>
      <c r="X58" s="88"/>
      <c r="Y58" s="90"/>
      <c r="Z58" s="88"/>
      <c r="AA58" s="88"/>
      <c r="AB58" s="88"/>
      <c r="AC58" s="88"/>
      <c r="AD58" s="66" t="str">
        <f t="shared" si="0"/>
        <v/>
      </c>
      <c r="AE58" s="67" t="str">
        <f t="shared" si="1"/>
        <v/>
      </c>
      <c r="AF58" s="68" t="str">
        <f t="shared" si="2"/>
        <v/>
      </c>
      <c r="AG58" s="67" t="str">
        <f t="shared" si="3"/>
        <v/>
      </c>
      <c r="AH58" s="67" t="str">
        <f>IF(AE58="","",IF(COUNTIF('Books Register'!$AM$5:$AM$504,AE58)=1,SUMIF('Books Register'!$AM$5:$AM$504,AE58,'Books Register'!$AZ$5:$AZ$504),""))</f>
        <v/>
      </c>
      <c r="AI58" s="67" t="str">
        <f>IF(A58="","",IF(OR(AG58&gt;1,COUNTIF('Books Register'!$AM$5:$AM$504,AE58)&gt;1),"Duplicate",IF(AH58="","Only in 2B",INDEX('Books Register'!$AX$5:$AX$504,AH58))))</f>
        <v/>
      </c>
      <c r="AJ58" s="69" t="str">
        <f t="shared" si="4"/>
        <v/>
      </c>
      <c r="AK58" s="69" t="str">
        <f>IF(A58="","",IF(AND(R58&lt;&gt;"",R58&lt;&gt;Setup!$B$7),"Review POS / state",IF(SUMIF('FY Deadlines'!$A$5:$A$14,IF(MONTH(H58)&gt;=4,YEAR(H58),YEAR(H58)-1),'FY Deadlines'!$F$5:$F$14)=0,"Review FY deadline",IF(COUNTIFS('Books Register'!$AM$5:$AM$504,AE58,'Books Register'!$AI$5:$AI$504,"&gt;0")&gt;0,"Open - verify claim period",IF(AND(H58&lt;&gt;"",Setup!$B$24&gt;SUMIF('FY Deadlines'!$A$5:$A$14,IF(MONTH(H58)&gt;=4,YEAR(H58),YEAR(H58)-1),'FY Deadlines'!$F$5:$F$14)),"Section 16(4) expired","Open")))))</f>
        <v/>
      </c>
      <c r="AL58" s="190">
        <f t="shared" si="5"/>
        <v>54</v>
      </c>
      <c r="AM58" s="192" t="str">
        <f t="shared" si="6"/>
        <v/>
      </c>
      <c r="AN58" s="192" t="str">
        <f t="shared" si="7"/>
        <v/>
      </c>
    </row>
    <row r="59" spans="1:40" ht="15" customHeight="1" x14ac:dyDescent="0.25">
      <c r="A59" s="87"/>
      <c r="B59" s="88"/>
      <c r="C59" s="88"/>
      <c r="D59" s="88"/>
      <c r="E59" s="194"/>
      <c r="F59" s="88"/>
      <c r="G59" s="88"/>
      <c r="H59" s="89"/>
      <c r="I59" s="89"/>
      <c r="J59" s="89"/>
      <c r="K59" s="89"/>
      <c r="L59" s="90"/>
      <c r="M59" s="90"/>
      <c r="N59" s="90"/>
      <c r="O59" s="90"/>
      <c r="P59" s="90"/>
      <c r="Q59" s="90"/>
      <c r="R59" s="88"/>
      <c r="S59" s="88"/>
      <c r="T59" s="88"/>
      <c r="U59" s="88"/>
      <c r="V59" s="88"/>
      <c r="W59" s="89"/>
      <c r="X59" s="88"/>
      <c r="Y59" s="90"/>
      <c r="Z59" s="88"/>
      <c r="AA59" s="88"/>
      <c r="AB59" s="88"/>
      <c r="AC59" s="88"/>
      <c r="AD59" s="66" t="str">
        <f t="shared" si="0"/>
        <v/>
      </c>
      <c r="AE59" s="67" t="str">
        <f t="shared" si="1"/>
        <v/>
      </c>
      <c r="AF59" s="68" t="str">
        <f t="shared" si="2"/>
        <v/>
      </c>
      <c r="AG59" s="67" t="str">
        <f t="shared" si="3"/>
        <v/>
      </c>
      <c r="AH59" s="67" t="str">
        <f>IF(AE59="","",IF(COUNTIF('Books Register'!$AM$5:$AM$504,AE59)=1,SUMIF('Books Register'!$AM$5:$AM$504,AE59,'Books Register'!$AZ$5:$AZ$504),""))</f>
        <v/>
      </c>
      <c r="AI59" s="67" t="str">
        <f>IF(A59="","",IF(OR(AG59&gt;1,COUNTIF('Books Register'!$AM$5:$AM$504,AE59)&gt;1),"Duplicate",IF(AH59="","Only in 2B",INDEX('Books Register'!$AX$5:$AX$504,AH59))))</f>
        <v/>
      </c>
      <c r="AJ59" s="69" t="str">
        <f t="shared" si="4"/>
        <v/>
      </c>
      <c r="AK59" s="69" t="str">
        <f>IF(A59="","",IF(AND(R59&lt;&gt;"",R59&lt;&gt;Setup!$B$7),"Review POS / state",IF(SUMIF('FY Deadlines'!$A$5:$A$14,IF(MONTH(H59)&gt;=4,YEAR(H59),YEAR(H59)-1),'FY Deadlines'!$F$5:$F$14)=0,"Review FY deadline",IF(COUNTIFS('Books Register'!$AM$5:$AM$504,AE59,'Books Register'!$AI$5:$AI$504,"&gt;0")&gt;0,"Open - verify claim period",IF(AND(H59&lt;&gt;"",Setup!$B$24&gt;SUMIF('FY Deadlines'!$A$5:$A$14,IF(MONTH(H59)&gt;=4,YEAR(H59),YEAR(H59)-1),'FY Deadlines'!$F$5:$F$14)),"Section 16(4) expired","Open")))))</f>
        <v/>
      </c>
      <c r="AL59" s="190">
        <f t="shared" si="5"/>
        <v>55</v>
      </c>
      <c r="AM59" s="192" t="str">
        <f t="shared" si="6"/>
        <v/>
      </c>
      <c r="AN59" s="192" t="str">
        <f t="shared" si="7"/>
        <v/>
      </c>
    </row>
    <row r="60" spans="1:40" ht="15" customHeight="1" x14ac:dyDescent="0.25">
      <c r="A60" s="87"/>
      <c r="B60" s="88"/>
      <c r="C60" s="88"/>
      <c r="D60" s="88"/>
      <c r="E60" s="194"/>
      <c r="F60" s="88"/>
      <c r="G60" s="88"/>
      <c r="H60" s="89"/>
      <c r="I60" s="89"/>
      <c r="J60" s="89"/>
      <c r="K60" s="89"/>
      <c r="L60" s="90"/>
      <c r="M60" s="90"/>
      <c r="N60" s="90"/>
      <c r="O60" s="90"/>
      <c r="P60" s="90"/>
      <c r="Q60" s="90"/>
      <c r="R60" s="88"/>
      <c r="S60" s="88"/>
      <c r="T60" s="88"/>
      <c r="U60" s="88"/>
      <c r="V60" s="88"/>
      <c r="W60" s="89"/>
      <c r="X60" s="88"/>
      <c r="Y60" s="90"/>
      <c r="Z60" s="88"/>
      <c r="AA60" s="88"/>
      <c r="AB60" s="88"/>
      <c r="AC60" s="88"/>
      <c r="AD60" s="66" t="str">
        <f t="shared" si="0"/>
        <v/>
      </c>
      <c r="AE60" s="67" t="str">
        <f t="shared" si="1"/>
        <v/>
      </c>
      <c r="AF60" s="68" t="str">
        <f t="shared" si="2"/>
        <v/>
      </c>
      <c r="AG60" s="67" t="str">
        <f t="shared" si="3"/>
        <v/>
      </c>
      <c r="AH60" s="67" t="str">
        <f>IF(AE60="","",IF(COUNTIF('Books Register'!$AM$5:$AM$504,AE60)=1,SUMIF('Books Register'!$AM$5:$AM$504,AE60,'Books Register'!$AZ$5:$AZ$504),""))</f>
        <v/>
      </c>
      <c r="AI60" s="67" t="str">
        <f>IF(A60="","",IF(OR(AG60&gt;1,COUNTIF('Books Register'!$AM$5:$AM$504,AE60)&gt;1),"Duplicate",IF(AH60="","Only in 2B",INDEX('Books Register'!$AX$5:$AX$504,AH60))))</f>
        <v/>
      </c>
      <c r="AJ60" s="69" t="str">
        <f t="shared" si="4"/>
        <v/>
      </c>
      <c r="AK60" s="69" t="str">
        <f>IF(A60="","",IF(AND(R60&lt;&gt;"",R60&lt;&gt;Setup!$B$7),"Review POS / state",IF(SUMIF('FY Deadlines'!$A$5:$A$14,IF(MONTH(H60)&gt;=4,YEAR(H60),YEAR(H60)-1),'FY Deadlines'!$F$5:$F$14)=0,"Review FY deadline",IF(COUNTIFS('Books Register'!$AM$5:$AM$504,AE60,'Books Register'!$AI$5:$AI$504,"&gt;0")&gt;0,"Open - verify claim period",IF(AND(H60&lt;&gt;"",Setup!$B$24&gt;SUMIF('FY Deadlines'!$A$5:$A$14,IF(MONTH(H60)&gt;=4,YEAR(H60),YEAR(H60)-1),'FY Deadlines'!$F$5:$F$14)),"Section 16(4) expired","Open")))))</f>
        <v/>
      </c>
      <c r="AL60" s="190">
        <f t="shared" si="5"/>
        <v>56</v>
      </c>
      <c r="AM60" s="192" t="str">
        <f t="shared" si="6"/>
        <v/>
      </c>
      <c r="AN60" s="192" t="str">
        <f t="shared" si="7"/>
        <v/>
      </c>
    </row>
    <row r="61" spans="1:40" ht="15" customHeight="1" x14ac:dyDescent="0.25">
      <c r="A61" s="87"/>
      <c r="B61" s="88"/>
      <c r="C61" s="88"/>
      <c r="D61" s="88"/>
      <c r="E61" s="194"/>
      <c r="F61" s="88"/>
      <c r="G61" s="88"/>
      <c r="H61" s="89"/>
      <c r="I61" s="89"/>
      <c r="J61" s="89"/>
      <c r="K61" s="89"/>
      <c r="L61" s="90"/>
      <c r="M61" s="90"/>
      <c r="N61" s="90"/>
      <c r="O61" s="90"/>
      <c r="P61" s="90"/>
      <c r="Q61" s="90"/>
      <c r="R61" s="88"/>
      <c r="S61" s="88"/>
      <c r="T61" s="88"/>
      <c r="U61" s="88"/>
      <c r="V61" s="88"/>
      <c r="W61" s="89"/>
      <c r="X61" s="88"/>
      <c r="Y61" s="90"/>
      <c r="Z61" s="88"/>
      <c r="AA61" s="88"/>
      <c r="AB61" s="88"/>
      <c r="AC61" s="88"/>
      <c r="AD61" s="66" t="str">
        <f t="shared" si="0"/>
        <v/>
      </c>
      <c r="AE61" s="67" t="str">
        <f t="shared" si="1"/>
        <v/>
      </c>
      <c r="AF61" s="68" t="str">
        <f t="shared" si="2"/>
        <v/>
      </c>
      <c r="AG61" s="67" t="str">
        <f t="shared" si="3"/>
        <v/>
      </c>
      <c r="AH61" s="67" t="str">
        <f>IF(AE61="","",IF(COUNTIF('Books Register'!$AM$5:$AM$504,AE61)=1,SUMIF('Books Register'!$AM$5:$AM$504,AE61,'Books Register'!$AZ$5:$AZ$504),""))</f>
        <v/>
      </c>
      <c r="AI61" s="67" t="str">
        <f>IF(A61="","",IF(OR(AG61&gt;1,COUNTIF('Books Register'!$AM$5:$AM$504,AE61)&gt;1),"Duplicate",IF(AH61="","Only in 2B",INDEX('Books Register'!$AX$5:$AX$504,AH61))))</f>
        <v/>
      </c>
      <c r="AJ61" s="69" t="str">
        <f t="shared" si="4"/>
        <v/>
      </c>
      <c r="AK61" s="69" t="str">
        <f>IF(A61="","",IF(AND(R61&lt;&gt;"",R61&lt;&gt;Setup!$B$7),"Review POS / state",IF(SUMIF('FY Deadlines'!$A$5:$A$14,IF(MONTH(H61)&gt;=4,YEAR(H61),YEAR(H61)-1),'FY Deadlines'!$F$5:$F$14)=0,"Review FY deadline",IF(COUNTIFS('Books Register'!$AM$5:$AM$504,AE61,'Books Register'!$AI$5:$AI$504,"&gt;0")&gt;0,"Open - verify claim period",IF(AND(H61&lt;&gt;"",Setup!$B$24&gt;SUMIF('FY Deadlines'!$A$5:$A$14,IF(MONTH(H61)&gt;=4,YEAR(H61),YEAR(H61)-1),'FY Deadlines'!$F$5:$F$14)),"Section 16(4) expired","Open")))))</f>
        <v/>
      </c>
      <c r="AL61" s="190">
        <f t="shared" si="5"/>
        <v>57</v>
      </c>
      <c r="AM61" s="192" t="str">
        <f t="shared" si="6"/>
        <v/>
      </c>
      <c r="AN61" s="192" t="str">
        <f t="shared" si="7"/>
        <v/>
      </c>
    </row>
    <row r="62" spans="1:40" ht="15" customHeight="1" x14ac:dyDescent="0.25">
      <c r="A62" s="87"/>
      <c r="B62" s="88"/>
      <c r="C62" s="88"/>
      <c r="D62" s="88"/>
      <c r="E62" s="194"/>
      <c r="F62" s="88"/>
      <c r="G62" s="88"/>
      <c r="H62" s="89"/>
      <c r="I62" s="89"/>
      <c r="J62" s="89"/>
      <c r="K62" s="89"/>
      <c r="L62" s="90"/>
      <c r="M62" s="90"/>
      <c r="N62" s="90"/>
      <c r="O62" s="90"/>
      <c r="P62" s="90"/>
      <c r="Q62" s="90"/>
      <c r="R62" s="88"/>
      <c r="S62" s="88"/>
      <c r="T62" s="88"/>
      <c r="U62" s="88"/>
      <c r="V62" s="88"/>
      <c r="W62" s="89"/>
      <c r="X62" s="88"/>
      <c r="Y62" s="90"/>
      <c r="Z62" s="88"/>
      <c r="AA62" s="88"/>
      <c r="AB62" s="88"/>
      <c r="AC62" s="88"/>
      <c r="AD62" s="66" t="str">
        <f t="shared" si="0"/>
        <v/>
      </c>
      <c r="AE62" s="67" t="str">
        <f t="shared" si="1"/>
        <v/>
      </c>
      <c r="AF62" s="68" t="str">
        <f t="shared" si="2"/>
        <v/>
      </c>
      <c r="AG62" s="67" t="str">
        <f t="shared" si="3"/>
        <v/>
      </c>
      <c r="AH62" s="67" t="str">
        <f>IF(AE62="","",IF(COUNTIF('Books Register'!$AM$5:$AM$504,AE62)=1,SUMIF('Books Register'!$AM$5:$AM$504,AE62,'Books Register'!$AZ$5:$AZ$504),""))</f>
        <v/>
      </c>
      <c r="AI62" s="67" t="str">
        <f>IF(A62="","",IF(OR(AG62&gt;1,COUNTIF('Books Register'!$AM$5:$AM$504,AE62)&gt;1),"Duplicate",IF(AH62="","Only in 2B",INDEX('Books Register'!$AX$5:$AX$504,AH62))))</f>
        <v/>
      </c>
      <c r="AJ62" s="69" t="str">
        <f t="shared" si="4"/>
        <v/>
      </c>
      <c r="AK62" s="69" t="str">
        <f>IF(A62="","",IF(AND(R62&lt;&gt;"",R62&lt;&gt;Setup!$B$7),"Review POS / state",IF(SUMIF('FY Deadlines'!$A$5:$A$14,IF(MONTH(H62)&gt;=4,YEAR(H62),YEAR(H62)-1),'FY Deadlines'!$F$5:$F$14)=0,"Review FY deadline",IF(COUNTIFS('Books Register'!$AM$5:$AM$504,AE62,'Books Register'!$AI$5:$AI$504,"&gt;0")&gt;0,"Open - verify claim period",IF(AND(H62&lt;&gt;"",Setup!$B$24&gt;SUMIF('FY Deadlines'!$A$5:$A$14,IF(MONTH(H62)&gt;=4,YEAR(H62),YEAR(H62)-1),'FY Deadlines'!$F$5:$F$14)),"Section 16(4) expired","Open")))))</f>
        <v/>
      </c>
      <c r="AL62" s="190">
        <f t="shared" si="5"/>
        <v>58</v>
      </c>
      <c r="AM62" s="192" t="str">
        <f t="shared" si="6"/>
        <v/>
      </c>
      <c r="AN62" s="192" t="str">
        <f t="shared" si="7"/>
        <v/>
      </c>
    </row>
    <row r="63" spans="1:40" ht="15" customHeight="1" x14ac:dyDescent="0.25">
      <c r="A63" s="87"/>
      <c r="B63" s="88"/>
      <c r="C63" s="88"/>
      <c r="D63" s="88"/>
      <c r="E63" s="194"/>
      <c r="F63" s="88"/>
      <c r="G63" s="88"/>
      <c r="H63" s="89"/>
      <c r="I63" s="89"/>
      <c r="J63" s="89"/>
      <c r="K63" s="89"/>
      <c r="L63" s="90"/>
      <c r="M63" s="90"/>
      <c r="N63" s="90"/>
      <c r="O63" s="90"/>
      <c r="P63" s="90"/>
      <c r="Q63" s="90"/>
      <c r="R63" s="88"/>
      <c r="S63" s="88"/>
      <c r="T63" s="88"/>
      <c r="U63" s="88"/>
      <c r="V63" s="88"/>
      <c r="W63" s="89"/>
      <c r="X63" s="88"/>
      <c r="Y63" s="90"/>
      <c r="Z63" s="88"/>
      <c r="AA63" s="88"/>
      <c r="AB63" s="88"/>
      <c r="AC63" s="88"/>
      <c r="AD63" s="66" t="str">
        <f t="shared" si="0"/>
        <v/>
      </c>
      <c r="AE63" s="67" t="str">
        <f t="shared" si="1"/>
        <v/>
      </c>
      <c r="AF63" s="68" t="str">
        <f t="shared" si="2"/>
        <v/>
      </c>
      <c r="AG63" s="67" t="str">
        <f t="shared" si="3"/>
        <v/>
      </c>
      <c r="AH63" s="67" t="str">
        <f>IF(AE63="","",IF(COUNTIF('Books Register'!$AM$5:$AM$504,AE63)=1,SUMIF('Books Register'!$AM$5:$AM$504,AE63,'Books Register'!$AZ$5:$AZ$504),""))</f>
        <v/>
      </c>
      <c r="AI63" s="67" t="str">
        <f>IF(A63="","",IF(OR(AG63&gt;1,COUNTIF('Books Register'!$AM$5:$AM$504,AE63)&gt;1),"Duplicate",IF(AH63="","Only in 2B",INDEX('Books Register'!$AX$5:$AX$504,AH63))))</f>
        <v/>
      </c>
      <c r="AJ63" s="69" t="str">
        <f t="shared" si="4"/>
        <v/>
      </c>
      <c r="AK63" s="69" t="str">
        <f>IF(A63="","",IF(AND(R63&lt;&gt;"",R63&lt;&gt;Setup!$B$7),"Review POS / state",IF(SUMIF('FY Deadlines'!$A$5:$A$14,IF(MONTH(H63)&gt;=4,YEAR(H63),YEAR(H63)-1),'FY Deadlines'!$F$5:$F$14)=0,"Review FY deadline",IF(COUNTIFS('Books Register'!$AM$5:$AM$504,AE63,'Books Register'!$AI$5:$AI$504,"&gt;0")&gt;0,"Open - verify claim period",IF(AND(H63&lt;&gt;"",Setup!$B$24&gt;SUMIF('FY Deadlines'!$A$5:$A$14,IF(MONTH(H63)&gt;=4,YEAR(H63),YEAR(H63)-1),'FY Deadlines'!$F$5:$F$14)),"Section 16(4) expired","Open")))))</f>
        <v/>
      </c>
      <c r="AL63" s="190">
        <f t="shared" si="5"/>
        <v>59</v>
      </c>
      <c r="AM63" s="192" t="str">
        <f t="shared" si="6"/>
        <v/>
      </c>
      <c r="AN63" s="192" t="str">
        <f t="shared" si="7"/>
        <v/>
      </c>
    </row>
    <row r="64" spans="1:40" ht="15" customHeight="1" x14ac:dyDescent="0.25">
      <c r="A64" s="87"/>
      <c r="B64" s="88"/>
      <c r="C64" s="88"/>
      <c r="D64" s="88"/>
      <c r="E64" s="194"/>
      <c r="F64" s="88"/>
      <c r="G64" s="88"/>
      <c r="H64" s="89"/>
      <c r="I64" s="89"/>
      <c r="J64" s="89"/>
      <c r="K64" s="89"/>
      <c r="L64" s="90"/>
      <c r="M64" s="90"/>
      <c r="N64" s="90"/>
      <c r="O64" s="90"/>
      <c r="P64" s="90"/>
      <c r="Q64" s="90"/>
      <c r="R64" s="88"/>
      <c r="S64" s="88"/>
      <c r="T64" s="88"/>
      <c r="U64" s="88"/>
      <c r="V64" s="88"/>
      <c r="W64" s="89"/>
      <c r="X64" s="88"/>
      <c r="Y64" s="90"/>
      <c r="Z64" s="88"/>
      <c r="AA64" s="88"/>
      <c r="AB64" s="88"/>
      <c r="AC64" s="88"/>
      <c r="AD64" s="66" t="str">
        <f t="shared" si="0"/>
        <v/>
      </c>
      <c r="AE64" s="67" t="str">
        <f t="shared" si="1"/>
        <v/>
      </c>
      <c r="AF64" s="68" t="str">
        <f t="shared" si="2"/>
        <v/>
      </c>
      <c r="AG64" s="67" t="str">
        <f t="shared" si="3"/>
        <v/>
      </c>
      <c r="AH64" s="67" t="str">
        <f>IF(AE64="","",IF(COUNTIF('Books Register'!$AM$5:$AM$504,AE64)=1,SUMIF('Books Register'!$AM$5:$AM$504,AE64,'Books Register'!$AZ$5:$AZ$504),""))</f>
        <v/>
      </c>
      <c r="AI64" s="67" t="str">
        <f>IF(A64="","",IF(OR(AG64&gt;1,COUNTIF('Books Register'!$AM$5:$AM$504,AE64)&gt;1),"Duplicate",IF(AH64="","Only in 2B",INDEX('Books Register'!$AX$5:$AX$504,AH64))))</f>
        <v/>
      </c>
      <c r="AJ64" s="69" t="str">
        <f t="shared" si="4"/>
        <v/>
      </c>
      <c r="AK64" s="69" t="str">
        <f>IF(A64="","",IF(AND(R64&lt;&gt;"",R64&lt;&gt;Setup!$B$7),"Review POS / state",IF(SUMIF('FY Deadlines'!$A$5:$A$14,IF(MONTH(H64)&gt;=4,YEAR(H64),YEAR(H64)-1),'FY Deadlines'!$F$5:$F$14)=0,"Review FY deadline",IF(COUNTIFS('Books Register'!$AM$5:$AM$504,AE64,'Books Register'!$AI$5:$AI$504,"&gt;0")&gt;0,"Open - verify claim period",IF(AND(H64&lt;&gt;"",Setup!$B$24&gt;SUMIF('FY Deadlines'!$A$5:$A$14,IF(MONTH(H64)&gt;=4,YEAR(H64),YEAR(H64)-1),'FY Deadlines'!$F$5:$F$14)),"Section 16(4) expired","Open")))))</f>
        <v/>
      </c>
      <c r="AL64" s="190">
        <f t="shared" si="5"/>
        <v>60</v>
      </c>
      <c r="AM64" s="192" t="str">
        <f t="shared" si="6"/>
        <v/>
      </c>
      <c r="AN64" s="192" t="str">
        <f t="shared" si="7"/>
        <v/>
      </c>
    </row>
    <row r="65" spans="1:40" ht="15" customHeight="1" x14ac:dyDescent="0.25">
      <c r="A65" s="87"/>
      <c r="B65" s="88"/>
      <c r="C65" s="88"/>
      <c r="D65" s="88"/>
      <c r="E65" s="194"/>
      <c r="F65" s="88"/>
      <c r="G65" s="88"/>
      <c r="H65" s="89"/>
      <c r="I65" s="89"/>
      <c r="J65" s="89"/>
      <c r="K65" s="89"/>
      <c r="L65" s="90"/>
      <c r="M65" s="90"/>
      <c r="N65" s="90"/>
      <c r="O65" s="90"/>
      <c r="P65" s="90"/>
      <c r="Q65" s="90"/>
      <c r="R65" s="88"/>
      <c r="S65" s="88"/>
      <c r="T65" s="88"/>
      <c r="U65" s="88"/>
      <c r="V65" s="88"/>
      <c r="W65" s="89"/>
      <c r="X65" s="88"/>
      <c r="Y65" s="90"/>
      <c r="Z65" s="88"/>
      <c r="AA65" s="88"/>
      <c r="AB65" s="88"/>
      <c r="AC65" s="88"/>
      <c r="AD65" s="66" t="str">
        <f t="shared" si="0"/>
        <v/>
      </c>
      <c r="AE65" s="67" t="str">
        <f t="shared" si="1"/>
        <v/>
      </c>
      <c r="AF65" s="68" t="str">
        <f t="shared" si="2"/>
        <v/>
      </c>
      <c r="AG65" s="67" t="str">
        <f t="shared" si="3"/>
        <v/>
      </c>
      <c r="AH65" s="67" t="str">
        <f>IF(AE65="","",IF(COUNTIF('Books Register'!$AM$5:$AM$504,AE65)=1,SUMIF('Books Register'!$AM$5:$AM$504,AE65,'Books Register'!$AZ$5:$AZ$504),""))</f>
        <v/>
      </c>
      <c r="AI65" s="67" t="str">
        <f>IF(A65="","",IF(OR(AG65&gt;1,COUNTIF('Books Register'!$AM$5:$AM$504,AE65)&gt;1),"Duplicate",IF(AH65="","Only in 2B",INDEX('Books Register'!$AX$5:$AX$504,AH65))))</f>
        <v/>
      </c>
      <c r="AJ65" s="69" t="str">
        <f t="shared" si="4"/>
        <v/>
      </c>
      <c r="AK65" s="69" t="str">
        <f>IF(A65="","",IF(AND(R65&lt;&gt;"",R65&lt;&gt;Setup!$B$7),"Review POS / state",IF(SUMIF('FY Deadlines'!$A$5:$A$14,IF(MONTH(H65)&gt;=4,YEAR(H65),YEAR(H65)-1),'FY Deadlines'!$F$5:$F$14)=0,"Review FY deadline",IF(COUNTIFS('Books Register'!$AM$5:$AM$504,AE65,'Books Register'!$AI$5:$AI$504,"&gt;0")&gt;0,"Open - verify claim period",IF(AND(H65&lt;&gt;"",Setup!$B$24&gt;SUMIF('FY Deadlines'!$A$5:$A$14,IF(MONTH(H65)&gt;=4,YEAR(H65),YEAR(H65)-1),'FY Deadlines'!$F$5:$F$14)),"Section 16(4) expired","Open")))))</f>
        <v/>
      </c>
      <c r="AL65" s="190">
        <f t="shared" si="5"/>
        <v>61</v>
      </c>
      <c r="AM65" s="192" t="str">
        <f t="shared" si="6"/>
        <v/>
      </c>
      <c r="AN65" s="192" t="str">
        <f t="shared" si="7"/>
        <v/>
      </c>
    </row>
    <row r="66" spans="1:40" ht="15" customHeight="1" x14ac:dyDescent="0.25">
      <c r="A66" s="87"/>
      <c r="B66" s="88"/>
      <c r="C66" s="88"/>
      <c r="D66" s="88"/>
      <c r="E66" s="194"/>
      <c r="F66" s="88"/>
      <c r="G66" s="88"/>
      <c r="H66" s="89"/>
      <c r="I66" s="89"/>
      <c r="J66" s="89"/>
      <c r="K66" s="89"/>
      <c r="L66" s="90"/>
      <c r="M66" s="90"/>
      <c r="N66" s="90"/>
      <c r="O66" s="90"/>
      <c r="P66" s="90"/>
      <c r="Q66" s="90"/>
      <c r="R66" s="88"/>
      <c r="S66" s="88"/>
      <c r="T66" s="88"/>
      <c r="U66" s="88"/>
      <c r="V66" s="88"/>
      <c r="W66" s="89"/>
      <c r="X66" s="88"/>
      <c r="Y66" s="90"/>
      <c r="Z66" s="88"/>
      <c r="AA66" s="88"/>
      <c r="AB66" s="88"/>
      <c r="AC66" s="88"/>
      <c r="AD66" s="66" t="str">
        <f t="shared" si="0"/>
        <v/>
      </c>
      <c r="AE66" s="67" t="str">
        <f t="shared" si="1"/>
        <v/>
      </c>
      <c r="AF66" s="68" t="str">
        <f t="shared" si="2"/>
        <v/>
      </c>
      <c r="AG66" s="67" t="str">
        <f t="shared" si="3"/>
        <v/>
      </c>
      <c r="AH66" s="67" t="str">
        <f>IF(AE66="","",IF(COUNTIF('Books Register'!$AM$5:$AM$504,AE66)=1,SUMIF('Books Register'!$AM$5:$AM$504,AE66,'Books Register'!$AZ$5:$AZ$504),""))</f>
        <v/>
      </c>
      <c r="AI66" s="67" t="str">
        <f>IF(A66="","",IF(OR(AG66&gt;1,COUNTIF('Books Register'!$AM$5:$AM$504,AE66)&gt;1),"Duplicate",IF(AH66="","Only in 2B",INDEX('Books Register'!$AX$5:$AX$504,AH66))))</f>
        <v/>
      </c>
      <c r="AJ66" s="69" t="str">
        <f t="shared" si="4"/>
        <v/>
      </c>
      <c r="AK66" s="69" t="str">
        <f>IF(A66="","",IF(AND(R66&lt;&gt;"",R66&lt;&gt;Setup!$B$7),"Review POS / state",IF(SUMIF('FY Deadlines'!$A$5:$A$14,IF(MONTH(H66)&gt;=4,YEAR(H66),YEAR(H66)-1),'FY Deadlines'!$F$5:$F$14)=0,"Review FY deadline",IF(COUNTIFS('Books Register'!$AM$5:$AM$504,AE66,'Books Register'!$AI$5:$AI$504,"&gt;0")&gt;0,"Open - verify claim period",IF(AND(H66&lt;&gt;"",Setup!$B$24&gt;SUMIF('FY Deadlines'!$A$5:$A$14,IF(MONTH(H66)&gt;=4,YEAR(H66),YEAR(H66)-1),'FY Deadlines'!$F$5:$F$14)),"Section 16(4) expired","Open")))))</f>
        <v/>
      </c>
      <c r="AL66" s="190">
        <f t="shared" si="5"/>
        <v>62</v>
      </c>
      <c r="AM66" s="192" t="str">
        <f t="shared" si="6"/>
        <v/>
      </c>
      <c r="AN66" s="192" t="str">
        <f t="shared" si="7"/>
        <v/>
      </c>
    </row>
    <row r="67" spans="1:40" ht="15" customHeight="1" x14ac:dyDescent="0.25">
      <c r="A67" s="87"/>
      <c r="B67" s="88"/>
      <c r="C67" s="88"/>
      <c r="D67" s="88"/>
      <c r="E67" s="194"/>
      <c r="F67" s="88"/>
      <c r="G67" s="88"/>
      <c r="H67" s="89"/>
      <c r="I67" s="89"/>
      <c r="J67" s="89"/>
      <c r="K67" s="89"/>
      <c r="L67" s="90"/>
      <c r="M67" s="90"/>
      <c r="N67" s="90"/>
      <c r="O67" s="90"/>
      <c r="P67" s="90"/>
      <c r="Q67" s="90"/>
      <c r="R67" s="88"/>
      <c r="S67" s="88"/>
      <c r="T67" s="88"/>
      <c r="U67" s="88"/>
      <c r="V67" s="88"/>
      <c r="W67" s="89"/>
      <c r="X67" s="88"/>
      <c r="Y67" s="90"/>
      <c r="Z67" s="88"/>
      <c r="AA67" s="88"/>
      <c r="AB67" s="88"/>
      <c r="AC67" s="88"/>
      <c r="AD67" s="66" t="str">
        <f t="shared" si="0"/>
        <v/>
      </c>
      <c r="AE67" s="67" t="str">
        <f t="shared" si="1"/>
        <v/>
      </c>
      <c r="AF67" s="68" t="str">
        <f t="shared" si="2"/>
        <v/>
      </c>
      <c r="AG67" s="67" t="str">
        <f t="shared" si="3"/>
        <v/>
      </c>
      <c r="AH67" s="67" t="str">
        <f>IF(AE67="","",IF(COUNTIF('Books Register'!$AM$5:$AM$504,AE67)=1,SUMIF('Books Register'!$AM$5:$AM$504,AE67,'Books Register'!$AZ$5:$AZ$504),""))</f>
        <v/>
      </c>
      <c r="AI67" s="67" t="str">
        <f>IF(A67="","",IF(OR(AG67&gt;1,COUNTIF('Books Register'!$AM$5:$AM$504,AE67)&gt;1),"Duplicate",IF(AH67="","Only in 2B",INDEX('Books Register'!$AX$5:$AX$504,AH67))))</f>
        <v/>
      </c>
      <c r="AJ67" s="69" t="str">
        <f t="shared" si="4"/>
        <v/>
      </c>
      <c r="AK67" s="69" t="str">
        <f>IF(A67="","",IF(AND(R67&lt;&gt;"",R67&lt;&gt;Setup!$B$7),"Review POS / state",IF(SUMIF('FY Deadlines'!$A$5:$A$14,IF(MONTH(H67)&gt;=4,YEAR(H67),YEAR(H67)-1),'FY Deadlines'!$F$5:$F$14)=0,"Review FY deadline",IF(COUNTIFS('Books Register'!$AM$5:$AM$504,AE67,'Books Register'!$AI$5:$AI$504,"&gt;0")&gt;0,"Open - verify claim period",IF(AND(H67&lt;&gt;"",Setup!$B$24&gt;SUMIF('FY Deadlines'!$A$5:$A$14,IF(MONTH(H67)&gt;=4,YEAR(H67),YEAR(H67)-1),'FY Deadlines'!$F$5:$F$14)),"Section 16(4) expired","Open")))))</f>
        <v/>
      </c>
      <c r="AL67" s="190">
        <f t="shared" si="5"/>
        <v>63</v>
      </c>
      <c r="AM67" s="192" t="str">
        <f t="shared" si="6"/>
        <v/>
      </c>
      <c r="AN67" s="192" t="str">
        <f t="shared" si="7"/>
        <v/>
      </c>
    </row>
    <row r="68" spans="1:40" ht="15" customHeight="1" x14ac:dyDescent="0.25">
      <c r="A68" s="87"/>
      <c r="B68" s="88"/>
      <c r="C68" s="88"/>
      <c r="D68" s="88"/>
      <c r="E68" s="194"/>
      <c r="F68" s="88"/>
      <c r="G68" s="88"/>
      <c r="H68" s="89"/>
      <c r="I68" s="89"/>
      <c r="J68" s="89"/>
      <c r="K68" s="89"/>
      <c r="L68" s="90"/>
      <c r="M68" s="90"/>
      <c r="N68" s="90"/>
      <c r="O68" s="90"/>
      <c r="P68" s="90"/>
      <c r="Q68" s="90"/>
      <c r="R68" s="88"/>
      <c r="S68" s="88"/>
      <c r="T68" s="88"/>
      <c r="U68" s="88"/>
      <c r="V68" s="88"/>
      <c r="W68" s="89"/>
      <c r="X68" s="88"/>
      <c r="Y68" s="90"/>
      <c r="Z68" s="88"/>
      <c r="AA68" s="88"/>
      <c r="AB68" s="88"/>
      <c r="AC68" s="88"/>
      <c r="AD68" s="66" t="str">
        <f t="shared" si="0"/>
        <v/>
      </c>
      <c r="AE68" s="67" t="str">
        <f t="shared" si="1"/>
        <v/>
      </c>
      <c r="AF68" s="68" t="str">
        <f t="shared" si="2"/>
        <v/>
      </c>
      <c r="AG68" s="67" t="str">
        <f t="shared" si="3"/>
        <v/>
      </c>
      <c r="AH68" s="67" t="str">
        <f>IF(AE68="","",IF(COUNTIF('Books Register'!$AM$5:$AM$504,AE68)=1,SUMIF('Books Register'!$AM$5:$AM$504,AE68,'Books Register'!$AZ$5:$AZ$504),""))</f>
        <v/>
      </c>
      <c r="AI68" s="67" t="str">
        <f>IF(A68="","",IF(OR(AG68&gt;1,COUNTIF('Books Register'!$AM$5:$AM$504,AE68)&gt;1),"Duplicate",IF(AH68="","Only in 2B",INDEX('Books Register'!$AX$5:$AX$504,AH68))))</f>
        <v/>
      </c>
      <c r="AJ68" s="69" t="str">
        <f t="shared" si="4"/>
        <v/>
      </c>
      <c r="AK68" s="69" t="str">
        <f>IF(A68="","",IF(AND(R68&lt;&gt;"",R68&lt;&gt;Setup!$B$7),"Review POS / state",IF(SUMIF('FY Deadlines'!$A$5:$A$14,IF(MONTH(H68)&gt;=4,YEAR(H68),YEAR(H68)-1),'FY Deadlines'!$F$5:$F$14)=0,"Review FY deadline",IF(COUNTIFS('Books Register'!$AM$5:$AM$504,AE68,'Books Register'!$AI$5:$AI$504,"&gt;0")&gt;0,"Open - verify claim period",IF(AND(H68&lt;&gt;"",Setup!$B$24&gt;SUMIF('FY Deadlines'!$A$5:$A$14,IF(MONTH(H68)&gt;=4,YEAR(H68),YEAR(H68)-1),'FY Deadlines'!$F$5:$F$14)),"Section 16(4) expired","Open")))))</f>
        <v/>
      </c>
      <c r="AL68" s="190">
        <f t="shared" si="5"/>
        <v>64</v>
      </c>
      <c r="AM68" s="192" t="str">
        <f t="shared" si="6"/>
        <v/>
      </c>
      <c r="AN68" s="192" t="str">
        <f t="shared" si="7"/>
        <v/>
      </c>
    </row>
    <row r="69" spans="1:40" ht="15" customHeight="1" x14ac:dyDescent="0.25">
      <c r="A69" s="87"/>
      <c r="B69" s="88"/>
      <c r="C69" s="88"/>
      <c r="D69" s="88"/>
      <c r="E69" s="194"/>
      <c r="F69" s="88"/>
      <c r="G69" s="88"/>
      <c r="H69" s="89"/>
      <c r="I69" s="89"/>
      <c r="J69" s="89"/>
      <c r="K69" s="89"/>
      <c r="L69" s="90"/>
      <c r="M69" s="90"/>
      <c r="N69" s="90"/>
      <c r="O69" s="90"/>
      <c r="P69" s="90"/>
      <c r="Q69" s="90"/>
      <c r="R69" s="88"/>
      <c r="S69" s="88"/>
      <c r="T69" s="88"/>
      <c r="U69" s="88"/>
      <c r="V69" s="88"/>
      <c r="W69" s="89"/>
      <c r="X69" s="88"/>
      <c r="Y69" s="90"/>
      <c r="Z69" s="88"/>
      <c r="AA69" s="88"/>
      <c r="AB69" s="88"/>
      <c r="AC69" s="88"/>
      <c r="AD69" s="66" t="str">
        <f t="shared" ref="AD69:AD132" si="8">IF(G69="","",UPPER(SUBSTITUTE(SUBSTITUTE(SUBSTITUTE(SUBSTITUTE(SUBSTITUTE(TRIM(G69),"-",""),"/","")," ",""),".",""),"\","")))</f>
        <v/>
      </c>
      <c r="AE69" s="67" t="str">
        <f t="shared" ref="AE69:AE132" si="9">IF(OR(C69="",F69="",AD69=""),"",UPPER(TRIM(C69))&amp;"|"&amp;UPPER(TRIM(F69))&amp;"|"&amp;AD69)</f>
        <v/>
      </c>
      <c r="AF69" s="68" t="str">
        <f t="shared" ref="AF69:AF132" si="10">IF(A69="","",SUM(M69:P69))</f>
        <v/>
      </c>
      <c r="AG69" s="67" t="str">
        <f t="shared" ref="AG69:AG132" si="11">IF(AE69="","",COUNTIF($AE$5:$AE$504,AE69))</f>
        <v/>
      </c>
      <c r="AH69" s="67" t="str">
        <f>IF(AE69="","",IF(COUNTIF('Books Register'!$AM$5:$AM$504,AE69)=1,SUMIF('Books Register'!$AM$5:$AM$504,AE69,'Books Register'!$AZ$5:$AZ$504),""))</f>
        <v/>
      </c>
      <c r="AI69" s="67" t="str">
        <f>IF(A69="","",IF(OR(AG69&gt;1,COUNTIF('Books Register'!$AM$5:$AM$504,AE69)&gt;1),"Duplicate",IF(AH69="","Only in 2B",INDEX('Books Register'!$AX$5:$AX$504,AH69))))</f>
        <v/>
      </c>
      <c r="AJ69" s="69" t="str">
        <f t="shared" ref="AJ69:AJ132" si="12">IF(A69="","",IF(AH69&lt;&gt;"","See matched book row",IF(V69="Rejected","Hold: reverse/review through 4(B)",IF(V69="Pending","Hold: pending item requires temporary reversal/review",IF(T69&lt;&gt;"Available","No claim / review portal status","Verify ownership, receipt and books")))))</f>
        <v/>
      </c>
      <c r="AK69" s="69" t="str">
        <f>IF(A69="","",IF(AND(R69&lt;&gt;"",R69&lt;&gt;Setup!$B$7),"Review POS / state",IF(SUMIF('FY Deadlines'!$A$5:$A$14,IF(MONTH(H69)&gt;=4,YEAR(H69),YEAR(H69)-1),'FY Deadlines'!$F$5:$F$14)=0,"Review FY deadline",IF(COUNTIFS('Books Register'!$AM$5:$AM$504,AE69,'Books Register'!$AI$5:$AI$504,"&gt;0")&gt;0,"Open - verify claim period",IF(AND(H69&lt;&gt;"",Setup!$B$24&gt;SUMIF('FY Deadlines'!$A$5:$A$14,IF(MONTH(H69)&gt;=4,YEAR(H69),YEAR(H69)-1),'FY Deadlines'!$F$5:$F$14)),"Section 16(4) expired","Open")))))</f>
        <v/>
      </c>
      <c r="AL69" s="190">
        <f t="shared" ref="AL69:AL132" si="13">ROW()-4</f>
        <v>65</v>
      </c>
      <c r="AM69" s="192" t="str">
        <f t="shared" ref="AM69:AM132" si="14">IF($A69="","",IF(OR($B69="GSTR-1 B2B",$B69="GSTR-1A",$B69="IFF"),IF(OR($V69="Accepted",$V69="No Action",$V69="Deemed Accepted"),"INCLUDE","EXCLUDE"),IF(OR($B69="GSTR-5",$B69="GSTR-6",$B69="ICEGATE",$B69="Bill of Entry",$B69="RCM"),"INCLUDE","REVIEW SOURCE")))</f>
        <v/>
      </c>
      <c r="AN69" s="192" t="str">
        <f t="shared" ref="AN69:AN132" si="15">IF($A69="","",IF(OR($T69&lt;&gt;"Available",$AK69="Section 16(4) expired",$AK69="Review POS / state",$AM69&lt;&gt;"INCLUDE"),"EXCLUDE","INCLUDE"))</f>
        <v/>
      </c>
    </row>
    <row r="70" spans="1:40" ht="15" customHeight="1" x14ac:dyDescent="0.25">
      <c r="A70" s="87"/>
      <c r="B70" s="88"/>
      <c r="C70" s="88"/>
      <c r="D70" s="88"/>
      <c r="E70" s="194"/>
      <c r="F70" s="88"/>
      <c r="G70" s="88"/>
      <c r="H70" s="89"/>
      <c r="I70" s="89"/>
      <c r="J70" s="89"/>
      <c r="K70" s="89"/>
      <c r="L70" s="90"/>
      <c r="M70" s="90"/>
      <c r="N70" s="90"/>
      <c r="O70" s="90"/>
      <c r="P70" s="90"/>
      <c r="Q70" s="90"/>
      <c r="R70" s="88"/>
      <c r="S70" s="88"/>
      <c r="T70" s="88"/>
      <c r="U70" s="88"/>
      <c r="V70" s="88"/>
      <c r="W70" s="89"/>
      <c r="X70" s="88"/>
      <c r="Y70" s="90"/>
      <c r="Z70" s="88"/>
      <c r="AA70" s="88"/>
      <c r="AB70" s="88"/>
      <c r="AC70" s="88"/>
      <c r="AD70" s="66" t="str">
        <f t="shared" si="8"/>
        <v/>
      </c>
      <c r="AE70" s="67" t="str">
        <f t="shared" si="9"/>
        <v/>
      </c>
      <c r="AF70" s="68" t="str">
        <f t="shared" si="10"/>
        <v/>
      </c>
      <c r="AG70" s="67" t="str">
        <f t="shared" si="11"/>
        <v/>
      </c>
      <c r="AH70" s="67" t="str">
        <f>IF(AE70="","",IF(COUNTIF('Books Register'!$AM$5:$AM$504,AE70)=1,SUMIF('Books Register'!$AM$5:$AM$504,AE70,'Books Register'!$AZ$5:$AZ$504),""))</f>
        <v/>
      </c>
      <c r="AI70" s="67" t="str">
        <f>IF(A70="","",IF(OR(AG70&gt;1,COUNTIF('Books Register'!$AM$5:$AM$504,AE70)&gt;1),"Duplicate",IF(AH70="","Only in 2B",INDEX('Books Register'!$AX$5:$AX$504,AH70))))</f>
        <v/>
      </c>
      <c r="AJ70" s="69" t="str">
        <f t="shared" si="12"/>
        <v/>
      </c>
      <c r="AK70" s="69" t="str">
        <f>IF(A70="","",IF(AND(R70&lt;&gt;"",R70&lt;&gt;Setup!$B$7),"Review POS / state",IF(SUMIF('FY Deadlines'!$A$5:$A$14,IF(MONTH(H70)&gt;=4,YEAR(H70),YEAR(H70)-1),'FY Deadlines'!$F$5:$F$14)=0,"Review FY deadline",IF(COUNTIFS('Books Register'!$AM$5:$AM$504,AE70,'Books Register'!$AI$5:$AI$504,"&gt;0")&gt;0,"Open - verify claim period",IF(AND(H70&lt;&gt;"",Setup!$B$24&gt;SUMIF('FY Deadlines'!$A$5:$A$14,IF(MONTH(H70)&gt;=4,YEAR(H70),YEAR(H70)-1),'FY Deadlines'!$F$5:$F$14)),"Section 16(4) expired","Open")))))</f>
        <v/>
      </c>
      <c r="AL70" s="190">
        <f t="shared" si="13"/>
        <v>66</v>
      </c>
      <c r="AM70" s="192" t="str">
        <f t="shared" si="14"/>
        <v/>
      </c>
      <c r="AN70" s="192" t="str">
        <f t="shared" si="15"/>
        <v/>
      </c>
    </row>
    <row r="71" spans="1:40" ht="15" customHeight="1" x14ac:dyDescent="0.25">
      <c r="A71" s="87"/>
      <c r="B71" s="88"/>
      <c r="C71" s="88"/>
      <c r="D71" s="88"/>
      <c r="E71" s="194"/>
      <c r="F71" s="88"/>
      <c r="G71" s="88"/>
      <c r="H71" s="89"/>
      <c r="I71" s="89"/>
      <c r="J71" s="89"/>
      <c r="K71" s="89"/>
      <c r="L71" s="90"/>
      <c r="M71" s="90"/>
      <c r="N71" s="90"/>
      <c r="O71" s="90"/>
      <c r="P71" s="90"/>
      <c r="Q71" s="90"/>
      <c r="R71" s="88"/>
      <c r="S71" s="88"/>
      <c r="T71" s="88"/>
      <c r="U71" s="88"/>
      <c r="V71" s="88"/>
      <c r="W71" s="89"/>
      <c r="X71" s="88"/>
      <c r="Y71" s="90"/>
      <c r="Z71" s="88"/>
      <c r="AA71" s="88"/>
      <c r="AB71" s="88"/>
      <c r="AC71" s="88"/>
      <c r="AD71" s="66" t="str">
        <f t="shared" si="8"/>
        <v/>
      </c>
      <c r="AE71" s="67" t="str">
        <f t="shared" si="9"/>
        <v/>
      </c>
      <c r="AF71" s="68" t="str">
        <f t="shared" si="10"/>
        <v/>
      </c>
      <c r="AG71" s="67" t="str">
        <f t="shared" si="11"/>
        <v/>
      </c>
      <c r="AH71" s="67" t="str">
        <f>IF(AE71="","",IF(COUNTIF('Books Register'!$AM$5:$AM$504,AE71)=1,SUMIF('Books Register'!$AM$5:$AM$504,AE71,'Books Register'!$AZ$5:$AZ$504),""))</f>
        <v/>
      </c>
      <c r="AI71" s="67" t="str">
        <f>IF(A71="","",IF(OR(AG71&gt;1,COUNTIF('Books Register'!$AM$5:$AM$504,AE71)&gt;1),"Duplicate",IF(AH71="","Only in 2B",INDEX('Books Register'!$AX$5:$AX$504,AH71))))</f>
        <v/>
      </c>
      <c r="AJ71" s="69" t="str">
        <f t="shared" si="12"/>
        <v/>
      </c>
      <c r="AK71" s="69" t="str">
        <f>IF(A71="","",IF(AND(R71&lt;&gt;"",R71&lt;&gt;Setup!$B$7),"Review POS / state",IF(SUMIF('FY Deadlines'!$A$5:$A$14,IF(MONTH(H71)&gt;=4,YEAR(H71),YEAR(H71)-1),'FY Deadlines'!$F$5:$F$14)=0,"Review FY deadline",IF(COUNTIFS('Books Register'!$AM$5:$AM$504,AE71,'Books Register'!$AI$5:$AI$504,"&gt;0")&gt;0,"Open - verify claim period",IF(AND(H71&lt;&gt;"",Setup!$B$24&gt;SUMIF('FY Deadlines'!$A$5:$A$14,IF(MONTH(H71)&gt;=4,YEAR(H71),YEAR(H71)-1),'FY Deadlines'!$F$5:$F$14)),"Section 16(4) expired","Open")))))</f>
        <v/>
      </c>
      <c r="AL71" s="190">
        <f t="shared" si="13"/>
        <v>67</v>
      </c>
      <c r="AM71" s="192" t="str">
        <f t="shared" si="14"/>
        <v/>
      </c>
      <c r="AN71" s="192" t="str">
        <f t="shared" si="15"/>
        <v/>
      </c>
    </row>
    <row r="72" spans="1:40" ht="15" customHeight="1" x14ac:dyDescent="0.25">
      <c r="A72" s="87"/>
      <c r="B72" s="88"/>
      <c r="C72" s="88"/>
      <c r="D72" s="88"/>
      <c r="E72" s="194"/>
      <c r="F72" s="88"/>
      <c r="G72" s="88"/>
      <c r="H72" s="89"/>
      <c r="I72" s="89"/>
      <c r="J72" s="89"/>
      <c r="K72" s="89"/>
      <c r="L72" s="90"/>
      <c r="M72" s="90"/>
      <c r="N72" s="90"/>
      <c r="O72" s="90"/>
      <c r="P72" s="90"/>
      <c r="Q72" s="90"/>
      <c r="R72" s="88"/>
      <c r="S72" s="88"/>
      <c r="T72" s="88"/>
      <c r="U72" s="88"/>
      <c r="V72" s="88"/>
      <c r="W72" s="89"/>
      <c r="X72" s="88"/>
      <c r="Y72" s="90"/>
      <c r="Z72" s="88"/>
      <c r="AA72" s="88"/>
      <c r="AB72" s="88"/>
      <c r="AC72" s="88"/>
      <c r="AD72" s="66" t="str">
        <f t="shared" si="8"/>
        <v/>
      </c>
      <c r="AE72" s="67" t="str">
        <f t="shared" si="9"/>
        <v/>
      </c>
      <c r="AF72" s="68" t="str">
        <f t="shared" si="10"/>
        <v/>
      </c>
      <c r="AG72" s="67" t="str">
        <f t="shared" si="11"/>
        <v/>
      </c>
      <c r="AH72" s="67" t="str">
        <f>IF(AE72="","",IF(COUNTIF('Books Register'!$AM$5:$AM$504,AE72)=1,SUMIF('Books Register'!$AM$5:$AM$504,AE72,'Books Register'!$AZ$5:$AZ$504),""))</f>
        <v/>
      </c>
      <c r="AI72" s="67" t="str">
        <f>IF(A72="","",IF(OR(AG72&gt;1,COUNTIF('Books Register'!$AM$5:$AM$504,AE72)&gt;1),"Duplicate",IF(AH72="","Only in 2B",INDEX('Books Register'!$AX$5:$AX$504,AH72))))</f>
        <v/>
      </c>
      <c r="AJ72" s="69" t="str">
        <f t="shared" si="12"/>
        <v/>
      </c>
      <c r="AK72" s="69" t="str">
        <f>IF(A72="","",IF(AND(R72&lt;&gt;"",R72&lt;&gt;Setup!$B$7),"Review POS / state",IF(SUMIF('FY Deadlines'!$A$5:$A$14,IF(MONTH(H72)&gt;=4,YEAR(H72),YEAR(H72)-1),'FY Deadlines'!$F$5:$F$14)=0,"Review FY deadline",IF(COUNTIFS('Books Register'!$AM$5:$AM$504,AE72,'Books Register'!$AI$5:$AI$504,"&gt;0")&gt;0,"Open - verify claim period",IF(AND(H72&lt;&gt;"",Setup!$B$24&gt;SUMIF('FY Deadlines'!$A$5:$A$14,IF(MONTH(H72)&gt;=4,YEAR(H72),YEAR(H72)-1),'FY Deadlines'!$F$5:$F$14)),"Section 16(4) expired","Open")))))</f>
        <v/>
      </c>
      <c r="AL72" s="190">
        <f t="shared" si="13"/>
        <v>68</v>
      </c>
      <c r="AM72" s="192" t="str">
        <f t="shared" si="14"/>
        <v/>
      </c>
      <c r="AN72" s="192" t="str">
        <f t="shared" si="15"/>
        <v/>
      </c>
    </row>
    <row r="73" spans="1:40" ht="15" customHeight="1" x14ac:dyDescent="0.25">
      <c r="A73" s="87"/>
      <c r="B73" s="88"/>
      <c r="C73" s="88"/>
      <c r="D73" s="88"/>
      <c r="E73" s="194"/>
      <c r="F73" s="88"/>
      <c r="G73" s="88"/>
      <c r="H73" s="89"/>
      <c r="I73" s="89"/>
      <c r="J73" s="89"/>
      <c r="K73" s="89"/>
      <c r="L73" s="90"/>
      <c r="M73" s="90"/>
      <c r="N73" s="90"/>
      <c r="O73" s="90"/>
      <c r="P73" s="90"/>
      <c r="Q73" s="90"/>
      <c r="R73" s="88"/>
      <c r="S73" s="88"/>
      <c r="T73" s="88"/>
      <c r="U73" s="88"/>
      <c r="V73" s="88"/>
      <c r="W73" s="89"/>
      <c r="X73" s="88"/>
      <c r="Y73" s="90"/>
      <c r="Z73" s="88"/>
      <c r="AA73" s="88"/>
      <c r="AB73" s="88"/>
      <c r="AC73" s="88"/>
      <c r="AD73" s="66" t="str">
        <f t="shared" si="8"/>
        <v/>
      </c>
      <c r="AE73" s="67" t="str">
        <f t="shared" si="9"/>
        <v/>
      </c>
      <c r="AF73" s="68" t="str">
        <f t="shared" si="10"/>
        <v/>
      </c>
      <c r="AG73" s="67" t="str">
        <f t="shared" si="11"/>
        <v/>
      </c>
      <c r="AH73" s="67" t="str">
        <f>IF(AE73="","",IF(COUNTIF('Books Register'!$AM$5:$AM$504,AE73)=1,SUMIF('Books Register'!$AM$5:$AM$504,AE73,'Books Register'!$AZ$5:$AZ$504),""))</f>
        <v/>
      </c>
      <c r="AI73" s="67" t="str">
        <f>IF(A73="","",IF(OR(AG73&gt;1,COUNTIF('Books Register'!$AM$5:$AM$504,AE73)&gt;1),"Duplicate",IF(AH73="","Only in 2B",INDEX('Books Register'!$AX$5:$AX$504,AH73))))</f>
        <v/>
      </c>
      <c r="AJ73" s="69" t="str">
        <f t="shared" si="12"/>
        <v/>
      </c>
      <c r="AK73" s="69" t="str">
        <f>IF(A73="","",IF(AND(R73&lt;&gt;"",R73&lt;&gt;Setup!$B$7),"Review POS / state",IF(SUMIF('FY Deadlines'!$A$5:$A$14,IF(MONTH(H73)&gt;=4,YEAR(H73),YEAR(H73)-1),'FY Deadlines'!$F$5:$F$14)=0,"Review FY deadline",IF(COUNTIFS('Books Register'!$AM$5:$AM$504,AE73,'Books Register'!$AI$5:$AI$504,"&gt;0")&gt;0,"Open - verify claim period",IF(AND(H73&lt;&gt;"",Setup!$B$24&gt;SUMIF('FY Deadlines'!$A$5:$A$14,IF(MONTH(H73)&gt;=4,YEAR(H73),YEAR(H73)-1),'FY Deadlines'!$F$5:$F$14)),"Section 16(4) expired","Open")))))</f>
        <v/>
      </c>
      <c r="AL73" s="190">
        <f t="shared" si="13"/>
        <v>69</v>
      </c>
      <c r="AM73" s="192" t="str">
        <f t="shared" si="14"/>
        <v/>
      </c>
      <c r="AN73" s="192" t="str">
        <f t="shared" si="15"/>
        <v/>
      </c>
    </row>
    <row r="74" spans="1:40" ht="15" customHeight="1" x14ac:dyDescent="0.25">
      <c r="A74" s="87"/>
      <c r="B74" s="88"/>
      <c r="C74" s="88"/>
      <c r="D74" s="88"/>
      <c r="E74" s="194"/>
      <c r="F74" s="88"/>
      <c r="G74" s="88"/>
      <c r="H74" s="89"/>
      <c r="I74" s="89"/>
      <c r="J74" s="89"/>
      <c r="K74" s="89"/>
      <c r="L74" s="90"/>
      <c r="M74" s="90"/>
      <c r="N74" s="90"/>
      <c r="O74" s="90"/>
      <c r="P74" s="90"/>
      <c r="Q74" s="90"/>
      <c r="R74" s="88"/>
      <c r="S74" s="88"/>
      <c r="T74" s="88"/>
      <c r="U74" s="88"/>
      <c r="V74" s="88"/>
      <c r="W74" s="89"/>
      <c r="X74" s="88"/>
      <c r="Y74" s="90"/>
      <c r="Z74" s="88"/>
      <c r="AA74" s="88"/>
      <c r="AB74" s="88"/>
      <c r="AC74" s="88"/>
      <c r="AD74" s="66" t="str">
        <f t="shared" si="8"/>
        <v/>
      </c>
      <c r="AE74" s="67" t="str">
        <f t="shared" si="9"/>
        <v/>
      </c>
      <c r="AF74" s="68" t="str">
        <f t="shared" si="10"/>
        <v/>
      </c>
      <c r="AG74" s="67" t="str">
        <f t="shared" si="11"/>
        <v/>
      </c>
      <c r="AH74" s="67" t="str">
        <f>IF(AE74="","",IF(COUNTIF('Books Register'!$AM$5:$AM$504,AE74)=1,SUMIF('Books Register'!$AM$5:$AM$504,AE74,'Books Register'!$AZ$5:$AZ$504),""))</f>
        <v/>
      </c>
      <c r="AI74" s="67" t="str">
        <f>IF(A74="","",IF(OR(AG74&gt;1,COUNTIF('Books Register'!$AM$5:$AM$504,AE74)&gt;1),"Duplicate",IF(AH74="","Only in 2B",INDEX('Books Register'!$AX$5:$AX$504,AH74))))</f>
        <v/>
      </c>
      <c r="AJ74" s="69" t="str">
        <f t="shared" si="12"/>
        <v/>
      </c>
      <c r="AK74" s="69" t="str">
        <f>IF(A74="","",IF(AND(R74&lt;&gt;"",R74&lt;&gt;Setup!$B$7),"Review POS / state",IF(SUMIF('FY Deadlines'!$A$5:$A$14,IF(MONTH(H74)&gt;=4,YEAR(H74),YEAR(H74)-1),'FY Deadlines'!$F$5:$F$14)=0,"Review FY deadline",IF(COUNTIFS('Books Register'!$AM$5:$AM$504,AE74,'Books Register'!$AI$5:$AI$504,"&gt;0")&gt;0,"Open - verify claim period",IF(AND(H74&lt;&gt;"",Setup!$B$24&gt;SUMIF('FY Deadlines'!$A$5:$A$14,IF(MONTH(H74)&gt;=4,YEAR(H74),YEAR(H74)-1),'FY Deadlines'!$F$5:$F$14)),"Section 16(4) expired","Open")))))</f>
        <v/>
      </c>
      <c r="AL74" s="190">
        <f t="shared" si="13"/>
        <v>70</v>
      </c>
      <c r="AM74" s="192" t="str">
        <f t="shared" si="14"/>
        <v/>
      </c>
      <c r="AN74" s="192" t="str">
        <f t="shared" si="15"/>
        <v/>
      </c>
    </row>
    <row r="75" spans="1:40" ht="15" customHeight="1" x14ac:dyDescent="0.25">
      <c r="A75" s="87"/>
      <c r="B75" s="88"/>
      <c r="C75" s="88"/>
      <c r="D75" s="88"/>
      <c r="E75" s="194"/>
      <c r="F75" s="88"/>
      <c r="G75" s="88"/>
      <c r="H75" s="89"/>
      <c r="I75" s="89"/>
      <c r="J75" s="89"/>
      <c r="K75" s="89"/>
      <c r="L75" s="90"/>
      <c r="M75" s="90"/>
      <c r="N75" s="90"/>
      <c r="O75" s="90"/>
      <c r="P75" s="90"/>
      <c r="Q75" s="90"/>
      <c r="R75" s="88"/>
      <c r="S75" s="88"/>
      <c r="T75" s="88"/>
      <c r="U75" s="88"/>
      <c r="V75" s="88"/>
      <c r="W75" s="89"/>
      <c r="X75" s="88"/>
      <c r="Y75" s="90"/>
      <c r="Z75" s="88"/>
      <c r="AA75" s="88"/>
      <c r="AB75" s="88"/>
      <c r="AC75" s="88"/>
      <c r="AD75" s="66" t="str">
        <f t="shared" si="8"/>
        <v/>
      </c>
      <c r="AE75" s="67" t="str">
        <f t="shared" si="9"/>
        <v/>
      </c>
      <c r="AF75" s="68" t="str">
        <f t="shared" si="10"/>
        <v/>
      </c>
      <c r="AG75" s="67" t="str">
        <f t="shared" si="11"/>
        <v/>
      </c>
      <c r="AH75" s="67" t="str">
        <f>IF(AE75="","",IF(COUNTIF('Books Register'!$AM$5:$AM$504,AE75)=1,SUMIF('Books Register'!$AM$5:$AM$504,AE75,'Books Register'!$AZ$5:$AZ$504),""))</f>
        <v/>
      </c>
      <c r="AI75" s="67" t="str">
        <f>IF(A75="","",IF(OR(AG75&gt;1,COUNTIF('Books Register'!$AM$5:$AM$504,AE75)&gt;1),"Duplicate",IF(AH75="","Only in 2B",INDEX('Books Register'!$AX$5:$AX$504,AH75))))</f>
        <v/>
      </c>
      <c r="AJ75" s="69" t="str">
        <f t="shared" si="12"/>
        <v/>
      </c>
      <c r="AK75" s="69" t="str">
        <f>IF(A75="","",IF(AND(R75&lt;&gt;"",R75&lt;&gt;Setup!$B$7),"Review POS / state",IF(SUMIF('FY Deadlines'!$A$5:$A$14,IF(MONTH(H75)&gt;=4,YEAR(H75),YEAR(H75)-1),'FY Deadlines'!$F$5:$F$14)=0,"Review FY deadline",IF(COUNTIFS('Books Register'!$AM$5:$AM$504,AE75,'Books Register'!$AI$5:$AI$504,"&gt;0")&gt;0,"Open - verify claim period",IF(AND(H75&lt;&gt;"",Setup!$B$24&gt;SUMIF('FY Deadlines'!$A$5:$A$14,IF(MONTH(H75)&gt;=4,YEAR(H75),YEAR(H75)-1),'FY Deadlines'!$F$5:$F$14)),"Section 16(4) expired","Open")))))</f>
        <v/>
      </c>
      <c r="AL75" s="190">
        <f t="shared" si="13"/>
        <v>71</v>
      </c>
      <c r="AM75" s="192" t="str">
        <f t="shared" si="14"/>
        <v/>
      </c>
      <c r="AN75" s="192" t="str">
        <f t="shared" si="15"/>
        <v/>
      </c>
    </row>
    <row r="76" spans="1:40" ht="15" customHeight="1" x14ac:dyDescent="0.25">
      <c r="A76" s="87"/>
      <c r="B76" s="88"/>
      <c r="C76" s="88"/>
      <c r="D76" s="88"/>
      <c r="E76" s="194"/>
      <c r="F76" s="88"/>
      <c r="G76" s="88"/>
      <c r="H76" s="89"/>
      <c r="I76" s="89"/>
      <c r="J76" s="89"/>
      <c r="K76" s="89"/>
      <c r="L76" s="90"/>
      <c r="M76" s="90"/>
      <c r="N76" s="90"/>
      <c r="O76" s="90"/>
      <c r="P76" s="90"/>
      <c r="Q76" s="90"/>
      <c r="R76" s="88"/>
      <c r="S76" s="88"/>
      <c r="T76" s="88"/>
      <c r="U76" s="88"/>
      <c r="V76" s="88"/>
      <c r="W76" s="89"/>
      <c r="X76" s="88"/>
      <c r="Y76" s="90"/>
      <c r="Z76" s="88"/>
      <c r="AA76" s="88"/>
      <c r="AB76" s="88"/>
      <c r="AC76" s="88"/>
      <c r="AD76" s="66" t="str">
        <f t="shared" si="8"/>
        <v/>
      </c>
      <c r="AE76" s="67" t="str">
        <f t="shared" si="9"/>
        <v/>
      </c>
      <c r="AF76" s="68" t="str">
        <f t="shared" si="10"/>
        <v/>
      </c>
      <c r="AG76" s="67" t="str">
        <f t="shared" si="11"/>
        <v/>
      </c>
      <c r="AH76" s="67" t="str">
        <f>IF(AE76="","",IF(COUNTIF('Books Register'!$AM$5:$AM$504,AE76)=1,SUMIF('Books Register'!$AM$5:$AM$504,AE76,'Books Register'!$AZ$5:$AZ$504),""))</f>
        <v/>
      </c>
      <c r="AI76" s="67" t="str">
        <f>IF(A76="","",IF(OR(AG76&gt;1,COUNTIF('Books Register'!$AM$5:$AM$504,AE76)&gt;1),"Duplicate",IF(AH76="","Only in 2B",INDEX('Books Register'!$AX$5:$AX$504,AH76))))</f>
        <v/>
      </c>
      <c r="AJ76" s="69" t="str">
        <f t="shared" si="12"/>
        <v/>
      </c>
      <c r="AK76" s="69" t="str">
        <f>IF(A76="","",IF(AND(R76&lt;&gt;"",R76&lt;&gt;Setup!$B$7),"Review POS / state",IF(SUMIF('FY Deadlines'!$A$5:$A$14,IF(MONTH(H76)&gt;=4,YEAR(H76),YEAR(H76)-1),'FY Deadlines'!$F$5:$F$14)=0,"Review FY deadline",IF(COUNTIFS('Books Register'!$AM$5:$AM$504,AE76,'Books Register'!$AI$5:$AI$504,"&gt;0")&gt;0,"Open - verify claim period",IF(AND(H76&lt;&gt;"",Setup!$B$24&gt;SUMIF('FY Deadlines'!$A$5:$A$14,IF(MONTH(H76)&gt;=4,YEAR(H76),YEAR(H76)-1),'FY Deadlines'!$F$5:$F$14)),"Section 16(4) expired","Open")))))</f>
        <v/>
      </c>
      <c r="AL76" s="190">
        <f t="shared" si="13"/>
        <v>72</v>
      </c>
      <c r="AM76" s="192" t="str">
        <f t="shared" si="14"/>
        <v/>
      </c>
      <c r="AN76" s="192" t="str">
        <f t="shared" si="15"/>
        <v/>
      </c>
    </row>
    <row r="77" spans="1:40" ht="15" customHeight="1" x14ac:dyDescent="0.25">
      <c r="A77" s="87"/>
      <c r="B77" s="88"/>
      <c r="C77" s="88"/>
      <c r="D77" s="88"/>
      <c r="E77" s="194"/>
      <c r="F77" s="88"/>
      <c r="G77" s="88"/>
      <c r="H77" s="89"/>
      <c r="I77" s="89"/>
      <c r="J77" s="89"/>
      <c r="K77" s="89"/>
      <c r="L77" s="90"/>
      <c r="M77" s="90"/>
      <c r="N77" s="90"/>
      <c r="O77" s="90"/>
      <c r="P77" s="90"/>
      <c r="Q77" s="90"/>
      <c r="R77" s="88"/>
      <c r="S77" s="88"/>
      <c r="T77" s="88"/>
      <c r="U77" s="88"/>
      <c r="V77" s="88"/>
      <c r="W77" s="89"/>
      <c r="X77" s="88"/>
      <c r="Y77" s="90"/>
      <c r="Z77" s="88"/>
      <c r="AA77" s="88"/>
      <c r="AB77" s="88"/>
      <c r="AC77" s="88"/>
      <c r="AD77" s="66" t="str">
        <f t="shared" si="8"/>
        <v/>
      </c>
      <c r="AE77" s="67" t="str">
        <f t="shared" si="9"/>
        <v/>
      </c>
      <c r="AF77" s="68" t="str">
        <f t="shared" si="10"/>
        <v/>
      </c>
      <c r="AG77" s="67" t="str">
        <f t="shared" si="11"/>
        <v/>
      </c>
      <c r="AH77" s="67" t="str">
        <f>IF(AE77="","",IF(COUNTIF('Books Register'!$AM$5:$AM$504,AE77)=1,SUMIF('Books Register'!$AM$5:$AM$504,AE77,'Books Register'!$AZ$5:$AZ$504),""))</f>
        <v/>
      </c>
      <c r="AI77" s="67" t="str">
        <f>IF(A77="","",IF(OR(AG77&gt;1,COUNTIF('Books Register'!$AM$5:$AM$504,AE77)&gt;1),"Duplicate",IF(AH77="","Only in 2B",INDEX('Books Register'!$AX$5:$AX$504,AH77))))</f>
        <v/>
      </c>
      <c r="AJ77" s="69" t="str">
        <f t="shared" si="12"/>
        <v/>
      </c>
      <c r="AK77" s="69" t="str">
        <f>IF(A77="","",IF(AND(R77&lt;&gt;"",R77&lt;&gt;Setup!$B$7),"Review POS / state",IF(SUMIF('FY Deadlines'!$A$5:$A$14,IF(MONTH(H77)&gt;=4,YEAR(H77),YEAR(H77)-1),'FY Deadlines'!$F$5:$F$14)=0,"Review FY deadline",IF(COUNTIFS('Books Register'!$AM$5:$AM$504,AE77,'Books Register'!$AI$5:$AI$504,"&gt;0")&gt;0,"Open - verify claim period",IF(AND(H77&lt;&gt;"",Setup!$B$24&gt;SUMIF('FY Deadlines'!$A$5:$A$14,IF(MONTH(H77)&gt;=4,YEAR(H77),YEAR(H77)-1),'FY Deadlines'!$F$5:$F$14)),"Section 16(4) expired","Open")))))</f>
        <v/>
      </c>
      <c r="AL77" s="190">
        <f t="shared" si="13"/>
        <v>73</v>
      </c>
      <c r="AM77" s="192" t="str">
        <f t="shared" si="14"/>
        <v/>
      </c>
      <c r="AN77" s="192" t="str">
        <f t="shared" si="15"/>
        <v/>
      </c>
    </row>
    <row r="78" spans="1:40" ht="15" customHeight="1" x14ac:dyDescent="0.25">
      <c r="A78" s="87"/>
      <c r="B78" s="88"/>
      <c r="C78" s="88"/>
      <c r="D78" s="88"/>
      <c r="E78" s="194"/>
      <c r="F78" s="88"/>
      <c r="G78" s="88"/>
      <c r="H78" s="89"/>
      <c r="I78" s="89"/>
      <c r="J78" s="89"/>
      <c r="K78" s="89"/>
      <c r="L78" s="90"/>
      <c r="M78" s="90"/>
      <c r="N78" s="90"/>
      <c r="O78" s="90"/>
      <c r="P78" s="90"/>
      <c r="Q78" s="90"/>
      <c r="R78" s="88"/>
      <c r="S78" s="88"/>
      <c r="T78" s="88"/>
      <c r="U78" s="88"/>
      <c r="V78" s="88"/>
      <c r="W78" s="89"/>
      <c r="X78" s="88"/>
      <c r="Y78" s="90"/>
      <c r="Z78" s="88"/>
      <c r="AA78" s="88"/>
      <c r="AB78" s="88"/>
      <c r="AC78" s="88"/>
      <c r="AD78" s="66" t="str">
        <f t="shared" si="8"/>
        <v/>
      </c>
      <c r="AE78" s="67" t="str">
        <f t="shared" si="9"/>
        <v/>
      </c>
      <c r="AF78" s="68" t="str">
        <f t="shared" si="10"/>
        <v/>
      </c>
      <c r="AG78" s="67" t="str">
        <f t="shared" si="11"/>
        <v/>
      </c>
      <c r="AH78" s="67" t="str">
        <f>IF(AE78="","",IF(COUNTIF('Books Register'!$AM$5:$AM$504,AE78)=1,SUMIF('Books Register'!$AM$5:$AM$504,AE78,'Books Register'!$AZ$5:$AZ$504),""))</f>
        <v/>
      </c>
      <c r="AI78" s="67" t="str">
        <f>IF(A78="","",IF(OR(AG78&gt;1,COUNTIF('Books Register'!$AM$5:$AM$504,AE78)&gt;1),"Duplicate",IF(AH78="","Only in 2B",INDEX('Books Register'!$AX$5:$AX$504,AH78))))</f>
        <v/>
      </c>
      <c r="AJ78" s="69" t="str">
        <f t="shared" si="12"/>
        <v/>
      </c>
      <c r="AK78" s="69" t="str">
        <f>IF(A78="","",IF(AND(R78&lt;&gt;"",R78&lt;&gt;Setup!$B$7),"Review POS / state",IF(SUMIF('FY Deadlines'!$A$5:$A$14,IF(MONTH(H78)&gt;=4,YEAR(H78),YEAR(H78)-1),'FY Deadlines'!$F$5:$F$14)=0,"Review FY deadline",IF(COUNTIFS('Books Register'!$AM$5:$AM$504,AE78,'Books Register'!$AI$5:$AI$504,"&gt;0")&gt;0,"Open - verify claim period",IF(AND(H78&lt;&gt;"",Setup!$B$24&gt;SUMIF('FY Deadlines'!$A$5:$A$14,IF(MONTH(H78)&gt;=4,YEAR(H78),YEAR(H78)-1),'FY Deadlines'!$F$5:$F$14)),"Section 16(4) expired","Open")))))</f>
        <v/>
      </c>
      <c r="AL78" s="190">
        <f t="shared" si="13"/>
        <v>74</v>
      </c>
      <c r="AM78" s="192" t="str">
        <f t="shared" si="14"/>
        <v/>
      </c>
      <c r="AN78" s="192" t="str">
        <f t="shared" si="15"/>
        <v/>
      </c>
    </row>
    <row r="79" spans="1:40" ht="15" customHeight="1" x14ac:dyDescent="0.25">
      <c r="A79" s="87"/>
      <c r="B79" s="88"/>
      <c r="C79" s="88"/>
      <c r="D79" s="88"/>
      <c r="E79" s="194"/>
      <c r="F79" s="88"/>
      <c r="G79" s="88"/>
      <c r="H79" s="89"/>
      <c r="I79" s="89"/>
      <c r="J79" s="89"/>
      <c r="K79" s="89"/>
      <c r="L79" s="90"/>
      <c r="M79" s="90"/>
      <c r="N79" s="90"/>
      <c r="O79" s="90"/>
      <c r="P79" s="90"/>
      <c r="Q79" s="90"/>
      <c r="R79" s="88"/>
      <c r="S79" s="88"/>
      <c r="T79" s="88"/>
      <c r="U79" s="88"/>
      <c r="V79" s="88"/>
      <c r="W79" s="89"/>
      <c r="X79" s="88"/>
      <c r="Y79" s="90"/>
      <c r="Z79" s="88"/>
      <c r="AA79" s="88"/>
      <c r="AB79" s="88"/>
      <c r="AC79" s="88"/>
      <c r="AD79" s="66" t="str">
        <f t="shared" si="8"/>
        <v/>
      </c>
      <c r="AE79" s="67" t="str">
        <f t="shared" si="9"/>
        <v/>
      </c>
      <c r="AF79" s="68" t="str">
        <f t="shared" si="10"/>
        <v/>
      </c>
      <c r="AG79" s="67" t="str">
        <f t="shared" si="11"/>
        <v/>
      </c>
      <c r="AH79" s="67" t="str">
        <f>IF(AE79="","",IF(COUNTIF('Books Register'!$AM$5:$AM$504,AE79)=1,SUMIF('Books Register'!$AM$5:$AM$504,AE79,'Books Register'!$AZ$5:$AZ$504),""))</f>
        <v/>
      </c>
      <c r="AI79" s="67" t="str">
        <f>IF(A79="","",IF(OR(AG79&gt;1,COUNTIF('Books Register'!$AM$5:$AM$504,AE79)&gt;1),"Duplicate",IF(AH79="","Only in 2B",INDEX('Books Register'!$AX$5:$AX$504,AH79))))</f>
        <v/>
      </c>
      <c r="AJ79" s="69" t="str">
        <f t="shared" si="12"/>
        <v/>
      </c>
      <c r="AK79" s="69" t="str">
        <f>IF(A79="","",IF(AND(R79&lt;&gt;"",R79&lt;&gt;Setup!$B$7),"Review POS / state",IF(SUMIF('FY Deadlines'!$A$5:$A$14,IF(MONTH(H79)&gt;=4,YEAR(H79),YEAR(H79)-1),'FY Deadlines'!$F$5:$F$14)=0,"Review FY deadline",IF(COUNTIFS('Books Register'!$AM$5:$AM$504,AE79,'Books Register'!$AI$5:$AI$504,"&gt;0")&gt;0,"Open - verify claim period",IF(AND(H79&lt;&gt;"",Setup!$B$24&gt;SUMIF('FY Deadlines'!$A$5:$A$14,IF(MONTH(H79)&gt;=4,YEAR(H79),YEAR(H79)-1),'FY Deadlines'!$F$5:$F$14)),"Section 16(4) expired","Open")))))</f>
        <v/>
      </c>
      <c r="AL79" s="190">
        <f t="shared" si="13"/>
        <v>75</v>
      </c>
      <c r="AM79" s="192" t="str">
        <f t="shared" si="14"/>
        <v/>
      </c>
      <c r="AN79" s="192" t="str">
        <f t="shared" si="15"/>
        <v/>
      </c>
    </row>
    <row r="80" spans="1:40" ht="15" customHeight="1" x14ac:dyDescent="0.25">
      <c r="A80" s="87"/>
      <c r="B80" s="88"/>
      <c r="C80" s="88"/>
      <c r="D80" s="88"/>
      <c r="E80" s="194"/>
      <c r="F80" s="88"/>
      <c r="G80" s="88"/>
      <c r="H80" s="89"/>
      <c r="I80" s="89"/>
      <c r="J80" s="89"/>
      <c r="K80" s="89"/>
      <c r="L80" s="90"/>
      <c r="M80" s="90"/>
      <c r="N80" s="90"/>
      <c r="O80" s="90"/>
      <c r="P80" s="90"/>
      <c r="Q80" s="90"/>
      <c r="R80" s="88"/>
      <c r="S80" s="88"/>
      <c r="T80" s="88"/>
      <c r="U80" s="88"/>
      <c r="V80" s="88"/>
      <c r="W80" s="89"/>
      <c r="X80" s="88"/>
      <c r="Y80" s="90"/>
      <c r="Z80" s="88"/>
      <c r="AA80" s="88"/>
      <c r="AB80" s="88"/>
      <c r="AC80" s="88"/>
      <c r="AD80" s="66" t="str">
        <f t="shared" si="8"/>
        <v/>
      </c>
      <c r="AE80" s="67" t="str">
        <f t="shared" si="9"/>
        <v/>
      </c>
      <c r="AF80" s="68" t="str">
        <f t="shared" si="10"/>
        <v/>
      </c>
      <c r="AG80" s="67" t="str">
        <f t="shared" si="11"/>
        <v/>
      </c>
      <c r="AH80" s="67" t="str">
        <f>IF(AE80="","",IF(COUNTIF('Books Register'!$AM$5:$AM$504,AE80)=1,SUMIF('Books Register'!$AM$5:$AM$504,AE80,'Books Register'!$AZ$5:$AZ$504),""))</f>
        <v/>
      </c>
      <c r="AI80" s="67" t="str">
        <f>IF(A80="","",IF(OR(AG80&gt;1,COUNTIF('Books Register'!$AM$5:$AM$504,AE80)&gt;1),"Duplicate",IF(AH80="","Only in 2B",INDEX('Books Register'!$AX$5:$AX$504,AH80))))</f>
        <v/>
      </c>
      <c r="AJ80" s="69" t="str">
        <f t="shared" si="12"/>
        <v/>
      </c>
      <c r="AK80" s="69" t="str">
        <f>IF(A80="","",IF(AND(R80&lt;&gt;"",R80&lt;&gt;Setup!$B$7),"Review POS / state",IF(SUMIF('FY Deadlines'!$A$5:$A$14,IF(MONTH(H80)&gt;=4,YEAR(H80),YEAR(H80)-1),'FY Deadlines'!$F$5:$F$14)=0,"Review FY deadline",IF(COUNTIFS('Books Register'!$AM$5:$AM$504,AE80,'Books Register'!$AI$5:$AI$504,"&gt;0")&gt;0,"Open - verify claim period",IF(AND(H80&lt;&gt;"",Setup!$B$24&gt;SUMIF('FY Deadlines'!$A$5:$A$14,IF(MONTH(H80)&gt;=4,YEAR(H80),YEAR(H80)-1),'FY Deadlines'!$F$5:$F$14)),"Section 16(4) expired","Open")))))</f>
        <v/>
      </c>
      <c r="AL80" s="190">
        <f t="shared" si="13"/>
        <v>76</v>
      </c>
      <c r="AM80" s="192" t="str">
        <f t="shared" si="14"/>
        <v/>
      </c>
      <c r="AN80" s="192" t="str">
        <f t="shared" si="15"/>
        <v/>
      </c>
    </row>
    <row r="81" spans="1:40" ht="15" customHeight="1" x14ac:dyDescent="0.25">
      <c r="A81" s="87"/>
      <c r="B81" s="88"/>
      <c r="C81" s="88"/>
      <c r="D81" s="88"/>
      <c r="E81" s="194"/>
      <c r="F81" s="88"/>
      <c r="G81" s="88"/>
      <c r="H81" s="89"/>
      <c r="I81" s="89"/>
      <c r="J81" s="89"/>
      <c r="K81" s="89"/>
      <c r="L81" s="90"/>
      <c r="M81" s="90"/>
      <c r="N81" s="90"/>
      <c r="O81" s="90"/>
      <c r="P81" s="90"/>
      <c r="Q81" s="90"/>
      <c r="R81" s="88"/>
      <c r="S81" s="88"/>
      <c r="T81" s="88"/>
      <c r="U81" s="88"/>
      <c r="V81" s="88"/>
      <c r="W81" s="89"/>
      <c r="X81" s="88"/>
      <c r="Y81" s="90"/>
      <c r="Z81" s="88"/>
      <c r="AA81" s="88"/>
      <c r="AB81" s="88"/>
      <c r="AC81" s="88"/>
      <c r="AD81" s="66" t="str">
        <f t="shared" si="8"/>
        <v/>
      </c>
      <c r="AE81" s="67" t="str">
        <f t="shared" si="9"/>
        <v/>
      </c>
      <c r="AF81" s="68" t="str">
        <f t="shared" si="10"/>
        <v/>
      </c>
      <c r="AG81" s="67" t="str">
        <f t="shared" si="11"/>
        <v/>
      </c>
      <c r="AH81" s="67" t="str">
        <f>IF(AE81="","",IF(COUNTIF('Books Register'!$AM$5:$AM$504,AE81)=1,SUMIF('Books Register'!$AM$5:$AM$504,AE81,'Books Register'!$AZ$5:$AZ$504),""))</f>
        <v/>
      </c>
      <c r="AI81" s="67" t="str">
        <f>IF(A81="","",IF(OR(AG81&gt;1,COUNTIF('Books Register'!$AM$5:$AM$504,AE81)&gt;1),"Duplicate",IF(AH81="","Only in 2B",INDEX('Books Register'!$AX$5:$AX$504,AH81))))</f>
        <v/>
      </c>
      <c r="AJ81" s="69" t="str">
        <f t="shared" si="12"/>
        <v/>
      </c>
      <c r="AK81" s="69" t="str">
        <f>IF(A81="","",IF(AND(R81&lt;&gt;"",R81&lt;&gt;Setup!$B$7),"Review POS / state",IF(SUMIF('FY Deadlines'!$A$5:$A$14,IF(MONTH(H81)&gt;=4,YEAR(H81),YEAR(H81)-1),'FY Deadlines'!$F$5:$F$14)=0,"Review FY deadline",IF(COUNTIFS('Books Register'!$AM$5:$AM$504,AE81,'Books Register'!$AI$5:$AI$504,"&gt;0")&gt;0,"Open - verify claim period",IF(AND(H81&lt;&gt;"",Setup!$B$24&gt;SUMIF('FY Deadlines'!$A$5:$A$14,IF(MONTH(H81)&gt;=4,YEAR(H81),YEAR(H81)-1),'FY Deadlines'!$F$5:$F$14)),"Section 16(4) expired","Open")))))</f>
        <v/>
      </c>
      <c r="AL81" s="190">
        <f t="shared" si="13"/>
        <v>77</v>
      </c>
      <c r="AM81" s="192" t="str">
        <f t="shared" si="14"/>
        <v/>
      </c>
      <c r="AN81" s="192" t="str">
        <f t="shared" si="15"/>
        <v/>
      </c>
    </row>
    <row r="82" spans="1:40" ht="15" customHeight="1" x14ac:dyDescent="0.25">
      <c r="A82" s="87"/>
      <c r="B82" s="88"/>
      <c r="C82" s="88"/>
      <c r="D82" s="88"/>
      <c r="E82" s="194"/>
      <c r="F82" s="88"/>
      <c r="G82" s="88"/>
      <c r="H82" s="89"/>
      <c r="I82" s="89"/>
      <c r="J82" s="89"/>
      <c r="K82" s="89"/>
      <c r="L82" s="90"/>
      <c r="M82" s="90"/>
      <c r="N82" s="90"/>
      <c r="O82" s="90"/>
      <c r="P82" s="90"/>
      <c r="Q82" s="90"/>
      <c r="R82" s="88"/>
      <c r="S82" s="88"/>
      <c r="T82" s="88"/>
      <c r="U82" s="88"/>
      <c r="V82" s="88"/>
      <c r="W82" s="89"/>
      <c r="X82" s="88"/>
      <c r="Y82" s="90"/>
      <c r="Z82" s="88"/>
      <c r="AA82" s="88"/>
      <c r="AB82" s="88"/>
      <c r="AC82" s="88"/>
      <c r="AD82" s="66" t="str">
        <f t="shared" si="8"/>
        <v/>
      </c>
      <c r="AE82" s="67" t="str">
        <f t="shared" si="9"/>
        <v/>
      </c>
      <c r="AF82" s="68" t="str">
        <f t="shared" si="10"/>
        <v/>
      </c>
      <c r="AG82" s="67" t="str">
        <f t="shared" si="11"/>
        <v/>
      </c>
      <c r="AH82" s="67" t="str">
        <f>IF(AE82="","",IF(COUNTIF('Books Register'!$AM$5:$AM$504,AE82)=1,SUMIF('Books Register'!$AM$5:$AM$504,AE82,'Books Register'!$AZ$5:$AZ$504),""))</f>
        <v/>
      </c>
      <c r="AI82" s="67" t="str">
        <f>IF(A82="","",IF(OR(AG82&gt;1,COUNTIF('Books Register'!$AM$5:$AM$504,AE82)&gt;1),"Duplicate",IF(AH82="","Only in 2B",INDEX('Books Register'!$AX$5:$AX$504,AH82))))</f>
        <v/>
      </c>
      <c r="AJ82" s="69" t="str">
        <f t="shared" si="12"/>
        <v/>
      </c>
      <c r="AK82" s="69" t="str">
        <f>IF(A82="","",IF(AND(R82&lt;&gt;"",R82&lt;&gt;Setup!$B$7),"Review POS / state",IF(SUMIF('FY Deadlines'!$A$5:$A$14,IF(MONTH(H82)&gt;=4,YEAR(H82),YEAR(H82)-1),'FY Deadlines'!$F$5:$F$14)=0,"Review FY deadline",IF(COUNTIFS('Books Register'!$AM$5:$AM$504,AE82,'Books Register'!$AI$5:$AI$504,"&gt;0")&gt;0,"Open - verify claim period",IF(AND(H82&lt;&gt;"",Setup!$B$24&gt;SUMIF('FY Deadlines'!$A$5:$A$14,IF(MONTH(H82)&gt;=4,YEAR(H82),YEAR(H82)-1),'FY Deadlines'!$F$5:$F$14)),"Section 16(4) expired","Open")))))</f>
        <v/>
      </c>
      <c r="AL82" s="190">
        <f t="shared" si="13"/>
        <v>78</v>
      </c>
      <c r="AM82" s="192" t="str">
        <f t="shared" si="14"/>
        <v/>
      </c>
      <c r="AN82" s="192" t="str">
        <f t="shared" si="15"/>
        <v/>
      </c>
    </row>
    <row r="83" spans="1:40" ht="15" customHeight="1" x14ac:dyDescent="0.25">
      <c r="A83" s="87"/>
      <c r="B83" s="88"/>
      <c r="C83" s="88"/>
      <c r="D83" s="88"/>
      <c r="E83" s="194"/>
      <c r="F83" s="88"/>
      <c r="G83" s="88"/>
      <c r="H83" s="89"/>
      <c r="I83" s="89"/>
      <c r="J83" s="89"/>
      <c r="K83" s="89"/>
      <c r="L83" s="90"/>
      <c r="M83" s="90"/>
      <c r="N83" s="90"/>
      <c r="O83" s="90"/>
      <c r="P83" s="90"/>
      <c r="Q83" s="90"/>
      <c r="R83" s="88"/>
      <c r="S83" s="88"/>
      <c r="T83" s="88"/>
      <c r="U83" s="88"/>
      <c r="V83" s="88"/>
      <c r="W83" s="89"/>
      <c r="X83" s="88"/>
      <c r="Y83" s="90"/>
      <c r="Z83" s="88"/>
      <c r="AA83" s="88"/>
      <c r="AB83" s="88"/>
      <c r="AC83" s="88"/>
      <c r="AD83" s="66" t="str">
        <f t="shared" si="8"/>
        <v/>
      </c>
      <c r="AE83" s="67" t="str">
        <f t="shared" si="9"/>
        <v/>
      </c>
      <c r="AF83" s="68" t="str">
        <f t="shared" si="10"/>
        <v/>
      </c>
      <c r="AG83" s="67" t="str">
        <f t="shared" si="11"/>
        <v/>
      </c>
      <c r="AH83" s="67" t="str">
        <f>IF(AE83="","",IF(COUNTIF('Books Register'!$AM$5:$AM$504,AE83)=1,SUMIF('Books Register'!$AM$5:$AM$504,AE83,'Books Register'!$AZ$5:$AZ$504),""))</f>
        <v/>
      </c>
      <c r="AI83" s="67" t="str">
        <f>IF(A83="","",IF(OR(AG83&gt;1,COUNTIF('Books Register'!$AM$5:$AM$504,AE83)&gt;1),"Duplicate",IF(AH83="","Only in 2B",INDEX('Books Register'!$AX$5:$AX$504,AH83))))</f>
        <v/>
      </c>
      <c r="AJ83" s="69" t="str">
        <f t="shared" si="12"/>
        <v/>
      </c>
      <c r="AK83" s="69" t="str">
        <f>IF(A83="","",IF(AND(R83&lt;&gt;"",R83&lt;&gt;Setup!$B$7),"Review POS / state",IF(SUMIF('FY Deadlines'!$A$5:$A$14,IF(MONTH(H83)&gt;=4,YEAR(H83),YEAR(H83)-1),'FY Deadlines'!$F$5:$F$14)=0,"Review FY deadline",IF(COUNTIFS('Books Register'!$AM$5:$AM$504,AE83,'Books Register'!$AI$5:$AI$504,"&gt;0")&gt;0,"Open - verify claim period",IF(AND(H83&lt;&gt;"",Setup!$B$24&gt;SUMIF('FY Deadlines'!$A$5:$A$14,IF(MONTH(H83)&gt;=4,YEAR(H83),YEAR(H83)-1),'FY Deadlines'!$F$5:$F$14)),"Section 16(4) expired","Open")))))</f>
        <v/>
      </c>
      <c r="AL83" s="190">
        <f t="shared" si="13"/>
        <v>79</v>
      </c>
      <c r="AM83" s="192" t="str">
        <f t="shared" si="14"/>
        <v/>
      </c>
      <c r="AN83" s="192" t="str">
        <f t="shared" si="15"/>
        <v/>
      </c>
    </row>
    <row r="84" spans="1:40" ht="15" customHeight="1" x14ac:dyDescent="0.25">
      <c r="A84" s="87"/>
      <c r="B84" s="88"/>
      <c r="C84" s="88"/>
      <c r="D84" s="88"/>
      <c r="E84" s="194"/>
      <c r="F84" s="88"/>
      <c r="G84" s="88"/>
      <c r="H84" s="89"/>
      <c r="I84" s="89"/>
      <c r="J84" s="89"/>
      <c r="K84" s="89"/>
      <c r="L84" s="90"/>
      <c r="M84" s="90"/>
      <c r="N84" s="90"/>
      <c r="O84" s="90"/>
      <c r="P84" s="90"/>
      <c r="Q84" s="90"/>
      <c r="R84" s="88"/>
      <c r="S84" s="88"/>
      <c r="T84" s="88"/>
      <c r="U84" s="88"/>
      <c r="V84" s="88"/>
      <c r="W84" s="89"/>
      <c r="X84" s="88"/>
      <c r="Y84" s="90"/>
      <c r="Z84" s="88"/>
      <c r="AA84" s="88"/>
      <c r="AB84" s="88"/>
      <c r="AC84" s="88"/>
      <c r="AD84" s="66" t="str">
        <f t="shared" si="8"/>
        <v/>
      </c>
      <c r="AE84" s="67" t="str">
        <f t="shared" si="9"/>
        <v/>
      </c>
      <c r="AF84" s="68" t="str">
        <f t="shared" si="10"/>
        <v/>
      </c>
      <c r="AG84" s="67" t="str">
        <f t="shared" si="11"/>
        <v/>
      </c>
      <c r="AH84" s="67" t="str">
        <f>IF(AE84="","",IF(COUNTIF('Books Register'!$AM$5:$AM$504,AE84)=1,SUMIF('Books Register'!$AM$5:$AM$504,AE84,'Books Register'!$AZ$5:$AZ$504),""))</f>
        <v/>
      </c>
      <c r="AI84" s="67" t="str">
        <f>IF(A84="","",IF(OR(AG84&gt;1,COUNTIF('Books Register'!$AM$5:$AM$504,AE84)&gt;1),"Duplicate",IF(AH84="","Only in 2B",INDEX('Books Register'!$AX$5:$AX$504,AH84))))</f>
        <v/>
      </c>
      <c r="AJ84" s="69" t="str">
        <f t="shared" si="12"/>
        <v/>
      </c>
      <c r="AK84" s="69" t="str">
        <f>IF(A84="","",IF(AND(R84&lt;&gt;"",R84&lt;&gt;Setup!$B$7),"Review POS / state",IF(SUMIF('FY Deadlines'!$A$5:$A$14,IF(MONTH(H84)&gt;=4,YEAR(H84),YEAR(H84)-1),'FY Deadlines'!$F$5:$F$14)=0,"Review FY deadline",IF(COUNTIFS('Books Register'!$AM$5:$AM$504,AE84,'Books Register'!$AI$5:$AI$504,"&gt;0")&gt;0,"Open - verify claim period",IF(AND(H84&lt;&gt;"",Setup!$B$24&gt;SUMIF('FY Deadlines'!$A$5:$A$14,IF(MONTH(H84)&gt;=4,YEAR(H84),YEAR(H84)-1),'FY Deadlines'!$F$5:$F$14)),"Section 16(4) expired","Open")))))</f>
        <v/>
      </c>
      <c r="AL84" s="190">
        <f t="shared" si="13"/>
        <v>80</v>
      </c>
      <c r="AM84" s="192" t="str">
        <f t="shared" si="14"/>
        <v/>
      </c>
      <c r="AN84" s="192" t="str">
        <f t="shared" si="15"/>
        <v/>
      </c>
    </row>
    <row r="85" spans="1:40" ht="15" customHeight="1" x14ac:dyDescent="0.25">
      <c r="A85" s="87"/>
      <c r="B85" s="88"/>
      <c r="C85" s="88"/>
      <c r="D85" s="88"/>
      <c r="E85" s="194"/>
      <c r="F85" s="88"/>
      <c r="G85" s="88"/>
      <c r="H85" s="89"/>
      <c r="I85" s="89"/>
      <c r="J85" s="89"/>
      <c r="K85" s="89"/>
      <c r="L85" s="90"/>
      <c r="M85" s="90"/>
      <c r="N85" s="90"/>
      <c r="O85" s="90"/>
      <c r="P85" s="90"/>
      <c r="Q85" s="90"/>
      <c r="R85" s="88"/>
      <c r="S85" s="88"/>
      <c r="T85" s="88"/>
      <c r="U85" s="88"/>
      <c r="V85" s="88"/>
      <c r="W85" s="89"/>
      <c r="X85" s="88"/>
      <c r="Y85" s="90"/>
      <c r="Z85" s="88"/>
      <c r="AA85" s="88"/>
      <c r="AB85" s="88"/>
      <c r="AC85" s="88"/>
      <c r="AD85" s="66" t="str">
        <f t="shared" si="8"/>
        <v/>
      </c>
      <c r="AE85" s="67" t="str">
        <f t="shared" si="9"/>
        <v/>
      </c>
      <c r="AF85" s="68" t="str">
        <f t="shared" si="10"/>
        <v/>
      </c>
      <c r="AG85" s="67" t="str">
        <f t="shared" si="11"/>
        <v/>
      </c>
      <c r="AH85" s="67" t="str">
        <f>IF(AE85="","",IF(COUNTIF('Books Register'!$AM$5:$AM$504,AE85)=1,SUMIF('Books Register'!$AM$5:$AM$504,AE85,'Books Register'!$AZ$5:$AZ$504),""))</f>
        <v/>
      </c>
      <c r="AI85" s="67" t="str">
        <f>IF(A85="","",IF(OR(AG85&gt;1,COUNTIF('Books Register'!$AM$5:$AM$504,AE85)&gt;1),"Duplicate",IF(AH85="","Only in 2B",INDEX('Books Register'!$AX$5:$AX$504,AH85))))</f>
        <v/>
      </c>
      <c r="AJ85" s="69" t="str">
        <f t="shared" si="12"/>
        <v/>
      </c>
      <c r="AK85" s="69" t="str">
        <f>IF(A85="","",IF(AND(R85&lt;&gt;"",R85&lt;&gt;Setup!$B$7),"Review POS / state",IF(SUMIF('FY Deadlines'!$A$5:$A$14,IF(MONTH(H85)&gt;=4,YEAR(H85),YEAR(H85)-1),'FY Deadlines'!$F$5:$F$14)=0,"Review FY deadline",IF(COUNTIFS('Books Register'!$AM$5:$AM$504,AE85,'Books Register'!$AI$5:$AI$504,"&gt;0")&gt;0,"Open - verify claim period",IF(AND(H85&lt;&gt;"",Setup!$B$24&gt;SUMIF('FY Deadlines'!$A$5:$A$14,IF(MONTH(H85)&gt;=4,YEAR(H85),YEAR(H85)-1),'FY Deadlines'!$F$5:$F$14)),"Section 16(4) expired","Open")))))</f>
        <v/>
      </c>
      <c r="AL85" s="190">
        <f t="shared" si="13"/>
        <v>81</v>
      </c>
      <c r="AM85" s="192" t="str">
        <f t="shared" si="14"/>
        <v/>
      </c>
      <c r="AN85" s="192" t="str">
        <f t="shared" si="15"/>
        <v/>
      </c>
    </row>
    <row r="86" spans="1:40" ht="15" customHeight="1" x14ac:dyDescent="0.25">
      <c r="A86" s="87"/>
      <c r="B86" s="88"/>
      <c r="C86" s="88"/>
      <c r="D86" s="88"/>
      <c r="E86" s="194"/>
      <c r="F86" s="88"/>
      <c r="G86" s="88"/>
      <c r="H86" s="89"/>
      <c r="I86" s="89"/>
      <c r="J86" s="89"/>
      <c r="K86" s="89"/>
      <c r="L86" s="90"/>
      <c r="M86" s="90"/>
      <c r="N86" s="90"/>
      <c r="O86" s="90"/>
      <c r="P86" s="90"/>
      <c r="Q86" s="90"/>
      <c r="R86" s="88"/>
      <c r="S86" s="88"/>
      <c r="T86" s="88"/>
      <c r="U86" s="88"/>
      <c r="V86" s="88"/>
      <c r="W86" s="89"/>
      <c r="X86" s="88"/>
      <c r="Y86" s="90"/>
      <c r="Z86" s="88"/>
      <c r="AA86" s="88"/>
      <c r="AB86" s="88"/>
      <c r="AC86" s="88"/>
      <c r="AD86" s="66" t="str">
        <f t="shared" si="8"/>
        <v/>
      </c>
      <c r="AE86" s="67" t="str">
        <f t="shared" si="9"/>
        <v/>
      </c>
      <c r="AF86" s="68" t="str">
        <f t="shared" si="10"/>
        <v/>
      </c>
      <c r="AG86" s="67" t="str">
        <f t="shared" si="11"/>
        <v/>
      </c>
      <c r="AH86" s="67" t="str">
        <f>IF(AE86="","",IF(COUNTIF('Books Register'!$AM$5:$AM$504,AE86)=1,SUMIF('Books Register'!$AM$5:$AM$504,AE86,'Books Register'!$AZ$5:$AZ$504),""))</f>
        <v/>
      </c>
      <c r="AI86" s="67" t="str">
        <f>IF(A86="","",IF(OR(AG86&gt;1,COUNTIF('Books Register'!$AM$5:$AM$504,AE86)&gt;1),"Duplicate",IF(AH86="","Only in 2B",INDEX('Books Register'!$AX$5:$AX$504,AH86))))</f>
        <v/>
      </c>
      <c r="AJ86" s="69" t="str">
        <f t="shared" si="12"/>
        <v/>
      </c>
      <c r="AK86" s="69" t="str">
        <f>IF(A86="","",IF(AND(R86&lt;&gt;"",R86&lt;&gt;Setup!$B$7),"Review POS / state",IF(SUMIF('FY Deadlines'!$A$5:$A$14,IF(MONTH(H86)&gt;=4,YEAR(H86),YEAR(H86)-1),'FY Deadlines'!$F$5:$F$14)=0,"Review FY deadline",IF(COUNTIFS('Books Register'!$AM$5:$AM$504,AE86,'Books Register'!$AI$5:$AI$504,"&gt;0")&gt;0,"Open - verify claim period",IF(AND(H86&lt;&gt;"",Setup!$B$24&gt;SUMIF('FY Deadlines'!$A$5:$A$14,IF(MONTH(H86)&gt;=4,YEAR(H86),YEAR(H86)-1),'FY Deadlines'!$F$5:$F$14)),"Section 16(4) expired","Open")))))</f>
        <v/>
      </c>
      <c r="AL86" s="190">
        <f t="shared" si="13"/>
        <v>82</v>
      </c>
      <c r="AM86" s="192" t="str">
        <f t="shared" si="14"/>
        <v/>
      </c>
      <c r="AN86" s="192" t="str">
        <f t="shared" si="15"/>
        <v/>
      </c>
    </row>
    <row r="87" spans="1:40" ht="15" customHeight="1" x14ac:dyDescent="0.25">
      <c r="A87" s="87"/>
      <c r="B87" s="88"/>
      <c r="C87" s="88"/>
      <c r="D87" s="88"/>
      <c r="E87" s="194"/>
      <c r="F87" s="88"/>
      <c r="G87" s="88"/>
      <c r="H87" s="89"/>
      <c r="I87" s="89"/>
      <c r="J87" s="89"/>
      <c r="K87" s="89"/>
      <c r="L87" s="90"/>
      <c r="M87" s="90"/>
      <c r="N87" s="90"/>
      <c r="O87" s="90"/>
      <c r="P87" s="90"/>
      <c r="Q87" s="90"/>
      <c r="R87" s="88"/>
      <c r="S87" s="88"/>
      <c r="T87" s="88"/>
      <c r="U87" s="88"/>
      <c r="V87" s="88"/>
      <c r="W87" s="89"/>
      <c r="X87" s="88"/>
      <c r="Y87" s="90"/>
      <c r="Z87" s="88"/>
      <c r="AA87" s="88"/>
      <c r="AB87" s="88"/>
      <c r="AC87" s="88"/>
      <c r="AD87" s="66" t="str">
        <f t="shared" si="8"/>
        <v/>
      </c>
      <c r="AE87" s="67" t="str">
        <f t="shared" si="9"/>
        <v/>
      </c>
      <c r="AF87" s="68" t="str">
        <f t="shared" si="10"/>
        <v/>
      </c>
      <c r="AG87" s="67" t="str">
        <f t="shared" si="11"/>
        <v/>
      </c>
      <c r="AH87" s="67" t="str">
        <f>IF(AE87="","",IF(COUNTIF('Books Register'!$AM$5:$AM$504,AE87)=1,SUMIF('Books Register'!$AM$5:$AM$504,AE87,'Books Register'!$AZ$5:$AZ$504),""))</f>
        <v/>
      </c>
      <c r="AI87" s="67" t="str">
        <f>IF(A87="","",IF(OR(AG87&gt;1,COUNTIF('Books Register'!$AM$5:$AM$504,AE87)&gt;1),"Duplicate",IF(AH87="","Only in 2B",INDEX('Books Register'!$AX$5:$AX$504,AH87))))</f>
        <v/>
      </c>
      <c r="AJ87" s="69" t="str">
        <f t="shared" si="12"/>
        <v/>
      </c>
      <c r="AK87" s="69" t="str">
        <f>IF(A87="","",IF(AND(R87&lt;&gt;"",R87&lt;&gt;Setup!$B$7),"Review POS / state",IF(SUMIF('FY Deadlines'!$A$5:$A$14,IF(MONTH(H87)&gt;=4,YEAR(H87),YEAR(H87)-1),'FY Deadlines'!$F$5:$F$14)=0,"Review FY deadline",IF(COUNTIFS('Books Register'!$AM$5:$AM$504,AE87,'Books Register'!$AI$5:$AI$504,"&gt;0")&gt;0,"Open - verify claim period",IF(AND(H87&lt;&gt;"",Setup!$B$24&gt;SUMIF('FY Deadlines'!$A$5:$A$14,IF(MONTH(H87)&gt;=4,YEAR(H87),YEAR(H87)-1),'FY Deadlines'!$F$5:$F$14)),"Section 16(4) expired","Open")))))</f>
        <v/>
      </c>
      <c r="AL87" s="190">
        <f t="shared" si="13"/>
        <v>83</v>
      </c>
      <c r="AM87" s="192" t="str">
        <f t="shared" si="14"/>
        <v/>
      </c>
      <c r="AN87" s="192" t="str">
        <f t="shared" si="15"/>
        <v/>
      </c>
    </row>
    <row r="88" spans="1:40" ht="15" customHeight="1" x14ac:dyDescent="0.25">
      <c r="A88" s="87"/>
      <c r="B88" s="88"/>
      <c r="C88" s="88"/>
      <c r="D88" s="88"/>
      <c r="E88" s="194"/>
      <c r="F88" s="88"/>
      <c r="G88" s="88"/>
      <c r="H88" s="89"/>
      <c r="I88" s="89"/>
      <c r="J88" s="89"/>
      <c r="K88" s="89"/>
      <c r="L88" s="90"/>
      <c r="M88" s="90"/>
      <c r="N88" s="90"/>
      <c r="O88" s="90"/>
      <c r="P88" s="90"/>
      <c r="Q88" s="90"/>
      <c r="R88" s="88"/>
      <c r="S88" s="88"/>
      <c r="T88" s="88"/>
      <c r="U88" s="88"/>
      <c r="V88" s="88"/>
      <c r="W88" s="89"/>
      <c r="X88" s="88"/>
      <c r="Y88" s="90"/>
      <c r="Z88" s="88"/>
      <c r="AA88" s="88"/>
      <c r="AB88" s="88"/>
      <c r="AC88" s="88"/>
      <c r="AD88" s="66" t="str">
        <f t="shared" si="8"/>
        <v/>
      </c>
      <c r="AE88" s="67" t="str">
        <f t="shared" si="9"/>
        <v/>
      </c>
      <c r="AF88" s="68" t="str">
        <f t="shared" si="10"/>
        <v/>
      </c>
      <c r="AG88" s="67" t="str">
        <f t="shared" si="11"/>
        <v/>
      </c>
      <c r="AH88" s="67" t="str">
        <f>IF(AE88="","",IF(COUNTIF('Books Register'!$AM$5:$AM$504,AE88)=1,SUMIF('Books Register'!$AM$5:$AM$504,AE88,'Books Register'!$AZ$5:$AZ$504),""))</f>
        <v/>
      </c>
      <c r="AI88" s="67" t="str">
        <f>IF(A88="","",IF(OR(AG88&gt;1,COUNTIF('Books Register'!$AM$5:$AM$504,AE88)&gt;1),"Duplicate",IF(AH88="","Only in 2B",INDEX('Books Register'!$AX$5:$AX$504,AH88))))</f>
        <v/>
      </c>
      <c r="AJ88" s="69" t="str">
        <f t="shared" si="12"/>
        <v/>
      </c>
      <c r="AK88" s="69" t="str">
        <f>IF(A88="","",IF(AND(R88&lt;&gt;"",R88&lt;&gt;Setup!$B$7),"Review POS / state",IF(SUMIF('FY Deadlines'!$A$5:$A$14,IF(MONTH(H88)&gt;=4,YEAR(H88),YEAR(H88)-1),'FY Deadlines'!$F$5:$F$14)=0,"Review FY deadline",IF(COUNTIFS('Books Register'!$AM$5:$AM$504,AE88,'Books Register'!$AI$5:$AI$504,"&gt;0")&gt;0,"Open - verify claim period",IF(AND(H88&lt;&gt;"",Setup!$B$24&gt;SUMIF('FY Deadlines'!$A$5:$A$14,IF(MONTH(H88)&gt;=4,YEAR(H88),YEAR(H88)-1),'FY Deadlines'!$F$5:$F$14)),"Section 16(4) expired","Open")))))</f>
        <v/>
      </c>
      <c r="AL88" s="190">
        <f t="shared" si="13"/>
        <v>84</v>
      </c>
      <c r="AM88" s="192" t="str">
        <f t="shared" si="14"/>
        <v/>
      </c>
      <c r="AN88" s="192" t="str">
        <f t="shared" si="15"/>
        <v/>
      </c>
    </row>
    <row r="89" spans="1:40" ht="15" customHeight="1" x14ac:dyDescent="0.25">
      <c r="A89" s="87"/>
      <c r="B89" s="88"/>
      <c r="C89" s="88"/>
      <c r="D89" s="88"/>
      <c r="E89" s="194"/>
      <c r="F89" s="88"/>
      <c r="G89" s="88"/>
      <c r="H89" s="89"/>
      <c r="I89" s="89"/>
      <c r="J89" s="89"/>
      <c r="K89" s="89"/>
      <c r="L89" s="90"/>
      <c r="M89" s="90"/>
      <c r="N89" s="90"/>
      <c r="O89" s="90"/>
      <c r="P89" s="90"/>
      <c r="Q89" s="90"/>
      <c r="R89" s="88"/>
      <c r="S89" s="88"/>
      <c r="T89" s="88"/>
      <c r="U89" s="88"/>
      <c r="V89" s="88"/>
      <c r="W89" s="89"/>
      <c r="X89" s="88"/>
      <c r="Y89" s="90"/>
      <c r="Z89" s="88"/>
      <c r="AA89" s="88"/>
      <c r="AB89" s="88"/>
      <c r="AC89" s="88"/>
      <c r="AD89" s="66" t="str">
        <f t="shared" si="8"/>
        <v/>
      </c>
      <c r="AE89" s="67" t="str">
        <f t="shared" si="9"/>
        <v/>
      </c>
      <c r="AF89" s="68" t="str">
        <f t="shared" si="10"/>
        <v/>
      </c>
      <c r="AG89" s="67" t="str">
        <f t="shared" si="11"/>
        <v/>
      </c>
      <c r="AH89" s="67" t="str">
        <f>IF(AE89="","",IF(COUNTIF('Books Register'!$AM$5:$AM$504,AE89)=1,SUMIF('Books Register'!$AM$5:$AM$504,AE89,'Books Register'!$AZ$5:$AZ$504),""))</f>
        <v/>
      </c>
      <c r="AI89" s="67" t="str">
        <f>IF(A89="","",IF(OR(AG89&gt;1,COUNTIF('Books Register'!$AM$5:$AM$504,AE89)&gt;1),"Duplicate",IF(AH89="","Only in 2B",INDEX('Books Register'!$AX$5:$AX$504,AH89))))</f>
        <v/>
      </c>
      <c r="AJ89" s="69" t="str">
        <f t="shared" si="12"/>
        <v/>
      </c>
      <c r="AK89" s="69" t="str">
        <f>IF(A89="","",IF(AND(R89&lt;&gt;"",R89&lt;&gt;Setup!$B$7),"Review POS / state",IF(SUMIF('FY Deadlines'!$A$5:$A$14,IF(MONTH(H89)&gt;=4,YEAR(H89),YEAR(H89)-1),'FY Deadlines'!$F$5:$F$14)=0,"Review FY deadline",IF(COUNTIFS('Books Register'!$AM$5:$AM$504,AE89,'Books Register'!$AI$5:$AI$504,"&gt;0")&gt;0,"Open - verify claim period",IF(AND(H89&lt;&gt;"",Setup!$B$24&gt;SUMIF('FY Deadlines'!$A$5:$A$14,IF(MONTH(H89)&gt;=4,YEAR(H89),YEAR(H89)-1),'FY Deadlines'!$F$5:$F$14)),"Section 16(4) expired","Open")))))</f>
        <v/>
      </c>
      <c r="AL89" s="190">
        <f t="shared" si="13"/>
        <v>85</v>
      </c>
      <c r="AM89" s="192" t="str">
        <f t="shared" si="14"/>
        <v/>
      </c>
      <c r="AN89" s="192" t="str">
        <f t="shared" si="15"/>
        <v/>
      </c>
    </row>
    <row r="90" spans="1:40" ht="15" customHeight="1" x14ac:dyDescent="0.25">
      <c r="A90" s="87"/>
      <c r="B90" s="88"/>
      <c r="C90" s="88"/>
      <c r="D90" s="88"/>
      <c r="E90" s="194"/>
      <c r="F90" s="88"/>
      <c r="G90" s="88"/>
      <c r="H90" s="89"/>
      <c r="I90" s="89"/>
      <c r="J90" s="89"/>
      <c r="K90" s="89"/>
      <c r="L90" s="90"/>
      <c r="M90" s="90"/>
      <c r="N90" s="90"/>
      <c r="O90" s="90"/>
      <c r="P90" s="90"/>
      <c r="Q90" s="90"/>
      <c r="R90" s="88"/>
      <c r="S90" s="88"/>
      <c r="T90" s="88"/>
      <c r="U90" s="88"/>
      <c r="V90" s="88"/>
      <c r="W90" s="89"/>
      <c r="X90" s="88"/>
      <c r="Y90" s="90"/>
      <c r="Z90" s="88"/>
      <c r="AA90" s="88"/>
      <c r="AB90" s="88"/>
      <c r="AC90" s="88"/>
      <c r="AD90" s="66" t="str">
        <f t="shared" si="8"/>
        <v/>
      </c>
      <c r="AE90" s="67" t="str">
        <f t="shared" si="9"/>
        <v/>
      </c>
      <c r="AF90" s="68" t="str">
        <f t="shared" si="10"/>
        <v/>
      </c>
      <c r="AG90" s="67" t="str">
        <f t="shared" si="11"/>
        <v/>
      </c>
      <c r="AH90" s="67" t="str">
        <f>IF(AE90="","",IF(COUNTIF('Books Register'!$AM$5:$AM$504,AE90)=1,SUMIF('Books Register'!$AM$5:$AM$504,AE90,'Books Register'!$AZ$5:$AZ$504),""))</f>
        <v/>
      </c>
      <c r="AI90" s="67" t="str">
        <f>IF(A90="","",IF(OR(AG90&gt;1,COUNTIF('Books Register'!$AM$5:$AM$504,AE90)&gt;1),"Duplicate",IF(AH90="","Only in 2B",INDEX('Books Register'!$AX$5:$AX$504,AH90))))</f>
        <v/>
      </c>
      <c r="AJ90" s="69" t="str">
        <f t="shared" si="12"/>
        <v/>
      </c>
      <c r="AK90" s="69" t="str">
        <f>IF(A90="","",IF(AND(R90&lt;&gt;"",R90&lt;&gt;Setup!$B$7),"Review POS / state",IF(SUMIF('FY Deadlines'!$A$5:$A$14,IF(MONTH(H90)&gt;=4,YEAR(H90),YEAR(H90)-1),'FY Deadlines'!$F$5:$F$14)=0,"Review FY deadline",IF(COUNTIFS('Books Register'!$AM$5:$AM$504,AE90,'Books Register'!$AI$5:$AI$504,"&gt;0")&gt;0,"Open - verify claim period",IF(AND(H90&lt;&gt;"",Setup!$B$24&gt;SUMIF('FY Deadlines'!$A$5:$A$14,IF(MONTH(H90)&gt;=4,YEAR(H90),YEAR(H90)-1),'FY Deadlines'!$F$5:$F$14)),"Section 16(4) expired","Open")))))</f>
        <v/>
      </c>
      <c r="AL90" s="190">
        <f t="shared" si="13"/>
        <v>86</v>
      </c>
      <c r="AM90" s="192" t="str">
        <f t="shared" si="14"/>
        <v/>
      </c>
      <c r="AN90" s="192" t="str">
        <f t="shared" si="15"/>
        <v/>
      </c>
    </row>
    <row r="91" spans="1:40" ht="15" customHeight="1" x14ac:dyDescent="0.25">
      <c r="A91" s="87"/>
      <c r="B91" s="88"/>
      <c r="C91" s="88"/>
      <c r="D91" s="88"/>
      <c r="E91" s="194"/>
      <c r="F91" s="88"/>
      <c r="G91" s="88"/>
      <c r="H91" s="89"/>
      <c r="I91" s="89"/>
      <c r="J91" s="89"/>
      <c r="K91" s="89"/>
      <c r="L91" s="90"/>
      <c r="M91" s="90"/>
      <c r="N91" s="90"/>
      <c r="O91" s="90"/>
      <c r="P91" s="90"/>
      <c r="Q91" s="90"/>
      <c r="R91" s="88"/>
      <c r="S91" s="88"/>
      <c r="T91" s="88"/>
      <c r="U91" s="88"/>
      <c r="V91" s="88"/>
      <c r="W91" s="89"/>
      <c r="X91" s="88"/>
      <c r="Y91" s="90"/>
      <c r="Z91" s="88"/>
      <c r="AA91" s="88"/>
      <c r="AB91" s="88"/>
      <c r="AC91" s="88"/>
      <c r="AD91" s="66" t="str">
        <f t="shared" si="8"/>
        <v/>
      </c>
      <c r="AE91" s="67" t="str">
        <f t="shared" si="9"/>
        <v/>
      </c>
      <c r="AF91" s="68" t="str">
        <f t="shared" si="10"/>
        <v/>
      </c>
      <c r="AG91" s="67" t="str">
        <f t="shared" si="11"/>
        <v/>
      </c>
      <c r="AH91" s="67" t="str">
        <f>IF(AE91="","",IF(COUNTIF('Books Register'!$AM$5:$AM$504,AE91)=1,SUMIF('Books Register'!$AM$5:$AM$504,AE91,'Books Register'!$AZ$5:$AZ$504),""))</f>
        <v/>
      </c>
      <c r="AI91" s="67" t="str">
        <f>IF(A91="","",IF(OR(AG91&gt;1,COUNTIF('Books Register'!$AM$5:$AM$504,AE91)&gt;1),"Duplicate",IF(AH91="","Only in 2B",INDEX('Books Register'!$AX$5:$AX$504,AH91))))</f>
        <v/>
      </c>
      <c r="AJ91" s="69" t="str">
        <f t="shared" si="12"/>
        <v/>
      </c>
      <c r="AK91" s="69" t="str">
        <f>IF(A91="","",IF(AND(R91&lt;&gt;"",R91&lt;&gt;Setup!$B$7),"Review POS / state",IF(SUMIF('FY Deadlines'!$A$5:$A$14,IF(MONTH(H91)&gt;=4,YEAR(H91),YEAR(H91)-1),'FY Deadlines'!$F$5:$F$14)=0,"Review FY deadline",IF(COUNTIFS('Books Register'!$AM$5:$AM$504,AE91,'Books Register'!$AI$5:$AI$504,"&gt;0")&gt;0,"Open - verify claim period",IF(AND(H91&lt;&gt;"",Setup!$B$24&gt;SUMIF('FY Deadlines'!$A$5:$A$14,IF(MONTH(H91)&gt;=4,YEAR(H91),YEAR(H91)-1),'FY Deadlines'!$F$5:$F$14)),"Section 16(4) expired","Open")))))</f>
        <v/>
      </c>
      <c r="AL91" s="190">
        <f t="shared" si="13"/>
        <v>87</v>
      </c>
      <c r="AM91" s="192" t="str">
        <f t="shared" si="14"/>
        <v/>
      </c>
      <c r="AN91" s="192" t="str">
        <f t="shared" si="15"/>
        <v/>
      </c>
    </row>
    <row r="92" spans="1:40" ht="15" customHeight="1" x14ac:dyDescent="0.25">
      <c r="A92" s="87"/>
      <c r="B92" s="88"/>
      <c r="C92" s="88"/>
      <c r="D92" s="88"/>
      <c r="E92" s="194"/>
      <c r="F92" s="88"/>
      <c r="G92" s="88"/>
      <c r="H92" s="89"/>
      <c r="I92" s="89"/>
      <c r="J92" s="89"/>
      <c r="K92" s="89"/>
      <c r="L92" s="90"/>
      <c r="M92" s="90"/>
      <c r="N92" s="90"/>
      <c r="O92" s="90"/>
      <c r="P92" s="90"/>
      <c r="Q92" s="90"/>
      <c r="R92" s="88"/>
      <c r="S92" s="88"/>
      <c r="T92" s="88"/>
      <c r="U92" s="88"/>
      <c r="V92" s="88"/>
      <c r="W92" s="89"/>
      <c r="X92" s="88"/>
      <c r="Y92" s="90"/>
      <c r="Z92" s="88"/>
      <c r="AA92" s="88"/>
      <c r="AB92" s="88"/>
      <c r="AC92" s="88"/>
      <c r="AD92" s="66" t="str">
        <f t="shared" si="8"/>
        <v/>
      </c>
      <c r="AE92" s="67" t="str">
        <f t="shared" si="9"/>
        <v/>
      </c>
      <c r="AF92" s="68" t="str">
        <f t="shared" si="10"/>
        <v/>
      </c>
      <c r="AG92" s="67" t="str">
        <f t="shared" si="11"/>
        <v/>
      </c>
      <c r="AH92" s="67" t="str">
        <f>IF(AE92="","",IF(COUNTIF('Books Register'!$AM$5:$AM$504,AE92)=1,SUMIF('Books Register'!$AM$5:$AM$504,AE92,'Books Register'!$AZ$5:$AZ$504),""))</f>
        <v/>
      </c>
      <c r="AI92" s="67" t="str">
        <f>IF(A92="","",IF(OR(AG92&gt;1,COUNTIF('Books Register'!$AM$5:$AM$504,AE92)&gt;1),"Duplicate",IF(AH92="","Only in 2B",INDEX('Books Register'!$AX$5:$AX$504,AH92))))</f>
        <v/>
      </c>
      <c r="AJ92" s="69" t="str">
        <f t="shared" si="12"/>
        <v/>
      </c>
      <c r="AK92" s="69" t="str">
        <f>IF(A92="","",IF(AND(R92&lt;&gt;"",R92&lt;&gt;Setup!$B$7),"Review POS / state",IF(SUMIF('FY Deadlines'!$A$5:$A$14,IF(MONTH(H92)&gt;=4,YEAR(H92),YEAR(H92)-1),'FY Deadlines'!$F$5:$F$14)=0,"Review FY deadline",IF(COUNTIFS('Books Register'!$AM$5:$AM$504,AE92,'Books Register'!$AI$5:$AI$504,"&gt;0")&gt;0,"Open - verify claim period",IF(AND(H92&lt;&gt;"",Setup!$B$24&gt;SUMIF('FY Deadlines'!$A$5:$A$14,IF(MONTH(H92)&gt;=4,YEAR(H92),YEAR(H92)-1),'FY Deadlines'!$F$5:$F$14)),"Section 16(4) expired","Open")))))</f>
        <v/>
      </c>
      <c r="AL92" s="190">
        <f t="shared" si="13"/>
        <v>88</v>
      </c>
      <c r="AM92" s="192" t="str">
        <f t="shared" si="14"/>
        <v/>
      </c>
      <c r="AN92" s="192" t="str">
        <f t="shared" si="15"/>
        <v/>
      </c>
    </row>
    <row r="93" spans="1:40" ht="15" customHeight="1" x14ac:dyDescent="0.25">
      <c r="A93" s="87"/>
      <c r="B93" s="88"/>
      <c r="C93" s="88"/>
      <c r="D93" s="88"/>
      <c r="E93" s="194"/>
      <c r="F93" s="88"/>
      <c r="G93" s="88"/>
      <c r="H93" s="89"/>
      <c r="I93" s="89"/>
      <c r="J93" s="89"/>
      <c r="K93" s="89"/>
      <c r="L93" s="90"/>
      <c r="M93" s="90"/>
      <c r="N93" s="90"/>
      <c r="O93" s="90"/>
      <c r="P93" s="90"/>
      <c r="Q93" s="90"/>
      <c r="R93" s="88"/>
      <c r="S93" s="88"/>
      <c r="T93" s="88"/>
      <c r="U93" s="88"/>
      <c r="V93" s="88"/>
      <c r="W93" s="89"/>
      <c r="X93" s="88"/>
      <c r="Y93" s="90"/>
      <c r="Z93" s="88"/>
      <c r="AA93" s="88"/>
      <c r="AB93" s="88"/>
      <c r="AC93" s="88"/>
      <c r="AD93" s="66" t="str">
        <f t="shared" si="8"/>
        <v/>
      </c>
      <c r="AE93" s="67" t="str">
        <f t="shared" si="9"/>
        <v/>
      </c>
      <c r="AF93" s="68" t="str">
        <f t="shared" si="10"/>
        <v/>
      </c>
      <c r="AG93" s="67" t="str">
        <f t="shared" si="11"/>
        <v/>
      </c>
      <c r="AH93" s="67" t="str">
        <f>IF(AE93="","",IF(COUNTIF('Books Register'!$AM$5:$AM$504,AE93)=1,SUMIF('Books Register'!$AM$5:$AM$504,AE93,'Books Register'!$AZ$5:$AZ$504),""))</f>
        <v/>
      </c>
      <c r="AI93" s="67" t="str">
        <f>IF(A93="","",IF(OR(AG93&gt;1,COUNTIF('Books Register'!$AM$5:$AM$504,AE93)&gt;1),"Duplicate",IF(AH93="","Only in 2B",INDEX('Books Register'!$AX$5:$AX$504,AH93))))</f>
        <v/>
      </c>
      <c r="AJ93" s="69" t="str">
        <f t="shared" si="12"/>
        <v/>
      </c>
      <c r="AK93" s="69" t="str">
        <f>IF(A93="","",IF(AND(R93&lt;&gt;"",R93&lt;&gt;Setup!$B$7),"Review POS / state",IF(SUMIF('FY Deadlines'!$A$5:$A$14,IF(MONTH(H93)&gt;=4,YEAR(H93),YEAR(H93)-1),'FY Deadlines'!$F$5:$F$14)=0,"Review FY deadline",IF(COUNTIFS('Books Register'!$AM$5:$AM$504,AE93,'Books Register'!$AI$5:$AI$504,"&gt;0")&gt;0,"Open - verify claim period",IF(AND(H93&lt;&gt;"",Setup!$B$24&gt;SUMIF('FY Deadlines'!$A$5:$A$14,IF(MONTH(H93)&gt;=4,YEAR(H93),YEAR(H93)-1),'FY Deadlines'!$F$5:$F$14)),"Section 16(4) expired","Open")))))</f>
        <v/>
      </c>
      <c r="AL93" s="190">
        <f t="shared" si="13"/>
        <v>89</v>
      </c>
      <c r="AM93" s="192" t="str">
        <f t="shared" si="14"/>
        <v/>
      </c>
      <c r="AN93" s="192" t="str">
        <f t="shared" si="15"/>
        <v/>
      </c>
    </row>
    <row r="94" spans="1:40" ht="15" customHeight="1" x14ac:dyDescent="0.25">
      <c r="A94" s="87"/>
      <c r="B94" s="88"/>
      <c r="C94" s="88"/>
      <c r="D94" s="88"/>
      <c r="E94" s="194"/>
      <c r="F94" s="88"/>
      <c r="G94" s="88"/>
      <c r="H94" s="89"/>
      <c r="I94" s="89"/>
      <c r="J94" s="89"/>
      <c r="K94" s="89"/>
      <c r="L94" s="90"/>
      <c r="M94" s="90"/>
      <c r="N94" s="90"/>
      <c r="O94" s="90"/>
      <c r="P94" s="90"/>
      <c r="Q94" s="90"/>
      <c r="R94" s="88"/>
      <c r="S94" s="88"/>
      <c r="T94" s="88"/>
      <c r="U94" s="88"/>
      <c r="V94" s="88"/>
      <c r="W94" s="89"/>
      <c r="X94" s="88"/>
      <c r="Y94" s="90"/>
      <c r="Z94" s="88"/>
      <c r="AA94" s="88"/>
      <c r="AB94" s="88"/>
      <c r="AC94" s="88"/>
      <c r="AD94" s="66" t="str">
        <f t="shared" si="8"/>
        <v/>
      </c>
      <c r="AE94" s="67" t="str">
        <f t="shared" si="9"/>
        <v/>
      </c>
      <c r="AF94" s="68" t="str">
        <f t="shared" si="10"/>
        <v/>
      </c>
      <c r="AG94" s="67" t="str">
        <f t="shared" si="11"/>
        <v/>
      </c>
      <c r="AH94" s="67" t="str">
        <f>IF(AE94="","",IF(COUNTIF('Books Register'!$AM$5:$AM$504,AE94)=1,SUMIF('Books Register'!$AM$5:$AM$504,AE94,'Books Register'!$AZ$5:$AZ$504),""))</f>
        <v/>
      </c>
      <c r="AI94" s="67" t="str">
        <f>IF(A94="","",IF(OR(AG94&gt;1,COUNTIF('Books Register'!$AM$5:$AM$504,AE94)&gt;1),"Duplicate",IF(AH94="","Only in 2B",INDEX('Books Register'!$AX$5:$AX$504,AH94))))</f>
        <v/>
      </c>
      <c r="AJ94" s="69" t="str">
        <f t="shared" si="12"/>
        <v/>
      </c>
      <c r="AK94" s="69" t="str">
        <f>IF(A94="","",IF(AND(R94&lt;&gt;"",R94&lt;&gt;Setup!$B$7),"Review POS / state",IF(SUMIF('FY Deadlines'!$A$5:$A$14,IF(MONTH(H94)&gt;=4,YEAR(H94),YEAR(H94)-1),'FY Deadlines'!$F$5:$F$14)=0,"Review FY deadline",IF(COUNTIFS('Books Register'!$AM$5:$AM$504,AE94,'Books Register'!$AI$5:$AI$504,"&gt;0")&gt;0,"Open - verify claim period",IF(AND(H94&lt;&gt;"",Setup!$B$24&gt;SUMIF('FY Deadlines'!$A$5:$A$14,IF(MONTH(H94)&gt;=4,YEAR(H94),YEAR(H94)-1),'FY Deadlines'!$F$5:$F$14)),"Section 16(4) expired","Open")))))</f>
        <v/>
      </c>
      <c r="AL94" s="190">
        <f t="shared" si="13"/>
        <v>90</v>
      </c>
      <c r="AM94" s="192" t="str">
        <f t="shared" si="14"/>
        <v/>
      </c>
      <c r="AN94" s="192" t="str">
        <f t="shared" si="15"/>
        <v/>
      </c>
    </row>
    <row r="95" spans="1:40" ht="15" customHeight="1" x14ac:dyDescent="0.25">
      <c r="A95" s="87"/>
      <c r="B95" s="88"/>
      <c r="C95" s="88"/>
      <c r="D95" s="88"/>
      <c r="E95" s="194"/>
      <c r="F95" s="88"/>
      <c r="G95" s="88"/>
      <c r="H95" s="89"/>
      <c r="I95" s="89"/>
      <c r="J95" s="89"/>
      <c r="K95" s="89"/>
      <c r="L95" s="90"/>
      <c r="M95" s="90"/>
      <c r="N95" s="90"/>
      <c r="O95" s="90"/>
      <c r="P95" s="90"/>
      <c r="Q95" s="90"/>
      <c r="R95" s="88"/>
      <c r="S95" s="88"/>
      <c r="T95" s="88"/>
      <c r="U95" s="88"/>
      <c r="V95" s="88"/>
      <c r="W95" s="89"/>
      <c r="X95" s="88"/>
      <c r="Y95" s="90"/>
      <c r="Z95" s="88"/>
      <c r="AA95" s="88"/>
      <c r="AB95" s="88"/>
      <c r="AC95" s="88"/>
      <c r="AD95" s="66" t="str">
        <f t="shared" si="8"/>
        <v/>
      </c>
      <c r="AE95" s="67" t="str">
        <f t="shared" si="9"/>
        <v/>
      </c>
      <c r="AF95" s="68" t="str">
        <f t="shared" si="10"/>
        <v/>
      </c>
      <c r="AG95" s="67" t="str">
        <f t="shared" si="11"/>
        <v/>
      </c>
      <c r="AH95" s="67" t="str">
        <f>IF(AE95="","",IF(COUNTIF('Books Register'!$AM$5:$AM$504,AE95)=1,SUMIF('Books Register'!$AM$5:$AM$504,AE95,'Books Register'!$AZ$5:$AZ$504),""))</f>
        <v/>
      </c>
      <c r="AI95" s="67" t="str">
        <f>IF(A95="","",IF(OR(AG95&gt;1,COUNTIF('Books Register'!$AM$5:$AM$504,AE95)&gt;1),"Duplicate",IF(AH95="","Only in 2B",INDEX('Books Register'!$AX$5:$AX$504,AH95))))</f>
        <v/>
      </c>
      <c r="AJ95" s="69" t="str">
        <f t="shared" si="12"/>
        <v/>
      </c>
      <c r="AK95" s="69" t="str">
        <f>IF(A95="","",IF(AND(R95&lt;&gt;"",R95&lt;&gt;Setup!$B$7),"Review POS / state",IF(SUMIF('FY Deadlines'!$A$5:$A$14,IF(MONTH(H95)&gt;=4,YEAR(H95),YEAR(H95)-1),'FY Deadlines'!$F$5:$F$14)=0,"Review FY deadline",IF(COUNTIFS('Books Register'!$AM$5:$AM$504,AE95,'Books Register'!$AI$5:$AI$504,"&gt;0")&gt;0,"Open - verify claim period",IF(AND(H95&lt;&gt;"",Setup!$B$24&gt;SUMIF('FY Deadlines'!$A$5:$A$14,IF(MONTH(H95)&gt;=4,YEAR(H95),YEAR(H95)-1),'FY Deadlines'!$F$5:$F$14)),"Section 16(4) expired","Open")))))</f>
        <v/>
      </c>
      <c r="AL95" s="190">
        <f t="shared" si="13"/>
        <v>91</v>
      </c>
      <c r="AM95" s="192" t="str">
        <f t="shared" si="14"/>
        <v/>
      </c>
      <c r="AN95" s="192" t="str">
        <f t="shared" si="15"/>
        <v/>
      </c>
    </row>
    <row r="96" spans="1:40" ht="15" customHeight="1" x14ac:dyDescent="0.25">
      <c r="A96" s="87"/>
      <c r="B96" s="88"/>
      <c r="C96" s="88"/>
      <c r="D96" s="88"/>
      <c r="E96" s="194"/>
      <c r="F96" s="88"/>
      <c r="G96" s="88"/>
      <c r="H96" s="89"/>
      <c r="I96" s="89"/>
      <c r="J96" s="89"/>
      <c r="K96" s="89"/>
      <c r="L96" s="90"/>
      <c r="M96" s="90"/>
      <c r="N96" s="90"/>
      <c r="O96" s="90"/>
      <c r="P96" s="90"/>
      <c r="Q96" s="90"/>
      <c r="R96" s="88"/>
      <c r="S96" s="88"/>
      <c r="T96" s="88"/>
      <c r="U96" s="88"/>
      <c r="V96" s="88"/>
      <c r="W96" s="89"/>
      <c r="X96" s="88"/>
      <c r="Y96" s="90"/>
      <c r="Z96" s="88"/>
      <c r="AA96" s="88"/>
      <c r="AB96" s="88"/>
      <c r="AC96" s="88"/>
      <c r="AD96" s="66" t="str">
        <f t="shared" si="8"/>
        <v/>
      </c>
      <c r="AE96" s="67" t="str">
        <f t="shared" si="9"/>
        <v/>
      </c>
      <c r="AF96" s="68" t="str">
        <f t="shared" si="10"/>
        <v/>
      </c>
      <c r="AG96" s="67" t="str">
        <f t="shared" si="11"/>
        <v/>
      </c>
      <c r="AH96" s="67" t="str">
        <f>IF(AE96="","",IF(COUNTIF('Books Register'!$AM$5:$AM$504,AE96)=1,SUMIF('Books Register'!$AM$5:$AM$504,AE96,'Books Register'!$AZ$5:$AZ$504),""))</f>
        <v/>
      </c>
      <c r="AI96" s="67" t="str">
        <f>IF(A96="","",IF(OR(AG96&gt;1,COUNTIF('Books Register'!$AM$5:$AM$504,AE96)&gt;1),"Duplicate",IF(AH96="","Only in 2B",INDEX('Books Register'!$AX$5:$AX$504,AH96))))</f>
        <v/>
      </c>
      <c r="AJ96" s="69" t="str">
        <f t="shared" si="12"/>
        <v/>
      </c>
      <c r="AK96" s="69" t="str">
        <f>IF(A96="","",IF(AND(R96&lt;&gt;"",R96&lt;&gt;Setup!$B$7),"Review POS / state",IF(SUMIF('FY Deadlines'!$A$5:$A$14,IF(MONTH(H96)&gt;=4,YEAR(H96),YEAR(H96)-1),'FY Deadlines'!$F$5:$F$14)=0,"Review FY deadline",IF(COUNTIFS('Books Register'!$AM$5:$AM$504,AE96,'Books Register'!$AI$5:$AI$504,"&gt;0")&gt;0,"Open - verify claim period",IF(AND(H96&lt;&gt;"",Setup!$B$24&gt;SUMIF('FY Deadlines'!$A$5:$A$14,IF(MONTH(H96)&gt;=4,YEAR(H96),YEAR(H96)-1),'FY Deadlines'!$F$5:$F$14)),"Section 16(4) expired","Open")))))</f>
        <v/>
      </c>
      <c r="AL96" s="190">
        <f t="shared" si="13"/>
        <v>92</v>
      </c>
      <c r="AM96" s="192" t="str">
        <f t="shared" si="14"/>
        <v/>
      </c>
      <c r="AN96" s="192" t="str">
        <f t="shared" si="15"/>
        <v/>
      </c>
    </row>
    <row r="97" spans="1:40" ht="15" customHeight="1" x14ac:dyDescent="0.25">
      <c r="A97" s="87"/>
      <c r="B97" s="88"/>
      <c r="C97" s="88"/>
      <c r="D97" s="88"/>
      <c r="E97" s="194"/>
      <c r="F97" s="88"/>
      <c r="G97" s="88"/>
      <c r="H97" s="89"/>
      <c r="I97" s="89"/>
      <c r="J97" s="89"/>
      <c r="K97" s="89"/>
      <c r="L97" s="90"/>
      <c r="M97" s="90"/>
      <c r="N97" s="90"/>
      <c r="O97" s="90"/>
      <c r="P97" s="90"/>
      <c r="Q97" s="90"/>
      <c r="R97" s="88"/>
      <c r="S97" s="88"/>
      <c r="T97" s="88"/>
      <c r="U97" s="88"/>
      <c r="V97" s="88"/>
      <c r="W97" s="89"/>
      <c r="X97" s="88"/>
      <c r="Y97" s="90"/>
      <c r="Z97" s="88"/>
      <c r="AA97" s="88"/>
      <c r="AB97" s="88"/>
      <c r="AC97" s="88"/>
      <c r="AD97" s="66" t="str">
        <f t="shared" si="8"/>
        <v/>
      </c>
      <c r="AE97" s="67" t="str">
        <f t="shared" si="9"/>
        <v/>
      </c>
      <c r="AF97" s="68" t="str">
        <f t="shared" si="10"/>
        <v/>
      </c>
      <c r="AG97" s="67" t="str">
        <f t="shared" si="11"/>
        <v/>
      </c>
      <c r="AH97" s="67" t="str">
        <f>IF(AE97="","",IF(COUNTIF('Books Register'!$AM$5:$AM$504,AE97)=1,SUMIF('Books Register'!$AM$5:$AM$504,AE97,'Books Register'!$AZ$5:$AZ$504),""))</f>
        <v/>
      </c>
      <c r="AI97" s="67" t="str">
        <f>IF(A97="","",IF(OR(AG97&gt;1,COUNTIF('Books Register'!$AM$5:$AM$504,AE97)&gt;1),"Duplicate",IF(AH97="","Only in 2B",INDEX('Books Register'!$AX$5:$AX$504,AH97))))</f>
        <v/>
      </c>
      <c r="AJ97" s="69" t="str">
        <f t="shared" si="12"/>
        <v/>
      </c>
      <c r="AK97" s="69" t="str">
        <f>IF(A97="","",IF(AND(R97&lt;&gt;"",R97&lt;&gt;Setup!$B$7),"Review POS / state",IF(SUMIF('FY Deadlines'!$A$5:$A$14,IF(MONTH(H97)&gt;=4,YEAR(H97),YEAR(H97)-1),'FY Deadlines'!$F$5:$F$14)=0,"Review FY deadline",IF(COUNTIFS('Books Register'!$AM$5:$AM$504,AE97,'Books Register'!$AI$5:$AI$504,"&gt;0")&gt;0,"Open - verify claim period",IF(AND(H97&lt;&gt;"",Setup!$B$24&gt;SUMIF('FY Deadlines'!$A$5:$A$14,IF(MONTH(H97)&gt;=4,YEAR(H97),YEAR(H97)-1),'FY Deadlines'!$F$5:$F$14)),"Section 16(4) expired","Open")))))</f>
        <v/>
      </c>
      <c r="AL97" s="190">
        <f t="shared" si="13"/>
        <v>93</v>
      </c>
      <c r="AM97" s="192" t="str">
        <f t="shared" si="14"/>
        <v/>
      </c>
      <c r="AN97" s="192" t="str">
        <f t="shared" si="15"/>
        <v/>
      </c>
    </row>
    <row r="98" spans="1:40" ht="15" customHeight="1" x14ac:dyDescent="0.25">
      <c r="A98" s="87"/>
      <c r="B98" s="88"/>
      <c r="C98" s="88"/>
      <c r="D98" s="88"/>
      <c r="E98" s="194"/>
      <c r="F98" s="88"/>
      <c r="G98" s="88"/>
      <c r="H98" s="89"/>
      <c r="I98" s="89"/>
      <c r="J98" s="89"/>
      <c r="K98" s="89"/>
      <c r="L98" s="90"/>
      <c r="M98" s="90"/>
      <c r="N98" s="90"/>
      <c r="O98" s="90"/>
      <c r="P98" s="90"/>
      <c r="Q98" s="90"/>
      <c r="R98" s="88"/>
      <c r="S98" s="88"/>
      <c r="T98" s="88"/>
      <c r="U98" s="88"/>
      <c r="V98" s="88"/>
      <c r="W98" s="89"/>
      <c r="X98" s="88"/>
      <c r="Y98" s="90"/>
      <c r="Z98" s="88"/>
      <c r="AA98" s="88"/>
      <c r="AB98" s="88"/>
      <c r="AC98" s="88"/>
      <c r="AD98" s="66" t="str">
        <f t="shared" si="8"/>
        <v/>
      </c>
      <c r="AE98" s="67" t="str">
        <f t="shared" si="9"/>
        <v/>
      </c>
      <c r="AF98" s="68" t="str">
        <f t="shared" si="10"/>
        <v/>
      </c>
      <c r="AG98" s="67" t="str">
        <f t="shared" si="11"/>
        <v/>
      </c>
      <c r="AH98" s="67" t="str">
        <f>IF(AE98="","",IF(COUNTIF('Books Register'!$AM$5:$AM$504,AE98)=1,SUMIF('Books Register'!$AM$5:$AM$504,AE98,'Books Register'!$AZ$5:$AZ$504),""))</f>
        <v/>
      </c>
      <c r="AI98" s="67" t="str">
        <f>IF(A98="","",IF(OR(AG98&gt;1,COUNTIF('Books Register'!$AM$5:$AM$504,AE98)&gt;1),"Duplicate",IF(AH98="","Only in 2B",INDEX('Books Register'!$AX$5:$AX$504,AH98))))</f>
        <v/>
      </c>
      <c r="AJ98" s="69" t="str">
        <f t="shared" si="12"/>
        <v/>
      </c>
      <c r="AK98" s="69" t="str">
        <f>IF(A98="","",IF(AND(R98&lt;&gt;"",R98&lt;&gt;Setup!$B$7),"Review POS / state",IF(SUMIF('FY Deadlines'!$A$5:$A$14,IF(MONTH(H98)&gt;=4,YEAR(H98),YEAR(H98)-1),'FY Deadlines'!$F$5:$F$14)=0,"Review FY deadline",IF(COUNTIFS('Books Register'!$AM$5:$AM$504,AE98,'Books Register'!$AI$5:$AI$504,"&gt;0")&gt;0,"Open - verify claim period",IF(AND(H98&lt;&gt;"",Setup!$B$24&gt;SUMIF('FY Deadlines'!$A$5:$A$14,IF(MONTH(H98)&gt;=4,YEAR(H98),YEAR(H98)-1),'FY Deadlines'!$F$5:$F$14)),"Section 16(4) expired","Open")))))</f>
        <v/>
      </c>
      <c r="AL98" s="190">
        <f t="shared" si="13"/>
        <v>94</v>
      </c>
      <c r="AM98" s="192" t="str">
        <f t="shared" si="14"/>
        <v/>
      </c>
      <c r="AN98" s="192" t="str">
        <f t="shared" si="15"/>
        <v/>
      </c>
    </row>
    <row r="99" spans="1:40" ht="15" customHeight="1" x14ac:dyDescent="0.25">
      <c r="A99" s="87"/>
      <c r="B99" s="88"/>
      <c r="C99" s="88"/>
      <c r="D99" s="88"/>
      <c r="E99" s="194"/>
      <c r="F99" s="88"/>
      <c r="G99" s="88"/>
      <c r="H99" s="89"/>
      <c r="I99" s="89"/>
      <c r="J99" s="89"/>
      <c r="K99" s="89"/>
      <c r="L99" s="90"/>
      <c r="M99" s="90"/>
      <c r="N99" s="90"/>
      <c r="O99" s="90"/>
      <c r="P99" s="90"/>
      <c r="Q99" s="90"/>
      <c r="R99" s="88"/>
      <c r="S99" s="88"/>
      <c r="T99" s="88"/>
      <c r="U99" s="88"/>
      <c r="V99" s="88"/>
      <c r="W99" s="89"/>
      <c r="X99" s="88"/>
      <c r="Y99" s="90"/>
      <c r="Z99" s="88"/>
      <c r="AA99" s="88"/>
      <c r="AB99" s="88"/>
      <c r="AC99" s="88"/>
      <c r="AD99" s="66" t="str">
        <f t="shared" si="8"/>
        <v/>
      </c>
      <c r="AE99" s="67" t="str">
        <f t="shared" si="9"/>
        <v/>
      </c>
      <c r="AF99" s="68" t="str">
        <f t="shared" si="10"/>
        <v/>
      </c>
      <c r="AG99" s="67" t="str">
        <f t="shared" si="11"/>
        <v/>
      </c>
      <c r="AH99" s="67" t="str">
        <f>IF(AE99="","",IF(COUNTIF('Books Register'!$AM$5:$AM$504,AE99)=1,SUMIF('Books Register'!$AM$5:$AM$504,AE99,'Books Register'!$AZ$5:$AZ$504),""))</f>
        <v/>
      </c>
      <c r="AI99" s="67" t="str">
        <f>IF(A99="","",IF(OR(AG99&gt;1,COUNTIF('Books Register'!$AM$5:$AM$504,AE99)&gt;1),"Duplicate",IF(AH99="","Only in 2B",INDEX('Books Register'!$AX$5:$AX$504,AH99))))</f>
        <v/>
      </c>
      <c r="AJ99" s="69" t="str">
        <f t="shared" si="12"/>
        <v/>
      </c>
      <c r="AK99" s="69" t="str">
        <f>IF(A99="","",IF(AND(R99&lt;&gt;"",R99&lt;&gt;Setup!$B$7),"Review POS / state",IF(SUMIF('FY Deadlines'!$A$5:$A$14,IF(MONTH(H99)&gt;=4,YEAR(H99),YEAR(H99)-1),'FY Deadlines'!$F$5:$F$14)=0,"Review FY deadline",IF(COUNTIFS('Books Register'!$AM$5:$AM$504,AE99,'Books Register'!$AI$5:$AI$504,"&gt;0")&gt;0,"Open - verify claim period",IF(AND(H99&lt;&gt;"",Setup!$B$24&gt;SUMIF('FY Deadlines'!$A$5:$A$14,IF(MONTH(H99)&gt;=4,YEAR(H99),YEAR(H99)-1),'FY Deadlines'!$F$5:$F$14)),"Section 16(4) expired","Open")))))</f>
        <v/>
      </c>
      <c r="AL99" s="190">
        <f t="shared" si="13"/>
        <v>95</v>
      </c>
      <c r="AM99" s="192" t="str">
        <f t="shared" si="14"/>
        <v/>
      </c>
      <c r="AN99" s="192" t="str">
        <f t="shared" si="15"/>
        <v/>
      </c>
    </row>
    <row r="100" spans="1:40" ht="15" customHeight="1" x14ac:dyDescent="0.25">
      <c r="A100" s="87"/>
      <c r="B100" s="88"/>
      <c r="C100" s="88"/>
      <c r="D100" s="88"/>
      <c r="E100" s="194"/>
      <c r="F100" s="88"/>
      <c r="G100" s="88"/>
      <c r="H100" s="89"/>
      <c r="I100" s="89"/>
      <c r="J100" s="89"/>
      <c r="K100" s="89"/>
      <c r="L100" s="90"/>
      <c r="M100" s="90"/>
      <c r="N100" s="90"/>
      <c r="O100" s="90"/>
      <c r="P100" s="90"/>
      <c r="Q100" s="90"/>
      <c r="R100" s="88"/>
      <c r="S100" s="88"/>
      <c r="T100" s="88"/>
      <c r="U100" s="88"/>
      <c r="V100" s="88"/>
      <c r="W100" s="89"/>
      <c r="X100" s="88"/>
      <c r="Y100" s="90"/>
      <c r="Z100" s="88"/>
      <c r="AA100" s="88"/>
      <c r="AB100" s="88"/>
      <c r="AC100" s="88"/>
      <c r="AD100" s="66" t="str">
        <f t="shared" si="8"/>
        <v/>
      </c>
      <c r="AE100" s="67" t="str">
        <f t="shared" si="9"/>
        <v/>
      </c>
      <c r="AF100" s="68" t="str">
        <f t="shared" si="10"/>
        <v/>
      </c>
      <c r="AG100" s="67" t="str">
        <f t="shared" si="11"/>
        <v/>
      </c>
      <c r="AH100" s="67" t="str">
        <f>IF(AE100="","",IF(COUNTIF('Books Register'!$AM$5:$AM$504,AE100)=1,SUMIF('Books Register'!$AM$5:$AM$504,AE100,'Books Register'!$AZ$5:$AZ$504),""))</f>
        <v/>
      </c>
      <c r="AI100" s="67" t="str">
        <f>IF(A100="","",IF(OR(AG100&gt;1,COUNTIF('Books Register'!$AM$5:$AM$504,AE100)&gt;1),"Duplicate",IF(AH100="","Only in 2B",INDEX('Books Register'!$AX$5:$AX$504,AH100))))</f>
        <v/>
      </c>
      <c r="AJ100" s="69" t="str">
        <f t="shared" si="12"/>
        <v/>
      </c>
      <c r="AK100" s="69" t="str">
        <f>IF(A100="","",IF(AND(R100&lt;&gt;"",R100&lt;&gt;Setup!$B$7),"Review POS / state",IF(SUMIF('FY Deadlines'!$A$5:$A$14,IF(MONTH(H100)&gt;=4,YEAR(H100),YEAR(H100)-1),'FY Deadlines'!$F$5:$F$14)=0,"Review FY deadline",IF(COUNTIFS('Books Register'!$AM$5:$AM$504,AE100,'Books Register'!$AI$5:$AI$504,"&gt;0")&gt;0,"Open - verify claim period",IF(AND(H100&lt;&gt;"",Setup!$B$24&gt;SUMIF('FY Deadlines'!$A$5:$A$14,IF(MONTH(H100)&gt;=4,YEAR(H100),YEAR(H100)-1),'FY Deadlines'!$F$5:$F$14)),"Section 16(4) expired","Open")))))</f>
        <v/>
      </c>
      <c r="AL100" s="190">
        <f t="shared" si="13"/>
        <v>96</v>
      </c>
      <c r="AM100" s="192" t="str">
        <f t="shared" si="14"/>
        <v/>
      </c>
      <c r="AN100" s="192" t="str">
        <f t="shared" si="15"/>
        <v/>
      </c>
    </row>
    <row r="101" spans="1:40" ht="15" customHeight="1" x14ac:dyDescent="0.25">
      <c r="A101" s="87"/>
      <c r="B101" s="88"/>
      <c r="C101" s="88"/>
      <c r="D101" s="88"/>
      <c r="E101" s="194"/>
      <c r="F101" s="88"/>
      <c r="G101" s="88"/>
      <c r="H101" s="89"/>
      <c r="I101" s="89"/>
      <c r="J101" s="89"/>
      <c r="K101" s="89"/>
      <c r="L101" s="90"/>
      <c r="M101" s="90"/>
      <c r="N101" s="90"/>
      <c r="O101" s="90"/>
      <c r="P101" s="90"/>
      <c r="Q101" s="90"/>
      <c r="R101" s="88"/>
      <c r="S101" s="88"/>
      <c r="T101" s="88"/>
      <c r="U101" s="88"/>
      <c r="V101" s="88"/>
      <c r="W101" s="89"/>
      <c r="X101" s="88"/>
      <c r="Y101" s="90"/>
      <c r="Z101" s="88"/>
      <c r="AA101" s="88"/>
      <c r="AB101" s="88"/>
      <c r="AC101" s="88"/>
      <c r="AD101" s="66" t="str">
        <f t="shared" si="8"/>
        <v/>
      </c>
      <c r="AE101" s="67" t="str">
        <f t="shared" si="9"/>
        <v/>
      </c>
      <c r="AF101" s="68" t="str">
        <f t="shared" si="10"/>
        <v/>
      </c>
      <c r="AG101" s="67" t="str">
        <f t="shared" si="11"/>
        <v/>
      </c>
      <c r="AH101" s="67" t="str">
        <f>IF(AE101="","",IF(COUNTIF('Books Register'!$AM$5:$AM$504,AE101)=1,SUMIF('Books Register'!$AM$5:$AM$504,AE101,'Books Register'!$AZ$5:$AZ$504),""))</f>
        <v/>
      </c>
      <c r="AI101" s="67" t="str">
        <f>IF(A101="","",IF(OR(AG101&gt;1,COUNTIF('Books Register'!$AM$5:$AM$504,AE101)&gt;1),"Duplicate",IF(AH101="","Only in 2B",INDEX('Books Register'!$AX$5:$AX$504,AH101))))</f>
        <v/>
      </c>
      <c r="AJ101" s="69" t="str">
        <f t="shared" si="12"/>
        <v/>
      </c>
      <c r="AK101" s="69" t="str">
        <f>IF(A101="","",IF(AND(R101&lt;&gt;"",R101&lt;&gt;Setup!$B$7),"Review POS / state",IF(SUMIF('FY Deadlines'!$A$5:$A$14,IF(MONTH(H101)&gt;=4,YEAR(H101),YEAR(H101)-1),'FY Deadlines'!$F$5:$F$14)=0,"Review FY deadline",IF(COUNTIFS('Books Register'!$AM$5:$AM$504,AE101,'Books Register'!$AI$5:$AI$504,"&gt;0")&gt;0,"Open - verify claim period",IF(AND(H101&lt;&gt;"",Setup!$B$24&gt;SUMIF('FY Deadlines'!$A$5:$A$14,IF(MONTH(H101)&gt;=4,YEAR(H101),YEAR(H101)-1),'FY Deadlines'!$F$5:$F$14)),"Section 16(4) expired","Open")))))</f>
        <v/>
      </c>
      <c r="AL101" s="190">
        <f t="shared" si="13"/>
        <v>97</v>
      </c>
      <c r="AM101" s="192" t="str">
        <f t="shared" si="14"/>
        <v/>
      </c>
      <c r="AN101" s="192" t="str">
        <f t="shared" si="15"/>
        <v/>
      </c>
    </row>
    <row r="102" spans="1:40" ht="15" customHeight="1" x14ac:dyDescent="0.25">
      <c r="A102" s="87"/>
      <c r="B102" s="88"/>
      <c r="C102" s="88"/>
      <c r="D102" s="88"/>
      <c r="E102" s="194"/>
      <c r="F102" s="88"/>
      <c r="G102" s="88"/>
      <c r="H102" s="89"/>
      <c r="I102" s="89"/>
      <c r="J102" s="89"/>
      <c r="K102" s="89"/>
      <c r="L102" s="90"/>
      <c r="M102" s="90"/>
      <c r="N102" s="90"/>
      <c r="O102" s="90"/>
      <c r="P102" s="90"/>
      <c r="Q102" s="90"/>
      <c r="R102" s="88"/>
      <c r="S102" s="88"/>
      <c r="T102" s="88"/>
      <c r="U102" s="88"/>
      <c r="V102" s="88"/>
      <c r="W102" s="89"/>
      <c r="X102" s="88"/>
      <c r="Y102" s="90"/>
      <c r="Z102" s="88"/>
      <c r="AA102" s="88"/>
      <c r="AB102" s="88"/>
      <c r="AC102" s="88"/>
      <c r="AD102" s="66" t="str">
        <f t="shared" si="8"/>
        <v/>
      </c>
      <c r="AE102" s="67" t="str">
        <f t="shared" si="9"/>
        <v/>
      </c>
      <c r="AF102" s="68" t="str">
        <f t="shared" si="10"/>
        <v/>
      </c>
      <c r="AG102" s="67" t="str">
        <f t="shared" si="11"/>
        <v/>
      </c>
      <c r="AH102" s="67" t="str">
        <f>IF(AE102="","",IF(COUNTIF('Books Register'!$AM$5:$AM$504,AE102)=1,SUMIF('Books Register'!$AM$5:$AM$504,AE102,'Books Register'!$AZ$5:$AZ$504),""))</f>
        <v/>
      </c>
      <c r="AI102" s="67" t="str">
        <f>IF(A102="","",IF(OR(AG102&gt;1,COUNTIF('Books Register'!$AM$5:$AM$504,AE102)&gt;1),"Duplicate",IF(AH102="","Only in 2B",INDEX('Books Register'!$AX$5:$AX$504,AH102))))</f>
        <v/>
      </c>
      <c r="AJ102" s="69" t="str">
        <f t="shared" si="12"/>
        <v/>
      </c>
      <c r="AK102" s="69" t="str">
        <f>IF(A102="","",IF(AND(R102&lt;&gt;"",R102&lt;&gt;Setup!$B$7),"Review POS / state",IF(SUMIF('FY Deadlines'!$A$5:$A$14,IF(MONTH(H102)&gt;=4,YEAR(H102),YEAR(H102)-1),'FY Deadlines'!$F$5:$F$14)=0,"Review FY deadline",IF(COUNTIFS('Books Register'!$AM$5:$AM$504,AE102,'Books Register'!$AI$5:$AI$504,"&gt;0")&gt;0,"Open - verify claim period",IF(AND(H102&lt;&gt;"",Setup!$B$24&gt;SUMIF('FY Deadlines'!$A$5:$A$14,IF(MONTH(H102)&gt;=4,YEAR(H102),YEAR(H102)-1),'FY Deadlines'!$F$5:$F$14)),"Section 16(4) expired","Open")))))</f>
        <v/>
      </c>
      <c r="AL102" s="190">
        <f t="shared" si="13"/>
        <v>98</v>
      </c>
      <c r="AM102" s="192" t="str">
        <f t="shared" si="14"/>
        <v/>
      </c>
      <c r="AN102" s="192" t="str">
        <f t="shared" si="15"/>
        <v/>
      </c>
    </row>
    <row r="103" spans="1:40" ht="15" customHeight="1" x14ac:dyDescent="0.25">
      <c r="A103" s="87"/>
      <c r="B103" s="88"/>
      <c r="C103" s="88"/>
      <c r="D103" s="88"/>
      <c r="E103" s="194"/>
      <c r="F103" s="88"/>
      <c r="G103" s="88"/>
      <c r="H103" s="89"/>
      <c r="I103" s="89"/>
      <c r="J103" s="89"/>
      <c r="K103" s="89"/>
      <c r="L103" s="90"/>
      <c r="M103" s="90"/>
      <c r="N103" s="90"/>
      <c r="O103" s="90"/>
      <c r="P103" s="90"/>
      <c r="Q103" s="90"/>
      <c r="R103" s="88"/>
      <c r="S103" s="88"/>
      <c r="T103" s="88"/>
      <c r="U103" s="88"/>
      <c r="V103" s="88"/>
      <c r="W103" s="89"/>
      <c r="X103" s="88"/>
      <c r="Y103" s="90"/>
      <c r="Z103" s="88"/>
      <c r="AA103" s="88"/>
      <c r="AB103" s="88"/>
      <c r="AC103" s="88"/>
      <c r="AD103" s="66" t="str">
        <f t="shared" si="8"/>
        <v/>
      </c>
      <c r="AE103" s="67" t="str">
        <f t="shared" si="9"/>
        <v/>
      </c>
      <c r="AF103" s="68" t="str">
        <f t="shared" si="10"/>
        <v/>
      </c>
      <c r="AG103" s="67" t="str">
        <f t="shared" si="11"/>
        <v/>
      </c>
      <c r="AH103" s="67" t="str">
        <f>IF(AE103="","",IF(COUNTIF('Books Register'!$AM$5:$AM$504,AE103)=1,SUMIF('Books Register'!$AM$5:$AM$504,AE103,'Books Register'!$AZ$5:$AZ$504),""))</f>
        <v/>
      </c>
      <c r="AI103" s="67" t="str">
        <f>IF(A103="","",IF(OR(AG103&gt;1,COUNTIF('Books Register'!$AM$5:$AM$504,AE103)&gt;1),"Duplicate",IF(AH103="","Only in 2B",INDEX('Books Register'!$AX$5:$AX$504,AH103))))</f>
        <v/>
      </c>
      <c r="AJ103" s="69" t="str">
        <f t="shared" si="12"/>
        <v/>
      </c>
      <c r="AK103" s="69" t="str">
        <f>IF(A103="","",IF(AND(R103&lt;&gt;"",R103&lt;&gt;Setup!$B$7),"Review POS / state",IF(SUMIF('FY Deadlines'!$A$5:$A$14,IF(MONTH(H103)&gt;=4,YEAR(H103),YEAR(H103)-1),'FY Deadlines'!$F$5:$F$14)=0,"Review FY deadline",IF(COUNTIFS('Books Register'!$AM$5:$AM$504,AE103,'Books Register'!$AI$5:$AI$504,"&gt;0")&gt;0,"Open - verify claim period",IF(AND(H103&lt;&gt;"",Setup!$B$24&gt;SUMIF('FY Deadlines'!$A$5:$A$14,IF(MONTH(H103)&gt;=4,YEAR(H103),YEAR(H103)-1),'FY Deadlines'!$F$5:$F$14)),"Section 16(4) expired","Open")))))</f>
        <v/>
      </c>
      <c r="AL103" s="190">
        <f t="shared" si="13"/>
        <v>99</v>
      </c>
      <c r="AM103" s="192" t="str">
        <f t="shared" si="14"/>
        <v/>
      </c>
      <c r="AN103" s="192" t="str">
        <f t="shared" si="15"/>
        <v/>
      </c>
    </row>
    <row r="104" spans="1:40" ht="15" customHeight="1" x14ac:dyDescent="0.25">
      <c r="A104" s="87"/>
      <c r="B104" s="88"/>
      <c r="C104" s="88"/>
      <c r="D104" s="88"/>
      <c r="E104" s="194"/>
      <c r="F104" s="88"/>
      <c r="G104" s="88"/>
      <c r="H104" s="89"/>
      <c r="I104" s="89"/>
      <c r="J104" s="89"/>
      <c r="K104" s="89"/>
      <c r="L104" s="90"/>
      <c r="M104" s="90"/>
      <c r="N104" s="90"/>
      <c r="O104" s="90"/>
      <c r="P104" s="90"/>
      <c r="Q104" s="90"/>
      <c r="R104" s="88"/>
      <c r="S104" s="88"/>
      <c r="T104" s="88"/>
      <c r="U104" s="88"/>
      <c r="V104" s="88"/>
      <c r="W104" s="89"/>
      <c r="X104" s="88"/>
      <c r="Y104" s="90"/>
      <c r="Z104" s="88"/>
      <c r="AA104" s="88"/>
      <c r="AB104" s="88"/>
      <c r="AC104" s="88"/>
      <c r="AD104" s="66" t="str">
        <f t="shared" si="8"/>
        <v/>
      </c>
      <c r="AE104" s="67" t="str">
        <f t="shared" si="9"/>
        <v/>
      </c>
      <c r="AF104" s="68" t="str">
        <f t="shared" si="10"/>
        <v/>
      </c>
      <c r="AG104" s="67" t="str">
        <f t="shared" si="11"/>
        <v/>
      </c>
      <c r="AH104" s="67" t="str">
        <f>IF(AE104="","",IF(COUNTIF('Books Register'!$AM$5:$AM$504,AE104)=1,SUMIF('Books Register'!$AM$5:$AM$504,AE104,'Books Register'!$AZ$5:$AZ$504),""))</f>
        <v/>
      </c>
      <c r="AI104" s="67" t="str">
        <f>IF(A104="","",IF(OR(AG104&gt;1,COUNTIF('Books Register'!$AM$5:$AM$504,AE104)&gt;1),"Duplicate",IF(AH104="","Only in 2B",INDEX('Books Register'!$AX$5:$AX$504,AH104))))</f>
        <v/>
      </c>
      <c r="AJ104" s="69" t="str">
        <f t="shared" si="12"/>
        <v/>
      </c>
      <c r="AK104" s="69" t="str">
        <f>IF(A104="","",IF(AND(R104&lt;&gt;"",R104&lt;&gt;Setup!$B$7),"Review POS / state",IF(SUMIF('FY Deadlines'!$A$5:$A$14,IF(MONTH(H104)&gt;=4,YEAR(H104),YEAR(H104)-1),'FY Deadlines'!$F$5:$F$14)=0,"Review FY deadline",IF(COUNTIFS('Books Register'!$AM$5:$AM$504,AE104,'Books Register'!$AI$5:$AI$504,"&gt;0")&gt;0,"Open - verify claim period",IF(AND(H104&lt;&gt;"",Setup!$B$24&gt;SUMIF('FY Deadlines'!$A$5:$A$14,IF(MONTH(H104)&gt;=4,YEAR(H104),YEAR(H104)-1),'FY Deadlines'!$F$5:$F$14)),"Section 16(4) expired","Open")))))</f>
        <v/>
      </c>
      <c r="AL104" s="190">
        <f t="shared" si="13"/>
        <v>100</v>
      </c>
      <c r="AM104" s="192" t="str">
        <f t="shared" si="14"/>
        <v/>
      </c>
      <c r="AN104" s="192" t="str">
        <f t="shared" si="15"/>
        <v/>
      </c>
    </row>
    <row r="105" spans="1:40" ht="15" customHeight="1" x14ac:dyDescent="0.25">
      <c r="A105" s="87"/>
      <c r="B105" s="88"/>
      <c r="C105" s="88"/>
      <c r="D105" s="88"/>
      <c r="E105" s="194"/>
      <c r="F105" s="88"/>
      <c r="G105" s="88"/>
      <c r="H105" s="89"/>
      <c r="I105" s="89"/>
      <c r="J105" s="89"/>
      <c r="K105" s="89"/>
      <c r="L105" s="90"/>
      <c r="M105" s="90"/>
      <c r="N105" s="90"/>
      <c r="O105" s="90"/>
      <c r="P105" s="90"/>
      <c r="Q105" s="90"/>
      <c r="R105" s="88"/>
      <c r="S105" s="88"/>
      <c r="T105" s="88"/>
      <c r="U105" s="88"/>
      <c r="V105" s="88"/>
      <c r="W105" s="89"/>
      <c r="X105" s="88"/>
      <c r="Y105" s="90"/>
      <c r="Z105" s="88"/>
      <c r="AA105" s="88"/>
      <c r="AB105" s="88"/>
      <c r="AC105" s="88"/>
      <c r="AD105" s="66" t="str">
        <f t="shared" si="8"/>
        <v/>
      </c>
      <c r="AE105" s="67" t="str">
        <f t="shared" si="9"/>
        <v/>
      </c>
      <c r="AF105" s="68" t="str">
        <f t="shared" si="10"/>
        <v/>
      </c>
      <c r="AG105" s="67" t="str">
        <f t="shared" si="11"/>
        <v/>
      </c>
      <c r="AH105" s="67" t="str">
        <f>IF(AE105="","",IF(COUNTIF('Books Register'!$AM$5:$AM$504,AE105)=1,SUMIF('Books Register'!$AM$5:$AM$504,AE105,'Books Register'!$AZ$5:$AZ$504),""))</f>
        <v/>
      </c>
      <c r="AI105" s="67" t="str">
        <f>IF(A105="","",IF(OR(AG105&gt;1,COUNTIF('Books Register'!$AM$5:$AM$504,AE105)&gt;1),"Duplicate",IF(AH105="","Only in 2B",INDEX('Books Register'!$AX$5:$AX$504,AH105))))</f>
        <v/>
      </c>
      <c r="AJ105" s="69" t="str">
        <f t="shared" si="12"/>
        <v/>
      </c>
      <c r="AK105" s="69" t="str">
        <f>IF(A105="","",IF(AND(R105&lt;&gt;"",R105&lt;&gt;Setup!$B$7),"Review POS / state",IF(SUMIF('FY Deadlines'!$A$5:$A$14,IF(MONTH(H105)&gt;=4,YEAR(H105),YEAR(H105)-1),'FY Deadlines'!$F$5:$F$14)=0,"Review FY deadline",IF(COUNTIFS('Books Register'!$AM$5:$AM$504,AE105,'Books Register'!$AI$5:$AI$504,"&gt;0")&gt;0,"Open - verify claim period",IF(AND(H105&lt;&gt;"",Setup!$B$24&gt;SUMIF('FY Deadlines'!$A$5:$A$14,IF(MONTH(H105)&gt;=4,YEAR(H105),YEAR(H105)-1),'FY Deadlines'!$F$5:$F$14)),"Section 16(4) expired","Open")))))</f>
        <v/>
      </c>
      <c r="AL105" s="190">
        <f t="shared" si="13"/>
        <v>101</v>
      </c>
      <c r="AM105" s="192" t="str">
        <f t="shared" si="14"/>
        <v/>
      </c>
      <c r="AN105" s="192" t="str">
        <f t="shared" si="15"/>
        <v/>
      </c>
    </row>
    <row r="106" spans="1:40" ht="15" customHeight="1" x14ac:dyDescent="0.25">
      <c r="A106" s="87"/>
      <c r="B106" s="88"/>
      <c r="C106" s="88"/>
      <c r="D106" s="88"/>
      <c r="E106" s="194"/>
      <c r="F106" s="88"/>
      <c r="G106" s="88"/>
      <c r="H106" s="89"/>
      <c r="I106" s="89"/>
      <c r="J106" s="89"/>
      <c r="K106" s="89"/>
      <c r="L106" s="90"/>
      <c r="M106" s="90"/>
      <c r="N106" s="90"/>
      <c r="O106" s="90"/>
      <c r="P106" s="90"/>
      <c r="Q106" s="90"/>
      <c r="R106" s="88"/>
      <c r="S106" s="88"/>
      <c r="T106" s="88"/>
      <c r="U106" s="88"/>
      <c r="V106" s="88"/>
      <c r="W106" s="89"/>
      <c r="X106" s="88"/>
      <c r="Y106" s="90"/>
      <c r="Z106" s="88"/>
      <c r="AA106" s="88"/>
      <c r="AB106" s="88"/>
      <c r="AC106" s="88"/>
      <c r="AD106" s="66" t="str">
        <f t="shared" si="8"/>
        <v/>
      </c>
      <c r="AE106" s="67" t="str">
        <f t="shared" si="9"/>
        <v/>
      </c>
      <c r="AF106" s="68" t="str">
        <f t="shared" si="10"/>
        <v/>
      </c>
      <c r="AG106" s="67" t="str">
        <f t="shared" si="11"/>
        <v/>
      </c>
      <c r="AH106" s="67" t="str">
        <f>IF(AE106="","",IF(COUNTIF('Books Register'!$AM$5:$AM$504,AE106)=1,SUMIF('Books Register'!$AM$5:$AM$504,AE106,'Books Register'!$AZ$5:$AZ$504),""))</f>
        <v/>
      </c>
      <c r="AI106" s="67" t="str">
        <f>IF(A106="","",IF(OR(AG106&gt;1,COUNTIF('Books Register'!$AM$5:$AM$504,AE106)&gt;1),"Duplicate",IF(AH106="","Only in 2B",INDEX('Books Register'!$AX$5:$AX$504,AH106))))</f>
        <v/>
      </c>
      <c r="AJ106" s="69" t="str">
        <f t="shared" si="12"/>
        <v/>
      </c>
      <c r="AK106" s="69" t="str">
        <f>IF(A106="","",IF(AND(R106&lt;&gt;"",R106&lt;&gt;Setup!$B$7),"Review POS / state",IF(SUMIF('FY Deadlines'!$A$5:$A$14,IF(MONTH(H106)&gt;=4,YEAR(H106),YEAR(H106)-1),'FY Deadlines'!$F$5:$F$14)=0,"Review FY deadline",IF(COUNTIFS('Books Register'!$AM$5:$AM$504,AE106,'Books Register'!$AI$5:$AI$504,"&gt;0")&gt;0,"Open - verify claim period",IF(AND(H106&lt;&gt;"",Setup!$B$24&gt;SUMIF('FY Deadlines'!$A$5:$A$14,IF(MONTH(H106)&gt;=4,YEAR(H106),YEAR(H106)-1),'FY Deadlines'!$F$5:$F$14)),"Section 16(4) expired","Open")))))</f>
        <v/>
      </c>
      <c r="AL106" s="190">
        <f t="shared" si="13"/>
        <v>102</v>
      </c>
      <c r="AM106" s="192" t="str">
        <f t="shared" si="14"/>
        <v/>
      </c>
      <c r="AN106" s="192" t="str">
        <f t="shared" si="15"/>
        <v/>
      </c>
    </row>
    <row r="107" spans="1:40" ht="15" customHeight="1" x14ac:dyDescent="0.25">
      <c r="A107" s="87"/>
      <c r="B107" s="88"/>
      <c r="C107" s="88"/>
      <c r="D107" s="88"/>
      <c r="E107" s="194"/>
      <c r="F107" s="88"/>
      <c r="G107" s="88"/>
      <c r="H107" s="89"/>
      <c r="I107" s="89"/>
      <c r="J107" s="89"/>
      <c r="K107" s="89"/>
      <c r="L107" s="90"/>
      <c r="M107" s="90"/>
      <c r="N107" s="90"/>
      <c r="O107" s="90"/>
      <c r="P107" s="90"/>
      <c r="Q107" s="90"/>
      <c r="R107" s="88"/>
      <c r="S107" s="88"/>
      <c r="T107" s="88"/>
      <c r="U107" s="88"/>
      <c r="V107" s="88"/>
      <c r="W107" s="89"/>
      <c r="X107" s="88"/>
      <c r="Y107" s="90"/>
      <c r="Z107" s="88"/>
      <c r="AA107" s="88"/>
      <c r="AB107" s="88"/>
      <c r="AC107" s="88"/>
      <c r="AD107" s="66" t="str">
        <f t="shared" si="8"/>
        <v/>
      </c>
      <c r="AE107" s="67" t="str">
        <f t="shared" si="9"/>
        <v/>
      </c>
      <c r="AF107" s="68" t="str">
        <f t="shared" si="10"/>
        <v/>
      </c>
      <c r="AG107" s="67" t="str">
        <f t="shared" si="11"/>
        <v/>
      </c>
      <c r="AH107" s="67" t="str">
        <f>IF(AE107="","",IF(COUNTIF('Books Register'!$AM$5:$AM$504,AE107)=1,SUMIF('Books Register'!$AM$5:$AM$504,AE107,'Books Register'!$AZ$5:$AZ$504),""))</f>
        <v/>
      </c>
      <c r="AI107" s="67" t="str">
        <f>IF(A107="","",IF(OR(AG107&gt;1,COUNTIF('Books Register'!$AM$5:$AM$504,AE107)&gt;1),"Duplicate",IF(AH107="","Only in 2B",INDEX('Books Register'!$AX$5:$AX$504,AH107))))</f>
        <v/>
      </c>
      <c r="AJ107" s="69" t="str">
        <f t="shared" si="12"/>
        <v/>
      </c>
      <c r="AK107" s="69" t="str">
        <f>IF(A107="","",IF(AND(R107&lt;&gt;"",R107&lt;&gt;Setup!$B$7),"Review POS / state",IF(SUMIF('FY Deadlines'!$A$5:$A$14,IF(MONTH(H107)&gt;=4,YEAR(H107),YEAR(H107)-1),'FY Deadlines'!$F$5:$F$14)=0,"Review FY deadline",IF(COUNTIFS('Books Register'!$AM$5:$AM$504,AE107,'Books Register'!$AI$5:$AI$504,"&gt;0")&gt;0,"Open - verify claim period",IF(AND(H107&lt;&gt;"",Setup!$B$24&gt;SUMIF('FY Deadlines'!$A$5:$A$14,IF(MONTH(H107)&gt;=4,YEAR(H107),YEAR(H107)-1),'FY Deadlines'!$F$5:$F$14)),"Section 16(4) expired","Open")))))</f>
        <v/>
      </c>
      <c r="AL107" s="190">
        <f t="shared" si="13"/>
        <v>103</v>
      </c>
      <c r="AM107" s="192" t="str">
        <f t="shared" si="14"/>
        <v/>
      </c>
      <c r="AN107" s="192" t="str">
        <f t="shared" si="15"/>
        <v/>
      </c>
    </row>
    <row r="108" spans="1:40" ht="15" customHeight="1" x14ac:dyDescent="0.25">
      <c r="A108" s="87"/>
      <c r="B108" s="88"/>
      <c r="C108" s="88"/>
      <c r="D108" s="88"/>
      <c r="E108" s="194"/>
      <c r="F108" s="88"/>
      <c r="G108" s="88"/>
      <c r="H108" s="89"/>
      <c r="I108" s="89"/>
      <c r="J108" s="89"/>
      <c r="K108" s="89"/>
      <c r="L108" s="90"/>
      <c r="M108" s="90"/>
      <c r="N108" s="90"/>
      <c r="O108" s="90"/>
      <c r="P108" s="90"/>
      <c r="Q108" s="90"/>
      <c r="R108" s="88"/>
      <c r="S108" s="88"/>
      <c r="T108" s="88"/>
      <c r="U108" s="88"/>
      <c r="V108" s="88"/>
      <c r="W108" s="89"/>
      <c r="X108" s="88"/>
      <c r="Y108" s="90"/>
      <c r="Z108" s="88"/>
      <c r="AA108" s="88"/>
      <c r="AB108" s="88"/>
      <c r="AC108" s="88"/>
      <c r="AD108" s="66" t="str">
        <f t="shared" si="8"/>
        <v/>
      </c>
      <c r="AE108" s="67" t="str">
        <f t="shared" si="9"/>
        <v/>
      </c>
      <c r="AF108" s="68" t="str">
        <f t="shared" si="10"/>
        <v/>
      </c>
      <c r="AG108" s="67" t="str">
        <f t="shared" si="11"/>
        <v/>
      </c>
      <c r="AH108" s="67" t="str">
        <f>IF(AE108="","",IF(COUNTIF('Books Register'!$AM$5:$AM$504,AE108)=1,SUMIF('Books Register'!$AM$5:$AM$504,AE108,'Books Register'!$AZ$5:$AZ$504),""))</f>
        <v/>
      </c>
      <c r="AI108" s="67" t="str">
        <f>IF(A108="","",IF(OR(AG108&gt;1,COUNTIF('Books Register'!$AM$5:$AM$504,AE108)&gt;1),"Duplicate",IF(AH108="","Only in 2B",INDEX('Books Register'!$AX$5:$AX$504,AH108))))</f>
        <v/>
      </c>
      <c r="AJ108" s="69" t="str">
        <f t="shared" si="12"/>
        <v/>
      </c>
      <c r="AK108" s="69" t="str">
        <f>IF(A108="","",IF(AND(R108&lt;&gt;"",R108&lt;&gt;Setup!$B$7),"Review POS / state",IF(SUMIF('FY Deadlines'!$A$5:$A$14,IF(MONTH(H108)&gt;=4,YEAR(H108),YEAR(H108)-1),'FY Deadlines'!$F$5:$F$14)=0,"Review FY deadline",IF(COUNTIFS('Books Register'!$AM$5:$AM$504,AE108,'Books Register'!$AI$5:$AI$504,"&gt;0")&gt;0,"Open - verify claim period",IF(AND(H108&lt;&gt;"",Setup!$B$24&gt;SUMIF('FY Deadlines'!$A$5:$A$14,IF(MONTH(H108)&gt;=4,YEAR(H108),YEAR(H108)-1),'FY Deadlines'!$F$5:$F$14)),"Section 16(4) expired","Open")))))</f>
        <v/>
      </c>
      <c r="AL108" s="190">
        <f t="shared" si="13"/>
        <v>104</v>
      </c>
      <c r="AM108" s="192" t="str">
        <f t="shared" si="14"/>
        <v/>
      </c>
      <c r="AN108" s="192" t="str">
        <f t="shared" si="15"/>
        <v/>
      </c>
    </row>
    <row r="109" spans="1:40" ht="15" customHeight="1" x14ac:dyDescent="0.25">
      <c r="A109" s="87"/>
      <c r="B109" s="88"/>
      <c r="C109" s="88"/>
      <c r="D109" s="88"/>
      <c r="E109" s="194"/>
      <c r="F109" s="88"/>
      <c r="G109" s="88"/>
      <c r="H109" s="89"/>
      <c r="I109" s="89"/>
      <c r="J109" s="89"/>
      <c r="K109" s="89"/>
      <c r="L109" s="90"/>
      <c r="M109" s="90"/>
      <c r="N109" s="90"/>
      <c r="O109" s="90"/>
      <c r="P109" s="90"/>
      <c r="Q109" s="90"/>
      <c r="R109" s="88"/>
      <c r="S109" s="88"/>
      <c r="T109" s="88"/>
      <c r="U109" s="88"/>
      <c r="V109" s="88"/>
      <c r="W109" s="89"/>
      <c r="X109" s="88"/>
      <c r="Y109" s="90"/>
      <c r="Z109" s="88"/>
      <c r="AA109" s="88"/>
      <c r="AB109" s="88"/>
      <c r="AC109" s="88"/>
      <c r="AD109" s="66" t="str">
        <f t="shared" si="8"/>
        <v/>
      </c>
      <c r="AE109" s="67" t="str">
        <f t="shared" si="9"/>
        <v/>
      </c>
      <c r="AF109" s="68" t="str">
        <f t="shared" si="10"/>
        <v/>
      </c>
      <c r="AG109" s="67" t="str">
        <f t="shared" si="11"/>
        <v/>
      </c>
      <c r="AH109" s="67" t="str">
        <f>IF(AE109="","",IF(COUNTIF('Books Register'!$AM$5:$AM$504,AE109)=1,SUMIF('Books Register'!$AM$5:$AM$504,AE109,'Books Register'!$AZ$5:$AZ$504),""))</f>
        <v/>
      </c>
      <c r="AI109" s="67" t="str">
        <f>IF(A109="","",IF(OR(AG109&gt;1,COUNTIF('Books Register'!$AM$5:$AM$504,AE109)&gt;1),"Duplicate",IF(AH109="","Only in 2B",INDEX('Books Register'!$AX$5:$AX$504,AH109))))</f>
        <v/>
      </c>
      <c r="AJ109" s="69" t="str">
        <f t="shared" si="12"/>
        <v/>
      </c>
      <c r="AK109" s="69" t="str">
        <f>IF(A109="","",IF(AND(R109&lt;&gt;"",R109&lt;&gt;Setup!$B$7),"Review POS / state",IF(SUMIF('FY Deadlines'!$A$5:$A$14,IF(MONTH(H109)&gt;=4,YEAR(H109),YEAR(H109)-1),'FY Deadlines'!$F$5:$F$14)=0,"Review FY deadline",IF(COUNTIFS('Books Register'!$AM$5:$AM$504,AE109,'Books Register'!$AI$5:$AI$504,"&gt;0")&gt;0,"Open - verify claim period",IF(AND(H109&lt;&gt;"",Setup!$B$24&gt;SUMIF('FY Deadlines'!$A$5:$A$14,IF(MONTH(H109)&gt;=4,YEAR(H109),YEAR(H109)-1),'FY Deadlines'!$F$5:$F$14)),"Section 16(4) expired","Open")))))</f>
        <v/>
      </c>
      <c r="AL109" s="190">
        <f t="shared" si="13"/>
        <v>105</v>
      </c>
      <c r="AM109" s="192" t="str">
        <f t="shared" si="14"/>
        <v/>
      </c>
      <c r="AN109" s="192" t="str">
        <f t="shared" si="15"/>
        <v/>
      </c>
    </row>
    <row r="110" spans="1:40" ht="15" customHeight="1" x14ac:dyDescent="0.25">
      <c r="A110" s="87"/>
      <c r="B110" s="88"/>
      <c r="C110" s="88"/>
      <c r="D110" s="88"/>
      <c r="E110" s="194"/>
      <c r="F110" s="88"/>
      <c r="G110" s="88"/>
      <c r="H110" s="89"/>
      <c r="I110" s="89"/>
      <c r="J110" s="89"/>
      <c r="K110" s="89"/>
      <c r="L110" s="90"/>
      <c r="M110" s="90"/>
      <c r="N110" s="90"/>
      <c r="O110" s="90"/>
      <c r="P110" s="90"/>
      <c r="Q110" s="90"/>
      <c r="R110" s="88"/>
      <c r="S110" s="88"/>
      <c r="T110" s="88"/>
      <c r="U110" s="88"/>
      <c r="V110" s="88"/>
      <c r="W110" s="89"/>
      <c r="X110" s="88"/>
      <c r="Y110" s="90"/>
      <c r="Z110" s="88"/>
      <c r="AA110" s="88"/>
      <c r="AB110" s="88"/>
      <c r="AC110" s="88"/>
      <c r="AD110" s="66" t="str">
        <f t="shared" si="8"/>
        <v/>
      </c>
      <c r="AE110" s="67" t="str">
        <f t="shared" si="9"/>
        <v/>
      </c>
      <c r="AF110" s="68" t="str">
        <f t="shared" si="10"/>
        <v/>
      </c>
      <c r="AG110" s="67" t="str">
        <f t="shared" si="11"/>
        <v/>
      </c>
      <c r="AH110" s="67" t="str">
        <f>IF(AE110="","",IF(COUNTIF('Books Register'!$AM$5:$AM$504,AE110)=1,SUMIF('Books Register'!$AM$5:$AM$504,AE110,'Books Register'!$AZ$5:$AZ$504),""))</f>
        <v/>
      </c>
      <c r="AI110" s="67" t="str">
        <f>IF(A110="","",IF(OR(AG110&gt;1,COUNTIF('Books Register'!$AM$5:$AM$504,AE110)&gt;1),"Duplicate",IF(AH110="","Only in 2B",INDEX('Books Register'!$AX$5:$AX$504,AH110))))</f>
        <v/>
      </c>
      <c r="AJ110" s="69" t="str">
        <f t="shared" si="12"/>
        <v/>
      </c>
      <c r="AK110" s="69" t="str">
        <f>IF(A110="","",IF(AND(R110&lt;&gt;"",R110&lt;&gt;Setup!$B$7),"Review POS / state",IF(SUMIF('FY Deadlines'!$A$5:$A$14,IF(MONTH(H110)&gt;=4,YEAR(H110),YEAR(H110)-1),'FY Deadlines'!$F$5:$F$14)=0,"Review FY deadline",IF(COUNTIFS('Books Register'!$AM$5:$AM$504,AE110,'Books Register'!$AI$5:$AI$504,"&gt;0")&gt;0,"Open - verify claim period",IF(AND(H110&lt;&gt;"",Setup!$B$24&gt;SUMIF('FY Deadlines'!$A$5:$A$14,IF(MONTH(H110)&gt;=4,YEAR(H110),YEAR(H110)-1),'FY Deadlines'!$F$5:$F$14)),"Section 16(4) expired","Open")))))</f>
        <v/>
      </c>
      <c r="AL110" s="190">
        <f t="shared" si="13"/>
        <v>106</v>
      </c>
      <c r="AM110" s="192" t="str">
        <f t="shared" si="14"/>
        <v/>
      </c>
      <c r="AN110" s="192" t="str">
        <f t="shared" si="15"/>
        <v/>
      </c>
    </row>
    <row r="111" spans="1:40" ht="15" customHeight="1" x14ac:dyDescent="0.25">
      <c r="A111" s="87"/>
      <c r="B111" s="88"/>
      <c r="C111" s="88"/>
      <c r="D111" s="88"/>
      <c r="E111" s="194"/>
      <c r="F111" s="88"/>
      <c r="G111" s="88"/>
      <c r="H111" s="89"/>
      <c r="I111" s="89"/>
      <c r="J111" s="89"/>
      <c r="K111" s="89"/>
      <c r="L111" s="90"/>
      <c r="M111" s="90"/>
      <c r="N111" s="90"/>
      <c r="O111" s="90"/>
      <c r="P111" s="90"/>
      <c r="Q111" s="90"/>
      <c r="R111" s="88"/>
      <c r="S111" s="88"/>
      <c r="T111" s="88"/>
      <c r="U111" s="88"/>
      <c r="V111" s="88"/>
      <c r="W111" s="89"/>
      <c r="X111" s="88"/>
      <c r="Y111" s="90"/>
      <c r="Z111" s="88"/>
      <c r="AA111" s="88"/>
      <c r="AB111" s="88"/>
      <c r="AC111" s="88"/>
      <c r="AD111" s="66" t="str">
        <f t="shared" si="8"/>
        <v/>
      </c>
      <c r="AE111" s="67" t="str">
        <f t="shared" si="9"/>
        <v/>
      </c>
      <c r="AF111" s="68" t="str">
        <f t="shared" si="10"/>
        <v/>
      </c>
      <c r="AG111" s="67" t="str">
        <f t="shared" si="11"/>
        <v/>
      </c>
      <c r="AH111" s="67" t="str">
        <f>IF(AE111="","",IF(COUNTIF('Books Register'!$AM$5:$AM$504,AE111)=1,SUMIF('Books Register'!$AM$5:$AM$504,AE111,'Books Register'!$AZ$5:$AZ$504),""))</f>
        <v/>
      </c>
      <c r="AI111" s="67" t="str">
        <f>IF(A111="","",IF(OR(AG111&gt;1,COUNTIF('Books Register'!$AM$5:$AM$504,AE111)&gt;1),"Duplicate",IF(AH111="","Only in 2B",INDEX('Books Register'!$AX$5:$AX$504,AH111))))</f>
        <v/>
      </c>
      <c r="AJ111" s="69" t="str">
        <f t="shared" si="12"/>
        <v/>
      </c>
      <c r="AK111" s="69" t="str">
        <f>IF(A111="","",IF(AND(R111&lt;&gt;"",R111&lt;&gt;Setup!$B$7),"Review POS / state",IF(SUMIF('FY Deadlines'!$A$5:$A$14,IF(MONTH(H111)&gt;=4,YEAR(H111),YEAR(H111)-1),'FY Deadlines'!$F$5:$F$14)=0,"Review FY deadline",IF(COUNTIFS('Books Register'!$AM$5:$AM$504,AE111,'Books Register'!$AI$5:$AI$504,"&gt;0")&gt;0,"Open - verify claim period",IF(AND(H111&lt;&gt;"",Setup!$B$24&gt;SUMIF('FY Deadlines'!$A$5:$A$14,IF(MONTH(H111)&gt;=4,YEAR(H111),YEAR(H111)-1),'FY Deadlines'!$F$5:$F$14)),"Section 16(4) expired","Open")))))</f>
        <v/>
      </c>
      <c r="AL111" s="190">
        <f t="shared" si="13"/>
        <v>107</v>
      </c>
      <c r="AM111" s="192" t="str">
        <f t="shared" si="14"/>
        <v/>
      </c>
      <c r="AN111" s="192" t="str">
        <f t="shared" si="15"/>
        <v/>
      </c>
    </row>
    <row r="112" spans="1:40" ht="15" customHeight="1" x14ac:dyDescent="0.25">
      <c r="A112" s="87"/>
      <c r="B112" s="88"/>
      <c r="C112" s="88"/>
      <c r="D112" s="88"/>
      <c r="E112" s="194"/>
      <c r="F112" s="88"/>
      <c r="G112" s="88"/>
      <c r="H112" s="89"/>
      <c r="I112" s="89"/>
      <c r="J112" s="89"/>
      <c r="K112" s="89"/>
      <c r="L112" s="90"/>
      <c r="M112" s="90"/>
      <c r="N112" s="90"/>
      <c r="O112" s="90"/>
      <c r="P112" s="90"/>
      <c r="Q112" s="90"/>
      <c r="R112" s="88"/>
      <c r="S112" s="88"/>
      <c r="T112" s="88"/>
      <c r="U112" s="88"/>
      <c r="V112" s="88"/>
      <c r="W112" s="89"/>
      <c r="X112" s="88"/>
      <c r="Y112" s="90"/>
      <c r="Z112" s="88"/>
      <c r="AA112" s="88"/>
      <c r="AB112" s="88"/>
      <c r="AC112" s="88"/>
      <c r="AD112" s="66" t="str">
        <f t="shared" si="8"/>
        <v/>
      </c>
      <c r="AE112" s="67" t="str">
        <f t="shared" si="9"/>
        <v/>
      </c>
      <c r="AF112" s="68" t="str">
        <f t="shared" si="10"/>
        <v/>
      </c>
      <c r="AG112" s="67" t="str">
        <f t="shared" si="11"/>
        <v/>
      </c>
      <c r="AH112" s="67" t="str">
        <f>IF(AE112="","",IF(COUNTIF('Books Register'!$AM$5:$AM$504,AE112)=1,SUMIF('Books Register'!$AM$5:$AM$504,AE112,'Books Register'!$AZ$5:$AZ$504),""))</f>
        <v/>
      </c>
      <c r="AI112" s="67" t="str">
        <f>IF(A112="","",IF(OR(AG112&gt;1,COUNTIF('Books Register'!$AM$5:$AM$504,AE112)&gt;1),"Duplicate",IF(AH112="","Only in 2B",INDEX('Books Register'!$AX$5:$AX$504,AH112))))</f>
        <v/>
      </c>
      <c r="AJ112" s="69" t="str">
        <f t="shared" si="12"/>
        <v/>
      </c>
      <c r="AK112" s="69" t="str">
        <f>IF(A112="","",IF(AND(R112&lt;&gt;"",R112&lt;&gt;Setup!$B$7),"Review POS / state",IF(SUMIF('FY Deadlines'!$A$5:$A$14,IF(MONTH(H112)&gt;=4,YEAR(H112),YEAR(H112)-1),'FY Deadlines'!$F$5:$F$14)=0,"Review FY deadline",IF(COUNTIFS('Books Register'!$AM$5:$AM$504,AE112,'Books Register'!$AI$5:$AI$504,"&gt;0")&gt;0,"Open - verify claim period",IF(AND(H112&lt;&gt;"",Setup!$B$24&gt;SUMIF('FY Deadlines'!$A$5:$A$14,IF(MONTH(H112)&gt;=4,YEAR(H112),YEAR(H112)-1),'FY Deadlines'!$F$5:$F$14)),"Section 16(4) expired","Open")))))</f>
        <v/>
      </c>
      <c r="AL112" s="190">
        <f t="shared" si="13"/>
        <v>108</v>
      </c>
      <c r="AM112" s="192" t="str">
        <f t="shared" si="14"/>
        <v/>
      </c>
      <c r="AN112" s="192" t="str">
        <f t="shared" si="15"/>
        <v/>
      </c>
    </row>
    <row r="113" spans="1:40" ht="15" customHeight="1" x14ac:dyDescent="0.25">
      <c r="A113" s="87"/>
      <c r="B113" s="88"/>
      <c r="C113" s="88"/>
      <c r="D113" s="88"/>
      <c r="E113" s="194"/>
      <c r="F113" s="88"/>
      <c r="G113" s="88"/>
      <c r="H113" s="89"/>
      <c r="I113" s="89"/>
      <c r="J113" s="89"/>
      <c r="K113" s="89"/>
      <c r="L113" s="90"/>
      <c r="M113" s="90"/>
      <c r="N113" s="90"/>
      <c r="O113" s="90"/>
      <c r="P113" s="90"/>
      <c r="Q113" s="90"/>
      <c r="R113" s="88"/>
      <c r="S113" s="88"/>
      <c r="T113" s="88"/>
      <c r="U113" s="88"/>
      <c r="V113" s="88"/>
      <c r="W113" s="89"/>
      <c r="X113" s="88"/>
      <c r="Y113" s="90"/>
      <c r="Z113" s="88"/>
      <c r="AA113" s="88"/>
      <c r="AB113" s="88"/>
      <c r="AC113" s="88"/>
      <c r="AD113" s="66" t="str">
        <f t="shared" si="8"/>
        <v/>
      </c>
      <c r="AE113" s="67" t="str">
        <f t="shared" si="9"/>
        <v/>
      </c>
      <c r="AF113" s="68" t="str">
        <f t="shared" si="10"/>
        <v/>
      </c>
      <c r="AG113" s="67" t="str">
        <f t="shared" si="11"/>
        <v/>
      </c>
      <c r="AH113" s="67" t="str">
        <f>IF(AE113="","",IF(COUNTIF('Books Register'!$AM$5:$AM$504,AE113)=1,SUMIF('Books Register'!$AM$5:$AM$504,AE113,'Books Register'!$AZ$5:$AZ$504),""))</f>
        <v/>
      </c>
      <c r="AI113" s="67" t="str">
        <f>IF(A113="","",IF(OR(AG113&gt;1,COUNTIF('Books Register'!$AM$5:$AM$504,AE113)&gt;1),"Duplicate",IF(AH113="","Only in 2B",INDEX('Books Register'!$AX$5:$AX$504,AH113))))</f>
        <v/>
      </c>
      <c r="AJ113" s="69" t="str">
        <f t="shared" si="12"/>
        <v/>
      </c>
      <c r="AK113" s="69" t="str">
        <f>IF(A113="","",IF(AND(R113&lt;&gt;"",R113&lt;&gt;Setup!$B$7),"Review POS / state",IF(SUMIF('FY Deadlines'!$A$5:$A$14,IF(MONTH(H113)&gt;=4,YEAR(H113),YEAR(H113)-1),'FY Deadlines'!$F$5:$F$14)=0,"Review FY deadline",IF(COUNTIFS('Books Register'!$AM$5:$AM$504,AE113,'Books Register'!$AI$5:$AI$504,"&gt;0")&gt;0,"Open - verify claim period",IF(AND(H113&lt;&gt;"",Setup!$B$24&gt;SUMIF('FY Deadlines'!$A$5:$A$14,IF(MONTH(H113)&gt;=4,YEAR(H113),YEAR(H113)-1),'FY Deadlines'!$F$5:$F$14)),"Section 16(4) expired","Open")))))</f>
        <v/>
      </c>
      <c r="AL113" s="190">
        <f t="shared" si="13"/>
        <v>109</v>
      </c>
      <c r="AM113" s="192" t="str">
        <f t="shared" si="14"/>
        <v/>
      </c>
      <c r="AN113" s="192" t="str">
        <f t="shared" si="15"/>
        <v/>
      </c>
    </row>
    <row r="114" spans="1:40" ht="15" customHeight="1" x14ac:dyDescent="0.25">
      <c r="A114" s="87"/>
      <c r="B114" s="88"/>
      <c r="C114" s="88"/>
      <c r="D114" s="88"/>
      <c r="E114" s="194"/>
      <c r="F114" s="88"/>
      <c r="G114" s="88"/>
      <c r="H114" s="89"/>
      <c r="I114" s="89"/>
      <c r="J114" s="89"/>
      <c r="K114" s="89"/>
      <c r="L114" s="90"/>
      <c r="M114" s="90"/>
      <c r="N114" s="90"/>
      <c r="O114" s="90"/>
      <c r="P114" s="90"/>
      <c r="Q114" s="90"/>
      <c r="R114" s="88"/>
      <c r="S114" s="88"/>
      <c r="T114" s="88"/>
      <c r="U114" s="88"/>
      <c r="V114" s="88"/>
      <c r="W114" s="89"/>
      <c r="X114" s="88"/>
      <c r="Y114" s="90"/>
      <c r="Z114" s="88"/>
      <c r="AA114" s="88"/>
      <c r="AB114" s="88"/>
      <c r="AC114" s="88"/>
      <c r="AD114" s="66" t="str">
        <f t="shared" si="8"/>
        <v/>
      </c>
      <c r="AE114" s="67" t="str">
        <f t="shared" si="9"/>
        <v/>
      </c>
      <c r="AF114" s="68" t="str">
        <f t="shared" si="10"/>
        <v/>
      </c>
      <c r="AG114" s="67" t="str">
        <f t="shared" si="11"/>
        <v/>
      </c>
      <c r="AH114" s="67" t="str">
        <f>IF(AE114="","",IF(COUNTIF('Books Register'!$AM$5:$AM$504,AE114)=1,SUMIF('Books Register'!$AM$5:$AM$504,AE114,'Books Register'!$AZ$5:$AZ$504),""))</f>
        <v/>
      </c>
      <c r="AI114" s="67" t="str">
        <f>IF(A114="","",IF(OR(AG114&gt;1,COUNTIF('Books Register'!$AM$5:$AM$504,AE114)&gt;1),"Duplicate",IF(AH114="","Only in 2B",INDEX('Books Register'!$AX$5:$AX$504,AH114))))</f>
        <v/>
      </c>
      <c r="AJ114" s="69" t="str">
        <f t="shared" si="12"/>
        <v/>
      </c>
      <c r="AK114" s="69" t="str">
        <f>IF(A114="","",IF(AND(R114&lt;&gt;"",R114&lt;&gt;Setup!$B$7),"Review POS / state",IF(SUMIF('FY Deadlines'!$A$5:$A$14,IF(MONTH(H114)&gt;=4,YEAR(H114),YEAR(H114)-1),'FY Deadlines'!$F$5:$F$14)=0,"Review FY deadline",IF(COUNTIFS('Books Register'!$AM$5:$AM$504,AE114,'Books Register'!$AI$5:$AI$504,"&gt;0")&gt;0,"Open - verify claim period",IF(AND(H114&lt;&gt;"",Setup!$B$24&gt;SUMIF('FY Deadlines'!$A$5:$A$14,IF(MONTH(H114)&gt;=4,YEAR(H114),YEAR(H114)-1),'FY Deadlines'!$F$5:$F$14)),"Section 16(4) expired","Open")))))</f>
        <v/>
      </c>
      <c r="AL114" s="190">
        <f t="shared" si="13"/>
        <v>110</v>
      </c>
      <c r="AM114" s="192" t="str">
        <f t="shared" si="14"/>
        <v/>
      </c>
      <c r="AN114" s="192" t="str">
        <f t="shared" si="15"/>
        <v/>
      </c>
    </row>
    <row r="115" spans="1:40" ht="15" customHeight="1" x14ac:dyDescent="0.25">
      <c r="A115" s="87"/>
      <c r="B115" s="88"/>
      <c r="C115" s="88"/>
      <c r="D115" s="88"/>
      <c r="E115" s="194"/>
      <c r="F115" s="88"/>
      <c r="G115" s="88"/>
      <c r="H115" s="89"/>
      <c r="I115" s="89"/>
      <c r="J115" s="89"/>
      <c r="K115" s="89"/>
      <c r="L115" s="90"/>
      <c r="M115" s="90"/>
      <c r="N115" s="90"/>
      <c r="O115" s="90"/>
      <c r="P115" s="90"/>
      <c r="Q115" s="90"/>
      <c r="R115" s="88"/>
      <c r="S115" s="88"/>
      <c r="T115" s="88"/>
      <c r="U115" s="88"/>
      <c r="V115" s="88"/>
      <c r="W115" s="89"/>
      <c r="X115" s="88"/>
      <c r="Y115" s="90"/>
      <c r="Z115" s="88"/>
      <c r="AA115" s="88"/>
      <c r="AB115" s="88"/>
      <c r="AC115" s="88"/>
      <c r="AD115" s="66" t="str">
        <f t="shared" si="8"/>
        <v/>
      </c>
      <c r="AE115" s="67" t="str">
        <f t="shared" si="9"/>
        <v/>
      </c>
      <c r="AF115" s="68" t="str">
        <f t="shared" si="10"/>
        <v/>
      </c>
      <c r="AG115" s="67" t="str">
        <f t="shared" si="11"/>
        <v/>
      </c>
      <c r="AH115" s="67" t="str">
        <f>IF(AE115="","",IF(COUNTIF('Books Register'!$AM$5:$AM$504,AE115)=1,SUMIF('Books Register'!$AM$5:$AM$504,AE115,'Books Register'!$AZ$5:$AZ$504),""))</f>
        <v/>
      </c>
      <c r="AI115" s="67" t="str">
        <f>IF(A115="","",IF(OR(AG115&gt;1,COUNTIF('Books Register'!$AM$5:$AM$504,AE115)&gt;1),"Duplicate",IF(AH115="","Only in 2B",INDEX('Books Register'!$AX$5:$AX$504,AH115))))</f>
        <v/>
      </c>
      <c r="AJ115" s="69" t="str">
        <f t="shared" si="12"/>
        <v/>
      </c>
      <c r="AK115" s="69" t="str">
        <f>IF(A115="","",IF(AND(R115&lt;&gt;"",R115&lt;&gt;Setup!$B$7),"Review POS / state",IF(SUMIF('FY Deadlines'!$A$5:$A$14,IF(MONTH(H115)&gt;=4,YEAR(H115),YEAR(H115)-1),'FY Deadlines'!$F$5:$F$14)=0,"Review FY deadline",IF(COUNTIFS('Books Register'!$AM$5:$AM$504,AE115,'Books Register'!$AI$5:$AI$504,"&gt;0")&gt;0,"Open - verify claim period",IF(AND(H115&lt;&gt;"",Setup!$B$24&gt;SUMIF('FY Deadlines'!$A$5:$A$14,IF(MONTH(H115)&gt;=4,YEAR(H115),YEAR(H115)-1),'FY Deadlines'!$F$5:$F$14)),"Section 16(4) expired","Open")))))</f>
        <v/>
      </c>
      <c r="AL115" s="190">
        <f t="shared" si="13"/>
        <v>111</v>
      </c>
      <c r="AM115" s="192" t="str">
        <f t="shared" si="14"/>
        <v/>
      </c>
      <c r="AN115" s="192" t="str">
        <f t="shared" si="15"/>
        <v/>
      </c>
    </row>
    <row r="116" spans="1:40" ht="15" customHeight="1" x14ac:dyDescent="0.25">
      <c r="A116" s="87"/>
      <c r="B116" s="88"/>
      <c r="C116" s="88"/>
      <c r="D116" s="88"/>
      <c r="E116" s="194"/>
      <c r="F116" s="88"/>
      <c r="G116" s="88"/>
      <c r="H116" s="89"/>
      <c r="I116" s="89"/>
      <c r="J116" s="89"/>
      <c r="K116" s="89"/>
      <c r="L116" s="90"/>
      <c r="M116" s="90"/>
      <c r="N116" s="90"/>
      <c r="O116" s="90"/>
      <c r="P116" s="90"/>
      <c r="Q116" s="90"/>
      <c r="R116" s="88"/>
      <c r="S116" s="88"/>
      <c r="T116" s="88"/>
      <c r="U116" s="88"/>
      <c r="V116" s="88"/>
      <c r="W116" s="89"/>
      <c r="X116" s="88"/>
      <c r="Y116" s="90"/>
      <c r="Z116" s="88"/>
      <c r="AA116" s="88"/>
      <c r="AB116" s="88"/>
      <c r="AC116" s="88"/>
      <c r="AD116" s="66" t="str">
        <f t="shared" si="8"/>
        <v/>
      </c>
      <c r="AE116" s="67" t="str">
        <f t="shared" si="9"/>
        <v/>
      </c>
      <c r="AF116" s="68" t="str">
        <f t="shared" si="10"/>
        <v/>
      </c>
      <c r="AG116" s="67" t="str">
        <f t="shared" si="11"/>
        <v/>
      </c>
      <c r="AH116" s="67" t="str">
        <f>IF(AE116="","",IF(COUNTIF('Books Register'!$AM$5:$AM$504,AE116)=1,SUMIF('Books Register'!$AM$5:$AM$504,AE116,'Books Register'!$AZ$5:$AZ$504),""))</f>
        <v/>
      </c>
      <c r="AI116" s="67" t="str">
        <f>IF(A116="","",IF(OR(AG116&gt;1,COUNTIF('Books Register'!$AM$5:$AM$504,AE116)&gt;1),"Duplicate",IF(AH116="","Only in 2B",INDEX('Books Register'!$AX$5:$AX$504,AH116))))</f>
        <v/>
      </c>
      <c r="AJ116" s="69" t="str">
        <f t="shared" si="12"/>
        <v/>
      </c>
      <c r="AK116" s="69" t="str">
        <f>IF(A116="","",IF(AND(R116&lt;&gt;"",R116&lt;&gt;Setup!$B$7),"Review POS / state",IF(SUMIF('FY Deadlines'!$A$5:$A$14,IF(MONTH(H116)&gt;=4,YEAR(H116),YEAR(H116)-1),'FY Deadlines'!$F$5:$F$14)=0,"Review FY deadline",IF(COUNTIFS('Books Register'!$AM$5:$AM$504,AE116,'Books Register'!$AI$5:$AI$504,"&gt;0")&gt;0,"Open - verify claim period",IF(AND(H116&lt;&gt;"",Setup!$B$24&gt;SUMIF('FY Deadlines'!$A$5:$A$14,IF(MONTH(H116)&gt;=4,YEAR(H116),YEAR(H116)-1),'FY Deadlines'!$F$5:$F$14)),"Section 16(4) expired","Open")))))</f>
        <v/>
      </c>
      <c r="AL116" s="190">
        <f t="shared" si="13"/>
        <v>112</v>
      </c>
      <c r="AM116" s="192" t="str">
        <f t="shared" si="14"/>
        <v/>
      </c>
      <c r="AN116" s="192" t="str">
        <f t="shared" si="15"/>
        <v/>
      </c>
    </row>
    <row r="117" spans="1:40" ht="15" customHeight="1" x14ac:dyDescent="0.25">
      <c r="A117" s="87"/>
      <c r="B117" s="88"/>
      <c r="C117" s="88"/>
      <c r="D117" s="88"/>
      <c r="E117" s="194"/>
      <c r="F117" s="88"/>
      <c r="G117" s="88"/>
      <c r="H117" s="89"/>
      <c r="I117" s="89"/>
      <c r="J117" s="89"/>
      <c r="K117" s="89"/>
      <c r="L117" s="90"/>
      <c r="M117" s="90"/>
      <c r="N117" s="90"/>
      <c r="O117" s="90"/>
      <c r="P117" s="90"/>
      <c r="Q117" s="90"/>
      <c r="R117" s="88"/>
      <c r="S117" s="88"/>
      <c r="T117" s="88"/>
      <c r="U117" s="88"/>
      <c r="V117" s="88"/>
      <c r="W117" s="89"/>
      <c r="X117" s="88"/>
      <c r="Y117" s="90"/>
      <c r="Z117" s="88"/>
      <c r="AA117" s="88"/>
      <c r="AB117" s="88"/>
      <c r="AC117" s="88"/>
      <c r="AD117" s="66" t="str">
        <f t="shared" si="8"/>
        <v/>
      </c>
      <c r="AE117" s="67" t="str">
        <f t="shared" si="9"/>
        <v/>
      </c>
      <c r="AF117" s="68" t="str">
        <f t="shared" si="10"/>
        <v/>
      </c>
      <c r="AG117" s="67" t="str">
        <f t="shared" si="11"/>
        <v/>
      </c>
      <c r="AH117" s="67" t="str">
        <f>IF(AE117="","",IF(COUNTIF('Books Register'!$AM$5:$AM$504,AE117)=1,SUMIF('Books Register'!$AM$5:$AM$504,AE117,'Books Register'!$AZ$5:$AZ$504),""))</f>
        <v/>
      </c>
      <c r="AI117" s="67" t="str">
        <f>IF(A117="","",IF(OR(AG117&gt;1,COUNTIF('Books Register'!$AM$5:$AM$504,AE117)&gt;1),"Duplicate",IF(AH117="","Only in 2B",INDEX('Books Register'!$AX$5:$AX$504,AH117))))</f>
        <v/>
      </c>
      <c r="AJ117" s="69" t="str">
        <f t="shared" si="12"/>
        <v/>
      </c>
      <c r="AK117" s="69" t="str">
        <f>IF(A117="","",IF(AND(R117&lt;&gt;"",R117&lt;&gt;Setup!$B$7),"Review POS / state",IF(SUMIF('FY Deadlines'!$A$5:$A$14,IF(MONTH(H117)&gt;=4,YEAR(H117),YEAR(H117)-1),'FY Deadlines'!$F$5:$F$14)=0,"Review FY deadline",IF(COUNTIFS('Books Register'!$AM$5:$AM$504,AE117,'Books Register'!$AI$5:$AI$504,"&gt;0")&gt;0,"Open - verify claim period",IF(AND(H117&lt;&gt;"",Setup!$B$24&gt;SUMIF('FY Deadlines'!$A$5:$A$14,IF(MONTH(H117)&gt;=4,YEAR(H117),YEAR(H117)-1),'FY Deadlines'!$F$5:$F$14)),"Section 16(4) expired","Open")))))</f>
        <v/>
      </c>
      <c r="AL117" s="190">
        <f t="shared" si="13"/>
        <v>113</v>
      </c>
      <c r="AM117" s="192" t="str">
        <f t="shared" si="14"/>
        <v/>
      </c>
      <c r="AN117" s="192" t="str">
        <f t="shared" si="15"/>
        <v/>
      </c>
    </row>
    <row r="118" spans="1:40" ht="15" customHeight="1" x14ac:dyDescent="0.25">
      <c r="A118" s="87"/>
      <c r="B118" s="88"/>
      <c r="C118" s="88"/>
      <c r="D118" s="88"/>
      <c r="E118" s="194"/>
      <c r="F118" s="88"/>
      <c r="G118" s="88"/>
      <c r="H118" s="89"/>
      <c r="I118" s="89"/>
      <c r="J118" s="89"/>
      <c r="K118" s="89"/>
      <c r="L118" s="90"/>
      <c r="M118" s="90"/>
      <c r="N118" s="90"/>
      <c r="O118" s="90"/>
      <c r="P118" s="90"/>
      <c r="Q118" s="90"/>
      <c r="R118" s="88"/>
      <c r="S118" s="88"/>
      <c r="T118" s="88"/>
      <c r="U118" s="88"/>
      <c r="V118" s="88"/>
      <c r="W118" s="89"/>
      <c r="X118" s="88"/>
      <c r="Y118" s="90"/>
      <c r="Z118" s="88"/>
      <c r="AA118" s="88"/>
      <c r="AB118" s="88"/>
      <c r="AC118" s="88"/>
      <c r="AD118" s="66" t="str">
        <f t="shared" si="8"/>
        <v/>
      </c>
      <c r="AE118" s="67" t="str">
        <f t="shared" si="9"/>
        <v/>
      </c>
      <c r="AF118" s="68" t="str">
        <f t="shared" si="10"/>
        <v/>
      </c>
      <c r="AG118" s="67" t="str">
        <f t="shared" si="11"/>
        <v/>
      </c>
      <c r="AH118" s="67" t="str">
        <f>IF(AE118="","",IF(COUNTIF('Books Register'!$AM$5:$AM$504,AE118)=1,SUMIF('Books Register'!$AM$5:$AM$504,AE118,'Books Register'!$AZ$5:$AZ$504),""))</f>
        <v/>
      </c>
      <c r="AI118" s="67" t="str">
        <f>IF(A118="","",IF(OR(AG118&gt;1,COUNTIF('Books Register'!$AM$5:$AM$504,AE118)&gt;1),"Duplicate",IF(AH118="","Only in 2B",INDEX('Books Register'!$AX$5:$AX$504,AH118))))</f>
        <v/>
      </c>
      <c r="AJ118" s="69" t="str">
        <f t="shared" si="12"/>
        <v/>
      </c>
      <c r="AK118" s="69" t="str">
        <f>IF(A118="","",IF(AND(R118&lt;&gt;"",R118&lt;&gt;Setup!$B$7),"Review POS / state",IF(SUMIF('FY Deadlines'!$A$5:$A$14,IF(MONTH(H118)&gt;=4,YEAR(H118),YEAR(H118)-1),'FY Deadlines'!$F$5:$F$14)=0,"Review FY deadline",IF(COUNTIFS('Books Register'!$AM$5:$AM$504,AE118,'Books Register'!$AI$5:$AI$504,"&gt;0")&gt;0,"Open - verify claim period",IF(AND(H118&lt;&gt;"",Setup!$B$24&gt;SUMIF('FY Deadlines'!$A$5:$A$14,IF(MONTH(H118)&gt;=4,YEAR(H118),YEAR(H118)-1),'FY Deadlines'!$F$5:$F$14)),"Section 16(4) expired","Open")))))</f>
        <v/>
      </c>
      <c r="AL118" s="190">
        <f t="shared" si="13"/>
        <v>114</v>
      </c>
      <c r="AM118" s="192" t="str">
        <f t="shared" si="14"/>
        <v/>
      </c>
      <c r="AN118" s="192" t="str">
        <f t="shared" si="15"/>
        <v/>
      </c>
    </row>
    <row r="119" spans="1:40" ht="15" customHeight="1" x14ac:dyDescent="0.25">
      <c r="A119" s="87"/>
      <c r="B119" s="88"/>
      <c r="C119" s="88"/>
      <c r="D119" s="88"/>
      <c r="E119" s="194"/>
      <c r="F119" s="88"/>
      <c r="G119" s="88"/>
      <c r="H119" s="89"/>
      <c r="I119" s="89"/>
      <c r="J119" s="89"/>
      <c r="K119" s="89"/>
      <c r="L119" s="90"/>
      <c r="M119" s="90"/>
      <c r="N119" s="90"/>
      <c r="O119" s="90"/>
      <c r="P119" s="90"/>
      <c r="Q119" s="90"/>
      <c r="R119" s="88"/>
      <c r="S119" s="88"/>
      <c r="T119" s="88"/>
      <c r="U119" s="88"/>
      <c r="V119" s="88"/>
      <c r="W119" s="89"/>
      <c r="X119" s="88"/>
      <c r="Y119" s="90"/>
      <c r="Z119" s="88"/>
      <c r="AA119" s="88"/>
      <c r="AB119" s="88"/>
      <c r="AC119" s="88"/>
      <c r="AD119" s="66" t="str">
        <f t="shared" si="8"/>
        <v/>
      </c>
      <c r="AE119" s="67" t="str">
        <f t="shared" si="9"/>
        <v/>
      </c>
      <c r="AF119" s="68" t="str">
        <f t="shared" si="10"/>
        <v/>
      </c>
      <c r="AG119" s="67" t="str">
        <f t="shared" si="11"/>
        <v/>
      </c>
      <c r="AH119" s="67" t="str">
        <f>IF(AE119="","",IF(COUNTIF('Books Register'!$AM$5:$AM$504,AE119)=1,SUMIF('Books Register'!$AM$5:$AM$504,AE119,'Books Register'!$AZ$5:$AZ$504),""))</f>
        <v/>
      </c>
      <c r="AI119" s="67" t="str">
        <f>IF(A119="","",IF(OR(AG119&gt;1,COUNTIF('Books Register'!$AM$5:$AM$504,AE119)&gt;1),"Duplicate",IF(AH119="","Only in 2B",INDEX('Books Register'!$AX$5:$AX$504,AH119))))</f>
        <v/>
      </c>
      <c r="AJ119" s="69" t="str">
        <f t="shared" si="12"/>
        <v/>
      </c>
      <c r="AK119" s="69" t="str">
        <f>IF(A119="","",IF(AND(R119&lt;&gt;"",R119&lt;&gt;Setup!$B$7),"Review POS / state",IF(SUMIF('FY Deadlines'!$A$5:$A$14,IF(MONTH(H119)&gt;=4,YEAR(H119),YEAR(H119)-1),'FY Deadlines'!$F$5:$F$14)=0,"Review FY deadline",IF(COUNTIFS('Books Register'!$AM$5:$AM$504,AE119,'Books Register'!$AI$5:$AI$504,"&gt;0")&gt;0,"Open - verify claim period",IF(AND(H119&lt;&gt;"",Setup!$B$24&gt;SUMIF('FY Deadlines'!$A$5:$A$14,IF(MONTH(H119)&gt;=4,YEAR(H119),YEAR(H119)-1),'FY Deadlines'!$F$5:$F$14)),"Section 16(4) expired","Open")))))</f>
        <v/>
      </c>
      <c r="AL119" s="190">
        <f t="shared" si="13"/>
        <v>115</v>
      </c>
      <c r="AM119" s="192" t="str">
        <f t="shared" si="14"/>
        <v/>
      </c>
      <c r="AN119" s="192" t="str">
        <f t="shared" si="15"/>
        <v/>
      </c>
    </row>
    <row r="120" spans="1:40" ht="15" customHeight="1" x14ac:dyDescent="0.25">
      <c r="A120" s="87"/>
      <c r="B120" s="88"/>
      <c r="C120" s="88"/>
      <c r="D120" s="88"/>
      <c r="E120" s="194"/>
      <c r="F120" s="88"/>
      <c r="G120" s="88"/>
      <c r="H120" s="89"/>
      <c r="I120" s="89"/>
      <c r="J120" s="89"/>
      <c r="K120" s="89"/>
      <c r="L120" s="90"/>
      <c r="M120" s="90"/>
      <c r="N120" s="90"/>
      <c r="O120" s="90"/>
      <c r="P120" s="90"/>
      <c r="Q120" s="90"/>
      <c r="R120" s="88"/>
      <c r="S120" s="88"/>
      <c r="T120" s="88"/>
      <c r="U120" s="88"/>
      <c r="V120" s="88"/>
      <c r="W120" s="89"/>
      <c r="X120" s="88"/>
      <c r="Y120" s="90"/>
      <c r="Z120" s="88"/>
      <c r="AA120" s="88"/>
      <c r="AB120" s="88"/>
      <c r="AC120" s="88"/>
      <c r="AD120" s="66" t="str">
        <f t="shared" si="8"/>
        <v/>
      </c>
      <c r="AE120" s="67" t="str">
        <f t="shared" si="9"/>
        <v/>
      </c>
      <c r="AF120" s="68" t="str">
        <f t="shared" si="10"/>
        <v/>
      </c>
      <c r="AG120" s="67" t="str">
        <f t="shared" si="11"/>
        <v/>
      </c>
      <c r="AH120" s="67" t="str">
        <f>IF(AE120="","",IF(COUNTIF('Books Register'!$AM$5:$AM$504,AE120)=1,SUMIF('Books Register'!$AM$5:$AM$504,AE120,'Books Register'!$AZ$5:$AZ$504),""))</f>
        <v/>
      </c>
      <c r="AI120" s="67" t="str">
        <f>IF(A120="","",IF(OR(AG120&gt;1,COUNTIF('Books Register'!$AM$5:$AM$504,AE120)&gt;1),"Duplicate",IF(AH120="","Only in 2B",INDEX('Books Register'!$AX$5:$AX$504,AH120))))</f>
        <v/>
      </c>
      <c r="AJ120" s="69" t="str">
        <f t="shared" si="12"/>
        <v/>
      </c>
      <c r="AK120" s="69" t="str">
        <f>IF(A120="","",IF(AND(R120&lt;&gt;"",R120&lt;&gt;Setup!$B$7),"Review POS / state",IF(SUMIF('FY Deadlines'!$A$5:$A$14,IF(MONTH(H120)&gt;=4,YEAR(H120),YEAR(H120)-1),'FY Deadlines'!$F$5:$F$14)=0,"Review FY deadline",IF(COUNTIFS('Books Register'!$AM$5:$AM$504,AE120,'Books Register'!$AI$5:$AI$504,"&gt;0")&gt;0,"Open - verify claim period",IF(AND(H120&lt;&gt;"",Setup!$B$24&gt;SUMIF('FY Deadlines'!$A$5:$A$14,IF(MONTH(H120)&gt;=4,YEAR(H120),YEAR(H120)-1),'FY Deadlines'!$F$5:$F$14)),"Section 16(4) expired","Open")))))</f>
        <v/>
      </c>
      <c r="AL120" s="190">
        <f t="shared" si="13"/>
        <v>116</v>
      </c>
      <c r="AM120" s="192" t="str">
        <f t="shared" si="14"/>
        <v/>
      </c>
      <c r="AN120" s="192" t="str">
        <f t="shared" si="15"/>
        <v/>
      </c>
    </row>
    <row r="121" spans="1:40" ht="15" customHeight="1" x14ac:dyDescent="0.25">
      <c r="A121" s="87"/>
      <c r="B121" s="88"/>
      <c r="C121" s="88"/>
      <c r="D121" s="88"/>
      <c r="E121" s="194"/>
      <c r="F121" s="88"/>
      <c r="G121" s="88"/>
      <c r="H121" s="89"/>
      <c r="I121" s="89"/>
      <c r="J121" s="89"/>
      <c r="K121" s="89"/>
      <c r="L121" s="90"/>
      <c r="M121" s="90"/>
      <c r="N121" s="90"/>
      <c r="O121" s="90"/>
      <c r="P121" s="90"/>
      <c r="Q121" s="90"/>
      <c r="R121" s="88"/>
      <c r="S121" s="88"/>
      <c r="T121" s="88"/>
      <c r="U121" s="88"/>
      <c r="V121" s="88"/>
      <c r="W121" s="89"/>
      <c r="X121" s="88"/>
      <c r="Y121" s="90"/>
      <c r="Z121" s="88"/>
      <c r="AA121" s="88"/>
      <c r="AB121" s="88"/>
      <c r="AC121" s="88"/>
      <c r="AD121" s="66" t="str">
        <f t="shared" si="8"/>
        <v/>
      </c>
      <c r="AE121" s="67" t="str">
        <f t="shared" si="9"/>
        <v/>
      </c>
      <c r="AF121" s="68" t="str">
        <f t="shared" si="10"/>
        <v/>
      </c>
      <c r="AG121" s="67" t="str">
        <f t="shared" si="11"/>
        <v/>
      </c>
      <c r="AH121" s="67" t="str">
        <f>IF(AE121="","",IF(COUNTIF('Books Register'!$AM$5:$AM$504,AE121)=1,SUMIF('Books Register'!$AM$5:$AM$504,AE121,'Books Register'!$AZ$5:$AZ$504),""))</f>
        <v/>
      </c>
      <c r="AI121" s="67" t="str">
        <f>IF(A121="","",IF(OR(AG121&gt;1,COUNTIF('Books Register'!$AM$5:$AM$504,AE121)&gt;1),"Duplicate",IF(AH121="","Only in 2B",INDEX('Books Register'!$AX$5:$AX$504,AH121))))</f>
        <v/>
      </c>
      <c r="AJ121" s="69" t="str">
        <f t="shared" si="12"/>
        <v/>
      </c>
      <c r="AK121" s="69" t="str">
        <f>IF(A121="","",IF(AND(R121&lt;&gt;"",R121&lt;&gt;Setup!$B$7),"Review POS / state",IF(SUMIF('FY Deadlines'!$A$5:$A$14,IF(MONTH(H121)&gt;=4,YEAR(H121),YEAR(H121)-1),'FY Deadlines'!$F$5:$F$14)=0,"Review FY deadline",IF(COUNTIFS('Books Register'!$AM$5:$AM$504,AE121,'Books Register'!$AI$5:$AI$504,"&gt;0")&gt;0,"Open - verify claim period",IF(AND(H121&lt;&gt;"",Setup!$B$24&gt;SUMIF('FY Deadlines'!$A$5:$A$14,IF(MONTH(H121)&gt;=4,YEAR(H121),YEAR(H121)-1),'FY Deadlines'!$F$5:$F$14)),"Section 16(4) expired","Open")))))</f>
        <v/>
      </c>
      <c r="AL121" s="190">
        <f t="shared" si="13"/>
        <v>117</v>
      </c>
      <c r="AM121" s="192" t="str">
        <f t="shared" si="14"/>
        <v/>
      </c>
      <c r="AN121" s="192" t="str">
        <f t="shared" si="15"/>
        <v/>
      </c>
    </row>
    <row r="122" spans="1:40" ht="15" customHeight="1" x14ac:dyDescent="0.25">
      <c r="A122" s="87"/>
      <c r="B122" s="88"/>
      <c r="C122" s="88"/>
      <c r="D122" s="88"/>
      <c r="E122" s="194"/>
      <c r="F122" s="88"/>
      <c r="G122" s="88"/>
      <c r="H122" s="89"/>
      <c r="I122" s="89"/>
      <c r="J122" s="89"/>
      <c r="K122" s="89"/>
      <c r="L122" s="90"/>
      <c r="M122" s="90"/>
      <c r="N122" s="90"/>
      <c r="O122" s="90"/>
      <c r="P122" s="90"/>
      <c r="Q122" s="90"/>
      <c r="R122" s="88"/>
      <c r="S122" s="88"/>
      <c r="T122" s="88"/>
      <c r="U122" s="88"/>
      <c r="V122" s="88"/>
      <c r="W122" s="89"/>
      <c r="X122" s="88"/>
      <c r="Y122" s="90"/>
      <c r="Z122" s="88"/>
      <c r="AA122" s="88"/>
      <c r="AB122" s="88"/>
      <c r="AC122" s="88"/>
      <c r="AD122" s="66" t="str">
        <f t="shared" si="8"/>
        <v/>
      </c>
      <c r="AE122" s="67" t="str">
        <f t="shared" si="9"/>
        <v/>
      </c>
      <c r="AF122" s="68" t="str">
        <f t="shared" si="10"/>
        <v/>
      </c>
      <c r="AG122" s="67" t="str">
        <f t="shared" si="11"/>
        <v/>
      </c>
      <c r="AH122" s="67" t="str">
        <f>IF(AE122="","",IF(COUNTIF('Books Register'!$AM$5:$AM$504,AE122)=1,SUMIF('Books Register'!$AM$5:$AM$504,AE122,'Books Register'!$AZ$5:$AZ$504),""))</f>
        <v/>
      </c>
      <c r="AI122" s="67" t="str">
        <f>IF(A122="","",IF(OR(AG122&gt;1,COUNTIF('Books Register'!$AM$5:$AM$504,AE122)&gt;1),"Duplicate",IF(AH122="","Only in 2B",INDEX('Books Register'!$AX$5:$AX$504,AH122))))</f>
        <v/>
      </c>
      <c r="AJ122" s="69" t="str">
        <f t="shared" si="12"/>
        <v/>
      </c>
      <c r="AK122" s="69" t="str">
        <f>IF(A122="","",IF(AND(R122&lt;&gt;"",R122&lt;&gt;Setup!$B$7),"Review POS / state",IF(SUMIF('FY Deadlines'!$A$5:$A$14,IF(MONTH(H122)&gt;=4,YEAR(H122),YEAR(H122)-1),'FY Deadlines'!$F$5:$F$14)=0,"Review FY deadline",IF(COUNTIFS('Books Register'!$AM$5:$AM$504,AE122,'Books Register'!$AI$5:$AI$504,"&gt;0")&gt;0,"Open - verify claim period",IF(AND(H122&lt;&gt;"",Setup!$B$24&gt;SUMIF('FY Deadlines'!$A$5:$A$14,IF(MONTH(H122)&gt;=4,YEAR(H122),YEAR(H122)-1),'FY Deadlines'!$F$5:$F$14)),"Section 16(4) expired","Open")))))</f>
        <v/>
      </c>
      <c r="AL122" s="190">
        <f t="shared" si="13"/>
        <v>118</v>
      </c>
      <c r="AM122" s="192" t="str">
        <f t="shared" si="14"/>
        <v/>
      </c>
      <c r="AN122" s="192" t="str">
        <f t="shared" si="15"/>
        <v/>
      </c>
    </row>
    <row r="123" spans="1:40" ht="15" customHeight="1" x14ac:dyDescent="0.25">
      <c r="A123" s="87"/>
      <c r="B123" s="88"/>
      <c r="C123" s="88"/>
      <c r="D123" s="88"/>
      <c r="E123" s="194"/>
      <c r="F123" s="88"/>
      <c r="G123" s="88"/>
      <c r="H123" s="89"/>
      <c r="I123" s="89"/>
      <c r="J123" s="89"/>
      <c r="K123" s="89"/>
      <c r="L123" s="90"/>
      <c r="M123" s="90"/>
      <c r="N123" s="90"/>
      <c r="O123" s="90"/>
      <c r="P123" s="90"/>
      <c r="Q123" s="90"/>
      <c r="R123" s="88"/>
      <c r="S123" s="88"/>
      <c r="T123" s="88"/>
      <c r="U123" s="88"/>
      <c r="V123" s="88"/>
      <c r="W123" s="89"/>
      <c r="X123" s="88"/>
      <c r="Y123" s="90"/>
      <c r="Z123" s="88"/>
      <c r="AA123" s="88"/>
      <c r="AB123" s="88"/>
      <c r="AC123" s="88"/>
      <c r="AD123" s="66" t="str">
        <f t="shared" si="8"/>
        <v/>
      </c>
      <c r="AE123" s="67" t="str">
        <f t="shared" si="9"/>
        <v/>
      </c>
      <c r="AF123" s="68" t="str">
        <f t="shared" si="10"/>
        <v/>
      </c>
      <c r="AG123" s="67" t="str">
        <f t="shared" si="11"/>
        <v/>
      </c>
      <c r="AH123" s="67" t="str">
        <f>IF(AE123="","",IF(COUNTIF('Books Register'!$AM$5:$AM$504,AE123)=1,SUMIF('Books Register'!$AM$5:$AM$504,AE123,'Books Register'!$AZ$5:$AZ$504),""))</f>
        <v/>
      </c>
      <c r="AI123" s="67" t="str">
        <f>IF(A123="","",IF(OR(AG123&gt;1,COUNTIF('Books Register'!$AM$5:$AM$504,AE123)&gt;1),"Duplicate",IF(AH123="","Only in 2B",INDEX('Books Register'!$AX$5:$AX$504,AH123))))</f>
        <v/>
      </c>
      <c r="AJ123" s="69" t="str">
        <f t="shared" si="12"/>
        <v/>
      </c>
      <c r="AK123" s="69" t="str">
        <f>IF(A123="","",IF(AND(R123&lt;&gt;"",R123&lt;&gt;Setup!$B$7),"Review POS / state",IF(SUMIF('FY Deadlines'!$A$5:$A$14,IF(MONTH(H123)&gt;=4,YEAR(H123),YEAR(H123)-1),'FY Deadlines'!$F$5:$F$14)=0,"Review FY deadline",IF(COUNTIFS('Books Register'!$AM$5:$AM$504,AE123,'Books Register'!$AI$5:$AI$504,"&gt;0")&gt;0,"Open - verify claim period",IF(AND(H123&lt;&gt;"",Setup!$B$24&gt;SUMIF('FY Deadlines'!$A$5:$A$14,IF(MONTH(H123)&gt;=4,YEAR(H123),YEAR(H123)-1),'FY Deadlines'!$F$5:$F$14)),"Section 16(4) expired","Open")))))</f>
        <v/>
      </c>
      <c r="AL123" s="190">
        <f t="shared" si="13"/>
        <v>119</v>
      </c>
      <c r="AM123" s="192" t="str">
        <f t="shared" si="14"/>
        <v/>
      </c>
      <c r="AN123" s="192" t="str">
        <f t="shared" si="15"/>
        <v/>
      </c>
    </row>
    <row r="124" spans="1:40" ht="15" customHeight="1" x14ac:dyDescent="0.25">
      <c r="A124" s="87"/>
      <c r="B124" s="88"/>
      <c r="C124" s="88"/>
      <c r="D124" s="88"/>
      <c r="E124" s="194"/>
      <c r="F124" s="88"/>
      <c r="G124" s="88"/>
      <c r="H124" s="89"/>
      <c r="I124" s="89"/>
      <c r="J124" s="89"/>
      <c r="K124" s="89"/>
      <c r="L124" s="90"/>
      <c r="M124" s="90"/>
      <c r="N124" s="90"/>
      <c r="O124" s="90"/>
      <c r="P124" s="90"/>
      <c r="Q124" s="90"/>
      <c r="R124" s="88"/>
      <c r="S124" s="88"/>
      <c r="T124" s="88"/>
      <c r="U124" s="88"/>
      <c r="V124" s="88"/>
      <c r="W124" s="89"/>
      <c r="X124" s="88"/>
      <c r="Y124" s="90"/>
      <c r="Z124" s="88"/>
      <c r="AA124" s="88"/>
      <c r="AB124" s="88"/>
      <c r="AC124" s="88"/>
      <c r="AD124" s="66" t="str">
        <f t="shared" si="8"/>
        <v/>
      </c>
      <c r="AE124" s="67" t="str">
        <f t="shared" si="9"/>
        <v/>
      </c>
      <c r="AF124" s="68" t="str">
        <f t="shared" si="10"/>
        <v/>
      </c>
      <c r="AG124" s="67" t="str">
        <f t="shared" si="11"/>
        <v/>
      </c>
      <c r="AH124" s="67" t="str">
        <f>IF(AE124="","",IF(COUNTIF('Books Register'!$AM$5:$AM$504,AE124)=1,SUMIF('Books Register'!$AM$5:$AM$504,AE124,'Books Register'!$AZ$5:$AZ$504),""))</f>
        <v/>
      </c>
      <c r="AI124" s="67" t="str">
        <f>IF(A124="","",IF(OR(AG124&gt;1,COUNTIF('Books Register'!$AM$5:$AM$504,AE124)&gt;1),"Duplicate",IF(AH124="","Only in 2B",INDEX('Books Register'!$AX$5:$AX$504,AH124))))</f>
        <v/>
      </c>
      <c r="AJ124" s="69" t="str">
        <f t="shared" si="12"/>
        <v/>
      </c>
      <c r="AK124" s="69" t="str">
        <f>IF(A124="","",IF(AND(R124&lt;&gt;"",R124&lt;&gt;Setup!$B$7),"Review POS / state",IF(SUMIF('FY Deadlines'!$A$5:$A$14,IF(MONTH(H124)&gt;=4,YEAR(H124),YEAR(H124)-1),'FY Deadlines'!$F$5:$F$14)=0,"Review FY deadline",IF(COUNTIFS('Books Register'!$AM$5:$AM$504,AE124,'Books Register'!$AI$5:$AI$504,"&gt;0")&gt;0,"Open - verify claim period",IF(AND(H124&lt;&gt;"",Setup!$B$24&gt;SUMIF('FY Deadlines'!$A$5:$A$14,IF(MONTH(H124)&gt;=4,YEAR(H124),YEAR(H124)-1),'FY Deadlines'!$F$5:$F$14)),"Section 16(4) expired","Open")))))</f>
        <v/>
      </c>
      <c r="AL124" s="190">
        <f t="shared" si="13"/>
        <v>120</v>
      </c>
      <c r="AM124" s="192" t="str">
        <f t="shared" si="14"/>
        <v/>
      </c>
      <c r="AN124" s="192" t="str">
        <f t="shared" si="15"/>
        <v/>
      </c>
    </row>
    <row r="125" spans="1:40" ht="15" customHeight="1" x14ac:dyDescent="0.25">
      <c r="A125" s="87"/>
      <c r="B125" s="88"/>
      <c r="C125" s="88"/>
      <c r="D125" s="88"/>
      <c r="E125" s="194"/>
      <c r="F125" s="88"/>
      <c r="G125" s="88"/>
      <c r="H125" s="89"/>
      <c r="I125" s="89"/>
      <c r="J125" s="89"/>
      <c r="K125" s="89"/>
      <c r="L125" s="90"/>
      <c r="M125" s="90"/>
      <c r="N125" s="90"/>
      <c r="O125" s="90"/>
      <c r="P125" s="90"/>
      <c r="Q125" s="90"/>
      <c r="R125" s="88"/>
      <c r="S125" s="88"/>
      <c r="T125" s="88"/>
      <c r="U125" s="88"/>
      <c r="V125" s="88"/>
      <c r="W125" s="89"/>
      <c r="X125" s="88"/>
      <c r="Y125" s="90"/>
      <c r="Z125" s="88"/>
      <c r="AA125" s="88"/>
      <c r="AB125" s="88"/>
      <c r="AC125" s="88"/>
      <c r="AD125" s="66" t="str">
        <f t="shared" si="8"/>
        <v/>
      </c>
      <c r="AE125" s="67" t="str">
        <f t="shared" si="9"/>
        <v/>
      </c>
      <c r="AF125" s="68" t="str">
        <f t="shared" si="10"/>
        <v/>
      </c>
      <c r="AG125" s="67" t="str">
        <f t="shared" si="11"/>
        <v/>
      </c>
      <c r="AH125" s="67" t="str">
        <f>IF(AE125="","",IF(COUNTIF('Books Register'!$AM$5:$AM$504,AE125)=1,SUMIF('Books Register'!$AM$5:$AM$504,AE125,'Books Register'!$AZ$5:$AZ$504),""))</f>
        <v/>
      </c>
      <c r="AI125" s="67" t="str">
        <f>IF(A125="","",IF(OR(AG125&gt;1,COUNTIF('Books Register'!$AM$5:$AM$504,AE125)&gt;1),"Duplicate",IF(AH125="","Only in 2B",INDEX('Books Register'!$AX$5:$AX$504,AH125))))</f>
        <v/>
      </c>
      <c r="AJ125" s="69" t="str">
        <f t="shared" si="12"/>
        <v/>
      </c>
      <c r="AK125" s="69" t="str">
        <f>IF(A125="","",IF(AND(R125&lt;&gt;"",R125&lt;&gt;Setup!$B$7),"Review POS / state",IF(SUMIF('FY Deadlines'!$A$5:$A$14,IF(MONTH(H125)&gt;=4,YEAR(H125),YEAR(H125)-1),'FY Deadlines'!$F$5:$F$14)=0,"Review FY deadline",IF(COUNTIFS('Books Register'!$AM$5:$AM$504,AE125,'Books Register'!$AI$5:$AI$504,"&gt;0")&gt;0,"Open - verify claim period",IF(AND(H125&lt;&gt;"",Setup!$B$24&gt;SUMIF('FY Deadlines'!$A$5:$A$14,IF(MONTH(H125)&gt;=4,YEAR(H125),YEAR(H125)-1),'FY Deadlines'!$F$5:$F$14)),"Section 16(4) expired","Open")))))</f>
        <v/>
      </c>
      <c r="AL125" s="190">
        <f t="shared" si="13"/>
        <v>121</v>
      </c>
      <c r="AM125" s="192" t="str">
        <f t="shared" si="14"/>
        <v/>
      </c>
      <c r="AN125" s="192" t="str">
        <f t="shared" si="15"/>
        <v/>
      </c>
    </row>
    <row r="126" spans="1:40" ht="15" customHeight="1" x14ac:dyDescent="0.25">
      <c r="A126" s="87"/>
      <c r="B126" s="88"/>
      <c r="C126" s="88"/>
      <c r="D126" s="88"/>
      <c r="E126" s="194"/>
      <c r="F126" s="88"/>
      <c r="G126" s="88"/>
      <c r="H126" s="89"/>
      <c r="I126" s="89"/>
      <c r="J126" s="89"/>
      <c r="K126" s="89"/>
      <c r="L126" s="90"/>
      <c r="M126" s="90"/>
      <c r="N126" s="90"/>
      <c r="O126" s="90"/>
      <c r="P126" s="90"/>
      <c r="Q126" s="90"/>
      <c r="R126" s="88"/>
      <c r="S126" s="88"/>
      <c r="T126" s="88"/>
      <c r="U126" s="88"/>
      <c r="V126" s="88"/>
      <c r="W126" s="89"/>
      <c r="X126" s="88"/>
      <c r="Y126" s="90"/>
      <c r="Z126" s="88"/>
      <c r="AA126" s="88"/>
      <c r="AB126" s="88"/>
      <c r="AC126" s="88"/>
      <c r="AD126" s="66" t="str">
        <f t="shared" si="8"/>
        <v/>
      </c>
      <c r="AE126" s="67" t="str">
        <f t="shared" si="9"/>
        <v/>
      </c>
      <c r="AF126" s="68" t="str">
        <f t="shared" si="10"/>
        <v/>
      </c>
      <c r="AG126" s="67" t="str">
        <f t="shared" si="11"/>
        <v/>
      </c>
      <c r="AH126" s="67" t="str">
        <f>IF(AE126="","",IF(COUNTIF('Books Register'!$AM$5:$AM$504,AE126)=1,SUMIF('Books Register'!$AM$5:$AM$504,AE126,'Books Register'!$AZ$5:$AZ$504),""))</f>
        <v/>
      </c>
      <c r="AI126" s="67" t="str">
        <f>IF(A126="","",IF(OR(AG126&gt;1,COUNTIF('Books Register'!$AM$5:$AM$504,AE126)&gt;1),"Duplicate",IF(AH126="","Only in 2B",INDEX('Books Register'!$AX$5:$AX$504,AH126))))</f>
        <v/>
      </c>
      <c r="AJ126" s="69" t="str">
        <f t="shared" si="12"/>
        <v/>
      </c>
      <c r="AK126" s="69" t="str">
        <f>IF(A126="","",IF(AND(R126&lt;&gt;"",R126&lt;&gt;Setup!$B$7),"Review POS / state",IF(SUMIF('FY Deadlines'!$A$5:$A$14,IF(MONTH(H126)&gt;=4,YEAR(H126),YEAR(H126)-1),'FY Deadlines'!$F$5:$F$14)=0,"Review FY deadline",IF(COUNTIFS('Books Register'!$AM$5:$AM$504,AE126,'Books Register'!$AI$5:$AI$504,"&gt;0")&gt;0,"Open - verify claim period",IF(AND(H126&lt;&gt;"",Setup!$B$24&gt;SUMIF('FY Deadlines'!$A$5:$A$14,IF(MONTH(H126)&gt;=4,YEAR(H126),YEAR(H126)-1),'FY Deadlines'!$F$5:$F$14)),"Section 16(4) expired","Open")))))</f>
        <v/>
      </c>
      <c r="AL126" s="190">
        <f t="shared" si="13"/>
        <v>122</v>
      </c>
      <c r="AM126" s="192" t="str">
        <f t="shared" si="14"/>
        <v/>
      </c>
      <c r="AN126" s="192" t="str">
        <f t="shared" si="15"/>
        <v/>
      </c>
    </row>
    <row r="127" spans="1:40" ht="15" customHeight="1" x14ac:dyDescent="0.25">
      <c r="A127" s="87"/>
      <c r="B127" s="88"/>
      <c r="C127" s="88"/>
      <c r="D127" s="88"/>
      <c r="E127" s="194"/>
      <c r="F127" s="88"/>
      <c r="G127" s="88"/>
      <c r="H127" s="89"/>
      <c r="I127" s="89"/>
      <c r="J127" s="89"/>
      <c r="K127" s="89"/>
      <c r="L127" s="90"/>
      <c r="M127" s="90"/>
      <c r="N127" s="90"/>
      <c r="O127" s="90"/>
      <c r="P127" s="90"/>
      <c r="Q127" s="90"/>
      <c r="R127" s="88"/>
      <c r="S127" s="88"/>
      <c r="T127" s="88"/>
      <c r="U127" s="88"/>
      <c r="V127" s="88"/>
      <c r="W127" s="89"/>
      <c r="X127" s="88"/>
      <c r="Y127" s="90"/>
      <c r="Z127" s="88"/>
      <c r="AA127" s="88"/>
      <c r="AB127" s="88"/>
      <c r="AC127" s="88"/>
      <c r="AD127" s="66" t="str">
        <f t="shared" si="8"/>
        <v/>
      </c>
      <c r="AE127" s="67" t="str">
        <f t="shared" si="9"/>
        <v/>
      </c>
      <c r="AF127" s="68" t="str">
        <f t="shared" si="10"/>
        <v/>
      </c>
      <c r="AG127" s="67" t="str">
        <f t="shared" si="11"/>
        <v/>
      </c>
      <c r="AH127" s="67" t="str">
        <f>IF(AE127="","",IF(COUNTIF('Books Register'!$AM$5:$AM$504,AE127)=1,SUMIF('Books Register'!$AM$5:$AM$504,AE127,'Books Register'!$AZ$5:$AZ$504),""))</f>
        <v/>
      </c>
      <c r="AI127" s="67" t="str">
        <f>IF(A127="","",IF(OR(AG127&gt;1,COUNTIF('Books Register'!$AM$5:$AM$504,AE127)&gt;1),"Duplicate",IF(AH127="","Only in 2B",INDEX('Books Register'!$AX$5:$AX$504,AH127))))</f>
        <v/>
      </c>
      <c r="AJ127" s="69" t="str">
        <f t="shared" si="12"/>
        <v/>
      </c>
      <c r="AK127" s="69" t="str">
        <f>IF(A127="","",IF(AND(R127&lt;&gt;"",R127&lt;&gt;Setup!$B$7),"Review POS / state",IF(SUMIF('FY Deadlines'!$A$5:$A$14,IF(MONTH(H127)&gt;=4,YEAR(H127),YEAR(H127)-1),'FY Deadlines'!$F$5:$F$14)=0,"Review FY deadline",IF(COUNTIFS('Books Register'!$AM$5:$AM$504,AE127,'Books Register'!$AI$5:$AI$504,"&gt;0")&gt;0,"Open - verify claim period",IF(AND(H127&lt;&gt;"",Setup!$B$24&gt;SUMIF('FY Deadlines'!$A$5:$A$14,IF(MONTH(H127)&gt;=4,YEAR(H127),YEAR(H127)-1),'FY Deadlines'!$F$5:$F$14)),"Section 16(4) expired","Open")))))</f>
        <v/>
      </c>
      <c r="AL127" s="190">
        <f t="shared" si="13"/>
        <v>123</v>
      </c>
      <c r="AM127" s="192" t="str">
        <f t="shared" si="14"/>
        <v/>
      </c>
      <c r="AN127" s="192" t="str">
        <f t="shared" si="15"/>
        <v/>
      </c>
    </row>
    <row r="128" spans="1:40" ht="15" customHeight="1" x14ac:dyDescent="0.25">
      <c r="A128" s="87"/>
      <c r="B128" s="88"/>
      <c r="C128" s="88"/>
      <c r="D128" s="88"/>
      <c r="E128" s="194"/>
      <c r="F128" s="88"/>
      <c r="G128" s="88"/>
      <c r="H128" s="89"/>
      <c r="I128" s="89"/>
      <c r="J128" s="89"/>
      <c r="K128" s="89"/>
      <c r="L128" s="90"/>
      <c r="M128" s="90"/>
      <c r="N128" s="90"/>
      <c r="O128" s="90"/>
      <c r="P128" s="90"/>
      <c r="Q128" s="90"/>
      <c r="R128" s="88"/>
      <c r="S128" s="88"/>
      <c r="T128" s="88"/>
      <c r="U128" s="88"/>
      <c r="V128" s="88"/>
      <c r="W128" s="89"/>
      <c r="X128" s="88"/>
      <c r="Y128" s="90"/>
      <c r="Z128" s="88"/>
      <c r="AA128" s="88"/>
      <c r="AB128" s="88"/>
      <c r="AC128" s="88"/>
      <c r="AD128" s="66" t="str">
        <f t="shared" si="8"/>
        <v/>
      </c>
      <c r="AE128" s="67" t="str">
        <f t="shared" si="9"/>
        <v/>
      </c>
      <c r="AF128" s="68" t="str">
        <f t="shared" si="10"/>
        <v/>
      </c>
      <c r="AG128" s="67" t="str">
        <f t="shared" si="11"/>
        <v/>
      </c>
      <c r="AH128" s="67" t="str">
        <f>IF(AE128="","",IF(COUNTIF('Books Register'!$AM$5:$AM$504,AE128)=1,SUMIF('Books Register'!$AM$5:$AM$504,AE128,'Books Register'!$AZ$5:$AZ$504),""))</f>
        <v/>
      </c>
      <c r="AI128" s="67" t="str">
        <f>IF(A128="","",IF(OR(AG128&gt;1,COUNTIF('Books Register'!$AM$5:$AM$504,AE128)&gt;1),"Duplicate",IF(AH128="","Only in 2B",INDEX('Books Register'!$AX$5:$AX$504,AH128))))</f>
        <v/>
      </c>
      <c r="AJ128" s="69" t="str">
        <f t="shared" si="12"/>
        <v/>
      </c>
      <c r="AK128" s="69" t="str">
        <f>IF(A128="","",IF(AND(R128&lt;&gt;"",R128&lt;&gt;Setup!$B$7),"Review POS / state",IF(SUMIF('FY Deadlines'!$A$5:$A$14,IF(MONTH(H128)&gt;=4,YEAR(H128),YEAR(H128)-1),'FY Deadlines'!$F$5:$F$14)=0,"Review FY deadline",IF(COUNTIFS('Books Register'!$AM$5:$AM$504,AE128,'Books Register'!$AI$5:$AI$504,"&gt;0")&gt;0,"Open - verify claim period",IF(AND(H128&lt;&gt;"",Setup!$B$24&gt;SUMIF('FY Deadlines'!$A$5:$A$14,IF(MONTH(H128)&gt;=4,YEAR(H128),YEAR(H128)-1),'FY Deadlines'!$F$5:$F$14)),"Section 16(4) expired","Open")))))</f>
        <v/>
      </c>
      <c r="AL128" s="190">
        <f t="shared" si="13"/>
        <v>124</v>
      </c>
      <c r="AM128" s="192" t="str">
        <f t="shared" si="14"/>
        <v/>
      </c>
      <c r="AN128" s="192" t="str">
        <f t="shared" si="15"/>
        <v/>
      </c>
    </row>
    <row r="129" spans="1:40" ht="15" customHeight="1" x14ac:dyDescent="0.25">
      <c r="A129" s="87"/>
      <c r="B129" s="88"/>
      <c r="C129" s="88"/>
      <c r="D129" s="88"/>
      <c r="E129" s="194"/>
      <c r="F129" s="88"/>
      <c r="G129" s="88"/>
      <c r="H129" s="89"/>
      <c r="I129" s="89"/>
      <c r="J129" s="89"/>
      <c r="K129" s="89"/>
      <c r="L129" s="90"/>
      <c r="M129" s="90"/>
      <c r="N129" s="90"/>
      <c r="O129" s="90"/>
      <c r="P129" s="90"/>
      <c r="Q129" s="90"/>
      <c r="R129" s="88"/>
      <c r="S129" s="88"/>
      <c r="T129" s="88"/>
      <c r="U129" s="88"/>
      <c r="V129" s="88"/>
      <c r="W129" s="89"/>
      <c r="X129" s="88"/>
      <c r="Y129" s="90"/>
      <c r="Z129" s="88"/>
      <c r="AA129" s="88"/>
      <c r="AB129" s="88"/>
      <c r="AC129" s="88"/>
      <c r="AD129" s="66" t="str">
        <f t="shared" si="8"/>
        <v/>
      </c>
      <c r="AE129" s="67" t="str">
        <f t="shared" si="9"/>
        <v/>
      </c>
      <c r="AF129" s="68" t="str">
        <f t="shared" si="10"/>
        <v/>
      </c>
      <c r="AG129" s="67" t="str">
        <f t="shared" si="11"/>
        <v/>
      </c>
      <c r="AH129" s="67" t="str">
        <f>IF(AE129="","",IF(COUNTIF('Books Register'!$AM$5:$AM$504,AE129)=1,SUMIF('Books Register'!$AM$5:$AM$504,AE129,'Books Register'!$AZ$5:$AZ$504),""))</f>
        <v/>
      </c>
      <c r="AI129" s="67" t="str">
        <f>IF(A129="","",IF(OR(AG129&gt;1,COUNTIF('Books Register'!$AM$5:$AM$504,AE129)&gt;1),"Duplicate",IF(AH129="","Only in 2B",INDEX('Books Register'!$AX$5:$AX$504,AH129))))</f>
        <v/>
      </c>
      <c r="AJ129" s="69" t="str">
        <f t="shared" si="12"/>
        <v/>
      </c>
      <c r="AK129" s="69" t="str">
        <f>IF(A129="","",IF(AND(R129&lt;&gt;"",R129&lt;&gt;Setup!$B$7),"Review POS / state",IF(SUMIF('FY Deadlines'!$A$5:$A$14,IF(MONTH(H129)&gt;=4,YEAR(H129),YEAR(H129)-1),'FY Deadlines'!$F$5:$F$14)=0,"Review FY deadline",IF(COUNTIFS('Books Register'!$AM$5:$AM$504,AE129,'Books Register'!$AI$5:$AI$504,"&gt;0")&gt;0,"Open - verify claim period",IF(AND(H129&lt;&gt;"",Setup!$B$24&gt;SUMIF('FY Deadlines'!$A$5:$A$14,IF(MONTH(H129)&gt;=4,YEAR(H129),YEAR(H129)-1),'FY Deadlines'!$F$5:$F$14)),"Section 16(4) expired","Open")))))</f>
        <v/>
      </c>
      <c r="AL129" s="190">
        <f t="shared" si="13"/>
        <v>125</v>
      </c>
      <c r="AM129" s="192" t="str">
        <f t="shared" si="14"/>
        <v/>
      </c>
      <c r="AN129" s="192" t="str">
        <f t="shared" si="15"/>
        <v/>
      </c>
    </row>
    <row r="130" spans="1:40" ht="15" customHeight="1" x14ac:dyDescent="0.25">
      <c r="A130" s="87"/>
      <c r="B130" s="88"/>
      <c r="C130" s="88"/>
      <c r="D130" s="88"/>
      <c r="E130" s="194"/>
      <c r="F130" s="88"/>
      <c r="G130" s="88"/>
      <c r="H130" s="89"/>
      <c r="I130" s="89"/>
      <c r="J130" s="89"/>
      <c r="K130" s="89"/>
      <c r="L130" s="90"/>
      <c r="M130" s="90"/>
      <c r="N130" s="90"/>
      <c r="O130" s="90"/>
      <c r="P130" s="90"/>
      <c r="Q130" s="90"/>
      <c r="R130" s="88"/>
      <c r="S130" s="88"/>
      <c r="T130" s="88"/>
      <c r="U130" s="88"/>
      <c r="V130" s="88"/>
      <c r="W130" s="89"/>
      <c r="X130" s="88"/>
      <c r="Y130" s="90"/>
      <c r="Z130" s="88"/>
      <c r="AA130" s="88"/>
      <c r="AB130" s="88"/>
      <c r="AC130" s="88"/>
      <c r="AD130" s="66" t="str">
        <f t="shared" si="8"/>
        <v/>
      </c>
      <c r="AE130" s="67" t="str">
        <f t="shared" si="9"/>
        <v/>
      </c>
      <c r="AF130" s="68" t="str">
        <f t="shared" si="10"/>
        <v/>
      </c>
      <c r="AG130" s="67" t="str">
        <f t="shared" si="11"/>
        <v/>
      </c>
      <c r="AH130" s="67" t="str">
        <f>IF(AE130="","",IF(COUNTIF('Books Register'!$AM$5:$AM$504,AE130)=1,SUMIF('Books Register'!$AM$5:$AM$504,AE130,'Books Register'!$AZ$5:$AZ$504),""))</f>
        <v/>
      </c>
      <c r="AI130" s="67" t="str">
        <f>IF(A130="","",IF(OR(AG130&gt;1,COUNTIF('Books Register'!$AM$5:$AM$504,AE130)&gt;1),"Duplicate",IF(AH130="","Only in 2B",INDEX('Books Register'!$AX$5:$AX$504,AH130))))</f>
        <v/>
      </c>
      <c r="AJ130" s="69" t="str">
        <f t="shared" si="12"/>
        <v/>
      </c>
      <c r="AK130" s="69" t="str">
        <f>IF(A130="","",IF(AND(R130&lt;&gt;"",R130&lt;&gt;Setup!$B$7),"Review POS / state",IF(SUMIF('FY Deadlines'!$A$5:$A$14,IF(MONTH(H130)&gt;=4,YEAR(H130),YEAR(H130)-1),'FY Deadlines'!$F$5:$F$14)=0,"Review FY deadline",IF(COUNTIFS('Books Register'!$AM$5:$AM$504,AE130,'Books Register'!$AI$5:$AI$504,"&gt;0")&gt;0,"Open - verify claim period",IF(AND(H130&lt;&gt;"",Setup!$B$24&gt;SUMIF('FY Deadlines'!$A$5:$A$14,IF(MONTH(H130)&gt;=4,YEAR(H130),YEAR(H130)-1),'FY Deadlines'!$F$5:$F$14)),"Section 16(4) expired","Open")))))</f>
        <v/>
      </c>
      <c r="AL130" s="190">
        <f t="shared" si="13"/>
        <v>126</v>
      </c>
      <c r="AM130" s="192" t="str">
        <f t="shared" si="14"/>
        <v/>
      </c>
      <c r="AN130" s="192" t="str">
        <f t="shared" si="15"/>
        <v/>
      </c>
    </row>
    <row r="131" spans="1:40" ht="15" customHeight="1" x14ac:dyDescent="0.25">
      <c r="A131" s="87"/>
      <c r="B131" s="88"/>
      <c r="C131" s="88"/>
      <c r="D131" s="88"/>
      <c r="E131" s="194"/>
      <c r="F131" s="88"/>
      <c r="G131" s="88"/>
      <c r="H131" s="89"/>
      <c r="I131" s="89"/>
      <c r="J131" s="89"/>
      <c r="K131" s="89"/>
      <c r="L131" s="90"/>
      <c r="M131" s="90"/>
      <c r="N131" s="90"/>
      <c r="O131" s="90"/>
      <c r="P131" s="90"/>
      <c r="Q131" s="90"/>
      <c r="R131" s="88"/>
      <c r="S131" s="88"/>
      <c r="T131" s="88"/>
      <c r="U131" s="88"/>
      <c r="V131" s="88"/>
      <c r="W131" s="89"/>
      <c r="X131" s="88"/>
      <c r="Y131" s="90"/>
      <c r="Z131" s="88"/>
      <c r="AA131" s="88"/>
      <c r="AB131" s="88"/>
      <c r="AC131" s="88"/>
      <c r="AD131" s="66" t="str">
        <f t="shared" si="8"/>
        <v/>
      </c>
      <c r="AE131" s="67" t="str">
        <f t="shared" si="9"/>
        <v/>
      </c>
      <c r="AF131" s="68" t="str">
        <f t="shared" si="10"/>
        <v/>
      </c>
      <c r="AG131" s="67" t="str">
        <f t="shared" si="11"/>
        <v/>
      </c>
      <c r="AH131" s="67" t="str">
        <f>IF(AE131="","",IF(COUNTIF('Books Register'!$AM$5:$AM$504,AE131)=1,SUMIF('Books Register'!$AM$5:$AM$504,AE131,'Books Register'!$AZ$5:$AZ$504),""))</f>
        <v/>
      </c>
      <c r="AI131" s="67" t="str">
        <f>IF(A131="","",IF(OR(AG131&gt;1,COUNTIF('Books Register'!$AM$5:$AM$504,AE131)&gt;1),"Duplicate",IF(AH131="","Only in 2B",INDEX('Books Register'!$AX$5:$AX$504,AH131))))</f>
        <v/>
      </c>
      <c r="AJ131" s="69" t="str">
        <f t="shared" si="12"/>
        <v/>
      </c>
      <c r="AK131" s="69" t="str">
        <f>IF(A131="","",IF(AND(R131&lt;&gt;"",R131&lt;&gt;Setup!$B$7),"Review POS / state",IF(SUMIF('FY Deadlines'!$A$5:$A$14,IF(MONTH(H131)&gt;=4,YEAR(H131),YEAR(H131)-1),'FY Deadlines'!$F$5:$F$14)=0,"Review FY deadline",IF(COUNTIFS('Books Register'!$AM$5:$AM$504,AE131,'Books Register'!$AI$5:$AI$504,"&gt;0")&gt;0,"Open - verify claim period",IF(AND(H131&lt;&gt;"",Setup!$B$24&gt;SUMIF('FY Deadlines'!$A$5:$A$14,IF(MONTH(H131)&gt;=4,YEAR(H131),YEAR(H131)-1),'FY Deadlines'!$F$5:$F$14)),"Section 16(4) expired","Open")))))</f>
        <v/>
      </c>
      <c r="AL131" s="190">
        <f t="shared" si="13"/>
        <v>127</v>
      </c>
      <c r="AM131" s="192" t="str">
        <f t="shared" si="14"/>
        <v/>
      </c>
      <c r="AN131" s="192" t="str">
        <f t="shared" si="15"/>
        <v/>
      </c>
    </row>
    <row r="132" spans="1:40" ht="15" customHeight="1" x14ac:dyDescent="0.25">
      <c r="A132" s="87"/>
      <c r="B132" s="88"/>
      <c r="C132" s="88"/>
      <c r="D132" s="88"/>
      <c r="E132" s="194"/>
      <c r="F132" s="88"/>
      <c r="G132" s="88"/>
      <c r="H132" s="89"/>
      <c r="I132" s="89"/>
      <c r="J132" s="89"/>
      <c r="K132" s="89"/>
      <c r="L132" s="90"/>
      <c r="M132" s="90"/>
      <c r="N132" s="90"/>
      <c r="O132" s="90"/>
      <c r="P132" s="90"/>
      <c r="Q132" s="90"/>
      <c r="R132" s="88"/>
      <c r="S132" s="88"/>
      <c r="T132" s="88"/>
      <c r="U132" s="88"/>
      <c r="V132" s="88"/>
      <c r="W132" s="89"/>
      <c r="X132" s="88"/>
      <c r="Y132" s="90"/>
      <c r="Z132" s="88"/>
      <c r="AA132" s="88"/>
      <c r="AB132" s="88"/>
      <c r="AC132" s="88"/>
      <c r="AD132" s="66" t="str">
        <f t="shared" si="8"/>
        <v/>
      </c>
      <c r="AE132" s="67" t="str">
        <f t="shared" si="9"/>
        <v/>
      </c>
      <c r="AF132" s="68" t="str">
        <f t="shared" si="10"/>
        <v/>
      </c>
      <c r="AG132" s="67" t="str">
        <f t="shared" si="11"/>
        <v/>
      </c>
      <c r="AH132" s="67" t="str">
        <f>IF(AE132="","",IF(COUNTIF('Books Register'!$AM$5:$AM$504,AE132)=1,SUMIF('Books Register'!$AM$5:$AM$504,AE132,'Books Register'!$AZ$5:$AZ$504),""))</f>
        <v/>
      </c>
      <c r="AI132" s="67" t="str">
        <f>IF(A132="","",IF(OR(AG132&gt;1,COUNTIF('Books Register'!$AM$5:$AM$504,AE132)&gt;1),"Duplicate",IF(AH132="","Only in 2B",INDEX('Books Register'!$AX$5:$AX$504,AH132))))</f>
        <v/>
      </c>
      <c r="AJ132" s="69" t="str">
        <f t="shared" si="12"/>
        <v/>
      </c>
      <c r="AK132" s="69" t="str">
        <f>IF(A132="","",IF(AND(R132&lt;&gt;"",R132&lt;&gt;Setup!$B$7),"Review POS / state",IF(SUMIF('FY Deadlines'!$A$5:$A$14,IF(MONTH(H132)&gt;=4,YEAR(H132),YEAR(H132)-1),'FY Deadlines'!$F$5:$F$14)=0,"Review FY deadline",IF(COUNTIFS('Books Register'!$AM$5:$AM$504,AE132,'Books Register'!$AI$5:$AI$504,"&gt;0")&gt;0,"Open - verify claim period",IF(AND(H132&lt;&gt;"",Setup!$B$24&gt;SUMIF('FY Deadlines'!$A$5:$A$14,IF(MONTH(H132)&gt;=4,YEAR(H132),YEAR(H132)-1),'FY Deadlines'!$F$5:$F$14)),"Section 16(4) expired","Open")))))</f>
        <v/>
      </c>
      <c r="AL132" s="190">
        <f t="shared" si="13"/>
        <v>128</v>
      </c>
      <c r="AM132" s="192" t="str">
        <f t="shared" si="14"/>
        <v/>
      </c>
      <c r="AN132" s="192" t="str">
        <f t="shared" si="15"/>
        <v/>
      </c>
    </row>
    <row r="133" spans="1:40" ht="15" customHeight="1" x14ac:dyDescent="0.25">
      <c r="A133" s="87"/>
      <c r="B133" s="88"/>
      <c r="C133" s="88"/>
      <c r="D133" s="88"/>
      <c r="E133" s="194"/>
      <c r="F133" s="88"/>
      <c r="G133" s="88"/>
      <c r="H133" s="89"/>
      <c r="I133" s="89"/>
      <c r="J133" s="89"/>
      <c r="K133" s="89"/>
      <c r="L133" s="90"/>
      <c r="M133" s="90"/>
      <c r="N133" s="90"/>
      <c r="O133" s="90"/>
      <c r="P133" s="90"/>
      <c r="Q133" s="90"/>
      <c r="R133" s="88"/>
      <c r="S133" s="88"/>
      <c r="T133" s="88"/>
      <c r="U133" s="88"/>
      <c r="V133" s="88"/>
      <c r="W133" s="89"/>
      <c r="X133" s="88"/>
      <c r="Y133" s="90"/>
      <c r="Z133" s="88"/>
      <c r="AA133" s="88"/>
      <c r="AB133" s="88"/>
      <c r="AC133" s="88"/>
      <c r="AD133" s="66" t="str">
        <f t="shared" ref="AD133:AD196" si="16">IF(G133="","",UPPER(SUBSTITUTE(SUBSTITUTE(SUBSTITUTE(SUBSTITUTE(SUBSTITUTE(TRIM(G133),"-",""),"/","")," ",""),".",""),"\","")))</f>
        <v/>
      </c>
      <c r="AE133" s="67" t="str">
        <f t="shared" ref="AE133:AE196" si="17">IF(OR(C133="",F133="",AD133=""),"",UPPER(TRIM(C133))&amp;"|"&amp;UPPER(TRIM(F133))&amp;"|"&amp;AD133)</f>
        <v/>
      </c>
      <c r="AF133" s="68" t="str">
        <f t="shared" ref="AF133:AF196" si="18">IF(A133="","",SUM(M133:P133))</f>
        <v/>
      </c>
      <c r="AG133" s="67" t="str">
        <f t="shared" ref="AG133:AG196" si="19">IF(AE133="","",COUNTIF($AE$5:$AE$504,AE133))</f>
        <v/>
      </c>
      <c r="AH133" s="67" t="str">
        <f>IF(AE133="","",IF(COUNTIF('Books Register'!$AM$5:$AM$504,AE133)=1,SUMIF('Books Register'!$AM$5:$AM$504,AE133,'Books Register'!$AZ$5:$AZ$504),""))</f>
        <v/>
      </c>
      <c r="AI133" s="67" t="str">
        <f>IF(A133="","",IF(OR(AG133&gt;1,COUNTIF('Books Register'!$AM$5:$AM$504,AE133)&gt;1),"Duplicate",IF(AH133="","Only in 2B",INDEX('Books Register'!$AX$5:$AX$504,AH133))))</f>
        <v/>
      </c>
      <c r="AJ133" s="69" t="str">
        <f t="shared" ref="AJ133:AJ196" si="20">IF(A133="","",IF(AH133&lt;&gt;"","See matched book row",IF(V133="Rejected","Hold: reverse/review through 4(B)",IF(V133="Pending","Hold: pending item requires temporary reversal/review",IF(T133&lt;&gt;"Available","No claim / review portal status","Verify ownership, receipt and books")))))</f>
        <v/>
      </c>
      <c r="AK133" s="69" t="str">
        <f>IF(A133="","",IF(AND(R133&lt;&gt;"",R133&lt;&gt;Setup!$B$7),"Review POS / state",IF(SUMIF('FY Deadlines'!$A$5:$A$14,IF(MONTH(H133)&gt;=4,YEAR(H133),YEAR(H133)-1),'FY Deadlines'!$F$5:$F$14)=0,"Review FY deadline",IF(COUNTIFS('Books Register'!$AM$5:$AM$504,AE133,'Books Register'!$AI$5:$AI$504,"&gt;0")&gt;0,"Open - verify claim period",IF(AND(H133&lt;&gt;"",Setup!$B$24&gt;SUMIF('FY Deadlines'!$A$5:$A$14,IF(MONTH(H133)&gt;=4,YEAR(H133),YEAR(H133)-1),'FY Deadlines'!$F$5:$F$14)),"Section 16(4) expired","Open")))))</f>
        <v/>
      </c>
      <c r="AL133" s="190">
        <f t="shared" ref="AL133:AL196" si="21">ROW()-4</f>
        <v>129</v>
      </c>
      <c r="AM133" s="192" t="str">
        <f t="shared" ref="AM133:AM196" si="22">IF($A133="","",IF(OR($B133="GSTR-1 B2B",$B133="GSTR-1A",$B133="IFF"),IF(OR($V133="Accepted",$V133="No Action",$V133="Deemed Accepted"),"INCLUDE","EXCLUDE"),IF(OR($B133="GSTR-5",$B133="GSTR-6",$B133="ICEGATE",$B133="Bill of Entry",$B133="RCM"),"INCLUDE","REVIEW SOURCE")))</f>
        <v/>
      </c>
      <c r="AN133" s="192" t="str">
        <f t="shared" ref="AN133:AN196" si="23">IF($A133="","",IF(OR($T133&lt;&gt;"Available",$AK133="Section 16(4) expired",$AK133="Review POS / state",$AM133&lt;&gt;"INCLUDE"),"EXCLUDE","INCLUDE"))</f>
        <v/>
      </c>
    </row>
    <row r="134" spans="1:40" ht="15" customHeight="1" x14ac:dyDescent="0.25">
      <c r="A134" s="87"/>
      <c r="B134" s="88"/>
      <c r="C134" s="88"/>
      <c r="D134" s="88"/>
      <c r="E134" s="194"/>
      <c r="F134" s="88"/>
      <c r="G134" s="88"/>
      <c r="H134" s="89"/>
      <c r="I134" s="89"/>
      <c r="J134" s="89"/>
      <c r="K134" s="89"/>
      <c r="L134" s="90"/>
      <c r="M134" s="90"/>
      <c r="N134" s="90"/>
      <c r="O134" s="90"/>
      <c r="P134" s="90"/>
      <c r="Q134" s="90"/>
      <c r="R134" s="88"/>
      <c r="S134" s="88"/>
      <c r="T134" s="88"/>
      <c r="U134" s="88"/>
      <c r="V134" s="88"/>
      <c r="W134" s="89"/>
      <c r="X134" s="88"/>
      <c r="Y134" s="90"/>
      <c r="Z134" s="88"/>
      <c r="AA134" s="88"/>
      <c r="AB134" s="88"/>
      <c r="AC134" s="88"/>
      <c r="AD134" s="66" t="str">
        <f t="shared" si="16"/>
        <v/>
      </c>
      <c r="AE134" s="67" t="str">
        <f t="shared" si="17"/>
        <v/>
      </c>
      <c r="AF134" s="68" t="str">
        <f t="shared" si="18"/>
        <v/>
      </c>
      <c r="AG134" s="67" t="str">
        <f t="shared" si="19"/>
        <v/>
      </c>
      <c r="AH134" s="67" t="str">
        <f>IF(AE134="","",IF(COUNTIF('Books Register'!$AM$5:$AM$504,AE134)=1,SUMIF('Books Register'!$AM$5:$AM$504,AE134,'Books Register'!$AZ$5:$AZ$504),""))</f>
        <v/>
      </c>
      <c r="AI134" s="67" t="str">
        <f>IF(A134="","",IF(OR(AG134&gt;1,COUNTIF('Books Register'!$AM$5:$AM$504,AE134)&gt;1),"Duplicate",IF(AH134="","Only in 2B",INDEX('Books Register'!$AX$5:$AX$504,AH134))))</f>
        <v/>
      </c>
      <c r="AJ134" s="69" t="str">
        <f t="shared" si="20"/>
        <v/>
      </c>
      <c r="AK134" s="69" t="str">
        <f>IF(A134="","",IF(AND(R134&lt;&gt;"",R134&lt;&gt;Setup!$B$7),"Review POS / state",IF(SUMIF('FY Deadlines'!$A$5:$A$14,IF(MONTH(H134)&gt;=4,YEAR(H134),YEAR(H134)-1),'FY Deadlines'!$F$5:$F$14)=0,"Review FY deadline",IF(COUNTIFS('Books Register'!$AM$5:$AM$504,AE134,'Books Register'!$AI$5:$AI$504,"&gt;0")&gt;0,"Open - verify claim period",IF(AND(H134&lt;&gt;"",Setup!$B$24&gt;SUMIF('FY Deadlines'!$A$5:$A$14,IF(MONTH(H134)&gt;=4,YEAR(H134),YEAR(H134)-1),'FY Deadlines'!$F$5:$F$14)),"Section 16(4) expired","Open")))))</f>
        <v/>
      </c>
      <c r="AL134" s="190">
        <f t="shared" si="21"/>
        <v>130</v>
      </c>
      <c r="AM134" s="192" t="str">
        <f t="shared" si="22"/>
        <v/>
      </c>
      <c r="AN134" s="192" t="str">
        <f t="shared" si="23"/>
        <v/>
      </c>
    </row>
    <row r="135" spans="1:40" ht="15" customHeight="1" x14ac:dyDescent="0.25">
      <c r="A135" s="87"/>
      <c r="B135" s="88"/>
      <c r="C135" s="88"/>
      <c r="D135" s="88"/>
      <c r="E135" s="194"/>
      <c r="F135" s="88"/>
      <c r="G135" s="88"/>
      <c r="H135" s="89"/>
      <c r="I135" s="89"/>
      <c r="J135" s="89"/>
      <c r="K135" s="89"/>
      <c r="L135" s="90"/>
      <c r="M135" s="90"/>
      <c r="N135" s="90"/>
      <c r="O135" s="90"/>
      <c r="P135" s="90"/>
      <c r="Q135" s="90"/>
      <c r="R135" s="88"/>
      <c r="S135" s="88"/>
      <c r="T135" s="88"/>
      <c r="U135" s="88"/>
      <c r="V135" s="88"/>
      <c r="W135" s="89"/>
      <c r="X135" s="88"/>
      <c r="Y135" s="90"/>
      <c r="Z135" s="88"/>
      <c r="AA135" s="88"/>
      <c r="AB135" s="88"/>
      <c r="AC135" s="88"/>
      <c r="AD135" s="66" t="str">
        <f t="shared" si="16"/>
        <v/>
      </c>
      <c r="AE135" s="67" t="str">
        <f t="shared" si="17"/>
        <v/>
      </c>
      <c r="AF135" s="68" t="str">
        <f t="shared" si="18"/>
        <v/>
      </c>
      <c r="AG135" s="67" t="str">
        <f t="shared" si="19"/>
        <v/>
      </c>
      <c r="AH135" s="67" t="str">
        <f>IF(AE135="","",IF(COUNTIF('Books Register'!$AM$5:$AM$504,AE135)=1,SUMIF('Books Register'!$AM$5:$AM$504,AE135,'Books Register'!$AZ$5:$AZ$504),""))</f>
        <v/>
      </c>
      <c r="AI135" s="67" t="str">
        <f>IF(A135="","",IF(OR(AG135&gt;1,COUNTIF('Books Register'!$AM$5:$AM$504,AE135)&gt;1),"Duplicate",IF(AH135="","Only in 2B",INDEX('Books Register'!$AX$5:$AX$504,AH135))))</f>
        <v/>
      </c>
      <c r="AJ135" s="69" t="str">
        <f t="shared" si="20"/>
        <v/>
      </c>
      <c r="AK135" s="69" t="str">
        <f>IF(A135="","",IF(AND(R135&lt;&gt;"",R135&lt;&gt;Setup!$B$7),"Review POS / state",IF(SUMIF('FY Deadlines'!$A$5:$A$14,IF(MONTH(H135)&gt;=4,YEAR(H135),YEAR(H135)-1),'FY Deadlines'!$F$5:$F$14)=0,"Review FY deadline",IF(COUNTIFS('Books Register'!$AM$5:$AM$504,AE135,'Books Register'!$AI$5:$AI$504,"&gt;0")&gt;0,"Open - verify claim period",IF(AND(H135&lt;&gt;"",Setup!$B$24&gt;SUMIF('FY Deadlines'!$A$5:$A$14,IF(MONTH(H135)&gt;=4,YEAR(H135),YEAR(H135)-1),'FY Deadlines'!$F$5:$F$14)),"Section 16(4) expired","Open")))))</f>
        <v/>
      </c>
      <c r="AL135" s="190">
        <f t="shared" si="21"/>
        <v>131</v>
      </c>
      <c r="AM135" s="192" t="str">
        <f t="shared" si="22"/>
        <v/>
      </c>
      <c r="AN135" s="192" t="str">
        <f t="shared" si="23"/>
        <v/>
      </c>
    </row>
    <row r="136" spans="1:40" ht="15" customHeight="1" x14ac:dyDescent="0.25">
      <c r="A136" s="87"/>
      <c r="B136" s="88"/>
      <c r="C136" s="88"/>
      <c r="D136" s="88"/>
      <c r="E136" s="194"/>
      <c r="F136" s="88"/>
      <c r="G136" s="88"/>
      <c r="H136" s="89"/>
      <c r="I136" s="89"/>
      <c r="J136" s="89"/>
      <c r="K136" s="89"/>
      <c r="L136" s="90"/>
      <c r="M136" s="90"/>
      <c r="N136" s="90"/>
      <c r="O136" s="90"/>
      <c r="P136" s="90"/>
      <c r="Q136" s="90"/>
      <c r="R136" s="88"/>
      <c r="S136" s="88"/>
      <c r="T136" s="88"/>
      <c r="U136" s="88"/>
      <c r="V136" s="88"/>
      <c r="W136" s="89"/>
      <c r="X136" s="88"/>
      <c r="Y136" s="90"/>
      <c r="Z136" s="88"/>
      <c r="AA136" s="88"/>
      <c r="AB136" s="88"/>
      <c r="AC136" s="88"/>
      <c r="AD136" s="66" t="str">
        <f t="shared" si="16"/>
        <v/>
      </c>
      <c r="AE136" s="67" t="str">
        <f t="shared" si="17"/>
        <v/>
      </c>
      <c r="AF136" s="68" t="str">
        <f t="shared" si="18"/>
        <v/>
      </c>
      <c r="AG136" s="67" t="str">
        <f t="shared" si="19"/>
        <v/>
      </c>
      <c r="AH136" s="67" t="str">
        <f>IF(AE136="","",IF(COUNTIF('Books Register'!$AM$5:$AM$504,AE136)=1,SUMIF('Books Register'!$AM$5:$AM$504,AE136,'Books Register'!$AZ$5:$AZ$504),""))</f>
        <v/>
      </c>
      <c r="AI136" s="67" t="str">
        <f>IF(A136="","",IF(OR(AG136&gt;1,COUNTIF('Books Register'!$AM$5:$AM$504,AE136)&gt;1),"Duplicate",IF(AH136="","Only in 2B",INDEX('Books Register'!$AX$5:$AX$504,AH136))))</f>
        <v/>
      </c>
      <c r="AJ136" s="69" t="str">
        <f t="shared" si="20"/>
        <v/>
      </c>
      <c r="AK136" s="69" t="str">
        <f>IF(A136="","",IF(AND(R136&lt;&gt;"",R136&lt;&gt;Setup!$B$7),"Review POS / state",IF(SUMIF('FY Deadlines'!$A$5:$A$14,IF(MONTH(H136)&gt;=4,YEAR(H136),YEAR(H136)-1),'FY Deadlines'!$F$5:$F$14)=0,"Review FY deadline",IF(COUNTIFS('Books Register'!$AM$5:$AM$504,AE136,'Books Register'!$AI$5:$AI$504,"&gt;0")&gt;0,"Open - verify claim period",IF(AND(H136&lt;&gt;"",Setup!$B$24&gt;SUMIF('FY Deadlines'!$A$5:$A$14,IF(MONTH(H136)&gt;=4,YEAR(H136),YEAR(H136)-1),'FY Deadlines'!$F$5:$F$14)),"Section 16(4) expired","Open")))))</f>
        <v/>
      </c>
      <c r="AL136" s="190">
        <f t="shared" si="21"/>
        <v>132</v>
      </c>
      <c r="AM136" s="192" t="str">
        <f t="shared" si="22"/>
        <v/>
      </c>
      <c r="AN136" s="192" t="str">
        <f t="shared" si="23"/>
        <v/>
      </c>
    </row>
    <row r="137" spans="1:40" ht="15" customHeight="1" x14ac:dyDescent="0.25">
      <c r="A137" s="87"/>
      <c r="B137" s="88"/>
      <c r="C137" s="88"/>
      <c r="D137" s="88"/>
      <c r="E137" s="194"/>
      <c r="F137" s="88"/>
      <c r="G137" s="88"/>
      <c r="H137" s="89"/>
      <c r="I137" s="89"/>
      <c r="J137" s="89"/>
      <c r="K137" s="89"/>
      <c r="L137" s="90"/>
      <c r="M137" s="90"/>
      <c r="N137" s="90"/>
      <c r="O137" s="90"/>
      <c r="P137" s="90"/>
      <c r="Q137" s="90"/>
      <c r="R137" s="88"/>
      <c r="S137" s="88"/>
      <c r="T137" s="88"/>
      <c r="U137" s="88"/>
      <c r="V137" s="88"/>
      <c r="W137" s="89"/>
      <c r="X137" s="88"/>
      <c r="Y137" s="90"/>
      <c r="Z137" s="88"/>
      <c r="AA137" s="88"/>
      <c r="AB137" s="88"/>
      <c r="AC137" s="88"/>
      <c r="AD137" s="66" t="str">
        <f t="shared" si="16"/>
        <v/>
      </c>
      <c r="AE137" s="67" t="str">
        <f t="shared" si="17"/>
        <v/>
      </c>
      <c r="AF137" s="68" t="str">
        <f t="shared" si="18"/>
        <v/>
      </c>
      <c r="AG137" s="67" t="str">
        <f t="shared" si="19"/>
        <v/>
      </c>
      <c r="AH137" s="67" t="str">
        <f>IF(AE137="","",IF(COUNTIF('Books Register'!$AM$5:$AM$504,AE137)=1,SUMIF('Books Register'!$AM$5:$AM$504,AE137,'Books Register'!$AZ$5:$AZ$504),""))</f>
        <v/>
      </c>
      <c r="AI137" s="67" t="str">
        <f>IF(A137="","",IF(OR(AG137&gt;1,COUNTIF('Books Register'!$AM$5:$AM$504,AE137)&gt;1),"Duplicate",IF(AH137="","Only in 2B",INDEX('Books Register'!$AX$5:$AX$504,AH137))))</f>
        <v/>
      </c>
      <c r="AJ137" s="69" t="str">
        <f t="shared" si="20"/>
        <v/>
      </c>
      <c r="AK137" s="69" t="str">
        <f>IF(A137="","",IF(AND(R137&lt;&gt;"",R137&lt;&gt;Setup!$B$7),"Review POS / state",IF(SUMIF('FY Deadlines'!$A$5:$A$14,IF(MONTH(H137)&gt;=4,YEAR(H137),YEAR(H137)-1),'FY Deadlines'!$F$5:$F$14)=0,"Review FY deadline",IF(COUNTIFS('Books Register'!$AM$5:$AM$504,AE137,'Books Register'!$AI$5:$AI$504,"&gt;0")&gt;0,"Open - verify claim period",IF(AND(H137&lt;&gt;"",Setup!$B$24&gt;SUMIF('FY Deadlines'!$A$5:$A$14,IF(MONTH(H137)&gt;=4,YEAR(H137),YEAR(H137)-1),'FY Deadlines'!$F$5:$F$14)),"Section 16(4) expired","Open")))))</f>
        <v/>
      </c>
      <c r="AL137" s="190">
        <f t="shared" si="21"/>
        <v>133</v>
      </c>
      <c r="AM137" s="192" t="str">
        <f t="shared" si="22"/>
        <v/>
      </c>
      <c r="AN137" s="192" t="str">
        <f t="shared" si="23"/>
        <v/>
      </c>
    </row>
    <row r="138" spans="1:40" ht="15" customHeight="1" x14ac:dyDescent="0.25">
      <c r="A138" s="87"/>
      <c r="B138" s="88"/>
      <c r="C138" s="88"/>
      <c r="D138" s="88"/>
      <c r="E138" s="194"/>
      <c r="F138" s="88"/>
      <c r="G138" s="88"/>
      <c r="H138" s="89"/>
      <c r="I138" s="89"/>
      <c r="J138" s="89"/>
      <c r="K138" s="89"/>
      <c r="L138" s="90"/>
      <c r="M138" s="90"/>
      <c r="N138" s="90"/>
      <c r="O138" s="90"/>
      <c r="P138" s="90"/>
      <c r="Q138" s="90"/>
      <c r="R138" s="88"/>
      <c r="S138" s="88"/>
      <c r="T138" s="88"/>
      <c r="U138" s="88"/>
      <c r="V138" s="88"/>
      <c r="W138" s="89"/>
      <c r="X138" s="88"/>
      <c r="Y138" s="90"/>
      <c r="Z138" s="88"/>
      <c r="AA138" s="88"/>
      <c r="AB138" s="88"/>
      <c r="AC138" s="88"/>
      <c r="AD138" s="66" t="str">
        <f t="shared" si="16"/>
        <v/>
      </c>
      <c r="AE138" s="67" t="str">
        <f t="shared" si="17"/>
        <v/>
      </c>
      <c r="AF138" s="68" t="str">
        <f t="shared" si="18"/>
        <v/>
      </c>
      <c r="AG138" s="67" t="str">
        <f t="shared" si="19"/>
        <v/>
      </c>
      <c r="AH138" s="67" t="str">
        <f>IF(AE138="","",IF(COUNTIF('Books Register'!$AM$5:$AM$504,AE138)=1,SUMIF('Books Register'!$AM$5:$AM$504,AE138,'Books Register'!$AZ$5:$AZ$504),""))</f>
        <v/>
      </c>
      <c r="AI138" s="67" t="str">
        <f>IF(A138="","",IF(OR(AG138&gt;1,COUNTIF('Books Register'!$AM$5:$AM$504,AE138)&gt;1),"Duplicate",IF(AH138="","Only in 2B",INDEX('Books Register'!$AX$5:$AX$504,AH138))))</f>
        <v/>
      </c>
      <c r="AJ138" s="69" t="str">
        <f t="shared" si="20"/>
        <v/>
      </c>
      <c r="AK138" s="69" t="str">
        <f>IF(A138="","",IF(AND(R138&lt;&gt;"",R138&lt;&gt;Setup!$B$7),"Review POS / state",IF(SUMIF('FY Deadlines'!$A$5:$A$14,IF(MONTH(H138)&gt;=4,YEAR(H138),YEAR(H138)-1),'FY Deadlines'!$F$5:$F$14)=0,"Review FY deadline",IF(COUNTIFS('Books Register'!$AM$5:$AM$504,AE138,'Books Register'!$AI$5:$AI$504,"&gt;0")&gt;0,"Open - verify claim period",IF(AND(H138&lt;&gt;"",Setup!$B$24&gt;SUMIF('FY Deadlines'!$A$5:$A$14,IF(MONTH(H138)&gt;=4,YEAR(H138),YEAR(H138)-1),'FY Deadlines'!$F$5:$F$14)),"Section 16(4) expired","Open")))))</f>
        <v/>
      </c>
      <c r="AL138" s="190">
        <f t="shared" si="21"/>
        <v>134</v>
      </c>
      <c r="AM138" s="192" t="str">
        <f t="shared" si="22"/>
        <v/>
      </c>
      <c r="AN138" s="192" t="str">
        <f t="shared" si="23"/>
        <v/>
      </c>
    </row>
    <row r="139" spans="1:40" ht="15" customHeight="1" x14ac:dyDescent="0.25">
      <c r="A139" s="87"/>
      <c r="B139" s="88"/>
      <c r="C139" s="88"/>
      <c r="D139" s="88"/>
      <c r="E139" s="194"/>
      <c r="F139" s="88"/>
      <c r="G139" s="88"/>
      <c r="H139" s="89"/>
      <c r="I139" s="89"/>
      <c r="J139" s="89"/>
      <c r="K139" s="89"/>
      <c r="L139" s="90"/>
      <c r="M139" s="90"/>
      <c r="N139" s="90"/>
      <c r="O139" s="90"/>
      <c r="P139" s="90"/>
      <c r="Q139" s="90"/>
      <c r="R139" s="88"/>
      <c r="S139" s="88"/>
      <c r="T139" s="88"/>
      <c r="U139" s="88"/>
      <c r="V139" s="88"/>
      <c r="W139" s="89"/>
      <c r="X139" s="88"/>
      <c r="Y139" s="90"/>
      <c r="Z139" s="88"/>
      <c r="AA139" s="88"/>
      <c r="AB139" s="88"/>
      <c r="AC139" s="88"/>
      <c r="AD139" s="66" t="str">
        <f t="shared" si="16"/>
        <v/>
      </c>
      <c r="AE139" s="67" t="str">
        <f t="shared" si="17"/>
        <v/>
      </c>
      <c r="AF139" s="68" t="str">
        <f t="shared" si="18"/>
        <v/>
      </c>
      <c r="AG139" s="67" t="str">
        <f t="shared" si="19"/>
        <v/>
      </c>
      <c r="AH139" s="67" t="str">
        <f>IF(AE139="","",IF(COUNTIF('Books Register'!$AM$5:$AM$504,AE139)=1,SUMIF('Books Register'!$AM$5:$AM$504,AE139,'Books Register'!$AZ$5:$AZ$504),""))</f>
        <v/>
      </c>
      <c r="AI139" s="67" t="str">
        <f>IF(A139="","",IF(OR(AG139&gt;1,COUNTIF('Books Register'!$AM$5:$AM$504,AE139)&gt;1),"Duplicate",IF(AH139="","Only in 2B",INDEX('Books Register'!$AX$5:$AX$504,AH139))))</f>
        <v/>
      </c>
      <c r="AJ139" s="69" t="str">
        <f t="shared" si="20"/>
        <v/>
      </c>
      <c r="AK139" s="69" t="str">
        <f>IF(A139="","",IF(AND(R139&lt;&gt;"",R139&lt;&gt;Setup!$B$7),"Review POS / state",IF(SUMIF('FY Deadlines'!$A$5:$A$14,IF(MONTH(H139)&gt;=4,YEAR(H139),YEAR(H139)-1),'FY Deadlines'!$F$5:$F$14)=0,"Review FY deadline",IF(COUNTIFS('Books Register'!$AM$5:$AM$504,AE139,'Books Register'!$AI$5:$AI$504,"&gt;0")&gt;0,"Open - verify claim period",IF(AND(H139&lt;&gt;"",Setup!$B$24&gt;SUMIF('FY Deadlines'!$A$5:$A$14,IF(MONTH(H139)&gt;=4,YEAR(H139),YEAR(H139)-1),'FY Deadlines'!$F$5:$F$14)),"Section 16(4) expired","Open")))))</f>
        <v/>
      </c>
      <c r="AL139" s="190">
        <f t="shared" si="21"/>
        <v>135</v>
      </c>
      <c r="AM139" s="192" t="str">
        <f t="shared" si="22"/>
        <v/>
      </c>
      <c r="AN139" s="192" t="str">
        <f t="shared" si="23"/>
        <v/>
      </c>
    </row>
    <row r="140" spans="1:40" ht="15" customHeight="1" x14ac:dyDescent="0.25">
      <c r="A140" s="87"/>
      <c r="B140" s="88"/>
      <c r="C140" s="88"/>
      <c r="D140" s="88"/>
      <c r="E140" s="194"/>
      <c r="F140" s="88"/>
      <c r="G140" s="88"/>
      <c r="H140" s="89"/>
      <c r="I140" s="89"/>
      <c r="J140" s="89"/>
      <c r="K140" s="89"/>
      <c r="L140" s="90"/>
      <c r="M140" s="90"/>
      <c r="N140" s="90"/>
      <c r="O140" s="90"/>
      <c r="P140" s="90"/>
      <c r="Q140" s="90"/>
      <c r="R140" s="88"/>
      <c r="S140" s="88"/>
      <c r="T140" s="88"/>
      <c r="U140" s="88"/>
      <c r="V140" s="88"/>
      <c r="W140" s="89"/>
      <c r="X140" s="88"/>
      <c r="Y140" s="90"/>
      <c r="Z140" s="88"/>
      <c r="AA140" s="88"/>
      <c r="AB140" s="88"/>
      <c r="AC140" s="88"/>
      <c r="AD140" s="66" t="str">
        <f t="shared" si="16"/>
        <v/>
      </c>
      <c r="AE140" s="67" t="str">
        <f t="shared" si="17"/>
        <v/>
      </c>
      <c r="AF140" s="68" t="str">
        <f t="shared" si="18"/>
        <v/>
      </c>
      <c r="AG140" s="67" t="str">
        <f t="shared" si="19"/>
        <v/>
      </c>
      <c r="AH140" s="67" t="str">
        <f>IF(AE140="","",IF(COUNTIF('Books Register'!$AM$5:$AM$504,AE140)=1,SUMIF('Books Register'!$AM$5:$AM$504,AE140,'Books Register'!$AZ$5:$AZ$504),""))</f>
        <v/>
      </c>
      <c r="AI140" s="67" t="str">
        <f>IF(A140="","",IF(OR(AG140&gt;1,COUNTIF('Books Register'!$AM$5:$AM$504,AE140)&gt;1),"Duplicate",IF(AH140="","Only in 2B",INDEX('Books Register'!$AX$5:$AX$504,AH140))))</f>
        <v/>
      </c>
      <c r="AJ140" s="69" t="str">
        <f t="shared" si="20"/>
        <v/>
      </c>
      <c r="AK140" s="69" t="str">
        <f>IF(A140="","",IF(AND(R140&lt;&gt;"",R140&lt;&gt;Setup!$B$7),"Review POS / state",IF(SUMIF('FY Deadlines'!$A$5:$A$14,IF(MONTH(H140)&gt;=4,YEAR(H140),YEAR(H140)-1),'FY Deadlines'!$F$5:$F$14)=0,"Review FY deadline",IF(COUNTIFS('Books Register'!$AM$5:$AM$504,AE140,'Books Register'!$AI$5:$AI$504,"&gt;0")&gt;0,"Open - verify claim period",IF(AND(H140&lt;&gt;"",Setup!$B$24&gt;SUMIF('FY Deadlines'!$A$5:$A$14,IF(MONTH(H140)&gt;=4,YEAR(H140),YEAR(H140)-1),'FY Deadlines'!$F$5:$F$14)),"Section 16(4) expired","Open")))))</f>
        <v/>
      </c>
      <c r="AL140" s="190">
        <f t="shared" si="21"/>
        <v>136</v>
      </c>
      <c r="AM140" s="192" t="str">
        <f t="shared" si="22"/>
        <v/>
      </c>
      <c r="AN140" s="192" t="str">
        <f t="shared" si="23"/>
        <v/>
      </c>
    </row>
    <row r="141" spans="1:40" ht="15" customHeight="1" x14ac:dyDescent="0.25">
      <c r="A141" s="87"/>
      <c r="B141" s="88"/>
      <c r="C141" s="88"/>
      <c r="D141" s="88"/>
      <c r="E141" s="194"/>
      <c r="F141" s="88"/>
      <c r="G141" s="88"/>
      <c r="H141" s="89"/>
      <c r="I141" s="89"/>
      <c r="J141" s="89"/>
      <c r="K141" s="89"/>
      <c r="L141" s="90"/>
      <c r="M141" s="90"/>
      <c r="N141" s="90"/>
      <c r="O141" s="90"/>
      <c r="P141" s="90"/>
      <c r="Q141" s="90"/>
      <c r="R141" s="88"/>
      <c r="S141" s="88"/>
      <c r="T141" s="88"/>
      <c r="U141" s="88"/>
      <c r="V141" s="88"/>
      <c r="W141" s="89"/>
      <c r="X141" s="88"/>
      <c r="Y141" s="90"/>
      <c r="Z141" s="88"/>
      <c r="AA141" s="88"/>
      <c r="AB141" s="88"/>
      <c r="AC141" s="88"/>
      <c r="AD141" s="66" t="str">
        <f t="shared" si="16"/>
        <v/>
      </c>
      <c r="AE141" s="67" t="str">
        <f t="shared" si="17"/>
        <v/>
      </c>
      <c r="AF141" s="68" t="str">
        <f t="shared" si="18"/>
        <v/>
      </c>
      <c r="AG141" s="67" t="str">
        <f t="shared" si="19"/>
        <v/>
      </c>
      <c r="AH141" s="67" t="str">
        <f>IF(AE141="","",IF(COUNTIF('Books Register'!$AM$5:$AM$504,AE141)=1,SUMIF('Books Register'!$AM$5:$AM$504,AE141,'Books Register'!$AZ$5:$AZ$504),""))</f>
        <v/>
      </c>
      <c r="AI141" s="67" t="str">
        <f>IF(A141="","",IF(OR(AG141&gt;1,COUNTIF('Books Register'!$AM$5:$AM$504,AE141)&gt;1),"Duplicate",IF(AH141="","Only in 2B",INDEX('Books Register'!$AX$5:$AX$504,AH141))))</f>
        <v/>
      </c>
      <c r="AJ141" s="69" t="str">
        <f t="shared" si="20"/>
        <v/>
      </c>
      <c r="AK141" s="69" t="str">
        <f>IF(A141="","",IF(AND(R141&lt;&gt;"",R141&lt;&gt;Setup!$B$7),"Review POS / state",IF(SUMIF('FY Deadlines'!$A$5:$A$14,IF(MONTH(H141)&gt;=4,YEAR(H141),YEAR(H141)-1),'FY Deadlines'!$F$5:$F$14)=0,"Review FY deadline",IF(COUNTIFS('Books Register'!$AM$5:$AM$504,AE141,'Books Register'!$AI$5:$AI$504,"&gt;0")&gt;0,"Open - verify claim period",IF(AND(H141&lt;&gt;"",Setup!$B$24&gt;SUMIF('FY Deadlines'!$A$5:$A$14,IF(MONTH(H141)&gt;=4,YEAR(H141),YEAR(H141)-1),'FY Deadlines'!$F$5:$F$14)),"Section 16(4) expired","Open")))))</f>
        <v/>
      </c>
      <c r="AL141" s="190">
        <f t="shared" si="21"/>
        <v>137</v>
      </c>
      <c r="AM141" s="192" t="str">
        <f t="shared" si="22"/>
        <v/>
      </c>
      <c r="AN141" s="192" t="str">
        <f t="shared" si="23"/>
        <v/>
      </c>
    </row>
    <row r="142" spans="1:40" ht="15" customHeight="1" x14ac:dyDescent="0.25">
      <c r="A142" s="87"/>
      <c r="B142" s="88"/>
      <c r="C142" s="88"/>
      <c r="D142" s="88"/>
      <c r="E142" s="194"/>
      <c r="F142" s="88"/>
      <c r="G142" s="88"/>
      <c r="H142" s="89"/>
      <c r="I142" s="89"/>
      <c r="J142" s="89"/>
      <c r="K142" s="89"/>
      <c r="L142" s="90"/>
      <c r="M142" s="90"/>
      <c r="N142" s="90"/>
      <c r="O142" s="90"/>
      <c r="P142" s="90"/>
      <c r="Q142" s="90"/>
      <c r="R142" s="88"/>
      <c r="S142" s="88"/>
      <c r="T142" s="88"/>
      <c r="U142" s="88"/>
      <c r="V142" s="88"/>
      <c r="W142" s="89"/>
      <c r="X142" s="88"/>
      <c r="Y142" s="90"/>
      <c r="Z142" s="88"/>
      <c r="AA142" s="88"/>
      <c r="AB142" s="88"/>
      <c r="AC142" s="88"/>
      <c r="AD142" s="66" t="str">
        <f t="shared" si="16"/>
        <v/>
      </c>
      <c r="AE142" s="67" t="str">
        <f t="shared" si="17"/>
        <v/>
      </c>
      <c r="AF142" s="68" t="str">
        <f t="shared" si="18"/>
        <v/>
      </c>
      <c r="AG142" s="67" t="str">
        <f t="shared" si="19"/>
        <v/>
      </c>
      <c r="AH142" s="67" t="str">
        <f>IF(AE142="","",IF(COUNTIF('Books Register'!$AM$5:$AM$504,AE142)=1,SUMIF('Books Register'!$AM$5:$AM$504,AE142,'Books Register'!$AZ$5:$AZ$504),""))</f>
        <v/>
      </c>
      <c r="AI142" s="67" t="str">
        <f>IF(A142="","",IF(OR(AG142&gt;1,COUNTIF('Books Register'!$AM$5:$AM$504,AE142)&gt;1),"Duplicate",IF(AH142="","Only in 2B",INDEX('Books Register'!$AX$5:$AX$504,AH142))))</f>
        <v/>
      </c>
      <c r="AJ142" s="69" t="str">
        <f t="shared" si="20"/>
        <v/>
      </c>
      <c r="AK142" s="69" t="str">
        <f>IF(A142="","",IF(AND(R142&lt;&gt;"",R142&lt;&gt;Setup!$B$7),"Review POS / state",IF(SUMIF('FY Deadlines'!$A$5:$A$14,IF(MONTH(H142)&gt;=4,YEAR(H142),YEAR(H142)-1),'FY Deadlines'!$F$5:$F$14)=0,"Review FY deadline",IF(COUNTIFS('Books Register'!$AM$5:$AM$504,AE142,'Books Register'!$AI$5:$AI$504,"&gt;0")&gt;0,"Open - verify claim period",IF(AND(H142&lt;&gt;"",Setup!$B$24&gt;SUMIF('FY Deadlines'!$A$5:$A$14,IF(MONTH(H142)&gt;=4,YEAR(H142),YEAR(H142)-1),'FY Deadlines'!$F$5:$F$14)),"Section 16(4) expired","Open")))))</f>
        <v/>
      </c>
      <c r="AL142" s="190">
        <f t="shared" si="21"/>
        <v>138</v>
      </c>
      <c r="AM142" s="192" t="str">
        <f t="shared" si="22"/>
        <v/>
      </c>
      <c r="AN142" s="192" t="str">
        <f t="shared" si="23"/>
        <v/>
      </c>
    </row>
    <row r="143" spans="1:40" ht="15" customHeight="1" x14ac:dyDescent="0.25">
      <c r="A143" s="87"/>
      <c r="B143" s="88"/>
      <c r="C143" s="88"/>
      <c r="D143" s="88"/>
      <c r="E143" s="194"/>
      <c r="F143" s="88"/>
      <c r="G143" s="88"/>
      <c r="H143" s="89"/>
      <c r="I143" s="89"/>
      <c r="J143" s="89"/>
      <c r="K143" s="89"/>
      <c r="L143" s="90"/>
      <c r="M143" s="90"/>
      <c r="N143" s="90"/>
      <c r="O143" s="90"/>
      <c r="P143" s="90"/>
      <c r="Q143" s="90"/>
      <c r="R143" s="88"/>
      <c r="S143" s="88"/>
      <c r="T143" s="88"/>
      <c r="U143" s="88"/>
      <c r="V143" s="88"/>
      <c r="W143" s="89"/>
      <c r="X143" s="88"/>
      <c r="Y143" s="90"/>
      <c r="Z143" s="88"/>
      <c r="AA143" s="88"/>
      <c r="AB143" s="88"/>
      <c r="AC143" s="88"/>
      <c r="AD143" s="66" t="str">
        <f t="shared" si="16"/>
        <v/>
      </c>
      <c r="AE143" s="67" t="str">
        <f t="shared" si="17"/>
        <v/>
      </c>
      <c r="AF143" s="68" t="str">
        <f t="shared" si="18"/>
        <v/>
      </c>
      <c r="AG143" s="67" t="str">
        <f t="shared" si="19"/>
        <v/>
      </c>
      <c r="AH143" s="67" t="str">
        <f>IF(AE143="","",IF(COUNTIF('Books Register'!$AM$5:$AM$504,AE143)=1,SUMIF('Books Register'!$AM$5:$AM$504,AE143,'Books Register'!$AZ$5:$AZ$504),""))</f>
        <v/>
      </c>
      <c r="AI143" s="67" t="str">
        <f>IF(A143="","",IF(OR(AG143&gt;1,COUNTIF('Books Register'!$AM$5:$AM$504,AE143)&gt;1),"Duplicate",IF(AH143="","Only in 2B",INDEX('Books Register'!$AX$5:$AX$504,AH143))))</f>
        <v/>
      </c>
      <c r="AJ143" s="69" t="str">
        <f t="shared" si="20"/>
        <v/>
      </c>
      <c r="AK143" s="69" t="str">
        <f>IF(A143="","",IF(AND(R143&lt;&gt;"",R143&lt;&gt;Setup!$B$7),"Review POS / state",IF(SUMIF('FY Deadlines'!$A$5:$A$14,IF(MONTH(H143)&gt;=4,YEAR(H143),YEAR(H143)-1),'FY Deadlines'!$F$5:$F$14)=0,"Review FY deadline",IF(COUNTIFS('Books Register'!$AM$5:$AM$504,AE143,'Books Register'!$AI$5:$AI$504,"&gt;0")&gt;0,"Open - verify claim period",IF(AND(H143&lt;&gt;"",Setup!$B$24&gt;SUMIF('FY Deadlines'!$A$5:$A$14,IF(MONTH(H143)&gt;=4,YEAR(H143),YEAR(H143)-1),'FY Deadlines'!$F$5:$F$14)),"Section 16(4) expired","Open")))))</f>
        <v/>
      </c>
      <c r="AL143" s="190">
        <f t="shared" si="21"/>
        <v>139</v>
      </c>
      <c r="AM143" s="192" t="str">
        <f t="shared" si="22"/>
        <v/>
      </c>
      <c r="AN143" s="192" t="str">
        <f t="shared" si="23"/>
        <v/>
      </c>
    </row>
    <row r="144" spans="1:40" ht="15" customHeight="1" x14ac:dyDescent="0.25">
      <c r="A144" s="87"/>
      <c r="B144" s="88"/>
      <c r="C144" s="88"/>
      <c r="D144" s="88"/>
      <c r="E144" s="194"/>
      <c r="F144" s="88"/>
      <c r="G144" s="88"/>
      <c r="H144" s="89"/>
      <c r="I144" s="89"/>
      <c r="J144" s="89"/>
      <c r="K144" s="89"/>
      <c r="L144" s="90"/>
      <c r="M144" s="90"/>
      <c r="N144" s="90"/>
      <c r="O144" s="90"/>
      <c r="P144" s="90"/>
      <c r="Q144" s="90"/>
      <c r="R144" s="88"/>
      <c r="S144" s="88"/>
      <c r="T144" s="88"/>
      <c r="U144" s="88"/>
      <c r="V144" s="88"/>
      <c r="W144" s="89"/>
      <c r="X144" s="88"/>
      <c r="Y144" s="90"/>
      <c r="Z144" s="88"/>
      <c r="AA144" s="88"/>
      <c r="AB144" s="88"/>
      <c r="AC144" s="88"/>
      <c r="AD144" s="66" t="str">
        <f t="shared" si="16"/>
        <v/>
      </c>
      <c r="AE144" s="67" t="str">
        <f t="shared" si="17"/>
        <v/>
      </c>
      <c r="AF144" s="68" t="str">
        <f t="shared" si="18"/>
        <v/>
      </c>
      <c r="AG144" s="67" t="str">
        <f t="shared" si="19"/>
        <v/>
      </c>
      <c r="AH144" s="67" t="str">
        <f>IF(AE144="","",IF(COUNTIF('Books Register'!$AM$5:$AM$504,AE144)=1,SUMIF('Books Register'!$AM$5:$AM$504,AE144,'Books Register'!$AZ$5:$AZ$504),""))</f>
        <v/>
      </c>
      <c r="AI144" s="67" t="str">
        <f>IF(A144="","",IF(OR(AG144&gt;1,COUNTIF('Books Register'!$AM$5:$AM$504,AE144)&gt;1),"Duplicate",IF(AH144="","Only in 2B",INDEX('Books Register'!$AX$5:$AX$504,AH144))))</f>
        <v/>
      </c>
      <c r="AJ144" s="69" t="str">
        <f t="shared" si="20"/>
        <v/>
      </c>
      <c r="AK144" s="69" t="str">
        <f>IF(A144="","",IF(AND(R144&lt;&gt;"",R144&lt;&gt;Setup!$B$7),"Review POS / state",IF(SUMIF('FY Deadlines'!$A$5:$A$14,IF(MONTH(H144)&gt;=4,YEAR(H144),YEAR(H144)-1),'FY Deadlines'!$F$5:$F$14)=0,"Review FY deadline",IF(COUNTIFS('Books Register'!$AM$5:$AM$504,AE144,'Books Register'!$AI$5:$AI$504,"&gt;0")&gt;0,"Open - verify claim period",IF(AND(H144&lt;&gt;"",Setup!$B$24&gt;SUMIF('FY Deadlines'!$A$5:$A$14,IF(MONTH(H144)&gt;=4,YEAR(H144),YEAR(H144)-1),'FY Deadlines'!$F$5:$F$14)),"Section 16(4) expired","Open")))))</f>
        <v/>
      </c>
      <c r="AL144" s="190">
        <f t="shared" si="21"/>
        <v>140</v>
      </c>
      <c r="AM144" s="192" t="str">
        <f t="shared" si="22"/>
        <v/>
      </c>
      <c r="AN144" s="192" t="str">
        <f t="shared" si="23"/>
        <v/>
      </c>
    </row>
    <row r="145" spans="1:40" ht="15" customHeight="1" x14ac:dyDescent="0.25">
      <c r="A145" s="87"/>
      <c r="B145" s="88"/>
      <c r="C145" s="88"/>
      <c r="D145" s="88"/>
      <c r="E145" s="194"/>
      <c r="F145" s="88"/>
      <c r="G145" s="88"/>
      <c r="H145" s="89"/>
      <c r="I145" s="89"/>
      <c r="J145" s="89"/>
      <c r="K145" s="89"/>
      <c r="L145" s="90"/>
      <c r="M145" s="90"/>
      <c r="N145" s="90"/>
      <c r="O145" s="90"/>
      <c r="P145" s="90"/>
      <c r="Q145" s="90"/>
      <c r="R145" s="88"/>
      <c r="S145" s="88"/>
      <c r="T145" s="88"/>
      <c r="U145" s="88"/>
      <c r="V145" s="88"/>
      <c r="W145" s="89"/>
      <c r="X145" s="88"/>
      <c r="Y145" s="90"/>
      <c r="Z145" s="88"/>
      <c r="AA145" s="88"/>
      <c r="AB145" s="88"/>
      <c r="AC145" s="88"/>
      <c r="AD145" s="66" t="str">
        <f t="shared" si="16"/>
        <v/>
      </c>
      <c r="AE145" s="67" t="str">
        <f t="shared" si="17"/>
        <v/>
      </c>
      <c r="AF145" s="68" t="str">
        <f t="shared" si="18"/>
        <v/>
      </c>
      <c r="AG145" s="67" t="str">
        <f t="shared" si="19"/>
        <v/>
      </c>
      <c r="AH145" s="67" t="str">
        <f>IF(AE145="","",IF(COUNTIF('Books Register'!$AM$5:$AM$504,AE145)=1,SUMIF('Books Register'!$AM$5:$AM$504,AE145,'Books Register'!$AZ$5:$AZ$504),""))</f>
        <v/>
      </c>
      <c r="AI145" s="67" t="str">
        <f>IF(A145="","",IF(OR(AG145&gt;1,COUNTIF('Books Register'!$AM$5:$AM$504,AE145)&gt;1),"Duplicate",IF(AH145="","Only in 2B",INDEX('Books Register'!$AX$5:$AX$504,AH145))))</f>
        <v/>
      </c>
      <c r="AJ145" s="69" t="str">
        <f t="shared" si="20"/>
        <v/>
      </c>
      <c r="AK145" s="69" t="str">
        <f>IF(A145="","",IF(AND(R145&lt;&gt;"",R145&lt;&gt;Setup!$B$7),"Review POS / state",IF(SUMIF('FY Deadlines'!$A$5:$A$14,IF(MONTH(H145)&gt;=4,YEAR(H145),YEAR(H145)-1),'FY Deadlines'!$F$5:$F$14)=0,"Review FY deadline",IF(COUNTIFS('Books Register'!$AM$5:$AM$504,AE145,'Books Register'!$AI$5:$AI$504,"&gt;0")&gt;0,"Open - verify claim period",IF(AND(H145&lt;&gt;"",Setup!$B$24&gt;SUMIF('FY Deadlines'!$A$5:$A$14,IF(MONTH(H145)&gt;=4,YEAR(H145),YEAR(H145)-1),'FY Deadlines'!$F$5:$F$14)),"Section 16(4) expired","Open")))))</f>
        <v/>
      </c>
      <c r="AL145" s="190">
        <f t="shared" si="21"/>
        <v>141</v>
      </c>
      <c r="AM145" s="192" t="str">
        <f t="shared" si="22"/>
        <v/>
      </c>
      <c r="AN145" s="192" t="str">
        <f t="shared" si="23"/>
        <v/>
      </c>
    </row>
    <row r="146" spans="1:40" ht="15" customHeight="1" x14ac:dyDescent="0.25">
      <c r="A146" s="87"/>
      <c r="B146" s="88"/>
      <c r="C146" s="88"/>
      <c r="D146" s="88"/>
      <c r="E146" s="194"/>
      <c r="F146" s="88"/>
      <c r="G146" s="88"/>
      <c r="H146" s="89"/>
      <c r="I146" s="89"/>
      <c r="J146" s="89"/>
      <c r="K146" s="89"/>
      <c r="L146" s="90"/>
      <c r="M146" s="90"/>
      <c r="N146" s="90"/>
      <c r="O146" s="90"/>
      <c r="P146" s="90"/>
      <c r="Q146" s="90"/>
      <c r="R146" s="88"/>
      <c r="S146" s="88"/>
      <c r="T146" s="88"/>
      <c r="U146" s="88"/>
      <c r="V146" s="88"/>
      <c r="W146" s="89"/>
      <c r="X146" s="88"/>
      <c r="Y146" s="90"/>
      <c r="Z146" s="88"/>
      <c r="AA146" s="88"/>
      <c r="AB146" s="88"/>
      <c r="AC146" s="88"/>
      <c r="AD146" s="66" t="str">
        <f t="shared" si="16"/>
        <v/>
      </c>
      <c r="AE146" s="67" t="str">
        <f t="shared" si="17"/>
        <v/>
      </c>
      <c r="AF146" s="68" t="str">
        <f t="shared" si="18"/>
        <v/>
      </c>
      <c r="AG146" s="67" t="str">
        <f t="shared" si="19"/>
        <v/>
      </c>
      <c r="AH146" s="67" t="str">
        <f>IF(AE146="","",IF(COUNTIF('Books Register'!$AM$5:$AM$504,AE146)=1,SUMIF('Books Register'!$AM$5:$AM$504,AE146,'Books Register'!$AZ$5:$AZ$504),""))</f>
        <v/>
      </c>
      <c r="AI146" s="67" t="str">
        <f>IF(A146="","",IF(OR(AG146&gt;1,COUNTIF('Books Register'!$AM$5:$AM$504,AE146)&gt;1),"Duplicate",IF(AH146="","Only in 2B",INDEX('Books Register'!$AX$5:$AX$504,AH146))))</f>
        <v/>
      </c>
      <c r="AJ146" s="69" t="str">
        <f t="shared" si="20"/>
        <v/>
      </c>
      <c r="AK146" s="69" t="str">
        <f>IF(A146="","",IF(AND(R146&lt;&gt;"",R146&lt;&gt;Setup!$B$7),"Review POS / state",IF(SUMIF('FY Deadlines'!$A$5:$A$14,IF(MONTH(H146)&gt;=4,YEAR(H146),YEAR(H146)-1),'FY Deadlines'!$F$5:$F$14)=0,"Review FY deadline",IF(COUNTIFS('Books Register'!$AM$5:$AM$504,AE146,'Books Register'!$AI$5:$AI$504,"&gt;0")&gt;0,"Open - verify claim period",IF(AND(H146&lt;&gt;"",Setup!$B$24&gt;SUMIF('FY Deadlines'!$A$5:$A$14,IF(MONTH(H146)&gt;=4,YEAR(H146),YEAR(H146)-1),'FY Deadlines'!$F$5:$F$14)),"Section 16(4) expired","Open")))))</f>
        <v/>
      </c>
      <c r="AL146" s="190">
        <f t="shared" si="21"/>
        <v>142</v>
      </c>
      <c r="AM146" s="192" t="str">
        <f t="shared" si="22"/>
        <v/>
      </c>
      <c r="AN146" s="192" t="str">
        <f t="shared" si="23"/>
        <v/>
      </c>
    </row>
    <row r="147" spans="1:40" ht="15" customHeight="1" x14ac:dyDescent="0.25">
      <c r="A147" s="87"/>
      <c r="B147" s="88"/>
      <c r="C147" s="88"/>
      <c r="D147" s="88"/>
      <c r="E147" s="194"/>
      <c r="F147" s="88"/>
      <c r="G147" s="88"/>
      <c r="H147" s="89"/>
      <c r="I147" s="89"/>
      <c r="J147" s="89"/>
      <c r="K147" s="89"/>
      <c r="L147" s="90"/>
      <c r="M147" s="90"/>
      <c r="N147" s="90"/>
      <c r="O147" s="90"/>
      <c r="P147" s="90"/>
      <c r="Q147" s="90"/>
      <c r="R147" s="88"/>
      <c r="S147" s="88"/>
      <c r="T147" s="88"/>
      <c r="U147" s="88"/>
      <c r="V147" s="88"/>
      <c r="W147" s="89"/>
      <c r="X147" s="88"/>
      <c r="Y147" s="90"/>
      <c r="Z147" s="88"/>
      <c r="AA147" s="88"/>
      <c r="AB147" s="88"/>
      <c r="AC147" s="88"/>
      <c r="AD147" s="66" t="str">
        <f t="shared" si="16"/>
        <v/>
      </c>
      <c r="AE147" s="67" t="str">
        <f t="shared" si="17"/>
        <v/>
      </c>
      <c r="AF147" s="68" t="str">
        <f t="shared" si="18"/>
        <v/>
      </c>
      <c r="AG147" s="67" t="str">
        <f t="shared" si="19"/>
        <v/>
      </c>
      <c r="AH147" s="67" t="str">
        <f>IF(AE147="","",IF(COUNTIF('Books Register'!$AM$5:$AM$504,AE147)=1,SUMIF('Books Register'!$AM$5:$AM$504,AE147,'Books Register'!$AZ$5:$AZ$504),""))</f>
        <v/>
      </c>
      <c r="AI147" s="67" t="str">
        <f>IF(A147="","",IF(OR(AG147&gt;1,COUNTIF('Books Register'!$AM$5:$AM$504,AE147)&gt;1),"Duplicate",IF(AH147="","Only in 2B",INDEX('Books Register'!$AX$5:$AX$504,AH147))))</f>
        <v/>
      </c>
      <c r="AJ147" s="69" t="str">
        <f t="shared" si="20"/>
        <v/>
      </c>
      <c r="AK147" s="69" t="str">
        <f>IF(A147="","",IF(AND(R147&lt;&gt;"",R147&lt;&gt;Setup!$B$7),"Review POS / state",IF(SUMIF('FY Deadlines'!$A$5:$A$14,IF(MONTH(H147)&gt;=4,YEAR(H147),YEAR(H147)-1),'FY Deadlines'!$F$5:$F$14)=0,"Review FY deadline",IF(COUNTIFS('Books Register'!$AM$5:$AM$504,AE147,'Books Register'!$AI$5:$AI$504,"&gt;0")&gt;0,"Open - verify claim period",IF(AND(H147&lt;&gt;"",Setup!$B$24&gt;SUMIF('FY Deadlines'!$A$5:$A$14,IF(MONTH(H147)&gt;=4,YEAR(H147),YEAR(H147)-1),'FY Deadlines'!$F$5:$F$14)),"Section 16(4) expired","Open")))))</f>
        <v/>
      </c>
      <c r="AL147" s="190">
        <f t="shared" si="21"/>
        <v>143</v>
      </c>
      <c r="AM147" s="192" t="str">
        <f t="shared" si="22"/>
        <v/>
      </c>
      <c r="AN147" s="192" t="str">
        <f t="shared" si="23"/>
        <v/>
      </c>
    </row>
    <row r="148" spans="1:40" ht="15" customHeight="1" x14ac:dyDescent="0.25">
      <c r="A148" s="87"/>
      <c r="B148" s="88"/>
      <c r="C148" s="88"/>
      <c r="D148" s="88"/>
      <c r="E148" s="194"/>
      <c r="F148" s="88"/>
      <c r="G148" s="88"/>
      <c r="H148" s="89"/>
      <c r="I148" s="89"/>
      <c r="J148" s="89"/>
      <c r="K148" s="89"/>
      <c r="L148" s="90"/>
      <c r="M148" s="90"/>
      <c r="N148" s="90"/>
      <c r="O148" s="90"/>
      <c r="P148" s="90"/>
      <c r="Q148" s="90"/>
      <c r="R148" s="88"/>
      <c r="S148" s="88"/>
      <c r="T148" s="88"/>
      <c r="U148" s="88"/>
      <c r="V148" s="88"/>
      <c r="W148" s="89"/>
      <c r="X148" s="88"/>
      <c r="Y148" s="90"/>
      <c r="Z148" s="88"/>
      <c r="AA148" s="88"/>
      <c r="AB148" s="88"/>
      <c r="AC148" s="88"/>
      <c r="AD148" s="66" t="str">
        <f t="shared" si="16"/>
        <v/>
      </c>
      <c r="AE148" s="67" t="str">
        <f t="shared" si="17"/>
        <v/>
      </c>
      <c r="AF148" s="68" t="str">
        <f t="shared" si="18"/>
        <v/>
      </c>
      <c r="AG148" s="67" t="str">
        <f t="shared" si="19"/>
        <v/>
      </c>
      <c r="AH148" s="67" t="str">
        <f>IF(AE148="","",IF(COUNTIF('Books Register'!$AM$5:$AM$504,AE148)=1,SUMIF('Books Register'!$AM$5:$AM$504,AE148,'Books Register'!$AZ$5:$AZ$504),""))</f>
        <v/>
      </c>
      <c r="AI148" s="67" t="str">
        <f>IF(A148="","",IF(OR(AG148&gt;1,COUNTIF('Books Register'!$AM$5:$AM$504,AE148)&gt;1),"Duplicate",IF(AH148="","Only in 2B",INDEX('Books Register'!$AX$5:$AX$504,AH148))))</f>
        <v/>
      </c>
      <c r="AJ148" s="69" t="str">
        <f t="shared" si="20"/>
        <v/>
      </c>
      <c r="AK148" s="69" t="str">
        <f>IF(A148="","",IF(AND(R148&lt;&gt;"",R148&lt;&gt;Setup!$B$7),"Review POS / state",IF(SUMIF('FY Deadlines'!$A$5:$A$14,IF(MONTH(H148)&gt;=4,YEAR(H148),YEAR(H148)-1),'FY Deadlines'!$F$5:$F$14)=0,"Review FY deadline",IF(COUNTIFS('Books Register'!$AM$5:$AM$504,AE148,'Books Register'!$AI$5:$AI$504,"&gt;0")&gt;0,"Open - verify claim period",IF(AND(H148&lt;&gt;"",Setup!$B$24&gt;SUMIF('FY Deadlines'!$A$5:$A$14,IF(MONTH(H148)&gt;=4,YEAR(H148),YEAR(H148)-1),'FY Deadlines'!$F$5:$F$14)),"Section 16(4) expired","Open")))))</f>
        <v/>
      </c>
      <c r="AL148" s="190">
        <f t="shared" si="21"/>
        <v>144</v>
      </c>
      <c r="AM148" s="192" t="str">
        <f t="shared" si="22"/>
        <v/>
      </c>
      <c r="AN148" s="192" t="str">
        <f t="shared" si="23"/>
        <v/>
      </c>
    </row>
    <row r="149" spans="1:40" ht="15" customHeight="1" x14ac:dyDescent="0.25">
      <c r="A149" s="87"/>
      <c r="B149" s="88"/>
      <c r="C149" s="88"/>
      <c r="D149" s="88"/>
      <c r="E149" s="194"/>
      <c r="F149" s="88"/>
      <c r="G149" s="88"/>
      <c r="H149" s="89"/>
      <c r="I149" s="89"/>
      <c r="J149" s="89"/>
      <c r="K149" s="89"/>
      <c r="L149" s="90"/>
      <c r="M149" s="90"/>
      <c r="N149" s="90"/>
      <c r="O149" s="90"/>
      <c r="P149" s="90"/>
      <c r="Q149" s="90"/>
      <c r="R149" s="88"/>
      <c r="S149" s="88"/>
      <c r="T149" s="88"/>
      <c r="U149" s="88"/>
      <c r="V149" s="88"/>
      <c r="W149" s="89"/>
      <c r="X149" s="88"/>
      <c r="Y149" s="90"/>
      <c r="Z149" s="88"/>
      <c r="AA149" s="88"/>
      <c r="AB149" s="88"/>
      <c r="AC149" s="88"/>
      <c r="AD149" s="66" t="str">
        <f t="shared" si="16"/>
        <v/>
      </c>
      <c r="AE149" s="67" t="str">
        <f t="shared" si="17"/>
        <v/>
      </c>
      <c r="AF149" s="68" t="str">
        <f t="shared" si="18"/>
        <v/>
      </c>
      <c r="AG149" s="67" t="str">
        <f t="shared" si="19"/>
        <v/>
      </c>
      <c r="AH149" s="67" t="str">
        <f>IF(AE149="","",IF(COUNTIF('Books Register'!$AM$5:$AM$504,AE149)=1,SUMIF('Books Register'!$AM$5:$AM$504,AE149,'Books Register'!$AZ$5:$AZ$504),""))</f>
        <v/>
      </c>
      <c r="AI149" s="67" t="str">
        <f>IF(A149="","",IF(OR(AG149&gt;1,COUNTIF('Books Register'!$AM$5:$AM$504,AE149)&gt;1),"Duplicate",IF(AH149="","Only in 2B",INDEX('Books Register'!$AX$5:$AX$504,AH149))))</f>
        <v/>
      </c>
      <c r="AJ149" s="69" t="str">
        <f t="shared" si="20"/>
        <v/>
      </c>
      <c r="AK149" s="69" t="str">
        <f>IF(A149="","",IF(AND(R149&lt;&gt;"",R149&lt;&gt;Setup!$B$7),"Review POS / state",IF(SUMIF('FY Deadlines'!$A$5:$A$14,IF(MONTH(H149)&gt;=4,YEAR(H149),YEAR(H149)-1),'FY Deadlines'!$F$5:$F$14)=0,"Review FY deadline",IF(COUNTIFS('Books Register'!$AM$5:$AM$504,AE149,'Books Register'!$AI$5:$AI$504,"&gt;0")&gt;0,"Open - verify claim period",IF(AND(H149&lt;&gt;"",Setup!$B$24&gt;SUMIF('FY Deadlines'!$A$5:$A$14,IF(MONTH(H149)&gt;=4,YEAR(H149),YEAR(H149)-1),'FY Deadlines'!$F$5:$F$14)),"Section 16(4) expired","Open")))))</f>
        <v/>
      </c>
      <c r="AL149" s="190">
        <f t="shared" si="21"/>
        <v>145</v>
      </c>
      <c r="AM149" s="192" t="str">
        <f t="shared" si="22"/>
        <v/>
      </c>
      <c r="AN149" s="192" t="str">
        <f t="shared" si="23"/>
        <v/>
      </c>
    </row>
    <row r="150" spans="1:40" ht="15" customHeight="1" x14ac:dyDescent="0.25">
      <c r="A150" s="87"/>
      <c r="B150" s="88"/>
      <c r="C150" s="88"/>
      <c r="D150" s="88"/>
      <c r="E150" s="194"/>
      <c r="F150" s="88"/>
      <c r="G150" s="88"/>
      <c r="H150" s="89"/>
      <c r="I150" s="89"/>
      <c r="J150" s="89"/>
      <c r="K150" s="89"/>
      <c r="L150" s="90"/>
      <c r="M150" s="90"/>
      <c r="N150" s="90"/>
      <c r="O150" s="90"/>
      <c r="P150" s="90"/>
      <c r="Q150" s="90"/>
      <c r="R150" s="88"/>
      <c r="S150" s="88"/>
      <c r="T150" s="88"/>
      <c r="U150" s="88"/>
      <c r="V150" s="88"/>
      <c r="W150" s="89"/>
      <c r="X150" s="88"/>
      <c r="Y150" s="90"/>
      <c r="Z150" s="88"/>
      <c r="AA150" s="88"/>
      <c r="AB150" s="88"/>
      <c r="AC150" s="88"/>
      <c r="AD150" s="66" t="str">
        <f t="shared" si="16"/>
        <v/>
      </c>
      <c r="AE150" s="67" t="str">
        <f t="shared" si="17"/>
        <v/>
      </c>
      <c r="AF150" s="68" t="str">
        <f t="shared" si="18"/>
        <v/>
      </c>
      <c r="AG150" s="67" t="str">
        <f t="shared" si="19"/>
        <v/>
      </c>
      <c r="AH150" s="67" t="str">
        <f>IF(AE150="","",IF(COUNTIF('Books Register'!$AM$5:$AM$504,AE150)=1,SUMIF('Books Register'!$AM$5:$AM$504,AE150,'Books Register'!$AZ$5:$AZ$504),""))</f>
        <v/>
      </c>
      <c r="AI150" s="67" t="str">
        <f>IF(A150="","",IF(OR(AG150&gt;1,COUNTIF('Books Register'!$AM$5:$AM$504,AE150)&gt;1),"Duplicate",IF(AH150="","Only in 2B",INDEX('Books Register'!$AX$5:$AX$504,AH150))))</f>
        <v/>
      </c>
      <c r="AJ150" s="69" t="str">
        <f t="shared" si="20"/>
        <v/>
      </c>
      <c r="AK150" s="69" t="str">
        <f>IF(A150="","",IF(AND(R150&lt;&gt;"",R150&lt;&gt;Setup!$B$7),"Review POS / state",IF(SUMIF('FY Deadlines'!$A$5:$A$14,IF(MONTH(H150)&gt;=4,YEAR(H150),YEAR(H150)-1),'FY Deadlines'!$F$5:$F$14)=0,"Review FY deadline",IF(COUNTIFS('Books Register'!$AM$5:$AM$504,AE150,'Books Register'!$AI$5:$AI$504,"&gt;0")&gt;0,"Open - verify claim period",IF(AND(H150&lt;&gt;"",Setup!$B$24&gt;SUMIF('FY Deadlines'!$A$5:$A$14,IF(MONTH(H150)&gt;=4,YEAR(H150),YEAR(H150)-1),'FY Deadlines'!$F$5:$F$14)),"Section 16(4) expired","Open")))))</f>
        <v/>
      </c>
      <c r="AL150" s="190">
        <f t="shared" si="21"/>
        <v>146</v>
      </c>
      <c r="AM150" s="192" t="str">
        <f t="shared" si="22"/>
        <v/>
      </c>
      <c r="AN150" s="192" t="str">
        <f t="shared" si="23"/>
        <v/>
      </c>
    </row>
    <row r="151" spans="1:40" ht="15" customHeight="1" x14ac:dyDescent="0.25">
      <c r="A151" s="87"/>
      <c r="B151" s="88"/>
      <c r="C151" s="88"/>
      <c r="D151" s="88"/>
      <c r="E151" s="194"/>
      <c r="F151" s="88"/>
      <c r="G151" s="88"/>
      <c r="H151" s="89"/>
      <c r="I151" s="89"/>
      <c r="J151" s="89"/>
      <c r="K151" s="89"/>
      <c r="L151" s="90"/>
      <c r="M151" s="90"/>
      <c r="N151" s="90"/>
      <c r="O151" s="90"/>
      <c r="P151" s="90"/>
      <c r="Q151" s="90"/>
      <c r="R151" s="88"/>
      <c r="S151" s="88"/>
      <c r="T151" s="88"/>
      <c r="U151" s="88"/>
      <c r="V151" s="88"/>
      <c r="W151" s="89"/>
      <c r="X151" s="88"/>
      <c r="Y151" s="90"/>
      <c r="Z151" s="88"/>
      <c r="AA151" s="88"/>
      <c r="AB151" s="88"/>
      <c r="AC151" s="88"/>
      <c r="AD151" s="66" t="str">
        <f t="shared" si="16"/>
        <v/>
      </c>
      <c r="AE151" s="67" t="str">
        <f t="shared" si="17"/>
        <v/>
      </c>
      <c r="AF151" s="68" t="str">
        <f t="shared" si="18"/>
        <v/>
      </c>
      <c r="AG151" s="67" t="str">
        <f t="shared" si="19"/>
        <v/>
      </c>
      <c r="AH151" s="67" t="str">
        <f>IF(AE151="","",IF(COUNTIF('Books Register'!$AM$5:$AM$504,AE151)=1,SUMIF('Books Register'!$AM$5:$AM$504,AE151,'Books Register'!$AZ$5:$AZ$504),""))</f>
        <v/>
      </c>
      <c r="AI151" s="67" t="str">
        <f>IF(A151="","",IF(OR(AG151&gt;1,COUNTIF('Books Register'!$AM$5:$AM$504,AE151)&gt;1),"Duplicate",IF(AH151="","Only in 2B",INDEX('Books Register'!$AX$5:$AX$504,AH151))))</f>
        <v/>
      </c>
      <c r="AJ151" s="69" t="str">
        <f t="shared" si="20"/>
        <v/>
      </c>
      <c r="AK151" s="69" t="str">
        <f>IF(A151="","",IF(AND(R151&lt;&gt;"",R151&lt;&gt;Setup!$B$7),"Review POS / state",IF(SUMIF('FY Deadlines'!$A$5:$A$14,IF(MONTH(H151)&gt;=4,YEAR(H151),YEAR(H151)-1),'FY Deadlines'!$F$5:$F$14)=0,"Review FY deadline",IF(COUNTIFS('Books Register'!$AM$5:$AM$504,AE151,'Books Register'!$AI$5:$AI$504,"&gt;0")&gt;0,"Open - verify claim period",IF(AND(H151&lt;&gt;"",Setup!$B$24&gt;SUMIF('FY Deadlines'!$A$5:$A$14,IF(MONTH(H151)&gt;=4,YEAR(H151),YEAR(H151)-1),'FY Deadlines'!$F$5:$F$14)),"Section 16(4) expired","Open")))))</f>
        <v/>
      </c>
      <c r="AL151" s="190">
        <f t="shared" si="21"/>
        <v>147</v>
      </c>
      <c r="AM151" s="192" t="str">
        <f t="shared" si="22"/>
        <v/>
      </c>
      <c r="AN151" s="192" t="str">
        <f t="shared" si="23"/>
        <v/>
      </c>
    </row>
    <row r="152" spans="1:40" ht="15" customHeight="1" x14ac:dyDescent="0.25">
      <c r="A152" s="87"/>
      <c r="B152" s="88"/>
      <c r="C152" s="88"/>
      <c r="D152" s="88"/>
      <c r="E152" s="194"/>
      <c r="F152" s="88"/>
      <c r="G152" s="88"/>
      <c r="H152" s="89"/>
      <c r="I152" s="89"/>
      <c r="J152" s="89"/>
      <c r="K152" s="89"/>
      <c r="L152" s="90"/>
      <c r="M152" s="90"/>
      <c r="N152" s="90"/>
      <c r="O152" s="90"/>
      <c r="P152" s="90"/>
      <c r="Q152" s="90"/>
      <c r="R152" s="88"/>
      <c r="S152" s="88"/>
      <c r="T152" s="88"/>
      <c r="U152" s="88"/>
      <c r="V152" s="88"/>
      <c r="W152" s="89"/>
      <c r="X152" s="88"/>
      <c r="Y152" s="90"/>
      <c r="Z152" s="88"/>
      <c r="AA152" s="88"/>
      <c r="AB152" s="88"/>
      <c r="AC152" s="88"/>
      <c r="AD152" s="66" t="str">
        <f t="shared" si="16"/>
        <v/>
      </c>
      <c r="AE152" s="67" t="str">
        <f t="shared" si="17"/>
        <v/>
      </c>
      <c r="AF152" s="68" t="str">
        <f t="shared" si="18"/>
        <v/>
      </c>
      <c r="AG152" s="67" t="str">
        <f t="shared" si="19"/>
        <v/>
      </c>
      <c r="AH152" s="67" t="str">
        <f>IF(AE152="","",IF(COUNTIF('Books Register'!$AM$5:$AM$504,AE152)=1,SUMIF('Books Register'!$AM$5:$AM$504,AE152,'Books Register'!$AZ$5:$AZ$504),""))</f>
        <v/>
      </c>
      <c r="AI152" s="67" t="str">
        <f>IF(A152="","",IF(OR(AG152&gt;1,COUNTIF('Books Register'!$AM$5:$AM$504,AE152)&gt;1),"Duplicate",IF(AH152="","Only in 2B",INDEX('Books Register'!$AX$5:$AX$504,AH152))))</f>
        <v/>
      </c>
      <c r="AJ152" s="69" t="str">
        <f t="shared" si="20"/>
        <v/>
      </c>
      <c r="AK152" s="69" t="str">
        <f>IF(A152="","",IF(AND(R152&lt;&gt;"",R152&lt;&gt;Setup!$B$7),"Review POS / state",IF(SUMIF('FY Deadlines'!$A$5:$A$14,IF(MONTH(H152)&gt;=4,YEAR(H152),YEAR(H152)-1),'FY Deadlines'!$F$5:$F$14)=0,"Review FY deadline",IF(COUNTIFS('Books Register'!$AM$5:$AM$504,AE152,'Books Register'!$AI$5:$AI$504,"&gt;0")&gt;0,"Open - verify claim period",IF(AND(H152&lt;&gt;"",Setup!$B$24&gt;SUMIF('FY Deadlines'!$A$5:$A$14,IF(MONTH(H152)&gt;=4,YEAR(H152),YEAR(H152)-1),'FY Deadlines'!$F$5:$F$14)),"Section 16(4) expired","Open")))))</f>
        <v/>
      </c>
      <c r="AL152" s="190">
        <f t="shared" si="21"/>
        <v>148</v>
      </c>
      <c r="AM152" s="192" t="str">
        <f t="shared" si="22"/>
        <v/>
      </c>
      <c r="AN152" s="192" t="str">
        <f t="shared" si="23"/>
        <v/>
      </c>
    </row>
    <row r="153" spans="1:40" ht="15" customHeight="1" x14ac:dyDescent="0.25">
      <c r="A153" s="87"/>
      <c r="B153" s="88"/>
      <c r="C153" s="88"/>
      <c r="D153" s="88"/>
      <c r="E153" s="194"/>
      <c r="F153" s="88"/>
      <c r="G153" s="88"/>
      <c r="H153" s="89"/>
      <c r="I153" s="89"/>
      <c r="J153" s="89"/>
      <c r="K153" s="89"/>
      <c r="L153" s="90"/>
      <c r="M153" s="90"/>
      <c r="N153" s="90"/>
      <c r="O153" s="90"/>
      <c r="P153" s="90"/>
      <c r="Q153" s="90"/>
      <c r="R153" s="88"/>
      <c r="S153" s="88"/>
      <c r="T153" s="88"/>
      <c r="U153" s="88"/>
      <c r="V153" s="88"/>
      <c r="W153" s="89"/>
      <c r="X153" s="88"/>
      <c r="Y153" s="90"/>
      <c r="Z153" s="88"/>
      <c r="AA153" s="88"/>
      <c r="AB153" s="88"/>
      <c r="AC153" s="88"/>
      <c r="AD153" s="66" t="str">
        <f t="shared" si="16"/>
        <v/>
      </c>
      <c r="AE153" s="67" t="str">
        <f t="shared" si="17"/>
        <v/>
      </c>
      <c r="AF153" s="68" t="str">
        <f t="shared" si="18"/>
        <v/>
      </c>
      <c r="AG153" s="67" t="str">
        <f t="shared" si="19"/>
        <v/>
      </c>
      <c r="AH153" s="67" t="str">
        <f>IF(AE153="","",IF(COUNTIF('Books Register'!$AM$5:$AM$504,AE153)=1,SUMIF('Books Register'!$AM$5:$AM$504,AE153,'Books Register'!$AZ$5:$AZ$504),""))</f>
        <v/>
      </c>
      <c r="AI153" s="67" t="str">
        <f>IF(A153="","",IF(OR(AG153&gt;1,COUNTIF('Books Register'!$AM$5:$AM$504,AE153)&gt;1),"Duplicate",IF(AH153="","Only in 2B",INDEX('Books Register'!$AX$5:$AX$504,AH153))))</f>
        <v/>
      </c>
      <c r="AJ153" s="69" t="str">
        <f t="shared" si="20"/>
        <v/>
      </c>
      <c r="AK153" s="69" t="str">
        <f>IF(A153="","",IF(AND(R153&lt;&gt;"",R153&lt;&gt;Setup!$B$7),"Review POS / state",IF(SUMIF('FY Deadlines'!$A$5:$A$14,IF(MONTH(H153)&gt;=4,YEAR(H153),YEAR(H153)-1),'FY Deadlines'!$F$5:$F$14)=0,"Review FY deadline",IF(COUNTIFS('Books Register'!$AM$5:$AM$504,AE153,'Books Register'!$AI$5:$AI$504,"&gt;0")&gt;0,"Open - verify claim period",IF(AND(H153&lt;&gt;"",Setup!$B$24&gt;SUMIF('FY Deadlines'!$A$5:$A$14,IF(MONTH(H153)&gt;=4,YEAR(H153),YEAR(H153)-1),'FY Deadlines'!$F$5:$F$14)),"Section 16(4) expired","Open")))))</f>
        <v/>
      </c>
      <c r="AL153" s="190">
        <f t="shared" si="21"/>
        <v>149</v>
      </c>
      <c r="AM153" s="192" t="str">
        <f t="shared" si="22"/>
        <v/>
      </c>
      <c r="AN153" s="192" t="str">
        <f t="shared" si="23"/>
        <v/>
      </c>
    </row>
    <row r="154" spans="1:40" ht="15" customHeight="1" x14ac:dyDescent="0.25">
      <c r="A154" s="87"/>
      <c r="B154" s="88"/>
      <c r="C154" s="88"/>
      <c r="D154" s="88"/>
      <c r="E154" s="194"/>
      <c r="F154" s="88"/>
      <c r="G154" s="88"/>
      <c r="H154" s="89"/>
      <c r="I154" s="89"/>
      <c r="J154" s="89"/>
      <c r="K154" s="89"/>
      <c r="L154" s="90"/>
      <c r="M154" s="90"/>
      <c r="N154" s="90"/>
      <c r="O154" s="90"/>
      <c r="P154" s="90"/>
      <c r="Q154" s="90"/>
      <c r="R154" s="88"/>
      <c r="S154" s="88"/>
      <c r="T154" s="88"/>
      <c r="U154" s="88"/>
      <c r="V154" s="88"/>
      <c r="W154" s="89"/>
      <c r="X154" s="88"/>
      <c r="Y154" s="90"/>
      <c r="Z154" s="88"/>
      <c r="AA154" s="88"/>
      <c r="AB154" s="88"/>
      <c r="AC154" s="88"/>
      <c r="AD154" s="66" t="str">
        <f t="shared" si="16"/>
        <v/>
      </c>
      <c r="AE154" s="67" t="str">
        <f t="shared" si="17"/>
        <v/>
      </c>
      <c r="AF154" s="68" t="str">
        <f t="shared" si="18"/>
        <v/>
      </c>
      <c r="AG154" s="67" t="str">
        <f t="shared" si="19"/>
        <v/>
      </c>
      <c r="AH154" s="67" t="str">
        <f>IF(AE154="","",IF(COUNTIF('Books Register'!$AM$5:$AM$504,AE154)=1,SUMIF('Books Register'!$AM$5:$AM$504,AE154,'Books Register'!$AZ$5:$AZ$504),""))</f>
        <v/>
      </c>
      <c r="AI154" s="67" t="str">
        <f>IF(A154="","",IF(OR(AG154&gt;1,COUNTIF('Books Register'!$AM$5:$AM$504,AE154)&gt;1),"Duplicate",IF(AH154="","Only in 2B",INDEX('Books Register'!$AX$5:$AX$504,AH154))))</f>
        <v/>
      </c>
      <c r="AJ154" s="69" t="str">
        <f t="shared" si="20"/>
        <v/>
      </c>
      <c r="AK154" s="69" t="str">
        <f>IF(A154="","",IF(AND(R154&lt;&gt;"",R154&lt;&gt;Setup!$B$7),"Review POS / state",IF(SUMIF('FY Deadlines'!$A$5:$A$14,IF(MONTH(H154)&gt;=4,YEAR(H154),YEAR(H154)-1),'FY Deadlines'!$F$5:$F$14)=0,"Review FY deadline",IF(COUNTIFS('Books Register'!$AM$5:$AM$504,AE154,'Books Register'!$AI$5:$AI$504,"&gt;0")&gt;0,"Open - verify claim period",IF(AND(H154&lt;&gt;"",Setup!$B$24&gt;SUMIF('FY Deadlines'!$A$5:$A$14,IF(MONTH(H154)&gt;=4,YEAR(H154),YEAR(H154)-1),'FY Deadlines'!$F$5:$F$14)),"Section 16(4) expired","Open")))))</f>
        <v/>
      </c>
      <c r="AL154" s="190">
        <f t="shared" si="21"/>
        <v>150</v>
      </c>
      <c r="AM154" s="192" t="str">
        <f t="shared" si="22"/>
        <v/>
      </c>
      <c r="AN154" s="192" t="str">
        <f t="shared" si="23"/>
        <v/>
      </c>
    </row>
    <row r="155" spans="1:40" ht="15" customHeight="1" x14ac:dyDescent="0.25">
      <c r="A155" s="87"/>
      <c r="B155" s="88"/>
      <c r="C155" s="88"/>
      <c r="D155" s="88"/>
      <c r="E155" s="194"/>
      <c r="F155" s="88"/>
      <c r="G155" s="88"/>
      <c r="H155" s="89"/>
      <c r="I155" s="89"/>
      <c r="J155" s="89"/>
      <c r="K155" s="89"/>
      <c r="L155" s="90"/>
      <c r="M155" s="90"/>
      <c r="N155" s="90"/>
      <c r="O155" s="90"/>
      <c r="P155" s="90"/>
      <c r="Q155" s="90"/>
      <c r="R155" s="88"/>
      <c r="S155" s="88"/>
      <c r="T155" s="88"/>
      <c r="U155" s="88"/>
      <c r="V155" s="88"/>
      <c r="W155" s="89"/>
      <c r="X155" s="88"/>
      <c r="Y155" s="90"/>
      <c r="Z155" s="88"/>
      <c r="AA155" s="88"/>
      <c r="AB155" s="88"/>
      <c r="AC155" s="88"/>
      <c r="AD155" s="66" t="str">
        <f t="shared" si="16"/>
        <v/>
      </c>
      <c r="AE155" s="67" t="str">
        <f t="shared" si="17"/>
        <v/>
      </c>
      <c r="AF155" s="68" t="str">
        <f t="shared" si="18"/>
        <v/>
      </c>
      <c r="AG155" s="67" t="str">
        <f t="shared" si="19"/>
        <v/>
      </c>
      <c r="AH155" s="67" t="str">
        <f>IF(AE155="","",IF(COUNTIF('Books Register'!$AM$5:$AM$504,AE155)=1,SUMIF('Books Register'!$AM$5:$AM$504,AE155,'Books Register'!$AZ$5:$AZ$504),""))</f>
        <v/>
      </c>
      <c r="AI155" s="67" t="str">
        <f>IF(A155="","",IF(OR(AG155&gt;1,COUNTIF('Books Register'!$AM$5:$AM$504,AE155)&gt;1),"Duplicate",IF(AH155="","Only in 2B",INDEX('Books Register'!$AX$5:$AX$504,AH155))))</f>
        <v/>
      </c>
      <c r="AJ155" s="69" t="str">
        <f t="shared" si="20"/>
        <v/>
      </c>
      <c r="AK155" s="69" t="str">
        <f>IF(A155="","",IF(AND(R155&lt;&gt;"",R155&lt;&gt;Setup!$B$7),"Review POS / state",IF(SUMIF('FY Deadlines'!$A$5:$A$14,IF(MONTH(H155)&gt;=4,YEAR(H155),YEAR(H155)-1),'FY Deadlines'!$F$5:$F$14)=0,"Review FY deadline",IF(COUNTIFS('Books Register'!$AM$5:$AM$504,AE155,'Books Register'!$AI$5:$AI$504,"&gt;0")&gt;0,"Open - verify claim period",IF(AND(H155&lt;&gt;"",Setup!$B$24&gt;SUMIF('FY Deadlines'!$A$5:$A$14,IF(MONTH(H155)&gt;=4,YEAR(H155),YEAR(H155)-1),'FY Deadlines'!$F$5:$F$14)),"Section 16(4) expired","Open")))))</f>
        <v/>
      </c>
      <c r="AL155" s="190">
        <f t="shared" si="21"/>
        <v>151</v>
      </c>
      <c r="AM155" s="192" t="str">
        <f t="shared" si="22"/>
        <v/>
      </c>
      <c r="AN155" s="192" t="str">
        <f t="shared" si="23"/>
        <v/>
      </c>
    </row>
    <row r="156" spans="1:40" ht="15" customHeight="1" x14ac:dyDescent="0.25">
      <c r="A156" s="87"/>
      <c r="B156" s="88"/>
      <c r="C156" s="88"/>
      <c r="D156" s="88"/>
      <c r="E156" s="194"/>
      <c r="F156" s="88"/>
      <c r="G156" s="88"/>
      <c r="H156" s="89"/>
      <c r="I156" s="89"/>
      <c r="J156" s="89"/>
      <c r="K156" s="89"/>
      <c r="L156" s="90"/>
      <c r="M156" s="90"/>
      <c r="N156" s="90"/>
      <c r="O156" s="90"/>
      <c r="P156" s="90"/>
      <c r="Q156" s="90"/>
      <c r="R156" s="88"/>
      <c r="S156" s="88"/>
      <c r="T156" s="88"/>
      <c r="U156" s="88"/>
      <c r="V156" s="88"/>
      <c r="W156" s="89"/>
      <c r="X156" s="88"/>
      <c r="Y156" s="90"/>
      <c r="Z156" s="88"/>
      <c r="AA156" s="88"/>
      <c r="AB156" s="88"/>
      <c r="AC156" s="88"/>
      <c r="AD156" s="66" t="str">
        <f t="shared" si="16"/>
        <v/>
      </c>
      <c r="AE156" s="67" t="str">
        <f t="shared" si="17"/>
        <v/>
      </c>
      <c r="AF156" s="68" t="str">
        <f t="shared" si="18"/>
        <v/>
      </c>
      <c r="AG156" s="67" t="str">
        <f t="shared" si="19"/>
        <v/>
      </c>
      <c r="AH156" s="67" t="str">
        <f>IF(AE156="","",IF(COUNTIF('Books Register'!$AM$5:$AM$504,AE156)=1,SUMIF('Books Register'!$AM$5:$AM$504,AE156,'Books Register'!$AZ$5:$AZ$504),""))</f>
        <v/>
      </c>
      <c r="AI156" s="67" t="str">
        <f>IF(A156="","",IF(OR(AG156&gt;1,COUNTIF('Books Register'!$AM$5:$AM$504,AE156)&gt;1),"Duplicate",IF(AH156="","Only in 2B",INDEX('Books Register'!$AX$5:$AX$504,AH156))))</f>
        <v/>
      </c>
      <c r="AJ156" s="69" t="str">
        <f t="shared" si="20"/>
        <v/>
      </c>
      <c r="AK156" s="69" t="str">
        <f>IF(A156="","",IF(AND(R156&lt;&gt;"",R156&lt;&gt;Setup!$B$7),"Review POS / state",IF(SUMIF('FY Deadlines'!$A$5:$A$14,IF(MONTH(H156)&gt;=4,YEAR(H156),YEAR(H156)-1),'FY Deadlines'!$F$5:$F$14)=0,"Review FY deadline",IF(COUNTIFS('Books Register'!$AM$5:$AM$504,AE156,'Books Register'!$AI$5:$AI$504,"&gt;0")&gt;0,"Open - verify claim period",IF(AND(H156&lt;&gt;"",Setup!$B$24&gt;SUMIF('FY Deadlines'!$A$5:$A$14,IF(MONTH(H156)&gt;=4,YEAR(H156),YEAR(H156)-1),'FY Deadlines'!$F$5:$F$14)),"Section 16(4) expired","Open")))))</f>
        <v/>
      </c>
      <c r="AL156" s="190">
        <f t="shared" si="21"/>
        <v>152</v>
      </c>
      <c r="AM156" s="192" t="str">
        <f t="shared" si="22"/>
        <v/>
      </c>
      <c r="AN156" s="192" t="str">
        <f t="shared" si="23"/>
        <v/>
      </c>
    </row>
    <row r="157" spans="1:40" ht="15" customHeight="1" x14ac:dyDescent="0.25">
      <c r="A157" s="87"/>
      <c r="B157" s="88"/>
      <c r="C157" s="88"/>
      <c r="D157" s="88"/>
      <c r="E157" s="194"/>
      <c r="F157" s="88"/>
      <c r="G157" s="88"/>
      <c r="H157" s="89"/>
      <c r="I157" s="89"/>
      <c r="J157" s="89"/>
      <c r="K157" s="89"/>
      <c r="L157" s="90"/>
      <c r="M157" s="90"/>
      <c r="N157" s="90"/>
      <c r="O157" s="90"/>
      <c r="P157" s="90"/>
      <c r="Q157" s="90"/>
      <c r="R157" s="88"/>
      <c r="S157" s="88"/>
      <c r="T157" s="88"/>
      <c r="U157" s="88"/>
      <c r="V157" s="88"/>
      <c r="W157" s="89"/>
      <c r="X157" s="88"/>
      <c r="Y157" s="90"/>
      <c r="Z157" s="88"/>
      <c r="AA157" s="88"/>
      <c r="AB157" s="88"/>
      <c r="AC157" s="88"/>
      <c r="AD157" s="66" t="str">
        <f t="shared" si="16"/>
        <v/>
      </c>
      <c r="AE157" s="67" t="str">
        <f t="shared" si="17"/>
        <v/>
      </c>
      <c r="AF157" s="68" t="str">
        <f t="shared" si="18"/>
        <v/>
      </c>
      <c r="AG157" s="67" t="str">
        <f t="shared" si="19"/>
        <v/>
      </c>
      <c r="AH157" s="67" t="str">
        <f>IF(AE157="","",IF(COUNTIF('Books Register'!$AM$5:$AM$504,AE157)=1,SUMIF('Books Register'!$AM$5:$AM$504,AE157,'Books Register'!$AZ$5:$AZ$504),""))</f>
        <v/>
      </c>
      <c r="AI157" s="67" t="str">
        <f>IF(A157="","",IF(OR(AG157&gt;1,COUNTIF('Books Register'!$AM$5:$AM$504,AE157)&gt;1),"Duplicate",IF(AH157="","Only in 2B",INDEX('Books Register'!$AX$5:$AX$504,AH157))))</f>
        <v/>
      </c>
      <c r="AJ157" s="69" t="str">
        <f t="shared" si="20"/>
        <v/>
      </c>
      <c r="AK157" s="69" t="str">
        <f>IF(A157="","",IF(AND(R157&lt;&gt;"",R157&lt;&gt;Setup!$B$7),"Review POS / state",IF(SUMIF('FY Deadlines'!$A$5:$A$14,IF(MONTH(H157)&gt;=4,YEAR(H157),YEAR(H157)-1),'FY Deadlines'!$F$5:$F$14)=0,"Review FY deadline",IF(COUNTIFS('Books Register'!$AM$5:$AM$504,AE157,'Books Register'!$AI$5:$AI$504,"&gt;0")&gt;0,"Open - verify claim period",IF(AND(H157&lt;&gt;"",Setup!$B$24&gt;SUMIF('FY Deadlines'!$A$5:$A$14,IF(MONTH(H157)&gt;=4,YEAR(H157),YEAR(H157)-1),'FY Deadlines'!$F$5:$F$14)),"Section 16(4) expired","Open")))))</f>
        <v/>
      </c>
      <c r="AL157" s="190">
        <f t="shared" si="21"/>
        <v>153</v>
      </c>
      <c r="AM157" s="192" t="str">
        <f t="shared" si="22"/>
        <v/>
      </c>
      <c r="AN157" s="192" t="str">
        <f t="shared" si="23"/>
        <v/>
      </c>
    </row>
    <row r="158" spans="1:40" ht="15" customHeight="1" x14ac:dyDescent="0.25">
      <c r="A158" s="87"/>
      <c r="B158" s="88"/>
      <c r="C158" s="88"/>
      <c r="D158" s="88"/>
      <c r="E158" s="194"/>
      <c r="F158" s="88"/>
      <c r="G158" s="88"/>
      <c r="H158" s="89"/>
      <c r="I158" s="89"/>
      <c r="J158" s="89"/>
      <c r="K158" s="89"/>
      <c r="L158" s="90"/>
      <c r="M158" s="90"/>
      <c r="N158" s="90"/>
      <c r="O158" s="90"/>
      <c r="P158" s="90"/>
      <c r="Q158" s="90"/>
      <c r="R158" s="88"/>
      <c r="S158" s="88"/>
      <c r="T158" s="88"/>
      <c r="U158" s="88"/>
      <c r="V158" s="88"/>
      <c r="W158" s="89"/>
      <c r="X158" s="88"/>
      <c r="Y158" s="90"/>
      <c r="Z158" s="88"/>
      <c r="AA158" s="88"/>
      <c r="AB158" s="88"/>
      <c r="AC158" s="88"/>
      <c r="AD158" s="66" t="str">
        <f t="shared" si="16"/>
        <v/>
      </c>
      <c r="AE158" s="67" t="str">
        <f t="shared" si="17"/>
        <v/>
      </c>
      <c r="AF158" s="68" t="str">
        <f t="shared" si="18"/>
        <v/>
      </c>
      <c r="AG158" s="67" t="str">
        <f t="shared" si="19"/>
        <v/>
      </c>
      <c r="AH158" s="67" t="str">
        <f>IF(AE158="","",IF(COUNTIF('Books Register'!$AM$5:$AM$504,AE158)=1,SUMIF('Books Register'!$AM$5:$AM$504,AE158,'Books Register'!$AZ$5:$AZ$504),""))</f>
        <v/>
      </c>
      <c r="AI158" s="67" t="str">
        <f>IF(A158="","",IF(OR(AG158&gt;1,COUNTIF('Books Register'!$AM$5:$AM$504,AE158)&gt;1),"Duplicate",IF(AH158="","Only in 2B",INDEX('Books Register'!$AX$5:$AX$504,AH158))))</f>
        <v/>
      </c>
      <c r="AJ158" s="69" t="str">
        <f t="shared" si="20"/>
        <v/>
      </c>
      <c r="AK158" s="69" t="str">
        <f>IF(A158="","",IF(AND(R158&lt;&gt;"",R158&lt;&gt;Setup!$B$7),"Review POS / state",IF(SUMIF('FY Deadlines'!$A$5:$A$14,IF(MONTH(H158)&gt;=4,YEAR(H158),YEAR(H158)-1),'FY Deadlines'!$F$5:$F$14)=0,"Review FY deadline",IF(COUNTIFS('Books Register'!$AM$5:$AM$504,AE158,'Books Register'!$AI$5:$AI$504,"&gt;0")&gt;0,"Open - verify claim period",IF(AND(H158&lt;&gt;"",Setup!$B$24&gt;SUMIF('FY Deadlines'!$A$5:$A$14,IF(MONTH(H158)&gt;=4,YEAR(H158),YEAR(H158)-1),'FY Deadlines'!$F$5:$F$14)),"Section 16(4) expired","Open")))))</f>
        <v/>
      </c>
      <c r="AL158" s="190">
        <f t="shared" si="21"/>
        <v>154</v>
      </c>
      <c r="AM158" s="192" t="str">
        <f t="shared" si="22"/>
        <v/>
      </c>
      <c r="AN158" s="192" t="str">
        <f t="shared" si="23"/>
        <v/>
      </c>
    </row>
    <row r="159" spans="1:40" ht="15" customHeight="1" x14ac:dyDescent="0.25">
      <c r="A159" s="87"/>
      <c r="B159" s="88"/>
      <c r="C159" s="88"/>
      <c r="D159" s="88"/>
      <c r="E159" s="194"/>
      <c r="F159" s="88"/>
      <c r="G159" s="88"/>
      <c r="H159" s="89"/>
      <c r="I159" s="89"/>
      <c r="J159" s="89"/>
      <c r="K159" s="89"/>
      <c r="L159" s="90"/>
      <c r="M159" s="90"/>
      <c r="N159" s="90"/>
      <c r="O159" s="90"/>
      <c r="P159" s="90"/>
      <c r="Q159" s="90"/>
      <c r="R159" s="88"/>
      <c r="S159" s="88"/>
      <c r="T159" s="88"/>
      <c r="U159" s="88"/>
      <c r="V159" s="88"/>
      <c r="W159" s="89"/>
      <c r="X159" s="88"/>
      <c r="Y159" s="90"/>
      <c r="Z159" s="88"/>
      <c r="AA159" s="88"/>
      <c r="AB159" s="88"/>
      <c r="AC159" s="88"/>
      <c r="AD159" s="66" t="str">
        <f t="shared" si="16"/>
        <v/>
      </c>
      <c r="AE159" s="67" t="str">
        <f t="shared" si="17"/>
        <v/>
      </c>
      <c r="AF159" s="68" t="str">
        <f t="shared" si="18"/>
        <v/>
      </c>
      <c r="AG159" s="67" t="str">
        <f t="shared" si="19"/>
        <v/>
      </c>
      <c r="AH159" s="67" t="str">
        <f>IF(AE159="","",IF(COUNTIF('Books Register'!$AM$5:$AM$504,AE159)=1,SUMIF('Books Register'!$AM$5:$AM$504,AE159,'Books Register'!$AZ$5:$AZ$504),""))</f>
        <v/>
      </c>
      <c r="AI159" s="67" t="str">
        <f>IF(A159="","",IF(OR(AG159&gt;1,COUNTIF('Books Register'!$AM$5:$AM$504,AE159)&gt;1),"Duplicate",IF(AH159="","Only in 2B",INDEX('Books Register'!$AX$5:$AX$504,AH159))))</f>
        <v/>
      </c>
      <c r="AJ159" s="69" t="str">
        <f t="shared" si="20"/>
        <v/>
      </c>
      <c r="AK159" s="69" t="str">
        <f>IF(A159="","",IF(AND(R159&lt;&gt;"",R159&lt;&gt;Setup!$B$7),"Review POS / state",IF(SUMIF('FY Deadlines'!$A$5:$A$14,IF(MONTH(H159)&gt;=4,YEAR(H159),YEAR(H159)-1),'FY Deadlines'!$F$5:$F$14)=0,"Review FY deadline",IF(COUNTIFS('Books Register'!$AM$5:$AM$504,AE159,'Books Register'!$AI$5:$AI$504,"&gt;0")&gt;0,"Open - verify claim period",IF(AND(H159&lt;&gt;"",Setup!$B$24&gt;SUMIF('FY Deadlines'!$A$5:$A$14,IF(MONTH(H159)&gt;=4,YEAR(H159),YEAR(H159)-1),'FY Deadlines'!$F$5:$F$14)),"Section 16(4) expired","Open")))))</f>
        <v/>
      </c>
      <c r="AL159" s="190">
        <f t="shared" si="21"/>
        <v>155</v>
      </c>
      <c r="AM159" s="192" t="str">
        <f t="shared" si="22"/>
        <v/>
      </c>
      <c r="AN159" s="192" t="str">
        <f t="shared" si="23"/>
        <v/>
      </c>
    </row>
    <row r="160" spans="1:40" ht="15" customHeight="1" x14ac:dyDescent="0.25">
      <c r="A160" s="87"/>
      <c r="B160" s="88"/>
      <c r="C160" s="88"/>
      <c r="D160" s="88"/>
      <c r="E160" s="194"/>
      <c r="F160" s="88"/>
      <c r="G160" s="88"/>
      <c r="H160" s="89"/>
      <c r="I160" s="89"/>
      <c r="J160" s="89"/>
      <c r="K160" s="89"/>
      <c r="L160" s="90"/>
      <c r="M160" s="90"/>
      <c r="N160" s="90"/>
      <c r="O160" s="90"/>
      <c r="P160" s="90"/>
      <c r="Q160" s="90"/>
      <c r="R160" s="88"/>
      <c r="S160" s="88"/>
      <c r="T160" s="88"/>
      <c r="U160" s="88"/>
      <c r="V160" s="88"/>
      <c r="W160" s="89"/>
      <c r="X160" s="88"/>
      <c r="Y160" s="90"/>
      <c r="Z160" s="88"/>
      <c r="AA160" s="88"/>
      <c r="AB160" s="88"/>
      <c r="AC160" s="88"/>
      <c r="AD160" s="66" t="str">
        <f t="shared" si="16"/>
        <v/>
      </c>
      <c r="AE160" s="67" t="str">
        <f t="shared" si="17"/>
        <v/>
      </c>
      <c r="AF160" s="68" t="str">
        <f t="shared" si="18"/>
        <v/>
      </c>
      <c r="AG160" s="67" t="str">
        <f t="shared" si="19"/>
        <v/>
      </c>
      <c r="AH160" s="67" t="str">
        <f>IF(AE160="","",IF(COUNTIF('Books Register'!$AM$5:$AM$504,AE160)=1,SUMIF('Books Register'!$AM$5:$AM$504,AE160,'Books Register'!$AZ$5:$AZ$504),""))</f>
        <v/>
      </c>
      <c r="AI160" s="67" t="str">
        <f>IF(A160="","",IF(OR(AG160&gt;1,COUNTIF('Books Register'!$AM$5:$AM$504,AE160)&gt;1),"Duplicate",IF(AH160="","Only in 2B",INDEX('Books Register'!$AX$5:$AX$504,AH160))))</f>
        <v/>
      </c>
      <c r="AJ160" s="69" t="str">
        <f t="shared" si="20"/>
        <v/>
      </c>
      <c r="AK160" s="69" t="str">
        <f>IF(A160="","",IF(AND(R160&lt;&gt;"",R160&lt;&gt;Setup!$B$7),"Review POS / state",IF(SUMIF('FY Deadlines'!$A$5:$A$14,IF(MONTH(H160)&gt;=4,YEAR(H160),YEAR(H160)-1),'FY Deadlines'!$F$5:$F$14)=0,"Review FY deadline",IF(COUNTIFS('Books Register'!$AM$5:$AM$504,AE160,'Books Register'!$AI$5:$AI$504,"&gt;0")&gt;0,"Open - verify claim period",IF(AND(H160&lt;&gt;"",Setup!$B$24&gt;SUMIF('FY Deadlines'!$A$5:$A$14,IF(MONTH(H160)&gt;=4,YEAR(H160),YEAR(H160)-1),'FY Deadlines'!$F$5:$F$14)),"Section 16(4) expired","Open")))))</f>
        <v/>
      </c>
      <c r="AL160" s="190">
        <f t="shared" si="21"/>
        <v>156</v>
      </c>
      <c r="AM160" s="192" t="str">
        <f t="shared" si="22"/>
        <v/>
      </c>
      <c r="AN160" s="192" t="str">
        <f t="shared" si="23"/>
        <v/>
      </c>
    </row>
    <row r="161" spans="1:40" ht="15" customHeight="1" x14ac:dyDescent="0.25">
      <c r="A161" s="87"/>
      <c r="B161" s="88"/>
      <c r="C161" s="88"/>
      <c r="D161" s="88"/>
      <c r="E161" s="194"/>
      <c r="F161" s="88"/>
      <c r="G161" s="88"/>
      <c r="H161" s="89"/>
      <c r="I161" s="89"/>
      <c r="J161" s="89"/>
      <c r="K161" s="89"/>
      <c r="L161" s="90"/>
      <c r="M161" s="90"/>
      <c r="N161" s="90"/>
      <c r="O161" s="90"/>
      <c r="P161" s="90"/>
      <c r="Q161" s="90"/>
      <c r="R161" s="88"/>
      <c r="S161" s="88"/>
      <c r="T161" s="88"/>
      <c r="U161" s="88"/>
      <c r="V161" s="88"/>
      <c r="W161" s="89"/>
      <c r="X161" s="88"/>
      <c r="Y161" s="90"/>
      <c r="Z161" s="88"/>
      <c r="AA161" s="88"/>
      <c r="AB161" s="88"/>
      <c r="AC161" s="88"/>
      <c r="AD161" s="66" t="str">
        <f t="shared" si="16"/>
        <v/>
      </c>
      <c r="AE161" s="67" t="str">
        <f t="shared" si="17"/>
        <v/>
      </c>
      <c r="AF161" s="68" t="str">
        <f t="shared" si="18"/>
        <v/>
      </c>
      <c r="AG161" s="67" t="str">
        <f t="shared" si="19"/>
        <v/>
      </c>
      <c r="AH161" s="67" t="str">
        <f>IF(AE161="","",IF(COUNTIF('Books Register'!$AM$5:$AM$504,AE161)=1,SUMIF('Books Register'!$AM$5:$AM$504,AE161,'Books Register'!$AZ$5:$AZ$504),""))</f>
        <v/>
      </c>
      <c r="AI161" s="67" t="str">
        <f>IF(A161="","",IF(OR(AG161&gt;1,COUNTIF('Books Register'!$AM$5:$AM$504,AE161)&gt;1),"Duplicate",IF(AH161="","Only in 2B",INDEX('Books Register'!$AX$5:$AX$504,AH161))))</f>
        <v/>
      </c>
      <c r="AJ161" s="69" t="str">
        <f t="shared" si="20"/>
        <v/>
      </c>
      <c r="AK161" s="69" t="str">
        <f>IF(A161="","",IF(AND(R161&lt;&gt;"",R161&lt;&gt;Setup!$B$7),"Review POS / state",IF(SUMIF('FY Deadlines'!$A$5:$A$14,IF(MONTH(H161)&gt;=4,YEAR(H161),YEAR(H161)-1),'FY Deadlines'!$F$5:$F$14)=0,"Review FY deadline",IF(COUNTIFS('Books Register'!$AM$5:$AM$504,AE161,'Books Register'!$AI$5:$AI$504,"&gt;0")&gt;0,"Open - verify claim period",IF(AND(H161&lt;&gt;"",Setup!$B$24&gt;SUMIF('FY Deadlines'!$A$5:$A$14,IF(MONTH(H161)&gt;=4,YEAR(H161),YEAR(H161)-1),'FY Deadlines'!$F$5:$F$14)),"Section 16(4) expired","Open")))))</f>
        <v/>
      </c>
      <c r="AL161" s="190">
        <f t="shared" si="21"/>
        <v>157</v>
      </c>
      <c r="AM161" s="192" t="str">
        <f t="shared" si="22"/>
        <v/>
      </c>
      <c r="AN161" s="192" t="str">
        <f t="shared" si="23"/>
        <v/>
      </c>
    </row>
    <row r="162" spans="1:40" ht="15" customHeight="1" x14ac:dyDescent="0.25">
      <c r="A162" s="87"/>
      <c r="B162" s="88"/>
      <c r="C162" s="88"/>
      <c r="D162" s="88"/>
      <c r="E162" s="194"/>
      <c r="F162" s="88"/>
      <c r="G162" s="88"/>
      <c r="H162" s="89"/>
      <c r="I162" s="89"/>
      <c r="J162" s="89"/>
      <c r="K162" s="89"/>
      <c r="L162" s="90"/>
      <c r="M162" s="90"/>
      <c r="N162" s="90"/>
      <c r="O162" s="90"/>
      <c r="P162" s="90"/>
      <c r="Q162" s="90"/>
      <c r="R162" s="88"/>
      <c r="S162" s="88"/>
      <c r="T162" s="88"/>
      <c r="U162" s="88"/>
      <c r="V162" s="88"/>
      <c r="W162" s="89"/>
      <c r="X162" s="88"/>
      <c r="Y162" s="90"/>
      <c r="Z162" s="88"/>
      <c r="AA162" s="88"/>
      <c r="AB162" s="88"/>
      <c r="AC162" s="88"/>
      <c r="AD162" s="66" t="str">
        <f t="shared" si="16"/>
        <v/>
      </c>
      <c r="AE162" s="67" t="str">
        <f t="shared" si="17"/>
        <v/>
      </c>
      <c r="AF162" s="68" t="str">
        <f t="shared" si="18"/>
        <v/>
      </c>
      <c r="AG162" s="67" t="str">
        <f t="shared" si="19"/>
        <v/>
      </c>
      <c r="AH162" s="67" t="str">
        <f>IF(AE162="","",IF(COUNTIF('Books Register'!$AM$5:$AM$504,AE162)=1,SUMIF('Books Register'!$AM$5:$AM$504,AE162,'Books Register'!$AZ$5:$AZ$504),""))</f>
        <v/>
      </c>
      <c r="AI162" s="67" t="str">
        <f>IF(A162="","",IF(OR(AG162&gt;1,COUNTIF('Books Register'!$AM$5:$AM$504,AE162)&gt;1),"Duplicate",IF(AH162="","Only in 2B",INDEX('Books Register'!$AX$5:$AX$504,AH162))))</f>
        <v/>
      </c>
      <c r="AJ162" s="69" t="str">
        <f t="shared" si="20"/>
        <v/>
      </c>
      <c r="AK162" s="69" t="str">
        <f>IF(A162="","",IF(AND(R162&lt;&gt;"",R162&lt;&gt;Setup!$B$7),"Review POS / state",IF(SUMIF('FY Deadlines'!$A$5:$A$14,IF(MONTH(H162)&gt;=4,YEAR(H162),YEAR(H162)-1),'FY Deadlines'!$F$5:$F$14)=0,"Review FY deadline",IF(COUNTIFS('Books Register'!$AM$5:$AM$504,AE162,'Books Register'!$AI$5:$AI$504,"&gt;0")&gt;0,"Open - verify claim period",IF(AND(H162&lt;&gt;"",Setup!$B$24&gt;SUMIF('FY Deadlines'!$A$5:$A$14,IF(MONTH(H162)&gt;=4,YEAR(H162),YEAR(H162)-1),'FY Deadlines'!$F$5:$F$14)),"Section 16(4) expired","Open")))))</f>
        <v/>
      </c>
      <c r="AL162" s="190">
        <f t="shared" si="21"/>
        <v>158</v>
      </c>
      <c r="AM162" s="192" t="str">
        <f t="shared" si="22"/>
        <v/>
      </c>
      <c r="AN162" s="192" t="str">
        <f t="shared" si="23"/>
        <v/>
      </c>
    </row>
    <row r="163" spans="1:40" ht="15" customHeight="1" x14ac:dyDescent="0.25">
      <c r="A163" s="87"/>
      <c r="B163" s="88"/>
      <c r="C163" s="88"/>
      <c r="D163" s="88"/>
      <c r="E163" s="194"/>
      <c r="F163" s="88"/>
      <c r="G163" s="88"/>
      <c r="H163" s="89"/>
      <c r="I163" s="89"/>
      <c r="J163" s="89"/>
      <c r="K163" s="89"/>
      <c r="L163" s="90"/>
      <c r="M163" s="90"/>
      <c r="N163" s="90"/>
      <c r="O163" s="90"/>
      <c r="P163" s="90"/>
      <c r="Q163" s="90"/>
      <c r="R163" s="88"/>
      <c r="S163" s="88"/>
      <c r="T163" s="88"/>
      <c r="U163" s="88"/>
      <c r="V163" s="88"/>
      <c r="W163" s="89"/>
      <c r="X163" s="88"/>
      <c r="Y163" s="90"/>
      <c r="Z163" s="88"/>
      <c r="AA163" s="88"/>
      <c r="AB163" s="88"/>
      <c r="AC163" s="88"/>
      <c r="AD163" s="66" t="str">
        <f t="shared" si="16"/>
        <v/>
      </c>
      <c r="AE163" s="67" t="str">
        <f t="shared" si="17"/>
        <v/>
      </c>
      <c r="AF163" s="68" t="str">
        <f t="shared" si="18"/>
        <v/>
      </c>
      <c r="AG163" s="67" t="str">
        <f t="shared" si="19"/>
        <v/>
      </c>
      <c r="AH163" s="67" t="str">
        <f>IF(AE163="","",IF(COUNTIF('Books Register'!$AM$5:$AM$504,AE163)=1,SUMIF('Books Register'!$AM$5:$AM$504,AE163,'Books Register'!$AZ$5:$AZ$504),""))</f>
        <v/>
      </c>
      <c r="AI163" s="67" t="str">
        <f>IF(A163="","",IF(OR(AG163&gt;1,COUNTIF('Books Register'!$AM$5:$AM$504,AE163)&gt;1),"Duplicate",IF(AH163="","Only in 2B",INDEX('Books Register'!$AX$5:$AX$504,AH163))))</f>
        <v/>
      </c>
      <c r="AJ163" s="69" t="str">
        <f t="shared" si="20"/>
        <v/>
      </c>
      <c r="AK163" s="69" t="str">
        <f>IF(A163="","",IF(AND(R163&lt;&gt;"",R163&lt;&gt;Setup!$B$7),"Review POS / state",IF(SUMIF('FY Deadlines'!$A$5:$A$14,IF(MONTH(H163)&gt;=4,YEAR(H163),YEAR(H163)-1),'FY Deadlines'!$F$5:$F$14)=0,"Review FY deadline",IF(COUNTIFS('Books Register'!$AM$5:$AM$504,AE163,'Books Register'!$AI$5:$AI$504,"&gt;0")&gt;0,"Open - verify claim period",IF(AND(H163&lt;&gt;"",Setup!$B$24&gt;SUMIF('FY Deadlines'!$A$5:$A$14,IF(MONTH(H163)&gt;=4,YEAR(H163),YEAR(H163)-1),'FY Deadlines'!$F$5:$F$14)),"Section 16(4) expired","Open")))))</f>
        <v/>
      </c>
      <c r="AL163" s="190">
        <f t="shared" si="21"/>
        <v>159</v>
      </c>
      <c r="AM163" s="192" t="str">
        <f t="shared" si="22"/>
        <v/>
      </c>
      <c r="AN163" s="192" t="str">
        <f t="shared" si="23"/>
        <v/>
      </c>
    </row>
    <row r="164" spans="1:40" ht="15" customHeight="1" x14ac:dyDescent="0.25">
      <c r="A164" s="87"/>
      <c r="B164" s="88"/>
      <c r="C164" s="88"/>
      <c r="D164" s="88"/>
      <c r="E164" s="194"/>
      <c r="F164" s="88"/>
      <c r="G164" s="88"/>
      <c r="H164" s="89"/>
      <c r="I164" s="89"/>
      <c r="J164" s="89"/>
      <c r="K164" s="89"/>
      <c r="L164" s="90"/>
      <c r="M164" s="90"/>
      <c r="N164" s="90"/>
      <c r="O164" s="90"/>
      <c r="P164" s="90"/>
      <c r="Q164" s="90"/>
      <c r="R164" s="88"/>
      <c r="S164" s="88"/>
      <c r="T164" s="88"/>
      <c r="U164" s="88"/>
      <c r="V164" s="88"/>
      <c r="W164" s="89"/>
      <c r="X164" s="88"/>
      <c r="Y164" s="90"/>
      <c r="Z164" s="88"/>
      <c r="AA164" s="88"/>
      <c r="AB164" s="88"/>
      <c r="AC164" s="88"/>
      <c r="AD164" s="66" t="str">
        <f t="shared" si="16"/>
        <v/>
      </c>
      <c r="AE164" s="67" t="str">
        <f t="shared" si="17"/>
        <v/>
      </c>
      <c r="AF164" s="68" t="str">
        <f t="shared" si="18"/>
        <v/>
      </c>
      <c r="AG164" s="67" t="str">
        <f t="shared" si="19"/>
        <v/>
      </c>
      <c r="AH164" s="67" t="str">
        <f>IF(AE164="","",IF(COUNTIF('Books Register'!$AM$5:$AM$504,AE164)=1,SUMIF('Books Register'!$AM$5:$AM$504,AE164,'Books Register'!$AZ$5:$AZ$504),""))</f>
        <v/>
      </c>
      <c r="AI164" s="67" t="str">
        <f>IF(A164="","",IF(OR(AG164&gt;1,COUNTIF('Books Register'!$AM$5:$AM$504,AE164)&gt;1),"Duplicate",IF(AH164="","Only in 2B",INDEX('Books Register'!$AX$5:$AX$504,AH164))))</f>
        <v/>
      </c>
      <c r="AJ164" s="69" t="str">
        <f t="shared" si="20"/>
        <v/>
      </c>
      <c r="AK164" s="69" t="str">
        <f>IF(A164="","",IF(AND(R164&lt;&gt;"",R164&lt;&gt;Setup!$B$7),"Review POS / state",IF(SUMIF('FY Deadlines'!$A$5:$A$14,IF(MONTH(H164)&gt;=4,YEAR(H164),YEAR(H164)-1),'FY Deadlines'!$F$5:$F$14)=0,"Review FY deadline",IF(COUNTIFS('Books Register'!$AM$5:$AM$504,AE164,'Books Register'!$AI$5:$AI$504,"&gt;0")&gt;0,"Open - verify claim period",IF(AND(H164&lt;&gt;"",Setup!$B$24&gt;SUMIF('FY Deadlines'!$A$5:$A$14,IF(MONTH(H164)&gt;=4,YEAR(H164),YEAR(H164)-1),'FY Deadlines'!$F$5:$F$14)),"Section 16(4) expired","Open")))))</f>
        <v/>
      </c>
      <c r="AL164" s="190">
        <f t="shared" si="21"/>
        <v>160</v>
      </c>
      <c r="AM164" s="192" t="str">
        <f t="shared" si="22"/>
        <v/>
      </c>
      <c r="AN164" s="192" t="str">
        <f t="shared" si="23"/>
        <v/>
      </c>
    </row>
    <row r="165" spans="1:40" ht="15" customHeight="1" x14ac:dyDescent="0.25">
      <c r="A165" s="87"/>
      <c r="B165" s="88"/>
      <c r="C165" s="88"/>
      <c r="D165" s="88"/>
      <c r="E165" s="194"/>
      <c r="F165" s="88"/>
      <c r="G165" s="88"/>
      <c r="H165" s="89"/>
      <c r="I165" s="89"/>
      <c r="J165" s="89"/>
      <c r="K165" s="89"/>
      <c r="L165" s="90"/>
      <c r="M165" s="90"/>
      <c r="N165" s="90"/>
      <c r="O165" s="90"/>
      <c r="P165" s="90"/>
      <c r="Q165" s="90"/>
      <c r="R165" s="88"/>
      <c r="S165" s="88"/>
      <c r="T165" s="88"/>
      <c r="U165" s="88"/>
      <c r="V165" s="88"/>
      <c r="W165" s="89"/>
      <c r="X165" s="88"/>
      <c r="Y165" s="90"/>
      <c r="Z165" s="88"/>
      <c r="AA165" s="88"/>
      <c r="AB165" s="88"/>
      <c r="AC165" s="88"/>
      <c r="AD165" s="66" t="str">
        <f t="shared" si="16"/>
        <v/>
      </c>
      <c r="AE165" s="67" t="str">
        <f t="shared" si="17"/>
        <v/>
      </c>
      <c r="AF165" s="68" t="str">
        <f t="shared" si="18"/>
        <v/>
      </c>
      <c r="AG165" s="67" t="str">
        <f t="shared" si="19"/>
        <v/>
      </c>
      <c r="AH165" s="67" t="str">
        <f>IF(AE165="","",IF(COUNTIF('Books Register'!$AM$5:$AM$504,AE165)=1,SUMIF('Books Register'!$AM$5:$AM$504,AE165,'Books Register'!$AZ$5:$AZ$504),""))</f>
        <v/>
      </c>
      <c r="AI165" s="67" t="str">
        <f>IF(A165="","",IF(OR(AG165&gt;1,COUNTIF('Books Register'!$AM$5:$AM$504,AE165)&gt;1),"Duplicate",IF(AH165="","Only in 2B",INDEX('Books Register'!$AX$5:$AX$504,AH165))))</f>
        <v/>
      </c>
      <c r="AJ165" s="69" t="str">
        <f t="shared" si="20"/>
        <v/>
      </c>
      <c r="AK165" s="69" t="str">
        <f>IF(A165="","",IF(AND(R165&lt;&gt;"",R165&lt;&gt;Setup!$B$7),"Review POS / state",IF(SUMIF('FY Deadlines'!$A$5:$A$14,IF(MONTH(H165)&gt;=4,YEAR(H165),YEAR(H165)-1),'FY Deadlines'!$F$5:$F$14)=0,"Review FY deadline",IF(COUNTIFS('Books Register'!$AM$5:$AM$504,AE165,'Books Register'!$AI$5:$AI$504,"&gt;0")&gt;0,"Open - verify claim period",IF(AND(H165&lt;&gt;"",Setup!$B$24&gt;SUMIF('FY Deadlines'!$A$5:$A$14,IF(MONTH(H165)&gt;=4,YEAR(H165),YEAR(H165)-1),'FY Deadlines'!$F$5:$F$14)),"Section 16(4) expired","Open")))))</f>
        <v/>
      </c>
      <c r="AL165" s="190">
        <f t="shared" si="21"/>
        <v>161</v>
      </c>
      <c r="AM165" s="192" t="str">
        <f t="shared" si="22"/>
        <v/>
      </c>
      <c r="AN165" s="192" t="str">
        <f t="shared" si="23"/>
        <v/>
      </c>
    </row>
    <row r="166" spans="1:40" ht="15" customHeight="1" x14ac:dyDescent="0.25">
      <c r="A166" s="87"/>
      <c r="B166" s="88"/>
      <c r="C166" s="88"/>
      <c r="D166" s="88"/>
      <c r="E166" s="194"/>
      <c r="F166" s="88"/>
      <c r="G166" s="88"/>
      <c r="H166" s="89"/>
      <c r="I166" s="89"/>
      <c r="J166" s="89"/>
      <c r="K166" s="89"/>
      <c r="L166" s="90"/>
      <c r="M166" s="90"/>
      <c r="N166" s="90"/>
      <c r="O166" s="90"/>
      <c r="P166" s="90"/>
      <c r="Q166" s="90"/>
      <c r="R166" s="88"/>
      <c r="S166" s="88"/>
      <c r="T166" s="88"/>
      <c r="U166" s="88"/>
      <c r="V166" s="88"/>
      <c r="W166" s="89"/>
      <c r="X166" s="88"/>
      <c r="Y166" s="90"/>
      <c r="Z166" s="88"/>
      <c r="AA166" s="88"/>
      <c r="AB166" s="88"/>
      <c r="AC166" s="88"/>
      <c r="AD166" s="66" t="str">
        <f t="shared" si="16"/>
        <v/>
      </c>
      <c r="AE166" s="67" t="str">
        <f t="shared" si="17"/>
        <v/>
      </c>
      <c r="AF166" s="68" t="str">
        <f t="shared" si="18"/>
        <v/>
      </c>
      <c r="AG166" s="67" t="str">
        <f t="shared" si="19"/>
        <v/>
      </c>
      <c r="AH166" s="67" t="str">
        <f>IF(AE166="","",IF(COUNTIF('Books Register'!$AM$5:$AM$504,AE166)=1,SUMIF('Books Register'!$AM$5:$AM$504,AE166,'Books Register'!$AZ$5:$AZ$504),""))</f>
        <v/>
      </c>
      <c r="AI166" s="67" t="str">
        <f>IF(A166="","",IF(OR(AG166&gt;1,COUNTIF('Books Register'!$AM$5:$AM$504,AE166)&gt;1),"Duplicate",IF(AH166="","Only in 2B",INDEX('Books Register'!$AX$5:$AX$504,AH166))))</f>
        <v/>
      </c>
      <c r="AJ166" s="69" t="str">
        <f t="shared" si="20"/>
        <v/>
      </c>
      <c r="AK166" s="69" t="str">
        <f>IF(A166="","",IF(AND(R166&lt;&gt;"",R166&lt;&gt;Setup!$B$7),"Review POS / state",IF(SUMIF('FY Deadlines'!$A$5:$A$14,IF(MONTH(H166)&gt;=4,YEAR(H166),YEAR(H166)-1),'FY Deadlines'!$F$5:$F$14)=0,"Review FY deadline",IF(COUNTIFS('Books Register'!$AM$5:$AM$504,AE166,'Books Register'!$AI$5:$AI$504,"&gt;0")&gt;0,"Open - verify claim period",IF(AND(H166&lt;&gt;"",Setup!$B$24&gt;SUMIF('FY Deadlines'!$A$5:$A$14,IF(MONTH(H166)&gt;=4,YEAR(H166),YEAR(H166)-1),'FY Deadlines'!$F$5:$F$14)),"Section 16(4) expired","Open")))))</f>
        <v/>
      </c>
      <c r="AL166" s="190">
        <f t="shared" si="21"/>
        <v>162</v>
      </c>
      <c r="AM166" s="192" t="str">
        <f t="shared" si="22"/>
        <v/>
      </c>
      <c r="AN166" s="192" t="str">
        <f t="shared" si="23"/>
        <v/>
      </c>
    </row>
    <row r="167" spans="1:40" ht="15" customHeight="1" x14ac:dyDescent="0.25">
      <c r="A167" s="87"/>
      <c r="B167" s="88"/>
      <c r="C167" s="88"/>
      <c r="D167" s="88"/>
      <c r="E167" s="194"/>
      <c r="F167" s="88"/>
      <c r="G167" s="88"/>
      <c r="H167" s="89"/>
      <c r="I167" s="89"/>
      <c r="J167" s="89"/>
      <c r="K167" s="89"/>
      <c r="L167" s="90"/>
      <c r="M167" s="90"/>
      <c r="N167" s="90"/>
      <c r="O167" s="90"/>
      <c r="P167" s="90"/>
      <c r="Q167" s="90"/>
      <c r="R167" s="88"/>
      <c r="S167" s="88"/>
      <c r="T167" s="88"/>
      <c r="U167" s="88"/>
      <c r="V167" s="88"/>
      <c r="W167" s="89"/>
      <c r="X167" s="88"/>
      <c r="Y167" s="90"/>
      <c r="Z167" s="88"/>
      <c r="AA167" s="88"/>
      <c r="AB167" s="88"/>
      <c r="AC167" s="88"/>
      <c r="AD167" s="66" t="str">
        <f t="shared" si="16"/>
        <v/>
      </c>
      <c r="AE167" s="67" t="str">
        <f t="shared" si="17"/>
        <v/>
      </c>
      <c r="AF167" s="68" t="str">
        <f t="shared" si="18"/>
        <v/>
      </c>
      <c r="AG167" s="67" t="str">
        <f t="shared" si="19"/>
        <v/>
      </c>
      <c r="AH167" s="67" t="str">
        <f>IF(AE167="","",IF(COUNTIF('Books Register'!$AM$5:$AM$504,AE167)=1,SUMIF('Books Register'!$AM$5:$AM$504,AE167,'Books Register'!$AZ$5:$AZ$504),""))</f>
        <v/>
      </c>
      <c r="AI167" s="67" t="str">
        <f>IF(A167="","",IF(OR(AG167&gt;1,COUNTIF('Books Register'!$AM$5:$AM$504,AE167)&gt;1),"Duplicate",IF(AH167="","Only in 2B",INDEX('Books Register'!$AX$5:$AX$504,AH167))))</f>
        <v/>
      </c>
      <c r="AJ167" s="69" t="str">
        <f t="shared" si="20"/>
        <v/>
      </c>
      <c r="AK167" s="69" t="str">
        <f>IF(A167="","",IF(AND(R167&lt;&gt;"",R167&lt;&gt;Setup!$B$7),"Review POS / state",IF(SUMIF('FY Deadlines'!$A$5:$A$14,IF(MONTH(H167)&gt;=4,YEAR(H167),YEAR(H167)-1),'FY Deadlines'!$F$5:$F$14)=0,"Review FY deadline",IF(COUNTIFS('Books Register'!$AM$5:$AM$504,AE167,'Books Register'!$AI$5:$AI$504,"&gt;0")&gt;0,"Open - verify claim period",IF(AND(H167&lt;&gt;"",Setup!$B$24&gt;SUMIF('FY Deadlines'!$A$5:$A$14,IF(MONTH(H167)&gt;=4,YEAR(H167),YEAR(H167)-1),'FY Deadlines'!$F$5:$F$14)),"Section 16(4) expired","Open")))))</f>
        <v/>
      </c>
      <c r="AL167" s="190">
        <f t="shared" si="21"/>
        <v>163</v>
      </c>
      <c r="AM167" s="192" t="str">
        <f t="shared" si="22"/>
        <v/>
      </c>
      <c r="AN167" s="192" t="str">
        <f t="shared" si="23"/>
        <v/>
      </c>
    </row>
    <row r="168" spans="1:40" ht="15" customHeight="1" x14ac:dyDescent="0.25">
      <c r="A168" s="87"/>
      <c r="B168" s="88"/>
      <c r="C168" s="88"/>
      <c r="D168" s="88"/>
      <c r="E168" s="194"/>
      <c r="F168" s="88"/>
      <c r="G168" s="88"/>
      <c r="H168" s="89"/>
      <c r="I168" s="89"/>
      <c r="J168" s="89"/>
      <c r="K168" s="89"/>
      <c r="L168" s="90"/>
      <c r="M168" s="90"/>
      <c r="N168" s="90"/>
      <c r="O168" s="90"/>
      <c r="P168" s="90"/>
      <c r="Q168" s="90"/>
      <c r="R168" s="88"/>
      <c r="S168" s="88"/>
      <c r="T168" s="88"/>
      <c r="U168" s="88"/>
      <c r="V168" s="88"/>
      <c r="W168" s="89"/>
      <c r="X168" s="88"/>
      <c r="Y168" s="90"/>
      <c r="Z168" s="88"/>
      <c r="AA168" s="88"/>
      <c r="AB168" s="88"/>
      <c r="AC168" s="88"/>
      <c r="AD168" s="66" t="str">
        <f t="shared" si="16"/>
        <v/>
      </c>
      <c r="AE168" s="67" t="str">
        <f t="shared" si="17"/>
        <v/>
      </c>
      <c r="AF168" s="68" t="str">
        <f t="shared" si="18"/>
        <v/>
      </c>
      <c r="AG168" s="67" t="str">
        <f t="shared" si="19"/>
        <v/>
      </c>
      <c r="AH168" s="67" t="str">
        <f>IF(AE168="","",IF(COUNTIF('Books Register'!$AM$5:$AM$504,AE168)=1,SUMIF('Books Register'!$AM$5:$AM$504,AE168,'Books Register'!$AZ$5:$AZ$504),""))</f>
        <v/>
      </c>
      <c r="AI168" s="67" t="str">
        <f>IF(A168="","",IF(OR(AG168&gt;1,COUNTIF('Books Register'!$AM$5:$AM$504,AE168)&gt;1),"Duplicate",IF(AH168="","Only in 2B",INDEX('Books Register'!$AX$5:$AX$504,AH168))))</f>
        <v/>
      </c>
      <c r="AJ168" s="69" t="str">
        <f t="shared" si="20"/>
        <v/>
      </c>
      <c r="AK168" s="69" t="str">
        <f>IF(A168="","",IF(AND(R168&lt;&gt;"",R168&lt;&gt;Setup!$B$7),"Review POS / state",IF(SUMIF('FY Deadlines'!$A$5:$A$14,IF(MONTH(H168)&gt;=4,YEAR(H168),YEAR(H168)-1),'FY Deadlines'!$F$5:$F$14)=0,"Review FY deadline",IF(COUNTIFS('Books Register'!$AM$5:$AM$504,AE168,'Books Register'!$AI$5:$AI$504,"&gt;0")&gt;0,"Open - verify claim period",IF(AND(H168&lt;&gt;"",Setup!$B$24&gt;SUMIF('FY Deadlines'!$A$5:$A$14,IF(MONTH(H168)&gt;=4,YEAR(H168),YEAR(H168)-1),'FY Deadlines'!$F$5:$F$14)),"Section 16(4) expired","Open")))))</f>
        <v/>
      </c>
      <c r="AL168" s="190">
        <f t="shared" si="21"/>
        <v>164</v>
      </c>
      <c r="AM168" s="192" t="str">
        <f t="shared" si="22"/>
        <v/>
      </c>
      <c r="AN168" s="192" t="str">
        <f t="shared" si="23"/>
        <v/>
      </c>
    </row>
    <row r="169" spans="1:40" ht="15" customHeight="1" x14ac:dyDescent="0.25">
      <c r="A169" s="87"/>
      <c r="B169" s="88"/>
      <c r="C169" s="88"/>
      <c r="D169" s="88"/>
      <c r="E169" s="194"/>
      <c r="F169" s="88"/>
      <c r="G169" s="88"/>
      <c r="H169" s="89"/>
      <c r="I169" s="89"/>
      <c r="J169" s="89"/>
      <c r="K169" s="89"/>
      <c r="L169" s="90"/>
      <c r="M169" s="90"/>
      <c r="N169" s="90"/>
      <c r="O169" s="90"/>
      <c r="P169" s="90"/>
      <c r="Q169" s="90"/>
      <c r="R169" s="88"/>
      <c r="S169" s="88"/>
      <c r="T169" s="88"/>
      <c r="U169" s="88"/>
      <c r="V169" s="88"/>
      <c r="W169" s="89"/>
      <c r="X169" s="88"/>
      <c r="Y169" s="90"/>
      <c r="Z169" s="88"/>
      <c r="AA169" s="88"/>
      <c r="AB169" s="88"/>
      <c r="AC169" s="88"/>
      <c r="AD169" s="66" t="str">
        <f t="shared" si="16"/>
        <v/>
      </c>
      <c r="AE169" s="67" t="str">
        <f t="shared" si="17"/>
        <v/>
      </c>
      <c r="AF169" s="68" t="str">
        <f t="shared" si="18"/>
        <v/>
      </c>
      <c r="AG169" s="67" t="str">
        <f t="shared" si="19"/>
        <v/>
      </c>
      <c r="AH169" s="67" t="str">
        <f>IF(AE169="","",IF(COUNTIF('Books Register'!$AM$5:$AM$504,AE169)=1,SUMIF('Books Register'!$AM$5:$AM$504,AE169,'Books Register'!$AZ$5:$AZ$504),""))</f>
        <v/>
      </c>
      <c r="AI169" s="67" t="str">
        <f>IF(A169="","",IF(OR(AG169&gt;1,COUNTIF('Books Register'!$AM$5:$AM$504,AE169)&gt;1),"Duplicate",IF(AH169="","Only in 2B",INDEX('Books Register'!$AX$5:$AX$504,AH169))))</f>
        <v/>
      </c>
      <c r="AJ169" s="69" t="str">
        <f t="shared" si="20"/>
        <v/>
      </c>
      <c r="AK169" s="69" t="str">
        <f>IF(A169="","",IF(AND(R169&lt;&gt;"",R169&lt;&gt;Setup!$B$7),"Review POS / state",IF(SUMIF('FY Deadlines'!$A$5:$A$14,IF(MONTH(H169)&gt;=4,YEAR(H169),YEAR(H169)-1),'FY Deadlines'!$F$5:$F$14)=0,"Review FY deadline",IF(COUNTIFS('Books Register'!$AM$5:$AM$504,AE169,'Books Register'!$AI$5:$AI$504,"&gt;0")&gt;0,"Open - verify claim period",IF(AND(H169&lt;&gt;"",Setup!$B$24&gt;SUMIF('FY Deadlines'!$A$5:$A$14,IF(MONTH(H169)&gt;=4,YEAR(H169),YEAR(H169)-1),'FY Deadlines'!$F$5:$F$14)),"Section 16(4) expired","Open")))))</f>
        <v/>
      </c>
      <c r="AL169" s="190">
        <f t="shared" si="21"/>
        <v>165</v>
      </c>
      <c r="AM169" s="192" t="str">
        <f t="shared" si="22"/>
        <v/>
      </c>
      <c r="AN169" s="192" t="str">
        <f t="shared" si="23"/>
        <v/>
      </c>
    </row>
    <row r="170" spans="1:40" ht="15" customHeight="1" x14ac:dyDescent="0.25">
      <c r="A170" s="87"/>
      <c r="B170" s="88"/>
      <c r="C170" s="88"/>
      <c r="D170" s="88"/>
      <c r="E170" s="194"/>
      <c r="F170" s="88"/>
      <c r="G170" s="88"/>
      <c r="H170" s="89"/>
      <c r="I170" s="89"/>
      <c r="J170" s="89"/>
      <c r="K170" s="89"/>
      <c r="L170" s="90"/>
      <c r="M170" s="90"/>
      <c r="N170" s="90"/>
      <c r="O170" s="90"/>
      <c r="P170" s="90"/>
      <c r="Q170" s="90"/>
      <c r="R170" s="88"/>
      <c r="S170" s="88"/>
      <c r="T170" s="88"/>
      <c r="U170" s="88"/>
      <c r="V170" s="88"/>
      <c r="W170" s="89"/>
      <c r="X170" s="88"/>
      <c r="Y170" s="90"/>
      <c r="Z170" s="88"/>
      <c r="AA170" s="88"/>
      <c r="AB170" s="88"/>
      <c r="AC170" s="88"/>
      <c r="AD170" s="66" t="str">
        <f t="shared" si="16"/>
        <v/>
      </c>
      <c r="AE170" s="67" t="str">
        <f t="shared" si="17"/>
        <v/>
      </c>
      <c r="AF170" s="68" t="str">
        <f t="shared" si="18"/>
        <v/>
      </c>
      <c r="AG170" s="67" t="str">
        <f t="shared" si="19"/>
        <v/>
      </c>
      <c r="AH170" s="67" t="str">
        <f>IF(AE170="","",IF(COUNTIF('Books Register'!$AM$5:$AM$504,AE170)=1,SUMIF('Books Register'!$AM$5:$AM$504,AE170,'Books Register'!$AZ$5:$AZ$504),""))</f>
        <v/>
      </c>
      <c r="AI170" s="67" t="str">
        <f>IF(A170="","",IF(OR(AG170&gt;1,COUNTIF('Books Register'!$AM$5:$AM$504,AE170)&gt;1),"Duplicate",IF(AH170="","Only in 2B",INDEX('Books Register'!$AX$5:$AX$504,AH170))))</f>
        <v/>
      </c>
      <c r="AJ170" s="69" t="str">
        <f t="shared" si="20"/>
        <v/>
      </c>
      <c r="AK170" s="69" t="str">
        <f>IF(A170="","",IF(AND(R170&lt;&gt;"",R170&lt;&gt;Setup!$B$7),"Review POS / state",IF(SUMIF('FY Deadlines'!$A$5:$A$14,IF(MONTH(H170)&gt;=4,YEAR(H170),YEAR(H170)-1),'FY Deadlines'!$F$5:$F$14)=0,"Review FY deadline",IF(COUNTIFS('Books Register'!$AM$5:$AM$504,AE170,'Books Register'!$AI$5:$AI$504,"&gt;0")&gt;0,"Open - verify claim period",IF(AND(H170&lt;&gt;"",Setup!$B$24&gt;SUMIF('FY Deadlines'!$A$5:$A$14,IF(MONTH(H170)&gt;=4,YEAR(H170),YEAR(H170)-1),'FY Deadlines'!$F$5:$F$14)),"Section 16(4) expired","Open")))))</f>
        <v/>
      </c>
      <c r="AL170" s="190">
        <f t="shared" si="21"/>
        <v>166</v>
      </c>
      <c r="AM170" s="192" t="str">
        <f t="shared" si="22"/>
        <v/>
      </c>
      <c r="AN170" s="192" t="str">
        <f t="shared" si="23"/>
        <v/>
      </c>
    </row>
    <row r="171" spans="1:40" ht="15" customHeight="1" x14ac:dyDescent="0.25">
      <c r="A171" s="87"/>
      <c r="B171" s="88"/>
      <c r="C171" s="88"/>
      <c r="D171" s="88"/>
      <c r="E171" s="194"/>
      <c r="F171" s="88"/>
      <c r="G171" s="88"/>
      <c r="H171" s="89"/>
      <c r="I171" s="89"/>
      <c r="J171" s="89"/>
      <c r="K171" s="89"/>
      <c r="L171" s="90"/>
      <c r="M171" s="90"/>
      <c r="N171" s="90"/>
      <c r="O171" s="90"/>
      <c r="P171" s="90"/>
      <c r="Q171" s="90"/>
      <c r="R171" s="88"/>
      <c r="S171" s="88"/>
      <c r="T171" s="88"/>
      <c r="U171" s="88"/>
      <c r="V171" s="88"/>
      <c r="W171" s="89"/>
      <c r="X171" s="88"/>
      <c r="Y171" s="90"/>
      <c r="Z171" s="88"/>
      <c r="AA171" s="88"/>
      <c r="AB171" s="88"/>
      <c r="AC171" s="88"/>
      <c r="AD171" s="66" t="str">
        <f t="shared" si="16"/>
        <v/>
      </c>
      <c r="AE171" s="67" t="str">
        <f t="shared" si="17"/>
        <v/>
      </c>
      <c r="AF171" s="68" t="str">
        <f t="shared" si="18"/>
        <v/>
      </c>
      <c r="AG171" s="67" t="str">
        <f t="shared" si="19"/>
        <v/>
      </c>
      <c r="AH171" s="67" t="str">
        <f>IF(AE171="","",IF(COUNTIF('Books Register'!$AM$5:$AM$504,AE171)=1,SUMIF('Books Register'!$AM$5:$AM$504,AE171,'Books Register'!$AZ$5:$AZ$504),""))</f>
        <v/>
      </c>
      <c r="AI171" s="67" t="str">
        <f>IF(A171="","",IF(OR(AG171&gt;1,COUNTIF('Books Register'!$AM$5:$AM$504,AE171)&gt;1),"Duplicate",IF(AH171="","Only in 2B",INDEX('Books Register'!$AX$5:$AX$504,AH171))))</f>
        <v/>
      </c>
      <c r="AJ171" s="69" t="str">
        <f t="shared" si="20"/>
        <v/>
      </c>
      <c r="AK171" s="69" t="str">
        <f>IF(A171="","",IF(AND(R171&lt;&gt;"",R171&lt;&gt;Setup!$B$7),"Review POS / state",IF(SUMIF('FY Deadlines'!$A$5:$A$14,IF(MONTH(H171)&gt;=4,YEAR(H171),YEAR(H171)-1),'FY Deadlines'!$F$5:$F$14)=0,"Review FY deadline",IF(COUNTIFS('Books Register'!$AM$5:$AM$504,AE171,'Books Register'!$AI$5:$AI$504,"&gt;0")&gt;0,"Open - verify claim period",IF(AND(H171&lt;&gt;"",Setup!$B$24&gt;SUMIF('FY Deadlines'!$A$5:$A$14,IF(MONTH(H171)&gt;=4,YEAR(H171),YEAR(H171)-1),'FY Deadlines'!$F$5:$F$14)),"Section 16(4) expired","Open")))))</f>
        <v/>
      </c>
      <c r="AL171" s="190">
        <f t="shared" si="21"/>
        <v>167</v>
      </c>
      <c r="AM171" s="192" t="str">
        <f t="shared" si="22"/>
        <v/>
      </c>
      <c r="AN171" s="192" t="str">
        <f t="shared" si="23"/>
        <v/>
      </c>
    </row>
    <row r="172" spans="1:40" ht="15" customHeight="1" x14ac:dyDescent="0.25">
      <c r="A172" s="87"/>
      <c r="B172" s="88"/>
      <c r="C172" s="88"/>
      <c r="D172" s="88"/>
      <c r="E172" s="194"/>
      <c r="F172" s="88"/>
      <c r="G172" s="88"/>
      <c r="H172" s="89"/>
      <c r="I172" s="89"/>
      <c r="J172" s="89"/>
      <c r="K172" s="89"/>
      <c r="L172" s="90"/>
      <c r="M172" s="90"/>
      <c r="N172" s="90"/>
      <c r="O172" s="90"/>
      <c r="P172" s="90"/>
      <c r="Q172" s="90"/>
      <c r="R172" s="88"/>
      <c r="S172" s="88"/>
      <c r="T172" s="88"/>
      <c r="U172" s="88"/>
      <c r="V172" s="88"/>
      <c r="W172" s="89"/>
      <c r="X172" s="88"/>
      <c r="Y172" s="90"/>
      <c r="Z172" s="88"/>
      <c r="AA172" s="88"/>
      <c r="AB172" s="88"/>
      <c r="AC172" s="88"/>
      <c r="AD172" s="66" t="str">
        <f t="shared" si="16"/>
        <v/>
      </c>
      <c r="AE172" s="67" t="str">
        <f t="shared" si="17"/>
        <v/>
      </c>
      <c r="AF172" s="68" t="str">
        <f t="shared" si="18"/>
        <v/>
      </c>
      <c r="AG172" s="67" t="str">
        <f t="shared" si="19"/>
        <v/>
      </c>
      <c r="AH172" s="67" t="str">
        <f>IF(AE172="","",IF(COUNTIF('Books Register'!$AM$5:$AM$504,AE172)=1,SUMIF('Books Register'!$AM$5:$AM$504,AE172,'Books Register'!$AZ$5:$AZ$504),""))</f>
        <v/>
      </c>
      <c r="AI172" s="67" t="str">
        <f>IF(A172="","",IF(OR(AG172&gt;1,COUNTIF('Books Register'!$AM$5:$AM$504,AE172)&gt;1),"Duplicate",IF(AH172="","Only in 2B",INDEX('Books Register'!$AX$5:$AX$504,AH172))))</f>
        <v/>
      </c>
      <c r="AJ172" s="69" t="str">
        <f t="shared" si="20"/>
        <v/>
      </c>
      <c r="AK172" s="69" t="str">
        <f>IF(A172="","",IF(AND(R172&lt;&gt;"",R172&lt;&gt;Setup!$B$7),"Review POS / state",IF(SUMIF('FY Deadlines'!$A$5:$A$14,IF(MONTH(H172)&gt;=4,YEAR(H172),YEAR(H172)-1),'FY Deadlines'!$F$5:$F$14)=0,"Review FY deadline",IF(COUNTIFS('Books Register'!$AM$5:$AM$504,AE172,'Books Register'!$AI$5:$AI$504,"&gt;0")&gt;0,"Open - verify claim period",IF(AND(H172&lt;&gt;"",Setup!$B$24&gt;SUMIF('FY Deadlines'!$A$5:$A$14,IF(MONTH(H172)&gt;=4,YEAR(H172),YEAR(H172)-1),'FY Deadlines'!$F$5:$F$14)),"Section 16(4) expired","Open")))))</f>
        <v/>
      </c>
      <c r="AL172" s="190">
        <f t="shared" si="21"/>
        <v>168</v>
      </c>
      <c r="AM172" s="192" t="str">
        <f t="shared" si="22"/>
        <v/>
      </c>
      <c r="AN172" s="192" t="str">
        <f t="shared" si="23"/>
        <v/>
      </c>
    </row>
    <row r="173" spans="1:40" ht="15" customHeight="1" x14ac:dyDescent="0.25">
      <c r="A173" s="87"/>
      <c r="B173" s="88"/>
      <c r="C173" s="88"/>
      <c r="D173" s="88"/>
      <c r="E173" s="194"/>
      <c r="F173" s="88"/>
      <c r="G173" s="88"/>
      <c r="H173" s="89"/>
      <c r="I173" s="89"/>
      <c r="J173" s="89"/>
      <c r="K173" s="89"/>
      <c r="L173" s="90"/>
      <c r="M173" s="90"/>
      <c r="N173" s="90"/>
      <c r="O173" s="90"/>
      <c r="P173" s="90"/>
      <c r="Q173" s="90"/>
      <c r="R173" s="88"/>
      <c r="S173" s="88"/>
      <c r="T173" s="88"/>
      <c r="U173" s="88"/>
      <c r="V173" s="88"/>
      <c r="W173" s="89"/>
      <c r="X173" s="88"/>
      <c r="Y173" s="90"/>
      <c r="Z173" s="88"/>
      <c r="AA173" s="88"/>
      <c r="AB173" s="88"/>
      <c r="AC173" s="88"/>
      <c r="AD173" s="66" t="str">
        <f t="shared" si="16"/>
        <v/>
      </c>
      <c r="AE173" s="67" t="str">
        <f t="shared" si="17"/>
        <v/>
      </c>
      <c r="AF173" s="68" t="str">
        <f t="shared" si="18"/>
        <v/>
      </c>
      <c r="AG173" s="67" t="str">
        <f t="shared" si="19"/>
        <v/>
      </c>
      <c r="AH173" s="67" t="str">
        <f>IF(AE173="","",IF(COUNTIF('Books Register'!$AM$5:$AM$504,AE173)=1,SUMIF('Books Register'!$AM$5:$AM$504,AE173,'Books Register'!$AZ$5:$AZ$504),""))</f>
        <v/>
      </c>
      <c r="AI173" s="67" t="str">
        <f>IF(A173="","",IF(OR(AG173&gt;1,COUNTIF('Books Register'!$AM$5:$AM$504,AE173)&gt;1),"Duplicate",IF(AH173="","Only in 2B",INDEX('Books Register'!$AX$5:$AX$504,AH173))))</f>
        <v/>
      </c>
      <c r="AJ173" s="69" t="str">
        <f t="shared" si="20"/>
        <v/>
      </c>
      <c r="AK173" s="69" t="str">
        <f>IF(A173="","",IF(AND(R173&lt;&gt;"",R173&lt;&gt;Setup!$B$7),"Review POS / state",IF(SUMIF('FY Deadlines'!$A$5:$A$14,IF(MONTH(H173)&gt;=4,YEAR(H173),YEAR(H173)-1),'FY Deadlines'!$F$5:$F$14)=0,"Review FY deadline",IF(COUNTIFS('Books Register'!$AM$5:$AM$504,AE173,'Books Register'!$AI$5:$AI$504,"&gt;0")&gt;0,"Open - verify claim period",IF(AND(H173&lt;&gt;"",Setup!$B$24&gt;SUMIF('FY Deadlines'!$A$5:$A$14,IF(MONTH(H173)&gt;=4,YEAR(H173),YEAR(H173)-1),'FY Deadlines'!$F$5:$F$14)),"Section 16(4) expired","Open")))))</f>
        <v/>
      </c>
      <c r="AL173" s="190">
        <f t="shared" si="21"/>
        <v>169</v>
      </c>
      <c r="AM173" s="192" t="str">
        <f t="shared" si="22"/>
        <v/>
      </c>
      <c r="AN173" s="192" t="str">
        <f t="shared" si="23"/>
        <v/>
      </c>
    </row>
    <row r="174" spans="1:40" ht="15" customHeight="1" x14ac:dyDescent="0.25">
      <c r="A174" s="87"/>
      <c r="B174" s="88"/>
      <c r="C174" s="88"/>
      <c r="D174" s="88"/>
      <c r="E174" s="194"/>
      <c r="F174" s="88"/>
      <c r="G174" s="88"/>
      <c r="H174" s="89"/>
      <c r="I174" s="89"/>
      <c r="J174" s="89"/>
      <c r="K174" s="89"/>
      <c r="L174" s="90"/>
      <c r="M174" s="90"/>
      <c r="N174" s="90"/>
      <c r="O174" s="90"/>
      <c r="P174" s="90"/>
      <c r="Q174" s="90"/>
      <c r="R174" s="88"/>
      <c r="S174" s="88"/>
      <c r="T174" s="88"/>
      <c r="U174" s="88"/>
      <c r="V174" s="88"/>
      <c r="W174" s="89"/>
      <c r="X174" s="88"/>
      <c r="Y174" s="90"/>
      <c r="Z174" s="88"/>
      <c r="AA174" s="88"/>
      <c r="AB174" s="88"/>
      <c r="AC174" s="88"/>
      <c r="AD174" s="66" t="str">
        <f t="shared" si="16"/>
        <v/>
      </c>
      <c r="AE174" s="67" t="str">
        <f t="shared" si="17"/>
        <v/>
      </c>
      <c r="AF174" s="68" t="str">
        <f t="shared" si="18"/>
        <v/>
      </c>
      <c r="AG174" s="67" t="str">
        <f t="shared" si="19"/>
        <v/>
      </c>
      <c r="AH174" s="67" t="str">
        <f>IF(AE174="","",IF(COUNTIF('Books Register'!$AM$5:$AM$504,AE174)=1,SUMIF('Books Register'!$AM$5:$AM$504,AE174,'Books Register'!$AZ$5:$AZ$504),""))</f>
        <v/>
      </c>
      <c r="AI174" s="67" t="str">
        <f>IF(A174="","",IF(OR(AG174&gt;1,COUNTIF('Books Register'!$AM$5:$AM$504,AE174)&gt;1),"Duplicate",IF(AH174="","Only in 2B",INDEX('Books Register'!$AX$5:$AX$504,AH174))))</f>
        <v/>
      </c>
      <c r="AJ174" s="69" t="str">
        <f t="shared" si="20"/>
        <v/>
      </c>
      <c r="AK174" s="69" t="str">
        <f>IF(A174="","",IF(AND(R174&lt;&gt;"",R174&lt;&gt;Setup!$B$7),"Review POS / state",IF(SUMIF('FY Deadlines'!$A$5:$A$14,IF(MONTH(H174)&gt;=4,YEAR(H174),YEAR(H174)-1),'FY Deadlines'!$F$5:$F$14)=0,"Review FY deadline",IF(COUNTIFS('Books Register'!$AM$5:$AM$504,AE174,'Books Register'!$AI$5:$AI$504,"&gt;0")&gt;0,"Open - verify claim period",IF(AND(H174&lt;&gt;"",Setup!$B$24&gt;SUMIF('FY Deadlines'!$A$5:$A$14,IF(MONTH(H174)&gt;=4,YEAR(H174),YEAR(H174)-1),'FY Deadlines'!$F$5:$F$14)),"Section 16(4) expired","Open")))))</f>
        <v/>
      </c>
      <c r="AL174" s="190">
        <f t="shared" si="21"/>
        <v>170</v>
      </c>
      <c r="AM174" s="192" t="str">
        <f t="shared" si="22"/>
        <v/>
      </c>
      <c r="AN174" s="192" t="str">
        <f t="shared" si="23"/>
        <v/>
      </c>
    </row>
    <row r="175" spans="1:40" ht="15" customHeight="1" x14ac:dyDescent="0.25">
      <c r="A175" s="87"/>
      <c r="B175" s="88"/>
      <c r="C175" s="88"/>
      <c r="D175" s="88"/>
      <c r="E175" s="194"/>
      <c r="F175" s="88"/>
      <c r="G175" s="88"/>
      <c r="H175" s="89"/>
      <c r="I175" s="89"/>
      <c r="J175" s="89"/>
      <c r="K175" s="89"/>
      <c r="L175" s="90"/>
      <c r="M175" s="90"/>
      <c r="N175" s="90"/>
      <c r="O175" s="90"/>
      <c r="P175" s="90"/>
      <c r="Q175" s="90"/>
      <c r="R175" s="88"/>
      <c r="S175" s="88"/>
      <c r="T175" s="88"/>
      <c r="U175" s="88"/>
      <c r="V175" s="88"/>
      <c r="W175" s="89"/>
      <c r="X175" s="88"/>
      <c r="Y175" s="90"/>
      <c r="Z175" s="88"/>
      <c r="AA175" s="88"/>
      <c r="AB175" s="88"/>
      <c r="AC175" s="88"/>
      <c r="AD175" s="66" t="str">
        <f t="shared" si="16"/>
        <v/>
      </c>
      <c r="AE175" s="67" t="str">
        <f t="shared" si="17"/>
        <v/>
      </c>
      <c r="AF175" s="68" t="str">
        <f t="shared" si="18"/>
        <v/>
      </c>
      <c r="AG175" s="67" t="str">
        <f t="shared" si="19"/>
        <v/>
      </c>
      <c r="AH175" s="67" t="str">
        <f>IF(AE175="","",IF(COUNTIF('Books Register'!$AM$5:$AM$504,AE175)=1,SUMIF('Books Register'!$AM$5:$AM$504,AE175,'Books Register'!$AZ$5:$AZ$504),""))</f>
        <v/>
      </c>
      <c r="AI175" s="67" t="str">
        <f>IF(A175="","",IF(OR(AG175&gt;1,COUNTIF('Books Register'!$AM$5:$AM$504,AE175)&gt;1),"Duplicate",IF(AH175="","Only in 2B",INDEX('Books Register'!$AX$5:$AX$504,AH175))))</f>
        <v/>
      </c>
      <c r="AJ175" s="69" t="str">
        <f t="shared" si="20"/>
        <v/>
      </c>
      <c r="AK175" s="69" t="str">
        <f>IF(A175="","",IF(AND(R175&lt;&gt;"",R175&lt;&gt;Setup!$B$7),"Review POS / state",IF(SUMIF('FY Deadlines'!$A$5:$A$14,IF(MONTH(H175)&gt;=4,YEAR(H175),YEAR(H175)-1),'FY Deadlines'!$F$5:$F$14)=0,"Review FY deadline",IF(COUNTIFS('Books Register'!$AM$5:$AM$504,AE175,'Books Register'!$AI$5:$AI$504,"&gt;0")&gt;0,"Open - verify claim period",IF(AND(H175&lt;&gt;"",Setup!$B$24&gt;SUMIF('FY Deadlines'!$A$5:$A$14,IF(MONTH(H175)&gt;=4,YEAR(H175),YEAR(H175)-1),'FY Deadlines'!$F$5:$F$14)),"Section 16(4) expired","Open")))))</f>
        <v/>
      </c>
      <c r="AL175" s="190">
        <f t="shared" si="21"/>
        <v>171</v>
      </c>
      <c r="AM175" s="192" t="str">
        <f t="shared" si="22"/>
        <v/>
      </c>
      <c r="AN175" s="192" t="str">
        <f t="shared" si="23"/>
        <v/>
      </c>
    </row>
    <row r="176" spans="1:40" ht="15" customHeight="1" x14ac:dyDescent="0.25">
      <c r="A176" s="87"/>
      <c r="B176" s="88"/>
      <c r="C176" s="88"/>
      <c r="D176" s="88"/>
      <c r="E176" s="194"/>
      <c r="F176" s="88"/>
      <c r="G176" s="88"/>
      <c r="H176" s="89"/>
      <c r="I176" s="89"/>
      <c r="J176" s="89"/>
      <c r="K176" s="89"/>
      <c r="L176" s="90"/>
      <c r="M176" s="90"/>
      <c r="N176" s="90"/>
      <c r="O176" s="90"/>
      <c r="P176" s="90"/>
      <c r="Q176" s="90"/>
      <c r="R176" s="88"/>
      <c r="S176" s="88"/>
      <c r="T176" s="88"/>
      <c r="U176" s="88"/>
      <c r="V176" s="88"/>
      <c r="W176" s="89"/>
      <c r="X176" s="88"/>
      <c r="Y176" s="90"/>
      <c r="Z176" s="88"/>
      <c r="AA176" s="88"/>
      <c r="AB176" s="88"/>
      <c r="AC176" s="88"/>
      <c r="AD176" s="66" t="str">
        <f t="shared" si="16"/>
        <v/>
      </c>
      <c r="AE176" s="67" t="str">
        <f t="shared" si="17"/>
        <v/>
      </c>
      <c r="AF176" s="68" t="str">
        <f t="shared" si="18"/>
        <v/>
      </c>
      <c r="AG176" s="67" t="str">
        <f t="shared" si="19"/>
        <v/>
      </c>
      <c r="AH176" s="67" t="str">
        <f>IF(AE176="","",IF(COUNTIF('Books Register'!$AM$5:$AM$504,AE176)=1,SUMIF('Books Register'!$AM$5:$AM$504,AE176,'Books Register'!$AZ$5:$AZ$504),""))</f>
        <v/>
      </c>
      <c r="AI176" s="67" t="str">
        <f>IF(A176="","",IF(OR(AG176&gt;1,COUNTIF('Books Register'!$AM$5:$AM$504,AE176)&gt;1),"Duplicate",IF(AH176="","Only in 2B",INDEX('Books Register'!$AX$5:$AX$504,AH176))))</f>
        <v/>
      </c>
      <c r="AJ176" s="69" t="str">
        <f t="shared" si="20"/>
        <v/>
      </c>
      <c r="AK176" s="69" t="str">
        <f>IF(A176="","",IF(AND(R176&lt;&gt;"",R176&lt;&gt;Setup!$B$7),"Review POS / state",IF(SUMIF('FY Deadlines'!$A$5:$A$14,IF(MONTH(H176)&gt;=4,YEAR(H176),YEAR(H176)-1),'FY Deadlines'!$F$5:$F$14)=0,"Review FY deadline",IF(COUNTIFS('Books Register'!$AM$5:$AM$504,AE176,'Books Register'!$AI$5:$AI$504,"&gt;0")&gt;0,"Open - verify claim period",IF(AND(H176&lt;&gt;"",Setup!$B$24&gt;SUMIF('FY Deadlines'!$A$5:$A$14,IF(MONTH(H176)&gt;=4,YEAR(H176),YEAR(H176)-1),'FY Deadlines'!$F$5:$F$14)),"Section 16(4) expired","Open")))))</f>
        <v/>
      </c>
      <c r="AL176" s="190">
        <f t="shared" si="21"/>
        <v>172</v>
      </c>
      <c r="AM176" s="192" t="str">
        <f t="shared" si="22"/>
        <v/>
      </c>
      <c r="AN176" s="192" t="str">
        <f t="shared" si="23"/>
        <v/>
      </c>
    </row>
    <row r="177" spans="1:40" ht="15" customHeight="1" x14ac:dyDescent="0.25">
      <c r="A177" s="87"/>
      <c r="B177" s="88"/>
      <c r="C177" s="88"/>
      <c r="D177" s="88"/>
      <c r="E177" s="194"/>
      <c r="F177" s="88"/>
      <c r="G177" s="88"/>
      <c r="H177" s="89"/>
      <c r="I177" s="89"/>
      <c r="J177" s="89"/>
      <c r="K177" s="89"/>
      <c r="L177" s="90"/>
      <c r="M177" s="90"/>
      <c r="N177" s="90"/>
      <c r="O177" s="90"/>
      <c r="P177" s="90"/>
      <c r="Q177" s="90"/>
      <c r="R177" s="88"/>
      <c r="S177" s="88"/>
      <c r="T177" s="88"/>
      <c r="U177" s="88"/>
      <c r="V177" s="88"/>
      <c r="W177" s="89"/>
      <c r="X177" s="88"/>
      <c r="Y177" s="90"/>
      <c r="Z177" s="88"/>
      <c r="AA177" s="88"/>
      <c r="AB177" s="88"/>
      <c r="AC177" s="88"/>
      <c r="AD177" s="66" t="str">
        <f t="shared" si="16"/>
        <v/>
      </c>
      <c r="AE177" s="67" t="str">
        <f t="shared" si="17"/>
        <v/>
      </c>
      <c r="AF177" s="68" t="str">
        <f t="shared" si="18"/>
        <v/>
      </c>
      <c r="AG177" s="67" t="str">
        <f t="shared" si="19"/>
        <v/>
      </c>
      <c r="AH177" s="67" t="str">
        <f>IF(AE177="","",IF(COUNTIF('Books Register'!$AM$5:$AM$504,AE177)=1,SUMIF('Books Register'!$AM$5:$AM$504,AE177,'Books Register'!$AZ$5:$AZ$504),""))</f>
        <v/>
      </c>
      <c r="AI177" s="67" t="str">
        <f>IF(A177="","",IF(OR(AG177&gt;1,COUNTIF('Books Register'!$AM$5:$AM$504,AE177)&gt;1),"Duplicate",IF(AH177="","Only in 2B",INDEX('Books Register'!$AX$5:$AX$504,AH177))))</f>
        <v/>
      </c>
      <c r="AJ177" s="69" t="str">
        <f t="shared" si="20"/>
        <v/>
      </c>
      <c r="AK177" s="69" t="str">
        <f>IF(A177="","",IF(AND(R177&lt;&gt;"",R177&lt;&gt;Setup!$B$7),"Review POS / state",IF(SUMIF('FY Deadlines'!$A$5:$A$14,IF(MONTH(H177)&gt;=4,YEAR(H177),YEAR(H177)-1),'FY Deadlines'!$F$5:$F$14)=0,"Review FY deadline",IF(COUNTIFS('Books Register'!$AM$5:$AM$504,AE177,'Books Register'!$AI$5:$AI$504,"&gt;0")&gt;0,"Open - verify claim period",IF(AND(H177&lt;&gt;"",Setup!$B$24&gt;SUMIF('FY Deadlines'!$A$5:$A$14,IF(MONTH(H177)&gt;=4,YEAR(H177),YEAR(H177)-1),'FY Deadlines'!$F$5:$F$14)),"Section 16(4) expired","Open")))))</f>
        <v/>
      </c>
      <c r="AL177" s="190">
        <f t="shared" si="21"/>
        <v>173</v>
      </c>
      <c r="AM177" s="192" t="str">
        <f t="shared" si="22"/>
        <v/>
      </c>
      <c r="AN177" s="192" t="str">
        <f t="shared" si="23"/>
        <v/>
      </c>
    </row>
    <row r="178" spans="1:40" ht="15" customHeight="1" x14ac:dyDescent="0.25">
      <c r="A178" s="87"/>
      <c r="B178" s="88"/>
      <c r="C178" s="88"/>
      <c r="D178" s="88"/>
      <c r="E178" s="194"/>
      <c r="F178" s="88"/>
      <c r="G178" s="88"/>
      <c r="H178" s="89"/>
      <c r="I178" s="89"/>
      <c r="J178" s="89"/>
      <c r="K178" s="89"/>
      <c r="L178" s="90"/>
      <c r="M178" s="90"/>
      <c r="N178" s="90"/>
      <c r="O178" s="90"/>
      <c r="P178" s="90"/>
      <c r="Q178" s="90"/>
      <c r="R178" s="88"/>
      <c r="S178" s="88"/>
      <c r="T178" s="88"/>
      <c r="U178" s="88"/>
      <c r="V178" s="88"/>
      <c r="W178" s="89"/>
      <c r="X178" s="88"/>
      <c r="Y178" s="90"/>
      <c r="Z178" s="88"/>
      <c r="AA178" s="88"/>
      <c r="AB178" s="88"/>
      <c r="AC178" s="88"/>
      <c r="AD178" s="66" t="str">
        <f t="shared" si="16"/>
        <v/>
      </c>
      <c r="AE178" s="67" t="str">
        <f t="shared" si="17"/>
        <v/>
      </c>
      <c r="AF178" s="68" t="str">
        <f t="shared" si="18"/>
        <v/>
      </c>
      <c r="AG178" s="67" t="str">
        <f t="shared" si="19"/>
        <v/>
      </c>
      <c r="AH178" s="67" t="str">
        <f>IF(AE178="","",IF(COUNTIF('Books Register'!$AM$5:$AM$504,AE178)=1,SUMIF('Books Register'!$AM$5:$AM$504,AE178,'Books Register'!$AZ$5:$AZ$504),""))</f>
        <v/>
      </c>
      <c r="AI178" s="67" t="str">
        <f>IF(A178="","",IF(OR(AG178&gt;1,COUNTIF('Books Register'!$AM$5:$AM$504,AE178)&gt;1),"Duplicate",IF(AH178="","Only in 2B",INDEX('Books Register'!$AX$5:$AX$504,AH178))))</f>
        <v/>
      </c>
      <c r="AJ178" s="69" t="str">
        <f t="shared" si="20"/>
        <v/>
      </c>
      <c r="AK178" s="69" t="str">
        <f>IF(A178="","",IF(AND(R178&lt;&gt;"",R178&lt;&gt;Setup!$B$7),"Review POS / state",IF(SUMIF('FY Deadlines'!$A$5:$A$14,IF(MONTH(H178)&gt;=4,YEAR(H178),YEAR(H178)-1),'FY Deadlines'!$F$5:$F$14)=0,"Review FY deadline",IF(COUNTIFS('Books Register'!$AM$5:$AM$504,AE178,'Books Register'!$AI$5:$AI$504,"&gt;0")&gt;0,"Open - verify claim period",IF(AND(H178&lt;&gt;"",Setup!$B$24&gt;SUMIF('FY Deadlines'!$A$5:$A$14,IF(MONTH(H178)&gt;=4,YEAR(H178),YEAR(H178)-1),'FY Deadlines'!$F$5:$F$14)),"Section 16(4) expired","Open")))))</f>
        <v/>
      </c>
      <c r="AL178" s="190">
        <f t="shared" si="21"/>
        <v>174</v>
      </c>
      <c r="AM178" s="192" t="str">
        <f t="shared" si="22"/>
        <v/>
      </c>
      <c r="AN178" s="192" t="str">
        <f t="shared" si="23"/>
        <v/>
      </c>
    </row>
    <row r="179" spans="1:40" ht="15" customHeight="1" x14ac:dyDescent="0.25">
      <c r="A179" s="87"/>
      <c r="B179" s="88"/>
      <c r="C179" s="88"/>
      <c r="D179" s="88"/>
      <c r="E179" s="194"/>
      <c r="F179" s="88"/>
      <c r="G179" s="88"/>
      <c r="H179" s="89"/>
      <c r="I179" s="89"/>
      <c r="J179" s="89"/>
      <c r="K179" s="89"/>
      <c r="L179" s="90"/>
      <c r="M179" s="90"/>
      <c r="N179" s="90"/>
      <c r="O179" s="90"/>
      <c r="P179" s="90"/>
      <c r="Q179" s="90"/>
      <c r="R179" s="88"/>
      <c r="S179" s="88"/>
      <c r="T179" s="88"/>
      <c r="U179" s="88"/>
      <c r="V179" s="88"/>
      <c r="W179" s="89"/>
      <c r="X179" s="88"/>
      <c r="Y179" s="90"/>
      <c r="Z179" s="88"/>
      <c r="AA179" s="88"/>
      <c r="AB179" s="88"/>
      <c r="AC179" s="88"/>
      <c r="AD179" s="66" t="str">
        <f t="shared" si="16"/>
        <v/>
      </c>
      <c r="AE179" s="67" t="str">
        <f t="shared" si="17"/>
        <v/>
      </c>
      <c r="AF179" s="68" t="str">
        <f t="shared" si="18"/>
        <v/>
      </c>
      <c r="AG179" s="67" t="str">
        <f t="shared" si="19"/>
        <v/>
      </c>
      <c r="AH179" s="67" t="str">
        <f>IF(AE179="","",IF(COUNTIF('Books Register'!$AM$5:$AM$504,AE179)=1,SUMIF('Books Register'!$AM$5:$AM$504,AE179,'Books Register'!$AZ$5:$AZ$504),""))</f>
        <v/>
      </c>
      <c r="AI179" s="67" t="str">
        <f>IF(A179="","",IF(OR(AG179&gt;1,COUNTIF('Books Register'!$AM$5:$AM$504,AE179)&gt;1),"Duplicate",IF(AH179="","Only in 2B",INDEX('Books Register'!$AX$5:$AX$504,AH179))))</f>
        <v/>
      </c>
      <c r="AJ179" s="69" t="str">
        <f t="shared" si="20"/>
        <v/>
      </c>
      <c r="AK179" s="69" t="str">
        <f>IF(A179="","",IF(AND(R179&lt;&gt;"",R179&lt;&gt;Setup!$B$7),"Review POS / state",IF(SUMIF('FY Deadlines'!$A$5:$A$14,IF(MONTH(H179)&gt;=4,YEAR(H179),YEAR(H179)-1),'FY Deadlines'!$F$5:$F$14)=0,"Review FY deadline",IF(COUNTIFS('Books Register'!$AM$5:$AM$504,AE179,'Books Register'!$AI$5:$AI$504,"&gt;0")&gt;0,"Open - verify claim period",IF(AND(H179&lt;&gt;"",Setup!$B$24&gt;SUMIF('FY Deadlines'!$A$5:$A$14,IF(MONTH(H179)&gt;=4,YEAR(H179),YEAR(H179)-1),'FY Deadlines'!$F$5:$F$14)),"Section 16(4) expired","Open")))))</f>
        <v/>
      </c>
      <c r="AL179" s="190">
        <f t="shared" si="21"/>
        <v>175</v>
      </c>
      <c r="AM179" s="192" t="str">
        <f t="shared" si="22"/>
        <v/>
      </c>
      <c r="AN179" s="192" t="str">
        <f t="shared" si="23"/>
        <v/>
      </c>
    </row>
    <row r="180" spans="1:40" ht="15" customHeight="1" x14ac:dyDescent="0.25">
      <c r="A180" s="87"/>
      <c r="B180" s="88"/>
      <c r="C180" s="88"/>
      <c r="D180" s="88"/>
      <c r="E180" s="194"/>
      <c r="F180" s="88"/>
      <c r="G180" s="88"/>
      <c r="H180" s="89"/>
      <c r="I180" s="89"/>
      <c r="J180" s="89"/>
      <c r="K180" s="89"/>
      <c r="L180" s="90"/>
      <c r="M180" s="90"/>
      <c r="N180" s="90"/>
      <c r="O180" s="90"/>
      <c r="P180" s="90"/>
      <c r="Q180" s="90"/>
      <c r="R180" s="88"/>
      <c r="S180" s="88"/>
      <c r="T180" s="88"/>
      <c r="U180" s="88"/>
      <c r="V180" s="88"/>
      <c r="W180" s="89"/>
      <c r="X180" s="88"/>
      <c r="Y180" s="90"/>
      <c r="Z180" s="88"/>
      <c r="AA180" s="88"/>
      <c r="AB180" s="88"/>
      <c r="AC180" s="88"/>
      <c r="AD180" s="66" t="str">
        <f t="shared" si="16"/>
        <v/>
      </c>
      <c r="AE180" s="67" t="str">
        <f t="shared" si="17"/>
        <v/>
      </c>
      <c r="AF180" s="68" t="str">
        <f t="shared" si="18"/>
        <v/>
      </c>
      <c r="AG180" s="67" t="str">
        <f t="shared" si="19"/>
        <v/>
      </c>
      <c r="AH180" s="67" t="str">
        <f>IF(AE180="","",IF(COUNTIF('Books Register'!$AM$5:$AM$504,AE180)=1,SUMIF('Books Register'!$AM$5:$AM$504,AE180,'Books Register'!$AZ$5:$AZ$504),""))</f>
        <v/>
      </c>
      <c r="AI180" s="67" t="str">
        <f>IF(A180="","",IF(OR(AG180&gt;1,COUNTIF('Books Register'!$AM$5:$AM$504,AE180)&gt;1),"Duplicate",IF(AH180="","Only in 2B",INDEX('Books Register'!$AX$5:$AX$504,AH180))))</f>
        <v/>
      </c>
      <c r="AJ180" s="69" t="str">
        <f t="shared" si="20"/>
        <v/>
      </c>
      <c r="AK180" s="69" t="str">
        <f>IF(A180="","",IF(AND(R180&lt;&gt;"",R180&lt;&gt;Setup!$B$7),"Review POS / state",IF(SUMIF('FY Deadlines'!$A$5:$A$14,IF(MONTH(H180)&gt;=4,YEAR(H180),YEAR(H180)-1),'FY Deadlines'!$F$5:$F$14)=0,"Review FY deadline",IF(COUNTIFS('Books Register'!$AM$5:$AM$504,AE180,'Books Register'!$AI$5:$AI$504,"&gt;0")&gt;0,"Open - verify claim period",IF(AND(H180&lt;&gt;"",Setup!$B$24&gt;SUMIF('FY Deadlines'!$A$5:$A$14,IF(MONTH(H180)&gt;=4,YEAR(H180),YEAR(H180)-1),'FY Deadlines'!$F$5:$F$14)),"Section 16(4) expired","Open")))))</f>
        <v/>
      </c>
      <c r="AL180" s="190">
        <f t="shared" si="21"/>
        <v>176</v>
      </c>
      <c r="AM180" s="192" t="str">
        <f t="shared" si="22"/>
        <v/>
      </c>
      <c r="AN180" s="192" t="str">
        <f t="shared" si="23"/>
        <v/>
      </c>
    </row>
    <row r="181" spans="1:40" ht="15" customHeight="1" x14ac:dyDescent="0.25">
      <c r="A181" s="87"/>
      <c r="B181" s="88"/>
      <c r="C181" s="88"/>
      <c r="D181" s="88"/>
      <c r="E181" s="194"/>
      <c r="F181" s="88"/>
      <c r="G181" s="88"/>
      <c r="H181" s="89"/>
      <c r="I181" s="89"/>
      <c r="J181" s="89"/>
      <c r="K181" s="89"/>
      <c r="L181" s="90"/>
      <c r="M181" s="90"/>
      <c r="N181" s="90"/>
      <c r="O181" s="90"/>
      <c r="P181" s="90"/>
      <c r="Q181" s="90"/>
      <c r="R181" s="88"/>
      <c r="S181" s="88"/>
      <c r="T181" s="88"/>
      <c r="U181" s="88"/>
      <c r="V181" s="88"/>
      <c r="W181" s="89"/>
      <c r="X181" s="88"/>
      <c r="Y181" s="90"/>
      <c r="Z181" s="88"/>
      <c r="AA181" s="88"/>
      <c r="AB181" s="88"/>
      <c r="AC181" s="88"/>
      <c r="AD181" s="66" t="str">
        <f t="shared" si="16"/>
        <v/>
      </c>
      <c r="AE181" s="67" t="str">
        <f t="shared" si="17"/>
        <v/>
      </c>
      <c r="AF181" s="68" t="str">
        <f t="shared" si="18"/>
        <v/>
      </c>
      <c r="AG181" s="67" t="str">
        <f t="shared" si="19"/>
        <v/>
      </c>
      <c r="AH181" s="67" t="str">
        <f>IF(AE181="","",IF(COUNTIF('Books Register'!$AM$5:$AM$504,AE181)=1,SUMIF('Books Register'!$AM$5:$AM$504,AE181,'Books Register'!$AZ$5:$AZ$504),""))</f>
        <v/>
      </c>
      <c r="AI181" s="67" t="str">
        <f>IF(A181="","",IF(OR(AG181&gt;1,COUNTIF('Books Register'!$AM$5:$AM$504,AE181)&gt;1),"Duplicate",IF(AH181="","Only in 2B",INDEX('Books Register'!$AX$5:$AX$504,AH181))))</f>
        <v/>
      </c>
      <c r="AJ181" s="69" t="str">
        <f t="shared" si="20"/>
        <v/>
      </c>
      <c r="AK181" s="69" t="str">
        <f>IF(A181="","",IF(AND(R181&lt;&gt;"",R181&lt;&gt;Setup!$B$7),"Review POS / state",IF(SUMIF('FY Deadlines'!$A$5:$A$14,IF(MONTH(H181)&gt;=4,YEAR(H181),YEAR(H181)-1),'FY Deadlines'!$F$5:$F$14)=0,"Review FY deadline",IF(COUNTIFS('Books Register'!$AM$5:$AM$504,AE181,'Books Register'!$AI$5:$AI$504,"&gt;0")&gt;0,"Open - verify claim period",IF(AND(H181&lt;&gt;"",Setup!$B$24&gt;SUMIF('FY Deadlines'!$A$5:$A$14,IF(MONTH(H181)&gt;=4,YEAR(H181),YEAR(H181)-1),'FY Deadlines'!$F$5:$F$14)),"Section 16(4) expired","Open")))))</f>
        <v/>
      </c>
      <c r="AL181" s="190">
        <f t="shared" si="21"/>
        <v>177</v>
      </c>
      <c r="AM181" s="192" t="str">
        <f t="shared" si="22"/>
        <v/>
      </c>
      <c r="AN181" s="192" t="str">
        <f t="shared" si="23"/>
        <v/>
      </c>
    </row>
    <row r="182" spans="1:40" ht="15" customHeight="1" x14ac:dyDescent="0.25">
      <c r="A182" s="87"/>
      <c r="B182" s="88"/>
      <c r="C182" s="88"/>
      <c r="D182" s="88"/>
      <c r="E182" s="194"/>
      <c r="F182" s="88"/>
      <c r="G182" s="88"/>
      <c r="H182" s="89"/>
      <c r="I182" s="89"/>
      <c r="J182" s="89"/>
      <c r="K182" s="89"/>
      <c r="L182" s="90"/>
      <c r="M182" s="90"/>
      <c r="N182" s="90"/>
      <c r="O182" s="90"/>
      <c r="P182" s="90"/>
      <c r="Q182" s="90"/>
      <c r="R182" s="88"/>
      <c r="S182" s="88"/>
      <c r="T182" s="88"/>
      <c r="U182" s="88"/>
      <c r="V182" s="88"/>
      <c r="W182" s="89"/>
      <c r="X182" s="88"/>
      <c r="Y182" s="90"/>
      <c r="Z182" s="88"/>
      <c r="AA182" s="88"/>
      <c r="AB182" s="88"/>
      <c r="AC182" s="88"/>
      <c r="AD182" s="66" t="str">
        <f t="shared" si="16"/>
        <v/>
      </c>
      <c r="AE182" s="67" t="str">
        <f t="shared" si="17"/>
        <v/>
      </c>
      <c r="AF182" s="68" t="str">
        <f t="shared" si="18"/>
        <v/>
      </c>
      <c r="AG182" s="67" t="str">
        <f t="shared" si="19"/>
        <v/>
      </c>
      <c r="AH182" s="67" t="str">
        <f>IF(AE182="","",IF(COUNTIF('Books Register'!$AM$5:$AM$504,AE182)=1,SUMIF('Books Register'!$AM$5:$AM$504,AE182,'Books Register'!$AZ$5:$AZ$504),""))</f>
        <v/>
      </c>
      <c r="AI182" s="67" t="str">
        <f>IF(A182="","",IF(OR(AG182&gt;1,COUNTIF('Books Register'!$AM$5:$AM$504,AE182)&gt;1),"Duplicate",IF(AH182="","Only in 2B",INDEX('Books Register'!$AX$5:$AX$504,AH182))))</f>
        <v/>
      </c>
      <c r="AJ182" s="69" t="str">
        <f t="shared" si="20"/>
        <v/>
      </c>
      <c r="AK182" s="69" t="str">
        <f>IF(A182="","",IF(AND(R182&lt;&gt;"",R182&lt;&gt;Setup!$B$7),"Review POS / state",IF(SUMIF('FY Deadlines'!$A$5:$A$14,IF(MONTH(H182)&gt;=4,YEAR(H182),YEAR(H182)-1),'FY Deadlines'!$F$5:$F$14)=0,"Review FY deadline",IF(COUNTIFS('Books Register'!$AM$5:$AM$504,AE182,'Books Register'!$AI$5:$AI$504,"&gt;0")&gt;0,"Open - verify claim period",IF(AND(H182&lt;&gt;"",Setup!$B$24&gt;SUMIF('FY Deadlines'!$A$5:$A$14,IF(MONTH(H182)&gt;=4,YEAR(H182),YEAR(H182)-1),'FY Deadlines'!$F$5:$F$14)),"Section 16(4) expired","Open")))))</f>
        <v/>
      </c>
      <c r="AL182" s="190">
        <f t="shared" si="21"/>
        <v>178</v>
      </c>
      <c r="AM182" s="192" t="str">
        <f t="shared" si="22"/>
        <v/>
      </c>
      <c r="AN182" s="192" t="str">
        <f t="shared" si="23"/>
        <v/>
      </c>
    </row>
    <row r="183" spans="1:40" ht="15" customHeight="1" x14ac:dyDescent="0.25">
      <c r="A183" s="87"/>
      <c r="B183" s="88"/>
      <c r="C183" s="88"/>
      <c r="D183" s="88"/>
      <c r="E183" s="194"/>
      <c r="F183" s="88"/>
      <c r="G183" s="88"/>
      <c r="H183" s="89"/>
      <c r="I183" s="89"/>
      <c r="J183" s="89"/>
      <c r="K183" s="89"/>
      <c r="L183" s="90"/>
      <c r="M183" s="90"/>
      <c r="N183" s="90"/>
      <c r="O183" s="90"/>
      <c r="P183" s="90"/>
      <c r="Q183" s="90"/>
      <c r="R183" s="88"/>
      <c r="S183" s="88"/>
      <c r="T183" s="88"/>
      <c r="U183" s="88"/>
      <c r="V183" s="88"/>
      <c r="W183" s="89"/>
      <c r="X183" s="88"/>
      <c r="Y183" s="90"/>
      <c r="Z183" s="88"/>
      <c r="AA183" s="88"/>
      <c r="AB183" s="88"/>
      <c r="AC183" s="88"/>
      <c r="AD183" s="66" t="str">
        <f t="shared" si="16"/>
        <v/>
      </c>
      <c r="AE183" s="67" t="str">
        <f t="shared" si="17"/>
        <v/>
      </c>
      <c r="AF183" s="68" t="str">
        <f t="shared" si="18"/>
        <v/>
      </c>
      <c r="AG183" s="67" t="str">
        <f t="shared" si="19"/>
        <v/>
      </c>
      <c r="AH183" s="67" t="str">
        <f>IF(AE183="","",IF(COUNTIF('Books Register'!$AM$5:$AM$504,AE183)=1,SUMIF('Books Register'!$AM$5:$AM$504,AE183,'Books Register'!$AZ$5:$AZ$504),""))</f>
        <v/>
      </c>
      <c r="AI183" s="67" t="str">
        <f>IF(A183="","",IF(OR(AG183&gt;1,COUNTIF('Books Register'!$AM$5:$AM$504,AE183)&gt;1),"Duplicate",IF(AH183="","Only in 2B",INDEX('Books Register'!$AX$5:$AX$504,AH183))))</f>
        <v/>
      </c>
      <c r="AJ183" s="69" t="str">
        <f t="shared" si="20"/>
        <v/>
      </c>
      <c r="AK183" s="69" t="str">
        <f>IF(A183="","",IF(AND(R183&lt;&gt;"",R183&lt;&gt;Setup!$B$7),"Review POS / state",IF(SUMIF('FY Deadlines'!$A$5:$A$14,IF(MONTH(H183)&gt;=4,YEAR(H183),YEAR(H183)-1),'FY Deadlines'!$F$5:$F$14)=0,"Review FY deadline",IF(COUNTIFS('Books Register'!$AM$5:$AM$504,AE183,'Books Register'!$AI$5:$AI$504,"&gt;0")&gt;0,"Open - verify claim period",IF(AND(H183&lt;&gt;"",Setup!$B$24&gt;SUMIF('FY Deadlines'!$A$5:$A$14,IF(MONTH(H183)&gt;=4,YEAR(H183),YEAR(H183)-1),'FY Deadlines'!$F$5:$F$14)),"Section 16(4) expired","Open")))))</f>
        <v/>
      </c>
      <c r="AL183" s="190">
        <f t="shared" si="21"/>
        <v>179</v>
      </c>
      <c r="AM183" s="192" t="str">
        <f t="shared" si="22"/>
        <v/>
      </c>
      <c r="AN183" s="192" t="str">
        <f t="shared" si="23"/>
        <v/>
      </c>
    </row>
    <row r="184" spans="1:40" ht="15" customHeight="1" x14ac:dyDescent="0.25">
      <c r="A184" s="87"/>
      <c r="B184" s="88"/>
      <c r="C184" s="88"/>
      <c r="D184" s="88"/>
      <c r="E184" s="194"/>
      <c r="F184" s="88"/>
      <c r="G184" s="88"/>
      <c r="H184" s="89"/>
      <c r="I184" s="89"/>
      <c r="J184" s="89"/>
      <c r="K184" s="89"/>
      <c r="L184" s="90"/>
      <c r="M184" s="90"/>
      <c r="N184" s="90"/>
      <c r="O184" s="90"/>
      <c r="P184" s="90"/>
      <c r="Q184" s="90"/>
      <c r="R184" s="88"/>
      <c r="S184" s="88"/>
      <c r="T184" s="88"/>
      <c r="U184" s="88"/>
      <c r="V184" s="88"/>
      <c r="W184" s="89"/>
      <c r="X184" s="88"/>
      <c r="Y184" s="90"/>
      <c r="Z184" s="88"/>
      <c r="AA184" s="88"/>
      <c r="AB184" s="88"/>
      <c r="AC184" s="88"/>
      <c r="AD184" s="66" t="str">
        <f t="shared" si="16"/>
        <v/>
      </c>
      <c r="AE184" s="67" t="str">
        <f t="shared" si="17"/>
        <v/>
      </c>
      <c r="AF184" s="68" t="str">
        <f t="shared" si="18"/>
        <v/>
      </c>
      <c r="AG184" s="67" t="str">
        <f t="shared" si="19"/>
        <v/>
      </c>
      <c r="AH184" s="67" t="str">
        <f>IF(AE184="","",IF(COUNTIF('Books Register'!$AM$5:$AM$504,AE184)=1,SUMIF('Books Register'!$AM$5:$AM$504,AE184,'Books Register'!$AZ$5:$AZ$504),""))</f>
        <v/>
      </c>
      <c r="AI184" s="67" t="str">
        <f>IF(A184="","",IF(OR(AG184&gt;1,COUNTIF('Books Register'!$AM$5:$AM$504,AE184)&gt;1),"Duplicate",IF(AH184="","Only in 2B",INDEX('Books Register'!$AX$5:$AX$504,AH184))))</f>
        <v/>
      </c>
      <c r="AJ184" s="69" t="str">
        <f t="shared" si="20"/>
        <v/>
      </c>
      <c r="AK184" s="69" t="str">
        <f>IF(A184="","",IF(AND(R184&lt;&gt;"",R184&lt;&gt;Setup!$B$7),"Review POS / state",IF(SUMIF('FY Deadlines'!$A$5:$A$14,IF(MONTH(H184)&gt;=4,YEAR(H184),YEAR(H184)-1),'FY Deadlines'!$F$5:$F$14)=0,"Review FY deadline",IF(COUNTIFS('Books Register'!$AM$5:$AM$504,AE184,'Books Register'!$AI$5:$AI$504,"&gt;0")&gt;0,"Open - verify claim period",IF(AND(H184&lt;&gt;"",Setup!$B$24&gt;SUMIF('FY Deadlines'!$A$5:$A$14,IF(MONTH(H184)&gt;=4,YEAR(H184),YEAR(H184)-1),'FY Deadlines'!$F$5:$F$14)),"Section 16(4) expired","Open")))))</f>
        <v/>
      </c>
      <c r="AL184" s="190">
        <f t="shared" si="21"/>
        <v>180</v>
      </c>
      <c r="AM184" s="192" t="str">
        <f t="shared" si="22"/>
        <v/>
      </c>
      <c r="AN184" s="192" t="str">
        <f t="shared" si="23"/>
        <v/>
      </c>
    </row>
    <row r="185" spans="1:40" ht="15" customHeight="1" x14ac:dyDescent="0.25">
      <c r="A185" s="87"/>
      <c r="B185" s="88"/>
      <c r="C185" s="88"/>
      <c r="D185" s="88"/>
      <c r="E185" s="194"/>
      <c r="F185" s="88"/>
      <c r="G185" s="88"/>
      <c r="H185" s="89"/>
      <c r="I185" s="89"/>
      <c r="J185" s="89"/>
      <c r="K185" s="89"/>
      <c r="L185" s="90"/>
      <c r="M185" s="90"/>
      <c r="N185" s="90"/>
      <c r="O185" s="90"/>
      <c r="P185" s="90"/>
      <c r="Q185" s="90"/>
      <c r="R185" s="88"/>
      <c r="S185" s="88"/>
      <c r="T185" s="88"/>
      <c r="U185" s="88"/>
      <c r="V185" s="88"/>
      <c r="W185" s="89"/>
      <c r="X185" s="88"/>
      <c r="Y185" s="90"/>
      <c r="Z185" s="88"/>
      <c r="AA185" s="88"/>
      <c r="AB185" s="88"/>
      <c r="AC185" s="88"/>
      <c r="AD185" s="66" t="str">
        <f t="shared" si="16"/>
        <v/>
      </c>
      <c r="AE185" s="67" t="str">
        <f t="shared" si="17"/>
        <v/>
      </c>
      <c r="AF185" s="68" t="str">
        <f t="shared" si="18"/>
        <v/>
      </c>
      <c r="AG185" s="67" t="str">
        <f t="shared" si="19"/>
        <v/>
      </c>
      <c r="AH185" s="67" t="str">
        <f>IF(AE185="","",IF(COUNTIF('Books Register'!$AM$5:$AM$504,AE185)=1,SUMIF('Books Register'!$AM$5:$AM$504,AE185,'Books Register'!$AZ$5:$AZ$504),""))</f>
        <v/>
      </c>
      <c r="AI185" s="67" t="str">
        <f>IF(A185="","",IF(OR(AG185&gt;1,COUNTIF('Books Register'!$AM$5:$AM$504,AE185)&gt;1),"Duplicate",IF(AH185="","Only in 2B",INDEX('Books Register'!$AX$5:$AX$504,AH185))))</f>
        <v/>
      </c>
      <c r="AJ185" s="69" t="str">
        <f t="shared" si="20"/>
        <v/>
      </c>
      <c r="AK185" s="69" t="str">
        <f>IF(A185="","",IF(AND(R185&lt;&gt;"",R185&lt;&gt;Setup!$B$7),"Review POS / state",IF(SUMIF('FY Deadlines'!$A$5:$A$14,IF(MONTH(H185)&gt;=4,YEAR(H185),YEAR(H185)-1),'FY Deadlines'!$F$5:$F$14)=0,"Review FY deadline",IF(COUNTIFS('Books Register'!$AM$5:$AM$504,AE185,'Books Register'!$AI$5:$AI$504,"&gt;0")&gt;0,"Open - verify claim period",IF(AND(H185&lt;&gt;"",Setup!$B$24&gt;SUMIF('FY Deadlines'!$A$5:$A$14,IF(MONTH(H185)&gt;=4,YEAR(H185),YEAR(H185)-1),'FY Deadlines'!$F$5:$F$14)),"Section 16(4) expired","Open")))))</f>
        <v/>
      </c>
      <c r="AL185" s="190">
        <f t="shared" si="21"/>
        <v>181</v>
      </c>
      <c r="AM185" s="192" t="str">
        <f t="shared" si="22"/>
        <v/>
      </c>
      <c r="AN185" s="192" t="str">
        <f t="shared" si="23"/>
        <v/>
      </c>
    </row>
    <row r="186" spans="1:40" ht="15" customHeight="1" x14ac:dyDescent="0.25">
      <c r="A186" s="87"/>
      <c r="B186" s="88"/>
      <c r="C186" s="88"/>
      <c r="D186" s="88"/>
      <c r="E186" s="194"/>
      <c r="F186" s="88"/>
      <c r="G186" s="88"/>
      <c r="H186" s="89"/>
      <c r="I186" s="89"/>
      <c r="J186" s="89"/>
      <c r="K186" s="89"/>
      <c r="L186" s="90"/>
      <c r="M186" s="90"/>
      <c r="N186" s="90"/>
      <c r="O186" s="90"/>
      <c r="P186" s="90"/>
      <c r="Q186" s="90"/>
      <c r="R186" s="88"/>
      <c r="S186" s="88"/>
      <c r="T186" s="88"/>
      <c r="U186" s="88"/>
      <c r="V186" s="88"/>
      <c r="W186" s="89"/>
      <c r="X186" s="88"/>
      <c r="Y186" s="90"/>
      <c r="Z186" s="88"/>
      <c r="AA186" s="88"/>
      <c r="AB186" s="88"/>
      <c r="AC186" s="88"/>
      <c r="AD186" s="66" t="str">
        <f t="shared" si="16"/>
        <v/>
      </c>
      <c r="AE186" s="67" t="str">
        <f t="shared" si="17"/>
        <v/>
      </c>
      <c r="AF186" s="68" t="str">
        <f t="shared" si="18"/>
        <v/>
      </c>
      <c r="AG186" s="67" t="str">
        <f t="shared" si="19"/>
        <v/>
      </c>
      <c r="AH186" s="67" t="str">
        <f>IF(AE186="","",IF(COUNTIF('Books Register'!$AM$5:$AM$504,AE186)=1,SUMIF('Books Register'!$AM$5:$AM$504,AE186,'Books Register'!$AZ$5:$AZ$504),""))</f>
        <v/>
      </c>
      <c r="AI186" s="67" t="str">
        <f>IF(A186="","",IF(OR(AG186&gt;1,COUNTIF('Books Register'!$AM$5:$AM$504,AE186)&gt;1),"Duplicate",IF(AH186="","Only in 2B",INDEX('Books Register'!$AX$5:$AX$504,AH186))))</f>
        <v/>
      </c>
      <c r="AJ186" s="69" t="str">
        <f t="shared" si="20"/>
        <v/>
      </c>
      <c r="AK186" s="69" t="str">
        <f>IF(A186="","",IF(AND(R186&lt;&gt;"",R186&lt;&gt;Setup!$B$7),"Review POS / state",IF(SUMIF('FY Deadlines'!$A$5:$A$14,IF(MONTH(H186)&gt;=4,YEAR(H186),YEAR(H186)-1),'FY Deadlines'!$F$5:$F$14)=0,"Review FY deadline",IF(COUNTIFS('Books Register'!$AM$5:$AM$504,AE186,'Books Register'!$AI$5:$AI$504,"&gt;0")&gt;0,"Open - verify claim period",IF(AND(H186&lt;&gt;"",Setup!$B$24&gt;SUMIF('FY Deadlines'!$A$5:$A$14,IF(MONTH(H186)&gt;=4,YEAR(H186),YEAR(H186)-1),'FY Deadlines'!$F$5:$F$14)),"Section 16(4) expired","Open")))))</f>
        <v/>
      </c>
      <c r="AL186" s="190">
        <f t="shared" si="21"/>
        <v>182</v>
      </c>
      <c r="AM186" s="192" t="str">
        <f t="shared" si="22"/>
        <v/>
      </c>
      <c r="AN186" s="192" t="str">
        <f t="shared" si="23"/>
        <v/>
      </c>
    </row>
    <row r="187" spans="1:40" ht="15" customHeight="1" x14ac:dyDescent="0.25">
      <c r="A187" s="87"/>
      <c r="B187" s="88"/>
      <c r="C187" s="88"/>
      <c r="D187" s="88"/>
      <c r="E187" s="194"/>
      <c r="F187" s="88"/>
      <c r="G187" s="88"/>
      <c r="H187" s="89"/>
      <c r="I187" s="89"/>
      <c r="J187" s="89"/>
      <c r="K187" s="89"/>
      <c r="L187" s="90"/>
      <c r="M187" s="90"/>
      <c r="N187" s="90"/>
      <c r="O187" s="90"/>
      <c r="P187" s="90"/>
      <c r="Q187" s="90"/>
      <c r="R187" s="88"/>
      <c r="S187" s="88"/>
      <c r="T187" s="88"/>
      <c r="U187" s="88"/>
      <c r="V187" s="88"/>
      <c r="W187" s="89"/>
      <c r="X187" s="88"/>
      <c r="Y187" s="90"/>
      <c r="Z187" s="88"/>
      <c r="AA187" s="88"/>
      <c r="AB187" s="88"/>
      <c r="AC187" s="88"/>
      <c r="AD187" s="66" t="str">
        <f t="shared" si="16"/>
        <v/>
      </c>
      <c r="AE187" s="67" t="str">
        <f t="shared" si="17"/>
        <v/>
      </c>
      <c r="AF187" s="68" t="str">
        <f t="shared" si="18"/>
        <v/>
      </c>
      <c r="AG187" s="67" t="str">
        <f t="shared" si="19"/>
        <v/>
      </c>
      <c r="AH187" s="67" t="str">
        <f>IF(AE187="","",IF(COUNTIF('Books Register'!$AM$5:$AM$504,AE187)=1,SUMIF('Books Register'!$AM$5:$AM$504,AE187,'Books Register'!$AZ$5:$AZ$504),""))</f>
        <v/>
      </c>
      <c r="AI187" s="67" t="str">
        <f>IF(A187="","",IF(OR(AG187&gt;1,COUNTIF('Books Register'!$AM$5:$AM$504,AE187)&gt;1),"Duplicate",IF(AH187="","Only in 2B",INDEX('Books Register'!$AX$5:$AX$504,AH187))))</f>
        <v/>
      </c>
      <c r="AJ187" s="69" t="str">
        <f t="shared" si="20"/>
        <v/>
      </c>
      <c r="AK187" s="69" t="str">
        <f>IF(A187="","",IF(AND(R187&lt;&gt;"",R187&lt;&gt;Setup!$B$7),"Review POS / state",IF(SUMIF('FY Deadlines'!$A$5:$A$14,IF(MONTH(H187)&gt;=4,YEAR(H187),YEAR(H187)-1),'FY Deadlines'!$F$5:$F$14)=0,"Review FY deadline",IF(COUNTIFS('Books Register'!$AM$5:$AM$504,AE187,'Books Register'!$AI$5:$AI$504,"&gt;0")&gt;0,"Open - verify claim period",IF(AND(H187&lt;&gt;"",Setup!$B$24&gt;SUMIF('FY Deadlines'!$A$5:$A$14,IF(MONTH(H187)&gt;=4,YEAR(H187),YEAR(H187)-1),'FY Deadlines'!$F$5:$F$14)),"Section 16(4) expired","Open")))))</f>
        <v/>
      </c>
      <c r="AL187" s="190">
        <f t="shared" si="21"/>
        <v>183</v>
      </c>
      <c r="AM187" s="192" t="str">
        <f t="shared" si="22"/>
        <v/>
      </c>
      <c r="AN187" s="192" t="str">
        <f t="shared" si="23"/>
        <v/>
      </c>
    </row>
    <row r="188" spans="1:40" ht="15" customHeight="1" x14ac:dyDescent="0.25">
      <c r="A188" s="87"/>
      <c r="B188" s="88"/>
      <c r="C188" s="88"/>
      <c r="D188" s="88"/>
      <c r="E188" s="194"/>
      <c r="F188" s="88"/>
      <c r="G188" s="88"/>
      <c r="H188" s="89"/>
      <c r="I188" s="89"/>
      <c r="J188" s="89"/>
      <c r="K188" s="89"/>
      <c r="L188" s="90"/>
      <c r="M188" s="90"/>
      <c r="N188" s="90"/>
      <c r="O188" s="90"/>
      <c r="P188" s="90"/>
      <c r="Q188" s="90"/>
      <c r="R188" s="88"/>
      <c r="S188" s="88"/>
      <c r="T188" s="88"/>
      <c r="U188" s="88"/>
      <c r="V188" s="88"/>
      <c r="W188" s="89"/>
      <c r="X188" s="88"/>
      <c r="Y188" s="90"/>
      <c r="Z188" s="88"/>
      <c r="AA188" s="88"/>
      <c r="AB188" s="88"/>
      <c r="AC188" s="88"/>
      <c r="AD188" s="66" t="str">
        <f t="shared" si="16"/>
        <v/>
      </c>
      <c r="AE188" s="67" t="str">
        <f t="shared" si="17"/>
        <v/>
      </c>
      <c r="AF188" s="68" t="str">
        <f t="shared" si="18"/>
        <v/>
      </c>
      <c r="AG188" s="67" t="str">
        <f t="shared" si="19"/>
        <v/>
      </c>
      <c r="AH188" s="67" t="str">
        <f>IF(AE188="","",IF(COUNTIF('Books Register'!$AM$5:$AM$504,AE188)=1,SUMIF('Books Register'!$AM$5:$AM$504,AE188,'Books Register'!$AZ$5:$AZ$504),""))</f>
        <v/>
      </c>
      <c r="AI188" s="67" t="str">
        <f>IF(A188="","",IF(OR(AG188&gt;1,COUNTIF('Books Register'!$AM$5:$AM$504,AE188)&gt;1),"Duplicate",IF(AH188="","Only in 2B",INDEX('Books Register'!$AX$5:$AX$504,AH188))))</f>
        <v/>
      </c>
      <c r="AJ188" s="69" t="str">
        <f t="shared" si="20"/>
        <v/>
      </c>
      <c r="AK188" s="69" t="str">
        <f>IF(A188="","",IF(AND(R188&lt;&gt;"",R188&lt;&gt;Setup!$B$7),"Review POS / state",IF(SUMIF('FY Deadlines'!$A$5:$A$14,IF(MONTH(H188)&gt;=4,YEAR(H188),YEAR(H188)-1),'FY Deadlines'!$F$5:$F$14)=0,"Review FY deadline",IF(COUNTIFS('Books Register'!$AM$5:$AM$504,AE188,'Books Register'!$AI$5:$AI$504,"&gt;0")&gt;0,"Open - verify claim period",IF(AND(H188&lt;&gt;"",Setup!$B$24&gt;SUMIF('FY Deadlines'!$A$5:$A$14,IF(MONTH(H188)&gt;=4,YEAR(H188),YEAR(H188)-1),'FY Deadlines'!$F$5:$F$14)),"Section 16(4) expired","Open")))))</f>
        <v/>
      </c>
      <c r="AL188" s="190">
        <f t="shared" si="21"/>
        <v>184</v>
      </c>
      <c r="AM188" s="192" t="str">
        <f t="shared" si="22"/>
        <v/>
      </c>
      <c r="AN188" s="192" t="str">
        <f t="shared" si="23"/>
        <v/>
      </c>
    </row>
    <row r="189" spans="1:40" ht="15" customHeight="1" x14ac:dyDescent="0.25">
      <c r="A189" s="87"/>
      <c r="B189" s="88"/>
      <c r="C189" s="88"/>
      <c r="D189" s="88"/>
      <c r="E189" s="194"/>
      <c r="F189" s="88"/>
      <c r="G189" s="88"/>
      <c r="H189" s="89"/>
      <c r="I189" s="89"/>
      <c r="J189" s="89"/>
      <c r="K189" s="89"/>
      <c r="L189" s="90"/>
      <c r="M189" s="90"/>
      <c r="N189" s="90"/>
      <c r="O189" s="90"/>
      <c r="P189" s="90"/>
      <c r="Q189" s="90"/>
      <c r="R189" s="88"/>
      <c r="S189" s="88"/>
      <c r="T189" s="88"/>
      <c r="U189" s="88"/>
      <c r="V189" s="88"/>
      <c r="W189" s="89"/>
      <c r="X189" s="88"/>
      <c r="Y189" s="90"/>
      <c r="Z189" s="88"/>
      <c r="AA189" s="88"/>
      <c r="AB189" s="88"/>
      <c r="AC189" s="88"/>
      <c r="AD189" s="66" t="str">
        <f t="shared" si="16"/>
        <v/>
      </c>
      <c r="AE189" s="67" t="str">
        <f t="shared" si="17"/>
        <v/>
      </c>
      <c r="AF189" s="68" t="str">
        <f t="shared" si="18"/>
        <v/>
      </c>
      <c r="AG189" s="67" t="str">
        <f t="shared" si="19"/>
        <v/>
      </c>
      <c r="AH189" s="67" t="str">
        <f>IF(AE189="","",IF(COUNTIF('Books Register'!$AM$5:$AM$504,AE189)=1,SUMIF('Books Register'!$AM$5:$AM$504,AE189,'Books Register'!$AZ$5:$AZ$504),""))</f>
        <v/>
      </c>
      <c r="AI189" s="67" t="str">
        <f>IF(A189="","",IF(OR(AG189&gt;1,COUNTIF('Books Register'!$AM$5:$AM$504,AE189)&gt;1),"Duplicate",IF(AH189="","Only in 2B",INDEX('Books Register'!$AX$5:$AX$504,AH189))))</f>
        <v/>
      </c>
      <c r="AJ189" s="69" t="str">
        <f t="shared" si="20"/>
        <v/>
      </c>
      <c r="AK189" s="69" t="str">
        <f>IF(A189="","",IF(AND(R189&lt;&gt;"",R189&lt;&gt;Setup!$B$7),"Review POS / state",IF(SUMIF('FY Deadlines'!$A$5:$A$14,IF(MONTH(H189)&gt;=4,YEAR(H189),YEAR(H189)-1),'FY Deadlines'!$F$5:$F$14)=0,"Review FY deadline",IF(COUNTIFS('Books Register'!$AM$5:$AM$504,AE189,'Books Register'!$AI$5:$AI$504,"&gt;0")&gt;0,"Open - verify claim period",IF(AND(H189&lt;&gt;"",Setup!$B$24&gt;SUMIF('FY Deadlines'!$A$5:$A$14,IF(MONTH(H189)&gt;=4,YEAR(H189),YEAR(H189)-1),'FY Deadlines'!$F$5:$F$14)),"Section 16(4) expired","Open")))))</f>
        <v/>
      </c>
      <c r="AL189" s="190">
        <f t="shared" si="21"/>
        <v>185</v>
      </c>
      <c r="AM189" s="192" t="str">
        <f t="shared" si="22"/>
        <v/>
      </c>
      <c r="AN189" s="192" t="str">
        <f t="shared" si="23"/>
        <v/>
      </c>
    </row>
    <row r="190" spans="1:40" ht="15" customHeight="1" x14ac:dyDescent="0.25">
      <c r="A190" s="87"/>
      <c r="B190" s="88"/>
      <c r="C190" s="88"/>
      <c r="D190" s="88"/>
      <c r="E190" s="194"/>
      <c r="F190" s="88"/>
      <c r="G190" s="88"/>
      <c r="H190" s="89"/>
      <c r="I190" s="89"/>
      <c r="J190" s="89"/>
      <c r="K190" s="89"/>
      <c r="L190" s="90"/>
      <c r="M190" s="90"/>
      <c r="N190" s="90"/>
      <c r="O190" s="90"/>
      <c r="P190" s="90"/>
      <c r="Q190" s="90"/>
      <c r="R190" s="88"/>
      <c r="S190" s="88"/>
      <c r="T190" s="88"/>
      <c r="U190" s="88"/>
      <c r="V190" s="88"/>
      <c r="W190" s="89"/>
      <c r="X190" s="88"/>
      <c r="Y190" s="90"/>
      <c r="Z190" s="88"/>
      <c r="AA190" s="88"/>
      <c r="AB190" s="88"/>
      <c r="AC190" s="88"/>
      <c r="AD190" s="66" t="str">
        <f t="shared" si="16"/>
        <v/>
      </c>
      <c r="AE190" s="67" t="str">
        <f t="shared" si="17"/>
        <v/>
      </c>
      <c r="AF190" s="68" t="str">
        <f t="shared" si="18"/>
        <v/>
      </c>
      <c r="AG190" s="67" t="str">
        <f t="shared" si="19"/>
        <v/>
      </c>
      <c r="AH190" s="67" t="str">
        <f>IF(AE190="","",IF(COUNTIF('Books Register'!$AM$5:$AM$504,AE190)=1,SUMIF('Books Register'!$AM$5:$AM$504,AE190,'Books Register'!$AZ$5:$AZ$504),""))</f>
        <v/>
      </c>
      <c r="AI190" s="67" t="str">
        <f>IF(A190="","",IF(OR(AG190&gt;1,COUNTIF('Books Register'!$AM$5:$AM$504,AE190)&gt;1),"Duplicate",IF(AH190="","Only in 2B",INDEX('Books Register'!$AX$5:$AX$504,AH190))))</f>
        <v/>
      </c>
      <c r="AJ190" s="69" t="str">
        <f t="shared" si="20"/>
        <v/>
      </c>
      <c r="AK190" s="69" t="str">
        <f>IF(A190="","",IF(AND(R190&lt;&gt;"",R190&lt;&gt;Setup!$B$7),"Review POS / state",IF(SUMIF('FY Deadlines'!$A$5:$A$14,IF(MONTH(H190)&gt;=4,YEAR(H190),YEAR(H190)-1),'FY Deadlines'!$F$5:$F$14)=0,"Review FY deadline",IF(COUNTIFS('Books Register'!$AM$5:$AM$504,AE190,'Books Register'!$AI$5:$AI$504,"&gt;0")&gt;0,"Open - verify claim period",IF(AND(H190&lt;&gt;"",Setup!$B$24&gt;SUMIF('FY Deadlines'!$A$5:$A$14,IF(MONTH(H190)&gt;=4,YEAR(H190),YEAR(H190)-1),'FY Deadlines'!$F$5:$F$14)),"Section 16(4) expired","Open")))))</f>
        <v/>
      </c>
      <c r="AL190" s="190">
        <f t="shared" si="21"/>
        <v>186</v>
      </c>
      <c r="AM190" s="192" t="str">
        <f t="shared" si="22"/>
        <v/>
      </c>
      <c r="AN190" s="192" t="str">
        <f t="shared" si="23"/>
        <v/>
      </c>
    </row>
    <row r="191" spans="1:40" ht="15" customHeight="1" x14ac:dyDescent="0.25">
      <c r="A191" s="87"/>
      <c r="B191" s="88"/>
      <c r="C191" s="88"/>
      <c r="D191" s="88"/>
      <c r="E191" s="194"/>
      <c r="F191" s="88"/>
      <c r="G191" s="88"/>
      <c r="H191" s="89"/>
      <c r="I191" s="89"/>
      <c r="J191" s="89"/>
      <c r="K191" s="89"/>
      <c r="L191" s="90"/>
      <c r="M191" s="90"/>
      <c r="N191" s="90"/>
      <c r="O191" s="90"/>
      <c r="P191" s="90"/>
      <c r="Q191" s="90"/>
      <c r="R191" s="88"/>
      <c r="S191" s="88"/>
      <c r="T191" s="88"/>
      <c r="U191" s="88"/>
      <c r="V191" s="88"/>
      <c r="W191" s="89"/>
      <c r="X191" s="88"/>
      <c r="Y191" s="90"/>
      <c r="Z191" s="88"/>
      <c r="AA191" s="88"/>
      <c r="AB191" s="88"/>
      <c r="AC191" s="88"/>
      <c r="AD191" s="66" t="str">
        <f t="shared" si="16"/>
        <v/>
      </c>
      <c r="AE191" s="67" t="str">
        <f t="shared" si="17"/>
        <v/>
      </c>
      <c r="AF191" s="68" t="str">
        <f t="shared" si="18"/>
        <v/>
      </c>
      <c r="AG191" s="67" t="str">
        <f t="shared" si="19"/>
        <v/>
      </c>
      <c r="AH191" s="67" t="str">
        <f>IF(AE191="","",IF(COUNTIF('Books Register'!$AM$5:$AM$504,AE191)=1,SUMIF('Books Register'!$AM$5:$AM$504,AE191,'Books Register'!$AZ$5:$AZ$504),""))</f>
        <v/>
      </c>
      <c r="AI191" s="67" t="str">
        <f>IF(A191="","",IF(OR(AG191&gt;1,COUNTIF('Books Register'!$AM$5:$AM$504,AE191)&gt;1),"Duplicate",IF(AH191="","Only in 2B",INDEX('Books Register'!$AX$5:$AX$504,AH191))))</f>
        <v/>
      </c>
      <c r="AJ191" s="69" t="str">
        <f t="shared" si="20"/>
        <v/>
      </c>
      <c r="AK191" s="69" t="str">
        <f>IF(A191="","",IF(AND(R191&lt;&gt;"",R191&lt;&gt;Setup!$B$7),"Review POS / state",IF(SUMIF('FY Deadlines'!$A$5:$A$14,IF(MONTH(H191)&gt;=4,YEAR(H191),YEAR(H191)-1),'FY Deadlines'!$F$5:$F$14)=0,"Review FY deadline",IF(COUNTIFS('Books Register'!$AM$5:$AM$504,AE191,'Books Register'!$AI$5:$AI$504,"&gt;0")&gt;0,"Open - verify claim period",IF(AND(H191&lt;&gt;"",Setup!$B$24&gt;SUMIF('FY Deadlines'!$A$5:$A$14,IF(MONTH(H191)&gt;=4,YEAR(H191),YEAR(H191)-1),'FY Deadlines'!$F$5:$F$14)),"Section 16(4) expired","Open")))))</f>
        <v/>
      </c>
      <c r="AL191" s="190">
        <f t="shared" si="21"/>
        <v>187</v>
      </c>
      <c r="AM191" s="192" t="str">
        <f t="shared" si="22"/>
        <v/>
      </c>
      <c r="AN191" s="192" t="str">
        <f t="shared" si="23"/>
        <v/>
      </c>
    </row>
    <row r="192" spans="1:40" ht="15" customHeight="1" x14ac:dyDescent="0.25">
      <c r="A192" s="87"/>
      <c r="B192" s="88"/>
      <c r="C192" s="88"/>
      <c r="D192" s="88"/>
      <c r="E192" s="194"/>
      <c r="F192" s="88"/>
      <c r="G192" s="88"/>
      <c r="H192" s="89"/>
      <c r="I192" s="89"/>
      <c r="J192" s="89"/>
      <c r="K192" s="89"/>
      <c r="L192" s="90"/>
      <c r="M192" s="90"/>
      <c r="N192" s="90"/>
      <c r="O192" s="90"/>
      <c r="P192" s="90"/>
      <c r="Q192" s="90"/>
      <c r="R192" s="88"/>
      <c r="S192" s="88"/>
      <c r="T192" s="88"/>
      <c r="U192" s="88"/>
      <c r="V192" s="88"/>
      <c r="W192" s="89"/>
      <c r="X192" s="88"/>
      <c r="Y192" s="90"/>
      <c r="Z192" s="88"/>
      <c r="AA192" s="88"/>
      <c r="AB192" s="88"/>
      <c r="AC192" s="88"/>
      <c r="AD192" s="66" t="str">
        <f t="shared" si="16"/>
        <v/>
      </c>
      <c r="AE192" s="67" t="str">
        <f t="shared" si="17"/>
        <v/>
      </c>
      <c r="AF192" s="68" t="str">
        <f t="shared" si="18"/>
        <v/>
      </c>
      <c r="AG192" s="67" t="str">
        <f t="shared" si="19"/>
        <v/>
      </c>
      <c r="AH192" s="67" t="str">
        <f>IF(AE192="","",IF(COUNTIF('Books Register'!$AM$5:$AM$504,AE192)=1,SUMIF('Books Register'!$AM$5:$AM$504,AE192,'Books Register'!$AZ$5:$AZ$504),""))</f>
        <v/>
      </c>
      <c r="AI192" s="67" t="str">
        <f>IF(A192="","",IF(OR(AG192&gt;1,COUNTIF('Books Register'!$AM$5:$AM$504,AE192)&gt;1),"Duplicate",IF(AH192="","Only in 2B",INDEX('Books Register'!$AX$5:$AX$504,AH192))))</f>
        <v/>
      </c>
      <c r="AJ192" s="69" t="str">
        <f t="shared" si="20"/>
        <v/>
      </c>
      <c r="AK192" s="69" t="str">
        <f>IF(A192="","",IF(AND(R192&lt;&gt;"",R192&lt;&gt;Setup!$B$7),"Review POS / state",IF(SUMIF('FY Deadlines'!$A$5:$A$14,IF(MONTH(H192)&gt;=4,YEAR(H192),YEAR(H192)-1),'FY Deadlines'!$F$5:$F$14)=0,"Review FY deadline",IF(COUNTIFS('Books Register'!$AM$5:$AM$504,AE192,'Books Register'!$AI$5:$AI$504,"&gt;0")&gt;0,"Open - verify claim period",IF(AND(H192&lt;&gt;"",Setup!$B$24&gt;SUMIF('FY Deadlines'!$A$5:$A$14,IF(MONTH(H192)&gt;=4,YEAR(H192),YEAR(H192)-1),'FY Deadlines'!$F$5:$F$14)),"Section 16(4) expired","Open")))))</f>
        <v/>
      </c>
      <c r="AL192" s="190">
        <f t="shared" si="21"/>
        <v>188</v>
      </c>
      <c r="AM192" s="192" t="str">
        <f t="shared" si="22"/>
        <v/>
      </c>
      <c r="AN192" s="192" t="str">
        <f t="shared" si="23"/>
        <v/>
      </c>
    </row>
    <row r="193" spans="1:40" ht="15" customHeight="1" x14ac:dyDescent="0.25">
      <c r="A193" s="87"/>
      <c r="B193" s="88"/>
      <c r="C193" s="88"/>
      <c r="D193" s="88"/>
      <c r="E193" s="194"/>
      <c r="F193" s="88"/>
      <c r="G193" s="88"/>
      <c r="H193" s="89"/>
      <c r="I193" s="89"/>
      <c r="J193" s="89"/>
      <c r="K193" s="89"/>
      <c r="L193" s="90"/>
      <c r="M193" s="90"/>
      <c r="N193" s="90"/>
      <c r="O193" s="90"/>
      <c r="P193" s="90"/>
      <c r="Q193" s="90"/>
      <c r="R193" s="88"/>
      <c r="S193" s="88"/>
      <c r="T193" s="88"/>
      <c r="U193" s="88"/>
      <c r="V193" s="88"/>
      <c r="W193" s="89"/>
      <c r="X193" s="88"/>
      <c r="Y193" s="90"/>
      <c r="Z193" s="88"/>
      <c r="AA193" s="88"/>
      <c r="AB193" s="88"/>
      <c r="AC193" s="88"/>
      <c r="AD193" s="66" t="str">
        <f t="shared" si="16"/>
        <v/>
      </c>
      <c r="AE193" s="67" t="str">
        <f t="shared" si="17"/>
        <v/>
      </c>
      <c r="AF193" s="68" t="str">
        <f t="shared" si="18"/>
        <v/>
      </c>
      <c r="AG193" s="67" t="str">
        <f t="shared" si="19"/>
        <v/>
      </c>
      <c r="AH193" s="67" t="str">
        <f>IF(AE193="","",IF(COUNTIF('Books Register'!$AM$5:$AM$504,AE193)=1,SUMIF('Books Register'!$AM$5:$AM$504,AE193,'Books Register'!$AZ$5:$AZ$504),""))</f>
        <v/>
      </c>
      <c r="AI193" s="67" t="str">
        <f>IF(A193="","",IF(OR(AG193&gt;1,COUNTIF('Books Register'!$AM$5:$AM$504,AE193)&gt;1),"Duplicate",IF(AH193="","Only in 2B",INDEX('Books Register'!$AX$5:$AX$504,AH193))))</f>
        <v/>
      </c>
      <c r="AJ193" s="69" t="str">
        <f t="shared" si="20"/>
        <v/>
      </c>
      <c r="AK193" s="69" t="str">
        <f>IF(A193="","",IF(AND(R193&lt;&gt;"",R193&lt;&gt;Setup!$B$7),"Review POS / state",IF(SUMIF('FY Deadlines'!$A$5:$A$14,IF(MONTH(H193)&gt;=4,YEAR(H193),YEAR(H193)-1),'FY Deadlines'!$F$5:$F$14)=0,"Review FY deadline",IF(COUNTIFS('Books Register'!$AM$5:$AM$504,AE193,'Books Register'!$AI$5:$AI$504,"&gt;0")&gt;0,"Open - verify claim period",IF(AND(H193&lt;&gt;"",Setup!$B$24&gt;SUMIF('FY Deadlines'!$A$5:$A$14,IF(MONTH(H193)&gt;=4,YEAR(H193),YEAR(H193)-1),'FY Deadlines'!$F$5:$F$14)),"Section 16(4) expired","Open")))))</f>
        <v/>
      </c>
      <c r="AL193" s="190">
        <f t="shared" si="21"/>
        <v>189</v>
      </c>
      <c r="AM193" s="192" t="str">
        <f t="shared" si="22"/>
        <v/>
      </c>
      <c r="AN193" s="192" t="str">
        <f t="shared" si="23"/>
        <v/>
      </c>
    </row>
    <row r="194" spans="1:40" ht="15" customHeight="1" x14ac:dyDescent="0.25">
      <c r="A194" s="87"/>
      <c r="B194" s="88"/>
      <c r="C194" s="88"/>
      <c r="D194" s="88"/>
      <c r="E194" s="194"/>
      <c r="F194" s="88"/>
      <c r="G194" s="88"/>
      <c r="H194" s="89"/>
      <c r="I194" s="89"/>
      <c r="J194" s="89"/>
      <c r="K194" s="89"/>
      <c r="L194" s="90"/>
      <c r="M194" s="90"/>
      <c r="N194" s="90"/>
      <c r="O194" s="90"/>
      <c r="P194" s="90"/>
      <c r="Q194" s="90"/>
      <c r="R194" s="88"/>
      <c r="S194" s="88"/>
      <c r="T194" s="88"/>
      <c r="U194" s="88"/>
      <c r="V194" s="88"/>
      <c r="W194" s="89"/>
      <c r="X194" s="88"/>
      <c r="Y194" s="90"/>
      <c r="Z194" s="88"/>
      <c r="AA194" s="88"/>
      <c r="AB194" s="88"/>
      <c r="AC194" s="88"/>
      <c r="AD194" s="66" t="str">
        <f t="shared" si="16"/>
        <v/>
      </c>
      <c r="AE194" s="67" t="str">
        <f t="shared" si="17"/>
        <v/>
      </c>
      <c r="AF194" s="68" t="str">
        <f t="shared" si="18"/>
        <v/>
      </c>
      <c r="AG194" s="67" t="str">
        <f t="shared" si="19"/>
        <v/>
      </c>
      <c r="AH194" s="67" t="str">
        <f>IF(AE194="","",IF(COUNTIF('Books Register'!$AM$5:$AM$504,AE194)=1,SUMIF('Books Register'!$AM$5:$AM$504,AE194,'Books Register'!$AZ$5:$AZ$504),""))</f>
        <v/>
      </c>
      <c r="AI194" s="67" t="str">
        <f>IF(A194="","",IF(OR(AG194&gt;1,COUNTIF('Books Register'!$AM$5:$AM$504,AE194)&gt;1),"Duplicate",IF(AH194="","Only in 2B",INDEX('Books Register'!$AX$5:$AX$504,AH194))))</f>
        <v/>
      </c>
      <c r="AJ194" s="69" t="str">
        <f t="shared" si="20"/>
        <v/>
      </c>
      <c r="AK194" s="69" t="str">
        <f>IF(A194="","",IF(AND(R194&lt;&gt;"",R194&lt;&gt;Setup!$B$7),"Review POS / state",IF(SUMIF('FY Deadlines'!$A$5:$A$14,IF(MONTH(H194)&gt;=4,YEAR(H194),YEAR(H194)-1),'FY Deadlines'!$F$5:$F$14)=0,"Review FY deadline",IF(COUNTIFS('Books Register'!$AM$5:$AM$504,AE194,'Books Register'!$AI$5:$AI$504,"&gt;0")&gt;0,"Open - verify claim period",IF(AND(H194&lt;&gt;"",Setup!$B$24&gt;SUMIF('FY Deadlines'!$A$5:$A$14,IF(MONTH(H194)&gt;=4,YEAR(H194),YEAR(H194)-1),'FY Deadlines'!$F$5:$F$14)),"Section 16(4) expired","Open")))))</f>
        <v/>
      </c>
      <c r="AL194" s="190">
        <f t="shared" si="21"/>
        <v>190</v>
      </c>
      <c r="AM194" s="192" t="str">
        <f t="shared" si="22"/>
        <v/>
      </c>
      <c r="AN194" s="192" t="str">
        <f t="shared" si="23"/>
        <v/>
      </c>
    </row>
    <row r="195" spans="1:40" ht="15" customHeight="1" x14ac:dyDescent="0.25">
      <c r="A195" s="87"/>
      <c r="B195" s="88"/>
      <c r="C195" s="88"/>
      <c r="D195" s="88"/>
      <c r="E195" s="194"/>
      <c r="F195" s="88"/>
      <c r="G195" s="88"/>
      <c r="H195" s="89"/>
      <c r="I195" s="89"/>
      <c r="J195" s="89"/>
      <c r="K195" s="89"/>
      <c r="L195" s="90"/>
      <c r="M195" s="90"/>
      <c r="N195" s="90"/>
      <c r="O195" s="90"/>
      <c r="P195" s="90"/>
      <c r="Q195" s="90"/>
      <c r="R195" s="88"/>
      <c r="S195" s="88"/>
      <c r="T195" s="88"/>
      <c r="U195" s="88"/>
      <c r="V195" s="88"/>
      <c r="W195" s="89"/>
      <c r="X195" s="88"/>
      <c r="Y195" s="90"/>
      <c r="Z195" s="88"/>
      <c r="AA195" s="88"/>
      <c r="AB195" s="88"/>
      <c r="AC195" s="88"/>
      <c r="AD195" s="66" t="str">
        <f t="shared" si="16"/>
        <v/>
      </c>
      <c r="AE195" s="67" t="str">
        <f t="shared" si="17"/>
        <v/>
      </c>
      <c r="AF195" s="68" t="str">
        <f t="shared" si="18"/>
        <v/>
      </c>
      <c r="AG195" s="67" t="str">
        <f t="shared" si="19"/>
        <v/>
      </c>
      <c r="AH195" s="67" t="str">
        <f>IF(AE195="","",IF(COUNTIF('Books Register'!$AM$5:$AM$504,AE195)=1,SUMIF('Books Register'!$AM$5:$AM$504,AE195,'Books Register'!$AZ$5:$AZ$504),""))</f>
        <v/>
      </c>
      <c r="AI195" s="67" t="str">
        <f>IF(A195="","",IF(OR(AG195&gt;1,COUNTIF('Books Register'!$AM$5:$AM$504,AE195)&gt;1),"Duplicate",IF(AH195="","Only in 2B",INDEX('Books Register'!$AX$5:$AX$504,AH195))))</f>
        <v/>
      </c>
      <c r="AJ195" s="69" t="str">
        <f t="shared" si="20"/>
        <v/>
      </c>
      <c r="AK195" s="69" t="str">
        <f>IF(A195="","",IF(AND(R195&lt;&gt;"",R195&lt;&gt;Setup!$B$7),"Review POS / state",IF(SUMIF('FY Deadlines'!$A$5:$A$14,IF(MONTH(H195)&gt;=4,YEAR(H195),YEAR(H195)-1),'FY Deadlines'!$F$5:$F$14)=0,"Review FY deadline",IF(COUNTIFS('Books Register'!$AM$5:$AM$504,AE195,'Books Register'!$AI$5:$AI$504,"&gt;0")&gt;0,"Open - verify claim period",IF(AND(H195&lt;&gt;"",Setup!$B$24&gt;SUMIF('FY Deadlines'!$A$5:$A$14,IF(MONTH(H195)&gt;=4,YEAR(H195),YEAR(H195)-1),'FY Deadlines'!$F$5:$F$14)),"Section 16(4) expired","Open")))))</f>
        <v/>
      </c>
      <c r="AL195" s="190">
        <f t="shared" si="21"/>
        <v>191</v>
      </c>
      <c r="AM195" s="192" t="str">
        <f t="shared" si="22"/>
        <v/>
      </c>
      <c r="AN195" s="192" t="str">
        <f t="shared" si="23"/>
        <v/>
      </c>
    </row>
    <row r="196" spans="1:40" ht="15" customHeight="1" x14ac:dyDescent="0.25">
      <c r="A196" s="87"/>
      <c r="B196" s="88"/>
      <c r="C196" s="88"/>
      <c r="D196" s="88"/>
      <c r="E196" s="194"/>
      <c r="F196" s="88"/>
      <c r="G196" s="88"/>
      <c r="H196" s="89"/>
      <c r="I196" s="89"/>
      <c r="J196" s="89"/>
      <c r="K196" s="89"/>
      <c r="L196" s="90"/>
      <c r="M196" s="90"/>
      <c r="N196" s="90"/>
      <c r="O196" s="90"/>
      <c r="P196" s="90"/>
      <c r="Q196" s="90"/>
      <c r="R196" s="88"/>
      <c r="S196" s="88"/>
      <c r="T196" s="88"/>
      <c r="U196" s="88"/>
      <c r="V196" s="88"/>
      <c r="W196" s="89"/>
      <c r="X196" s="88"/>
      <c r="Y196" s="90"/>
      <c r="Z196" s="88"/>
      <c r="AA196" s="88"/>
      <c r="AB196" s="88"/>
      <c r="AC196" s="88"/>
      <c r="AD196" s="66" t="str">
        <f t="shared" si="16"/>
        <v/>
      </c>
      <c r="AE196" s="67" t="str">
        <f t="shared" si="17"/>
        <v/>
      </c>
      <c r="AF196" s="68" t="str">
        <f t="shared" si="18"/>
        <v/>
      </c>
      <c r="AG196" s="67" t="str">
        <f t="shared" si="19"/>
        <v/>
      </c>
      <c r="AH196" s="67" t="str">
        <f>IF(AE196="","",IF(COUNTIF('Books Register'!$AM$5:$AM$504,AE196)=1,SUMIF('Books Register'!$AM$5:$AM$504,AE196,'Books Register'!$AZ$5:$AZ$504),""))</f>
        <v/>
      </c>
      <c r="AI196" s="67" t="str">
        <f>IF(A196="","",IF(OR(AG196&gt;1,COUNTIF('Books Register'!$AM$5:$AM$504,AE196)&gt;1),"Duplicate",IF(AH196="","Only in 2B",INDEX('Books Register'!$AX$5:$AX$504,AH196))))</f>
        <v/>
      </c>
      <c r="AJ196" s="69" t="str">
        <f t="shared" si="20"/>
        <v/>
      </c>
      <c r="AK196" s="69" t="str">
        <f>IF(A196="","",IF(AND(R196&lt;&gt;"",R196&lt;&gt;Setup!$B$7),"Review POS / state",IF(SUMIF('FY Deadlines'!$A$5:$A$14,IF(MONTH(H196)&gt;=4,YEAR(H196),YEAR(H196)-1),'FY Deadlines'!$F$5:$F$14)=0,"Review FY deadline",IF(COUNTIFS('Books Register'!$AM$5:$AM$504,AE196,'Books Register'!$AI$5:$AI$504,"&gt;0")&gt;0,"Open - verify claim period",IF(AND(H196&lt;&gt;"",Setup!$B$24&gt;SUMIF('FY Deadlines'!$A$5:$A$14,IF(MONTH(H196)&gt;=4,YEAR(H196),YEAR(H196)-1),'FY Deadlines'!$F$5:$F$14)),"Section 16(4) expired","Open")))))</f>
        <v/>
      </c>
      <c r="AL196" s="190">
        <f t="shared" si="21"/>
        <v>192</v>
      </c>
      <c r="AM196" s="192" t="str">
        <f t="shared" si="22"/>
        <v/>
      </c>
      <c r="AN196" s="192" t="str">
        <f t="shared" si="23"/>
        <v/>
      </c>
    </row>
    <row r="197" spans="1:40" ht="15" customHeight="1" x14ac:dyDescent="0.25">
      <c r="A197" s="87"/>
      <c r="B197" s="88"/>
      <c r="C197" s="88"/>
      <c r="D197" s="88"/>
      <c r="E197" s="194"/>
      <c r="F197" s="88"/>
      <c r="G197" s="88"/>
      <c r="H197" s="89"/>
      <c r="I197" s="89"/>
      <c r="J197" s="89"/>
      <c r="K197" s="89"/>
      <c r="L197" s="90"/>
      <c r="M197" s="90"/>
      <c r="N197" s="90"/>
      <c r="O197" s="90"/>
      <c r="P197" s="90"/>
      <c r="Q197" s="90"/>
      <c r="R197" s="88"/>
      <c r="S197" s="88"/>
      <c r="T197" s="88"/>
      <c r="U197" s="88"/>
      <c r="V197" s="88"/>
      <c r="W197" s="89"/>
      <c r="X197" s="88"/>
      <c r="Y197" s="90"/>
      <c r="Z197" s="88"/>
      <c r="AA197" s="88"/>
      <c r="AB197" s="88"/>
      <c r="AC197" s="88"/>
      <c r="AD197" s="66" t="str">
        <f t="shared" ref="AD197:AD260" si="24">IF(G197="","",UPPER(SUBSTITUTE(SUBSTITUTE(SUBSTITUTE(SUBSTITUTE(SUBSTITUTE(TRIM(G197),"-",""),"/","")," ",""),".",""),"\","")))</f>
        <v/>
      </c>
      <c r="AE197" s="67" t="str">
        <f t="shared" ref="AE197:AE260" si="25">IF(OR(C197="",F197="",AD197=""),"",UPPER(TRIM(C197))&amp;"|"&amp;UPPER(TRIM(F197))&amp;"|"&amp;AD197)</f>
        <v/>
      </c>
      <c r="AF197" s="68" t="str">
        <f t="shared" ref="AF197:AF260" si="26">IF(A197="","",SUM(M197:P197))</f>
        <v/>
      </c>
      <c r="AG197" s="67" t="str">
        <f t="shared" ref="AG197:AG260" si="27">IF(AE197="","",COUNTIF($AE$5:$AE$504,AE197))</f>
        <v/>
      </c>
      <c r="AH197" s="67" t="str">
        <f>IF(AE197="","",IF(COUNTIF('Books Register'!$AM$5:$AM$504,AE197)=1,SUMIF('Books Register'!$AM$5:$AM$504,AE197,'Books Register'!$AZ$5:$AZ$504),""))</f>
        <v/>
      </c>
      <c r="AI197" s="67" t="str">
        <f>IF(A197="","",IF(OR(AG197&gt;1,COUNTIF('Books Register'!$AM$5:$AM$504,AE197)&gt;1),"Duplicate",IF(AH197="","Only in 2B",INDEX('Books Register'!$AX$5:$AX$504,AH197))))</f>
        <v/>
      </c>
      <c r="AJ197" s="69" t="str">
        <f t="shared" ref="AJ197:AJ260" si="28">IF(A197="","",IF(AH197&lt;&gt;"","See matched book row",IF(V197="Rejected","Hold: reverse/review through 4(B)",IF(V197="Pending","Hold: pending item requires temporary reversal/review",IF(T197&lt;&gt;"Available","No claim / review portal status","Verify ownership, receipt and books")))))</f>
        <v/>
      </c>
      <c r="AK197" s="69" t="str">
        <f>IF(A197="","",IF(AND(R197&lt;&gt;"",R197&lt;&gt;Setup!$B$7),"Review POS / state",IF(SUMIF('FY Deadlines'!$A$5:$A$14,IF(MONTH(H197)&gt;=4,YEAR(H197),YEAR(H197)-1),'FY Deadlines'!$F$5:$F$14)=0,"Review FY deadline",IF(COUNTIFS('Books Register'!$AM$5:$AM$504,AE197,'Books Register'!$AI$5:$AI$504,"&gt;0")&gt;0,"Open - verify claim period",IF(AND(H197&lt;&gt;"",Setup!$B$24&gt;SUMIF('FY Deadlines'!$A$5:$A$14,IF(MONTH(H197)&gt;=4,YEAR(H197),YEAR(H197)-1),'FY Deadlines'!$F$5:$F$14)),"Section 16(4) expired","Open")))))</f>
        <v/>
      </c>
      <c r="AL197" s="190">
        <f t="shared" ref="AL197:AL260" si="29">ROW()-4</f>
        <v>193</v>
      </c>
      <c r="AM197" s="192" t="str">
        <f t="shared" ref="AM197:AM260" si="30">IF($A197="","",IF(OR($B197="GSTR-1 B2B",$B197="GSTR-1A",$B197="IFF"),IF(OR($V197="Accepted",$V197="No Action",$V197="Deemed Accepted"),"INCLUDE","EXCLUDE"),IF(OR($B197="GSTR-5",$B197="GSTR-6",$B197="ICEGATE",$B197="Bill of Entry",$B197="RCM"),"INCLUDE","REVIEW SOURCE")))</f>
        <v/>
      </c>
      <c r="AN197" s="192" t="str">
        <f t="shared" ref="AN197:AN260" si="31">IF($A197="","",IF(OR($T197&lt;&gt;"Available",$AK197="Section 16(4) expired",$AK197="Review POS / state",$AM197&lt;&gt;"INCLUDE"),"EXCLUDE","INCLUDE"))</f>
        <v/>
      </c>
    </row>
    <row r="198" spans="1:40" ht="15" customHeight="1" x14ac:dyDescent="0.25">
      <c r="A198" s="87"/>
      <c r="B198" s="88"/>
      <c r="C198" s="88"/>
      <c r="D198" s="88"/>
      <c r="E198" s="194"/>
      <c r="F198" s="88"/>
      <c r="G198" s="88"/>
      <c r="H198" s="89"/>
      <c r="I198" s="89"/>
      <c r="J198" s="89"/>
      <c r="K198" s="89"/>
      <c r="L198" s="90"/>
      <c r="M198" s="90"/>
      <c r="N198" s="90"/>
      <c r="O198" s="90"/>
      <c r="P198" s="90"/>
      <c r="Q198" s="90"/>
      <c r="R198" s="88"/>
      <c r="S198" s="88"/>
      <c r="T198" s="88"/>
      <c r="U198" s="88"/>
      <c r="V198" s="88"/>
      <c r="W198" s="89"/>
      <c r="X198" s="88"/>
      <c r="Y198" s="90"/>
      <c r="Z198" s="88"/>
      <c r="AA198" s="88"/>
      <c r="AB198" s="88"/>
      <c r="AC198" s="88"/>
      <c r="AD198" s="66" t="str">
        <f t="shared" si="24"/>
        <v/>
      </c>
      <c r="AE198" s="67" t="str">
        <f t="shared" si="25"/>
        <v/>
      </c>
      <c r="AF198" s="68" t="str">
        <f t="shared" si="26"/>
        <v/>
      </c>
      <c r="AG198" s="67" t="str">
        <f t="shared" si="27"/>
        <v/>
      </c>
      <c r="AH198" s="67" t="str">
        <f>IF(AE198="","",IF(COUNTIF('Books Register'!$AM$5:$AM$504,AE198)=1,SUMIF('Books Register'!$AM$5:$AM$504,AE198,'Books Register'!$AZ$5:$AZ$504),""))</f>
        <v/>
      </c>
      <c r="AI198" s="67" t="str">
        <f>IF(A198="","",IF(OR(AG198&gt;1,COUNTIF('Books Register'!$AM$5:$AM$504,AE198)&gt;1),"Duplicate",IF(AH198="","Only in 2B",INDEX('Books Register'!$AX$5:$AX$504,AH198))))</f>
        <v/>
      </c>
      <c r="AJ198" s="69" t="str">
        <f t="shared" si="28"/>
        <v/>
      </c>
      <c r="AK198" s="69" t="str">
        <f>IF(A198="","",IF(AND(R198&lt;&gt;"",R198&lt;&gt;Setup!$B$7),"Review POS / state",IF(SUMIF('FY Deadlines'!$A$5:$A$14,IF(MONTH(H198)&gt;=4,YEAR(H198),YEAR(H198)-1),'FY Deadlines'!$F$5:$F$14)=0,"Review FY deadline",IF(COUNTIFS('Books Register'!$AM$5:$AM$504,AE198,'Books Register'!$AI$5:$AI$504,"&gt;0")&gt;0,"Open - verify claim period",IF(AND(H198&lt;&gt;"",Setup!$B$24&gt;SUMIF('FY Deadlines'!$A$5:$A$14,IF(MONTH(H198)&gt;=4,YEAR(H198),YEAR(H198)-1),'FY Deadlines'!$F$5:$F$14)),"Section 16(4) expired","Open")))))</f>
        <v/>
      </c>
      <c r="AL198" s="190">
        <f t="shared" si="29"/>
        <v>194</v>
      </c>
      <c r="AM198" s="192" t="str">
        <f t="shared" si="30"/>
        <v/>
      </c>
      <c r="AN198" s="192" t="str">
        <f t="shared" si="31"/>
        <v/>
      </c>
    </row>
    <row r="199" spans="1:40" ht="15" customHeight="1" x14ac:dyDescent="0.25">
      <c r="A199" s="87"/>
      <c r="B199" s="88"/>
      <c r="C199" s="88"/>
      <c r="D199" s="88"/>
      <c r="E199" s="194"/>
      <c r="F199" s="88"/>
      <c r="G199" s="88"/>
      <c r="H199" s="89"/>
      <c r="I199" s="89"/>
      <c r="J199" s="89"/>
      <c r="K199" s="89"/>
      <c r="L199" s="90"/>
      <c r="M199" s="90"/>
      <c r="N199" s="90"/>
      <c r="O199" s="90"/>
      <c r="P199" s="90"/>
      <c r="Q199" s="90"/>
      <c r="R199" s="88"/>
      <c r="S199" s="88"/>
      <c r="T199" s="88"/>
      <c r="U199" s="88"/>
      <c r="V199" s="88"/>
      <c r="W199" s="89"/>
      <c r="X199" s="88"/>
      <c r="Y199" s="90"/>
      <c r="Z199" s="88"/>
      <c r="AA199" s="88"/>
      <c r="AB199" s="88"/>
      <c r="AC199" s="88"/>
      <c r="AD199" s="66" t="str">
        <f t="shared" si="24"/>
        <v/>
      </c>
      <c r="AE199" s="67" t="str">
        <f t="shared" si="25"/>
        <v/>
      </c>
      <c r="AF199" s="68" t="str">
        <f t="shared" si="26"/>
        <v/>
      </c>
      <c r="AG199" s="67" t="str">
        <f t="shared" si="27"/>
        <v/>
      </c>
      <c r="AH199" s="67" t="str">
        <f>IF(AE199="","",IF(COUNTIF('Books Register'!$AM$5:$AM$504,AE199)=1,SUMIF('Books Register'!$AM$5:$AM$504,AE199,'Books Register'!$AZ$5:$AZ$504),""))</f>
        <v/>
      </c>
      <c r="AI199" s="67" t="str">
        <f>IF(A199="","",IF(OR(AG199&gt;1,COUNTIF('Books Register'!$AM$5:$AM$504,AE199)&gt;1),"Duplicate",IF(AH199="","Only in 2B",INDEX('Books Register'!$AX$5:$AX$504,AH199))))</f>
        <v/>
      </c>
      <c r="AJ199" s="69" t="str">
        <f t="shared" si="28"/>
        <v/>
      </c>
      <c r="AK199" s="69" t="str">
        <f>IF(A199="","",IF(AND(R199&lt;&gt;"",R199&lt;&gt;Setup!$B$7),"Review POS / state",IF(SUMIF('FY Deadlines'!$A$5:$A$14,IF(MONTH(H199)&gt;=4,YEAR(H199),YEAR(H199)-1),'FY Deadlines'!$F$5:$F$14)=0,"Review FY deadline",IF(COUNTIFS('Books Register'!$AM$5:$AM$504,AE199,'Books Register'!$AI$5:$AI$504,"&gt;0")&gt;0,"Open - verify claim period",IF(AND(H199&lt;&gt;"",Setup!$B$24&gt;SUMIF('FY Deadlines'!$A$5:$A$14,IF(MONTH(H199)&gt;=4,YEAR(H199),YEAR(H199)-1),'FY Deadlines'!$F$5:$F$14)),"Section 16(4) expired","Open")))))</f>
        <v/>
      </c>
      <c r="AL199" s="190">
        <f t="shared" si="29"/>
        <v>195</v>
      </c>
      <c r="AM199" s="192" t="str">
        <f t="shared" si="30"/>
        <v/>
      </c>
      <c r="AN199" s="192" t="str">
        <f t="shared" si="31"/>
        <v/>
      </c>
    </row>
    <row r="200" spans="1:40" ht="15" customHeight="1" x14ac:dyDescent="0.25">
      <c r="A200" s="87"/>
      <c r="B200" s="88"/>
      <c r="C200" s="88"/>
      <c r="D200" s="88"/>
      <c r="E200" s="194"/>
      <c r="F200" s="88"/>
      <c r="G200" s="88"/>
      <c r="H200" s="89"/>
      <c r="I200" s="89"/>
      <c r="J200" s="89"/>
      <c r="K200" s="89"/>
      <c r="L200" s="90"/>
      <c r="M200" s="90"/>
      <c r="N200" s="90"/>
      <c r="O200" s="90"/>
      <c r="P200" s="90"/>
      <c r="Q200" s="90"/>
      <c r="R200" s="88"/>
      <c r="S200" s="88"/>
      <c r="T200" s="88"/>
      <c r="U200" s="88"/>
      <c r="V200" s="88"/>
      <c r="W200" s="89"/>
      <c r="X200" s="88"/>
      <c r="Y200" s="90"/>
      <c r="Z200" s="88"/>
      <c r="AA200" s="88"/>
      <c r="AB200" s="88"/>
      <c r="AC200" s="88"/>
      <c r="AD200" s="66" t="str">
        <f t="shared" si="24"/>
        <v/>
      </c>
      <c r="AE200" s="67" t="str">
        <f t="shared" si="25"/>
        <v/>
      </c>
      <c r="AF200" s="68" t="str">
        <f t="shared" si="26"/>
        <v/>
      </c>
      <c r="AG200" s="67" t="str">
        <f t="shared" si="27"/>
        <v/>
      </c>
      <c r="AH200" s="67" t="str">
        <f>IF(AE200="","",IF(COUNTIF('Books Register'!$AM$5:$AM$504,AE200)=1,SUMIF('Books Register'!$AM$5:$AM$504,AE200,'Books Register'!$AZ$5:$AZ$504),""))</f>
        <v/>
      </c>
      <c r="AI200" s="67" t="str">
        <f>IF(A200="","",IF(OR(AG200&gt;1,COUNTIF('Books Register'!$AM$5:$AM$504,AE200)&gt;1),"Duplicate",IF(AH200="","Only in 2B",INDEX('Books Register'!$AX$5:$AX$504,AH200))))</f>
        <v/>
      </c>
      <c r="AJ200" s="69" t="str">
        <f t="shared" si="28"/>
        <v/>
      </c>
      <c r="AK200" s="69" t="str">
        <f>IF(A200="","",IF(AND(R200&lt;&gt;"",R200&lt;&gt;Setup!$B$7),"Review POS / state",IF(SUMIF('FY Deadlines'!$A$5:$A$14,IF(MONTH(H200)&gt;=4,YEAR(H200),YEAR(H200)-1),'FY Deadlines'!$F$5:$F$14)=0,"Review FY deadline",IF(COUNTIFS('Books Register'!$AM$5:$AM$504,AE200,'Books Register'!$AI$5:$AI$504,"&gt;0")&gt;0,"Open - verify claim period",IF(AND(H200&lt;&gt;"",Setup!$B$24&gt;SUMIF('FY Deadlines'!$A$5:$A$14,IF(MONTH(H200)&gt;=4,YEAR(H200),YEAR(H200)-1),'FY Deadlines'!$F$5:$F$14)),"Section 16(4) expired","Open")))))</f>
        <v/>
      </c>
      <c r="AL200" s="190">
        <f t="shared" si="29"/>
        <v>196</v>
      </c>
      <c r="AM200" s="192" t="str">
        <f t="shared" si="30"/>
        <v/>
      </c>
      <c r="AN200" s="192" t="str">
        <f t="shared" si="31"/>
        <v/>
      </c>
    </row>
    <row r="201" spans="1:40" ht="15" customHeight="1" x14ac:dyDescent="0.25">
      <c r="A201" s="87"/>
      <c r="B201" s="88"/>
      <c r="C201" s="88"/>
      <c r="D201" s="88"/>
      <c r="E201" s="194"/>
      <c r="F201" s="88"/>
      <c r="G201" s="88"/>
      <c r="H201" s="89"/>
      <c r="I201" s="89"/>
      <c r="J201" s="89"/>
      <c r="K201" s="89"/>
      <c r="L201" s="90"/>
      <c r="M201" s="90"/>
      <c r="N201" s="90"/>
      <c r="O201" s="90"/>
      <c r="P201" s="90"/>
      <c r="Q201" s="90"/>
      <c r="R201" s="88"/>
      <c r="S201" s="88"/>
      <c r="T201" s="88"/>
      <c r="U201" s="88"/>
      <c r="V201" s="88"/>
      <c r="W201" s="89"/>
      <c r="X201" s="88"/>
      <c r="Y201" s="90"/>
      <c r="Z201" s="88"/>
      <c r="AA201" s="88"/>
      <c r="AB201" s="88"/>
      <c r="AC201" s="88"/>
      <c r="AD201" s="66" t="str">
        <f t="shared" si="24"/>
        <v/>
      </c>
      <c r="AE201" s="67" t="str">
        <f t="shared" si="25"/>
        <v/>
      </c>
      <c r="AF201" s="68" t="str">
        <f t="shared" si="26"/>
        <v/>
      </c>
      <c r="AG201" s="67" t="str">
        <f t="shared" si="27"/>
        <v/>
      </c>
      <c r="AH201" s="67" t="str">
        <f>IF(AE201="","",IF(COUNTIF('Books Register'!$AM$5:$AM$504,AE201)=1,SUMIF('Books Register'!$AM$5:$AM$504,AE201,'Books Register'!$AZ$5:$AZ$504),""))</f>
        <v/>
      </c>
      <c r="AI201" s="67" t="str">
        <f>IF(A201="","",IF(OR(AG201&gt;1,COUNTIF('Books Register'!$AM$5:$AM$504,AE201)&gt;1),"Duplicate",IF(AH201="","Only in 2B",INDEX('Books Register'!$AX$5:$AX$504,AH201))))</f>
        <v/>
      </c>
      <c r="AJ201" s="69" t="str">
        <f t="shared" si="28"/>
        <v/>
      </c>
      <c r="AK201" s="69" t="str">
        <f>IF(A201="","",IF(AND(R201&lt;&gt;"",R201&lt;&gt;Setup!$B$7),"Review POS / state",IF(SUMIF('FY Deadlines'!$A$5:$A$14,IF(MONTH(H201)&gt;=4,YEAR(H201),YEAR(H201)-1),'FY Deadlines'!$F$5:$F$14)=0,"Review FY deadline",IF(COUNTIFS('Books Register'!$AM$5:$AM$504,AE201,'Books Register'!$AI$5:$AI$504,"&gt;0")&gt;0,"Open - verify claim period",IF(AND(H201&lt;&gt;"",Setup!$B$24&gt;SUMIF('FY Deadlines'!$A$5:$A$14,IF(MONTH(H201)&gt;=4,YEAR(H201),YEAR(H201)-1),'FY Deadlines'!$F$5:$F$14)),"Section 16(4) expired","Open")))))</f>
        <v/>
      </c>
      <c r="AL201" s="190">
        <f t="shared" si="29"/>
        <v>197</v>
      </c>
      <c r="AM201" s="192" t="str">
        <f t="shared" si="30"/>
        <v/>
      </c>
      <c r="AN201" s="192" t="str">
        <f t="shared" si="31"/>
        <v/>
      </c>
    </row>
    <row r="202" spans="1:40" ht="15" customHeight="1" x14ac:dyDescent="0.25">
      <c r="A202" s="87"/>
      <c r="B202" s="88"/>
      <c r="C202" s="88"/>
      <c r="D202" s="88"/>
      <c r="E202" s="194"/>
      <c r="F202" s="88"/>
      <c r="G202" s="88"/>
      <c r="H202" s="89"/>
      <c r="I202" s="89"/>
      <c r="J202" s="89"/>
      <c r="K202" s="89"/>
      <c r="L202" s="90"/>
      <c r="M202" s="90"/>
      <c r="N202" s="90"/>
      <c r="O202" s="90"/>
      <c r="P202" s="90"/>
      <c r="Q202" s="90"/>
      <c r="R202" s="88"/>
      <c r="S202" s="88"/>
      <c r="T202" s="88"/>
      <c r="U202" s="88"/>
      <c r="V202" s="88"/>
      <c r="W202" s="89"/>
      <c r="X202" s="88"/>
      <c r="Y202" s="90"/>
      <c r="Z202" s="88"/>
      <c r="AA202" s="88"/>
      <c r="AB202" s="88"/>
      <c r="AC202" s="88"/>
      <c r="AD202" s="66" t="str">
        <f t="shared" si="24"/>
        <v/>
      </c>
      <c r="AE202" s="67" t="str">
        <f t="shared" si="25"/>
        <v/>
      </c>
      <c r="AF202" s="68" t="str">
        <f t="shared" si="26"/>
        <v/>
      </c>
      <c r="AG202" s="67" t="str">
        <f t="shared" si="27"/>
        <v/>
      </c>
      <c r="AH202" s="67" t="str">
        <f>IF(AE202="","",IF(COUNTIF('Books Register'!$AM$5:$AM$504,AE202)=1,SUMIF('Books Register'!$AM$5:$AM$504,AE202,'Books Register'!$AZ$5:$AZ$504),""))</f>
        <v/>
      </c>
      <c r="AI202" s="67" t="str">
        <f>IF(A202="","",IF(OR(AG202&gt;1,COUNTIF('Books Register'!$AM$5:$AM$504,AE202)&gt;1),"Duplicate",IF(AH202="","Only in 2B",INDEX('Books Register'!$AX$5:$AX$504,AH202))))</f>
        <v/>
      </c>
      <c r="AJ202" s="69" t="str">
        <f t="shared" si="28"/>
        <v/>
      </c>
      <c r="AK202" s="69" t="str">
        <f>IF(A202="","",IF(AND(R202&lt;&gt;"",R202&lt;&gt;Setup!$B$7),"Review POS / state",IF(SUMIF('FY Deadlines'!$A$5:$A$14,IF(MONTH(H202)&gt;=4,YEAR(H202),YEAR(H202)-1),'FY Deadlines'!$F$5:$F$14)=0,"Review FY deadline",IF(COUNTIFS('Books Register'!$AM$5:$AM$504,AE202,'Books Register'!$AI$5:$AI$504,"&gt;0")&gt;0,"Open - verify claim period",IF(AND(H202&lt;&gt;"",Setup!$B$24&gt;SUMIF('FY Deadlines'!$A$5:$A$14,IF(MONTH(H202)&gt;=4,YEAR(H202),YEAR(H202)-1),'FY Deadlines'!$F$5:$F$14)),"Section 16(4) expired","Open")))))</f>
        <v/>
      </c>
      <c r="AL202" s="190">
        <f t="shared" si="29"/>
        <v>198</v>
      </c>
      <c r="AM202" s="192" t="str">
        <f t="shared" si="30"/>
        <v/>
      </c>
      <c r="AN202" s="192" t="str">
        <f t="shared" si="31"/>
        <v/>
      </c>
    </row>
    <row r="203" spans="1:40" ht="15" customHeight="1" x14ac:dyDescent="0.25">
      <c r="A203" s="87"/>
      <c r="B203" s="88"/>
      <c r="C203" s="88"/>
      <c r="D203" s="88"/>
      <c r="E203" s="194"/>
      <c r="F203" s="88"/>
      <c r="G203" s="88"/>
      <c r="H203" s="89"/>
      <c r="I203" s="89"/>
      <c r="J203" s="89"/>
      <c r="K203" s="89"/>
      <c r="L203" s="90"/>
      <c r="M203" s="90"/>
      <c r="N203" s="90"/>
      <c r="O203" s="90"/>
      <c r="P203" s="90"/>
      <c r="Q203" s="90"/>
      <c r="R203" s="88"/>
      <c r="S203" s="88"/>
      <c r="T203" s="88"/>
      <c r="U203" s="88"/>
      <c r="V203" s="88"/>
      <c r="W203" s="89"/>
      <c r="X203" s="88"/>
      <c r="Y203" s="90"/>
      <c r="Z203" s="88"/>
      <c r="AA203" s="88"/>
      <c r="AB203" s="88"/>
      <c r="AC203" s="88"/>
      <c r="AD203" s="66" t="str">
        <f t="shared" si="24"/>
        <v/>
      </c>
      <c r="AE203" s="67" t="str">
        <f t="shared" si="25"/>
        <v/>
      </c>
      <c r="AF203" s="68" t="str">
        <f t="shared" si="26"/>
        <v/>
      </c>
      <c r="AG203" s="67" t="str">
        <f t="shared" si="27"/>
        <v/>
      </c>
      <c r="AH203" s="67" t="str">
        <f>IF(AE203="","",IF(COUNTIF('Books Register'!$AM$5:$AM$504,AE203)=1,SUMIF('Books Register'!$AM$5:$AM$504,AE203,'Books Register'!$AZ$5:$AZ$504),""))</f>
        <v/>
      </c>
      <c r="AI203" s="67" t="str">
        <f>IF(A203="","",IF(OR(AG203&gt;1,COUNTIF('Books Register'!$AM$5:$AM$504,AE203)&gt;1),"Duplicate",IF(AH203="","Only in 2B",INDEX('Books Register'!$AX$5:$AX$504,AH203))))</f>
        <v/>
      </c>
      <c r="AJ203" s="69" t="str">
        <f t="shared" si="28"/>
        <v/>
      </c>
      <c r="AK203" s="69" t="str">
        <f>IF(A203="","",IF(AND(R203&lt;&gt;"",R203&lt;&gt;Setup!$B$7),"Review POS / state",IF(SUMIF('FY Deadlines'!$A$5:$A$14,IF(MONTH(H203)&gt;=4,YEAR(H203),YEAR(H203)-1),'FY Deadlines'!$F$5:$F$14)=0,"Review FY deadline",IF(COUNTIFS('Books Register'!$AM$5:$AM$504,AE203,'Books Register'!$AI$5:$AI$504,"&gt;0")&gt;0,"Open - verify claim period",IF(AND(H203&lt;&gt;"",Setup!$B$24&gt;SUMIF('FY Deadlines'!$A$5:$A$14,IF(MONTH(H203)&gt;=4,YEAR(H203),YEAR(H203)-1),'FY Deadlines'!$F$5:$F$14)),"Section 16(4) expired","Open")))))</f>
        <v/>
      </c>
      <c r="AL203" s="190">
        <f t="shared" si="29"/>
        <v>199</v>
      </c>
      <c r="AM203" s="192" t="str">
        <f t="shared" si="30"/>
        <v/>
      </c>
      <c r="AN203" s="192" t="str">
        <f t="shared" si="31"/>
        <v/>
      </c>
    </row>
    <row r="204" spans="1:40" ht="15" customHeight="1" x14ac:dyDescent="0.25">
      <c r="A204" s="87"/>
      <c r="B204" s="88"/>
      <c r="C204" s="88"/>
      <c r="D204" s="88"/>
      <c r="E204" s="194"/>
      <c r="F204" s="88"/>
      <c r="G204" s="88"/>
      <c r="H204" s="89"/>
      <c r="I204" s="89"/>
      <c r="J204" s="89"/>
      <c r="K204" s="89"/>
      <c r="L204" s="90"/>
      <c r="M204" s="90"/>
      <c r="N204" s="90"/>
      <c r="O204" s="90"/>
      <c r="P204" s="90"/>
      <c r="Q204" s="90"/>
      <c r="R204" s="88"/>
      <c r="S204" s="88"/>
      <c r="T204" s="88"/>
      <c r="U204" s="88"/>
      <c r="V204" s="88"/>
      <c r="W204" s="89"/>
      <c r="X204" s="88"/>
      <c r="Y204" s="90"/>
      <c r="Z204" s="88"/>
      <c r="AA204" s="88"/>
      <c r="AB204" s="88"/>
      <c r="AC204" s="88"/>
      <c r="AD204" s="66" t="str">
        <f t="shared" si="24"/>
        <v/>
      </c>
      <c r="AE204" s="67" t="str">
        <f t="shared" si="25"/>
        <v/>
      </c>
      <c r="AF204" s="68" t="str">
        <f t="shared" si="26"/>
        <v/>
      </c>
      <c r="AG204" s="67" t="str">
        <f t="shared" si="27"/>
        <v/>
      </c>
      <c r="AH204" s="67" t="str">
        <f>IF(AE204="","",IF(COUNTIF('Books Register'!$AM$5:$AM$504,AE204)=1,SUMIF('Books Register'!$AM$5:$AM$504,AE204,'Books Register'!$AZ$5:$AZ$504),""))</f>
        <v/>
      </c>
      <c r="AI204" s="67" t="str">
        <f>IF(A204="","",IF(OR(AG204&gt;1,COUNTIF('Books Register'!$AM$5:$AM$504,AE204)&gt;1),"Duplicate",IF(AH204="","Only in 2B",INDEX('Books Register'!$AX$5:$AX$504,AH204))))</f>
        <v/>
      </c>
      <c r="AJ204" s="69" t="str">
        <f t="shared" si="28"/>
        <v/>
      </c>
      <c r="AK204" s="69" t="str">
        <f>IF(A204="","",IF(AND(R204&lt;&gt;"",R204&lt;&gt;Setup!$B$7),"Review POS / state",IF(SUMIF('FY Deadlines'!$A$5:$A$14,IF(MONTH(H204)&gt;=4,YEAR(H204),YEAR(H204)-1),'FY Deadlines'!$F$5:$F$14)=0,"Review FY deadline",IF(COUNTIFS('Books Register'!$AM$5:$AM$504,AE204,'Books Register'!$AI$5:$AI$504,"&gt;0")&gt;0,"Open - verify claim period",IF(AND(H204&lt;&gt;"",Setup!$B$24&gt;SUMIF('FY Deadlines'!$A$5:$A$14,IF(MONTH(H204)&gt;=4,YEAR(H204),YEAR(H204)-1),'FY Deadlines'!$F$5:$F$14)),"Section 16(4) expired","Open")))))</f>
        <v/>
      </c>
      <c r="AL204" s="190">
        <f t="shared" si="29"/>
        <v>200</v>
      </c>
      <c r="AM204" s="192" t="str">
        <f t="shared" si="30"/>
        <v/>
      </c>
      <c r="AN204" s="192" t="str">
        <f t="shared" si="31"/>
        <v/>
      </c>
    </row>
    <row r="205" spans="1:40" ht="15" customHeight="1" x14ac:dyDescent="0.25">
      <c r="A205" s="87"/>
      <c r="B205" s="88"/>
      <c r="C205" s="88"/>
      <c r="D205" s="88"/>
      <c r="E205" s="194"/>
      <c r="F205" s="88"/>
      <c r="G205" s="88"/>
      <c r="H205" s="89"/>
      <c r="I205" s="89"/>
      <c r="J205" s="89"/>
      <c r="K205" s="89"/>
      <c r="L205" s="90"/>
      <c r="M205" s="90"/>
      <c r="N205" s="90"/>
      <c r="O205" s="90"/>
      <c r="P205" s="90"/>
      <c r="Q205" s="90"/>
      <c r="R205" s="88"/>
      <c r="S205" s="88"/>
      <c r="T205" s="88"/>
      <c r="U205" s="88"/>
      <c r="V205" s="88"/>
      <c r="W205" s="89"/>
      <c r="X205" s="88"/>
      <c r="Y205" s="90"/>
      <c r="Z205" s="88"/>
      <c r="AA205" s="88"/>
      <c r="AB205" s="88"/>
      <c r="AC205" s="88"/>
      <c r="AD205" s="66" t="str">
        <f t="shared" si="24"/>
        <v/>
      </c>
      <c r="AE205" s="67" t="str">
        <f t="shared" si="25"/>
        <v/>
      </c>
      <c r="AF205" s="68" t="str">
        <f t="shared" si="26"/>
        <v/>
      </c>
      <c r="AG205" s="67" t="str">
        <f t="shared" si="27"/>
        <v/>
      </c>
      <c r="AH205" s="67" t="str">
        <f>IF(AE205="","",IF(COUNTIF('Books Register'!$AM$5:$AM$504,AE205)=1,SUMIF('Books Register'!$AM$5:$AM$504,AE205,'Books Register'!$AZ$5:$AZ$504),""))</f>
        <v/>
      </c>
      <c r="AI205" s="67" t="str">
        <f>IF(A205="","",IF(OR(AG205&gt;1,COUNTIF('Books Register'!$AM$5:$AM$504,AE205)&gt;1),"Duplicate",IF(AH205="","Only in 2B",INDEX('Books Register'!$AX$5:$AX$504,AH205))))</f>
        <v/>
      </c>
      <c r="AJ205" s="69" t="str">
        <f t="shared" si="28"/>
        <v/>
      </c>
      <c r="AK205" s="69" t="str">
        <f>IF(A205="","",IF(AND(R205&lt;&gt;"",R205&lt;&gt;Setup!$B$7),"Review POS / state",IF(SUMIF('FY Deadlines'!$A$5:$A$14,IF(MONTH(H205)&gt;=4,YEAR(H205),YEAR(H205)-1),'FY Deadlines'!$F$5:$F$14)=0,"Review FY deadline",IF(COUNTIFS('Books Register'!$AM$5:$AM$504,AE205,'Books Register'!$AI$5:$AI$504,"&gt;0")&gt;0,"Open - verify claim period",IF(AND(H205&lt;&gt;"",Setup!$B$24&gt;SUMIF('FY Deadlines'!$A$5:$A$14,IF(MONTH(H205)&gt;=4,YEAR(H205),YEAR(H205)-1),'FY Deadlines'!$F$5:$F$14)),"Section 16(4) expired","Open")))))</f>
        <v/>
      </c>
      <c r="AL205" s="190">
        <f t="shared" si="29"/>
        <v>201</v>
      </c>
      <c r="AM205" s="192" t="str">
        <f t="shared" si="30"/>
        <v/>
      </c>
      <c r="AN205" s="192" t="str">
        <f t="shared" si="31"/>
        <v/>
      </c>
    </row>
    <row r="206" spans="1:40" ht="15" customHeight="1" x14ac:dyDescent="0.25">
      <c r="A206" s="87"/>
      <c r="B206" s="88"/>
      <c r="C206" s="88"/>
      <c r="D206" s="88"/>
      <c r="E206" s="194"/>
      <c r="F206" s="88"/>
      <c r="G206" s="88"/>
      <c r="H206" s="89"/>
      <c r="I206" s="89"/>
      <c r="J206" s="89"/>
      <c r="K206" s="89"/>
      <c r="L206" s="90"/>
      <c r="M206" s="90"/>
      <c r="N206" s="90"/>
      <c r="O206" s="90"/>
      <c r="P206" s="90"/>
      <c r="Q206" s="90"/>
      <c r="R206" s="88"/>
      <c r="S206" s="88"/>
      <c r="T206" s="88"/>
      <c r="U206" s="88"/>
      <c r="V206" s="88"/>
      <c r="W206" s="89"/>
      <c r="X206" s="88"/>
      <c r="Y206" s="90"/>
      <c r="Z206" s="88"/>
      <c r="AA206" s="88"/>
      <c r="AB206" s="88"/>
      <c r="AC206" s="88"/>
      <c r="AD206" s="66" t="str">
        <f t="shared" si="24"/>
        <v/>
      </c>
      <c r="AE206" s="67" t="str">
        <f t="shared" si="25"/>
        <v/>
      </c>
      <c r="AF206" s="68" t="str">
        <f t="shared" si="26"/>
        <v/>
      </c>
      <c r="AG206" s="67" t="str">
        <f t="shared" si="27"/>
        <v/>
      </c>
      <c r="AH206" s="67" t="str">
        <f>IF(AE206="","",IF(COUNTIF('Books Register'!$AM$5:$AM$504,AE206)=1,SUMIF('Books Register'!$AM$5:$AM$504,AE206,'Books Register'!$AZ$5:$AZ$504),""))</f>
        <v/>
      </c>
      <c r="AI206" s="67" t="str">
        <f>IF(A206="","",IF(OR(AG206&gt;1,COUNTIF('Books Register'!$AM$5:$AM$504,AE206)&gt;1),"Duplicate",IF(AH206="","Only in 2B",INDEX('Books Register'!$AX$5:$AX$504,AH206))))</f>
        <v/>
      </c>
      <c r="AJ206" s="69" t="str">
        <f t="shared" si="28"/>
        <v/>
      </c>
      <c r="AK206" s="69" t="str">
        <f>IF(A206="","",IF(AND(R206&lt;&gt;"",R206&lt;&gt;Setup!$B$7),"Review POS / state",IF(SUMIF('FY Deadlines'!$A$5:$A$14,IF(MONTH(H206)&gt;=4,YEAR(H206),YEAR(H206)-1),'FY Deadlines'!$F$5:$F$14)=0,"Review FY deadline",IF(COUNTIFS('Books Register'!$AM$5:$AM$504,AE206,'Books Register'!$AI$5:$AI$504,"&gt;0")&gt;0,"Open - verify claim period",IF(AND(H206&lt;&gt;"",Setup!$B$24&gt;SUMIF('FY Deadlines'!$A$5:$A$14,IF(MONTH(H206)&gt;=4,YEAR(H206),YEAR(H206)-1),'FY Deadlines'!$F$5:$F$14)),"Section 16(4) expired","Open")))))</f>
        <v/>
      </c>
      <c r="AL206" s="190">
        <f t="shared" si="29"/>
        <v>202</v>
      </c>
      <c r="AM206" s="192" t="str">
        <f t="shared" si="30"/>
        <v/>
      </c>
      <c r="AN206" s="192" t="str">
        <f t="shared" si="31"/>
        <v/>
      </c>
    </row>
    <row r="207" spans="1:40" ht="15" customHeight="1" x14ac:dyDescent="0.25">
      <c r="A207" s="87"/>
      <c r="B207" s="88"/>
      <c r="C207" s="88"/>
      <c r="D207" s="88"/>
      <c r="E207" s="194"/>
      <c r="F207" s="88"/>
      <c r="G207" s="88"/>
      <c r="H207" s="89"/>
      <c r="I207" s="89"/>
      <c r="J207" s="89"/>
      <c r="K207" s="89"/>
      <c r="L207" s="90"/>
      <c r="M207" s="90"/>
      <c r="N207" s="90"/>
      <c r="O207" s="90"/>
      <c r="P207" s="90"/>
      <c r="Q207" s="90"/>
      <c r="R207" s="88"/>
      <c r="S207" s="88"/>
      <c r="T207" s="88"/>
      <c r="U207" s="88"/>
      <c r="V207" s="88"/>
      <c r="W207" s="89"/>
      <c r="X207" s="88"/>
      <c r="Y207" s="90"/>
      <c r="Z207" s="88"/>
      <c r="AA207" s="88"/>
      <c r="AB207" s="88"/>
      <c r="AC207" s="88"/>
      <c r="AD207" s="66" t="str">
        <f t="shared" si="24"/>
        <v/>
      </c>
      <c r="AE207" s="67" t="str">
        <f t="shared" si="25"/>
        <v/>
      </c>
      <c r="AF207" s="68" t="str">
        <f t="shared" si="26"/>
        <v/>
      </c>
      <c r="AG207" s="67" t="str">
        <f t="shared" si="27"/>
        <v/>
      </c>
      <c r="AH207" s="67" t="str">
        <f>IF(AE207="","",IF(COUNTIF('Books Register'!$AM$5:$AM$504,AE207)=1,SUMIF('Books Register'!$AM$5:$AM$504,AE207,'Books Register'!$AZ$5:$AZ$504),""))</f>
        <v/>
      </c>
      <c r="AI207" s="67" t="str">
        <f>IF(A207="","",IF(OR(AG207&gt;1,COUNTIF('Books Register'!$AM$5:$AM$504,AE207)&gt;1),"Duplicate",IF(AH207="","Only in 2B",INDEX('Books Register'!$AX$5:$AX$504,AH207))))</f>
        <v/>
      </c>
      <c r="AJ207" s="69" t="str">
        <f t="shared" si="28"/>
        <v/>
      </c>
      <c r="AK207" s="69" t="str">
        <f>IF(A207="","",IF(AND(R207&lt;&gt;"",R207&lt;&gt;Setup!$B$7),"Review POS / state",IF(SUMIF('FY Deadlines'!$A$5:$A$14,IF(MONTH(H207)&gt;=4,YEAR(H207),YEAR(H207)-1),'FY Deadlines'!$F$5:$F$14)=0,"Review FY deadline",IF(COUNTIFS('Books Register'!$AM$5:$AM$504,AE207,'Books Register'!$AI$5:$AI$504,"&gt;0")&gt;0,"Open - verify claim period",IF(AND(H207&lt;&gt;"",Setup!$B$24&gt;SUMIF('FY Deadlines'!$A$5:$A$14,IF(MONTH(H207)&gt;=4,YEAR(H207),YEAR(H207)-1),'FY Deadlines'!$F$5:$F$14)),"Section 16(4) expired","Open")))))</f>
        <v/>
      </c>
      <c r="AL207" s="190">
        <f t="shared" si="29"/>
        <v>203</v>
      </c>
      <c r="AM207" s="192" t="str">
        <f t="shared" si="30"/>
        <v/>
      </c>
      <c r="AN207" s="192" t="str">
        <f t="shared" si="31"/>
        <v/>
      </c>
    </row>
    <row r="208" spans="1:40" ht="15" customHeight="1" x14ac:dyDescent="0.25">
      <c r="A208" s="87"/>
      <c r="B208" s="88"/>
      <c r="C208" s="88"/>
      <c r="D208" s="88"/>
      <c r="E208" s="194"/>
      <c r="F208" s="88"/>
      <c r="G208" s="88"/>
      <c r="H208" s="89"/>
      <c r="I208" s="89"/>
      <c r="J208" s="89"/>
      <c r="K208" s="89"/>
      <c r="L208" s="90"/>
      <c r="M208" s="90"/>
      <c r="N208" s="90"/>
      <c r="O208" s="90"/>
      <c r="P208" s="90"/>
      <c r="Q208" s="90"/>
      <c r="R208" s="88"/>
      <c r="S208" s="88"/>
      <c r="T208" s="88"/>
      <c r="U208" s="88"/>
      <c r="V208" s="88"/>
      <c r="W208" s="89"/>
      <c r="X208" s="88"/>
      <c r="Y208" s="90"/>
      <c r="Z208" s="88"/>
      <c r="AA208" s="88"/>
      <c r="AB208" s="88"/>
      <c r="AC208" s="88"/>
      <c r="AD208" s="66" t="str">
        <f t="shared" si="24"/>
        <v/>
      </c>
      <c r="AE208" s="67" t="str">
        <f t="shared" si="25"/>
        <v/>
      </c>
      <c r="AF208" s="68" t="str">
        <f t="shared" si="26"/>
        <v/>
      </c>
      <c r="AG208" s="67" t="str">
        <f t="shared" si="27"/>
        <v/>
      </c>
      <c r="AH208" s="67" t="str">
        <f>IF(AE208="","",IF(COUNTIF('Books Register'!$AM$5:$AM$504,AE208)=1,SUMIF('Books Register'!$AM$5:$AM$504,AE208,'Books Register'!$AZ$5:$AZ$504),""))</f>
        <v/>
      </c>
      <c r="AI208" s="67" t="str">
        <f>IF(A208="","",IF(OR(AG208&gt;1,COUNTIF('Books Register'!$AM$5:$AM$504,AE208)&gt;1),"Duplicate",IF(AH208="","Only in 2B",INDEX('Books Register'!$AX$5:$AX$504,AH208))))</f>
        <v/>
      </c>
      <c r="AJ208" s="69" t="str">
        <f t="shared" si="28"/>
        <v/>
      </c>
      <c r="AK208" s="69" t="str">
        <f>IF(A208="","",IF(AND(R208&lt;&gt;"",R208&lt;&gt;Setup!$B$7),"Review POS / state",IF(SUMIF('FY Deadlines'!$A$5:$A$14,IF(MONTH(H208)&gt;=4,YEAR(H208),YEAR(H208)-1),'FY Deadlines'!$F$5:$F$14)=0,"Review FY deadline",IF(COUNTIFS('Books Register'!$AM$5:$AM$504,AE208,'Books Register'!$AI$5:$AI$504,"&gt;0")&gt;0,"Open - verify claim period",IF(AND(H208&lt;&gt;"",Setup!$B$24&gt;SUMIF('FY Deadlines'!$A$5:$A$14,IF(MONTH(H208)&gt;=4,YEAR(H208),YEAR(H208)-1),'FY Deadlines'!$F$5:$F$14)),"Section 16(4) expired","Open")))))</f>
        <v/>
      </c>
      <c r="AL208" s="190">
        <f t="shared" si="29"/>
        <v>204</v>
      </c>
      <c r="AM208" s="192" t="str">
        <f t="shared" si="30"/>
        <v/>
      </c>
      <c r="AN208" s="192" t="str">
        <f t="shared" si="31"/>
        <v/>
      </c>
    </row>
    <row r="209" spans="1:40" ht="15" customHeight="1" x14ac:dyDescent="0.25">
      <c r="A209" s="87"/>
      <c r="B209" s="88"/>
      <c r="C209" s="88"/>
      <c r="D209" s="88"/>
      <c r="E209" s="194"/>
      <c r="F209" s="88"/>
      <c r="G209" s="88"/>
      <c r="H209" s="89"/>
      <c r="I209" s="89"/>
      <c r="J209" s="89"/>
      <c r="K209" s="89"/>
      <c r="L209" s="90"/>
      <c r="M209" s="90"/>
      <c r="N209" s="90"/>
      <c r="O209" s="90"/>
      <c r="P209" s="90"/>
      <c r="Q209" s="90"/>
      <c r="R209" s="88"/>
      <c r="S209" s="88"/>
      <c r="T209" s="88"/>
      <c r="U209" s="88"/>
      <c r="V209" s="88"/>
      <c r="W209" s="89"/>
      <c r="X209" s="88"/>
      <c r="Y209" s="90"/>
      <c r="Z209" s="88"/>
      <c r="AA209" s="88"/>
      <c r="AB209" s="88"/>
      <c r="AC209" s="88"/>
      <c r="AD209" s="66" t="str">
        <f t="shared" si="24"/>
        <v/>
      </c>
      <c r="AE209" s="67" t="str">
        <f t="shared" si="25"/>
        <v/>
      </c>
      <c r="AF209" s="68" t="str">
        <f t="shared" si="26"/>
        <v/>
      </c>
      <c r="AG209" s="67" t="str">
        <f t="shared" si="27"/>
        <v/>
      </c>
      <c r="AH209" s="67" t="str">
        <f>IF(AE209="","",IF(COUNTIF('Books Register'!$AM$5:$AM$504,AE209)=1,SUMIF('Books Register'!$AM$5:$AM$504,AE209,'Books Register'!$AZ$5:$AZ$504),""))</f>
        <v/>
      </c>
      <c r="AI209" s="67" t="str">
        <f>IF(A209="","",IF(OR(AG209&gt;1,COUNTIF('Books Register'!$AM$5:$AM$504,AE209)&gt;1),"Duplicate",IF(AH209="","Only in 2B",INDEX('Books Register'!$AX$5:$AX$504,AH209))))</f>
        <v/>
      </c>
      <c r="AJ209" s="69" t="str">
        <f t="shared" si="28"/>
        <v/>
      </c>
      <c r="AK209" s="69" t="str">
        <f>IF(A209="","",IF(AND(R209&lt;&gt;"",R209&lt;&gt;Setup!$B$7),"Review POS / state",IF(SUMIF('FY Deadlines'!$A$5:$A$14,IF(MONTH(H209)&gt;=4,YEAR(H209),YEAR(H209)-1),'FY Deadlines'!$F$5:$F$14)=0,"Review FY deadline",IF(COUNTIFS('Books Register'!$AM$5:$AM$504,AE209,'Books Register'!$AI$5:$AI$504,"&gt;0")&gt;0,"Open - verify claim period",IF(AND(H209&lt;&gt;"",Setup!$B$24&gt;SUMIF('FY Deadlines'!$A$5:$A$14,IF(MONTH(H209)&gt;=4,YEAR(H209),YEAR(H209)-1),'FY Deadlines'!$F$5:$F$14)),"Section 16(4) expired","Open")))))</f>
        <v/>
      </c>
      <c r="AL209" s="190">
        <f t="shared" si="29"/>
        <v>205</v>
      </c>
      <c r="AM209" s="192" t="str">
        <f t="shared" si="30"/>
        <v/>
      </c>
      <c r="AN209" s="192" t="str">
        <f t="shared" si="31"/>
        <v/>
      </c>
    </row>
    <row r="210" spans="1:40" ht="15" customHeight="1" x14ac:dyDescent="0.25">
      <c r="A210" s="87"/>
      <c r="B210" s="88"/>
      <c r="C210" s="88"/>
      <c r="D210" s="88"/>
      <c r="E210" s="194"/>
      <c r="F210" s="88"/>
      <c r="G210" s="88"/>
      <c r="H210" s="89"/>
      <c r="I210" s="89"/>
      <c r="J210" s="89"/>
      <c r="K210" s="89"/>
      <c r="L210" s="90"/>
      <c r="M210" s="90"/>
      <c r="N210" s="90"/>
      <c r="O210" s="90"/>
      <c r="P210" s="90"/>
      <c r="Q210" s="90"/>
      <c r="R210" s="88"/>
      <c r="S210" s="88"/>
      <c r="T210" s="88"/>
      <c r="U210" s="88"/>
      <c r="V210" s="88"/>
      <c r="W210" s="89"/>
      <c r="X210" s="88"/>
      <c r="Y210" s="90"/>
      <c r="Z210" s="88"/>
      <c r="AA210" s="88"/>
      <c r="AB210" s="88"/>
      <c r="AC210" s="88"/>
      <c r="AD210" s="66" t="str">
        <f t="shared" si="24"/>
        <v/>
      </c>
      <c r="AE210" s="67" t="str">
        <f t="shared" si="25"/>
        <v/>
      </c>
      <c r="AF210" s="68" t="str">
        <f t="shared" si="26"/>
        <v/>
      </c>
      <c r="AG210" s="67" t="str">
        <f t="shared" si="27"/>
        <v/>
      </c>
      <c r="AH210" s="67" t="str">
        <f>IF(AE210="","",IF(COUNTIF('Books Register'!$AM$5:$AM$504,AE210)=1,SUMIF('Books Register'!$AM$5:$AM$504,AE210,'Books Register'!$AZ$5:$AZ$504),""))</f>
        <v/>
      </c>
      <c r="AI210" s="67" t="str">
        <f>IF(A210="","",IF(OR(AG210&gt;1,COUNTIF('Books Register'!$AM$5:$AM$504,AE210)&gt;1),"Duplicate",IF(AH210="","Only in 2B",INDEX('Books Register'!$AX$5:$AX$504,AH210))))</f>
        <v/>
      </c>
      <c r="AJ210" s="69" t="str">
        <f t="shared" si="28"/>
        <v/>
      </c>
      <c r="AK210" s="69" t="str">
        <f>IF(A210="","",IF(AND(R210&lt;&gt;"",R210&lt;&gt;Setup!$B$7),"Review POS / state",IF(SUMIF('FY Deadlines'!$A$5:$A$14,IF(MONTH(H210)&gt;=4,YEAR(H210),YEAR(H210)-1),'FY Deadlines'!$F$5:$F$14)=0,"Review FY deadline",IF(COUNTIFS('Books Register'!$AM$5:$AM$504,AE210,'Books Register'!$AI$5:$AI$504,"&gt;0")&gt;0,"Open - verify claim period",IF(AND(H210&lt;&gt;"",Setup!$B$24&gt;SUMIF('FY Deadlines'!$A$5:$A$14,IF(MONTH(H210)&gt;=4,YEAR(H210),YEAR(H210)-1),'FY Deadlines'!$F$5:$F$14)),"Section 16(4) expired","Open")))))</f>
        <v/>
      </c>
      <c r="AL210" s="190">
        <f t="shared" si="29"/>
        <v>206</v>
      </c>
      <c r="AM210" s="192" t="str">
        <f t="shared" si="30"/>
        <v/>
      </c>
      <c r="AN210" s="192" t="str">
        <f t="shared" si="31"/>
        <v/>
      </c>
    </row>
    <row r="211" spans="1:40" ht="15" customHeight="1" x14ac:dyDescent="0.25">
      <c r="A211" s="87"/>
      <c r="B211" s="88"/>
      <c r="C211" s="88"/>
      <c r="D211" s="88"/>
      <c r="E211" s="194"/>
      <c r="F211" s="88"/>
      <c r="G211" s="88"/>
      <c r="H211" s="89"/>
      <c r="I211" s="89"/>
      <c r="J211" s="89"/>
      <c r="K211" s="89"/>
      <c r="L211" s="90"/>
      <c r="M211" s="90"/>
      <c r="N211" s="90"/>
      <c r="O211" s="90"/>
      <c r="P211" s="90"/>
      <c r="Q211" s="90"/>
      <c r="R211" s="88"/>
      <c r="S211" s="88"/>
      <c r="T211" s="88"/>
      <c r="U211" s="88"/>
      <c r="V211" s="88"/>
      <c r="W211" s="89"/>
      <c r="X211" s="88"/>
      <c r="Y211" s="90"/>
      <c r="Z211" s="88"/>
      <c r="AA211" s="88"/>
      <c r="AB211" s="88"/>
      <c r="AC211" s="88"/>
      <c r="AD211" s="66" t="str">
        <f t="shared" si="24"/>
        <v/>
      </c>
      <c r="AE211" s="67" t="str">
        <f t="shared" si="25"/>
        <v/>
      </c>
      <c r="AF211" s="68" t="str">
        <f t="shared" si="26"/>
        <v/>
      </c>
      <c r="AG211" s="67" t="str">
        <f t="shared" si="27"/>
        <v/>
      </c>
      <c r="AH211" s="67" t="str">
        <f>IF(AE211="","",IF(COUNTIF('Books Register'!$AM$5:$AM$504,AE211)=1,SUMIF('Books Register'!$AM$5:$AM$504,AE211,'Books Register'!$AZ$5:$AZ$504),""))</f>
        <v/>
      </c>
      <c r="AI211" s="67" t="str">
        <f>IF(A211="","",IF(OR(AG211&gt;1,COUNTIF('Books Register'!$AM$5:$AM$504,AE211)&gt;1),"Duplicate",IF(AH211="","Only in 2B",INDEX('Books Register'!$AX$5:$AX$504,AH211))))</f>
        <v/>
      </c>
      <c r="AJ211" s="69" t="str">
        <f t="shared" si="28"/>
        <v/>
      </c>
      <c r="AK211" s="69" t="str">
        <f>IF(A211="","",IF(AND(R211&lt;&gt;"",R211&lt;&gt;Setup!$B$7),"Review POS / state",IF(SUMIF('FY Deadlines'!$A$5:$A$14,IF(MONTH(H211)&gt;=4,YEAR(H211),YEAR(H211)-1),'FY Deadlines'!$F$5:$F$14)=0,"Review FY deadline",IF(COUNTIFS('Books Register'!$AM$5:$AM$504,AE211,'Books Register'!$AI$5:$AI$504,"&gt;0")&gt;0,"Open - verify claim period",IF(AND(H211&lt;&gt;"",Setup!$B$24&gt;SUMIF('FY Deadlines'!$A$5:$A$14,IF(MONTH(H211)&gt;=4,YEAR(H211),YEAR(H211)-1),'FY Deadlines'!$F$5:$F$14)),"Section 16(4) expired","Open")))))</f>
        <v/>
      </c>
      <c r="AL211" s="190">
        <f t="shared" si="29"/>
        <v>207</v>
      </c>
      <c r="AM211" s="192" t="str">
        <f t="shared" si="30"/>
        <v/>
      </c>
      <c r="AN211" s="192" t="str">
        <f t="shared" si="31"/>
        <v/>
      </c>
    </row>
    <row r="212" spans="1:40" ht="15" customHeight="1" x14ac:dyDescent="0.25">
      <c r="A212" s="87"/>
      <c r="B212" s="88"/>
      <c r="C212" s="88"/>
      <c r="D212" s="88"/>
      <c r="E212" s="194"/>
      <c r="F212" s="88"/>
      <c r="G212" s="88"/>
      <c r="H212" s="89"/>
      <c r="I212" s="89"/>
      <c r="J212" s="89"/>
      <c r="K212" s="89"/>
      <c r="L212" s="90"/>
      <c r="M212" s="90"/>
      <c r="N212" s="90"/>
      <c r="O212" s="90"/>
      <c r="P212" s="90"/>
      <c r="Q212" s="90"/>
      <c r="R212" s="88"/>
      <c r="S212" s="88"/>
      <c r="T212" s="88"/>
      <c r="U212" s="88"/>
      <c r="V212" s="88"/>
      <c r="W212" s="89"/>
      <c r="X212" s="88"/>
      <c r="Y212" s="90"/>
      <c r="Z212" s="88"/>
      <c r="AA212" s="88"/>
      <c r="AB212" s="88"/>
      <c r="AC212" s="88"/>
      <c r="AD212" s="66" t="str">
        <f t="shared" si="24"/>
        <v/>
      </c>
      <c r="AE212" s="67" t="str">
        <f t="shared" si="25"/>
        <v/>
      </c>
      <c r="AF212" s="68" t="str">
        <f t="shared" si="26"/>
        <v/>
      </c>
      <c r="AG212" s="67" t="str">
        <f t="shared" si="27"/>
        <v/>
      </c>
      <c r="AH212" s="67" t="str">
        <f>IF(AE212="","",IF(COUNTIF('Books Register'!$AM$5:$AM$504,AE212)=1,SUMIF('Books Register'!$AM$5:$AM$504,AE212,'Books Register'!$AZ$5:$AZ$504),""))</f>
        <v/>
      </c>
      <c r="AI212" s="67" t="str">
        <f>IF(A212="","",IF(OR(AG212&gt;1,COUNTIF('Books Register'!$AM$5:$AM$504,AE212)&gt;1),"Duplicate",IF(AH212="","Only in 2B",INDEX('Books Register'!$AX$5:$AX$504,AH212))))</f>
        <v/>
      </c>
      <c r="AJ212" s="69" t="str">
        <f t="shared" si="28"/>
        <v/>
      </c>
      <c r="AK212" s="69" t="str">
        <f>IF(A212="","",IF(AND(R212&lt;&gt;"",R212&lt;&gt;Setup!$B$7),"Review POS / state",IF(SUMIF('FY Deadlines'!$A$5:$A$14,IF(MONTH(H212)&gt;=4,YEAR(H212),YEAR(H212)-1),'FY Deadlines'!$F$5:$F$14)=0,"Review FY deadline",IF(COUNTIFS('Books Register'!$AM$5:$AM$504,AE212,'Books Register'!$AI$5:$AI$504,"&gt;0")&gt;0,"Open - verify claim period",IF(AND(H212&lt;&gt;"",Setup!$B$24&gt;SUMIF('FY Deadlines'!$A$5:$A$14,IF(MONTH(H212)&gt;=4,YEAR(H212),YEAR(H212)-1),'FY Deadlines'!$F$5:$F$14)),"Section 16(4) expired","Open")))))</f>
        <v/>
      </c>
      <c r="AL212" s="190">
        <f t="shared" si="29"/>
        <v>208</v>
      </c>
      <c r="AM212" s="192" t="str">
        <f t="shared" si="30"/>
        <v/>
      </c>
      <c r="AN212" s="192" t="str">
        <f t="shared" si="31"/>
        <v/>
      </c>
    </row>
    <row r="213" spans="1:40" ht="15" customHeight="1" x14ac:dyDescent="0.25">
      <c r="A213" s="87"/>
      <c r="B213" s="88"/>
      <c r="C213" s="88"/>
      <c r="D213" s="88"/>
      <c r="E213" s="194"/>
      <c r="F213" s="88"/>
      <c r="G213" s="88"/>
      <c r="H213" s="89"/>
      <c r="I213" s="89"/>
      <c r="J213" s="89"/>
      <c r="K213" s="89"/>
      <c r="L213" s="90"/>
      <c r="M213" s="90"/>
      <c r="N213" s="90"/>
      <c r="O213" s="90"/>
      <c r="P213" s="90"/>
      <c r="Q213" s="90"/>
      <c r="R213" s="88"/>
      <c r="S213" s="88"/>
      <c r="T213" s="88"/>
      <c r="U213" s="88"/>
      <c r="V213" s="88"/>
      <c r="W213" s="89"/>
      <c r="X213" s="88"/>
      <c r="Y213" s="90"/>
      <c r="Z213" s="88"/>
      <c r="AA213" s="88"/>
      <c r="AB213" s="88"/>
      <c r="AC213" s="88"/>
      <c r="AD213" s="66" t="str">
        <f t="shared" si="24"/>
        <v/>
      </c>
      <c r="AE213" s="67" t="str">
        <f t="shared" si="25"/>
        <v/>
      </c>
      <c r="AF213" s="68" t="str">
        <f t="shared" si="26"/>
        <v/>
      </c>
      <c r="AG213" s="67" t="str">
        <f t="shared" si="27"/>
        <v/>
      </c>
      <c r="AH213" s="67" t="str">
        <f>IF(AE213="","",IF(COUNTIF('Books Register'!$AM$5:$AM$504,AE213)=1,SUMIF('Books Register'!$AM$5:$AM$504,AE213,'Books Register'!$AZ$5:$AZ$504),""))</f>
        <v/>
      </c>
      <c r="AI213" s="67" t="str">
        <f>IF(A213="","",IF(OR(AG213&gt;1,COUNTIF('Books Register'!$AM$5:$AM$504,AE213)&gt;1),"Duplicate",IF(AH213="","Only in 2B",INDEX('Books Register'!$AX$5:$AX$504,AH213))))</f>
        <v/>
      </c>
      <c r="AJ213" s="69" t="str">
        <f t="shared" si="28"/>
        <v/>
      </c>
      <c r="AK213" s="69" t="str">
        <f>IF(A213="","",IF(AND(R213&lt;&gt;"",R213&lt;&gt;Setup!$B$7),"Review POS / state",IF(SUMIF('FY Deadlines'!$A$5:$A$14,IF(MONTH(H213)&gt;=4,YEAR(H213),YEAR(H213)-1),'FY Deadlines'!$F$5:$F$14)=0,"Review FY deadline",IF(COUNTIFS('Books Register'!$AM$5:$AM$504,AE213,'Books Register'!$AI$5:$AI$504,"&gt;0")&gt;0,"Open - verify claim period",IF(AND(H213&lt;&gt;"",Setup!$B$24&gt;SUMIF('FY Deadlines'!$A$5:$A$14,IF(MONTH(H213)&gt;=4,YEAR(H213),YEAR(H213)-1),'FY Deadlines'!$F$5:$F$14)),"Section 16(4) expired","Open")))))</f>
        <v/>
      </c>
      <c r="AL213" s="190">
        <f t="shared" si="29"/>
        <v>209</v>
      </c>
      <c r="AM213" s="192" t="str">
        <f t="shared" si="30"/>
        <v/>
      </c>
      <c r="AN213" s="192" t="str">
        <f t="shared" si="31"/>
        <v/>
      </c>
    </row>
    <row r="214" spans="1:40" ht="15" customHeight="1" x14ac:dyDescent="0.25">
      <c r="A214" s="87"/>
      <c r="B214" s="88"/>
      <c r="C214" s="88"/>
      <c r="D214" s="88"/>
      <c r="E214" s="194"/>
      <c r="F214" s="88"/>
      <c r="G214" s="88"/>
      <c r="H214" s="89"/>
      <c r="I214" s="89"/>
      <c r="J214" s="89"/>
      <c r="K214" s="89"/>
      <c r="L214" s="90"/>
      <c r="M214" s="90"/>
      <c r="N214" s="90"/>
      <c r="O214" s="90"/>
      <c r="P214" s="90"/>
      <c r="Q214" s="90"/>
      <c r="R214" s="88"/>
      <c r="S214" s="88"/>
      <c r="T214" s="88"/>
      <c r="U214" s="88"/>
      <c r="V214" s="88"/>
      <c r="W214" s="89"/>
      <c r="X214" s="88"/>
      <c r="Y214" s="90"/>
      <c r="Z214" s="88"/>
      <c r="AA214" s="88"/>
      <c r="AB214" s="88"/>
      <c r="AC214" s="88"/>
      <c r="AD214" s="66" t="str">
        <f t="shared" si="24"/>
        <v/>
      </c>
      <c r="AE214" s="67" t="str">
        <f t="shared" si="25"/>
        <v/>
      </c>
      <c r="AF214" s="68" t="str">
        <f t="shared" si="26"/>
        <v/>
      </c>
      <c r="AG214" s="67" t="str">
        <f t="shared" si="27"/>
        <v/>
      </c>
      <c r="AH214" s="67" t="str">
        <f>IF(AE214="","",IF(COUNTIF('Books Register'!$AM$5:$AM$504,AE214)=1,SUMIF('Books Register'!$AM$5:$AM$504,AE214,'Books Register'!$AZ$5:$AZ$504),""))</f>
        <v/>
      </c>
      <c r="AI214" s="67" t="str">
        <f>IF(A214="","",IF(OR(AG214&gt;1,COUNTIF('Books Register'!$AM$5:$AM$504,AE214)&gt;1),"Duplicate",IF(AH214="","Only in 2B",INDEX('Books Register'!$AX$5:$AX$504,AH214))))</f>
        <v/>
      </c>
      <c r="AJ214" s="69" t="str">
        <f t="shared" si="28"/>
        <v/>
      </c>
      <c r="AK214" s="69" t="str">
        <f>IF(A214="","",IF(AND(R214&lt;&gt;"",R214&lt;&gt;Setup!$B$7),"Review POS / state",IF(SUMIF('FY Deadlines'!$A$5:$A$14,IF(MONTH(H214)&gt;=4,YEAR(H214),YEAR(H214)-1),'FY Deadlines'!$F$5:$F$14)=0,"Review FY deadline",IF(COUNTIFS('Books Register'!$AM$5:$AM$504,AE214,'Books Register'!$AI$5:$AI$504,"&gt;0")&gt;0,"Open - verify claim period",IF(AND(H214&lt;&gt;"",Setup!$B$24&gt;SUMIF('FY Deadlines'!$A$5:$A$14,IF(MONTH(H214)&gt;=4,YEAR(H214),YEAR(H214)-1),'FY Deadlines'!$F$5:$F$14)),"Section 16(4) expired","Open")))))</f>
        <v/>
      </c>
      <c r="AL214" s="190">
        <f t="shared" si="29"/>
        <v>210</v>
      </c>
      <c r="AM214" s="192" t="str">
        <f t="shared" si="30"/>
        <v/>
      </c>
      <c r="AN214" s="192" t="str">
        <f t="shared" si="31"/>
        <v/>
      </c>
    </row>
    <row r="215" spans="1:40" ht="15" customHeight="1" x14ac:dyDescent="0.25">
      <c r="A215" s="87"/>
      <c r="B215" s="88"/>
      <c r="C215" s="88"/>
      <c r="D215" s="88"/>
      <c r="E215" s="194"/>
      <c r="F215" s="88"/>
      <c r="G215" s="88"/>
      <c r="H215" s="89"/>
      <c r="I215" s="89"/>
      <c r="J215" s="89"/>
      <c r="K215" s="89"/>
      <c r="L215" s="90"/>
      <c r="M215" s="90"/>
      <c r="N215" s="90"/>
      <c r="O215" s="90"/>
      <c r="P215" s="90"/>
      <c r="Q215" s="90"/>
      <c r="R215" s="88"/>
      <c r="S215" s="88"/>
      <c r="T215" s="88"/>
      <c r="U215" s="88"/>
      <c r="V215" s="88"/>
      <c r="W215" s="89"/>
      <c r="X215" s="88"/>
      <c r="Y215" s="90"/>
      <c r="Z215" s="88"/>
      <c r="AA215" s="88"/>
      <c r="AB215" s="88"/>
      <c r="AC215" s="88"/>
      <c r="AD215" s="66" t="str">
        <f t="shared" si="24"/>
        <v/>
      </c>
      <c r="AE215" s="67" t="str">
        <f t="shared" si="25"/>
        <v/>
      </c>
      <c r="AF215" s="68" t="str">
        <f t="shared" si="26"/>
        <v/>
      </c>
      <c r="AG215" s="67" t="str">
        <f t="shared" si="27"/>
        <v/>
      </c>
      <c r="AH215" s="67" t="str">
        <f>IF(AE215="","",IF(COUNTIF('Books Register'!$AM$5:$AM$504,AE215)=1,SUMIF('Books Register'!$AM$5:$AM$504,AE215,'Books Register'!$AZ$5:$AZ$504),""))</f>
        <v/>
      </c>
      <c r="AI215" s="67" t="str">
        <f>IF(A215="","",IF(OR(AG215&gt;1,COUNTIF('Books Register'!$AM$5:$AM$504,AE215)&gt;1),"Duplicate",IF(AH215="","Only in 2B",INDEX('Books Register'!$AX$5:$AX$504,AH215))))</f>
        <v/>
      </c>
      <c r="AJ215" s="69" t="str">
        <f t="shared" si="28"/>
        <v/>
      </c>
      <c r="AK215" s="69" t="str">
        <f>IF(A215="","",IF(AND(R215&lt;&gt;"",R215&lt;&gt;Setup!$B$7),"Review POS / state",IF(SUMIF('FY Deadlines'!$A$5:$A$14,IF(MONTH(H215)&gt;=4,YEAR(H215),YEAR(H215)-1),'FY Deadlines'!$F$5:$F$14)=0,"Review FY deadline",IF(COUNTIFS('Books Register'!$AM$5:$AM$504,AE215,'Books Register'!$AI$5:$AI$504,"&gt;0")&gt;0,"Open - verify claim period",IF(AND(H215&lt;&gt;"",Setup!$B$24&gt;SUMIF('FY Deadlines'!$A$5:$A$14,IF(MONTH(H215)&gt;=4,YEAR(H215),YEAR(H215)-1),'FY Deadlines'!$F$5:$F$14)),"Section 16(4) expired","Open")))))</f>
        <v/>
      </c>
      <c r="AL215" s="190">
        <f t="shared" si="29"/>
        <v>211</v>
      </c>
      <c r="AM215" s="192" t="str">
        <f t="shared" si="30"/>
        <v/>
      </c>
      <c r="AN215" s="192" t="str">
        <f t="shared" si="31"/>
        <v/>
      </c>
    </row>
    <row r="216" spans="1:40" ht="15" customHeight="1" x14ac:dyDescent="0.25">
      <c r="A216" s="87"/>
      <c r="B216" s="88"/>
      <c r="C216" s="88"/>
      <c r="D216" s="88"/>
      <c r="E216" s="194"/>
      <c r="F216" s="88"/>
      <c r="G216" s="88"/>
      <c r="H216" s="89"/>
      <c r="I216" s="89"/>
      <c r="J216" s="89"/>
      <c r="K216" s="89"/>
      <c r="L216" s="90"/>
      <c r="M216" s="90"/>
      <c r="N216" s="90"/>
      <c r="O216" s="90"/>
      <c r="P216" s="90"/>
      <c r="Q216" s="90"/>
      <c r="R216" s="88"/>
      <c r="S216" s="88"/>
      <c r="T216" s="88"/>
      <c r="U216" s="88"/>
      <c r="V216" s="88"/>
      <c r="W216" s="89"/>
      <c r="X216" s="88"/>
      <c r="Y216" s="90"/>
      <c r="Z216" s="88"/>
      <c r="AA216" s="88"/>
      <c r="AB216" s="88"/>
      <c r="AC216" s="88"/>
      <c r="AD216" s="66" t="str">
        <f t="shared" si="24"/>
        <v/>
      </c>
      <c r="AE216" s="67" t="str">
        <f t="shared" si="25"/>
        <v/>
      </c>
      <c r="AF216" s="68" t="str">
        <f t="shared" si="26"/>
        <v/>
      </c>
      <c r="AG216" s="67" t="str">
        <f t="shared" si="27"/>
        <v/>
      </c>
      <c r="AH216" s="67" t="str">
        <f>IF(AE216="","",IF(COUNTIF('Books Register'!$AM$5:$AM$504,AE216)=1,SUMIF('Books Register'!$AM$5:$AM$504,AE216,'Books Register'!$AZ$5:$AZ$504),""))</f>
        <v/>
      </c>
      <c r="AI216" s="67" t="str">
        <f>IF(A216="","",IF(OR(AG216&gt;1,COUNTIF('Books Register'!$AM$5:$AM$504,AE216)&gt;1),"Duplicate",IF(AH216="","Only in 2B",INDEX('Books Register'!$AX$5:$AX$504,AH216))))</f>
        <v/>
      </c>
      <c r="AJ216" s="69" t="str">
        <f t="shared" si="28"/>
        <v/>
      </c>
      <c r="AK216" s="69" t="str">
        <f>IF(A216="","",IF(AND(R216&lt;&gt;"",R216&lt;&gt;Setup!$B$7),"Review POS / state",IF(SUMIF('FY Deadlines'!$A$5:$A$14,IF(MONTH(H216)&gt;=4,YEAR(H216),YEAR(H216)-1),'FY Deadlines'!$F$5:$F$14)=0,"Review FY deadline",IF(COUNTIFS('Books Register'!$AM$5:$AM$504,AE216,'Books Register'!$AI$5:$AI$504,"&gt;0")&gt;0,"Open - verify claim period",IF(AND(H216&lt;&gt;"",Setup!$B$24&gt;SUMIF('FY Deadlines'!$A$5:$A$14,IF(MONTH(H216)&gt;=4,YEAR(H216),YEAR(H216)-1),'FY Deadlines'!$F$5:$F$14)),"Section 16(4) expired","Open")))))</f>
        <v/>
      </c>
      <c r="AL216" s="190">
        <f t="shared" si="29"/>
        <v>212</v>
      </c>
      <c r="AM216" s="192" t="str">
        <f t="shared" si="30"/>
        <v/>
      </c>
      <c r="AN216" s="192" t="str">
        <f t="shared" si="31"/>
        <v/>
      </c>
    </row>
    <row r="217" spans="1:40" ht="15" customHeight="1" x14ac:dyDescent="0.25">
      <c r="A217" s="87"/>
      <c r="B217" s="88"/>
      <c r="C217" s="88"/>
      <c r="D217" s="88"/>
      <c r="E217" s="194"/>
      <c r="F217" s="88"/>
      <c r="G217" s="88"/>
      <c r="H217" s="89"/>
      <c r="I217" s="89"/>
      <c r="J217" s="89"/>
      <c r="K217" s="89"/>
      <c r="L217" s="90"/>
      <c r="M217" s="90"/>
      <c r="N217" s="90"/>
      <c r="O217" s="90"/>
      <c r="P217" s="90"/>
      <c r="Q217" s="90"/>
      <c r="R217" s="88"/>
      <c r="S217" s="88"/>
      <c r="T217" s="88"/>
      <c r="U217" s="88"/>
      <c r="V217" s="88"/>
      <c r="W217" s="89"/>
      <c r="X217" s="88"/>
      <c r="Y217" s="90"/>
      <c r="Z217" s="88"/>
      <c r="AA217" s="88"/>
      <c r="AB217" s="88"/>
      <c r="AC217" s="88"/>
      <c r="AD217" s="66" t="str">
        <f t="shared" si="24"/>
        <v/>
      </c>
      <c r="AE217" s="67" t="str">
        <f t="shared" si="25"/>
        <v/>
      </c>
      <c r="AF217" s="68" t="str">
        <f t="shared" si="26"/>
        <v/>
      </c>
      <c r="AG217" s="67" t="str">
        <f t="shared" si="27"/>
        <v/>
      </c>
      <c r="AH217" s="67" t="str">
        <f>IF(AE217="","",IF(COUNTIF('Books Register'!$AM$5:$AM$504,AE217)=1,SUMIF('Books Register'!$AM$5:$AM$504,AE217,'Books Register'!$AZ$5:$AZ$504),""))</f>
        <v/>
      </c>
      <c r="AI217" s="67" t="str">
        <f>IF(A217="","",IF(OR(AG217&gt;1,COUNTIF('Books Register'!$AM$5:$AM$504,AE217)&gt;1),"Duplicate",IF(AH217="","Only in 2B",INDEX('Books Register'!$AX$5:$AX$504,AH217))))</f>
        <v/>
      </c>
      <c r="AJ217" s="69" t="str">
        <f t="shared" si="28"/>
        <v/>
      </c>
      <c r="AK217" s="69" t="str">
        <f>IF(A217="","",IF(AND(R217&lt;&gt;"",R217&lt;&gt;Setup!$B$7),"Review POS / state",IF(SUMIF('FY Deadlines'!$A$5:$A$14,IF(MONTH(H217)&gt;=4,YEAR(H217),YEAR(H217)-1),'FY Deadlines'!$F$5:$F$14)=0,"Review FY deadline",IF(COUNTIFS('Books Register'!$AM$5:$AM$504,AE217,'Books Register'!$AI$5:$AI$504,"&gt;0")&gt;0,"Open - verify claim period",IF(AND(H217&lt;&gt;"",Setup!$B$24&gt;SUMIF('FY Deadlines'!$A$5:$A$14,IF(MONTH(H217)&gt;=4,YEAR(H217),YEAR(H217)-1),'FY Deadlines'!$F$5:$F$14)),"Section 16(4) expired","Open")))))</f>
        <v/>
      </c>
      <c r="AL217" s="190">
        <f t="shared" si="29"/>
        <v>213</v>
      </c>
      <c r="AM217" s="192" t="str">
        <f t="shared" si="30"/>
        <v/>
      </c>
      <c r="AN217" s="192" t="str">
        <f t="shared" si="31"/>
        <v/>
      </c>
    </row>
    <row r="218" spans="1:40" ht="15" customHeight="1" x14ac:dyDescent="0.25">
      <c r="A218" s="87"/>
      <c r="B218" s="88"/>
      <c r="C218" s="88"/>
      <c r="D218" s="88"/>
      <c r="E218" s="194"/>
      <c r="F218" s="88"/>
      <c r="G218" s="88"/>
      <c r="H218" s="89"/>
      <c r="I218" s="89"/>
      <c r="J218" s="89"/>
      <c r="K218" s="89"/>
      <c r="L218" s="90"/>
      <c r="M218" s="90"/>
      <c r="N218" s="90"/>
      <c r="O218" s="90"/>
      <c r="P218" s="90"/>
      <c r="Q218" s="90"/>
      <c r="R218" s="88"/>
      <c r="S218" s="88"/>
      <c r="T218" s="88"/>
      <c r="U218" s="88"/>
      <c r="V218" s="88"/>
      <c r="W218" s="89"/>
      <c r="X218" s="88"/>
      <c r="Y218" s="90"/>
      <c r="Z218" s="88"/>
      <c r="AA218" s="88"/>
      <c r="AB218" s="88"/>
      <c r="AC218" s="88"/>
      <c r="AD218" s="66" t="str">
        <f t="shared" si="24"/>
        <v/>
      </c>
      <c r="AE218" s="67" t="str">
        <f t="shared" si="25"/>
        <v/>
      </c>
      <c r="AF218" s="68" t="str">
        <f t="shared" si="26"/>
        <v/>
      </c>
      <c r="AG218" s="67" t="str">
        <f t="shared" si="27"/>
        <v/>
      </c>
      <c r="AH218" s="67" t="str">
        <f>IF(AE218="","",IF(COUNTIF('Books Register'!$AM$5:$AM$504,AE218)=1,SUMIF('Books Register'!$AM$5:$AM$504,AE218,'Books Register'!$AZ$5:$AZ$504),""))</f>
        <v/>
      </c>
      <c r="AI218" s="67" t="str">
        <f>IF(A218="","",IF(OR(AG218&gt;1,COUNTIF('Books Register'!$AM$5:$AM$504,AE218)&gt;1),"Duplicate",IF(AH218="","Only in 2B",INDEX('Books Register'!$AX$5:$AX$504,AH218))))</f>
        <v/>
      </c>
      <c r="AJ218" s="69" t="str">
        <f t="shared" si="28"/>
        <v/>
      </c>
      <c r="AK218" s="69" t="str">
        <f>IF(A218="","",IF(AND(R218&lt;&gt;"",R218&lt;&gt;Setup!$B$7),"Review POS / state",IF(SUMIF('FY Deadlines'!$A$5:$A$14,IF(MONTH(H218)&gt;=4,YEAR(H218),YEAR(H218)-1),'FY Deadlines'!$F$5:$F$14)=0,"Review FY deadline",IF(COUNTIFS('Books Register'!$AM$5:$AM$504,AE218,'Books Register'!$AI$5:$AI$504,"&gt;0")&gt;0,"Open - verify claim period",IF(AND(H218&lt;&gt;"",Setup!$B$24&gt;SUMIF('FY Deadlines'!$A$5:$A$14,IF(MONTH(H218)&gt;=4,YEAR(H218),YEAR(H218)-1),'FY Deadlines'!$F$5:$F$14)),"Section 16(4) expired","Open")))))</f>
        <v/>
      </c>
      <c r="AL218" s="190">
        <f t="shared" si="29"/>
        <v>214</v>
      </c>
      <c r="AM218" s="192" t="str">
        <f t="shared" si="30"/>
        <v/>
      </c>
      <c r="AN218" s="192" t="str">
        <f t="shared" si="31"/>
        <v/>
      </c>
    </row>
    <row r="219" spans="1:40" ht="15" customHeight="1" x14ac:dyDescent="0.25">
      <c r="A219" s="87"/>
      <c r="B219" s="88"/>
      <c r="C219" s="88"/>
      <c r="D219" s="88"/>
      <c r="E219" s="194"/>
      <c r="F219" s="88"/>
      <c r="G219" s="88"/>
      <c r="H219" s="89"/>
      <c r="I219" s="89"/>
      <c r="J219" s="89"/>
      <c r="K219" s="89"/>
      <c r="L219" s="90"/>
      <c r="M219" s="90"/>
      <c r="N219" s="90"/>
      <c r="O219" s="90"/>
      <c r="P219" s="90"/>
      <c r="Q219" s="90"/>
      <c r="R219" s="88"/>
      <c r="S219" s="88"/>
      <c r="T219" s="88"/>
      <c r="U219" s="88"/>
      <c r="V219" s="88"/>
      <c r="W219" s="89"/>
      <c r="X219" s="88"/>
      <c r="Y219" s="90"/>
      <c r="Z219" s="88"/>
      <c r="AA219" s="88"/>
      <c r="AB219" s="88"/>
      <c r="AC219" s="88"/>
      <c r="AD219" s="66" t="str">
        <f t="shared" si="24"/>
        <v/>
      </c>
      <c r="AE219" s="67" t="str">
        <f t="shared" si="25"/>
        <v/>
      </c>
      <c r="AF219" s="68" t="str">
        <f t="shared" si="26"/>
        <v/>
      </c>
      <c r="AG219" s="67" t="str">
        <f t="shared" si="27"/>
        <v/>
      </c>
      <c r="AH219" s="67" t="str">
        <f>IF(AE219="","",IF(COUNTIF('Books Register'!$AM$5:$AM$504,AE219)=1,SUMIF('Books Register'!$AM$5:$AM$504,AE219,'Books Register'!$AZ$5:$AZ$504),""))</f>
        <v/>
      </c>
      <c r="AI219" s="67" t="str">
        <f>IF(A219="","",IF(OR(AG219&gt;1,COUNTIF('Books Register'!$AM$5:$AM$504,AE219)&gt;1),"Duplicate",IF(AH219="","Only in 2B",INDEX('Books Register'!$AX$5:$AX$504,AH219))))</f>
        <v/>
      </c>
      <c r="AJ219" s="69" t="str">
        <f t="shared" si="28"/>
        <v/>
      </c>
      <c r="AK219" s="69" t="str">
        <f>IF(A219="","",IF(AND(R219&lt;&gt;"",R219&lt;&gt;Setup!$B$7),"Review POS / state",IF(SUMIF('FY Deadlines'!$A$5:$A$14,IF(MONTH(H219)&gt;=4,YEAR(H219),YEAR(H219)-1),'FY Deadlines'!$F$5:$F$14)=0,"Review FY deadline",IF(COUNTIFS('Books Register'!$AM$5:$AM$504,AE219,'Books Register'!$AI$5:$AI$504,"&gt;0")&gt;0,"Open - verify claim period",IF(AND(H219&lt;&gt;"",Setup!$B$24&gt;SUMIF('FY Deadlines'!$A$5:$A$14,IF(MONTH(H219)&gt;=4,YEAR(H219),YEAR(H219)-1),'FY Deadlines'!$F$5:$F$14)),"Section 16(4) expired","Open")))))</f>
        <v/>
      </c>
      <c r="AL219" s="190">
        <f t="shared" si="29"/>
        <v>215</v>
      </c>
      <c r="AM219" s="192" t="str">
        <f t="shared" si="30"/>
        <v/>
      </c>
      <c r="AN219" s="192" t="str">
        <f t="shared" si="31"/>
        <v/>
      </c>
    </row>
    <row r="220" spans="1:40" ht="15" customHeight="1" x14ac:dyDescent="0.25">
      <c r="A220" s="87"/>
      <c r="B220" s="88"/>
      <c r="C220" s="88"/>
      <c r="D220" s="88"/>
      <c r="E220" s="194"/>
      <c r="F220" s="88"/>
      <c r="G220" s="88"/>
      <c r="H220" s="89"/>
      <c r="I220" s="89"/>
      <c r="J220" s="89"/>
      <c r="K220" s="89"/>
      <c r="L220" s="90"/>
      <c r="M220" s="90"/>
      <c r="N220" s="90"/>
      <c r="O220" s="90"/>
      <c r="P220" s="90"/>
      <c r="Q220" s="90"/>
      <c r="R220" s="88"/>
      <c r="S220" s="88"/>
      <c r="T220" s="88"/>
      <c r="U220" s="88"/>
      <c r="V220" s="88"/>
      <c r="W220" s="89"/>
      <c r="X220" s="88"/>
      <c r="Y220" s="90"/>
      <c r="Z220" s="88"/>
      <c r="AA220" s="88"/>
      <c r="AB220" s="88"/>
      <c r="AC220" s="88"/>
      <c r="AD220" s="66" t="str">
        <f t="shared" si="24"/>
        <v/>
      </c>
      <c r="AE220" s="67" t="str">
        <f t="shared" si="25"/>
        <v/>
      </c>
      <c r="AF220" s="68" t="str">
        <f t="shared" si="26"/>
        <v/>
      </c>
      <c r="AG220" s="67" t="str">
        <f t="shared" si="27"/>
        <v/>
      </c>
      <c r="AH220" s="67" t="str">
        <f>IF(AE220="","",IF(COUNTIF('Books Register'!$AM$5:$AM$504,AE220)=1,SUMIF('Books Register'!$AM$5:$AM$504,AE220,'Books Register'!$AZ$5:$AZ$504),""))</f>
        <v/>
      </c>
      <c r="AI220" s="67" t="str">
        <f>IF(A220="","",IF(OR(AG220&gt;1,COUNTIF('Books Register'!$AM$5:$AM$504,AE220)&gt;1),"Duplicate",IF(AH220="","Only in 2B",INDEX('Books Register'!$AX$5:$AX$504,AH220))))</f>
        <v/>
      </c>
      <c r="AJ220" s="69" t="str">
        <f t="shared" si="28"/>
        <v/>
      </c>
      <c r="AK220" s="69" t="str">
        <f>IF(A220="","",IF(AND(R220&lt;&gt;"",R220&lt;&gt;Setup!$B$7),"Review POS / state",IF(SUMIF('FY Deadlines'!$A$5:$A$14,IF(MONTH(H220)&gt;=4,YEAR(H220),YEAR(H220)-1),'FY Deadlines'!$F$5:$F$14)=0,"Review FY deadline",IF(COUNTIFS('Books Register'!$AM$5:$AM$504,AE220,'Books Register'!$AI$5:$AI$504,"&gt;0")&gt;0,"Open - verify claim period",IF(AND(H220&lt;&gt;"",Setup!$B$24&gt;SUMIF('FY Deadlines'!$A$5:$A$14,IF(MONTH(H220)&gt;=4,YEAR(H220),YEAR(H220)-1),'FY Deadlines'!$F$5:$F$14)),"Section 16(4) expired","Open")))))</f>
        <v/>
      </c>
      <c r="AL220" s="190">
        <f t="shared" si="29"/>
        <v>216</v>
      </c>
      <c r="AM220" s="192" t="str">
        <f t="shared" si="30"/>
        <v/>
      </c>
      <c r="AN220" s="192" t="str">
        <f t="shared" si="31"/>
        <v/>
      </c>
    </row>
    <row r="221" spans="1:40" ht="15" customHeight="1" x14ac:dyDescent="0.25">
      <c r="A221" s="87"/>
      <c r="B221" s="88"/>
      <c r="C221" s="88"/>
      <c r="D221" s="88"/>
      <c r="E221" s="194"/>
      <c r="F221" s="88"/>
      <c r="G221" s="88"/>
      <c r="H221" s="89"/>
      <c r="I221" s="89"/>
      <c r="J221" s="89"/>
      <c r="K221" s="89"/>
      <c r="L221" s="90"/>
      <c r="M221" s="90"/>
      <c r="N221" s="90"/>
      <c r="O221" s="90"/>
      <c r="P221" s="90"/>
      <c r="Q221" s="90"/>
      <c r="R221" s="88"/>
      <c r="S221" s="88"/>
      <c r="T221" s="88"/>
      <c r="U221" s="88"/>
      <c r="V221" s="88"/>
      <c r="W221" s="89"/>
      <c r="X221" s="88"/>
      <c r="Y221" s="90"/>
      <c r="Z221" s="88"/>
      <c r="AA221" s="88"/>
      <c r="AB221" s="88"/>
      <c r="AC221" s="88"/>
      <c r="AD221" s="66" t="str">
        <f t="shared" si="24"/>
        <v/>
      </c>
      <c r="AE221" s="67" t="str">
        <f t="shared" si="25"/>
        <v/>
      </c>
      <c r="AF221" s="68" t="str">
        <f t="shared" si="26"/>
        <v/>
      </c>
      <c r="AG221" s="67" t="str">
        <f t="shared" si="27"/>
        <v/>
      </c>
      <c r="AH221" s="67" t="str">
        <f>IF(AE221="","",IF(COUNTIF('Books Register'!$AM$5:$AM$504,AE221)=1,SUMIF('Books Register'!$AM$5:$AM$504,AE221,'Books Register'!$AZ$5:$AZ$504),""))</f>
        <v/>
      </c>
      <c r="AI221" s="67" t="str">
        <f>IF(A221="","",IF(OR(AG221&gt;1,COUNTIF('Books Register'!$AM$5:$AM$504,AE221)&gt;1),"Duplicate",IF(AH221="","Only in 2B",INDEX('Books Register'!$AX$5:$AX$504,AH221))))</f>
        <v/>
      </c>
      <c r="AJ221" s="69" t="str">
        <f t="shared" si="28"/>
        <v/>
      </c>
      <c r="AK221" s="69" t="str">
        <f>IF(A221="","",IF(AND(R221&lt;&gt;"",R221&lt;&gt;Setup!$B$7),"Review POS / state",IF(SUMIF('FY Deadlines'!$A$5:$A$14,IF(MONTH(H221)&gt;=4,YEAR(H221),YEAR(H221)-1),'FY Deadlines'!$F$5:$F$14)=0,"Review FY deadline",IF(COUNTIFS('Books Register'!$AM$5:$AM$504,AE221,'Books Register'!$AI$5:$AI$504,"&gt;0")&gt;0,"Open - verify claim period",IF(AND(H221&lt;&gt;"",Setup!$B$24&gt;SUMIF('FY Deadlines'!$A$5:$A$14,IF(MONTH(H221)&gt;=4,YEAR(H221),YEAR(H221)-1),'FY Deadlines'!$F$5:$F$14)),"Section 16(4) expired","Open")))))</f>
        <v/>
      </c>
      <c r="AL221" s="190">
        <f t="shared" si="29"/>
        <v>217</v>
      </c>
      <c r="AM221" s="192" t="str">
        <f t="shared" si="30"/>
        <v/>
      </c>
      <c r="AN221" s="192" t="str">
        <f t="shared" si="31"/>
        <v/>
      </c>
    </row>
    <row r="222" spans="1:40" ht="15" customHeight="1" x14ac:dyDescent="0.25">
      <c r="A222" s="87"/>
      <c r="B222" s="88"/>
      <c r="C222" s="88"/>
      <c r="D222" s="88"/>
      <c r="E222" s="194"/>
      <c r="F222" s="88"/>
      <c r="G222" s="88"/>
      <c r="H222" s="89"/>
      <c r="I222" s="89"/>
      <c r="J222" s="89"/>
      <c r="K222" s="89"/>
      <c r="L222" s="90"/>
      <c r="M222" s="90"/>
      <c r="N222" s="90"/>
      <c r="O222" s="90"/>
      <c r="P222" s="90"/>
      <c r="Q222" s="90"/>
      <c r="R222" s="88"/>
      <c r="S222" s="88"/>
      <c r="T222" s="88"/>
      <c r="U222" s="88"/>
      <c r="V222" s="88"/>
      <c r="W222" s="89"/>
      <c r="X222" s="88"/>
      <c r="Y222" s="90"/>
      <c r="Z222" s="88"/>
      <c r="AA222" s="88"/>
      <c r="AB222" s="88"/>
      <c r="AC222" s="88"/>
      <c r="AD222" s="66" t="str">
        <f t="shared" si="24"/>
        <v/>
      </c>
      <c r="AE222" s="67" t="str">
        <f t="shared" si="25"/>
        <v/>
      </c>
      <c r="AF222" s="68" t="str">
        <f t="shared" si="26"/>
        <v/>
      </c>
      <c r="AG222" s="67" t="str">
        <f t="shared" si="27"/>
        <v/>
      </c>
      <c r="AH222" s="67" t="str">
        <f>IF(AE222="","",IF(COUNTIF('Books Register'!$AM$5:$AM$504,AE222)=1,SUMIF('Books Register'!$AM$5:$AM$504,AE222,'Books Register'!$AZ$5:$AZ$504),""))</f>
        <v/>
      </c>
      <c r="AI222" s="67" t="str">
        <f>IF(A222="","",IF(OR(AG222&gt;1,COUNTIF('Books Register'!$AM$5:$AM$504,AE222)&gt;1),"Duplicate",IF(AH222="","Only in 2B",INDEX('Books Register'!$AX$5:$AX$504,AH222))))</f>
        <v/>
      </c>
      <c r="AJ222" s="69" t="str">
        <f t="shared" si="28"/>
        <v/>
      </c>
      <c r="AK222" s="69" t="str">
        <f>IF(A222="","",IF(AND(R222&lt;&gt;"",R222&lt;&gt;Setup!$B$7),"Review POS / state",IF(SUMIF('FY Deadlines'!$A$5:$A$14,IF(MONTH(H222)&gt;=4,YEAR(H222),YEAR(H222)-1),'FY Deadlines'!$F$5:$F$14)=0,"Review FY deadline",IF(COUNTIFS('Books Register'!$AM$5:$AM$504,AE222,'Books Register'!$AI$5:$AI$504,"&gt;0")&gt;0,"Open - verify claim period",IF(AND(H222&lt;&gt;"",Setup!$B$24&gt;SUMIF('FY Deadlines'!$A$5:$A$14,IF(MONTH(H222)&gt;=4,YEAR(H222),YEAR(H222)-1),'FY Deadlines'!$F$5:$F$14)),"Section 16(4) expired","Open")))))</f>
        <v/>
      </c>
      <c r="AL222" s="190">
        <f t="shared" si="29"/>
        <v>218</v>
      </c>
      <c r="AM222" s="192" t="str">
        <f t="shared" si="30"/>
        <v/>
      </c>
      <c r="AN222" s="192" t="str">
        <f t="shared" si="31"/>
        <v/>
      </c>
    </row>
    <row r="223" spans="1:40" ht="15" customHeight="1" x14ac:dyDescent="0.25">
      <c r="A223" s="87"/>
      <c r="B223" s="88"/>
      <c r="C223" s="88"/>
      <c r="D223" s="88"/>
      <c r="E223" s="194"/>
      <c r="F223" s="88"/>
      <c r="G223" s="88"/>
      <c r="H223" s="89"/>
      <c r="I223" s="89"/>
      <c r="J223" s="89"/>
      <c r="K223" s="89"/>
      <c r="L223" s="90"/>
      <c r="M223" s="90"/>
      <c r="N223" s="90"/>
      <c r="O223" s="90"/>
      <c r="P223" s="90"/>
      <c r="Q223" s="90"/>
      <c r="R223" s="88"/>
      <c r="S223" s="88"/>
      <c r="T223" s="88"/>
      <c r="U223" s="88"/>
      <c r="V223" s="88"/>
      <c r="W223" s="89"/>
      <c r="X223" s="88"/>
      <c r="Y223" s="90"/>
      <c r="Z223" s="88"/>
      <c r="AA223" s="88"/>
      <c r="AB223" s="88"/>
      <c r="AC223" s="88"/>
      <c r="AD223" s="66" t="str">
        <f t="shared" si="24"/>
        <v/>
      </c>
      <c r="AE223" s="67" t="str">
        <f t="shared" si="25"/>
        <v/>
      </c>
      <c r="AF223" s="68" t="str">
        <f t="shared" si="26"/>
        <v/>
      </c>
      <c r="AG223" s="67" t="str">
        <f t="shared" si="27"/>
        <v/>
      </c>
      <c r="AH223" s="67" t="str">
        <f>IF(AE223="","",IF(COUNTIF('Books Register'!$AM$5:$AM$504,AE223)=1,SUMIF('Books Register'!$AM$5:$AM$504,AE223,'Books Register'!$AZ$5:$AZ$504),""))</f>
        <v/>
      </c>
      <c r="AI223" s="67" t="str">
        <f>IF(A223="","",IF(OR(AG223&gt;1,COUNTIF('Books Register'!$AM$5:$AM$504,AE223)&gt;1),"Duplicate",IF(AH223="","Only in 2B",INDEX('Books Register'!$AX$5:$AX$504,AH223))))</f>
        <v/>
      </c>
      <c r="AJ223" s="69" t="str">
        <f t="shared" si="28"/>
        <v/>
      </c>
      <c r="AK223" s="69" t="str">
        <f>IF(A223="","",IF(AND(R223&lt;&gt;"",R223&lt;&gt;Setup!$B$7),"Review POS / state",IF(SUMIF('FY Deadlines'!$A$5:$A$14,IF(MONTH(H223)&gt;=4,YEAR(H223),YEAR(H223)-1),'FY Deadlines'!$F$5:$F$14)=0,"Review FY deadline",IF(COUNTIFS('Books Register'!$AM$5:$AM$504,AE223,'Books Register'!$AI$5:$AI$504,"&gt;0")&gt;0,"Open - verify claim period",IF(AND(H223&lt;&gt;"",Setup!$B$24&gt;SUMIF('FY Deadlines'!$A$5:$A$14,IF(MONTH(H223)&gt;=4,YEAR(H223),YEAR(H223)-1),'FY Deadlines'!$F$5:$F$14)),"Section 16(4) expired","Open")))))</f>
        <v/>
      </c>
      <c r="AL223" s="190">
        <f t="shared" si="29"/>
        <v>219</v>
      </c>
      <c r="AM223" s="192" t="str">
        <f t="shared" si="30"/>
        <v/>
      </c>
      <c r="AN223" s="192" t="str">
        <f t="shared" si="31"/>
        <v/>
      </c>
    </row>
    <row r="224" spans="1:40" ht="15" customHeight="1" x14ac:dyDescent="0.25">
      <c r="A224" s="87"/>
      <c r="B224" s="88"/>
      <c r="C224" s="88"/>
      <c r="D224" s="88"/>
      <c r="E224" s="194"/>
      <c r="F224" s="88"/>
      <c r="G224" s="88"/>
      <c r="H224" s="89"/>
      <c r="I224" s="89"/>
      <c r="J224" s="89"/>
      <c r="K224" s="89"/>
      <c r="L224" s="90"/>
      <c r="M224" s="90"/>
      <c r="N224" s="90"/>
      <c r="O224" s="90"/>
      <c r="P224" s="90"/>
      <c r="Q224" s="90"/>
      <c r="R224" s="88"/>
      <c r="S224" s="88"/>
      <c r="T224" s="88"/>
      <c r="U224" s="88"/>
      <c r="V224" s="88"/>
      <c r="W224" s="89"/>
      <c r="X224" s="88"/>
      <c r="Y224" s="90"/>
      <c r="Z224" s="88"/>
      <c r="AA224" s="88"/>
      <c r="AB224" s="88"/>
      <c r="AC224" s="88"/>
      <c r="AD224" s="66" t="str">
        <f t="shared" si="24"/>
        <v/>
      </c>
      <c r="AE224" s="67" t="str">
        <f t="shared" si="25"/>
        <v/>
      </c>
      <c r="AF224" s="68" t="str">
        <f t="shared" si="26"/>
        <v/>
      </c>
      <c r="AG224" s="67" t="str">
        <f t="shared" si="27"/>
        <v/>
      </c>
      <c r="AH224" s="67" t="str">
        <f>IF(AE224="","",IF(COUNTIF('Books Register'!$AM$5:$AM$504,AE224)=1,SUMIF('Books Register'!$AM$5:$AM$504,AE224,'Books Register'!$AZ$5:$AZ$504),""))</f>
        <v/>
      </c>
      <c r="AI224" s="67" t="str">
        <f>IF(A224="","",IF(OR(AG224&gt;1,COUNTIF('Books Register'!$AM$5:$AM$504,AE224)&gt;1),"Duplicate",IF(AH224="","Only in 2B",INDEX('Books Register'!$AX$5:$AX$504,AH224))))</f>
        <v/>
      </c>
      <c r="AJ224" s="69" t="str">
        <f t="shared" si="28"/>
        <v/>
      </c>
      <c r="AK224" s="69" t="str">
        <f>IF(A224="","",IF(AND(R224&lt;&gt;"",R224&lt;&gt;Setup!$B$7),"Review POS / state",IF(SUMIF('FY Deadlines'!$A$5:$A$14,IF(MONTH(H224)&gt;=4,YEAR(H224),YEAR(H224)-1),'FY Deadlines'!$F$5:$F$14)=0,"Review FY deadline",IF(COUNTIFS('Books Register'!$AM$5:$AM$504,AE224,'Books Register'!$AI$5:$AI$504,"&gt;0")&gt;0,"Open - verify claim period",IF(AND(H224&lt;&gt;"",Setup!$B$24&gt;SUMIF('FY Deadlines'!$A$5:$A$14,IF(MONTH(H224)&gt;=4,YEAR(H224),YEAR(H224)-1),'FY Deadlines'!$F$5:$F$14)),"Section 16(4) expired","Open")))))</f>
        <v/>
      </c>
      <c r="AL224" s="190">
        <f t="shared" si="29"/>
        <v>220</v>
      </c>
      <c r="AM224" s="192" t="str">
        <f t="shared" si="30"/>
        <v/>
      </c>
      <c r="AN224" s="192" t="str">
        <f t="shared" si="31"/>
        <v/>
      </c>
    </row>
    <row r="225" spans="1:40" ht="15" customHeight="1" x14ac:dyDescent="0.25">
      <c r="A225" s="87"/>
      <c r="B225" s="88"/>
      <c r="C225" s="88"/>
      <c r="D225" s="88"/>
      <c r="E225" s="194"/>
      <c r="F225" s="88"/>
      <c r="G225" s="88"/>
      <c r="H225" s="89"/>
      <c r="I225" s="89"/>
      <c r="J225" s="89"/>
      <c r="K225" s="89"/>
      <c r="L225" s="90"/>
      <c r="M225" s="90"/>
      <c r="N225" s="90"/>
      <c r="O225" s="90"/>
      <c r="P225" s="90"/>
      <c r="Q225" s="90"/>
      <c r="R225" s="88"/>
      <c r="S225" s="88"/>
      <c r="T225" s="88"/>
      <c r="U225" s="88"/>
      <c r="V225" s="88"/>
      <c r="W225" s="89"/>
      <c r="X225" s="88"/>
      <c r="Y225" s="90"/>
      <c r="Z225" s="88"/>
      <c r="AA225" s="88"/>
      <c r="AB225" s="88"/>
      <c r="AC225" s="88"/>
      <c r="AD225" s="66" t="str">
        <f t="shared" si="24"/>
        <v/>
      </c>
      <c r="AE225" s="67" t="str">
        <f t="shared" si="25"/>
        <v/>
      </c>
      <c r="AF225" s="68" t="str">
        <f t="shared" si="26"/>
        <v/>
      </c>
      <c r="AG225" s="67" t="str">
        <f t="shared" si="27"/>
        <v/>
      </c>
      <c r="AH225" s="67" t="str">
        <f>IF(AE225="","",IF(COUNTIF('Books Register'!$AM$5:$AM$504,AE225)=1,SUMIF('Books Register'!$AM$5:$AM$504,AE225,'Books Register'!$AZ$5:$AZ$504),""))</f>
        <v/>
      </c>
      <c r="AI225" s="67" t="str">
        <f>IF(A225="","",IF(OR(AG225&gt;1,COUNTIF('Books Register'!$AM$5:$AM$504,AE225)&gt;1),"Duplicate",IF(AH225="","Only in 2B",INDEX('Books Register'!$AX$5:$AX$504,AH225))))</f>
        <v/>
      </c>
      <c r="AJ225" s="69" t="str">
        <f t="shared" si="28"/>
        <v/>
      </c>
      <c r="AK225" s="69" t="str">
        <f>IF(A225="","",IF(AND(R225&lt;&gt;"",R225&lt;&gt;Setup!$B$7),"Review POS / state",IF(SUMIF('FY Deadlines'!$A$5:$A$14,IF(MONTH(H225)&gt;=4,YEAR(H225),YEAR(H225)-1),'FY Deadlines'!$F$5:$F$14)=0,"Review FY deadline",IF(COUNTIFS('Books Register'!$AM$5:$AM$504,AE225,'Books Register'!$AI$5:$AI$504,"&gt;0")&gt;0,"Open - verify claim period",IF(AND(H225&lt;&gt;"",Setup!$B$24&gt;SUMIF('FY Deadlines'!$A$5:$A$14,IF(MONTH(H225)&gt;=4,YEAR(H225),YEAR(H225)-1),'FY Deadlines'!$F$5:$F$14)),"Section 16(4) expired","Open")))))</f>
        <v/>
      </c>
      <c r="AL225" s="190">
        <f t="shared" si="29"/>
        <v>221</v>
      </c>
      <c r="AM225" s="192" t="str">
        <f t="shared" si="30"/>
        <v/>
      </c>
      <c r="AN225" s="192" t="str">
        <f t="shared" si="31"/>
        <v/>
      </c>
    </row>
    <row r="226" spans="1:40" ht="15" customHeight="1" x14ac:dyDescent="0.25">
      <c r="A226" s="87"/>
      <c r="B226" s="88"/>
      <c r="C226" s="88"/>
      <c r="D226" s="88"/>
      <c r="E226" s="194"/>
      <c r="F226" s="88"/>
      <c r="G226" s="88"/>
      <c r="H226" s="89"/>
      <c r="I226" s="89"/>
      <c r="J226" s="89"/>
      <c r="K226" s="89"/>
      <c r="L226" s="90"/>
      <c r="M226" s="90"/>
      <c r="N226" s="90"/>
      <c r="O226" s="90"/>
      <c r="P226" s="90"/>
      <c r="Q226" s="90"/>
      <c r="R226" s="88"/>
      <c r="S226" s="88"/>
      <c r="T226" s="88"/>
      <c r="U226" s="88"/>
      <c r="V226" s="88"/>
      <c r="W226" s="89"/>
      <c r="X226" s="88"/>
      <c r="Y226" s="90"/>
      <c r="Z226" s="88"/>
      <c r="AA226" s="88"/>
      <c r="AB226" s="88"/>
      <c r="AC226" s="88"/>
      <c r="AD226" s="66" t="str">
        <f t="shared" si="24"/>
        <v/>
      </c>
      <c r="AE226" s="67" t="str">
        <f t="shared" si="25"/>
        <v/>
      </c>
      <c r="AF226" s="68" t="str">
        <f t="shared" si="26"/>
        <v/>
      </c>
      <c r="AG226" s="67" t="str">
        <f t="shared" si="27"/>
        <v/>
      </c>
      <c r="AH226" s="67" t="str">
        <f>IF(AE226="","",IF(COUNTIF('Books Register'!$AM$5:$AM$504,AE226)=1,SUMIF('Books Register'!$AM$5:$AM$504,AE226,'Books Register'!$AZ$5:$AZ$504),""))</f>
        <v/>
      </c>
      <c r="AI226" s="67" t="str">
        <f>IF(A226="","",IF(OR(AG226&gt;1,COUNTIF('Books Register'!$AM$5:$AM$504,AE226)&gt;1),"Duplicate",IF(AH226="","Only in 2B",INDEX('Books Register'!$AX$5:$AX$504,AH226))))</f>
        <v/>
      </c>
      <c r="AJ226" s="69" t="str">
        <f t="shared" si="28"/>
        <v/>
      </c>
      <c r="AK226" s="69" t="str">
        <f>IF(A226="","",IF(AND(R226&lt;&gt;"",R226&lt;&gt;Setup!$B$7),"Review POS / state",IF(SUMIF('FY Deadlines'!$A$5:$A$14,IF(MONTH(H226)&gt;=4,YEAR(H226),YEAR(H226)-1),'FY Deadlines'!$F$5:$F$14)=0,"Review FY deadline",IF(COUNTIFS('Books Register'!$AM$5:$AM$504,AE226,'Books Register'!$AI$5:$AI$504,"&gt;0")&gt;0,"Open - verify claim period",IF(AND(H226&lt;&gt;"",Setup!$B$24&gt;SUMIF('FY Deadlines'!$A$5:$A$14,IF(MONTH(H226)&gt;=4,YEAR(H226),YEAR(H226)-1),'FY Deadlines'!$F$5:$F$14)),"Section 16(4) expired","Open")))))</f>
        <v/>
      </c>
      <c r="AL226" s="190">
        <f t="shared" si="29"/>
        <v>222</v>
      </c>
      <c r="AM226" s="192" t="str">
        <f t="shared" si="30"/>
        <v/>
      </c>
      <c r="AN226" s="192" t="str">
        <f t="shared" si="31"/>
        <v/>
      </c>
    </row>
    <row r="227" spans="1:40" ht="15" customHeight="1" x14ac:dyDescent="0.25">
      <c r="A227" s="87"/>
      <c r="B227" s="88"/>
      <c r="C227" s="88"/>
      <c r="D227" s="88"/>
      <c r="E227" s="194"/>
      <c r="F227" s="88"/>
      <c r="G227" s="88"/>
      <c r="H227" s="89"/>
      <c r="I227" s="89"/>
      <c r="J227" s="89"/>
      <c r="K227" s="89"/>
      <c r="L227" s="90"/>
      <c r="M227" s="90"/>
      <c r="N227" s="90"/>
      <c r="O227" s="90"/>
      <c r="P227" s="90"/>
      <c r="Q227" s="90"/>
      <c r="R227" s="88"/>
      <c r="S227" s="88"/>
      <c r="T227" s="88"/>
      <c r="U227" s="88"/>
      <c r="V227" s="88"/>
      <c r="W227" s="89"/>
      <c r="X227" s="88"/>
      <c r="Y227" s="90"/>
      <c r="Z227" s="88"/>
      <c r="AA227" s="88"/>
      <c r="AB227" s="88"/>
      <c r="AC227" s="88"/>
      <c r="AD227" s="66" t="str">
        <f t="shared" si="24"/>
        <v/>
      </c>
      <c r="AE227" s="67" t="str">
        <f t="shared" si="25"/>
        <v/>
      </c>
      <c r="AF227" s="68" t="str">
        <f t="shared" si="26"/>
        <v/>
      </c>
      <c r="AG227" s="67" t="str">
        <f t="shared" si="27"/>
        <v/>
      </c>
      <c r="AH227" s="67" t="str">
        <f>IF(AE227="","",IF(COUNTIF('Books Register'!$AM$5:$AM$504,AE227)=1,SUMIF('Books Register'!$AM$5:$AM$504,AE227,'Books Register'!$AZ$5:$AZ$504),""))</f>
        <v/>
      </c>
      <c r="AI227" s="67" t="str">
        <f>IF(A227="","",IF(OR(AG227&gt;1,COUNTIF('Books Register'!$AM$5:$AM$504,AE227)&gt;1),"Duplicate",IF(AH227="","Only in 2B",INDEX('Books Register'!$AX$5:$AX$504,AH227))))</f>
        <v/>
      </c>
      <c r="AJ227" s="69" t="str">
        <f t="shared" si="28"/>
        <v/>
      </c>
      <c r="AK227" s="69" t="str">
        <f>IF(A227="","",IF(AND(R227&lt;&gt;"",R227&lt;&gt;Setup!$B$7),"Review POS / state",IF(SUMIF('FY Deadlines'!$A$5:$A$14,IF(MONTH(H227)&gt;=4,YEAR(H227),YEAR(H227)-1),'FY Deadlines'!$F$5:$F$14)=0,"Review FY deadline",IF(COUNTIFS('Books Register'!$AM$5:$AM$504,AE227,'Books Register'!$AI$5:$AI$504,"&gt;0")&gt;0,"Open - verify claim period",IF(AND(H227&lt;&gt;"",Setup!$B$24&gt;SUMIF('FY Deadlines'!$A$5:$A$14,IF(MONTH(H227)&gt;=4,YEAR(H227),YEAR(H227)-1),'FY Deadlines'!$F$5:$F$14)),"Section 16(4) expired","Open")))))</f>
        <v/>
      </c>
      <c r="AL227" s="190">
        <f t="shared" si="29"/>
        <v>223</v>
      </c>
      <c r="AM227" s="192" t="str">
        <f t="shared" si="30"/>
        <v/>
      </c>
      <c r="AN227" s="192" t="str">
        <f t="shared" si="31"/>
        <v/>
      </c>
    </row>
    <row r="228" spans="1:40" ht="15" customHeight="1" x14ac:dyDescent="0.25">
      <c r="A228" s="87"/>
      <c r="B228" s="88"/>
      <c r="C228" s="88"/>
      <c r="D228" s="88"/>
      <c r="E228" s="194"/>
      <c r="F228" s="88"/>
      <c r="G228" s="88"/>
      <c r="H228" s="89"/>
      <c r="I228" s="89"/>
      <c r="J228" s="89"/>
      <c r="K228" s="89"/>
      <c r="L228" s="90"/>
      <c r="M228" s="90"/>
      <c r="N228" s="90"/>
      <c r="O228" s="90"/>
      <c r="P228" s="90"/>
      <c r="Q228" s="90"/>
      <c r="R228" s="88"/>
      <c r="S228" s="88"/>
      <c r="T228" s="88"/>
      <c r="U228" s="88"/>
      <c r="V228" s="88"/>
      <c r="W228" s="89"/>
      <c r="X228" s="88"/>
      <c r="Y228" s="90"/>
      <c r="Z228" s="88"/>
      <c r="AA228" s="88"/>
      <c r="AB228" s="88"/>
      <c r="AC228" s="88"/>
      <c r="AD228" s="66" t="str">
        <f t="shared" si="24"/>
        <v/>
      </c>
      <c r="AE228" s="67" t="str">
        <f t="shared" si="25"/>
        <v/>
      </c>
      <c r="AF228" s="68" t="str">
        <f t="shared" si="26"/>
        <v/>
      </c>
      <c r="AG228" s="67" t="str">
        <f t="shared" si="27"/>
        <v/>
      </c>
      <c r="AH228" s="67" t="str">
        <f>IF(AE228="","",IF(COUNTIF('Books Register'!$AM$5:$AM$504,AE228)=1,SUMIF('Books Register'!$AM$5:$AM$504,AE228,'Books Register'!$AZ$5:$AZ$504),""))</f>
        <v/>
      </c>
      <c r="AI228" s="67" t="str">
        <f>IF(A228="","",IF(OR(AG228&gt;1,COUNTIF('Books Register'!$AM$5:$AM$504,AE228)&gt;1),"Duplicate",IF(AH228="","Only in 2B",INDEX('Books Register'!$AX$5:$AX$504,AH228))))</f>
        <v/>
      </c>
      <c r="AJ228" s="69" t="str">
        <f t="shared" si="28"/>
        <v/>
      </c>
      <c r="AK228" s="69" t="str">
        <f>IF(A228="","",IF(AND(R228&lt;&gt;"",R228&lt;&gt;Setup!$B$7),"Review POS / state",IF(SUMIF('FY Deadlines'!$A$5:$A$14,IF(MONTH(H228)&gt;=4,YEAR(H228),YEAR(H228)-1),'FY Deadlines'!$F$5:$F$14)=0,"Review FY deadline",IF(COUNTIFS('Books Register'!$AM$5:$AM$504,AE228,'Books Register'!$AI$5:$AI$504,"&gt;0")&gt;0,"Open - verify claim period",IF(AND(H228&lt;&gt;"",Setup!$B$24&gt;SUMIF('FY Deadlines'!$A$5:$A$14,IF(MONTH(H228)&gt;=4,YEAR(H228),YEAR(H228)-1),'FY Deadlines'!$F$5:$F$14)),"Section 16(4) expired","Open")))))</f>
        <v/>
      </c>
      <c r="AL228" s="190">
        <f t="shared" si="29"/>
        <v>224</v>
      </c>
      <c r="AM228" s="192" t="str">
        <f t="shared" si="30"/>
        <v/>
      </c>
      <c r="AN228" s="192" t="str">
        <f t="shared" si="31"/>
        <v/>
      </c>
    </row>
    <row r="229" spans="1:40" ht="15" customHeight="1" x14ac:dyDescent="0.25">
      <c r="A229" s="87"/>
      <c r="B229" s="88"/>
      <c r="C229" s="88"/>
      <c r="D229" s="88"/>
      <c r="E229" s="194"/>
      <c r="F229" s="88"/>
      <c r="G229" s="88"/>
      <c r="H229" s="89"/>
      <c r="I229" s="89"/>
      <c r="J229" s="89"/>
      <c r="K229" s="89"/>
      <c r="L229" s="90"/>
      <c r="M229" s="90"/>
      <c r="N229" s="90"/>
      <c r="O229" s="90"/>
      <c r="P229" s="90"/>
      <c r="Q229" s="90"/>
      <c r="R229" s="88"/>
      <c r="S229" s="88"/>
      <c r="T229" s="88"/>
      <c r="U229" s="88"/>
      <c r="V229" s="88"/>
      <c r="W229" s="89"/>
      <c r="X229" s="88"/>
      <c r="Y229" s="90"/>
      <c r="Z229" s="88"/>
      <c r="AA229" s="88"/>
      <c r="AB229" s="88"/>
      <c r="AC229" s="88"/>
      <c r="AD229" s="66" t="str">
        <f t="shared" si="24"/>
        <v/>
      </c>
      <c r="AE229" s="67" t="str">
        <f t="shared" si="25"/>
        <v/>
      </c>
      <c r="AF229" s="68" t="str">
        <f t="shared" si="26"/>
        <v/>
      </c>
      <c r="AG229" s="67" t="str">
        <f t="shared" si="27"/>
        <v/>
      </c>
      <c r="AH229" s="67" t="str">
        <f>IF(AE229="","",IF(COUNTIF('Books Register'!$AM$5:$AM$504,AE229)=1,SUMIF('Books Register'!$AM$5:$AM$504,AE229,'Books Register'!$AZ$5:$AZ$504),""))</f>
        <v/>
      </c>
      <c r="AI229" s="67" t="str">
        <f>IF(A229="","",IF(OR(AG229&gt;1,COUNTIF('Books Register'!$AM$5:$AM$504,AE229)&gt;1),"Duplicate",IF(AH229="","Only in 2B",INDEX('Books Register'!$AX$5:$AX$504,AH229))))</f>
        <v/>
      </c>
      <c r="AJ229" s="69" t="str">
        <f t="shared" si="28"/>
        <v/>
      </c>
      <c r="AK229" s="69" t="str">
        <f>IF(A229="","",IF(AND(R229&lt;&gt;"",R229&lt;&gt;Setup!$B$7),"Review POS / state",IF(SUMIF('FY Deadlines'!$A$5:$A$14,IF(MONTH(H229)&gt;=4,YEAR(H229),YEAR(H229)-1),'FY Deadlines'!$F$5:$F$14)=0,"Review FY deadline",IF(COUNTIFS('Books Register'!$AM$5:$AM$504,AE229,'Books Register'!$AI$5:$AI$504,"&gt;0")&gt;0,"Open - verify claim period",IF(AND(H229&lt;&gt;"",Setup!$B$24&gt;SUMIF('FY Deadlines'!$A$5:$A$14,IF(MONTH(H229)&gt;=4,YEAR(H229),YEAR(H229)-1),'FY Deadlines'!$F$5:$F$14)),"Section 16(4) expired","Open")))))</f>
        <v/>
      </c>
      <c r="AL229" s="190">
        <f t="shared" si="29"/>
        <v>225</v>
      </c>
      <c r="AM229" s="192" t="str">
        <f t="shared" si="30"/>
        <v/>
      </c>
      <c r="AN229" s="192" t="str">
        <f t="shared" si="31"/>
        <v/>
      </c>
    </row>
    <row r="230" spans="1:40" ht="15" customHeight="1" x14ac:dyDescent="0.25">
      <c r="A230" s="87"/>
      <c r="B230" s="88"/>
      <c r="C230" s="88"/>
      <c r="D230" s="88"/>
      <c r="E230" s="194"/>
      <c r="F230" s="88"/>
      <c r="G230" s="88"/>
      <c r="H230" s="89"/>
      <c r="I230" s="89"/>
      <c r="J230" s="89"/>
      <c r="K230" s="89"/>
      <c r="L230" s="90"/>
      <c r="M230" s="90"/>
      <c r="N230" s="90"/>
      <c r="O230" s="90"/>
      <c r="P230" s="90"/>
      <c r="Q230" s="90"/>
      <c r="R230" s="88"/>
      <c r="S230" s="88"/>
      <c r="T230" s="88"/>
      <c r="U230" s="88"/>
      <c r="V230" s="88"/>
      <c r="W230" s="89"/>
      <c r="X230" s="88"/>
      <c r="Y230" s="90"/>
      <c r="Z230" s="88"/>
      <c r="AA230" s="88"/>
      <c r="AB230" s="88"/>
      <c r="AC230" s="88"/>
      <c r="AD230" s="66" t="str">
        <f t="shared" si="24"/>
        <v/>
      </c>
      <c r="AE230" s="67" t="str">
        <f t="shared" si="25"/>
        <v/>
      </c>
      <c r="AF230" s="68" t="str">
        <f t="shared" si="26"/>
        <v/>
      </c>
      <c r="AG230" s="67" t="str">
        <f t="shared" si="27"/>
        <v/>
      </c>
      <c r="AH230" s="67" t="str">
        <f>IF(AE230="","",IF(COUNTIF('Books Register'!$AM$5:$AM$504,AE230)=1,SUMIF('Books Register'!$AM$5:$AM$504,AE230,'Books Register'!$AZ$5:$AZ$504),""))</f>
        <v/>
      </c>
      <c r="AI230" s="67" t="str">
        <f>IF(A230="","",IF(OR(AG230&gt;1,COUNTIF('Books Register'!$AM$5:$AM$504,AE230)&gt;1),"Duplicate",IF(AH230="","Only in 2B",INDEX('Books Register'!$AX$5:$AX$504,AH230))))</f>
        <v/>
      </c>
      <c r="AJ230" s="69" t="str">
        <f t="shared" si="28"/>
        <v/>
      </c>
      <c r="AK230" s="69" t="str">
        <f>IF(A230="","",IF(AND(R230&lt;&gt;"",R230&lt;&gt;Setup!$B$7),"Review POS / state",IF(SUMIF('FY Deadlines'!$A$5:$A$14,IF(MONTH(H230)&gt;=4,YEAR(H230),YEAR(H230)-1),'FY Deadlines'!$F$5:$F$14)=0,"Review FY deadline",IF(COUNTIFS('Books Register'!$AM$5:$AM$504,AE230,'Books Register'!$AI$5:$AI$504,"&gt;0")&gt;0,"Open - verify claim period",IF(AND(H230&lt;&gt;"",Setup!$B$24&gt;SUMIF('FY Deadlines'!$A$5:$A$14,IF(MONTH(H230)&gt;=4,YEAR(H230),YEAR(H230)-1),'FY Deadlines'!$F$5:$F$14)),"Section 16(4) expired","Open")))))</f>
        <v/>
      </c>
      <c r="AL230" s="190">
        <f t="shared" si="29"/>
        <v>226</v>
      </c>
      <c r="AM230" s="192" t="str">
        <f t="shared" si="30"/>
        <v/>
      </c>
      <c r="AN230" s="192" t="str">
        <f t="shared" si="31"/>
        <v/>
      </c>
    </row>
    <row r="231" spans="1:40" ht="15" customHeight="1" x14ac:dyDescent="0.25">
      <c r="A231" s="87"/>
      <c r="B231" s="88"/>
      <c r="C231" s="88"/>
      <c r="D231" s="88"/>
      <c r="E231" s="194"/>
      <c r="F231" s="88"/>
      <c r="G231" s="88"/>
      <c r="H231" s="89"/>
      <c r="I231" s="89"/>
      <c r="J231" s="89"/>
      <c r="K231" s="89"/>
      <c r="L231" s="90"/>
      <c r="M231" s="90"/>
      <c r="N231" s="90"/>
      <c r="O231" s="90"/>
      <c r="P231" s="90"/>
      <c r="Q231" s="90"/>
      <c r="R231" s="88"/>
      <c r="S231" s="88"/>
      <c r="T231" s="88"/>
      <c r="U231" s="88"/>
      <c r="V231" s="88"/>
      <c r="W231" s="89"/>
      <c r="X231" s="88"/>
      <c r="Y231" s="90"/>
      <c r="Z231" s="88"/>
      <c r="AA231" s="88"/>
      <c r="AB231" s="88"/>
      <c r="AC231" s="88"/>
      <c r="AD231" s="66" t="str">
        <f t="shared" si="24"/>
        <v/>
      </c>
      <c r="AE231" s="67" t="str">
        <f t="shared" si="25"/>
        <v/>
      </c>
      <c r="AF231" s="68" t="str">
        <f t="shared" si="26"/>
        <v/>
      </c>
      <c r="AG231" s="67" t="str">
        <f t="shared" si="27"/>
        <v/>
      </c>
      <c r="AH231" s="67" t="str">
        <f>IF(AE231="","",IF(COUNTIF('Books Register'!$AM$5:$AM$504,AE231)=1,SUMIF('Books Register'!$AM$5:$AM$504,AE231,'Books Register'!$AZ$5:$AZ$504),""))</f>
        <v/>
      </c>
      <c r="AI231" s="67" t="str">
        <f>IF(A231="","",IF(OR(AG231&gt;1,COUNTIF('Books Register'!$AM$5:$AM$504,AE231)&gt;1),"Duplicate",IF(AH231="","Only in 2B",INDEX('Books Register'!$AX$5:$AX$504,AH231))))</f>
        <v/>
      </c>
      <c r="AJ231" s="69" t="str">
        <f t="shared" si="28"/>
        <v/>
      </c>
      <c r="AK231" s="69" t="str">
        <f>IF(A231="","",IF(AND(R231&lt;&gt;"",R231&lt;&gt;Setup!$B$7),"Review POS / state",IF(SUMIF('FY Deadlines'!$A$5:$A$14,IF(MONTH(H231)&gt;=4,YEAR(H231),YEAR(H231)-1),'FY Deadlines'!$F$5:$F$14)=0,"Review FY deadline",IF(COUNTIFS('Books Register'!$AM$5:$AM$504,AE231,'Books Register'!$AI$5:$AI$504,"&gt;0")&gt;0,"Open - verify claim period",IF(AND(H231&lt;&gt;"",Setup!$B$24&gt;SUMIF('FY Deadlines'!$A$5:$A$14,IF(MONTH(H231)&gt;=4,YEAR(H231),YEAR(H231)-1),'FY Deadlines'!$F$5:$F$14)),"Section 16(4) expired","Open")))))</f>
        <v/>
      </c>
      <c r="AL231" s="190">
        <f t="shared" si="29"/>
        <v>227</v>
      </c>
      <c r="AM231" s="192" t="str">
        <f t="shared" si="30"/>
        <v/>
      </c>
      <c r="AN231" s="192" t="str">
        <f t="shared" si="31"/>
        <v/>
      </c>
    </row>
    <row r="232" spans="1:40" ht="15" customHeight="1" x14ac:dyDescent="0.25">
      <c r="A232" s="87"/>
      <c r="B232" s="88"/>
      <c r="C232" s="88"/>
      <c r="D232" s="88"/>
      <c r="E232" s="194"/>
      <c r="F232" s="88"/>
      <c r="G232" s="88"/>
      <c r="H232" s="89"/>
      <c r="I232" s="89"/>
      <c r="J232" s="89"/>
      <c r="K232" s="89"/>
      <c r="L232" s="90"/>
      <c r="M232" s="90"/>
      <c r="N232" s="90"/>
      <c r="O232" s="90"/>
      <c r="P232" s="90"/>
      <c r="Q232" s="90"/>
      <c r="R232" s="88"/>
      <c r="S232" s="88"/>
      <c r="T232" s="88"/>
      <c r="U232" s="88"/>
      <c r="V232" s="88"/>
      <c r="W232" s="89"/>
      <c r="X232" s="88"/>
      <c r="Y232" s="90"/>
      <c r="Z232" s="88"/>
      <c r="AA232" s="88"/>
      <c r="AB232" s="88"/>
      <c r="AC232" s="88"/>
      <c r="AD232" s="66" t="str">
        <f t="shared" si="24"/>
        <v/>
      </c>
      <c r="AE232" s="67" t="str">
        <f t="shared" si="25"/>
        <v/>
      </c>
      <c r="AF232" s="68" t="str">
        <f t="shared" si="26"/>
        <v/>
      </c>
      <c r="AG232" s="67" t="str">
        <f t="shared" si="27"/>
        <v/>
      </c>
      <c r="AH232" s="67" t="str">
        <f>IF(AE232="","",IF(COUNTIF('Books Register'!$AM$5:$AM$504,AE232)=1,SUMIF('Books Register'!$AM$5:$AM$504,AE232,'Books Register'!$AZ$5:$AZ$504),""))</f>
        <v/>
      </c>
      <c r="AI232" s="67" t="str">
        <f>IF(A232="","",IF(OR(AG232&gt;1,COUNTIF('Books Register'!$AM$5:$AM$504,AE232)&gt;1),"Duplicate",IF(AH232="","Only in 2B",INDEX('Books Register'!$AX$5:$AX$504,AH232))))</f>
        <v/>
      </c>
      <c r="AJ232" s="69" t="str">
        <f t="shared" si="28"/>
        <v/>
      </c>
      <c r="AK232" s="69" t="str">
        <f>IF(A232="","",IF(AND(R232&lt;&gt;"",R232&lt;&gt;Setup!$B$7),"Review POS / state",IF(SUMIF('FY Deadlines'!$A$5:$A$14,IF(MONTH(H232)&gt;=4,YEAR(H232),YEAR(H232)-1),'FY Deadlines'!$F$5:$F$14)=0,"Review FY deadline",IF(COUNTIFS('Books Register'!$AM$5:$AM$504,AE232,'Books Register'!$AI$5:$AI$504,"&gt;0")&gt;0,"Open - verify claim period",IF(AND(H232&lt;&gt;"",Setup!$B$24&gt;SUMIF('FY Deadlines'!$A$5:$A$14,IF(MONTH(H232)&gt;=4,YEAR(H232),YEAR(H232)-1),'FY Deadlines'!$F$5:$F$14)),"Section 16(4) expired","Open")))))</f>
        <v/>
      </c>
      <c r="AL232" s="190">
        <f t="shared" si="29"/>
        <v>228</v>
      </c>
      <c r="AM232" s="192" t="str">
        <f t="shared" si="30"/>
        <v/>
      </c>
      <c r="AN232" s="192" t="str">
        <f t="shared" si="31"/>
        <v/>
      </c>
    </row>
    <row r="233" spans="1:40" ht="15" customHeight="1" x14ac:dyDescent="0.25">
      <c r="A233" s="87"/>
      <c r="B233" s="88"/>
      <c r="C233" s="88"/>
      <c r="D233" s="88"/>
      <c r="E233" s="194"/>
      <c r="F233" s="88"/>
      <c r="G233" s="88"/>
      <c r="H233" s="89"/>
      <c r="I233" s="89"/>
      <c r="J233" s="89"/>
      <c r="K233" s="89"/>
      <c r="L233" s="90"/>
      <c r="M233" s="90"/>
      <c r="N233" s="90"/>
      <c r="O233" s="90"/>
      <c r="P233" s="90"/>
      <c r="Q233" s="90"/>
      <c r="R233" s="88"/>
      <c r="S233" s="88"/>
      <c r="T233" s="88"/>
      <c r="U233" s="88"/>
      <c r="V233" s="88"/>
      <c r="W233" s="89"/>
      <c r="X233" s="88"/>
      <c r="Y233" s="90"/>
      <c r="Z233" s="88"/>
      <c r="AA233" s="88"/>
      <c r="AB233" s="88"/>
      <c r="AC233" s="88"/>
      <c r="AD233" s="66" t="str">
        <f t="shared" si="24"/>
        <v/>
      </c>
      <c r="AE233" s="67" t="str">
        <f t="shared" si="25"/>
        <v/>
      </c>
      <c r="AF233" s="68" t="str">
        <f t="shared" si="26"/>
        <v/>
      </c>
      <c r="AG233" s="67" t="str">
        <f t="shared" si="27"/>
        <v/>
      </c>
      <c r="AH233" s="67" t="str">
        <f>IF(AE233="","",IF(COUNTIF('Books Register'!$AM$5:$AM$504,AE233)=1,SUMIF('Books Register'!$AM$5:$AM$504,AE233,'Books Register'!$AZ$5:$AZ$504),""))</f>
        <v/>
      </c>
      <c r="AI233" s="67" t="str">
        <f>IF(A233="","",IF(OR(AG233&gt;1,COUNTIF('Books Register'!$AM$5:$AM$504,AE233)&gt;1),"Duplicate",IF(AH233="","Only in 2B",INDEX('Books Register'!$AX$5:$AX$504,AH233))))</f>
        <v/>
      </c>
      <c r="AJ233" s="69" t="str">
        <f t="shared" si="28"/>
        <v/>
      </c>
      <c r="AK233" s="69" t="str">
        <f>IF(A233="","",IF(AND(R233&lt;&gt;"",R233&lt;&gt;Setup!$B$7),"Review POS / state",IF(SUMIF('FY Deadlines'!$A$5:$A$14,IF(MONTH(H233)&gt;=4,YEAR(H233),YEAR(H233)-1),'FY Deadlines'!$F$5:$F$14)=0,"Review FY deadline",IF(COUNTIFS('Books Register'!$AM$5:$AM$504,AE233,'Books Register'!$AI$5:$AI$504,"&gt;0")&gt;0,"Open - verify claim period",IF(AND(H233&lt;&gt;"",Setup!$B$24&gt;SUMIF('FY Deadlines'!$A$5:$A$14,IF(MONTH(H233)&gt;=4,YEAR(H233),YEAR(H233)-1),'FY Deadlines'!$F$5:$F$14)),"Section 16(4) expired","Open")))))</f>
        <v/>
      </c>
      <c r="AL233" s="190">
        <f t="shared" si="29"/>
        <v>229</v>
      </c>
      <c r="AM233" s="192" t="str">
        <f t="shared" si="30"/>
        <v/>
      </c>
      <c r="AN233" s="192" t="str">
        <f t="shared" si="31"/>
        <v/>
      </c>
    </row>
    <row r="234" spans="1:40" ht="15" customHeight="1" x14ac:dyDescent="0.25">
      <c r="A234" s="87"/>
      <c r="B234" s="88"/>
      <c r="C234" s="88"/>
      <c r="D234" s="88"/>
      <c r="E234" s="194"/>
      <c r="F234" s="88"/>
      <c r="G234" s="88"/>
      <c r="H234" s="89"/>
      <c r="I234" s="89"/>
      <c r="J234" s="89"/>
      <c r="K234" s="89"/>
      <c r="L234" s="90"/>
      <c r="M234" s="90"/>
      <c r="N234" s="90"/>
      <c r="O234" s="90"/>
      <c r="P234" s="90"/>
      <c r="Q234" s="90"/>
      <c r="R234" s="88"/>
      <c r="S234" s="88"/>
      <c r="T234" s="88"/>
      <c r="U234" s="88"/>
      <c r="V234" s="88"/>
      <c r="W234" s="89"/>
      <c r="X234" s="88"/>
      <c r="Y234" s="90"/>
      <c r="Z234" s="88"/>
      <c r="AA234" s="88"/>
      <c r="AB234" s="88"/>
      <c r="AC234" s="88"/>
      <c r="AD234" s="66" t="str">
        <f t="shared" si="24"/>
        <v/>
      </c>
      <c r="AE234" s="67" t="str">
        <f t="shared" si="25"/>
        <v/>
      </c>
      <c r="AF234" s="68" t="str">
        <f t="shared" si="26"/>
        <v/>
      </c>
      <c r="AG234" s="67" t="str">
        <f t="shared" si="27"/>
        <v/>
      </c>
      <c r="AH234" s="67" t="str">
        <f>IF(AE234="","",IF(COUNTIF('Books Register'!$AM$5:$AM$504,AE234)=1,SUMIF('Books Register'!$AM$5:$AM$504,AE234,'Books Register'!$AZ$5:$AZ$504),""))</f>
        <v/>
      </c>
      <c r="AI234" s="67" t="str">
        <f>IF(A234="","",IF(OR(AG234&gt;1,COUNTIF('Books Register'!$AM$5:$AM$504,AE234)&gt;1),"Duplicate",IF(AH234="","Only in 2B",INDEX('Books Register'!$AX$5:$AX$504,AH234))))</f>
        <v/>
      </c>
      <c r="AJ234" s="69" t="str">
        <f t="shared" si="28"/>
        <v/>
      </c>
      <c r="AK234" s="69" t="str">
        <f>IF(A234="","",IF(AND(R234&lt;&gt;"",R234&lt;&gt;Setup!$B$7),"Review POS / state",IF(SUMIF('FY Deadlines'!$A$5:$A$14,IF(MONTH(H234)&gt;=4,YEAR(H234),YEAR(H234)-1),'FY Deadlines'!$F$5:$F$14)=0,"Review FY deadline",IF(COUNTIFS('Books Register'!$AM$5:$AM$504,AE234,'Books Register'!$AI$5:$AI$504,"&gt;0")&gt;0,"Open - verify claim period",IF(AND(H234&lt;&gt;"",Setup!$B$24&gt;SUMIF('FY Deadlines'!$A$5:$A$14,IF(MONTH(H234)&gt;=4,YEAR(H234),YEAR(H234)-1),'FY Deadlines'!$F$5:$F$14)),"Section 16(4) expired","Open")))))</f>
        <v/>
      </c>
      <c r="AL234" s="190">
        <f t="shared" si="29"/>
        <v>230</v>
      </c>
      <c r="AM234" s="192" t="str">
        <f t="shared" si="30"/>
        <v/>
      </c>
      <c r="AN234" s="192" t="str">
        <f t="shared" si="31"/>
        <v/>
      </c>
    </row>
    <row r="235" spans="1:40" ht="15" customHeight="1" x14ac:dyDescent="0.25">
      <c r="A235" s="87"/>
      <c r="B235" s="88"/>
      <c r="C235" s="88"/>
      <c r="D235" s="88"/>
      <c r="E235" s="194"/>
      <c r="F235" s="88"/>
      <c r="G235" s="88"/>
      <c r="H235" s="89"/>
      <c r="I235" s="89"/>
      <c r="J235" s="89"/>
      <c r="K235" s="89"/>
      <c r="L235" s="90"/>
      <c r="M235" s="90"/>
      <c r="N235" s="90"/>
      <c r="O235" s="90"/>
      <c r="P235" s="90"/>
      <c r="Q235" s="90"/>
      <c r="R235" s="88"/>
      <c r="S235" s="88"/>
      <c r="T235" s="88"/>
      <c r="U235" s="88"/>
      <c r="V235" s="88"/>
      <c r="W235" s="89"/>
      <c r="X235" s="88"/>
      <c r="Y235" s="90"/>
      <c r="Z235" s="88"/>
      <c r="AA235" s="88"/>
      <c r="AB235" s="88"/>
      <c r="AC235" s="88"/>
      <c r="AD235" s="66" t="str">
        <f t="shared" si="24"/>
        <v/>
      </c>
      <c r="AE235" s="67" t="str">
        <f t="shared" si="25"/>
        <v/>
      </c>
      <c r="AF235" s="68" t="str">
        <f t="shared" si="26"/>
        <v/>
      </c>
      <c r="AG235" s="67" t="str">
        <f t="shared" si="27"/>
        <v/>
      </c>
      <c r="AH235" s="67" t="str">
        <f>IF(AE235="","",IF(COUNTIF('Books Register'!$AM$5:$AM$504,AE235)=1,SUMIF('Books Register'!$AM$5:$AM$504,AE235,'Books Register'!$AZ$5:$AZ$504),""))</f>
        <v/>
      </c>
      <c r="AI235" s="67" t="str">
        <f>IF(A235="","",IF(OR(AG235&gt;1,COUNTIF('Books Register'!$AM$5:$AM$504,AE235)&gt;1),"Duplicate",IF(AH235="","Only in 2B",INDEX('Books Register'!$AX$5:$AX$504,AH235))))</f>
        <v/>
      </c>
      <c r="AJ235" s="69" t="str">
        <f t="shared" si="28"/>
        <v/>
      </c>
      <c r="AK235" s="69" t="str">
        <f>IF(A235="","",IF(AND(R235&lt;&gt;"",R235&lt;&gt;Setup!$B$7),"Review POS / state",IF(SUMIF('FY Deadlines'!$A$5:$A$14,IF(MONTH(H235)&gt;=4,YEAR(H235),YEAR(H235)-1),'FY Deadlines'!$F$5:$F$14)=0,"Review FY deadline",IF(COUNTIFS('Books Register'!$AM$5:$AM$504,AE235,'Books Register'!$AI$5:$AI$504,"&gt;0")&gt;0,"Open - verify claim period",IF(AND(H235&lt;&gt;"",Setup!$B$24&gt;SUMIF('FY Deadlines'!$A$5:$A$14,IF(MONTH(H235)&gt;=4,YEAR(H235),YEAR(H235)-1),'FY Deadlines'!$F$5:$F$14)),"Section 16(4) expired","Open")))))</f>
        <v/>
      </c>
      <c r="AL235" s="190">
        <f t="shared" si="29"/>
        <v>231</v>
      </c>
      <c r="AM235" s="192" t="str">
        <f t="shared" si="30"/>
        <v/>
      </c>
      <c r="AN235" s="192" t="str">
        <f t="shared" si="31"/>
        <v/>
      </c>
    </row>
    <row r="236" spans="1:40" ht="15" customHeight="1" x14ac:dyDescent="0.25">
      <c r="A236" s="87"/>
      <c r="B236" s="88"/>
      <c r="C236" s="88"/>
      <c r="D236" s="88"/>
      <c r="E236" s="194"/>
      <c r="F236" s="88"/>
      <c r="G236" s="88"/>
      <c r="H236" s="89"/>
      <c r="I236" s="89"/>
      <c r="J236" s="89"/>
      <c r="K236" s="89"/>
      <c r="L236" s="90"/>
      <c r="M236" s="90"/>
      <c r="N236" s="90"/>
      <c r="O236" s="90"/>
      <c r="P236" s="90"/>
      <c r="Q236" s="90"/>
      <c r="R236" s="88"/>
      <c r="S236" s="88"/>
      <c r="T236" s="88"/>
      <c r="U236" s="88"/>
      <c r="V236" s="88"/>
      <c r="W236" s="89"/>
      <c r="X236" s="88"/>
      <c r="Y236" s="90"/>
      <c r="Z236" s="88"/>
      <c r="AA236" s="88"/>
      <c r="AB236" s="88"/>
      <c r="AC236" s="88"/>
      <c r="AD236" s="66" t="str">
        <f t="shared" si="24"/>
        <v/>
      </c>
      <c r="AE236" s="67" t="str">
        <f t="shared" si="25"/>
        <v/>
      </c>
      <c r="AF236" s="68" t="str">
        <f t="shared" si="26"/>
        <v/>
      </c>
      <c r="AG236" s="67" t="str">
        <f t="shared" si="27"/>
        <v/>
      </c>
      <c r="AH236" s="67" t="str">
        <f>IF(AE236="","",IF(COUNTIF('Books Register'!$AM$5:$AM$504,AE236)=1,SUMIF('Books Register'!$AM$5:$AM$504,AE236,'Books Register'!$AZ$5:$AZ$504),""))</f>
        <v/>
      </c>
      <c r="AI236" s="67" t="str">
        <f>IF(A236="","",IF(OR(AG236&gt;1,COUNTIF('Books Register'!$AM$5:$AM$504,AE236)&gt;1),"Duplicate",IF(AH236="","Only in 2B",INDEX('Books Register'!$AX$5:$AX$504,AH236))))</f>
        <v/>
      </c>
      <c r="AJ236" s="69" t="str">
        <f t="shared" si="28"/>
        <v/>
      </c>
      <c r="AK236" s="69" t="str">
        <f>IF(A236="","",IF(AND(R236&lt;&gt;"",R236&lt;&gt;Setup!$B$7),"Review POS / state",IF(SUMIF('FY Deadlines'!$A$5:$A$14,IF(MONTH(H236)&gt;=4,YEAR(H236),YEAR(H236)-1),'FY Deadlines'!$F$5:$F$14)=0,"Review FY deadline",IF(COUNTIFS('Books Register'!$AM$5:$AM$504,AE236,'Books Register'!$AI$5:$AI$504,"&gt;0")&gt;0,"Open - verify claim period",IF(AND(H236&lt;&gt;"",Setup!$B$24&gt;SUMIF('FY Deadlines'!$A$5:$A$14,IF(MONTH(H236)&gt;=4,YEAR(H236),YEAR(H236)-1),'FY Deadlines'!$F$5:$F$14)),"Section 16(4) expired","Open")))))</f>
        <v/>
      </c>
      <c r="AL236" s="190">
        <f t="shared" si="29"/>
        <v>232</v>
      </c>
      <c r="AM236" s="192" t="str">
        <f t="shared" si="30"/>
        <v/>
      </c>
      <c r="AN236" s="192" t="str">
        <f t="shared" si="31"/>
        <v/>
      </c>
    </row>
    <row r="237" spans="1:40" ht="15" customHeight="1" x14ac:dyDescent="0.25">
      <c r="A237" s="87"/>
      <c r="B237" s="88"/>
      <c r="C237" s="88"/>
      <c r="D237" s="88"/>
      <c r="E237" s="194"/>
      <c r="F237" s="88"/>
      <c r="G237" s="88"/>
      <c r="H237" s="89"/>
      <c r="I237" s="89"/>
      <c r="J237" s="89"/>
      <c r="K237" s="89"/>
      <c r="L237" s="90"/>
      <c r="M237" s="90"/>
      <c r="N237" s="90"/>
      <c r="O237" s="90"/>
      <c r="P237" s="90"/>
      <c r="Q237" s="90"/>
      <c r="R237" s="88"/>
      <c r="S237" s="88"/>
      <c r="T237" s="88"/>
      <c r="U237" s="88"/>
      <c r="V237" s="88"/>
      <c r="W237" s="89"/>
      <c r="X237" s="88"/>
      <c r="Y237" s="90"/>
      <c r="Z237" s="88"/>
      <c r="AA237" s="88"/>
      <c r="AB237" s="88"/>
      <c r="AC237" s="88"/>
      <c r="AD237" s="66" t="str">
        <f t="shared" si="24"/>
        <v/>
      </c>
      <c r="AE237" s="67" t="str">
        <f t="shared" si="25"/>
        <v/>
      </c>
      <c r="AF237" s="68" t="str">
        <f t="shared" si="26"/>
        <v/>
      </c>
      <c r="AG237" s="67" t="str">
        <f t="shared" si="27"/>
        <v/>
      </c>
      <c r="AH237" s="67" t="str">
        <f>IF(AE237="","",IF(COUNTIF('Books Register'!$AM$5:$AM$504,AE237)=1,SUMIF('Books Register'!$AM$5:$AM$504,AE237,'Books Register'!$AZ$5:$AZ$504),""))</f>
        <v/>
      </c>
      <c r="AI237" s="67" t="str">
        <f>IF(A237="","",IF(OR(AG237&gt;1,COUNTIF('Books Register'!$AM$5:$AM$504,AE237)&gt;1),"Duplicate",IF(AH237="","Only in 2B",INDEX('Books Register'!$AX$5:$AX$504,AH237))))</f>
        <v/>
      </c>
      <c r="AJ237" s="69" t="str">
        <f t="shared" si="28"/>
        <v/>
      </c>
      <c r="AK237" s="69" t="str">
        <f>IF(A237="","",IF(AND(R237&lt;&gt;"",R237&lt;&gt;Setup!$B$7),"Review POS / state",IF(SUMIF('FY Deadlines'!$A$5:$A$14,IF(MONTH(H237)&gt;=4,YEAR(H237),YEAR(H237)-1),'FY Deadlines'!$F$5:$F$14)=0,"Review FY deadline",IF(COUNTIFS('Books Register'!$AM$5:$AM$504,AE237,'Books Register'!$AI$5:$AI$504,"&gt;0")&gt;0,"Open - verify claim period",IF(AND(H237&lt;&gt;"",Setup!$B$24&gt;SUMIF('FY Deadlines'!$A$5:$A$14,IF(MONTH(H237)&gt;=4,YEAR(H237),YEAR(H237)-1),'FY Deadlines'!$F$5:$F$14)),"Section 16(4) expired","Open")))))</f>
        <v/>
      </c>
      <c r="AL237" s="190">
        <f t="shared" si="29"/>
        <v>233</v>
      </c>
      <c r="AM237" s="192" t="str">
        <f t="shared" si="30"/>
        <v/>
      </c>
      <c r="AN237" s="192" t="str">
        <f t="shared" si="31"/>
        <v/>
      </c>
    </row>
    <row r="238" spans="1:40" ht="15" customHeight="1" x14ac:dyDescent="0.25">
      <c r="A238" s="87"/>
      <c r="B238" s="88"/>
      <c r="C238" s="88"/>
      <c r="D238" s="88"/>
      <c r="E238" s="194"/>
      <c r="F238" s="88"/>
      <c r="G238" s="88"/>
      <c r="H238" s="89"/>
      <c r="I238" s="89"/>
      <c r="J238" s="89"/>
      <c r="K238" s="89"/>
      <c r="L238" s="90"/>
      <c r="M238" s="90"/>
      <c r="N238" s="90"/>
      <c r="O238" s="90"/>
      <c r="P238" s="90"/>
      <c r="Q238" s="90"/>
      <c r="R238" s="88"/>
      <c r="S238" s="88"/>
      <c r="T238" s="88"/>
      <c r="U238" s="88"/>
      <c r="V238" s="88"/>
      <c r="W238" s="89"/>
      <c r="X238" s="88"/>
      <c r="Y238" s="90"/>
      <c r="Z238" s="88"/>
      <c r="AA238" s="88"/>
      <c r="AB238" s="88"/>
      <c r="AC238" s="88"/>
      <c r="AD238" s="66" t="str">
        <f t="shared" si="24"/>
        <v/>
      </c>
      <c r="AE238" s="67" t="str">
        <f t="shared" si="25"/>
        <v/>
      </c>
      <c r="AF238" s="68" t="str">
        <f t="shared" si="26"/>
        <v/>
      </c>
      <c r="AG238" s="67" t="str">
        <f t="shared" si="27"/>
        <v/>
      </c>
      <c r="AH238" s="67" t="str">
        <f>IF(AE238="","",IF(COUNTIF('Books Register'!$AM$5:$AM$504,AE238)=1,SUMIF('Books Register'!$AM$5:$AM$504,AE238,'Books Register'!$AZ$5:$AZ$504),""))</f>
        <v/>
      </c>
      <c r="AI238" s="67" t="str">
        <f>IF(A238="","",IF(OR(AG238&gt;1,COUNTIF('Books Register'!$AM$5:$AM$504,AE238)&gt;1),"Duplicate",IF(AH238="","Only in 2B",INDEX('Books Register'!$AX$5:$AX$504,AH238))))</f>
        <v/>
      </c>
      <c r="AJ238" s="69" t="str">
        <f t="shared" si="28"/>
        <v/>
      </c>
      <c r="AK238" s="69" t="str">
        <f>IF(A238="","",IF(AND(R238&lt;&gt;"",R238&lt;&gt;Setup!$B$7),"Review POS / state",IF(SUMIF('FY Deadlines'!$A$5:$A$14,IF(MONTH(H238)&gt;=4,YEAR(H238),YEAR(H238)-1),'FY Deadlines'!$F$5:$F$14)=0,"Review FY deadline",IF(COUNTIFS('Books Register'!$AM$5:$AM$504,AE238,'Books Register'!$AI$5:$AI$504,"&gt;0")&gt;0,"Open - verify claim period",IF(AND(H238&lt;&gt;"",Setup!$B$24&gt;SUMIF('FY Deadlines'!$A$5:$A$14,IF(MONTH(H238)&gt;=4,YEAR(H238),YEAR(H238)-1),'FY Deadlines'!$F$5:$F$14)),"Section 16(4) expired","Open")))))</f>
        <v/>
      </c>
      <c r="AL238" s="190">
        <f t="shared" si="29"/>
        <v>234</v>
      </c>
      <c r="AM238" s="192" t="str">
        <f t="shared" si="30"/>
        <v/>
      </c>
      <c r="AN238" s="192" t="str">
        <f t="shared" si="31"/>
        <v/>
      </c>
    </row>
    <row r="239" spans="1:40" ht="15" customHeight="1" x14ac:dyDescent="0.25">
      <c r="A239" s="87"/>
      <c r="B239" s="88"/>
      <c r="C239" s="88"/>
      <c r="D239" s="88"/>
      <c r="E239" s="194"/>
      <c r="F239" s="88"/>
      <c r="G239" s="88"/>
      <c r="H239" s="89"/>
      <c r="I239" s="89"/>
      <c r="J239" s="89"/>
      <c r="K239" s="89"/>
      <c r="L239" s="90"/>
      <c r="M239" s="90"/>
      <c r="N239" s="90"/>
      <c r="O239" s="90"/>
      <c r="P239" s="90"/>
      <c r="Q239" s="90"/>
      <c r="R239" s="88"/>
      <c r="S239" s="88"/>
      <c r="T239" s="88"/>
      <c r="U239" s="88"/>
      <c r="V239" s="88"/>
      <c r="W239" s="89"/>
      <c r="X239" s="88"/>
      <c r="Y239" s="90"/>
      <c r="Z239" s="88"/>
      <c r="AA239" s="88"/>
      <c r="AB239" s="88"/>
      <c r="AC239" s="88"/>
      <c r="AD239" s="66" t="str">
        <f t="shared" si="24"/>
        <v/>
      </c>
      <c r="AE239" s="67" t="str">
        <f t="shared" si="25"/>
        <v/>
      </c>
      <c r="AF239" s="68" t="str">
        <f t="shared" si="26"/>
        <v/>
      </c>
      <c r="AG239" s="67" t="str">
        <f t="shared" si="27"/>
        <v/>
      </c>
      <c r="AH239" s="67" t="str">
        <f>IF(AE239="","",IF(COUNTIF('Books Register'!$AM$5:$AM$504,AE239)=1,SUMIF('Books Register'!$AM$5:$AM$504,AE239,'Books Register'!$AZ$5:$AZ$504),""))</f>
        <v/>
      </c>
      <c r="AI239" s="67" t="str">
        <f>IF(A239="","",IF(OR(AG239&gt;1,COUNTIF('Books Register'!$AM$5:$AM$504,AE239)&gt;1),"Duplicate",IF(AH239="","Only in 2B",INDEX('Books Register'!$AX$5:$AX$504,AH239))))</f>
        <v/>
      </c>
      <c r="AJ239" s="69" t="str">
        <f t="shared" si="28"/>
        <v/>
      </c>
      <c r="AK239" s="69" t="str">
        <f>IF(A239="","",IF(AND(R239&lt;&gt;"",R239&lt;&gt;Setup!$B$7),"Review POS / state",IF(SUMIF('FY Deadlines'!$A$5:$A$14,IF(MONTH(H239)&gt;=4,YEAR(H239),YEAR(H239)-1),'FY Deadlines'!$F$5:$F$14)=0,"Review FY deadline",IF(COUNTIFS('Books Register'!$AM$5:$AM$504,AE239,'Books Register'!$AI$5:$AI$504,"&gt;0")&gt;0,"Open - verify claim period",IF(AND(H239&lt;&gt;"",Setup!$B$24&gt;SUMIF('FY Deadlines'!$A$5:$A$14,IF(MONTH(H239)&gt;=4,YEAR(H239),YEAR(H239)-1),'FY Deadlines'!$F$5:$F$14)),"Section 16(4) expired","Open")))))</f>
        <v/>
      </c>
      <c r="AL239" s="190">
        <f t="shared" si="29"/>
        <v>235</v>
      </c>
      <c r="AM239" s="192" t="str">
        <f t="shared" si="30"/>
        <v/>
      </c>
      <c r="AN239" s="192" t="str">
        <f t="shared" si="31"/>
        <v/>
      </c>
    </row>
    <row r="240" spans="1:40" ht="15" customHeight="1" x14ac:dyDescent="0.25">
      <c r="A240" s="87"/>
      <c r="B240" s="88"/>
      <c r="C240" s="88"/>
      <c r="D240" s="88"/>
      <c r="E240" s="194"/>
      <c r="F240" s="88"/>
      <c r="G240" s="88"/>
      <c r="H240" s="89"/>
      <c r="I240" s="89"/>
      <c r="J240" s="89"/>
      <c r="K240" s="89"/>
      <c r="L240" s="90"/>
      <c r="M240" s="90"/>
      <c r="N240" s="90"/>
      <c r="O240" s="90"/>
      <c r="P240" s="90"/>
      <c r="Q240" s="90"/>
      <c r="R240" s="88"/>
      <c r="S240" s="88"/>
      <c r="T240" s="88"/>
      <c r="U240" s="88"/>
      <c r="V240" s="88"/>
      <c r="W240" s="89"/>
      <c r="X240" s="88"/>
      <c r="Y240" s="90"/>
      <c r="Z240" s="88"/>
      <c r="AA240" s="88"/>
      <c r="AB240" s="88"/>
      <c r="AC240" s="88"/>
      <c r="AD240" s="66" t="str">
        <f t="shared" si="24"/>
        <v/>
      </c>
      <c r="AE240" s="67" t="str">
        <f t="shared" si="25"/>
        <v/>
      </c>
      <c r="AF240" s="68" t="str">
        <f t="shared" si="26"/>
        <v/>
      </c>
      <c r="AG240" s="67" t="str">
        <f t="shared" si="27"/>
        <v/>
      </c>
      <c r="AH240" s="67" t="str">
        <f>IF(AE240="","",IF(COUNTIF('Books Register'!$AM$5:$AM$504,AE240)=1,SUMIF('Books Register'!$AM$5:$AM$504,AE240,'Books Register'!$AZ$5:$AZ$504),""))</f>
        <v/>
      </c>
      <c r="AI240" s="67" t="str">
        <f>IF(A240="","",IF(OR(AG240&gt;1,COUNTIF('Books Register'!$AM$5:$AM$504,AE240)&gt;1),"Duplicate",IF(AH240="","Only in 2B",INDEX('Books Register'!$AX$5:$AX$504,AH240))))</f>
        <v/>
      </c>
      <c r="AJ240" s="69" t="str">
        <f t="shared" si="28"/>
        <v/>
      </c>
      <c r="AK240" s="69" t="str">
        <f>IF(A240="","",IF(AND(R240&lt;&gt;"",R240&lt;&gt;Setup!$B$7),"Review POS / state",IF(SUMIF('FY Deadlines'!$A$5:$A$14,IF(MONTH(H240)&gt;=4,YEAR(H240),YEAR(H240)-1),'FY Deadlines'!$F$5:$F$14)=0,"Review FY deadline",IF(COUNTIFS('Books Register'!$AM$5:$AM$504,AE240,'Books Register'!$AI$5:$AI$504,"&gt;0")&gt;0,"Open - verify claim period",IF(AND(H240&lt;&gt;"",Setup!$B$24&gt;SUMIF('FY Deadlines'!$A$5:$A$14,IF(MONTH(H240)&gt;=4,YEAR(H240),YEAR(H240)-1),'FY Deadlines'!$F$5:$F$14)),"Section 16(4) expired","Open")))))</f>
        <v/>
      </c>
      <c r="AL240" s="190">
        <f t="shared" si="29"/>
        <v>236</v>
      </c>
      <c r="AM240" s="192" t="str">
        <f t="shared" si="30"/>
        <v/>
      </c>
      <c r="AN240" s="192" t="str">
        <f t="shared" si="31"/>
        <v/>
      </c>
    </row>
    <row r="241" spans="1:40" ht="15" customHeight="1" x14ac:dyDescent="0.25">
      <c r="A241" s="87"/>
      <c r="B241" s="88"/>
      <c r="C241" s="88"/>
      <c r="D241" s="88"/>
      <c r="E241" s="194"/>
      <c r="F241" s="88"/>
      <c r="G241" s="88"/>
      <c r="H241" s="89"/>
      <c r="I241" s="89"/>
      <c r="J241" s="89"/>
      <c r="K241" s="89"/>
      <c r="L241" s="90"/>
      <c r="M241" s="90"/>
      <c r="N241" s="90"/>
      <c r="O241" s="90"/>
      <c r="P241" s="90"/>
      <c r="Q241" s="90"/>
      <c r="R241" s="88"/>
      <c r="S241" s="88"/>
      <c r="T241" s="88"/>
      <c r="U241" s="88"/>
      <c r="V241" s="88"/>
      <c r="W241" s="89"/>
      <c r="X241" s="88"/>
      <c r="Y241" s="90"/>
      <c r="Z241" s="88"/>
      <c r="AA241" s="88"/>
      <c r="AB241" s="88"/>
      <c r="AC241" s="88"/>
      <c r="AD241" s="66" t="str">
        <f t="shared" si="24"/>
        <v/>
      </c>
      <c r="AE241" s="67" t="str">
        <f t="shared" si="25"/>
        <v/>
      </c>
      <c r="AF241" s="68" t="str">
        <f t="shared" si="26"/>
        <v/>
      </c>
      <c r="AG241" s="67" t="str">
        <f t="shared" si="27"/>
        <v/>
      </c>
      <c r="AH241" s="67" t="str">
        <f>IF(AE241="","",IF(COUNTIF('Books Register'!$AM$5:$AM$504,AE241)=1,SUMIF('Books Register'!$AM$5:$AM$504,AE241,'Books Register'!$AZ$5:$AZ$504),""))</f>
        <v/>
      </c>
      <c r="AI241" s="67" t="str">
        <f>IF(A241="","",IF(OR(AG241&gt;1,COUNTIF('Books Register'!$AM$5:$AM$504,AE241)&gt;1),"Duplicate",IF(AH241="","Only in 2B",INDEX('Books Register'!$AX$5:$AX$504,AH241))))</f>
        <v/>
      </c>
      <c r="AJ241" s="69" t="str">
        <f t="shared" si="28"/>
        <v/>
      </c>
      <c r="AK241" s="69" t="str">
        <f>IF(A241="","",IF(AND(R241&lt;&gt;"",R241&lt;&gt;Setup!$B$7),"Review POS / state",IF(SUMIF('FY Deadlines'!$A$5:$A$14,IF(MONTH(H241)&gt;=4,YEAR(H241),YEAR(H241)-1),'FY Deadlines'!$F$5:$F$14)=0,"Review FY deadline",IF(COUNTIFS('Books Register'!$AM$5:$AM$504,AE241,'Books Register'!$AI$5:$AI$504,"&gt;0")&gt;0,"Open - verify claim period",IF(AND(H241&lt;&gt;"",Setup!$B$24&gt;SUMIF('FY Deadlines'!$A$5:$A$14,IF(MONTH(H241)&gt;=4,YEAR(H241),YEAR(H241)-1),'FY Deadlines'!$F$5:$F$14)),"Section 16(4) expired","Open")))))</f>
        <v/>
      </c>
      <c r="AL241" s="190">
        <f t="shared" si="29"/>
        <v>237</v>
      </c>
      <c r="AM241" s="192" t="str">
        <f t="shared" si="30"/>
        <v/>
      </c>
      <c r="AN241" s="192" t="str">
        <f t="shared" si="31"/>
        <v/>
      </c>
    </row>
    <row r="242" spans="1:40" ht="15" customHeight="1" x14ac:dyDescent="0.25">
      <c r="A242" s="87"/>
      <c r="B242" s="88"/>
      <c r="C242" s="88"/>
      <c r="D242" s="88"/>
      <c r="E242" s="194"/>
      <c r="F242" s="88"/>
      <c r="G242" s="88"/>
      <c r="H242" s="89"/>
      <c r="I242" s="89"/>
      <c r="J242" s="89"/>
      <c r="K242" s="89"/>
      <c r="L242" s="90"/>
      <c r="M242" s="90"/>
      <c r="N242" s="90"/>
      <c r="O242" s="90"/>
      <c r="P242" s="90"/>
      <c r="Q242" s="90"/>
      <c r="R242" s="88"/>
      <c r="S242" s="88"/>
      <c r="T242" s="88"/>
      <c r="U242" s="88"/>
      <c r="V242" s="88"/>
      <c r="W242" s="89"/>
      <c r="X242" s="88"/>
      <c r="Y242" s="90"/>
      <c r="Z242" s="88"/>
      <c r="AA242" s="88"/>
      <c r="AB242" s="88"/>
      <c r="AC242" s="88"/>
      <c r="AD242" s="66" t="str">
        <f t="shared" si="24"/>
        <v/>
      </c>
      <c r="AE242" s="67" t="str">
        <f t="shared" si="25"/>
        <v/>
      </c>
      <c r="AF242" s="68" t="str">
        <f t="shared" si="26"/>
        <v/>
      </c>
      <c r="AG242" s="67" t="str">
        <f t="shared" si="27"/>
        <v/>
      </c>
      <c r="AH242" s="67" t="str">
        <f>IF(AE242="","",IF(COUNTIF('Books Register'!$AM$5:$AM$504,AE242)=1,SUMIF('Books Register'!$AM$5:$AM$504,AE242,'Books Register'!$AZ$5:$AZ$504),""))</f>
        <v/>
      </c>
      <c r="AI242" s="67" t="str">
        <f>IF(A242="","",IF(OR(AG242&gt;1,COUNTIF('Books Register'!$AM$5:$AM$504,AE242)&gt;1),"Duplicate",IF(AH242="","Only in 2B",INDEX('Books Register'!$AX$5:$AX$504,AH242))))</f>
        <v/>
      </c>
      <c r="AJ242" s="69" t="str">
        <f t="shared" si="28"/>
        <v/>
      </c>
      <c r="AK242" s="69" t="str">
        <f>IF(A242="","",IF(AND(R242&lt;&gt;"",R242&lt;&gt;Setup!$B$7),"Review POS / state",IF(SUMIF('FY Deadlines'!$A$5:$A$14,IF(MONTH(H242)&gt;=4,YEAR(H242),YEAR(H242)-1),'FY Deadlines'!$F$5:$F$14)=0,"Review FY deadline",IF(COUNTIFS('Books Register'!$AM$5:$AM$504,AE242,'Books Register'!$AI$5:$AI$504,"&gt;0")&gt;0,"Open - verify claim period",IF(AND(H242&lt;&gt;"",Setup!$B$24&gt;SUMIF('FY Deadlines'!$A$5:$A$14,IF(MONTH(H242)&gt;=4,YEAR(H242),YEAR(H242)-1),'FY Deadlines'!$F$5:$F$14)),"Section 16(4) expired","Open")))))</f>
        <v/>
      </c>
      <c r="AL242" s="190">
        <f t="shared" si="29"/>
        <v>238</v>
      </c>
      <c r="AM242" s="192" t="str">
        <f t="shared" si="30"/>
        <v/>
      </c>
      <c r="AN242" s="192" t="str">
        <f t="shared" si="31"/>
        <v/>
      </c>
    </row>
    <row r="243" spans="1:40" ht="15" customHeight="1" x14ac:dyDescent="0.25">
      <c r="A243" s="87"/>
      <c r="B243" s="88"/>
      <c r="C243" s="88"/>
      <c r="D243" s="88"/>
      <c r="E243" s="194"/>
      <c r="F243" s="88"/>
      <c r="G243" s="88"/>
      <c r="H243" s="89"/>
      <c r="I243" s="89"/>
      <c r="J243" s="89"/>
      <c r="K243" s="89"/>
      <c r="L243" s="90"/>
      <c r="M243" s="90"/>
      <c r="N243" s="90"/>
      <c r="O243" s="90"/>
      <c r="P243" s="90"/>
      <c r="Q243" s="90"/>
      <c r="R243" s="88"/>
      <c r="S243" s="88"/>
      <c r="T243" s="88"/>
      <c r="U243" s="88"/>
      <c r="V243" s="88"/>
      <c r="W243" s="89"/>
      <c r="X243" s="88"/>
      <c r="Y243" s="90"/>
      <c r="Z243" s="88"/>
      <c r="AA243" s="88"/>
      <c r="AB243" s="88"/>
      <c r="AC243" s="88"/>
      <c r="AD243" s="66" t="str">
        <f t="shared" si="24"/>
        <v/>
      </c>
      <c r="AE243" s="67" t="str">
        <f t="shared" si="25"/>
        <v/>
      </c>
      <c r="AF243" s="68" t="str">
        <f t="shared" si="26"/>
        <v/>
      </c>
      <c r="AG243" s="67" t="str">
        <f t="shared" si="27"/>
        <v/>
      </c>
      <c r="AH243" s="67" t="str">
        <f>IF(AE243="","",IF(COUNTIF('Books Register'!$AM$5:$AM$504,AE243)=1,SUMIF('Books Register'!$AM$5:$AM$504,AE243,'Books Register'!$AZ$5:$AZ$504),""))</f>
        <v/>
      </c>
      <c r="AI243" s="67" t="str">
        <f>IF(A243="","",IF(OR(AG243&gt;1,COUNTIF('Books Register'!$AM$5:$AM$504,AE243)&gt;1),"Duplicate",IF(AH243="","Only in 2B",INDEX('Books Register'!$AX$5:$AX$504,AH243))))</f>
        <v/>
      </c>
      <c r="AJ243" s="69" t="str">
        <f t="shared" si="28"/>
        <v/>
      </c>
      <c r="AK243" s="69" t="str">
        <f>IF(A243="","",IF(AND(R243&lt;&gt;"",R243&lt;&gt;Setup!$B$7),"Review POS / state",IF(SUMIF('FY Deadlines'!$A$5:$A$14,IF(MONTH(H243)&gt;=4,YEAR(H243),YEAR(H243)-1),'FY Deadlines'!$F$5:$F$14)=0,"Review FY deadline",IF(COUNTIFS('Books Register'!$AM$5:$AM$504,AE243,'Books Register'!$AI$5:$AI$504,"&gt;0")&gt;0,"Open - verify claim period",IF(AND(H243&lt;&gt;"",Setup!$B$24&gt;SUMIF('FY Deadlines'!$A$5:$A$14,IF(MONTH(H243)&gt;=4,YEAR(H243),YEAR(H243)-1),'FY Deadlines'!$F$5:$F$14)),"Section 16(4) expired","Open")))))</f>
        <v/>
      </c>
      <c r="AL243" s="190">
        <f t="shared" si="29"/>
        <v>239</v>
      </c>
      <c r="AM243" s="192" t="str">
        <f t="shared" si="30"/>
        <v/>
      </c>
      <c r="AN243" s="192" t="str">
        <f t="shared" si="31"/>
        <v/>
      </c>
    </row>
    <row r="244" spans="1:40" ht="15" customHeight="1" x14ac:dyDescent="0.25">
      <c r="A244" s="87"/>
      <c r="B244" s="88"/>
      <c r="C244" s="88"/>
      <c r="D244" s="88"/>
      <c r="E244" s="194"/>
      <c r="F244" s="88"/>
      <c r="G244" s="88"/>
      <c r="H244" s="89"/>
      <c r="I244" s="89"/>
      <c r="J244" s="89"/>
      <c r="K244" s="89"/>
      <c r="L244" s="90"/>
      <c r="M244" s="90"/>
      <c r="N244" s="90"/>
      <c r="O244" s="90"/>
      <c r="P244" s="90"/>
      <c r="Q244" s="90"/>
      <c r="R244" s="88"/>
      <c r="S244" s="88"/>
      <c r="T244" s="88"/>
      <c r="U244" s="88"/>
      <c r="V244" s="88"/>
      <c r="W244" s="89"/>
      <c r="X244" s="88"/>
      <c r="Y244" s="90"/>
      <c r="Z244" s="88"/>
      <c r="AA244" s="88"/>
      <c r="AB244" s="88"/>
      <c r="AC244" s="88"/>
      <c r="AD244" s="66" t="str">
        <f t="shared" si="24"/>
        <v/>
      </c>
      <c r="AE244" s="67" t="str">
        <f t="shared" si="25"/>
        <v/>
      </c>
      <c r="AF244" s="68" t="str">
        <f t="shared" si="26"/>
        <v/>
      </c>
      <c r="AG244" s="67" t="str">
        <f t="shared" si="27"/>
        <v/>
      </c>
      <c r="AH244" s="67" t="str">
        <f>IF(AE244="","",IF(COUNTIF('Books Register'!$AM$5:$AM$504,AE244)=1,SUMIF('Books Register'!$AM$5:$AM$504,AE244,'Books Register'!$AZ$5:$AZ$504),""))</f>
        <v/>
      </c>
      <c r="AI244" s="67" t="str">
        <f>IF(A244="","",IF(OR(AG244&gt;1,COUNTIF('Books Register'!$AM$5:$AM$504,AE244)&gt;1),"Duplicate",IF(AH244="","Only in 2B",INDEX('Books Register'!$AX$5:$AX$504,AH244))))</f>
        <v/>
      </c>
      <c r="AJ244" s="69" t="str">
        <f t="shared" si="28"/>
        <v/>
      </c>
      <c r="AK244" s="69" t="str">
        <f>IF(A244="","",IF(AND(R244&lt;&gt;"",R244&lt;&gt;Setup!$B$7),"Review POS / state",IF(SUMIF('FY Deadlines'!$A$5:$A$14,IF(MONTH(H244)&gt;=4,YEAR(H244),YEAR(H244)-1),'FY Deadlines'!$F$5:$F$14)=0,"Review FY deadline",IF(COUNTIFS('Books Register'!$AM$5:$AM$504,AE244,'Books Register'!$AI$5:$AI$504,"&gt;0")&gt;0,"Open - verify claim period",IF(AND(H244&lt;&gt;"",Setup!$B$24&gt;SUMIF('FY Deadlines'!$A$5:$A$14,IF(MONTH(H244)&gt;=4,YEAR(H244),YEAR(H244)-1),'FY Deadlines'!$F$5:$F$14)),"Section 16(4) expired","Open")))))</f>
        <v/>
      </c>
      <c r="AL244" s="190">
        <f t="shared" si="29"/>
        <v>240</v>
      </c>
      <c r="AM244" s="192" t="str">
        <f t="shared" si="30"/>
        <v/>
      </c>
      <c r="AN244" s="192" t="str">
        <f t="shared" si="31"/>
        <v/>
      </c>
    </row>
    <row r="245" spans="1:40" ht="15" customHeight="1" x14ac:dyDescent="0.25">
      <c r="A245" s="87"/>
      <c r="B245" s="88"/>
      <c r="C245" s="88"/>
      <c r="D245" s="88"/>
      <c r="E245" s="194"/>
      <c r="F245" s="88"/>
      <c r="G245" s="88"/>
      <c r="H245" s="89"/>
      <c r="I245" s="89"/>
      <c r="J245" s="89"/>
      <c r="K245" s="89"/>
      <c r="L245" s="90"/>
      <c r="M245" s="90"/>
      <c r="N245" s="90"/>
      <c r="O245" s="90"/>
      <c r="P245" s="90"/>
      <c r="Q245" s="90"/>
      <c r="R245" s="88"/>
      <c r="S245" s="88"/>
      <c r="T245" s="88"/>
      <c r="U245" s="88"/>
      <c r="V245" s="88"/>
      <c r="W245" s="89"/>
      <c r="X245" s="88"/>
      <c r="Y245" s="90"/>
      <c r="Z245" s="88"/>
      <c r="AA245" s="88"/>
      <c r="AB245" s="88"/>
      <c r="AC245" s="88"/>
      <c r="AD245" s="66" t="str">
        <f t="shared" si="24"/>
        <v/>
      </c>
      <c r="AE245" s="67" t="str">
        <f t="shared" si="25"/>
        <v/>
      </c>
      <c r="AF245" s="68" t="str">
        <f t="shared" si="26"/>
        <v/>
      </c>
      <c r="AG245" s="67" t="str">
        <f t="shared" si="27"/>
        <v/>
      </c>
      <c r="AH245" s="67" t="str">
        <f>IF(AE245="","",IF(COUNTIF('Books Register'!$AM$5:$AM$504,AE245)=1,SUMIF('Books Register'!$AM$5:$AM$504,AE245,'Books Register'!$AZ$5:$AZ$504),""))</f>
        <v/>
      </c>
      <c r="AI245" s="67" t="str">
        <f>IF(A245="","",IF(OR(AG245&gt;1,COUNTIF('Books Register'!$AM$5:$AM$504,AE245)&gt;1),"Duplicate",IF(AH245="","Only in 2B",INDEX('Books Register'!$AX$5:$AX$504,AH245))))</f>
        <v/>
      </c>
      <c r="AJ245" s="69" t="str">
        <f t="shared" si="28"/>
        <v/>
      </c>
      <c r="AK245" s="69" t="str">
        <f>IF(A245="","",IF(AND(R245&lt;&gt;"",R245&lt;&gt;Setup!$B$7),"Review POS / state",IF(SUMIF('FY Deadlines'!$A$5:$A$14,IF(MONTH(H245)&gt;=4,YEAR(H245),YEAR(H245)-1),'FY Deadlines'!$F$5:$F$14)=0,"Review FY deadline",IF(COUNTIFS('Books Register'!$AM$5:$AM$504,AE245,'Books Register'!$AI$5:$AI$504,"&gt;0")&gt;0,"Open - verify claim period",IF(AND(H245&lt;&gt;"",Setup!$B$24&gt;SUMIF('FY Deadlines'!$A$5:$A$14,IF(MONTH(H245)&gt;=4,YEAR(H245),YEAR(H245)-1),'FY Deadlines'!$F$5:$F$14)),"Section 16(4) expired","Open")))))</f>
        <v/>
      </c>
      <c r="AL245" s="190">
        <f t="shared" si="29"/>
        <v>241</v>
      </c>
      <c r="AM245" s="192" t="str">
        <f t="shared" si="30"/>
        <v/>
      </c>
      <c r="AN245" s="192" t="str">
        <f t="shared" si="31"/>
        <v/>
      </c>
    </row>
    <row r="246" spans="1:40" ht="15" customHeight="1" x14ac:dyDescent="0.25">
      <c r="A246" s="87"/>
      <c r="B246" s="88"/>
      <c r="C246" s="88"/>
      <c r="D246" s="88"/>
      <c r="E246" s="194"/>
      <c r="F246" s="88"/>
      <c r="G246" s="88"/>
      <c r="H246" s="89"/>
      <c r="I246" s="89"/>
      <c r="J246" s="89"/>
      <c r="K246" s="89"/>
      <c r="L246" s="90"/>
      <c r="M246" s="90"/>
      <c r="N246" s="90"/>
      <c r="O246" s="90"/>
      <c r="P246" s="90"/>
      <c r="Q246" s="90"/>
      <c r="R246" s="88"/>
      <c r="S246" s="88"/>
      <c r="T246" s="88"/>
      <c r="U246" s="88"/>
      <c r="V246" s="88"/>
      <c r="W246" s="89"/>
      <c r="X246" s="88"/>
      <c r="Y246" s="90"/>
      <c r="Z246" s="88"/>
      <c r="AA246" s="88"/>
      <c r="AB246" s="88"/>
      <c r="AC246" s="88"/>
      <c r="AD246" s="66" t="str">
        <f t="shared" si="24"/>
        <v/>
      </c>
      <c r="AE246" s="67" t="str">
        <f t="shared" si="25"/>
        <v/>
      </c>
      <c r="AF246" s="68" t="str">
        <f t="shared" si="26"/>
        <v/>
      </c>
      <c r="AG246" s="67" t="str">
        <f t="shared" si="27"/>
        <v/>
      </c>
      <c r="AH246" s="67" t="str">
        <f>IF(AE246="","",IF(COUNTIF('Books Register'!$AM$5:$AM$504,AE246)=1,SUMIF('Books Register'!$AM$5:$AM$504,AE246,'Books Register'!$AZ$5:$AZ$504),""))</f>
        <v/>
      </c>
      <c r="AI246" s="67" t="str">
        <f>IF(A246="","",IF(OR(AG246&gt;1,COUNTIF('Books Register'!$AM$5:$AM$504,AE246)&gt;1),"Duplicate",IF(AH246="","Only in 2B",INDEX('Books Register'!$AX$5:$AX$504,AH246))))</f>
        <v/>
      </c>
      <c r="AJ246" s="69" t="str">
        <f t="shared" si="28"/>
        <v/>
      </c>
      <c r="AK246" s="69" t="str">
        <f>IF(A246="","",IF(AND(R246&lt;&gt;"",R246&lt;&gt;Setup!$B$7),"Review POS / state",IF(SUMIF('FY Deadlines'!$A$5:$A$14,IF(MONTH(H246)&gt;=4,YEAR(H246),YEAR(H246)-1),'FY Deadlines'!$F$5:$F$14)=0,"Review FY deadline",IF(COUNTIFS('Books Register'!$AM$5:$AM$504,AE246,'Books Register'!$AI$5:$AI$504,"&gt;0")&gt;0,"Open - verify claim period",IF(AND(H246&lt;&gt;"",Setup!$B$24&gt;SUMIF('FY Deadlines'!$A$5:$A$14,IF(MONTH(H246)&gt;=4,YEAR(H246),YEAR(H246)-1),'FY Deadlines'!$F$5:$F$14)),"Section 16(4) expired","Open")))))</f>
        <v/>
      </c>
      <c r="AL246" s="190">
        <f t="shared" si="29"/>
        <v>242</v>
      </c>
      <c r="AM246" s="192" t="str">
        <f t="shared" si="30"/>
        <v/>
      </c>
      <c r="AN246" s="192" t="str">
        <f t="shared" si="31"/>
        <v/>
      </c>
    </row>
    <row r="247" spans="1:40" ht="15" customHeight="1" x14ac:dyDescent="0.25">
      <c r="A247" s="87"/>
      <c r="B247" s="88"/>
      <c r="C247" s="88"/>
      <c r="D247" s="88"/>
      <c r="E247" s="194"/>
      <c r="F247" s="88"/>
      <c r="G247" s="88"/>
      <c r="H247" s="89"/>
      <c r="I247" s="89"/>
      <c r="J247" s="89"/>
      <c r="K247" s="89"/>
      <c r="L247" s="90"/>
      <c r="M247" s="90"/>
      <c r="N247" s="90"/>
      <c r="O247" s="90"/>
      <c r="P247" s="90"/>
      <c r="Q247" s="90"/>
      <c r="R247" s="88"/>
      <c r="S247" s="88"/>
      <c r="T247" s="88"/>
      <c r="U247" s="88"/>
      <c r="V247" s="88"/>
      <c r="W247" s="89"/>
      <c r="X247" s="88"/>
      <c r="Y247" s="90"/>
      <c r="Z247" s="88"/>
      <c r="AA247" s="88"/>
      <c r="AB247" s="88"/>
      <c r="AC247" s="88"/>
      <c r="AD247" s="66" t="str">
        <f t="shared" si="24"/>
        <v/>
      </c>
      <c r="AE247" s="67" t="str">
        <f t="shared" si="25"/>
        <v/>
      </c>
      <c r="AF247" s="68" t="str">
        <f t="shared" si="26"/>
        <v/>
      </c>
      <c r="AG247" s="67" t="str">
        <f t="shared" si="27"/>
        <v/>
      </c>
      <c r="AH247" s="67" t="str">
        <f>IF(AE247="","",IF(COUNTIF('Books Register'!$AM$5:$AM$504,AE247)=1,SUMIF('Books Register'!$AM$5:$AM$504,AE247,'Books Register'!$AZ$5:$AZ$504),""))</f>
        <v/>
      </c>
      <c r="AI247" s="67" t="str">
        <f>IF(A247="","",IF(OR(AG247&gt;1,COUNTIF('Books Register'!$AM$5:$AM$504,AE247)&gt;1),"Duplicate",IF(AH247="","Only in 2B",INDEX('Books Register'!$AX$5:$AX$504,AH247))))</f>
        <v/>
      </c>
      <c r="AJ247" s="69" t="str">
        <f t="shared" si="28"/>
        <v/>
      </c>
      <c r="AK247" s="69" t="str">
        <f>IF(A247="","",IF(AND(R247&lt;&gt;"",R247&lt;&gt;Setup!$B$7),"Review POS / state",IF(SUMIF('FY Deadlines'!$A$5:$A$14,IF(MONTH(H247)&gt;=4,YEAR(H247),YEAR(H247)-1),'FY Deadlines'!$F$5:$F$14)=0,"Review FY deadline",IF(COUNTIFS('Books Register'!$AM$5:$AM$504,AE247,'Books Register'!$AI$5:$AI$504,"&gt;0")&gt;0,"Open - verify claim period",IF(AND(H247&lt;&gt;"",Setup!$B$24&gt;SUMIF('FY Deadlines'!$A$5:$A$14,IF(MONTH(H247)&gt;=4,YEAR(H247),YEAR(H247)-1),'FY Deadlines'!$F$5:$F$14)),"Section 16(4) expired","Open")))))</f>
        <v/>
      </c>
      <c r="AL247" s="190">
        <f t="shared" si="29"/>
        <v>243</v>
      </c>
      <c r="AM247" s="192" t="str">
        <f t="shared" si="30"/>
        <v/>
      </c>
      <c r="AN247" s="192" t="str">
        <f t="shared" si="31"/>
        <v/>
      </c>
    </row>
    <row r="248" spans="1:40" ht="15" customHeight="1" x14ac:dyDescent="0.25">
      <c r="A248" s="87"/>
      <c r="B248" s="88"/>
      <c r="C248" s="88"/>
      <c r="D248" s="88"/>
      <c r="E248" s="194"/>
      <c r="F248" s="88"/>
      <c r="G248" s="88"/>
      <c r="H248" s="89"/>
      <c r="I248" s="89"/>
      <c r="J248" s="89"/>
      <c r="K248" s="89"/>
      <c r="L248" s="90"/>
      <c r="M248" s="90"/>
      <c r="N248" s="90"/>
      <c r="O248" s="90"/>
      <c r="P248" s="90"/>
      <c r="Q248" s="90"/>
      <c r="R248" s="88"/>
      <c r="S248" s="88"/>
      <c r="T248" s="88"/>
      <c r="U248" s="88"/>
      <c r="V248" s="88"/>
      <c r="W248" s="89"/>
      <c r="X248" s="88"/>
      <c r="Y248" s="90"/>
      <c r="Z248" s="88"/>
      <c r="AA248" s="88"/>
      <c r="AB248" s="88"/>
      <c r="AC248" s="88"/>
      <c r="AD248" s="66" t="str">
        <f t="shared" si="24"/>
        <v/>
      </c>
      <c r="AE248" s="67" t="str">
        <f t="shared" si="25"/>
        <v/>
      </c>
      <c r="AF248" s="68" t="str">
        <f t="shared" si="26"/>
        <v/>
      </c>
      <c r="AG248" s="67" t="str">
        <f t="shared" si="27"/>
        <v/>
      </c>
      <c r="AH248" s="67" t="str">
        <f>IF(AE248="","",IF(COUNTIF('Books Register'!$AM$5:$AM$504,AE248)=1,SUMIF('Books Register'!$AM$5:$AM$504,AE248,'Books Register'!$AZ$5:$AZ$504),""))</f>
        <v/>
      </c>
      <c r="AI248" s="67" t="str">
        <f>IF(A248="","",IF(OR(AG248&gt;1,COUNTIF('Books Register'!$AM$5:$AM$504,AE248)&gt;1),"Duplicate",IF(AH248="","Only in 2B",INDEX('Books Register'!$AX$5:$AX$504,AH248))))</f>
        <v/>
      </c>
      <c r="AJ248" s="69" t="str">
        <f t="shared" si="28"/>
        <v/>
      </c>
      <c r="AK248" s="69" t="str">
        <f>IF(A248="","",IF(AND(R248&lt;&gt;"",R248&lt;&gt;Setup!$B$7),"Review POS / state",IF(SUMIF('FY Deadlines'!$A$5:$A$14,IF(MONTH(H248)&gt;=4,YEAR(H248),YEAR(H248)-1),'FY Deadlines'!$F$5:$F$14)=0,"Review FY deadline",IF(COUNTIFS('Books Register'!$AM$5:$AM$504,AE248,'Books Register'!$AI$5:$AI$504,"&gt;0")&gt;0,"Open - verify claim period",IF(AND(H248&lt;&gt;"",Setup!$B$24&gt;SUMIF('FY Deadlines'!$A$5:$A$14,IF(MONTH(H248)&gt;=4,YEAR(H248),YEAR(H248)-1),'FY Deadlines'!$F$5:$F$14)),"Section 16(4) expired","Open")))))</f>
        <v/>
      </c>
      <c r="AL248" s="190">
        <f t="shared" si="29"/>
        <v>244</v>
      </c>
      <c r="AM248" s="192" t="str">
        <f t="shared" si="30"/>
        <v/>
      </c>
      <c r="AN248" s="192" t="str">
        <f t="shared" si="31"/>
        <v/>
      </c>
    </row>
    <row r="249" spans="1:40" ht="15" customHeight="1" x14ac:dyDescent="0.25">
      <c r="A249" s="87"/>
      <c r="B249" s="88"/>
      <c r="C249" s="88"/>
      <c r="D249" s="88"/>
      <c r="E249" s="194"/>
      <c r="F249" s="88"/>
      <c r="G249" s="88"/>
      <c r="H249" s="89"/>
      <c r="I249" s="89"/>
      <c r="J249" s="89"/>
      <c r="K249" s="89"/>
      <c r="L249" s="90"/>
      <c r="M249" s="90"/>
      <c r="N249" s="90"/>
      <c r="O249" s="90"/>
      <c r="P249" s="90"/>
      <c r="Q249" s="90"/>
      <c r="R249" s="88"/>
      <c r="S249" s="88"/>
      <c r="T249" s="88"/>
      <c r="U249" s="88"/>
      <c r="V249" s="88"/>
      <c r="W249" s="89"/>
      <c r="X249" s="88"/>
      <c r="Y249" s="90"/>
      <c r="Z249" s="88"/>
      <c r="AA249" s="88"/>
      <c r="AB249" s="88"/>
      <c r="AC249" s="88"/>
      <c r="AD249" s="66" t="str">
        <f t="shared" si="24"/>
        <v/>
      </c>
      <c r="AE249" s="67" t="str">
        <f t="shared" si="25"/>
        <v/>
      </c>
      <c r="AF249" s="68" t="str">
        <f t="shared" si="26"/>
        <v/>
      </c>
      <c r="AG249" s="67" t="str">
        <f t="shared" si="27"/>
        <v/>
      </c>
      <c r="AH249" s="67" t="str">
        <f>IF(AE249="","",IF(COUNTIF('Books Register'!$AM$5:$AM$504,AE249)=1,SUMIF('Books Register'!$AM$5:$AM$504,AE249,'Books Register'!$AZ$5:$AZ$504),""))</f>
        <v/>
      </c>
      <c r="AI249" s="67" t="str">
        <f>IF(A249="","",IF(OR(AG249&gt;1,COUNTIF('Books Register'!$AM$5:$AM$504,AE249)&gt;1),"Duplicate",IF(AH249="","Only in 2B",INDEX('Books Register'!$AX$5:$AX$504,AH249))))</f>
        <v/>
      </c>
      <c r="AJ249" s="69" t="str">
        <f t="shared" si="28"/>
        <v/>
      </c>
      <c r="AK249" s="69" t="str">
        <f>IF(A249="","",IF(AND(R249&lt;&gt;"",R249&lt;&gt;Setup!$B$7),"Review POS / state",IF(SUMIF('FY Deadlines'!$A$5:$A$14,IF(MONTH(H249)&gt;=4,YEAR(H249),YEAR(H249)-1),'FY Deadlines'!$F$5:$F$14)=0,"Review FY deadline",IF(COUNTIFS('Books Register'!$AM$5:$AM$504,AE249,'Books Register'!$AI$5:$AI$504,"&gt;0")&gt;0,"Open - verify claim period",IF(AND(H249&lt;&gt;"",Setup!$B$24&gt;SUMIF('FY Deadlines'!$A$5:$A$14,IF(MONTH(H249)&gt;=4,YEAR(H249),YEAR(H249)-1),'FY Deadlines'!$F$5:$F$14)),"Section 16(4) expired","Open")))))</f>
        <v/>
      </c>
      <c r="AL249" s="190">
        <f t="shared" si="29"/>
        <v>245</v>
      </c>
      <c r="AM249" s="192" t="str">
        <f t="shared" si="30"/>
        <v/>
      </c>
      <c r="AN249" s="192" t="str">
        <f t="shared" si="31"/>
        <v/>
      </c>
    </row>
    <row r="250" spans="1:40" ht="15" customHeight="1" x14ac:dyDescent="0.25">
      <c r="A250" s="87"/>
      <c r="B250" s="88"/>
      <c r="C250" s="88"/>
      <c r="D250" s="88"/>
      <c r="E250" s="194"/>
      <c r="F250" s="88"/>
      <c r="G250" s="88"/>
      <c r="H250" s="89"/>
      <c r="I250" s="89"/>
      <c r="J250" s="89"/>
      <c r="K250" s="89"/>
      <c r="L250" s="90"/>
      <c r="M250" s="90"/>
      <c r="N250" s="90"/>
      <c r="O250" s="90"/>
      <c r="P250" s="90"/>
      <c r="Q250" s="90"/>
      <c r="R250" s="88"/>
      <c r="S250" s="88"/>
      <c r="T250" s="88"/>
      <c r="U250" s="88"/>
      <c r="V250" s="88"/>
      <c r="W250" s="89"/>
      <c r="X250" s="88"/>
      <c r="Y250" s="90"/>
      <c r="Z250" s="88"/>
      <c r="AA250" s="88"/>
      <c r="AB250" s="88"/>
      <c r="AC250" s="88"/>
      <c r="AD250" s="66" t="str">
        <f t="shared" si="24"/>
        <v/>
      </c>
      <c r="AE250" s="67" t="str">
        <f t="shared" si="25"/>
        <v/>
      </c>
      <c r="AF250" s="68" t="str">
        <f t="shared" si="26"/>
        <v/>
      </c>
      <c r="AG250" s="67" t="str">
        <f t="shared" si="27"/>
        <v/>
      </c>
      <c r="AH250" s="67" t="str">
        <f>IF(AE250="","",IF(COUNTIF('Books Register'!$AM$5:$AM$504,AE250)=1,SUMIF('Books Register'!$AM$5:$AM$504,AE250,'Books Register'!$AZ$5:$AZ$504),""))</f>
        <v/>
      </c>
      <c r="AI250" s="67" t="str">
        <f>IF(A250="","",IF(OR(AG250&gt;1,COUNTIF('Books Register'!$AM$5:$AM$504,AE250)&gt;1),"Duplicate",IF(AH250="","Only in 2B",INDEX('Books Register'!$AX$5:$AX$504,AH250))))</f>
        <v/>
      </c>
      <c r="AJ250" s="69" t="str">
        <f t="shared" si="28"/>
        <v/>
      </c>
      <c r="AK250" s="69" t="str">
        <f>IF(A250="","",IF(AND(R250&lt;&gt;"",R250&lt;&gt;Setup!$B$7),"Review POS / state",IF(SUMIF('FY Deadlines'!$A$5:$A$14,IF(MONTH(H250)&gt;=4,YEAR(H250),YEAR(H250)-1),'FY Deadlines'!$F$5:$F$14)=0,"Review FY deadline",IF(COUNTIFS('Books Register'!$AM$5:$AM$504,AE250,'Books Register'!$AI$5:$AI$504,"&gt;0")&gt;0,"Open - verify claim period",IF(AND(H250&lt;&gt;"",Setup!$B$24&gt;SUMIF('FY Deadlines'!$A$5:$A$14,IF(MONTH(H250)&gt;=4,YEAR(H250),YEAR(H250)-1),'FY Deadlines'!$F$5:$F$14)),"Section 16(4) expired","Open")))))</f>
        <v/>
      </c>
      <c r="AL250" s="190">
        <f t="shared" si="29"/>
        <v>246</v>
      </c>
      <c r="AM250" s="192" t="str">
        <f t="shared" si="30"/>
        <v/>
      </c>
      <c r="AN250" s="192" t="str">
        <f t="shared" si="31"/>
        <v/>
      </c>
    </row>
    <row r="251" spans="1:40" ht="15" customHeight="1" x14ac:dyDescent="0.25">
      <c r="A251" s="87"/>
      <c r="B251" s="88"/>
      <c r="C251" s="88"/>
      <c r="D251" s="88"/>
      <c r="E251" s="194"/>
      <c r="F251" s="88"/>
      <c r="G251" s="88"/>
      <c r="H251" s="89"/>
      <c r="I251" s="89"/>
      <c r="J251" s="89"/>
      <c r="K251" s="89"/>
      <c r="L251" s="90"/>
      <c r="M251" s="90"/>
      <c r="N251" s="90"/>
      <c r="O251" s="90"/>
      <c r="P251" s="90"/>
      <c r="Q251" s="90"/>
      <c r="R251" s="88"/>
      <c r="S251" s="88"/>
      <c r="T251" s="88"/>
      <c r="U251" s="88"/>
      <c r="V251" s="88"/>
      <c r="W251" s="89"/>
      <c r="X251" s="88"/>
      <c r="Y251" s="90"/>
      <c r="Z251" s="88"/>
      <c r="AA251" s="88"/>
      <c r="AB251" s="88"/>
      <c r="AC251" s="88"/>
      <c r="AD251" s="66" t="str">
        <f t="shared" si="24"/>
        <v/>
      </c>
      <c r="AE251" s="67" t="str">
        <f t="shared" si="25"/>
        <v/>
      </c>
      <c r="AF251" s="68" t="str">
        <f t="shared" si="26"/>
        <v/>
      </c>
      <c r="AG251" s="67" t="str">
        <f t="shared" si="27"/>
        <v/>
      </c>
      <c r="AH251" s="67" t="str">
        <f>IF(AE251="","",IF(COUNTIF('Books Register'!$AM$5:$AM$504,AE251)=1,SUMIF('Books Register'!$AM$5:$AM$504,AE251,'Books Register'!$AZ$5:$AZ$504),""))</f>
        <v/>
      </c>
      <c r="AI251" s="67" t="str">
        <f>IF(A251="","",IF(OR(AG251&gt;1,COUNTIF('Books Register'!$AM$5:$AM$504,AE251)&gt;1),"Duplicate",IF(AH251="","Only in 2B",INDEX('Books Register'!$AX$5:$AX$504,AH251))))</f>
        <v/>
      </c>
      <c r="AJ251" s="69" t="str">
        <f t="shared" si="28"/>
        <v/>
      </c>
      <c r="AK251" s="69" t="str">
        <f>IF(A251="","",IF(AND(R251&lt;&gt;"",R251&lt;&gt;Setup!$B$7),"Review POS / state",IF(SUMIF('FY Deadlines'!$A$5:$A$14,IF(MONTH(H251)&gt;=4,YEAR(H251),YEAR(H251)-1),'FY Deadlines'!$F$5:$F$14)=0,"Review FY deadline",IF(COUNTIFS('Books Register'!$AM$5:$AM$504,AE251,'Books Register'!$AI$5:$AI$504,"&gt;0")&gt;0,"Open - verify claim period",IF(AND(H251&lt;&gt;"",Setup!$B$24&gt;SUMIF('FY Deadlines'!$A$5:$A$14,IF(MONTH(H251)&gt;=4,YEAR(H251),YEAR(H251)-1),'FY Deadlines'!$F$5:$F$14)),"Section 16(4) expired","Open")))))</f>
        <v/>
      </c>
      <c r="AL251" s="190">
        <f t="shared" si="29"/>
        <v>247</v>
      </c>
      <c r="AM251" s="192" t="str">
        <f t="shared" si="30"/>
        <v/>
      </c>
      <c r="AN251" s="192" t="str">
        <f t="shared" si="31"/>
        <v/>
      </c>
    </row>
    <row r="252" spans="1:40" ht="15" customHeight="1" x14ac:dyDescent="0.25">
      <c r="A252" s="87"/>
      <c r="B252" s="88"/>
      <c r="C252" s="88"/>
      <c r="D252" s="88"/>
      <c r="E252" s="194"/>
      <c r="F252" s="88"/>
      <c r="G252" s="88"/>
      <c r="H252" s="89"/>
      <c r="I252" s="89"/>
      <c r="J252" s="89"/>
      <c r="K252" s="89"/>
      <c r="L252" s="90"/>
      <c r="M252" s="90"/>
      <c r="N252" s="90"/>
      <c r="O252" s="90"/>
      <c r="P252" s="90"/>
      <c r="Q252" s="90"/>
      <c r="R252" s="88"/>
      <c r="S252" s="88"/>
      <c r="T252" s="88"/>
      <c r="U252" s="88"/>
      <c r="V252" s="88"/>
      <c r="W252" s="89"/>
      <c r="X252" s="88"/>
      <c r="Y252" s="90"/>
      <c r="Z252" s="88"/>
      <c r="AA252" s="88"/>
      <c r="AB252" s="88"/>
      <c r="AC252" s="88"/>
      <c r="AD252" s="66" t="str">
        <f t="shared" si="24"/>
        <v/>
      </c>
      <c r="AE252" s="67" t="str">
        <f t="shared" si="25"/>
        <v/>
      </c>
      <c r="AF252" s="68" t="str">
        <f t="shared" si="26"/>
        <v/>
      </c>
      <c r="AG252" s="67" t="str">
        <f t="shared" si="27"/>
        <v/>
      </c>
      <c r="AH252" s="67" t="str">
        <f>IF(AE252="","",IF(COUNTIF('Books Register'!$AM$5:$AM$504,AE252)=1,SUMIF('Books Register'!$AM$5:$AM$504,AE252,'Books Register'!$AZ$5:$AZ$504),""))</f>
        <v/>
      </c>
      <c r="AI252" s="67" t="str">
        <f>IF(A252="","",IF(OR(AG252&gt;1,COUNTIF('Books Register'!$AM$5:$AM$504,AE252)&gt;1),"Duplicate",IF(AH252="","Only in 2B",INDEX('Books Register'!$AX$5:$AX$504,AH252))))</f>
        <v/>
      </c>
      <c r="AJ252" s="69" t="str">
        <f t="shared" si="28"/>
        <v/>
      </c>
      <c r="AK252" s="69" t="str">
        <f>IF(A252="","",IF(AND(R252&lt;&gt;"",R252&lt;&gt;Setup!$B$7),"Review POS / state",IF(SUMIF('FY Deadlines'!$A$5:$A$14,IF(MONTH(H252)&gt;=4,YEAR(H252),YEAR(H252)-1),'FY Deadlines'!$F$5:$F$14)=0,"Review FY deadline",IF(COUNTIFS('Books Register'!$AM$5:$AM$504,AE252,'Books Register'!$AI$5:$AI$504,"&gt;0")&gt;0,"Open - verify claim period",IF(AND(H252&lt;&gt;"",Setup!$B$24&gt;SUMIF('FY Deadlines'!$A$5:$A$14,IF(MONTH(H252)&gt;=4,YEAR(H252),YEAR(H252)-1),'FY Deadlines'!$F$5:$F$14)),"Section 16(4) expired","Open")))))</f>
        <v/>
      </c>
      <c r="AL252" s="190">
        <f t="shared" si="29"/>
        <v>248</v>
      </c>
      <c r="AM252" s="192" t="str">
        <f t="shared" si="30"/>
        <v/>
      </c>
      <c r="AN252" s="192" t="str">
        <f t="shared" si="31"/>
        <v/>
      </c>
    </row>
    <row r="253" spans="1:40" ht="15" customHeight="1" x14ac:dyDescent="0.25">
      <c r="A253" s="87"/>
      <c r="B253" s="88"/>
      <c r="C253" s="88"/>
      <c r="D253" s="88"/>
      <c r="E253" s="194"/>
      <c r="F253" s="88"/>
      <c r="G253" s="88"/>
      <c r="H253" s="89"/>
      <c r="I253" s="89"/>
      <c r="J253" s="89"/>
      <c r="K253" s="89"/>
      <c r="L253" s="90"/>
      <c r="M253" s="90"/>
      <c r="N253" s="90"/>
      <c r="O253" s="90"/>
      <c r="P253" s="90"/>
      <c r="Q253" s="90"/>
      <c r="R253" s="88"/>
      <c r="S253" s="88"/>
      <c r="T253" s="88"/>
      <c r="U253" s="88"/>
      <c r="V253" s="88"/>
      <c r="W253" s="89"/>
      <c r="X253" s="88"/>
      <c r="Y253" s="90"/>
      <c r="Z253" s="88"/>
      <c r="AA253" s="88"/>
      <c r="AB253" s="88"/>
      <c r="AC253" s="88"/>
      <c r="AD253" s="66" t="str">
        <f t="shared" si="24"/>
        <v/>
      </c>
      <c r="AE253" s="67" t="str">
        <f t="shared" si="25"/>
        <v/>
      </c>
      <c r="AF253" s="68" t="str">
        <f t="shared" si="26"/>
        <v/>
      </c>
      <c r="AG253" s="67" t="str">
        <f t="shared" si="27"/>
        <v/>
      </c>
      <c r="AH253" s="67" t="str">
        <f>IF(AE253="","",IF(COUNTIF('Books Register'!$AM$5:$AM$504,AE253)=1,SUMIF('Books Register'!$AM$5:$AM$504,AE253,'Books Register'!$AZ$5:$AZ$504),""))</f>
        <v/>
      </c>
      <c r="AI253" s="67" t="str">
        <f>IF(A253="","",IF(OR(AG253&gt;1,COUNTIF('Books Register'!$AM$5:$AM$504,AE253)&gt;1),"Duplicate",IF(AH253="","Only in 2B",INDEX('Books Register'!$AX$5:$AX$504,AH253))))</f>
        <v/>
      </c>
      <c r="AJ253" s="69" t="str">
        <f t="shared" si="28"/>
        <v/>
      </c>
      <c r="AK253" s="69" t="str">
        <f>IF(A253="","",IF(AND(R253&lt;&gt;"",R253&lt;&gt;Setup!$B$7),"Review POS / state",IF(SUMIF('FY Deadlines'!$A$5:$A$14,IF(MONTH(H253)&gt;=4,YEAR(H253),YEAR(H253)-1),'FY Deadlines'!$F$5:$F$14)=0,"Review FY deadline",IF(COUNTIFS('Books Register'!$AM$5:$AM$504,AE253,'Books Register'!$AI$5:$AI$504,"&gt;0")&gt;0,"Open - verify claim period",IF(AND(H253&lt;&gt;"",Setup!$B$24&gt;SUMIF('FY Deadlines'!$A$5:$A$14,IF(MONTH(H253)&gt;=4,YEAR(H253),YEAR(H253)-1),'FY Deadlines'!$F$5:$F$14)),"Section 16(4) expired","Open")))))</f>
        <v/>
      </c>
      <c r="AL253" s="190">
        <f t="shared" si="29"/>
        <v>249</v>
      </c>
      <c r="AM253" s="192" t="str">
        <f t="shared" si="30"/>
        <v/>
      </c>
      <c r="AN253" s="192" t="str">
        <f t="shared" si="31"/>
        <v/>
      </c>
    </row>
    <row r="254" spans="1:40" ht="15" customHeight="1" x14ac:dyDescent="0.25">
      <c r="A254" s="87"/>
      <c r="B254" s="88"/>
      <c r="C254" s="88"/>
      <c r="D254" s="88"/>
      <c r="E254" s="194"/>
      <c r="F254" s="88"/>
      <c r="G254" s="88"/>
      <c r="H254" s="89"/>
      <c r="I254" s="89"/>
      <c r="J254" s="89"/>
      <c r="K254" s="89"/>
      <c r="L254" s="90"/>
      <c r="M254" s="90"/>
      <c r="N254" s="90"/>
      <c r="O254" s="90"/>
      <c r="P254" s="90"/>
      <c r="Q254" s="90"/>
      <c r="R254" s="88"/>
      <c r="S254" s="88"/>
      <c r="T254" s="88"/>
      <c r="U254" s="88"/>
      <c r="V254" s="88"/>
      <c r="W254" s="89"/>
      <c r="X254" s="88"/>
      <c r="Y254" s="90"/>
      <c r="Z254" s="88"/>
      <c r="AA254" s="88"/>
      <c r="AB254" s="88"/>
      <c r="AC254" s="88"/>
      <c r="AD254" s="66" t="str">
        <f t="shared" si="24"/>
        <v/>
      </c>
      <c r="AE254" s="67" t="str">
        <f t="shared" si="25"/>
        <v/>
      </c>
      <c r="AF254" s="68" t="str">
        <f t="shared" si="26"/>
        <v/>
      </c>
      <c r="AG254" s="67" t="str">
        <f t="shared" si="27"/>
        <v/>
      </c>
      <c r="AH254" s="67" t="str">
        <f>IF(AE254="","",IF(COUNTIF('Books Register'!$AM$5:$AM$504,AE254)=1,SUMIF('Books Register'!$AM$5:$AM$504,AE254,'Books Register'!$AZ$5:$AZ$504),""))</f>
        <v/>
      </c>
      <c r="AI254" s="67" t="str">
        <f>IF(A254="","",IF(OR(AG254&gt;1,COUNTIF('Books Register'!$AM$5:$AM$504,AE254)&gt;1),"Duplicate",IF(AH254="","Only in 2B",INDEX('Books Register'!$AX$5:$AX$504,AH254))))</f>
        <v/>
      </c>
      <c r="AJ254" s="69" t="str">
        <f t="shared" si="28"/>
        <v/>
      </c>
      <c r="AK254" s="69" t="str">
        <f>IF(A254="","",IF(AND(R254&lt;&gt;"",R254&lt;&gt;Setup!$B$7),"Review POS / state",IF(SUMIF('FY Deadlines'!$A$5:$A$14,IF(MONTH(H254)&gt;=4,YEAR(H254),YEAR(H254)-1),'FY Deadlines'!$F$5:$F$14)=0,"Review FY deadline",IF(COUNTIFS('Books Register'!$AM$5:$AM$504,AE254,'Books Register'!$AI$5:$AI$504,"&gt;0")&gt;0,"Open - verify claim period",IF(AND(H254&lt;&gt;"",Setup!$B$24&gt;SUMIF('FY Deadlines'!$A$5:$A$14,IF(MONTH(H254)&gt;=4,YEAR(H254),YEAR(H254)-1),'FY Deadlines'!$F$5:$F$14)),"Section 16(4) expired","Open")))))</f>
        <v/>
      </c>
      <c r="AL254" s="190">
        <f t="shared" si="29"/>
        <v>250</v>
      </c>
      <c r="AM254" s="192" t="str">
        <f t="shared" si="30"/>
        <v/>
      </c>
      <c r="AN254" s="192" t="str">
        <f t="shared" si="31"/>
        <v/>
      </c>
    </row>
    <row r="255" spans="1:40" ht="15" customHeight="1" x14ac:dyDescent="0.25">
      <c r="A255" s="87"/>
      <c r="B255" s="88"/>
      <c r="C255" s="88"/>
      <c r="D255" s="88"/>
      <c r="E255" s="194"/>
      <c r="F255" s="88"/>
      <c r="G255" s="88"/>
      <c r="H255" s="89"/>
      <c r="I255" s="89"/>
      <c r="J255" s="89"/>
      <c r="K255" s="89"/>
      <c r="L255" s="90"/>
      <c r="M255" s="90"/>
      <c r="N255" s="90"/>
      <c r="O255" s="90"/>
      <c r="P255" s="90"/>
      <c r="Q255" s="90"/>
      <c r="R255" s="88"/>
      <c r="S255" s="88"/>
      <c r="T255" s="88"/>
      <c r="U255" s="88"/>
      <c r="V255" s="88"/>
      <c r="W255" s="89"/>
      <c r="X255" s="88"/>
      <c r="Y255" s="90"/>
      <c r="Z255" s="88"/>
      <c r="AA255" s="88"/>
      <c r="AB255" s="88"/>
      <c r="AC255" s="88"/>
      <c r="AD255" s="66" t="str">
        <f t="shared" si="24"/>
        <v/>
      </c>
      <c r="AE255" s="67" t="str">
        <f t="shared" si="25"/>
        <v/>
      </c>
      <c r="AF255" s="68" t="str">
        <f t="shared" si="26"/>
        <v/>
      </c>
      <c r="AG255" s="67" t="str">
        <f t="shared" si="27"/>
        <v/>
      </c>
      <c r="AH255" s="67" t="str">
        <f>IF(AE255="","",IF(COUNTIF('Books Register'!$AM$5:$AM$504,AE255)=1,SUMIF('Books Register'!$AM$5:$AM$504,AE255,'Books Register'!$AZ$5:$AZ$504),""))</f>
        <v/>
      </c>
      <c r="AI255" s="67" t="str">
        <f>IF(A255="","",IF(OR(AG255&gt;1,COUNTIF('Books Register'!$AM$5:$AM$504,AE255)&gt;1),"Duplicate",IF(AH255="","Only in 2B",INDEX('Books Register'!$AX$5:$AX$504,AH255))))</f>
        <v/>
      </c>
      <c r="AJ255" s="69" t="str">
        <f t="shared" si="28"/>
        <v/>
      </c>
      <c r="AK255" s="69" t="str">
        <f>IF(A255="","",IF(AND(R255&lt;&gt;"",R255&lt;&gt;Setup!$B$7),"Review POS / state",IF(SUMIF('FY Deadlines'!$A$5:$A$14,IF(MONTH(H255)&gt;=4,YEAR(H255),YEAR(H255)-1),'FY Deadlines'!$F$5:$F$14)=0,"Review FY deadline",IF(COUNTIFS('Books Register'!$AM$5:$AM$504,AE255,'Books Register'!$AI$5:$AI$504,"&gt;0")&gt;0,"Open - verify claim period",IF(AND(H255&lt;&gt;"",Setup!$B$24&gt;SUMIF('FY Deadlines'!$A$5:$A$14,IF(MONTH(H255)&gt;=4,YEAR(H255),YEAR(H255)-1),'FY Deadlines'!$F$5:$F$14)),"Section 16(4) expired","Open")))))</f>
        <v/>
      </c>
      <c r="AL255" s="190">
        <f t="shared" si="29"/>
        <v>251</v>
      </c>
      <c r="AM255" s="192" t="str">
        <f t="shared" si="30"/>
        <v/>
      </c>
      <c r="AN255" s="192" t="str">
        <f t="shared" si="31"/>
        <v/>
      </c>
    </row>
    <row r="256" spans="1:40" ht="15" customHeight="1" x14ac:dyDescent="0.25">
      <c r="A256" s="87"/>
      <c r="B256" s="88"/>
      <c r="C256" s="88"/>
      <c r="D256" s="88"/>
      <c r="E256" s="194"/>
      <c r="F256" s="88"/>
      <c r="G256" s="88"/>
      <c r="H256" s="89"/>
      <c r="I256" s="89"/>
      <c r="J256" s="89"/>
      <c r="K256" s="89"/>
      <c r="L256" s="90"/>
      <c r="M256" s="90"/>
      <c r="N256" s="90"/>
      <c r="O256" s="90"/>
      <c r="P256" s="90"/>
      <c r="Q256" s="90"/>
      <c r="R256" s="88"/>
      <c r="S256" s="88"/>
      <c r="T256" s="88"/>
      <c r="U256" s="88"/>
      <c r="V256" s="88"/>
      <c r="W256" s="89"/>
      <c r="X256" s="88"/>
      <c r="Y256" s="90"/>
      <c r="Z256" s="88"/>
      <c r="AA256" s="88"/>
      <c r="AB256" s="88"/>
      <c r="AC256" s="88"/>
      <c r="AD256" s="66" t="str">
        <f t="shared" si="24"/>
        <v/>
      </c>
      <c r="AE256" s="67" t="str">
        <f t="shared" si="25"/>
        <v/>
      </c>
      <c r="AF256" s="68" t="str">
        <f t="shared" si="26"/>
        <v/>
      </c>
      <c r="AG256" s="67" t="str">
        <f t="shared" si="27"/>
        <v/>
      </c>
      <c r="AH256" s="67" t="str">
        <f>IF(AE256="","",IF(COUNTIF('Books Register'!$AM$5:$AM$504,AE256)=1,SUMIF('Books Register'!$AM$5:$AM$504,AE256,'Books Register'!$AZ$5:$AZ$504),""))</f>
        <v/>
      </c>
      <c r="AI256" s="67" t="str">
        <f>IF(A256="","",IF(OR(AG256&gt;1,COUNTIF('Books Register'!$AM$5:$AM$504,AE256)&gt;1),"Duplicate",IF(AH256="","Only in 2B",INDEX('Books Register'!$AX$5:$AX$504,AH256))))</f>
        <v/>
      </c>
      <c r="AJ256" s="69" t="str">
        <f t="shared" si="28"/>
        <v/>
      </c>
      <c r="AK256" s="69" t="str">
        <f>IF(A256="","",IF(AND(R256&lt;&gt;"",R256&lt;&gt;Setup!$B$7),"Review POS / state",IF(SUMIF('FY Deadlines'!$A$5:$A$14,IF(MONTH(H256)&gt;=4,YEAR(H256),YEAR(H256)-1),'FY Deadlines'!$F$5:$F$14)=0,"Review FY deadline",IF(COUNTIFS('Books Register'!$AM$5:$AM$504,AE256,'Books Register'!$AI$5:$AI$504,"&gt;0")&gt;0,"Open - verify claim period",IF(AND(H256&lt;&gt;"",Setup!$B$24&gt;SUMIF('FY Deadlines'!$A$5:$A$14,IF(MONTH(H256)&gt;=4,YEAR(H256),YEAR(H256)-1),'FY Deadlines'!$F$5:$F$14)),"Section 16(4) expired","Open")))))</f>
        <v/>
      </c>
      <c r="AL256" s="190">
        <f t="shared" si="29"/>
        <v>252</v>
      </c>
      <c r="AM256" s="192" t="str">
        <f t="shared" si="30"/>
        <v/>
      </c>
      <c r="AN256" s="192" t="str">
        <f t="shared" si="31"/>
        <v/>
      </c>
    </row>
    <row r="257" spans="1:40" ht="15" customHeight="1" x14ac:dyDescent="0.25">
      <c r="A257" s="87"/>
      <c r="B257" s="88"/>
      <c r="C257" s="88"/>
      <c r="D257" s="88"/>
      <c r="E257" s="194"/>
      <c r="F257" s="88"/>
      <c r="G257" s="88"/>
      <c r="H257" s="89"/>
      <c r="I257" s="89"/>
      <c r="J257" s="89"/>
      <c r="K257" s="89"/>
      <c r="L257" s="90"/>
      <c r="M257" s="90"/>
      <c r="N257" s="90"/>
      <c r="O257" s="90"/>
      <c r="P257" s="90"/>
      <c r="Q257" s="90"/>
      <c r="R257" s="88"/>
      <c r="S257" s="88"/>
      <c r="T257" s="88"/>
      <c r="U257" s="88"/>
      <c r="V257" s="88"/>
      <c r="W257" s="89"/>
      <c r="X257" s="88"/>
      <c r="Y257" s="90"/>
      <c r="Z257" s="88"/>
      <c r="AA257" s="88"/>
      <c r="AB257" s="88"/>
      <c r="AC257" s="88"/>
      <c r="AD257" s="66" t="str">
        <f t="shared" si="24"/>
        <v/>
      </c>
      <c r="AE257" s="67" t="str">
        <f t="shared" si="25"/>
        <v/>
      </c>
      <c r="AF257" s="68" t="str">
        <f t="shared" si="26"/>
        <v/>
      </c>
      <c r="AG257" s="67" t="str">
        <f t="shared" si="27"/>
        <v/>
      </c>
      <c r="AH257" s="67" t="str">
        <f>IF(AE257="","",IF(COUNTIF('Books Register'!$AM$5:$AM$504,AE257)=1,SUMIF('Books Register'!$AM$5:$AM$504,AE257,'Books Register'!$AZ$5:$AZ$504),""))</f>
        <v/>
      </c>
      <c r="AI257" s="67" t="str">
        <f>IF(A257="","",IF(OR(AG257&gt;1,COUNTIF('Books Register'!$AM$5:$AM$504,AE257)&gt;1),"Duplicate",IF(AH257="","Only in 2B",INDEX('Books Register'!$AX$5:$AX$504,AH257))))</f>
        <v/>
      </c>
      <c r="AJ257" s="69" t="str">
        <f t="shared" si="28"/>
        <v/>
      </c>
      <c r="AK257" s="69" t="str">
        <f>IF(A257="","",IF(AND(R257&lt;&gt;"",R257&lt;&gt;Setup!$B$7),"Review POS / state",IF(SUMIF('FY Deadlines'!$A$5:$A$14,IF(MONTH(H257)&gt;=4,YEAR(H257),YEAR(H257)-1),'FY Deadlines'!$F$5:$F$14)=0,"Review FY deadline",IF(COUNTIFS('Books Register'!$AM$5:$AM$504,AE257,'Books Register'!$AI$5:$AI$504,"&gt;0")&gt;0,"Open - verify claim period",IF(AND(H257&lt;&gt;"",Setup!$B$24&gt;SUMIF('FY Deadlines'!$A$5:$A$14,IF(MONTH(H257)&gt;=4,YEAR(H257),YEAR(H257)-1),'FY Deadlines'!$F$5:$F$14)),"Section 16(4) expired","Open")))))</f>
        <v/>
      </c>
      <c r="AL257" s="190">
        <f t="shared" si="29"/>
        <v>253</v>
      </c>
      <c r="AM257" s="192" t="str">
        <f t="shared" si="30"/>
        <v/>
      </c>
      <c r="AN257" s="192" t="str">
        <f t="shared" si="31"/>
        <v/>
      </c>
    </row>
    <row r="258" spans="1:40" ht="15" customHeight="1" x14ac:dyDescent="0.25">
      <c r="A258" s="87"/>
      <c r="B258" s="88"/>
      <c r="C258" s="88"/>
      <c r="D258" s="88"/>
      <c r="E258" s="194"/>
      <c r="F258" s="88"/>
      <c r="G258" s="88"/>
      <c r="H258" s="89"/>
      <c r="I258" s="89"/>
      <c r="J258" s="89"/>
      <c r="K258" s="89"/>
      <c r="L258" s="90"/>
      <c r="M258" s="90"/>
      <c r="N258" s="90"/>
      <c r="O258" s="90"/>
      <c r="P258" s="90"/>
      <c r="Q258" s="90"/>
      <c r="R258" s="88"/>
      <c r="S258" s="88"/>
      <c r="T258" s="88"/>
      <c r="U258" s="88"/>
      <c r="V258" s="88"/>
      <c r="W258" s="89"/>
      <c r="X258" s="88"/>
      <c r="Y258" s="90"/>
      <c r="Z258" s="88"/>
      <c r="AA258" s="88"/>
      <c r="AB258" s="88"/>
      <c r="AC258" s="88"/>
      <c r="AD258" s="66" t="str">
        <f t="shared" si="24"/>
        <v/>
      </c>
      <c r="AE258" s="67" t="str">
        <f t="shared" si="25"/>
        <v/>
      </c>
      <c r="AF258" s="68" t="str">
        <f t="shared" si="26"/>
        <v/>
      </c>
      <c r="AG258" s="67" t="str">
        <f t="shared" si="27"/>
        <v/>
      </c>
      <c r="AH258" s="67" t="str">
        <f>IF(AE258="","",IF(COUNTIF('Books Register'!$AM$5:$AM$504,AE258)=1,SUMIF('Books Register'!$AM$5:$AM$504,AE258,'Books Register'!$AZ$5:$AZ$504),""))</f>
        <v/>
      </c>
      <c r="AI258" s="67" t="str">
        <f>IF(A258="","",IF(OR(AG258&gt;1,COUNTIF('Books Register'!$AM$5:$AM$504,AE258)&gt;1),"Duplicate",IF(AH258="","Only in 2B",INDEX('Books Register'!$AX$5:$AX$504,AH258))))</f>
        <v/>
      </c>
      <c r="AJ258" s="69" t="str">
        <f t="shared" si="28"/>
        <v/>
      </c>
      <c r="AK258" s="69" t="str">
        <f>IF(A258="","",IF(AND(R258&lt;&gt;"",R258&lt;&gt;Setup!$B$7),"Review POS / state",IF(SUMIF('FY Deadlines'!$A$5:$A$14,IF(MONTH(H258)&gt;=4,YEAR(H258),YEAR(H258)-1),'FY Deadlines'!$F$5:$F$14)=0,"Review FY deadline",IF(COUNTIFS('Books Register'!$AM$5:$AM$504,AE258,'Books Register'!$AI$5:$AI$504,"&gt;0")&gt;0,"Open - verify claim period",IF(AND(H258&lt;&gt;"",Setup!$B$24&gt;SUMIF('FY Deadlines'!$A$5:$A$14,IF(MONTH(H258)&gt;=4,YEAR(H258),YEAR(H258)-1),'FY Deadlines'!$F$5:$F$14)),"Section 16(4) expired","Open")))))</f>
        <v/>
      </c>
      <c r="AL258" s="190">
        <f t="shared" si="29"/>
        <v>254</v>
      </c>
      <c r="AM258" s="192" t="str">
        <f t="shared" si="30"/>
        <v/>
      </c>
      <c r="AN258" s="192" t="str">
        <f t="shared" si="31"/>
        <v/>
      </c>
    </row>
    <row r="259" spans="1:40" ht="15" customHeight="1" x14ac:dyDescent="0.25">
      <c r="A259" s="87"/>
      <c r="B259" s="88"/>
      <c r="C259" s="88"/>
      <c r="D259" s="88"/>
      <c r="E259" s="194"/>
      <c r="F259" s="88"/>
      <c r="G259" s="88"/>
      <c r="H259" s="89"/>
      <c r="I259" s="89"/>
      <c r="J259" s="89"/>
      <c r="K259" s="89"/>
      <c r="L259" s="90"/>
      <c r="M259" s="90"/>
      <c r="N259" s="90"/>
      <c r="O259" s="90"/>
      <c r="P259" s="90"/>
      <c r="Q259" s="90"/>
      <c r="R259" s="88"/>
      <c r="S259" s="88"/>
      <c r="T259" s="88"/>
      <c r="U259" s="88"/>
      <c r="V259" s="88"/>
      <c r="W259" s="89"/>
      <c r="X259" s="88"/>
      <c r="Y259" s="90"/>
      <c r="Z259" s="88"/>
      <c r="AA259" s="88"/>
      <c r="AB259" s="88"/>
      <c r="AC259" s="88"/>
      <c r="AD259" s="66" t="str">
        <f t="shared" si="24"/>
        <v/>
      </c>
      <c r="AE259" s="67" t="str">
        <f t="shared" si="25"/>
        <v/>
      </c>
      <c r="AF259" s="68" t="str">
        <f t="shared" si="26"/>
        <v/>
      </c>
      <c r="AG259" s="67" t="str">
        <f t="shared" si="27"/>
        <v/>
      </c>
      <c r="AH259" s="67" t="str">
        <f>IF(AE259="","",IF(COUNTIF('Books Register'!$AM$5:$AM$504,AE259)=1,SUMIF('Books Register'!$AM$5:$AM$504,AE259,'Books Register'!$AZ$5:$AZ$504),""))</f>
        <v/>
      </c>
      <c r="AI259" s="67" t="str">
        <f>IF(A259="","",IF(OR(AG259&gt;1,COUNTIF('Books Register'!$AM$5:$AM$504,AE259)&gt;1),"Duplicate",IF(AH259="","Only in 2B",INDEX('Books Register'!$AX$5:$AX$504,AH259))))</f>
        <v/>
      </c>
      <c r="AJ259" s="69" t="str">
        <f t="shared" si="28"/>
        <v/>
      </c>
      <c r="AK259" s="69" t="str">
        <f>IF(A259="","",IF(AND(R259&lt;&gt;"",R259&lt;&gt;Setup!$B$7),"Review POS / state",IF(SUMIF('FY Deadlines'!$A$5:$A$14,IF(MONTH(H259)&gt;=4,YEAR(H259),YEAR(H259)-1),'FY Deadlines'!$F$5:$F$14)=0,"Review FY deadline",IF(COUNTIFS('Books Register'!$AM$5:$AM$504,AE259,'Books Register'!$AI$5:$AI$504,"&gt;0")&gt;0,"Open - verify claim period",IF(AND(H259&lt;&gt;"",Setup!$B$24&gt;SUMIF('FY Deadlines'!$A$5:$A$14,IF(MONTH(H259)&gt;=4,YEAR(H259),YEAR(H259)-1),'FY Deadlines'!$F$5:$F$14)),"Section 16(4) expired","Open")))))</f>
        <v/>
      </c>
      <c r="AL259" s="190">
        <f t="shared" si="29"/>
        <v>255</v>
      </c>
      <c r="AM259" s="192" t="str">
        <f t="shared" si="30"/>
        <v/>
      </c>
      <c r="AN259" s="192" t="str">
        <f t="shared" si="31"/>
        <v/>
      </c>
    </row>
    <row r="260" spans="1:40" ht="15" customHeight="1" x14ac:dyDescent="0.25">
      <c r="A260" s="87"/>
      <c r="B260" s="88"/>
      <c r="C260" s="88"/>
      <c r="D260" s="88"/>
      <c r="E260" s="194"/>
      <c r="F260" s="88"/>
      <c r="G260" s="88"/>
      <c r="H260" s="89"/>
      <c r="I260" s="89"/>
      <c r="J260" s="89"/>
      <c r="K260" s="89"/>
      <c r="L260" s="90"/>
      <c r="M260" s="90"/>
      <c r="N260" s="90"/>
      <c r="O260" s="90"/>
      <c r="P260" s="90"/>
      <c r="Q260" s="90"/>
      <c r="R260" s="88"/>
      <c r="S260" s="88"/>
      <c r="T260" s="88"/>
      <c r="U260" s="88"/>
      <c r="V260" s="88"/>
      <c r="W260" s="89"/>
      <c r="X260" s="88"/>
      <c r="Y260" s="90"/>
      <c r="Z260" s="88"/>
      <c r="AA260" s="88"/>
      <c r="AB260" s="88"/>
      <c r="AC260" s="88"/>
      <c r="AD260" s="66" t="str">
        <f t="shared" si="24"/>
        <v/>
      </c>
      <c r="AE260" s="67" t="str">
        <f t="shared" si="25"/>
        <v/>
      </c>
      <c r="AF260" s="68" t="str">
        <f t="shared" si="26"/>
        <v/>
      </c>
      <c r="AG260" s="67" t="str">
        <f t="shared" si="27"/>
        <v/>
      </c>
      <c r="AH260" s="67" t="str">
        <f>IF(AE260="","",IF(COUNTIF('Books Register'!$AM$5:$AM$504,AE260)=1,SUMIF('Books Register'!$AM$5:$AM$504,AE260,'Books Register'!$AZ$5:$AZ$504),""))</f>
        <v/>
      </c>
      <c r="AI260" s="67" t="str">
        <f>IF(A260="","",IF(OR(AG260&gt;1,COUNTIF('Books Register'!$AM$5:$AM$504,AE260)&gt;1),"Duplicate",IF(AH260="","Only in 2B",INDEX('Books Register'!$AX$5:$AX$504,AH260))))</f>
        <v/>
      </c>
      <c r="AJ260" s="69" t="str">
        <f t="shared" si="28"/>
        <v/>
      </c>
      <c r="AK260" s="69" t="str">
        <f>IF(A260="","",IF(AND(R260&lt;&gt;"",R260&lt;&gt;Setup!$B$7),"Review POS / state",IF(SUMIF('FY Deadlines'!$A$5:$A$14,IF(MONTH(H260)&gt;=4,YEAR(H260),YEAR(H260)-1),'FY Deadlines'!$F$5:$F$14)=0,"Review FY deadline",IF(COUNTIFS('Books Register'!$AM$5:$AM$504,AE260,'Books Register'!$AI$5:$AI$504,"&gt;0")&gt;0,"Open - verify claim period",IF(AND(H260&lt;&gt;"",Setup!$B$24&gt;SUMIF('FY Deadlines'!$A$5:$A$14,IF(MONTH(H260)&gt;=4,YEAR(H260),YEAR(H260)-1),'FY Deadlines'!$F$5:$F$14)),"Section 16(4) expired","Open")))))</f>
        <v/>
      </c>
      <c r="AL260" s="190">
        <f t="shared" si="29"/>
        <v>256</v>
      </c>
      <c r="AM260" s="192" t="str">
        <f t="shared" si="30"/>
        <v/>
      </c>
      <c r="AN260" s="192" t="str">
        <f t="shared" si="31"/>
        <v/>
      </c>
    </row>
    <row r="261" spans="1:40" ht="15" customHeight="1" x14ac:dyDescent="0.25">
      <c r="A261" s="87"/>
      <c r="B261" s="88"/>
      <c r="C261" s="88"/>
      <c r="D261" s="88"/>
      <c r="E261" s="194"/>
      <c r="F261" s="88"/>
      <c r="G261" s="88"/>
      <c r="H261" s="89"/>
      <c r="I261" s="89"/>
      <c r="J261" s="89"/>
      <c r="K261" s="89"/>
      <c r="L261" s="90"/>
      <c r="M261" s="90"/>
      <c r="N261" s="90"/>
      <c r="O261" s="90"/>
      <c r="P261" s="90"/>
      <c r="Q261" s="90"/>
      <c r="R261" s="88"/>
      <c r="S261" s="88"/>
      <c r="T261" s="88"/>
      <c r="U261" s="88"/>
      <c r="V261" s="88"/>
      <c r="W261" s="89"/>
      <c r="X261" s="88"/>
      <c r="Y261" s="90"/>
      <c r="Z261" s="88"/>
      <c r="AA261" s="88"/>
      <c r="AB261" s="88"/>
      <c r="AC261" s="88"/>
      <c r="AD261" s="66" t="str">
        <f t="shared" ref="AD261:AD324" si="32">IF(G261="","",UPPER(SUBSTITUTE(SUBSTITUTE(SUBSTITUTE(SUBSTITUTE(SUBSTITUTE(TRIM(G261),"-",""),"/","")," ",""),".",""),"\","")))</f>
        <v/>
      </c>
      <c r="AE261" s="67" t="str">
        <f t="shared" ref="AE261:AE324" si="33">IF(OR(C261="",F261="",AD261=""),"",UPPER(TRIM(C261))&amp;"|"&amp;UPPER(TRIM(F261))&amp;"|"&amp;AD261)</f>
        <v/>
      </c>
      <c r="AF261" s="68" t="str">
        <f t="shared" ref="AF261:AF324" si="34">IF(A261="","",SUM(M261:P261))</f>
        <v/>
      </c>
      <c r="AG261" s="67" t="str">
        <f t="shared" ref="AG261:AG324" si="35">IF(AE261="","",COUNTIF($AE$5:$AE$504,AE261))</f>
        <v/>
      </c>
      <c r="AH261" s="67" t="str">
        <f>IF(AE261="","",IF(COUNTIF('Books Register'!$AM$5:$AM$504,AE261)=1,SUMIF('Books Register'!$AM$5:$AM$504,AE261,'Books Register'!$AZ$5:$AZ$504),""))</f>
        <v/>
      </c>
      <c r="AI261" s="67" t="str">
        <f>IF(A261="","",IF(OR(AG261&gt;1,COUNTIF('Books Register'!$AM$5:$AM$504,AE261)&gt;1),"Duplicate",IF(AH261="","Only in 2B",INDEX('Books Register'!$AX$5:$AX$504,AH261))))</f>
        <v/>
      </c>
      <c r="AJ261" s="69" t="str">
        <f t="shared" ref="AJ261:AJ324" si="36">IF(A261="","",IF(AH261&lt;&gt;"","See matched book row",IF(V261="Rejected","Hold: reverse/review through 4(B)",IF(V261="Pending","Hold: pending item requires temporary reversal/review",IF(T261&lt;&gt;"Available","No claim / review portal status","Verify ownership, receipt and books")))))</f>
        <v/>
      </c>
      <c r="AK261" s="69" t="str">
        <f>IF(A261="","",IF(AND(R261&lt;&gt;"",R261&lt;&gt;Setup!$B$7),"Review POS / state",IF(SUMIF('FY Deadlines'!$A$5:$A$14,IF(MONTH(H261)&gt;=4,YEAR(H261),YEAR(H261)-1),'FY Deadlines'!$F$5:$F$14)=0,"Review FY deadline",IF(COUNTIFS('Books Register'!$AM$5:$AM$504,AE261,'Books Register'!$AI$5:$AI$504,"&gt;0")&gt;0,"Open - verify claim period",IF(AND(H261&lt;&gt;"",Setup!$B$24&gt;SUMIF('FY Deadlines'!$A$5:$A$14,IF(MONTH(H261)&gt;=4,YEAR(H261),YEAR(H261)-1),'FY Deadlines'!$F$5:$F$14)),"Section 16(4) expired","Open")))))</f>
        <v/>
      </c>
      <c r="AL261" s="190">
        <f t="shared" ref="AL261:AL324" si="37">ROW()-4</f>
        <v>257</v>
      </c>
      <c r="AM261" s="192" t="str">
        <f t="shared" ref="AM261:AM324" si="38">IF($A261="","",IF(OR($B261="GSTR-1 B2B",$B261="GSTR-1A",$B261="IFF"),IF(OR($V261="Accepted",$V261="No Action",$V261="Deemed Accepted"),"INCLUDE","EXCLUDE"),IF(OR($B261="GSTR-5",$B261="GSTR-6",$B261="ICEGATE",$B261="Bill of Entry",$B261="RCM"),"INCLUDE","REVIEW SOURCE")))</f>
        <v/>
      </c>
      <c r="AN261" s="192" t="str">
        <f t="shared" ref="AN261:AN324" si="39">IF($A261="","",IF(OR($T261&lt;&gt;"Available",$AK261="Section 16(4) expired",$AK261="Review POS / state",$AM261&lt;&gt;"INCLUDE"),"EXCLUDE","INCLUDE"))</f>
        <v/>
      </c>
    </row>
    <row r="262" spans="1:40" ht="15" customHeight="1" x14ac:dyDescent="0.25">
      <c r="A262" s="87"/>
      <c r="B262" s="88"/>
      <c r="C262" s="88"/>
      <c r="D262" s="88"/>
      <c r="E262" s="194"/>
      <c r="F262" s="88"/>
      <c r="G262" s="88"/>
      <c r="H262" s="89"/>
      <c r="I262" s="89"/>
      <c r="J262" s="89"/>
      <c r="K262" s="89"/>
      <c r="L262" s="90"/>
      <c r="M262" s="90"/>
      <c r="N262" s="90"/>
      <c r="O262" s="90"/>
      <c r="P262" s="90"/>
      <c r="Q262" s="90"/>
      <c r="R262" s="88"/>
      <c r="S262" s="88"/>
      <c r="T262" s="88"/>
      <c r="U262" s="88"/>
      <c r="V262" s="88"/>
      <c r="W262" s="89"/>
      <c r="X262" s="88"/>
      <c r="Y262" s="90"/>
      <c r="Z262" s="88"/>
      <c r="AA262" s="88"/>
      <c r="AB262" s="88"/>
      <c r="AC262" s="88"/>
      <c r="AD262" s="66" t="str">
        <f t="shared" si="32"/>
        <v/>
      </c>
      <c r="AE262" s="67" t="str">
        <f t="shared" si="33"/>
        <v/>
      </c>
      <c r="AF262" s="68" t="str">
        <f t="shared" si="34"/>
        <v/>
      </c>
      <c r="AG262" s="67" t="str">
        <f t="shared" si="35"/>
        <v/>
      </c>
      <c r="AH262" s="67" t="str">
        <f>IF(AE262="","",IF(COUNTIF('Books Register'!$AM$5:$AM$504,AE262)=1,SUMIF('Books Register'!$AM$5:$AM$504,AE262,'Books Register'!$AZ$5:$AZ$504),""))</f>
        <v/>
      </c>
      <c r="AI262" s="67" t="str">
        <f>IF(A262="","",IF(OR(AG262&gt;1,COUNTIF('Books Register'!$AM$5:$AM$504,AE262)&gt;1),"Duplicate",IF(AH262="","Only in 2B",INDEX('Books Register'!$AX$5:$AX$504,AH262))))</f>
        <v/>
      </c>
      <c r="AJ262" s="69" t="str">
        <f t="shared" si="36"/>
        <v/>
      </c>
      <c r="AK262" s="69" t="str">
        <f>IF(A262="","",IF(AND(R262&lt;&gt;"",R262&lt;&gt;Setup!$B$7),"Review POS / state",IF(SUMIF('FY Deadlines'!$A$5:$A$14,IF(MONTH(H262)&gt;=4,YEAR(H262),YEAR(H262)-1),'FY Deadlines'!$F$5:$F$14)=0,"Review FY deadline",IF(COUNTIFS('Books Register'!$AM$5:$AM$504,AE262,'Books Register'!$AI$5:$AI$504,"&gt;0")&gt;0,"Open - verify claim period",IF(AND(H262&lt;&gt;"",Setup!$B$24&gt;SUMIF('FY Deadlines'!$A$5:$A$14,IF(MONTH(H262)&gt;=4,YEAR(H262),YEAR(H262)-1),'FY Deadlines'!$F$5:$F$14)),"Section 16(4) expired","Open")))))</f>
        <v/>
      </c>
      <c r="AL262" s="190">
        <f t="shared" si="37"/>
        <v>258</v>
      </c>
      <c r="AM262" s="192" t="str">
        <f t="shared" si="38"/>
        <v/>
      </c>
      <c r="AN262" s="192" t="str">
        <f t="shared" si="39"/>
        <v/>
      </c>
    </row>
    <row r="263" spans="1:40" ht="15" customHeight="1" x14ac:dyDescent="0.25">
      <c r="A263" s="87"/>
      <c r="B263" s="88"/>
      <c r="C263" s="88"/>
      <c r="D263" s="88"/>
      <c r="E263" s="194"/>
      <c r="F263" s="88"/>
      <c r="G263" s="88"/>
      <c r="H263" s="89"/>
      <c r="I263" s="89"/>
      <c r="J263" s="89"/>
      <c r="K263" s="89"/>
      <c r="L263" s="90"/>
      <c r="M263" s="90"/>
      <c r="N263" s="90"/>
      <c r="O263" s="90"/>
      <c r="P263" s="90"/>
      <c r="Q263" s="90"/>
      <c r="R263" s="88"/>
      <c r="S263" s="88"/>
      <c r="T263" s="88"/>
      <c r="U263" s="88"/>
      <c r="V263" s="88"/>
      <c r="W263" s="89"/>
      <c r="X263" s="88"/>
      <c r="Y263" s="90"/>
      <c r="Z263" s="88"/>
      <c r="AA263" s="88"/>
      <c r="AB263" s="88"/>
      <c r="AC263" s="88"/>
      <c r="AD263" s="66" t="str">
        <f t="shared" si="32"/>
        <v/>
      </c>
      <c r="AE263" s="67" t="str">
        <f t="shared" si="33"/>
        <v/>
      </c>
      <c r="AF263" s="68" t="str">
        <f t="shared" si="34"/>
        <v/>
      </c>
      <c r="AG263" s="67" t="str">
        <f t="shared" si="35"/>
        <v/>
      </c>
      <c r="AH263" s="67" t="str">
        <f>IF(AE263="","",IF(COUNTIF('Books Register'!$AM$5:$AM$504,AE263)=1,SUMIF('Books Register'!$AM$5:$AM$504,AE263,'Books Register'!$AZ$5:$AZ$504),""))</f>
        <v/>
      </c>
      <c r="AI263" s="67" t="str">
        <f>IF(A263="","",IF(OR(AG263&gt;1,COUNTIF('Books Register'!$AM$5:$AM$504,AE263)&gt;1),"Duplicate",IF(AH263="","Only in 2B",INDEX('Books Register'!$AX$5:$AX$504,AH263))))</f>
        <v/>
      </c>
      <c r="AJ263" s="69" t="str">
        <f t="shared" si="36"/>
        <v/>
      </c>
      <c r="AK263" s="69" t="str">
        <f>IF(A263="","",IF(AND(R263&lt;&gt;"",R263&lt;&gt;Setup!$B$7),"Review POS / state",IF(SUMIF('FY Deadlines'!$A$5:$A$14,IF(MONTH(H263)&gt;=4,YEAR(H263),YEAR(H263)-1),'FY Deadlines'!$F$5:$F$14)=0,"Review FY deadline",IF(COUNTIFS('Books Register'!$AM$5:$AM$504,AE263,'Books Register'!$AI$5:$AI$504,"&gt;0")&gt;0,"Open - verify claim period",IF(AND(H263&lt;&gt;"",Setup!$B$24&gt;SUMIF('FY Deadlines'!$A$5:$A$14,IF(MONTH(H263)&gt;=4,YEAR(H263),YEAR(H263)-1),'FY Deadlines'!$F$5:$F$14)),"Section 16(4) expired","Open")))))</f>
        <v/>
      </c>
      <c r="AL263" s="190">
        <f t="shared" si="37"/>
        <v>259</v>
      </c>
      <c r="AM263" s="192" t="str">
        <f t="shared" si="38"/>
        <v/>
      </c>
      <c r="AN263" s="192" t="str">
        <f t="shared" si="39"/>
        <v/>
      </c>
    </row>
    <row r="264" spans="1:40" ht="15" customHeight="1" x14ac:dyDescent="0.25">
      <c r="A264" s="87"/>
      <c r="B264" s="88"/>
      <c r="C264" s="88"/>
      <c r="D264" s="88"/>
      <c r="E264" s="194"/>
      <c r="F264" s="88"/>
      <c r="G264" s="88"/>
      <c r="H264" s="89"/>
      <c r="I264" s="89"/>
      <c r="J264" s="89"/>
      <c r="K264" s="89"/>
      <c r="L264" s="90"/>
      <c r="M264" s="90"/>
      <c r="N264" s="90"/>
      <c r="O264" s="90"/>
      <c r="P264" s="90"/>
      <c r="Q264" s="90"/>
      <c r="R264" s="88"/>
      <c r="S264" s="88"/>
      <c r="T264" s="88"/>
      <c r="U264" s="88"/>
      <c r="V264" s="88"/>
      <c r="W264" s="89"/>
      <c r="X264" s="88"/>
      <c r="Y264" s="90"/>
      <c r="Z264" s="88"/>
      <c r="AA264" s="88"/>
      <c r="AB264" s="88"/>
      <c r="AC264" s="88"/>
      <c r="AD264" s="66" t="str">
        <f t="shared" si="32"/>
        <v/>
      </c>
      <c r="AE264" s="67" t="str">
        <f t="shared" si="33"/>
        <v/>
      </c>
      <c r="AF264" s="68" t="str">
        <f t="shared" si="34"/>
        <v/>
      </c>
      <c r="AG264" s="67" t="str">
        <f t="shared" si="35"/>
        <v/>
      </c>
      <c r="AH264" s="67" t="str">
        <f>IF(AE264="","",IF(COUNTIF('Books Register'!$AM$5:$AM$504,AE264)=1,SUMIF('Books Register'!$AM$5:$AM$504,AE264,'Books Register'!$AZ$5:$AZ$504),""))</f>
        <v/>
      </c>
      <c r="AI264" s="67" t="str">
        <f>IF(A264="","",IF(OR(AG264&gt;1,COUNTIF('Books Register'!$AM$5:$AM$504,AE264)&gt;1),"Duplicate",IF(AH264="","Only in 2B",INDEX('Books Register'!$AX$5:$AX$504,AH264))))</f>
        <v/>
      </c>
      <c r="AJ264" s="69" t="str">
        <f t="shared" si="36"/>
        <v/>
      </c>
      <c r="AK264" s="69" t="str">
        <f>IF(A264="","",IF(AND(R264&lt;&gt;"",R264&lt;&gt;Setup!$B$7),"Review POS / state",IF(SUMIF('FY Deadlines'!$A$5:$A$14,IF(MONTH(H264)&gt;=4,YEAR(H264),YEAR(H264)-1),'FY Deadlines'!$F$5:$F$14)=0,"Review FY deadline",IF(COUNTIFS('Books Register'!$AM$5:$AM$504,AE264,'Books Register'!$AI$5:$AI$504,"&gt;0")&gt;0,"Open - verify claim period",IF(AND(H264&lt;&gt;"",Setup!$B$24&gt;SUMIF('FY Deadlines'!$A$5:$A$14,IF(MONTH(H264)&gt;=4,YEAR(H264),YEAR(H264)-1),'FY Deadlines'!$F$5:$F$14)),"Section 16(4) expired","Open")))))</f>
        <v/>
      </c>
      <c r="AL264" s="190">
        <f t="shared" si="37"/>
        <v>260</v>
      </c>
      <c r="AM264" s="192" t="str">
        <f t="shared" si="38"/>
        <v/>
      </c>
      <c r="AN264" s="192" t="str">
        <f t="shared" si="39"/>
        <v/>
      </c>
    </row>
    <row r="265" spans="1:40" ht="15" customHeight="1" x14ac:dyDescent="0.25">
      <c r="A265" s="87"/>
      <c r="B265" s="88"/>
      <c r="C265" s="88"/>
      <c r="D265" s="88"/>
      <c r="E265" s="194"/>
      <c r="F265" s="88"/>
      <c r="G265" s="88"/>
      <c r="H265" s="89"/>
      <c r="I265" s="89"/>
      <c r="J265" s="89"/>
      <c r="K265" s="89"/>
      <c r="L265" s="90"/>
      <c r="M265" s="90"/>
      <c r="N265" s="90"/>
      <c r="O265" s="90"/>
      <c r="P265" s="90"/>
      <c r="Q265" s="90"/>
      <c r="R265" s="88"/>
      <c r="S265" s="88"/>
      <c r="T265" s="88"/>
      <c r="U265" s="88"/>
      <c r="V265" s="88"/>
      <c r="W265" s="89"/>
      <c r="X265" s="88"/>
      <c r="Y265" s="90"/>
      <c r="Z265" s="88"/>
      <c r="AA265" s="88"/>
      <c r="AB265" s="88"/>
      <c r="AC265" s="88"/>
      <c r="AD265" s="66" t="str">
        <f t="shared" si="32"/>
        <v/>
      </c>
      <c r="AE265" s="67" t="str">
        <f t="shared" si="33"/>
        <v/>
      </c>
      <c r="AF265" s="68" t="str">
        <f t="shared" si="34"/>
        <v/>
      </c>
      <c r="AG265" s="67" t="str">
        <f t="shared" si="35"/>
        <v/>
      </c>
      <c r="AH265" s="67" t="str">
        <f>IF(AE265="","",IF(COUNTIF('Books Register'!$AM$5:$AM$504,AE265)=1,SUMIF('Books Register'!$AM$5:$AM$504,AE265,'Books Register'!$AZ$5:$AZ$504),""))</f>
        <v/>
      </c>
      <c r="AI265" s="67" t="str">
        <f>IF(A265="","",IF(OR(AG265&gt;1,COUNTIF('Books Register'!$AM$5:$AM$504,AE265)&gt;1),"Duplicate",IF(AH265="","Only in 2B",INDEX('Books Register'!$AX$5:$AX$504,AH265))))</f>
        <v/>
      </c>
      <c r="AJ265" s="69" t="str">
        <f t="shared" si="36"/>
        <v/>
      </c>
      <c r="AK265" s="69" t="str">
        <f>IF(A265="","",IF(AND(R265&lt;&gt;"",R265&lt;&gt;Setup!$B$7),"Review POS / state",IF(SUMIF('FY Deadlines'!$A$5:$A$14,IF(MONTH(H265)&gt;=4,YEAR(H265),YEAR(H265)-1),'FY Deadlines'!$F$5:$F$14)=0,"Review FY deadline",IF(COUNTIFS('Books Register'!$AM$5:$AM$504,AE265,'Books Register'!$AI$5:$AI$504,"&gt;0")&gt;0,"Open - verify claim period",IF(AND(H265&lt;&gt;"",Setup!$B$24&gt;SUMIF('FY Deadlines'!$A$5:$A$14,IF(MONTH(H265)&gt;=4,YEAR(H265),YEAR(H265)-1),'FY Deadlines'!$F$5:$F$14)),"Section 16(4) expired","Open")))))</f>
        <v/>
      </c>
      <c r="AL265" s="190">
        <f t="shared" si="37"/>
        <v>261</v>
      </c>
      <c r="AM265" s="192" t="str">
        <f t="shared" si="38"/>
        <v/>
      </c>
      <c r="AN265" s="192" t="str">
        <f t="shared" si="39"/>
        <v/>
      </c>
    </row>
    <row r="266" spans="1:40" ht="15" customHeight="1" x14ac:dyDescent="0.25">
      <c r="A266" s="87"/>
      <c r="B266" s="88"/>
      <c r="C266" s="88"/>
      <c r="D266" s="88"/>
      <c r="E266" s="194"/>
      <c r="F266" s="88"/>
      <c r="G266" s="88"/>
      <c r="H266" s="89"/>
      <c r="I266" s="89"/>
      <c r="J266" s="89"/>
      <c r="K266" s="89"/>
      <c r="L266" s="90"/>
      <c r="M266" s="90"/>
      <c r="N266" s="90"/>
      <c r="O266" s="90"/>
      <c r="P266" s="90"/>
      <c r="Q266" s="90"/>
      <c r="R266" s="88"/>
      <c r="S266" s="88"/>
      <c r="T266" s="88"/>
      <c r="U266" s="88"/>
      <c r="V266" s="88"/>
      <c r="W266" s="89"/>
      <c r="X266" s="88"/>
      <c r="Y266" s="90"/>
      <c r="Z266" s="88"/>
      <c r="AA266" s="88"/>
      <c r="AB266" s="88"/>
      <c r="AC266" s="88"/>
      <c r="AD266" s="66" t="str">
        <f t="shared" si="32"/>
        <v/>
      </c>
      <c r="AE266" s="67" t="str">
        <f t="shared" si="33"/>
        <v/>
      </c>
      <c r="AF266" s="68" t="str">
        <f t="shared" si="34"/>
        <v/>
      </c>
      <c r="AG266" s="67" t="str">
        <f t="shared" si="35"/>
        <v/>
      </c>
      <c r="AH266" s="67" t="str">
        <f>IF(AE266="","",IF(COUNTIF('Books Register'!$AM$5:$AM$504,AE266)=1,SUMIF('Books Register'!$AM$5:$AM$504,AE266,'Books Register'!$AZ$5:$AZ$504),""))</f>
        <v/>
      </c>
      <c r="AI266" s="67" t="str">
        <f>IF(A266="","",IF(OR(AG266&gt;1,COUNTIF('Books Register'!$AM$5:$AM$504,AE266)&gt;1),"Duplicate",IF(AH266="","Only in 2B",INDEX('Books Register'!$AX$5:$AX$504,AH266))))</f>
        <v/>
      </c>
      <c r="AJ266" s="69" t="str">
        <f t="shared" si="36"/>
        <v/>
      </c>
      <c r="AK266" s="69" t="str">
        <f>IF(A266="","",IF(AND(R266&lt;&gt;"",R266&lt;&gt;Setup!$B$7),"Review POS / state",IF(SUMIF('FY Deadlines'!$A$5:$A$14,IF(MONTH(H266)&gt;=4,YEAR(H266),YEAR(H266)-1),'FY Deadlines'!$F$5:$F$14)=0,"Review FY deadline",IF(COUNTIFS('Books Register'!$AM$5:$AM$504,AE266,'Books Register'!$AI$5:$AI$504,"&gt;0")&gt;0,"Open - verify claim period",IF(AND(H266&lt;&gt;"",Setup!$B$24&gt;SUMIF('FY Deadlines'!$A$5:$A$14,IF(MONTH(H266)&gt;=4,YEAR(H266),YEAR(H266)-1),'FY Deadlines'!$F$5:$F$14)),"Section 16(4) expired","Open")))))</f>
        <v/>
      </c>
      <c r="AL266" s="190">
        <f t="shared" si="37"/>
        <v>262</v>
      </c>
      <c r="AM266" s="192" t="str">
        <f t="shared" si="38"/>
        <v/>
      </c>
      <c r="AN266" s="192" t="str">
        <f t="shared" si="39"/>
        <v/>
      </c>
    </row>
    <row r="267" spans="1:40" ht="15" customHeight="1" x14ac:dyDescent="0.25">
      <c r="A267" s="87"/>
      <c r="B267" s="88"/>
      <c r="C267" s="88"/>
      <c r="D267" s="88"/>
      <c r="E267" s="194"/>
      <c r="F267" s="88"/>
      <c r="G267" s="88"/>
      <c r="H267" s="89"/>
      <c r="I267" s="89"/>
      <c r="J267" s="89"/>
      <c r="K267" s="89"/>
      <c r="L267" s="90"/>
      <c r="M267" s="90"/>
      <c r="N267" s="90"/>
      <c r="O267" s="90"/>
      <c r="P267" s="90"/>
      <c r="Q267" s="90"/>
      <c r="R267" s="88"/>
      <c r="S267" s="88"/>
      <c r="T267" s="88"/>
      <c r="U267" s="88"/>
      <c r="V267" s="88"/>
      <c r="W267" s="89"/>
      <c r="X267" s="88"/>
      <c r="Y267" s="90"/>
      <c r="Z267" s="88"/>
      <c r="AA267" s="88"/>
      <c r="AB267" s="88"/>
      <c r="AC267" s="88"/>
      <c r="AD267" s="66" t="str">
        <f t="shared" si="32"/>
        <v/>
      </c>
      <c r="AE267" s="67" t="str">
        <f t="shared" si="33"/>
        <v/>
      </c>
      <c r="AF267" s="68" t="str">
        <f t="shared" si="34"/>
        <v/>
      </c>
      <c r="AG267" s="67" t="str">
        <f t="shared" si="35"/>
        <v/>
      </c>
      <c r="AH267" s="67" t="str">
        <f>IF(AE267="","",IF(COUNTIF('Books Register'!$AM$5:$AM$504,AE267)=1,SUMIF('Books Register'!$AM$5:$AM$504,AE267,'Books Register'!$AZ$5:$AZ$504),""))</f>
        <v/>
      </c>
      <c r="AI267" s="67" t="str">
        <f>IF(A267="","",IF(OR(AG267&gt;1,COUNTIF('Books Register'!$AM$5:$AM$504,AE267)&gt;1),"Duplicate",IF(AH267="","Only in 2B",INDEX('Books Register'!$AX$5:$AX$504,AH267))))</f>
        <v/>
      </c>
      <c r="AJ267" s="69" t="str">
        <f t="shared" si="36"/>
        <v/>
      </c>
      <c r="AK267" s="69" t="str">
        <f>IF(A267="","",IF(AND(R267&lt;&gt;"",R267&lt;&gt;Setup!$B$7),"Review POS / state",IF(SUMIF('FY Deadlines'!$A$5:$A$14,IF(MONTH(H267)&gt;=4,YEAR(H267),YEAR(H267)-1),'FY Deadlines'!$F$5:$F$14)=0,"Review FY deadline",IF(COUNTIFS('Books Register'!$AM$5:$AM$504,AE267,'Books Register'!$AI$5:$AI$504,"&gt;0")&gt;0,"Open - verify claim period",IF(AND(H267&lt;&gt;"",Setup!$B$24&gt;SUMIF('FY Deadlines'!$A$5:$A$14,IF(MONTH(H267)&gt;=4,YEAR(H267),YEAR(H267)-1),'FY Deadlines'!$F$5:$F$14)),"Section 16(4) expired","Open")))))</f>
        <v/>
      </c>
      <c r="AL267" s="190">
        <f t="shared" si="37"/>
        <v>263</v>
      </c>
      <c r="AM267" s="192" t="str">
        <f t="shared" si="38"/>
        <v/>
      </c>
      <c r="AN267" s="192" t="str">
        <f t="shared" si="39"/>
        <v/>
      </c>
    </row>
    <row r="268" spans="1:40" ht="15" customHeight="1" x14ac:dyDescent="0.25">
      <c r="A268" s="87"/>
      <c r="B268" s="88"/>
      <c r="C268" s="88"/>
      <c r="D268" s="88"/>
      <c r="E268" s="194"/>
      <c r="F268" s="88"/>
      <c r="G268" s="88"/>
      <c r="H268" s="89"/>
      <c r="I268" s="89"/>
      <c r="J268" s="89"/>
      <c r="K268" s="89"/>
      <c r="L268" s="90"/>
      <c r="M268" s="90"/>
      <c r="N268" s="90"/>
      <c r="O268" s="90"/>
      <c r="P268" s="90"/>
      <c r="Q268" s="90"/>
      <c r="R268" s="88"/>
      <c r="S268" s="88"/>
      <c r="T268" s="88"/>
      <c r="U268" s="88"/>
      <c r="V268" s="88"/>
      <c r="W268" s="89"/>
      <c r="X268" s="88"/>
      <c r="Y268" s="90"/>
      <c r="Z268" s="88"/>
      <c r="AA268" s="88"/>
      <c r="AB268" s="88"/>
      <c r="AC268" s="88"/>
      <c r="AD268" s="66" t="str">
        <f t="shared" si="32"/>
        <v/>
      </c>
      <c r="AE268" s="67" t="str">
        <f t="shared" si="33"/>
        <v/>
      </c>
      <c r="AF268" s="68" t="str">
        <f t="shared" si="34"/>
        <v/>
      </c>
      <c r="AG268" s="67" t="str">
        <f t="shared" si="35"/>
        <v/>
      </c>
      <c r="AH268" s="67" t="str">
        <f>IF(AE268="","",IF(COUNTIF('Books Register'!$AM$5:$AM$504,AE268)=1,SUMIF('Books Register'!$AM$5:$AM$504,AE268,'Books Register'!$AZ$5:$AZ$504),""))</f>
        <v/>
      </c>
      <c r="AI268" s="67" t="str">
        <f>IF(A268="","",IF(OR(AG268&gt;1,COUNTIF('Books Register'!$AM$5:$AM$504,AE268)&gt;1),"Duplicate",IF(AH268="","Only in 2B",INDEX('Books Register'!$AX$5:$AX$504,AH268))))</f>
        <v/>
      </c>
      <c r="AJ268" s="69" t="str">
        <f t="shared" si="36"/>
        <v/>
      </c>
      <c r="AK268" s="69" t="str">
        <f>IF(A268="","",IF(AND(R268&lt;&gt;"",R268&lt;&gt;Setup!$B$7),"Review POS / state",IF(SUMIF('FY Deadlines'!$A$5:$A$14,IF(MONTH(H268)&gt;=4,YEAR(H268),YEAR(H268)-1),'FY Deadlines'!$F$5:$F$14)=0,"Review FY deadline",IF(COUNTIFS('Books Register'!$AM$5:$AM$504,AE268,'Books Register'!$AI$5:$AI$504,"&gt;0")&gt;0,"Open - verify claim period",IF(AND(H268&lt;&gt;"",Setup!$B$24&gt;SUMIF('FY Deadlines'!$A$5:$A$14,IF(MONTH(H268)&gt;=4,YEAR(H268),YEAR(H268)-1),'FY Deadlines'!$F$5:$F$14)),"Section 16(4) expired","Open")))))</f>
        <v/>
      </c>
      <c r="AL268" s="190">
        <f t="shared" si="37"/>
        <v>264</v>
      </c>
      <c r="AM268" s="192" t="str">
        <f t="shared" si="38"/>
        <v/>
      </c>
      <c r="AN268" s="192" t="str">
        <f t="shared" si="39"/>
        <v/>
      </c>
    </row>
    <row r="269" spans="1:40" ht="15" customHeight="1" x14ac:dyDescent="0.25">
      <c r="A269" s="87"/>
      <c r="B269" s="88"/>
      <c r="C269" s="88"/>
      <c r="D269" s="88"/>
      <c r="E269" s="194"/>
      <c r="F269" s="88"/>
      <c r="G269" s="88"/>
      <c r="H269" s="89"/>
      <c r="I269" s="89"/>
      <c r="J269" s="89"/>
      <c r="K269" s="89"/>
      <c r="L269" s="90"/>
      <c r="M269" s="90"/>
      <c r="N269" s="90"/>
      <c r="O269" s="90"/>
      <c r="P269" s="90"/>
      <c r="Q269" s="90"/>
      <c r="R269" s="88"/>
      <c r="S269" s="88"/>
      <c r="T269" s="88"/>
      <c r="U269" s="88"/>
      <c r="V269" s="88"/>
      <c r="W269" s="89"/>
      <c r="X269" s="88"/>
      <c r="Y269" s="90"/>
      <c r="Z269" s="88"/>
      <c r="AA269" s="88"/>
      <c r="AB269" s="88"/>
      <c r="AC269" s="88"/>
      <c r="AD269" s="66" t="str">
        <f t="shared" si="32"/>
        <v/>
      </c>
      <c r="AE269" s="67" t="str">
        <f t="shared" si="33"/>
        <v/>
      </c>
      <c r="AF269" s="68" t="str">
        <f t="shared" si="34"/>
        <v/>
      </c>
      <c r="AG269" s="67" t="str">
        <f t="shared" si="35"/>
        <v/>
      </c>
      <c r="AH269" s="67" t="str">
        <f>IF(AE269="","",IF(COUNTIF('Books Register'!$AM$5:$AM$504,AE269)=1,SUMIF('Books Register'!$AM$5:$AM$504,AE269,'Books Register'!$AZ$5:$AZ$504),""))</f>
        <v/>
      </c>
      <c r="AI269" s="67" t="str">
        <f>IF(A269="","",IF(OR(AG269&gt;1,COUNTIF('Books Register'!$AM$5:$AM$504,AE269)&gt;1),"Duplicate",IF(AH269="","Only in 2B",INDEX('Books Register'!$AX$5:$AX$504,AH269))))</f>
        <v/>
      </c>
      <c r="AJ269" s="69" t="str">
        <f t="shared" si="36"/>
        <v/>
      </c>
      <c r="AK269" s="69" t="str">
        <f>IF(A269="","",IF(AND(R269&lt;&gt;"",R269&lt;&gt;Setup!$B$7),"Review POS / state",IF(SUMIF('FY Deadlines'!$A$5:$A$14,IF(MONTH(H269)&gt;=4,YEAR(H269),YEAR(H269)-1),'FY Deadlines'!$F$5:$F$14)=0,"Review FY deadline",IF(COUNTIFS('Books Register'!$AM$5:$AM$504,AE269,'Books Register'!$AI$5:$AI$504,"&gt;0")&gt;0,"Open - verify claim period",IF(AND(H269&lt;&gt;"",Setup!$B$24&gt;SUMIF('FY Deadlines'!$A$5:$A$14,IF(MONTH(H269)&gt;=4,YEAR(H269),YEAR(H269)-1),'FY Deadlines'!$F$5:$F$14)),"Section 16(4) expired","Open")))))</f>
        <v/>
      </c>
      <c r="AL269" s="190">
        <f t="shared" si="37"/>
        <v>265</v>
      </c>
      <c r="AM269" s="192" t="str">
        <f t="shared" si="38"/>
        <v/>
      </c>
      <c r="AN269" s="192" t="str">
        <f t="shared" si="39"/>
        <v/>
      </c>
    </row>
    <row r="270" spans="1:40" ht="15" customHeight="1" x14ac:dyDescent="0.25">
      <c r="A270" s="87"/>
      <c r="B270" s="88"/>
      <c r="C270" s="88"/>
      <c r="D270" s="88"/>
      <c r="E270" s="194"/>
      <c r="F270" s="88"/>
      <c r="G270" s="88"/>
      <c r="H270" s="89"/>
      <c r="I270" s="89"/>
      <c r="J270" s="89"/>
      <c r="K270" s="89"/>
      <c r="L270" s="90"/>
      <c r="M270" s="90"/>
      <c r="N270" s="90"/>
      <c r="O270" s="90"/>
      <c r="P270" s="90"/>
      <c r="Q270" s="90"/>
      <c r="R270" s="88"/>
      <c r="S270" s="88"/>
      <c r="T270" s="88"/>
      <c r="U270" s="88"/>
      <c r="V270" s="88"/>
      <c r="W270" s="89"/>
      <c r="X270" s="88"/>
      <c r="Y270" s="90"/>
      <c r="Z270" s="88"/>
      <c r="AA270" s="88"/>
      <c r="AB270" s="88"/>
      <c r="AC270" s="88"/>
      <c r="AD270" s="66" t="str">
        <f t="shared" si="32"/>
        <v/>
      </c>
      <c r="AE270" s="67" t="str">
        <f t="shared" si="33"/>
        <v/>
      </c>
      <c r="AF270" s="68" t="str">
        <f t="shared" si="34"/>
        <v/>
      </c>
      <c r="AG270" s="67" t="str">
        <f t="shared" si="35"/>
        <v/>
      </c>
      <c r="AH270" s="67" t="str">
        <f>IF(AE270="","",IF(COUNTIF('Books Register'!$AM$5:$AM$504,AE270)=1,SUMIF('Books Register'!$AM$5:$AM$504,AE270,'Books Register'!$AZ$5:$AZ$504),""))</f>
        <v/>
      </c>
      <c r="AI270" s="67" t="str">
        <f>IF(A270="","",IF(OR(AG270&gt;1,COUNTIF('Books Register'!$AM$5:$AM$504,AE270)&gt;1),"Duplicate",IF(AH270="","Only in 2B",INDEX('Books Register'!$AX$5:$AX$504,AH270))))</f>
        <v/>
      </c>
      <c r="AJ270" s="69" t="str">
        <f t="shared" si="36"/>
        <v/>
      </c>
      <c r="AK270" s="69" t="str">
        <f>IF(A270="","",IF(AND(R270&lt;&gt;"",R270&lt;&gt;Setup!$B$7),"Review POS / state",IF(SUMIF('FY Deadlines'!$A$5:$A$14,IF(MONTH(H270)&gt;=4,YEAR(H270),YEAR(H270)-1),'FY Deadlines'!$F$5:$F$14)=0,"Review FY deadline",IF(COUNTIFS('Books Register'!$AM$5:$AM$504,AE270,'Books Register'!$AI$5:$AI$504,"&gt;0")&gt;0,"Open - verify claim period",IF(AND(H270&lt;&gt;"",Setup!$B$24&gt;SUMIF('FY Deadlines'!$A$5:$A$14,IF(MONTH(H270)&gt;=4,YEAR(H270),YEAR(H270)-1),'FY Deadlines'!$F$5:$F$14)),"Section 16(4) expired","Open")))))</f>
        <v/>
      </c>
      <c r="AL270" s="190">
        <f t="shared" si="37"/>
        <v>266</v>
      </c>
      <c r="AM270" s="192" t="str">
        <f t="shared" si="38"/>
        <v/>
      </c>
      <c r="AN270" s="192" t="str">
        <f t="shared" si="39"/>
        <v/>
      </c>
    </row>
    <row r="271" spans="1:40" ht="15" customHeight="1" x14ac:dyDescent="0.25">
      <c r="A271" s="87"/>
      <c r="B271" s="88"/>
      <c r="C271" s="88"/>
      <c r="D271" s="88"/>
      <c r="E271" s="194"/>
      <c r="F271" s="88"/>
      <c r="G271" s="88"/>
      <c r="H271" s="89"/>
      <c r="I271" s="89"/>
      <c r="J271" s="89"/>
      <c r="K271" s="89"/>
      <c r="L271" s="90"/>
      <c r="M271" s="90"/>
      <c r="N271" s="90"/>
      <c r="O271" s="90"/>
      <c r="P271" s="90"/>
      <c r="Q271" s="90"/>
      <c r="R271" s="88"/>
      <c r="S271" s="88"/>
      <c r="T271" s="88"/>
      <c r="U271" s="88"/>
      <c r="V271" s="88"/>
      <c r="W271" s="89"/>
      <c r="X271" s="88"/>
      <c r="Y271" s="90"/>
      <c r="Z271" s="88"/>
      <c r="AA271" s="88"/>
      <c r="AB271" s="88"/>
      <c r="AC271" s="88"/>
      <c r="AD271" s="66" t="str">
        <f t="shared" si="32"/>
        <v/>
      </c>
      <c r="AE271" s="67" t="str">
        <f t="shared" si="33"/>
        <v/>
      </c>
      <c r="AF271" s="68" t="str">
        <f t="shared" si="34"/>
        <v/>
      </c>
      <c r="AG271" s="67" t="str">
        <f t="shared" si="35"/>
        <v/>
      </c>
      <c r="AH271" s="67" t="str">
        <f>IF(AE271="","",IF(COUNTIF('Books Register'!$AM$5:$AM$504,AE271)=1,SUMIF('Books Register'!$AM$5:$AM$504,AE271,'Books Register'!$AZ$5:$AZ$504),""))</f>
        <v/>
      </c>
      <c r="AI271" s="67" t="str">
        <f>IF(A271="","",IF(OR(AG271&gt;1,COUNTIF('Books Register'!$AM$5:$AM$504,AE271)&gt;1),"Duplicate",IF(AH271="","Only in 2B",INDEX('Books Register'!$AX$5:$AX$504,AH271))))</f>
        <v/>
      </c>
      <c r="AJ271" s="69" t="str">
        <f t="shared" si="36"/>
        <v/>
      </c>
      <c r="AK271" s="69" t="str">
        <f>IF(A271="","",IF(AND(R271&lt;&gt;"",R271&lt;&gt;Setup!$B$7),"Review POS / state",IF(SUMIF('FY Deadlines'!$A$5:$A$14,IF(MONTH(H271)&gt;=4,YEAR(H271),YEAR(H271)-1),'FY Deadlines'!$F$5:$F$14)=0,"Review FY deadline",IF(COUNTIFS('Books Register'!$AM$5:$AM$504,AE271,'Books Register'!$AI$5:$AI$504,"&gt;0")&gt;0,"Open - verify claim period",IF(AND(H271&lt;&gt;"",Setup!$B$24&gt;SUMIF('FY Deadlines'!$A$5:$A$14,IF(MONTH(H271)&gt;=4,YEAR(H271),YEAR(H271)-1),'FY Deadlines'!$F$5:$F$14)),"Section 16(4) expired","Open")))))</f>
        <v/>
      </c>
      <c r="AL271" s="190">
        <f t="shared" si="37"/>
        <v>267</v>
      </c>
      <c r="AM271" s="192" t="str">
        <f t="shared" si="38"/>
        <v/>
      </c>
      <c r="AN271" s="192" t="str">
        <f t="shared" si="39"/>
        <v/>
      </c>
    </row>
    <row r="272" spans="1:40" ht="15" customHeight="1" x14ac:dyDescent="0.25">
      <c r="A272" s="87"/>
      <c r="B272" s="88"/>
      <c r="C272" s="88"/>
      <c r="D272" s="88"/>
      <c r="E272" s="194"/>
      <c r="F272" s="88"/>
      <c r="G272" s="88"/>
      <c r="H272" s="89"/>
      <c r="I272" s="89"/>
      <c r="J272" s="89"/>
      <c r="K272" s="89"/>
      <c r="L272" s="90"/>
      <c r="M272" s="90"/>
      <c r="N272" s="90"/>
      <c r="O272" s="90"/>
      <c r="P272" s="90"/>
      <c r="Q272" s="90"/>
      <c r="R272" s="88"/>
      <c r="S272" s="88"/>
      <c r="T272" s="88"/>
      <c r="U272" s="88"/>
      <c r="V272" s="88"/>
      <c r="W272" s="89"/>
      <c r="X272" s="88"/>
      <c r="Y272" s="90"/>
      <c r="Z272" s="88"/>
      <c r="AA272" s="88"/>
      <c r="AB272" s="88"/>
      <c r="AC272" s="88"/>
      <c r="AD272" s="66" t="str">
        <f t="shared" si="32"/>
        <v/>
      </c>
      <c r="AE272" s="67" t="str">
        <f t="shared" si="33"/>
        <v/>
      </c>
      <c r="AF272" s="68" t="str">
        <f t="shared" si="34"/>
        <v/>
      </c>
      <c r="AG272" s="67" t="str">
        <f t="shared" si="35"/>
        <v/>
      </c>
      <c r="AH272" s="67" t="str">
        <f>IF(AE272="","",IF(COUNTIF('Books Register'!$AM$5:$AM$504,AE272)=1,SUMIF('Books Register'!$AM$5:$AM$504,AE272,'Books Register'!$AZ$5:$AZ$504),""))</f>
        <v/>
      </c>
      <c r="AI272" s="67" t="str">
        <f>IF(A272="","",IF(OR(AG272&gt;1,COUNTIF('Books Register'!$AM$5:$AM$504,AE272)&gt;1),"Duplicate",IF(AH272="","Only in 2B",INDEX('Books Register'!$AX$5:$AX$504,AH272))))</f>
        <v/>
      </c>
      <c r="AJ272" s="69" t="str">
        <f t="shared" si="36"/>
        <v/>
      </c>
      <c r="AK272" s="69" t="str">
        <f>IF(A272="","",IF(AND(R272&lt;&gt;"",R272&lt;&gt;Setup!$B$7),"Review POS / state",IF(SUMIF('FY Deadlines'!$A$5:$A$14,IF(MONTH(H272)&gt;=4,YEAR(H272),YEAR(H272)-1),'FY Deadlines'!$F$5:$F$14)=0,"Review FY deadline",IF(COUNTIFS('Books Register'!$AM$5:$AM$504,AE272,'Books Register'!$AI$5:$AI$504,"&gt;0")&gt;0,"Open - verify claim period",IF(AND(H272&lt;&gt;"",Setup!$B$24&gt;SUMIF('FY Deadlines'!$A$5:$A$14,IF(MONTH(H272)&gt;=4,YEAR(H272),YEAR(H272)-1),'FY Deadlines'!$F$5:$F$14)),"Section 16(4) expired","Open")))))</f>
        <v/>
      </c>
      <c r="AL272" s="190">
        <f t="shared" si="37"/>
        <v>268</v>
      </c>
      <c r="AM272" s="192" t="str">
        <f t="shared" si="38"/>
        <v/>
      </c>
      <c r="AN272" s="192" t="str">
        <f t="shared" si="39"/>
        <v/>
      </c>
    </row>
    <row r="273" spans="1:40" ht="15" customHeight="1" x14ac:dyDescent="0.25">
      <c r="A273" s="87"/>
      <c r="B273" s="88"/>
      <c r="C273" s="88"/>
      <c r="D273" s="88"/>
      <c r="E273" s="194"/>
      <c r="F273" s="88"/>
      <c r="G273" s="88"/>
      <c r="H273" s="89"/>
      <c r="I273" s="89"/>
      <c r="J273" s="89"/>
      <c r="K273" s="89"/>
      <c r="L273" s="90"/>
      <c r="M273" s="90"/>
      <c r="N273" s="90"/>
      <c r="O273" s="90"/>
      <c r="P273" s="90"/>
      <c r="Q273" s="90"/>
      <c r="R273" s="88"/>
      <c r="S273" s="88"/>
      <c r="T273" s="88"/>
      <c r="U273" s="88"/>
      <c r="V273" s="88"/>
      <c r="W273" s="89"/>
      <c r="X273" s="88"/>
      <c r="Y273" s="90"/>
      <c r="Z273" s="88"/>
      <c r="AA273" s="88"/>
      <c r="AB273" s="88"/>
      <c r="AC273" s="88"/>
      <c r="AD273" s="66" t="str">
        <f t="shared" si="32"/>
        <v/>
      </c>
      <c r="AE273" s="67" t="str">
        <f t="shared" si="33"/>
        <v/>
      </c>
      <c r="AF273" s="68" t="str">
        <f t="shared" si="34"/>
        <v/>
      </c>
      <c r="AG273" s="67" t="str">
        <f t="shared" si="35"/>
        <v/>
      </c>
      <c r="AH273" s="67" t="str">
        <f>IF(AE273="","",IF(COUNTIF('Books Register'!$AM$5:$AM$504,AE273)=1,SUMIF('Books Register'!$AM$5:$AM$504,AE273,'Books Register'!$AZ$5:$AZ$504),""))</f>
        <v/>
      </c>
      <c r="AI273" s="67" t="str">
        <f>IF(A273="","",IF(OR(AG273&gt;1,COUNTIF('Books Register'!$AM$5:$AM$504,AE273)&gt;1),"Duplicate",IF(AH273="","Only in 2B",INDEX('Books Register'!$AX$5:$AX$504,AH273))))</f>
        <v/>
      </c>
      <c r="AJ273" s="69" t="str">
        <f t="shared" si="36"/>
        <v/>
      </c>
      <c r="AK273" s="69" t="str">
        <f>IF(A273="","",IF(AND(R273&lt;&gt;"",R273&lt;&gt;Setup!$B$7),"Review POS / state",IF(SUMIF('FY Deadlines'!$A$5:$A$14,IF(MONTH(H273)&gt;=4,YEAR(H273),YEAR(H273)-1),'FY Deadlines'!$F$5:$F$14)=0,"Review FY deadline",IF(COUNTIFS('Books Register'!$AM$5:$AM$504,AE273,'Books Register'!$AI$5:$AI$504,"&gt;0")&gt;0,"Open - verify claim period",IF(AND(H273&lt;&gt;"",Setup!$B$24&gt;SUMIF('FY Deadlines'!$A$5:$A$14,IF(MONTH(H273)&gt;=4,YEAR(H273),YEAR(H273)-1),'FY Deadlines'!$F$5:$F$14)),"Section 16(4) expired","Open")))))</f>
        <v/>
      </c>
      <c r="AL273" s="190">
        <f t="shared" si="37"/>
        <v>269</v>
      </c>
      <c r="AM273" s="192" t="str">
        <f t="shared" si="38"/>
        <v/>
      </c>
      <c r="AN273" s="192" t="str">
        <f t="shared" si="39"/>
        <v/>
      </c>
    </row>
    <row r="274" spans="1:40" ht="15" customHeight="1" x14ac:dyDescent="0.25">
      <c r="A274" s="87"/>
      <c r="B274" s="88"/>
      <c r="C274" s="88"/>
      <c r="D274" s="88"/>
      <c r="E274" s="194"/>
      <c r="F274" s="88"/>
      <c r="G274" s="88"/>
      <c r="H274" s="89"/>
      <c r="I274" s="89"/>
      <c r="J274" s="89"/>
      <c r="K274" s="89"/>
      <c r="L274" s="90"/>
      <c r="M274" s="90"/>
      <c r="N274" s="90"/>
      <c r="O274" s="90"/>
      <c r="P274" s="90"/>
      <c r="Q274" s="90"/>
      <c r="R274" s="88"/>
      <c r="S274" s="88"/>
      <c r="T274" s="88"/>
      <c r="U274" s="88"/>
      <c r="V274" s="88"/>
      <c r="W274" s="89"/>
      <c r="X274" s="88"/>
      <c r="Y274" s="90"/>
      <c r="Z274" s="88"/>
      <c r="AA274" s="88"/>
      <c r="AB274" s="88"/>
      <c r="AC274" s="88"/>
      <c r="AD274" s="66" t="str">
        <f t="shared" si="32"/>
        <v/>
      </c>
      <c r="AE274" s="67" t="str">
        <f t="shared" si="33"/>
        <v/>
      </c>
      <c r="AF274" s="68" t="str">
        <f t="shared" si="34"/>
        <v/>
      </c>
      <c r="AG274" s="67" t="str">
        <f t="shared" si="35"/>
        <v/>
      </c>
      <c r="AH274" s="67" t="str">
        <f>IF(AE274="","",IF(COUNTIF('Books Register'!$AM$5:$AM$504,AE274)=1,SUMIF('Books Register'!$AM$5:$AM$504,AE274,'Books Register'!$AZ$5:$AZ$504),""))</f>
        <v/>
      </c>
      <c r="AI274" s="67" t="str">
        <f>IF(A274="","",IF(OR(AG274&gt;1,COUNTIF('Books Register'!$AM$5:$AM$504,AE274)&gt;1),"Duplicate",IF(AH274="","Only in 2B",INDEX('Books Register'!$AX$5:$AX$504,AH274))))</f>
        <v/>
      </c>
      <c r="AJ274" s="69" t="str">
        <f t="shared" si="36"/>
        <v/>
      </c>
      <c r="AK274" s="69" t="str">
        <f>IF(A274="","",IF(AND(R274&lt;&gt;"",R274&lt;&gt;Setup!$B$7),"Review POS / state",IF(SUMIF('FY Deadlines'!$A$5:$A$14,IF(MONTH(H274)&gt;=4,YEAR(H274),YEAR(H274)-1),'FY Deadlines'!$F$5:$F$14)=0,"Review FY deadline",IF(COUNTIFS('Books Register'!$AM$5:$AM$504,AE274,'Books Register'!$AI$5:$AI$504,"&gt;0")&gt;0,"Open - verify claim period",IF(AND(H274&lt;&gt;"",Setup!$B$24&gt;SUMIF('FY Deadlines'!$A$5:$A$14,IF(MONTH(H274)&gt;=4,YEAR(H274),YEAR(H274)-1),'FY Deadlines'!$F$5:$F$14)),"Section 16(4) expired","Open")))))</f>
        <v/>
      </c>
      <c r="AL274" s="190">
        <f t="shared" si="37"/>
        <v>270</v>
      </c>
      <c r="AM274" s="192" t="str">
        <f t="shared" si="38"/>
        <v/>
      </c>
      <c r="AN274" s="192" t="str">
        <f t="shared" si="39"/>
        <v/>
      </c>
    </row>
    <row r="275" spans="1:40" ht="15" customHeight="1" x14ac:dyDescent="0.25">
      <c r="A275" s="87"/>
      <c r="B275" s="88"/>
      <c r="C275" s="88"/>
      <c r="D275" s="88"/>
      <c r="E275" s="194"/>
      <c r="F275" s="88"/>
      <c r="G275" s="88"/>
      <c r="H275" s="89"/>
      <c r="I275" s="89"/>
      <c r="J275" s="89"/>
      <c r="K275" s="89"/>
      <c r="L275" s="90"/>
      <c r="M275" s="90"/>
      <c r="N275" s="90"/>
      <c r="O275" s="90"/>
      <c r="P275" s="90"/>
      <c r="Q275" s="90"/>
      <c r="R275" s="88"/>
      <c r="S275" s="88"/>
      <c r="T275" s="88"/>
      <c r="U275" s="88"/>
      <c r="V275" s="88"/>
      <c r="W275" s="89"/>
      <c r="X275" s="88"/>
      <c r="Y275" s="90"/>
      <c r="Z275" s="88"/>
      <c r="AA275" s="88"/>
      <c r="AB275" s="88"/>
      <c r="AC275" s="88"/>
      <c r="AD275" s="66" t="str">
        <f t="shared" si="32"/>
        <v/>
      </c>
      <c r="AE275" s="67" t="str">
        <f t="shared" si="33"/>
        <v/>
      </c>
      <c r="AF275" s="68" t="str">
        <f t="shared" si="34"/>
        <v/>
      </c>
      <c r="AG275" s="67" t="str">
        <f t="shared" si="35"/>
        <v/>
      </c>
      <c r="AH275" s="67" t="str">
        <f>IF(AE275="","",IF(COUNTIF('Books Register'!$AM$5:$AM$504,AE275)=1,SUMIF('Books Register'!$AM$5:$AM$504,AE275,'Books Register'!$AZ$5:$AZ$504),""))</f>
        <v/>
      </c>
      <c r="AI275" s="67" t="str">
        <f>IF(A275="","",IF(OR(AG275&gt;1,COUNTIF('Books Register'!$AM$5:$AM$504,AE275)&gt;1),"Duplicate",IF(AH275="","Only in 2B",INDEX('Books Register'!$AX$5:$AX$504,AH275))))</f>
        <v/>
      </c>
      <c r="AJ275" s="69" t="str">
        <f t="shared" si="36"/>
        <v/>
      </c>
      <c r="AK275" s="69" t="str">
        <f>IF(A275="","",IF(AND(R275&lt;&gt;"",R275&lt;&gt;Setup!$B$7),"Review POS / state",IF(SUMIF('FY Deadlines'!$A$5:$A$14,IF(MONTH(H275)&gt;=4,YEAR(H275),YEAR(H275)-1),'FY Deadlines'!$F$5:$F$14)=0,"Review FY deadline",IF(COUNTIFS('Books Register'!$AM$5:$AM$504,AE275,'Books Register'!$AI$5:$AI$504,"&gt;0")&gt;0,"Open - verify claim period",IF(AND(H275&lt;&gt;"",Setup!$B$24&gt;SUMIF('FY Deadlines'!$A$5:$A$14,IF(MONTH(H275)&gt;=4,YEAR(H275),YEAR(H275)-1),'FY Deadlines'!$F$5:$F$14)),"Section 16(4) expired","Open")))))</f>
        <v/>
      </c>
      <c r="AL275" s="190">
        <f t="shared" si="37"/>
        <v>271</v>
      </c>
      <c r="AM275" s="192" t="str">
        <f t="shared" si="38"/>
        <v/>
      </c>
      <c r="AN275" s="192" t="str">
        <f t="shared" si="39"/>
        <v/>
      </c>
    </row>
    <row r="276" spans="1:40" ht="15" customHeight="1" x14ac:dyDescent="0.25">
      <c r="A276" s="87"/>
      <c r="B276" s="88"/>
      <c r="C276" s="88"/>
      <c r="D276" s="88"/>
      <c r="E276" s="194"/>
      <c r="F276" s="88"/>
      <c r="G276" s="88"/>
      <c r="H276" s="89"/>
      <c r="I276" s="89"/>
      <c r="J276" s="89"/>
      <c r="K276" s="89"/>
      <c r="L276" s="90"/>
      <c r="M276" s="90"/>
      <c r="N276" s="90"/>
      <c r="O276" s="90"/>
      <c r="P276" s="90"/>
      <c r="Q276" s="90"/>
      <c r="R276" s="88"/>
      <c r="S276" s="88"/>
      <c r="T276" s="88"/>
      <c r="U276" s="88"/>
      <c r="V276" s="88"/>
      <c r="W276" s="89"/>
      <c r="X276" s="88"/>
      <c r="Y276" s="90"/>
      <c r="Z276" s="88"/>
      <c r="AA276" s="88"/>
      <c r="AB276" s="88"/>
      <c r="AC276" s="88"/>
      <c r="AD276" s="66" t="str">
        <f t="shared" si="32"/>
        <v/>
      </c>
      <c r="AE276" s="67" t="str">
        <f t="shared" si="33"/>
        <v/>
      </c>
      <c r="AF276" s="68" t="str">
        <f t="shared" si="34"/>
        <v/>
      </c>
      <c r="AG276" s="67" t="str">
        <f t="shared" si="35"/>
        <v/>
      </c>
      <c r="AH276" s="67" t="str">
        <f>IF(AE276="","",IF(COUNTIF('Books Register'!$AM$5:$AM$504,AE276)=1,SUMIF('Books Register'!$AM$5:$AM$504,AE276,'Books Register'!$AZ$5:$AZ$504),""))</f>
        <v/>
      </c>
      <c r="AI276" s="67" t="str">
        <f>IF(A276="","",IF(OR(AG276&gt;1,COUNTIF('Books Register'!$AM$5:$AM$504,AE276)&gt;1),"Duplicate",IF(AH276="","Only in 2B",INDEX('Books Register'!$AX$5:$AX$504,AH276))))</f>
        <v/>
      </c>
      <c r="AJ276" s="69" t="str">
        <f t="shared" si="36"/>
        <v/>
      </c>
      <c r="AK276" s="69" t="str">
        <f>IF(A276="","",IF(AND(R276&lt;&gt;"",R276&lt;&gt;Setup!$B$7),"Review POS / state",IF(SUMIF('FY Deadlines'!$A$5:$A$14,IF(MONTH(H276)&gt;=4,YEAR(H276),YEAR(H276)-1),'FY Deadlines'!$F$5:$F$14)=0,"Review FY deadline",IF(COUNTIFS('Books Register'!$AM$5:$AM$504,AE276,'Books Register'!$AI$5:$AI$504,"&gt;0")&gt;0,"Open - verify claim period",IF(AND(H276&lt;&gt;"",Setup!$B$24&gt;SUMIF('FY Deadlines'!$A$5:$A$14,IF(MONTH(H276)&gt;=4,YEAR(H276),YEAR(H276)-1),'FY Deadlines'!$F$5:$F$14)),"Section 16(4) expired","Open")))))</f>
        <v/>
      </c>
      <c r="AL276" s="190">
        <f t="shared" si="37"/>
        <v>272</v>
      </c>
      <c r="AM276" s="192" t="str">
        <f t="shared" si="38"/>
        <v/>
      </c>
      <c r="AN276" s="192" t="str">
        <f t="shared" si="39"/>
        <v/>
      </c>
    </row>
    <row r="277" spans="1:40" ht="15" customHeight="1" x14ac:dyDescent="0.25">
      <c r="A277" s="87"/>
      <c r="B277" s="88"/>
      <c r="C277" s="88"/>
      <c r="D277" s="88"/>
      <c r="E277" s="194"/>
      <c r="F277" s="88"/>
      <c r="G277" s="88"/>
      <c r="H277" s="89"/>
      <c r="I277" s="89"/>
      <c r="J277" s="89"/>
      <c r="K277" s="89"/>
      <c r="L277" s="90"/>
      <c r="M277" s="90"/>
      <c r="N277" s="90"/>
      <c r="O277" s="90"/>
      <c r="P277" s="90"/>
      <c r="Q277" s="90"/>
      <c r="R277" s="88"/>
      <c r="S277" s="88"/>
      <c r="T277" s="88"/>
      <c r="U277" s="88"/>
      <c r="V277" s="88"/>
      <c r="W277" s="89"/>
      <c r="X277" s="88"/>
      <c r="Y277" s="90"/>
      <c r="Z277" s="88"/>
      <c r="AA277" s="88"/>
      <c r="AB277" s="88"/>
      <c r="AC277" s="88"/>
      <c r="AD277" s="66" t="str">
        <f t="shared" si="32"/>
        <v/>
      </c>
      <c r="AE277" s="67" t="str">
        <f t="shared" si="33"/>
        <v/>
      </c>
      <c r="AF277" s="68" t="str">
        <f t="shared" si="34"/>
        <v/>
      </c>
      <c r="AG277" s="67" t="str">
        <f t="shared" si="35"/>
        <v/>
      </c>
      <c r="AH277" s="67" t="str">
        <f>IF(AE277="","",IF(COUNTIF('Books Register'!$AM$5:$AM$504,AE277)=1,SUMIF('Books Register'!$AM$5:$AM$504,AE277,'Books Register'!$AZ$5:$AZ$504),""))</f>
        <v/>
      </c>
      <c r="AI277" s="67" t="str">
        <f>IF(A277="","",IF(OR(AG277&gt;1,COUNTIF('Books Register'!$AM$5:$AM$504,AE277)&gt;1),"Duplicate",IF(AH277="","Only in 2B",INDEX('Books Register'!$AX$5:$AX$504,AH277))))</f>
        <v/>
      </c>
      <c r="AJ277" s="69" t="str">
        <f t="shared" si="36"/>
        <v/>
      </c>
      <c r="AK277" s="69" t="str">
        <f>IF(A277="","",IF(AND(R277&lt;&gt;"",R277&lt;&gt;Setup!$B$7),"Review POS / state",IF(SUMIF('FY Deadlines'!$A$5:$A$14,IF(MONTH(H277)&gt;=4,YEAR(H277),YEAR(H277)-1),'FY Deadlines'!$F$5:$F$14)=0,"Review FY deadline",IF(COUNTIFS('Books Register'!$AM$5:$AM$504,AE277,'Books Register'!$AI$5:$AI$504,"&gt;0")&gt;0,"Open - verify claim period",IF(AND(H277&lt;&gt;"",Setup!$B$24&gt;SUMIF('FY Deadlines'!$A$5:$A$14,IF(MONTH(H277)&gt;=4,YEAR(H277),YEAR(H277)-1),'FY Deadlines'!$F$5:$F$14)),"Section 16(4) expired","Open")))))</f>
        <v/>
      </c>
      <c r="AL277" s="190">
        <f t="shared" si="37"/>
        <v>273</v>
      </c>
      <c r="AM277" s="192" t="str">
        <f t="shared" si="38"/>
        <v/>
      </c>
      <c r="AN277" s="192" t="str">
        <f t="shared" si="39"/>
        <v/>
      </c>
    </row>
    <row r="278" spans="1:40" ht="15" customHeight="1" x14ac:dyDescent="0.25">
      <c r="A278" s="87"/>
      <c r="B278" s="88"/>
      <c r="C278" s="88"/>
      <c r="D278" s="88"/>
      <c r="E278" s="194"/>
      <c r="F278" s="88"/>
      <c r="G278" s="88"/>
      <c r="H278" s="89"/>
      <c r="I278" s="89"/>
      <c r="J278" s="89"/>
      <c r="K278" s="89"/>
      <c r="L278" s="90"/>
      <c r="M278" s="90"/>
      <c r="N278" s="90"/>
      <c r="O278" s="90"/>
      <c r="P278" s="90"/>
      <c r="Q278" s="90"/>
      <c r="R278" s="88"/>
      <c r="S278" s="88"/>
      <c r="T278" s="88"/>
      <c r="U278" s="88"/>
      <c r="V278" s="88"/>
      <c r="W278" s="89"/>
      <c r="X278" s="88"/>
      <c r="Y278" s="90"/>
      <c r="Z278" s="88"/>
      <c r="AA278" s="88"/>
      <c r="AB278" s="88"/>
      <c r="AC278" s="88"/>
      <c r="AD278" s="66" t="str">
        <f t="shared" si="32"/>
        <v/>
      </c>
      <c r="AE278" s="67" t="str">
        <f t="shared" si="33"/>
        <v/>
      </c>
      <c r="AF278" s="68" t="str">
        <f t="shared" si="34"/>
        <v/>
      </c>
      <c r="AG278" s="67" t="str">
        <f t="shared" si="35"/>
        <v/>
      </c>
      <c r="AH278" s="67" t="str">
        <f>IF(AE278="","",IF(COUNTIF('Books Register'!$AM$5:$AM$504,AE278)=1,SUMIF('Books Register'!$AM$5:$AM$504,AE278,'Books Register'!$AZ$5:$AZ$504),""))</f>
        <v/>
      </c>
      <c r="AI278" s="67" t="str">
        <f>IF(A278="","",IF(OR(AG278&gt;1,COUNTIF('Books Register'!$AM$5:$AM$504,AE278)&gt;1),"Duplicate",IF(AH278="","Only in 2B",INDEX('Books Register'!$AX$5:$AX$504,AH278))))</f>
        <v/>
      </c>
      <c r="AJ278" s="69" t="str">
        <f t="shared" si="36"/>
        <v/>
      </c>
      <c r="AK278" s="69" t="str">
        <f>IF(A278="","",IF(AND(R278&lt;&gt;"",R278&lt;&gt;Setup!$B$7),"Review POS / state",IF(SUMIF('FY Deadlines'!$A$5:$A$14,IF(MONTH(H278)&gt;=4,YEAR(H278),YEAR(H278)-1),'FY Deadlines'!$F$5:$F$14)=0,"Review FY deadline",IF(COUNTIFS('Books Register'!$AM$5:$AM$504,AE278,'Books Register'!$AI$5:$AI$504,"&gt;0")&gt;0,"Open - verify claim period",IF(AND(H278&lt;&gt;"",Setup!$B$24&gt;SUMIF('FY Deadlines'!$A$5:$A$14,IF(MONTH(H278)&gt;=4,YEAR(H278),YEAR(H278)-1),'FY Deadlines'!$F$5:$F$14)),"Section 16(4) expired","Open")))))</f>
        <v/>
      </c>
      <c r="AL278" s="190">
        <f t="shared" si="37"/>
        <v>274</v>
      </c>
      <c r="AM278" s="192" t="str">
        <f t="shared" si="38"/>
        <v/>
      </c>
      <c r="AN278" s="192" t="str">
        <f t="shared" si="39"/>
        <v/>
      </c>
    </row>
    <row r="279" spans="1:40" ht="15" customHeight="1" x14ac:dyDescent="0.25">
      <c r="A279" s="87"/>
      <c r="B279" s="88"/>
      <c r="C279" s="88"/>
      <c r="D279" s="88"/>
      <c r="E279" s="194"/>
      <c r="F279" s="88"/>
      <c r="G279" s="88"/>
      <c r="H279" s="89"/>
      <c r="I279" s="89"/>
      <c r="J279" s="89"/>
      <c r="K279" s="89"/>
      <c r="L279" s="90"/>
      <c r="M279" s="90"/>
      <c r="N279" s="90"/>
      <c r="O279" s="90"/>
      <c r="P279" s="90"/>
      <c r="Q279" s="90"/>
      <c r="R279" s="88"/>
      <c r="S279" s="88"/>
      <c r="T279" s="88"/>
      <c r="U279" s="88"/>
      <c r="V279" s="88"/>
      <c r="W279" s="89"/>
      <c r="X279" s="88"/>
      <c r="Y279" s="90"/>
      <c r="Z279" s="88"/>
      <c r="AA279" s="88"/>
      <c r="AB279" s="88"/>
      <c r="AC279" s="88"/>
      <c r="AD279" s="66" t="str">
        <f t="shared" si="32"/>
        <v/>
      </c>
      <c r="AE279" s="67" t="str">
        <f t="shared" si="33"/>
        <v/>
      </c>
      <c r="AF279" s="68" t="str">
        <f t="shared" si="34"/>
        <v/>
      </c>
      <c r="AG279" s="67" t="str">
        <f t="shared" si="35"/>
        <v/>
      </c>
      <c r="AH279" s="67" t="str">
        <f>IF(AE279="","",IF(COUNTIF('Books Register'!$AM$5:$AM$504,AE279)=1,SUMIF('Books Register'!$AM$5:$AM$504,AE279,'Books Register'!$AZ$5:$AZ$504),""))</f>
        <v/>
      </c>
      <c r="AI279" s="67" t="str">
        <f>IF(A279="","",IF(OR(AG279&gt;1,COUNTIF('Books Register'!$AM$5:$AM$504,AE279)&gt;1),"Duplicate",IF(AH279="","Only in 2B",INDEX('Books Register'!$AX$5:$AX$504,AH279))))</f>
        <v/>
      </c>
      <c r="AJ279" s="69" t="str">
        <f t="shared" si="36"/>
        <v/>
      </c>
      <c r="AK279" s="69" t="str">
        <f>IF(A279="","",IF(AND(R279&lt;&gt;"",R279&lt;&gt;Setup!$B$7),"Review POS / state",IF(SUMIF('FY Deadlines'!$A$5:$A$14,IF(MONTH(H279)&gt;=4,YEAR(H279),YEAR(H279)-1),'FY Deadlines'!$F$5:$F$14)=0,"Review FY deadline",IF(COUNTIFS('Books Register'!$AM$5:$AM$504,AE279,'Books Register'!$AI$5:$AI$504,"&gt;0")&gt;0,"Open - verify claim period",IF(AND(H279&lt;&gt;"",Setup!$B$24&gt;SUMIF('FY Deadlines'!$A$5:$A$14,IF(MONTH(H279)&gt;=4,YEAR(H279),YEAR(H279)-1),'FY Deadlines'!$F$5:$F$14)),"Section 16(4) expired","Open")))))</f>
        <v/>
      </c>
      <c r="AL279" s="190">
        <f t="shared" si="37"/>
        <v>275</v>
      </c>
      <c r="AM279" s="192" t="str">
        <f t="shared" si="38"/>
        <v/>
      </c>
      <c r="AN279" s="192" t="str">
        <f t="shared" si="39"/>
        <v/>
      </c>
    </row>
    <row r="280" spans="1:40" ht="15" customHeight="1" x14ac:dyDescent="0.25">
      <c r="A280" s="87"/>
      <c r="B280" s="88"/>
      <c r="C280" s="88"/>
      <c r="D280" s="88"/>
      <c r="E280" s="194"/>
      <c r="F280" s="88"/>
      <c r="G280" s="88"/>
      <c r="H280" s="89"/>
      <c r="I280" s="89"/>
      <c r="J280" s="89"/>
      <c r="K280" s="89"/>
      <c r="L280" s="90"/>
      <c r="M280" s="90"/>
      <c r="N280" s="90"/>
      <c r="O280" s="90"/>
      <c r="P280" s="90"/>
      <c r="Q280" s="90"/>
      <c r="R280" s="88"/>
      <c r="S280" s="88"/>
      <c r="T280" s="88"/>
      <c r="U280" s="88"/>
      <c r="V280" s="88"/>
      <c r="W280" s="89"/>
      <c r="X280" s="88"/>
      <c r="Y280" s="90"/>
      <c r="Z280" s="88"/>
      <c r="AA280" s="88"/>
      <c r="AB280" s="88"/>
      <c r="AC280" s="88"/>
      <c r="AD280" s="66" t="str">
        <f t="shared" si="32"/>
        <v/>
      </c>
      <c r="AE280" s="67" t="str">
        <f t="shared" si="33"/>
        <v/>
      </c>
      <c r="AF280" s="68" t="str">
        <f t="shared" si="34"/>
        <v/>
      </c>
      <c r="AG280" s="67" t="str">
        <f t="shared" si="35"/>
        <v/>
      </c>
      <c r="AH280" s="67" t="str">
        <f>IF(AE280="","",IF(COUNTIF('Books Register'!$AM$5:$AM$504,AE280)=1,SUMIF('Books Register'!$AM$5:$AM$504,AE280,'Books Register'!$AZ$5:$AZ$504),""))</f>
        <v/>
      </c>
      <c r="AI280" s="67" t="str">
        <f>IF(A280="","",IF(OR(AG280&gt;1,COUNTIF('Books Register'!$AM$5:$AM$504,AE280)&gt;1),"Duplicate",IF(AH280="","Only in 2B",INDEX('Books Register'!$AX$5:$AX$504,AH280))))</f>
        <v/>
      </c>
      <c r="AJ280" s="69" t="str">
        <f t="shared" si="36"/>
        <v/>
      </c>
      <c r="AK280" s="69" t="str">
        <f>IF(A280="","",IF(AND(R280&lt;&gt;"",R280&lt;&gt;Setup!$B$7),"Review POS / state",IF(SUMIF('FY Deadlines'!$A$5:$A$14,IF(MONTH(H280)&gt;=4,YEAR(H280),YEAR(H280)-1),'FY Deadlines'!$F$5:$F$14)=0,"Review FY deadline",IF(COUNTIFS('Books Register'!$AM$5:$AM$504,AE280,'Books Register'!$AI$5:$AI$504,"&gt;0")&gt;0,"Open - verify claim period",IF(AND(H280&lt;&gt;"",Setup!$B$24&gt;SUMIF('FY Deadlines'!$A$5:$A$14,IF(MONTH(H280)&gt;=4,YEAR(H280),YEAR(H280)-1),'FY Deadlines'!$F$5:$F$14)),"Section 16(4) expired","Open")))))</f>
        <v/>
      </c>
      <c r="AL280" s="190">
        <f t="shared" si="37"/>
        <v>276</v>
      </c>
      <c r="AM280" s="192" t="str">
        <f t="shared" si="38"/>
        <v/>
      </c>
      <c r="AN280" s="192" t="str">
        <f t="shared" si="39"/>
        <v/>
      </c>
    </row>
    <row r="281" spans="1:40" ht="15" customHeight="1" x14ac:dyDescent="0.25">
      <c r="A281" s="87"/>
      <c r="B281" s="88"/>
      <c r="C281" s="88"/>
      <c r="D281" s="88"/>
      <c r="E281" s="194"/>
      <c r="F281" s="88"/>
      <c r="G281" s="88"/>
      <c r="H281" s="89"/>
      <c r="I281" s="89"/>
      <c r="J281" s="89"/>
      <c r="K281" s="89"/>
      <c r="L281" s="90"/>
      <c r="M281" s="90"/>
      <c r="N281" s="90"/>
      <c r="O281" s="90"/>
      <c r="P281" s="90"/>
      <c r="Q281" s="90"/>
      <c r="R281" s="88"/>
      <c r="S281" s="88"/>
      <c r="T281" s="88"/>
      <c r="U281" s="88"/>
      <c r="V281" s="88"/>
      <c r="W281" s="89"/>
      <c r="X281" s="88"/>
      <c r="Y281" s="90"/>
      <c r="Z281" s="88"/>
      <c r="AA281" s="88"/>
      <c r="AB281" s="88"/>
      <c r="AC281" s="88"/>
      <c r="AD281" s="66" t="str">
        <f t="shared" si="32"/>
        <v/>
      </c>
      <c r="AE281" s="67" t="str">
        <f t="shared" si="33"/>
        <v/>
      </c>
      <c r="AF281" s="68" t="str">
        <f t="shared" si="34"/>
        <v/>
      </c>
      <c r="AG281" s="67" t="str">
        <f t="shared" si="35"/>
        <v/>
      </c>
      <c r="AH281" s="67" t="str">
        <f>IF(AE281="","",IF(COUNTIF('Books Register'!$AM$5:$AM$504,AE281)=1,SUMIF('Books Register'!$AM$5:$AM$504,AE281,'Books Register'!$AZ$5:$AZ$504),""))</f>
        <v/>
      </c>
      <c r="AI281" s="67" t="str">
        <f>IF(A281="","",IF(OR(AG281&gt;1,COUNTIF('Books Register'!$AM$5:$AM$504,AE281)&gt;1),"Duplicate",IF(AH281="","Only in 2B",INDEX('Books Register'!$AX$5:$AX$504,AH281))))</f>
        <v/>
      </c>
      <c r="AJ281" s="69" t="str">
        <f t="shared" si="36"/>
        <v/>
      </c>
      <c r="AK281" s="69" t="str">
        <f>IF(A281="","",IF(AND(R281&lt;&gt;"",R281&lt;&gt;Setup!$B$7),"Review POS / state",IF(SUMIF('FY Deadlines'!$A$5:$A$14,IF(MONTH(H281)&gt;=4,YEAR(H281),YEAR(H281)-1),'FY Deadlines'!$F$5:$F$14)=0,"Review FY deadline",IF(COUNTIFS('Books Register'!$AM$5:$AM$504,AE281,'Books Register'!$AI$5:$AI$504,"&gt;0")&gt;0,"Open - verify claim period",IF(AND(H281&lt;&gt;"",Setup!$B$24&gt;SUMIF('FY Deadlines'!$A$5:$A$14,IF(MONTH(H281)&gt;=4,YEAR(H281),YEAR(H281)-1),'FY Deadlines'!$F$5:$F$14)),"Section 16(4) expired","Open")))))</f>
        <v/>
      </c>
      <c r="AL281" s="190">
        <f t="shared" si="37"/>
        <v>277</v>
      </c>
      <c r="AM281" s="192" t="str">
        <f t="shared" si="38"/>
        <v/>
      </c>
      <c r="AN281" s="192" t="str">
        <f t="shared" si="39"/>
        <v/>
      </c>
    </row>
    <row r="282" spans="1:40" ht="15" customHeight="1" x14ac:dyDescent="0.25">
      <c r="A282" s="87"/>
      <c r="B282" s="88"/>
      <c r="C282" s="88"/>
      <c r="D282" s="88"/>
      <c r="E282" s="194"/>
      <c r="F282" s="88"/>
      <c r="G282" s="88"/>
      <c r="H282" s="89"/>
      <c r="I282" s="89"/>
      <c r="J282" s="89"/>
      <c r="K282" s="89"/>
      <c r="L282" s="90"/>
      <c r="M282" s="90"/>
      <c r="N282" s="90"/>
      <c r="O282" s="90"/>
      <c r="P282" s="90"/>
      <c r="Q282" s="90"/>
      <c r="R282" s="88"/>
      <c r="S282" s="88"/>
      <c r="T282" s="88"/>
      <c r="U282" s="88"/>
      <c r="V282" s="88"/>
      <c r="W282" s="89"/>
      <c r="X282" s="88"/>
      <c r="Y282" s="90"/>
      <c r="Z282" s="88"/>
      <c r="AA282" s="88"/>
      <c r="AB282" s="88"/>
      <c r="AC282" s="88"/>
      <c r="AD282" s="66" t="str">
        <f t="shared" si="32"/>
        <v/>
      </c>
      <c r="AE282" s="67" t="str">
        <f t="shared" si="33"/>
        <v/>
      </c>
      <c r="AF282" s="68" t="str">
        <f t="shared" si="34"/>
        <v/>
      </c>
      <c r="AG282" s="67" t="str">
        <f t="shared" si="35"/>
        <v/>
      </c>
      <c r="AH282" s="67" t="str">
        <f>IF(AE282="","",IF(COUNTIF('Books Register'!$AM$5:$AM$504,AE282)=1,SUMIF('Books Register'!$AM$5:$AM$504,AE282,'Books Register'!$AZ$5:$AZ$504),""))</f>
        <v/>
      </c>
      <c r="AI282" s="67" t="str">
        <f>IF(A282="","",IF(OR(AG282&gt;1,COUNTIF('Books Register'!$AM$5:$AM$504,AE282)&gt;1),"Duplicate",IF(AH282="","Only in 2B",INDEX('Books Register'!$AX$5:$AX$504,AH282))))</f>
        <v/>
      </c>
      <c r="AJ282" s="69" t="str">
        <f t="shared" si="36"/>
        <v/>
      </c>
      <c r="AK282" s="69" t="str">
        <f>IF(A282="","",IF(AND(R282&lt;&gt;"",R282&lt;&gt;Setup!$B$7),"Review POS / state",IF(SUMIF('FY Deadlines'!$A$5:$A$14,IF(MONTH(H282)&gt;=4,YEAR(H282),YEAR(H282)-1),'FY Deadlines'!$F$5:$F$14)=0,"Review FY deadline",IF(COUNTIFS('Books Register'!$AM$5:$AM$504,AE282,'Books Register'!$AI$5:$AI$504,"&gt;0")&gt;0,"Open - verify claim period",IF(AND(H282&lt;&gt;"",Setup!$B$24&gt;SUMIF('FY Deadlines'!$A$5:$A$14,IF(MONTH(H282)&gt;=4,YEAR(H282),YEAR(H282)-1),'FY Deadlines'!$F$5:$F$14)),"Section 16(4) expired","Open")))))</f>
        <v/>
      </c>
      <c r="AL282" s="190">
        <f t="shared" si="37"/>
        <v>278</v>
      </c>
      <c r="AM282" s="192" t="str">
        <f t="shared" si="38"/>
        <v/>
      </c>
      <c r="AN282" s="192" t="str">
        <f t="shared" si="39"/>
        <v/>
      </c>
    </row>
    <row r="283" spans="1:40" ht="15" customHeight="1" x14ac:dyDescent="0.25">
      <c r="A283" s="87"/>
      <c r="B283" s="88"/>
      <c r="C283" s="88"/>
      <c r="D283" s="88"/>
      <c r="E283" s="194"/>
      <c r="F283" s="88"/>
      <c r="G283" s="88"/>
      <c r="H283" s="89"/>
      <c r="I283" s="89"/>
      <c r="J283" s="89"/>
      <c r="K283" s="89"/>
      <c r="L283" s="90"/>
      <c r="M283" s="90"/>
      <c r="N283" s="90"/>
      <c r="O283" s="90"/>
      <c r="P283" s="90"/>
      <c r="Q283" s="90"/>
      <c r="R283" s="88"/>
      <c r="S283" s="88"/>
      <c r="T283" s="88"/>
      <c r="U283" s="88"/>
      <c r="V283" s="88"/>
      <c r="W283" s="89"/>
      <c r="X283" s="88"/>
      <c r="Y283" s="90"/>
      <c r="Z283" s="88"/>
      <c r="AA283" s="88"/>
      <c r="AB283" s="88"/>
      <c r="AC283" s="88"/>
      <c r="AD283" s="66" t="str">
        <f t="shared" si="32"/>
        <v/>
      </c>
      <c r="AE283" s="67" t="str">
        <f t="shared" si="33"/>
        <v/>
      </c>
      <c r="AF283" s="68" t="str">
        <f t="shared" si="34"/>
        <v/>
      </c>
      <c r="AG283" s="67" t="str">
        <f t="shared" si="35"/>
        <v/>
      </c>
      <c r="AH283" s="67" t="str">
        <f>IF(AE283="","",IF(COUNTIF('Books Register'!$AM$5:$AM$504,AE283)=1,SUMIF('Books Register'!$AM$5:$AM$504,AE283,'Books Register'!$AZ$5:$AZ$504),""))</f>
        <v/>
      </c>
      <c r="AI283" s="67" t="str">
        <f>IF(A283="","",IF(OR(AG283&gt;1,COUNTIF('Books Register'!$AM$5:$AM$504,AE283)&gt;1),"Duplicate",IF(AH283="","Only in 2B",INDEX('Books Register'!$AX$5:$AX$504,AH283))))</f>
        <v/>
      </c>
      <c r="AJ283" s="69" t="str">
        <f t="shared" si="36"/>
        <v/>
      </c>
      <c r="AK283" s="69" t="str">
        <f>IF(A283="","",IF(AND(R283&lt;&gt;"",R283&lt;&gt;Setup!$B$7),"Review POS / state",IF(SUMIF('FY Deadlines'!$A$5:$A$14,IF(MONTH(H283)&gt;=4,YEAR(H283),YEAR(H283)-1),'FY Deadlines'!$F$5:$F$14)=0,"Review FY deadline",IF(COUNTIFS('Books Register'!$AM$5:$AM$504,AE283,'Books Register'!$AI$5:$AI$504,"&gt;0")&gt;0,"Open - verify claim period",IF(AND(H283&lt;&gt;"",Setup!$B$24&gt;SUMIF('FY Deadlines'!$A$5:$A$14,IF(MONTH(H283)&gt;=4,YEAR(H283),YEAR(H283)-1),'FY Deadlines'!$F$5:$F$14)),"Section 16(4) expired","Open")))))</f>
        <v/>
      </c>
      <c r="AL283" s="190">
        <f t="shared" si="37"/>
        <v>279</v>
      </c>
      <c r="AM283" s="192" t="str">
        <f t="shared" si="38"/>
        <v/>
      </c>
      <c r="AN283" s="192" t="str">
        <f t="shared" si="39"/>
        <v/>
      </c>
    </row>
    <row r="284" spans="1:40" ht="15" customHeight="1" x14ac:dyDescent="0.25">
      <c r="A284" s="87"/>
      <c r="B284" s="88"/>
      <c r="C284" s="88"/>
      <c r="D284" s="88"/>
      <c r="E284" s="194"/>
      <c r="F284" s="88"/>
      <c r="G284" s="88"/>
      <c r="H284" s="89"/>
      <c r="I284" s="89"/>
      <c r="J284" s="89"/>
      <c r="K284" s="89"/>
      <c r="L284" s="90"/>
      <c r="M284" s="90"/>
      <c r="N284" s="90"/>
      <c r="O284" s="90"/>
      <c r="P284" s="90"/>
      <c r="Q284" s="90"/>
      <c r="R284" s="88"/>
      <c r="S284" s="88"/>
      <c r="T284" s="88"/>
      <c r="U284" s="88"/>
      <c r="V284" s="88"/>
      <c r="W284" s="89"/>
      <c r="X284" s="88"/>
      <c r="Y284" s="90"/>
      <c r="Z284" s="88"/>
      <c r="AA284" s="88"/>
      <c r="AB284" s="88"/>
      <c r="AC284" s="88"/>
      <c r="AD284" s="66" t="str">
        <f t="shared" si="32"/>
        <v/>
      </c>
      <c r="AE284" s="67" t="str">
        <f t="shared" si="33"/>
        <v/>
      </c>
      <c r="AF284" s="68" t="str">
        <f t="shared" si="34"/>
        <v/>
      </c>
      <c r="AG284" s="67" t="str">
        <f t="shared" si="35"/>
        <v/>
      </c>
      <c r="AH284" s="67" t="str">
        <f>IF(AE284="","",IF(COUNTIF('Books Register'!$AM$5:$AM$504,AE284)=1,SUMIF('Books Register'!$AM$5:$AM$504,AE284,'Books Register'!$AZ$5:$AZ$504),""))</f>
        <v/>
      </c>
      <c r="AI284" s="67" t="str">
        <f>IF(A284="","",IF(OR(AG284&gt;1,COUNTIF('Books Register'!$AM$5:$AM$504,AE284)&gt;1),"Duplicate",IF(AH284="","Only in 2B",INDEX('Books Register'!$AX$5:$AX$504,AH284))))</f>
        <v/>
      </c>
      <c r="AJ284" s="69" t="str">
        <f t="shared" si="36"/>
        <v/>
      </c>
      <c r="AK284" s="69" t="str">
        <f>IF(A284="","",IF(AND(R284&lt;&gt;"",R284&lt;&gt;Setup!$B$7),"Review POS / state",IF(SUMIF('FY Deadlines'!$A$5:$A$14,IF(MONTH(H284)&gt;=4,YEAR(H284),YEAR(H284)-1),'FY Deadlines'!$F$5:$F$14)=0,"Review FY deadline",IF(COUNTIFS('Books Register'!$AM$5:$AM$504,AE284,'Books Register'!$AI$5:$AI$504,"&gt;0")&gt;0,"Open - verify claim period",IF(AND(H284&lt;&gt;"",Setup!$B$24&gt;SUMIF('FY Deadlines'!$A$5:$A$14,IF(MONTH(H284)&gt;=4,YEAR(H284),YEAR(H284)-1),'FY Deadlines'!$F$5:$F$14)),"Section 16(4) expired","Open")))))</f>
        <v/>
      </c>
      <c r="AL284" s="190">
        <f t="shared" si="37"/>
        <v>280</v>
      </c>
      <c r="AM284" s="192" t="str">
        <f t="shared" si="38"/>
        <v/>
      </c>
      <c r="AN284" s="192" t="str">
        <f t="shared" si="39"/>
        <v/>
      </c>
    </row>
    <row r="285" spans="1:40" ht="15" customHeight="1" x14ac:dyDescent="0.25">
      <c r="A285" s="87"/>
      <c r="B285" s="88"/>
      <c r="C285" s="88"/>
      <c r="D285" s="88"/>
      <c r="E285" s="194"/>
      <c r="F285" s="88"/>
      <c r="G285" s="88"/>
      <c r="H285" s="89"/>
      <c r="I285" s="89"/>
      <c r="J285" s="89"/>
      <c r="K285" s="89"/>
      <c r="L285" s="90"/>
      <c r="M285" s="90"/>
      <c r="N285" s="90"/>
      <c r="O285" s="90"/>
      <c r="P285" s="90"/>
      <c r="Q285" s="90"/>
      <c r="R285" s="88"/>
      <c r="S285" s="88"/>
      <c r="T285" s="88"/>
      <c r="U285" s="88"/>
      <c r="V285" s="88"/>
      <c r="W285" s="89"/>
      <c r="X285" s="88"/>
      <c r="Y285" s="90"/>
      <c r="Z285" s="88"/>
      <c r="AA285" s="88"/>
      <c r="AB285" s="88"/>
      <c r="AC285" s="88"/>
      <c r="AD285" s="66" t="str">
        <f t="shared" si="32"/>
        <v/>
      </c>
      <c r="AE285" s="67" t="str">
        <f t="shared" si="33"/>
        <v/>
      </c>
      <c r="AF285" s="68" t="str">
        <f t="shared" si="34"/>
        <v/>
      </c>
      <c r="AG285" s="67" t="str">
        <f t="shared" si="35"/>
        <v/>
      </c>
      <c r="AH285" s="67" t="str">
        <f>IF(AE285="","",IF(COUNTIF('Books Register'!$AM$5:$AM$504,AE285)=1,SUMIF('Books Register'!$AM$5:$AM$504,AE285,'Books Register'!$AZ$5:$AZ$504),""))</f>
        <v/>
      </c>
      <c r="AI285" s="67" t="str">
        <f>IF(A285="","",IF(OR(AG285&gt;1,COUNTIF('Books Register'!$AM$5:$AM$504,AE285)&gt;1),"Duplicate",IF(AH285="","Only in 2B",INDEX('Books Register'!$AX$5:$AX$504,AH285))))</f>
        <v/>
      </c>
      <c r="AJ285" s="69" t="str">
        <f t="shared" si="36"/>
        <v/>
      </c>
      <c r="AK285" s="69" t="str">
        <f>IF(A285="","",IF(AND(R285&lt;&gt;"",R285&lt;&gt;Setup!$B$7),"Review POS / state",IF(SUMIF('FY Deadlines'!$A$5:$A$14,IF(MONTH(H285)&gt;=4,YEAR(H285),YEAR(H285)-1),'FY Deadlines'!$F$5:$F$14)=0,"Review FY deadline",IF(COUNTIFS('Books Register'!$AM$5:$AM$504,AE285,'Books Register'!$AI$5:$AI$504,"&gt;0")&gt;0,"Open - verify claim period",IF(AND(H285&lt;&gt;"",Setup!$B$24&gt;SUMIF('FY Deadlines'!$A$5:$A$14,IF(MONTH(H285)&gt;=4,YEAR(H285),YEAR(H285)-1),'FY Deadlines'!$F$5:$F$14)),"Section 16(4) expired","Open")))))</f>
        <v/>
      </c>
      <c r="AL285" s="190">
        <f t="shared" si="37"/>
        <v>281</v>
      </c>
      <c r="AM285" s="192" t="str">
        <f t="shared" si="38"/>
        <v/>
      </c>
      <c r="AN285" s="192" t="str">
        <f t="shared" si="39"/>
        <v/>
      </c>
    </row>
    <row r="286" spans="1:40" ht="15" customHeight="1" x14ac:dyDescent="0.25">
      <c r="A286" s="87"/>
      <c r="B286" s="88"/>
      <c r="C286" s="88"/>
      <c r="D286" s="88"/>
      <c r="E286" s="194"/>
      <c r="F286" s="88"/>
      <c r="G286" s="88"/>
      <c r="H286" s="89"/>
      <c r="I286" s="89"/>
      <c r="J286" s="89"/>
      <c r="K286" s="89"/>
      <c r="L286" s="90"/>
      <c r="M286" s="90"/>
      <c r="N286" s="90"/>
      <c r="O286" s="90"/>
      <c r="P286" s="90"/>
      <c r="Q286" s="90"/>
      <c r="R286" s="88"/>
      <c r="S286" s="88"/>
      <c r="T286" s="88"/>
      <c r="U286" s="88"/>
      <c r="V286" s="88"/>
      <c r="W286" s="89"/>
      <c r="X286" s="88"/>
      <c r="Y286" s="90"/>
      <c r="Z286" s="88"/>
      <c r="AA286" s="88"/>
      <c r="AB286" s="88"/>
      <c r="AC286" s="88"/>
      <c r="AD286" s="66" t="str">
        <f t="shared" si="32"/>
        <v/>
      </c>
      <c r="AE286" s="67" t="str">
        <f t="shared" si="33"/>
        <v/>
      </c>
      <c r="AF286" s="68" t="str">
        <f t="shared" si="34"/>
        <v/>
      </c>
      <c r="AG286" s="67" t="str">
        <f t="shared" si="35"/>
        <v/>
      </c>
      <c r="AH286" s="67" t="str">
        <f>IF(AE286="","",IF(COUNTIF('Books Register'!$AM$5:$AM$504,AE286)=1,SUMIF('Books Register'!$AM$5:$AM$504,AE286,'Books Register'!$AZ$5:$AZ$504),""))</f>
        <v/>
      </c>
      <c r="AI286" s="67" t="str">
        <f>IF(A286="","",IF(OR(AG286&gt;1,COUNTIF('Books Register'!$AM$5:$AM$504,AE286)&gt;1),"Duplicate",IF(AH286="","Only in 2B",INDEX('Books Register'!$AX$5:$AX$504,AH286))))</f>
        <v/>
      </c>
      <c r="AJ286" s="69" t="str">
        <f t="shared" si="36"/>
        <v/>
      </c>
      <c r="AK286" s="69" t="str">
        <f>IF(A286="","",IF(AND(R286&lt;&gt;"",R286&lt;&gt;Setup!$B$7),"Review POS / state",IF(SUMIF('FY Deadlines'!$A$5:$A$14,IF(MONTH(H286)&gt;=4,YEAR(H286),YEAR(H286)-1),'FY Deadlines'!$F$5:$F$14)=0,"Review FY deadline",IF(COUNTIFS('Books Register'!$AM$5:$AM$504,AE286,'Books Register'!$AI$5:$AI$504,"&gt;0")&gt;0,"Open - verify claim period",IF(AND(H286&lt;&gt;"",Setup!$B$24&gt;SUMIF('FY Deadlines'!$A$5:$A$14,IF(MONTH(H286)&gt;=4,YEAR(H286),YEAR(H286)-1),'FY Deadlines'!$F$5:$F$14)),"Section 16(4) expired","Open")))))</f>
        <v/>
      </c>
      <c r="AL286" s="190">
        <f t="shared" si="37"/>
        <v>282</v>
      </c>
      <c r="AM286" s="192" t="str">
        <f t="shared" si="38"/>
        <v/>
      </c>
      <c r="AN286" s="192" t="str">
        <f t="shared" si="39"/>
        <v/>
      </c>
    </row>
    <row r="287" spans="1:40" ht="15" customHeight="1" x14ac:dyDescent="0.25">
      <c r="A287" s="87"/>
      <c r="B287" s="88"/>
      <c r="C287" s="88"/>
      <c r="D287" s="88"/>
      <c r="E287" s="194"/>
      <c r="F287" s="88"/>
      <c r="G287" s="88"/>
      <c r="H287" s="89"/>
      <c r="I287" s="89"/>
      <c r="J287" s="89"/>
      <c r="K287" s="89"/>
      <c r="L287" s="90"/>
      <c r="M287" s="90"/>
      <c r="N287" s="90"/>
      <c r="O287" s="90"/>
      <c r="P287" s="90"/>
      <c r="Q287" s="90"/>
      <c r="R287" s="88"/>
      <c r="S287" s="88"/>
      <c r="T287" s="88"/>
      <c r="U287" s="88"/>
      <c r="V287" s="88"/>
      <c r="W287" s="89"/>
      <c r="X287" s="88"/>
      <c r="Y287" s="90"/>
      <c r="Z287" s="88"/>
      <c r="AA287" s="88"/>
      <c r="AB287" s="88"/>
      <c r="AC287" s="88"/>
      <c r="AD287" s="66" t="str">
        <f t="shared" si="32"/>
        <v/>
      </c>
      <c r="AE287" s="67" t="str">
        <f t="shared" si="33"/>
        <v/>
      </c>
      <c r="AF287" s="68" t="str">
        <f t="shared" si="34"/>
        <v/>
      </c>
      <c r="AG287" s="67" t="str">
        <f t="shared" si="35"/>
        <v/>
      </c>
      <c r="AH287" s="67" t="str">
        <f>IF(AE287="","",IF(COUNTIF('Books Register'!$AM$5:$AM$504,AE287)=1,SUMIF('Books Register'!$AM$5:$AM$504,AE287,'Books Register'!$AZ$5:$AZ$504),""))</f>
        <v/>
      </c>
      <c r="AI287" s="67" t="str">
        <f>IF(A287="","",IF(OR(AG287&gt;1,COUNTIF('Books Register'!$AM$5:$AM$504,AE287)&gt;1),"Duplicate",IF(AH287="","Only in 2B",INDEX('Books Register'!$AX$5:$AX$504,AH287))))</f>
        <v/>
      </c>
      <c r="AJ287" s="69" t="str">
        <f t="shared" si="36"/>
        <v/>
      </c>
      <c r="AK287" s="69" t="str">
        <f>IF(A287="","",IF(AND(R287&lt;&gt;"",R287&lt;&gt;Setup!$B$7),"Review POS / state",IF(SUMIF('FY Deadlines'!$A$5:$A$14,IF(MONTH(H287)&gt;=4,YEAR(H287),YEAR(H287)-1),'FY Deadlines'!$F$5:$F$14)=0,"Review FY deadline",IF(COUNTIFS('Books Register'!$AM$5:$AM$504,AE287,'Books Register'!$AI$5:$AI$504,"&gt;0")&gt;0,"Open - verify claim period",IF(AND(H287&lt;&gt;"",Setup!$B$24&gt;SUMIF('FY Deadlines'!$A$5:$A$14,IF(MONTH(H287)&gt;=4,YEAR(H287),YEAR(H287)-1),'FY Deadlines'!$F$5:$F$14)),"Section 16(4) expired","Open")))))</f>
        <v/>
      </c>
      <c r="AL287" s="190">
        <f t="shared" si="37"/>
        <v>283</v>
      </c>
      <c r="AM287" s="192" t="str">
        <f t="shared" si="38"/>
        <v/>
      </c>
      <c r="AN287" s="192" t="str">
        <f t="shared" si="39"/>
        <v/>
      </c>
    </row>
    <row r="288" spans="1:40" ht="15" customHeight="1" x14ac:dyDescent="0.25">
      <c r="A288" s="87"/>
      <c r="B288" s="88"/>
      <c r="C288" s="88"/>
      <c r="D288" s="88"/>
      <c r="E288" s="194"/>
      <c r="F288" s="88"/>
      <c r="G288" s="88"/>
      <c r="H288" s="89"/>
      <c r="I288" s="89"/>
      <c r="J288" s="89"/>
      <c r="K288" s="89"/>
      <c r="L288" s="90"/>
      <c r="M288" s="90"/>
      <c r="N288" s="90"/>
      <c r="O288" s="90"/>
      <c r="P288" s="90"/>
      <c r="Q288" s="90"/>
      <c r="R288" s="88"/>
      <c r="S288" s="88"/>
      <c r="T288" s="88"/>
      <c r="U288" s="88"/>
      <c r="V288" s="88"/>
      <c r="W288" s="89"/>
      <c r="X288" s="88"/>
      <c r="Y288" s="90"/>
      <c r="Z288" s="88"/>
      <c r="AA288" s="88"/>
      <c r="AB288" s="88"/>
      <c r="AC288" s="88"/>
      <c r="AD288" s="66" t="str">
        <f t="shared" si="32"/>
        <v/>
      </c>
      <c r="AE288" s="67" t="str">
        <f t="shared" si="33"/>
        <v/>
      </c>
      <c r="AF288" s="68" t="str">
        <f t="shared" si="34"/>
        <v/>
      </c>
      <c r="AG288" s="67" t="str">
        <f t="shared" si="35"/>
        <v/>
      </c>
      <c r="AH288" s="67" t="str">
        <f>IF(AE288="","",IF(COUNTIF('Books Register'!$AM$5:$AM$504,AE288)=1,SUMIF('Books Register'!$AM$5:$AM$504,AE288,'Books Register'!$AZ$5:$AZ$504),""))</f>
        <v/>
      </c>
      <c r="AI288" s="67" t="str">
        <f>IF(A288="","",IF(OR(AG288&gt;1,COUNTIF('Books Register'!$AM$5:$AM$504,AE288)&gt;1),"Duplicate",IF(AH288="","Only in 2B",INDEX('Books Register'!$AX$5:$AX$504,AH288))))</f>
        <v/>
      </c>
      <c r="AJ288" s="69" t="str">
        <f t="shared" si="36"/>
        <v/>
      </c>
      <c r="AK288" s="69" t="str">
        <f>IF(A288="","",IF(AND(R288&lt;&gt;"",R288&lt;&gt;Setup!$B$7),"Review POS / state",IF(SUMIF('FY Deadlines'!$A$5:$A$14,IF(MONTH(H288)&gt;=4,YEAR(H288),YEAR(H288)-1),'FY Deadlines'!$F$5:$F$14)=0,"Review FY deadline",IF(COUNTIFS('Books Register'!$AM$5:$AM$504,AE288,'Books Register'!$AI$5:$AI$504,"&gt;0")&gt;0,"Open - verify claim period",IF(AND(H288&lt;&gt;"",Setup!$B$24&gt;SUMIF('FY Deadlines'!$A$5:$A$14,IF(MONTH(H288)&gt;=4,YEAR(H288),YEAR(H288)-1),'FY Deadlines'!$F$5:$F$14)),"Section 16(4) expired","Open")))))</f>
        <v/>
      </c>
      <c r="AL288" s="190">
        <f t="shared" si="37"/>
        <v>284</v>
      </c>
      <c r="AM288" s="192" t="str">
        <f t="shared" si="38"/>
        <v/>
      </c>
      <c r="AN288" s="192" t="str">
        <f t="shared" si="39"/>
        <v/>
      </c>
    </row>
    <row r="289" spans="1:40" ht="15" customHeight="1" x14ac:dyDescent="0.25">
      <c r="A289" s="87"/>
      <c r="B289" s="88"/>
      <c r="C289" s="88"/>
      <c r="D289" s="88"/>
      <c r="E289" s="194"/>
      <c r="F289" s="88"/>
      <c r="G289" s="88"/>
      <c r="H289" s="89"/>
      <c r="I289" s="89"/>
      <c r="J289" s="89"/>
      <c r="K289" s="89"/>
      <c r="L289" s="90"/>
      <c r="M289" s="90"/>
      <c r="N289" s="90"/>
      <c r="O289" s="90"/>
      <c r="P289" s="90"/>
      <c r="Q289" s="90"/>
      <c r="R289" s="88"/>
      <c r="S289" s="88"/>
      <c r="T289" s="88"/>
      <c r="U289" s="88"/>
      <c r="V289" s="88"/>
      <c r="W289" s="89"/>
      <c r="X289" s="88"/>
      <c r="Y289" s="90"/>
      <c r="Z289" s="88"/>
      <c r="AA289" s="88"/>
      <c r="AB289" s="88"/>
      <c r="AC289" s="88"/>
      <c r="AD289" s="66" t="str">
        <f t="shared" si="32"/>
        <v/>
      </c>
      <c r="AE289" s="67" t="str">
        <f t="shared" si="33"/>
        <v/>
      </c>
      <c r="AF289" s="68" t="str">
        <f t="shared" si="34"/>
        <v/>
      </c>
      <c r="AG289" s="67" t="str">
        <f t="shared" si="35"/>
        <v/>
      </c>
      <c r="AH289" s="67" t="str">
        <f>IF(AE289="","",IF(COUNTIF('Books Register'!$AM$5:$AM$504,AE289)=1,SUMIF('Books Register'!$AM$5:$AM$504,AE289,'Books Register'!$AZ$5:$AZ$504),""))</f>
        <v/>
      </c>
      <c r="AI289" s="67" t="str">
        <f>IF(A289="","",IF(OR(AG289&gt;1,COUNTIF('Books Register'!$AM$5:$AM$504,AE289)&gt;1),"Duplicate",IF(AH289="","Only in 2B",INDEX('Books Register'!$AX$5:$AX$504,AH289))))</f>
        <v/>
      </c>
      <c r="AJ289" s="69" t="str">
        <f t="shared" si="36"/>
        <v/>
      </c>
      <c r="AK289" s="69" t="str">
        <f>IF(A289="","",IF(AND(R289&lt;&gt;"",R289&lt;&gt;Setup!$B$7),"Review POS / state",IF(SUMIF('FY Deadlines'!$A$5:$A$14,IF(MONTH(H289)&gt;=4,YEAR(H289),YEAR(H289)-1),'FY Deadlines'!$F$5:$F$14)=0,"Review FY deadline",IF(COUNTIFS('Books Register'!$AM$5:$AM$504,AE289,'Books Register'!$AI$5:$AI$504,"&gt;0")&gt;0,"Open - verify claim period",IF(AND(H289&lt;&gt;"",Setup!$B$24&gt;SUMIF('FY Deadlines'!$A$5:$A$14,IF(MONTH(H289)&gt;=4,YEAR(H289),YEAR(H289)-1),'FY Deadlines'!$F$5:$F$14)),"Section 16(4) expired","Open")))))</f>
        <v/>
      </c>
      <c r="AL289" s="190">
        <f t="shared" si="37"/>
        <v>285</v>
      </c>
      <c r="AM289" s="192" t="str">
        <f t="shared" si="38"/>
        <v/>
      </c>
      <c r="AN289" s="192" t="str">
        <f t="shared" si="39"/>
        <v/>
      </c>
    </row>
    <row r="290" spans="1:40" ht="15" customHeight="1" x14ac:dyDescent="0.25">
      <c r="A290" s="87"/>
      <c r="B290" s="88"/>
      <c r="C290" s="88"/>
      <c r="D290" s="88"/>
      <c r="E290" s="194"/>
      <c r="F290" s="88"/>
      <c r="G290" s="88"/>
      <c r="H290" s="89"/>
      <c r="I290" s="89"/>
      <c r="J290" s="89"/>
      <c r="K290" s="89"/>
      <c r="L290" s="90"/>
      <c r="M290" s="90"/>
      <c r="N290" s="90"/>
      <c r="O290" s="90"/>
      <c r="P290" s="90"/>
      <c r="Q290" s="90"/>
      <c r="R290" s="88"/>
      <c r="S290" s="88"/>
      <c r="T290" s="88"/>
      <c r="U290" s="88"/>
      <c r="V290" s="88"/>
      <c r="W290" s="89"/>
      <c r="X290" s="88"/>
      <c r="Y290" s="90"/>
      <c r="Z290" s="88"/>
      <c r="AA290" s="88"/>
      <c r="AB290" s="88"/>
      <c r="AC290" s="88"/>
      <c r="AD290" s="66" t="str">
        <f t="shared" si="32"/>
        <v/>
      </c>
      <c r="AE290" s="67" t="str">
        <f t="shared" si="33"/>
        <v/>
      </c>
      <c r="AF290" s="68" t="str">
        <f t="shared" si="34"/>
        <v/>
      </c>
      <c r="AG290" s="67" t="str">
        <f t="shared" si="35"/>
        <v/>
      </c>
      <c r="AH290" s="67" t="str">
        <f>IF(AE290="","",IF(COUNTIF('Books Register'!$AM$5:$AM$504,AE290)=1,SUMIF('Books Register'!$AM$5:$AM$504,AE290,'Books Register'!$AZ$5:$AZ$504),""))</f>
        <v/>
      </c>
      <c r="AI290" s="67" t="str">
        <f>IF(A290="","",IF(OR(AG290&gt;1,COUNTIF('Books Register'!$AM$5:$AM$504,AE290)&gt;1),"Duplicate",IF(AH290="","Only in 2B",INDEX('Books Register'!$AX$5:$AX$504,AH290))))</f>
        <v/>
      </c>
      <c r="AJ290" s="69" t="str">
        <f t="shared" si="36"/>
        <v/>
      </c>
      <c r="AK290" s="69" t="str">
        <f>IF(A290="","",IF(AND(R290&lt;&gt;"",R290&lt;&gt;Setup!$B$7),"Review POS / state",IF(SUMIF('FY Deadlines'!$A$5:$A$14,IF(MONTH(H290)&gt;=4,YEAR(H290),YEAR(H290)-1),'FY Deadlines'!$F$5:$F$14)=0,"Review FY deadline",IF(COUNTIFS('Books Register'!$AM$5:$AM$504,AE290,'Books Register'!$AI$5:$AI$504,"&gt;0")&gt;0,"Open - verify claim period",IF(AND(H290&lt;&gt;"",Setup!$B$24&gt;SUMIF('FY Deadlines'!$A$5:$A$14,IF(MONTH(H290)&gt;=4,YEAR(H290),YEAR(H290)-1),'FY Deadlines'!$F$5:$F$14)),"Section 16(4) expired","Open")))))</f>
        <v/>
      </c>
      <c r="AL290" s="190">
        <f t="shared" si="37"/>
        <v>286</v>
      </c>
      <c r="AM290" s="192" t="str">
        <f t="shared" si="38"/>
        <v/>
      </c>
      <c r="AN290" s="192" t="str">
        <f t="shared" si="39"/>
        <v/>
      </c>
    </row>
    <row r="291" spans="1:40" ht="15" customHeight="1" x14ac:dyDescent="0.25">
      <c r="A291" s="87"/>
      <c r="B291" s="88"/>
      <c r="C291" s="88"/>
      <c r="D291" s="88"/>
      <c r="E291" s="194"/>
      <c r="F291" s="88"/>
      <c r="G291" s="88"/>
      <c r="H291" s="89"/>
      <c r="I291" s="89"/>
      <c r="J291" s="89"/>
      <c r="K291" s="89"/>
      <c r="L291" s="90"/>
      <c r="M291" s="90"/>
      <c r="N291" s="90"/>
      <c r="O291" s="90"/>
      <c r="P291" s="90"/>
      <c r="Q291" s="90"/>
      <c r="R291" s="88"/>
      <c r="S291" s="88"/>
      <c r="T291" s="88"/>
      <c r="U291" s="88"/>
      <c r="V291" s="88"/>
      <c r="W291" s="89"/>
      <c r="X291" s="88"/>
      <c r="Y291" s="90"/>
      <c r="Z291" s="88"/>
      <c r="AA291" s="88"/>
      <c r="AB291" s="88"/>
      <c r="AC291" s="88"/>
      <c r="AD291" s="66" t="str">
        <f t="shared" si="32"/>
        <v/>
      </c>
      <c r="AE291" s="67" t="str">
        <f t="shared" si="33"/>
        <v/>
      </c>
      <c r="AF291" s="68" t="str">
        <f t="shared" si="34"/>
        <v/>
      </c>
      <c r="AG291" s="67" t="str">
        <f t="shared" si="35"/>
        <v/>
      </c>
      <c r="AH291" s="67" t="str">
        <f>IF(AE291="","",IF(COUNTIF('Books Register'!$AM$5:$AM$504,AE291)=1,SUMIF('Books Register'!$AM$5:$AM$504,AE291,'Books Register'!$AZ$5:$AZ$504),""))</f>
        <v/>
      </c>
      <c r="AI291" s="67" t="str">
        <f>IF(A291="","",IF(OR(AG291&gt;1,COUNTIF('Books Register'!$AM$5:$AM$504,AE291)&gt;1),"Duplicate",IF(AH291="","Only in 2B",INDEX('Books Register'!$AX$5:$AX$504,AH291))))</f>
        <v/>
      </c>
      <c r="AJ291" s="69" t="str">
        <f t="shared" si="36"/>
        <v/>
      </c>
      <c r="AK291" s="69" t="str">
        <f>IF(A291="","",IF(AND(R291&lt;&gt;"",R291&lt;&gt;Setup!$B$7),"Review POS / state",IF(SUMIF('FY Deadlines'!$A$5:$A$14,IF(MONTH(H291)&gt;=4,YEAR(H291),YEAR(H291)-1),'FY Deadlines'!$F$5:$F$14)=0,"Review FY deadline",IF(COUNTIFS('Books Register'!$AM$5:$AM$504,AE291,'Books Register'!$AI$5:$AI$504,"&gt;0")&gt;0,"Open - verify claim period",IF(AND(H291&lt;&gt;"",Setup!$B$24&gt;SUMIF('FY Deadlines'!$A$5:$A$14,IF(MONTH(H291)&gt;=4,YEAR(H291),YEAR(H291)-1),'FY Deadlines'!$F$5:$F$14)),"Section 16(4) expired","Open")))))</f>
        <v/>
      </c>
      <c r="AL291" s="190">
        <f t="shared" si="37"/>
        <v>287</v>
      </c>
      <c r="AM291" s="192" t="str">
        <f t="shared" si="38"/>
        <v/>
      </c>
      <c r="AN291" s="192" t="str">
        <f t="shared" si="39"/>
        <v/>
      </c>
    </row>
    <row r="292" spans="1:40" ht="15" customHeight="1" x14ac:dyDescent="0.25">
      <c r="A292" s="87"/>
      <c r="B292" s="88"/>
      <c r="C292" s="88"/>
      <c r="D292" s="88"/>
      <c r="E292" s="194"/>
      <c r="F292" s="88"/>
      <c r="G292" s="88"/>
      <c r="H292" s="89"/>
      <c r="I292" s="89"/>
      <c r="J292" s="89"/>
      <c r="K292" s="89"/>
      <c r="L292" s="90"/>
      <c r="M292" s="90"/>
      <c r="N292" s="90"/>
      <c r="O292" s="90"/>
      <c r="P292" s="90"/>
      <c r="Q292" s="90"/>
      <c r="R292" s="88"/>
      <c r="S292" s="88"/>
      <c r="T292" s="88"/>
      <c r="U292" s="88"/>
      <c r="V292" s="88"/>
      <c r="W292" s="89"/>
      <c r="X292" s="88"/>
      <c r="Y292" s="90"/>
      <c r="Z292" s="88"/>
      <c r="AA292" s="88"/>
      <c r="AB292" s="88"/>
      <c r="AC292" s="88"/>
      <c r="AD292" s="66" t="str">
        <f t="shared" si="32"/>
        <v/>
      </c>
      <c r="AE292" s="67" t="str">
        <f t="shared" si="33"/>
        <v/>
      </c>
      <c r="AF292" s="68" t="str">
        <f t="shared" si="34"/>
        <v/>
      </c>
      <c r="AG292" s="67" t="str">
        <f t="shared" si="35"/>
        <v/>
      </c>
      <c r="AH292" s="67" t="str">
        <f>IF(AE292="","",IF(COUNTIF('Books Register'!$AM$5:$AM$504,AE292)=1,SUMIF('Books Register'!$AM$5:$AM$504,AE292,'Books Register'!$AZ$5:$AZ$504),""))</f>
        <v/>
      </c>
      <c r="AI292" s="67" t="str">
        <f>IF(A292="","",IF(OR(AG292&gt;1,COUNTIF('Books Register'!$AM$5:$AM$504,AE292)&gt;1),"Duplicate",IF(AH292="","Only in 2B",INDEX('Books Register'!$AX$5:$AX$504,AH292))))</f>
        <v/>
      </c>
      <c r="AJ292" s="69" t="str">
        <f t="shared" si="36"/>
        <v/>
      </c>
      <c r="AK292" s="69" t="str">
        <f>IF(A292="","",IF(AND(R292&lt;&gt;"",R292&lt;&gt;Setup!$B$7),"Review POS / state",IF(SUMIF('FY Deadlines'!$A$5:$A$14,IF(MONTH(H292)&gt;=4,YEAR(H292),YEAR(H292)-1),'FY Deadlines'!$F$5:$F$14)=0,"Review FY deadline",IF(COUNTIFS('Books Register'!$AM$5:$AM$504,AE292,'Books Register'!$AI$5:$AI$504,"&gt;0")&gt;0,"Open - verify claim period",IF(AND(H292&lt;&gt;"",Setup!$B$24&gt;SUMIF('FY Deadlines'!$A$5:$A$14,IF(MONTH(H292)&gt;=4,YEAR(H292),YEAR(H292)-1),'FY Deadlines'!$F$5:$F$14)),"Section 16(4) expired","Open")))))</f>
        <v/>
      </c>
      <c r="AL292" s="190">
        <f t="shared" si="37"/>
        <v>288</v>
      </c>
      <c r="AM292" s="192" t="str">
        <f t="shared" si="38"/>
        <v/>
      </c>
      <c r="AN292" s="192" t="str">
        <f t="shared" si="39"/>
        <v/>
      </c>
    </row>
    <row r="293" spans="1:40" ht="15" customHeight="1" x14ac:dyDescent="0.25">
      <c r="A293" s="87"/>
      <c r="B293" s="88"/>
      <c r="C293" s="88"/>
      <c r="D293" s="88"/>
      <c r="E293" s="194"/>
      <c r="F293" s="88"/>
      <c r="G293" s="88"/>
      <c r="H293" s="89"/>
      <c r="I293" s="89"/>
      <c r="J293" s="89"/>
      <c r="K293" s="89"/>
      <c r="L293" s="90"/>
      <c r="M293" s="90"/>
      <c r="N293" s="90"/>
      <c r="O293" s="90"/>
      <c r="P293" s="90"/>
      <c r="Q293" s="90"/>
      <c r="R293" s="88"/>
      <c r="S293" s="88"/>
      <c r="T293" s="88"/>
      <c r="U293" s="88"/>
      <c r="V293" s="88"/>
      <c r="W293" s="89"/>
      <c r="X293" s="88"/>
      <c r="Y293" s="90"/>
      <c r="Z293" s="88"/>
      <c r="AA293" s="88"/>
      <c r="AB293" s="88"/>
      <c r="AC293" s="88"/>
      <c r="AD293" s="66" t="str">
        <f t="shared" si="32"/>
        <v/>
      </c>
      <c r="AE293" s="67" t="str">
        <f t="shared" si="33"/>
        <v/>
      </c>
      <c r="AF293" s="68" t="str">
        <f t="shared" si="34"/>
        <v/>
      </c>
      <c r="AG293" s="67" t="str">
        <f t="shared" si="35"/>
        <v/>
      </c>
      <c r="AH293" s="67" t="str">
        <f>IF(AE293="","",IF(COUNTIF('Books Register'!$AM$5:$AM$504,AE293)=1,SUMIF('Books Register'!$AM$5:$AM$504,AE293,'Books Register'!$AZ$5:$AZ$504),""))</f>
        <v/>
      </c>
      <c r="AI293" s="67" t="str">
        <f>IF(A293="","",IF(OR(AG293&gt;1,COUNTIF('Books Register'!$AM$5:$AM$504,AE293)&gt;1),"Duplicate",IF(AH293="","Only in 2B",INDEX('Books Register'!$AX$5:$AX$504,AH293))))</f>
        <v/>
      </c>
      <c r="AJ293" s="69" t="str">
        <f t="shared" si="36"/>
        <v/>
      </c>
      <c r="AK293" s="69" t="str">
        <f>IF(A293="","",IF(AND(R293&lt;&gt;"",R293&lt;&gt;Setup!$B$7),"Review POS / state",IF(SUMIF('FY Deadlines'!$A$5:$A$14,IF(MONTH(H293)&gt;=4,YEAR(H293),YEAR(H293)-1),'FY Deadlines'!$F$5:$F$14)=0,"Review FY deadline",IF(COUNTIFS('Books Register'!$AM$5:$AM$504,AE293,'Books Register'!$AI$5:$AI$504,"&gt;0")&gt;0,"Open - verify claim period",IF(AND(H293&lt;&gt;"",Setup!$B$24&gt;SUMIF('FY Deadlines'!$A$5:$A$14,IF(MONTH(H293)&gt;=4,YEAR(H293),YEAR(H293)-1),'FY Deadlines'!$F$5:$F$14)),"Section 16(4) expired","Open")))))</f>
        <v/>
      </c>
      <c r="AL293" s="190">
        <f t="shared" si="37"/>
        <v>289</v>
      </c>
      <c r="AM293" s="192" t="str">
        <f t="shared" si="38"/>
        <v/>
      </c>
      <c r="AN293" s="192" t="str">
        <f t="shared" si="39"/>
        <v/>
      </c>
    </row>
    <row r="294" spans="1:40" ht="15" customHeight="1" x14ac:dyDescent="0.25">
      <c r="A294" s="87"/>
      <c r="B294" s="88"/>
      <c r="C294" s="88"/>
      <c r="D294" s="88"/>
      <c r="E294" s="194"/>
      <c r="F294" s="88"/>
      <c r="G294" s="88"/>
      <c r="H294" s="89"/>
      <c r="I294" s="89"/>
      <c r="J294" s="89"/>
      <c r="K294" s="89"/>
      <c r="L294" s="90"/>
      <c r="M294" s="90"/>
      <c r="N294" s="90"/>
      <c r="O294" s="90"/>
      <c r="P294" s="90"/>
      <c r="Q294" s="90"/>
      <c r="R294" s="88"/>
      <c r="S294" s="88"/>
      <c r="T294" s="88"/>
      <c r="U294" s="88"/>
      <c r="V294" s="88"/>
      <c r="W294" s="89"/>
      <c r="X294" s="88"/>
      <c r="Y294" s="90"/>
      <c r="Z294" s="88"/>
      <c r="AA294" s="88"/>
      <c r="AB294" s="88"/>
      <c r="AC294" s="88"/>
      <c r="AD294" s="66" t="str">
        <f t="shared" si="32"/>
        <v/>
      </c>
      <c r="AE294" s="67" t="str">
        <f t="shared" si="33"/>
        <v/>
      </c>
      <c r="AF294" s="68" t="str">
        <f t="shared" si="34"/>
        <v/>
      </c>
      <c r="AG294" s="67" t="str">
        <f t="shared" si="35"/>
        <v/>
      </c>
      <c r="AH294" s="67" t="str">
        <f>IF(AE294="","",IF(COUNTIF('Books Register'!$AM$5:$AM$504,AE294)=1,SUMIF('Books Register'!$AM$5:$AM$504,AE294,'Books Register'!$AZ$5:$AZ$504),""))</f>
        <v/>
      </c>
      <c r="AI294" s="67" t="str">
        <f>IF(A294="","",IF(OR(AG294&gt;1,COUNTIF('Books Register'!$AM$5:$AM$504,AE294)&gt;1),"Duplicate",IF(AH294="","Only in 2B",INDEX('Books Register'!$AX$5:$AX$504,AH294))))</f>
        <v/>
      </c>
      <c r="AJ294" s="69" t="str">
        <f t="shared" si="36"/>
        <v/>
      </c>
      <c r="AK294" s="69" t="str">
        <f>IF(A294="","",IF(AND(R294&lt;&gt;"",R294&lt;&gt;Setup!$B$7),"Review POS / state",IF(SUMIF('FY Deadlines'!$A$5:$A$14,IF(MONTH(H294)&gt;=4,YEAR(H294),YEAR(H294)-1),'FY Deadlines'!$F$5:$F$14)=0,"Review FY deadline",IF(COUNTIFS('Books Register'!$AM$5:$AM$504,AE294,'Books Register'!$AI$5:$AI$504,"&gt;0")&gt;0,"Open - verify claim period",IF(AND(H294&lt;&gt;"",Setup!$B$24&gt;SUMIF('FY Deadlines'!$A$5:$A$14,IF(MONTH(H294)&gt;=4,YEAR(H294),YEAR(H294)-1),'FY Deadlines'!$F$5:$F$14)),"Section 16(4) expired","Open")))))</f>
        <v/>
      </c>
      <c r="AL294" s="190">
        <f t="shared" si="37"/>
        <v>290</v>
      </c>
      <c r="AM294" s="192" t="str">
        <f t="shared" si="38"/>
        <v/>
      </c>
      <c r="AN294" s="192" t="str">
        <f t="shared" si="39"/>
        <v/>
      </c>
    </row>
    <row r="295" spans="1:40" ht="15" customHeight="1" x14ac:dyDescent="0.25">
      <c r="A295" s="87"/>
      <c r="B295" s="88"/>
      <c r="C295" s="88"/>
      <c r="D295" s="88"/>
      <c r="E295" s="194"/>
      <c r="F295" s="88"/>
      <c r="G295" s="88"/>
      <c r="H295" s="89"/>
      <c r="I295" s="89"/>
      <c r="J295" s="89"/>
      <c r="K295" s="89"/>
      <c r="L295" s="90"/>
      <c r="M295" s="90"/>
      <c r="N295" s="90"/>
      <c r="O295" s="90"/>
      <c r="P295" s="90"/>
      <c r="Q295" s="90"/>
      <c r="R295" s="88"/>
      <c r="S295" s="88"/>
      <c r="T295" s="88"/>
      <c r="U295" s="88"/>
      <c r="V295" s="88"/>
      <c r="W295" s="89"/>
      <c r="X295" s="88"/>
      <c r="Y295" s="90"/>
      <c r="Z295" s="88"/>
      <c r="AA295" s="88"/>
      <c r="AB295" s="88"/>
      <c r="AC295" s="88"/>
      <c r="AD295" s="66" t="str">
        <f t="shared" si="32"/>
        <v/>
      </c>
      <c r="AE295" s="67" t="str">
        <f t="shared" si="33"/>
        <v/>
      </c>
      <c r="AF295" s="68" t="str">
        <f t="shared" si="34"/>
        <v/>
      </c>
      <c r="AG295" s="67" t="str">
        <f t="shared" si="35"/>
        <v/>
      </c>
      <c r="AH295" s="67" t="str">
        <f>IF(AE295="","",IF(COUNTIF('Books Register'!$AM$5:$AM$504,AE295)=1,SUMIF('Books Register'!$AM$5:$AM$504,AE295,'Books Register'!$AZ$5:$AZ$504),""))</f>
        <v/>
      </c>
      <c r="AI295" s="67" t="str">
        <f>IF(A295="","",IF(OR(AG295&gt;1,COUNTIF('Books Register'!$AM$5:$AM$504,AE295)&gt;1),"Duplicate",IF(AH295="","Only in 2B",INDEX('Books Register'!$AX$5:$AX$504,AH295))))</f>
        <v/>
      </c>
      <c r="AJ295" s="69" t="str">
        <f t="shared" si="36"/>
        <v/>
      </c>
      <c r="AK295" s="69" t="str">
        <f>IF(A295="","",IF(AND(R295&lt;&gt;"",R295&lt;&gt;Setup!$B$7),"Review POS / state",IF(SUMIF('FY Deadlines'!$A$5:$A$14,IF(MONTH(H295)&gt;=4,YEAR(H295),YEAR(H295)-1),'FY Deadlines'!$F$5:$F$14)=0,"Review FY deadline",IF(COUNTIFS('Books Register'!$AM$5:$AM$504,AE295,'Books Register'!$AI$5:$AI$504,"&gt;0")&gt;0,"Open - verify claim period",IF(AND(H295&lt;&gt;"",Setup!$B$24&gt;SUMIF('FY Deadlines'!$A$5:$A$14,IF(MONTH(H295)&gt;=4,YEAR(H295),YEAR(H295)-1),'FY Deadlines'!$F$5:$F$14)),"Section 16(4) expired","Open")))))</f>
        <v/>
      </c>
      <c r="AL295" s="190">
        <f t="shared" si="37"/>
        <v>291</v>
      </c>
      <c r="AM295" s="192" t="str">
        <f t="shared" si="38"/>
        <v/>
      </c>
      <c r="AN295" s="192" t="str">
        <f t="shared" si="39"/>
        <v/>
      </c>
    </row>
    <row r="296" spans="1:40" ht="15" customHeight="1" x14ac:dyDescent="0.25">
      <c r="A296" s="87"/>
      <c r="B296" s="88"/>
      <c r="C296" s="88"/>
      <c r="D296" s="88"/>
      <c r="E296" s="194"/>
      <c r="F296" s="88"/>
      <c r="G296" s="88"/>
      <c r="H296" s="89"/>
      <c r="I296" s="89"/>
      <c r="J296" s="89"/>
      <c r="K296" s="89"/>
      <c r="L296" s="90"/>
      <c r="M296" s="90"/>
      <c r="N296" s="90"/>
      <c r="O296" s="90"/>
      <c r="P296" s="90"/>
      <c r="Q296" s="90"/>
      <c r="R296" s="88"/>
      <c r="S296" s="88"/>
      <c r="T296" s="88"/>
      <c r="U296" s="88"/>
      <c r="V296" s="88"/>
      <c r="W296" s="89"/>
      <c r="X296" s="88"/>
      <c r="Y296" s="90"/>
      <c r="Z296" s="88"/>
      <c r="AA296" s="88"/>
      <c r="AB296" s="88"/>
      <c r="AC296" s="88"/>
      <c r="AD296" s="66" t="str">
        <f t="shared" si="32"/>
        <v/>
      </c>
      <c r="AE296" s="67" t="str">
        <f t="shared" si="33"/>
        <v/>
      </c>
      <c r="AF296" s="68" t="str">
        <f t="shared" si="34"/>
        <v/>
      </c>
      <c r="AG296" s="67" t="str">
        <f t="shared" si="35"/>
        <v/>
      </c>
      <c r="AH296" s="67" t="str">
        <f>IF(AE296="","",IF(COUNTIF('Books Register'!$AM$5:$AM$504,AE296)=1,SUMIF('Books Register'!$AM$5:$AM$504,AE296,'Books Register'!$AZ$5:$AZ$504),""))</f>
        <v/>
      </c>
      <c r="AI296" s="67" t="str">
        <f>IF(A296="","",IF(OR(AG296&gt;1,COUNTIF('Books Register'!$AM$5:$AM$504,AE296)&gt;1),"Duplicate",IF(AH296="","Only in 2B",INDEX('Books Register'!$AX$5:$AX$504,AH296))))</f>
        <v/>
      </c>
      <c r="AJ296" s="69" t="str">
        <f t="shared" si="36"/>
        <v/>
      </c>
      <c r="AK296" s="69" t="str">
        <f>IF(A296="","",IF(AND(R296&lt;&gt;"",R296&lt;&gt;Setup!$B$7),"Review POS / state",IF(SUMIF('FY Deadlines'!$A$5:$A$14,IF(MONTH(H296)&gt;=4,YEAR(H296),YEAR(H296)-1),'FY Deadlines'!$F$5:$F$14)=0,"Review FY deadline",IF(COUNTIFS('Books Register'!$AM$5:$AM$504,AE296,'Books Register'!$AI$5:$AI$504,"&gt;0")&gt;0,"Open - verify claim period",IF(AND(H296&lt;&gt;"",Setup!$B$24&gt;SUMIF('FY Deadlines'!$A$5:$A$14,IF(MONTH(H296)&gt;=4,YEAR(H296),YEAR(H296)-1),'FY Deadlines'!$F$5:$F$14)),"Section 16(4) expired","Open")))))</f>
        <v/>
      </c>
      <c r="AL296" s="190">
        <f t="shared" si="37"/>
        <v>292</v>
      </c>
      <c r="AM296" s="192" t="str">
        <f t="shared" si="38"/>
        <v/>
      </c>
      <c r="AN296" s="192" t="str">
        <f t="shared" si="39"/>
        <v/>
      </c>
    </row>
    <row r="297" spans="1:40" ht="15" customHeight="1" x14ac:dyDescent="0.25">
      <c r="A297" s="87"/>
      <c r="B297" s="88"/>
      <c r="C297" s="88"/>
      <c r="D297" s="88"/>
      <c r="E297" s="194"/>
      <c r="F297" s="88"/>
      <c r="G297" s="88"/>
      <c r="H297" s="89"/>
      <c r="I297" s="89"/>
      <c r="J297" s="89"/>
      <c r="K297" s="89"/>
      <c r="L297" s="90"/>
      <c r="M297" s="90"/>
      <c r="N297" s="90"/>
      <c r="O297" s="90"/>
      <c r="P297" s="90"/>
      <c r="Q297" s="90"/>
      <c r="R297" s="88"/>
      <c r="S297" s="88"/>
      <c r="T297" s="88"/>
      <c r="U297" s="88"/>
      <c r="V297" s="88"/>
      <c r="W297" s="89"/>
      <c r="X297" s="88"/>
      <c r="Y297" s="90"/>
      <c r="Z297" s="88"/>
      <c r="AA297" s="88"/>
      <c r="AB297" s="88"/>
      <c r="AC297" s="88"/>
      <c r="AD297" s="66" t="str">
        <f t="shared" si="32"/>
        <v/>
      </c>
      <c r="AE297" s="67" t="str">
        <f t="shared" si="33"/>
        <v/>
      </c>
      <c r="AF297" s="68" t="str">
        <f t="shared" si="34"/>
        <v/>
      </c>
      <c r="AG297" s="67" t="str">
        <f t="shared" si="35"/>
        <v/>
      </c>
      <c r="AH297" s="67" t="str">
        <f>IF(AE297="","",IF(COUNTIF('Books Register'!$AM$5:$AM$504,AE297)=1,SUMIF('Books Register'!$AM$5:$AM$504,AE297,'Books Register'!$AZ$5:$AZ$504),""))</f>
        <v/>
      </c>
      <c r="AI297" s="67" t="str">
        <f>IF(A297="","",IF(OR(AG297&gt;1,COUNTIF('Books Register'!$AM$5:$AM$504,AE297)&gt;1),"Duplicate",IF(AH297="","Only in 2B",INDEX('Books Register'!$AX$5:$AX$504,AH297))))</f>
        <v/>
      </c>
      <c r="AJ297" s="69" t="str">
        <f t="shared" si="36"/>
        <v/>
      </c>
      <c r="AK297" s="69" t="str">
        <f>IF(A297="","",IF(AND(R297&lt;&gt;"",R297&lt;&gt;Setup!$B$7),"Review POS / state",IF(SUMIF('FY Deadlines'!$A$5:$A$14,IF(MONTH(H297)&gt;=4,YEAR(H297),YEAR(H297)-1),'FY Deadlines'!$F$5:$F$14)=0,"Review FY deadline",IF(COUNTIFS('Books Register'!$AM$5:$AM$504,AE297,'Books Register'!$AI$5:$AI$504,"&gt;0")&gt;0,"Open - verify claim period",IF(AND(H297&lt;&gt;"",Setup!$B$24&gt;SUMIF('FY Deadlines'!$A$5:$A$14,IF(MONTH(H297)&gt;=4,YEAR(H297),YEAR(H297)-1),'FY Deadlines'!$F$5:$F$14)),"Section 16(4) expired","Open")))))</f>
        <v/>
      </c>
      <c r="AL297" s="190">
        <f t="shared" si="37"/>
        <v>293</v>
      </c>
      <c r="AM297" s="192" t="str">
        <f t="shared" si="38"/>
        <v/>
      </c>
      <c r="AN297" s="192" t="str">
        <f t="shared" si="39"/>
        <v/>
      </c>
    </row>
    <row r="298" spans="1:40" ht="15" customHeight="1" x14ac:dyDescent="0.25">
      <c r="A298" s="87"/>
      <c r="B298" s="88"/>
      <c r="C298" s="88"/>
      <c r="D298" s="88"/>
      <c r="E298" s="194"/>
      <c r="F298" s="88"/>
      <c r="G298" s="88"/>
      <c r="H298" s="89"/>
      <c r="I298" s="89"/>
      <c r="J298" s="89"/>
      <c r="K298" s="89"/>
      <c r="L298" s="90"/>
      <c r="M298" s="90"/>
      <c r="N298" s="90"/>
      <c r="O298" s="90"/>
      <c r="P298" s="90"/>
      <c r="Q298" s="90"/>
      <c r="R298" s="88"/>
      <c r="S298" s="88"/>
      <c r="T298" s="88"/>
      <c r="U298" s="88"/>
      <c r="V298" s="88"/>
      <c r="W298" s="89"/>
      <c r="X298" s="88"/>
      <c r="Y298" s="90"/>
      <c r="Z298" s="88"/>
      <c r="AA298" s="88"/>
      <c r="AB298" s="88"/>
      <c r="AC298" s="88"/>
      <c r="AD298" s="66" t="str">
        <f t="shared" si="32"/>
        <v/>
      </c>
      <c r="AE298" s="67" t="str">
        <f t="shared" si="33"/>
        <v/>
      </c>
      <c r="AF298" s="68" t="str">
        <f t="shared" si="34"/>
        <v/>
      </c>
      <c r="AG298" s="67" t="str">
        <f t="shared" si="35"/>
        <v/>
      </c>
      <c r="AH298" s="67" t="str">
        <f>IF(AE298="","",IF(COUNTIF('Books Register'!$AM$5:$AM$504,AE298)=1,SUMIF('Books Register'!$AM$5:$AM$504,AE298,'Books Register'!$AZ$5:$AZ$504),""))</f>
        <v/>
      </c>
      <c r="AI298" s="67" t="str">
        <f>IF(A298="","",IF(OR(AG298&gt;1,COUNTIF('Books Register'!$AM$5:$AM$504,AE298)&gt;1),"Duplicate",IF(AH298="","Only in 2B",INDEX('Books Register'!$AX$5:$AX$504,AH298))))</f>
        <v/>
      </c>
      <c r="AJ298" s="69" t="str">
        <f t="shared" si="36"/>
        <v/>
      </c>
      <c r="AK298" s="69" t="str">
        <f>IF(A298="","",IF(AND(R298&lt;&gt;"",R298&lt;&gt;Setup!$B$7),"Review POS / state",IF(SUMIF('FY Deadlines'!$A$5:$A$14,IF(MONTH(H298)&gt;=4,YEAR(H298),YEAR(H298)-1),'FY Deadlines'!$F$5:$F$14)=0,"Review FY deadline",IF(COUNTIFS('Books Register'!$AM$5:$AM$504,AE298,'Books Register'!$AI$5:$AI$504,"&gt;0")&gt;0,"Open - verify claim period",IF(AND(H298&lt;&gt;"",Setup!$B$24&gt;SUMIF('FY Deadlines'!$A$5:$A$14,IF(MONTH(H298)&gt;=4,YEAR(H298),YEAR(H298)-1),'FY Deadlines'!$F$5:$F$14)),"Section 16(4) expired","Open")))))</f>
        <v/>
      </c>
      <c r="AL298" s="190">
        <f t="shared" si="37"/>
        <v>294</v>
      </c>
      <c r="AM298" s="192" t="str">
        <f t="shared" si="38"/>
        <v/>
      </c>
      <c r="AN298" s="192" t="str">
        <f t="shared" si="39"/>
        <v/>
      </c>
    </row>
    <row r="299" spans="1:40" ht="15" customHeight="1" x14ac:dyDescent="0.25">
      <c r="A299" s="87"/>
      <c r="B299" s="88"/>
      <c r="C299" s="88"/>
      <c r="D299" s="88"/>
      <c r="E299" s="194"/>
      <c r="F299" s="88"/>
      <c r="G299" s="88"/>
      <c r="H299" s="89"/>
      <c r="I299" s="89"/>
      <c r="J299" s="89"/>
      <c r="K299" s="89"/>
      <c r="L299" s="90"/>
      <c r="M299" s="90"/>
      <c r="N299" s="90"/>
      <c r="O299" s="90"/>
      <c r="P299" s="90"/>
      <c r="Q299" s="90"/>
      <c r="R299" s="88"/>
      <c r="S299" s="88"/>
      <c r="T299" s="88"/>
      <c r="U299" s="88"/>
      <c r="V299" s="88"/>
      <c r="W299" s="89"/>
      <c r="X299" s="88"/>
      <c r="Y299" s="90"/>
      <c r="Z299" s="88"/>
      <c r="AA299" s="88"/>
      <c r="AB299" s="88"/>
      <c r="AC299" s="88"/>
      <c r="AD299" s="66" t="str">
        <f t="shared" si="32"/>
        <v/>
      </c>
      <c r="AE299" s="67" t="str">
        <f t="shared" si="33"/>
        <v/>
      </c>
      <c r="AF299" s="68" t="str">
        <f t="shared" si="34"/>
        <v/>
      </c>
      <c r="AG299" s="67" t="str">
        <f t="shared" si="35"/>
        <v/>
      </c>
      <c r="AH299" s="67" t="str">
        <f>IF(AE299="","",IF(COUNTIF('Books Register'!$AM$5:$AM$504,AE299)=1,SUMIF('Books Register'!$AM$5:$AM$504,AE299,'Books Register'!$AZ$5:$AZ$504),""))</f>
        <v/>
      </c>
      <c r="AI299" s="67" t="str">
        <f>IF(A299="","",IF(OR(AG299&gt;1,COUNTIF('Books Register'!$AM$5:$AM$504,AE299)&gt;1),"Duplicate",IF(AH299="","Only in 2B",INDEX('Books Register'!$AX$5:$AX$504,AH299))))</f>
        <v/>
      </c>
      <c r="AJ299" s="69" t="str">
        <f t="shared" si="36"/>
        <v/>
      </c>
      <c r="AK299" s="69" t="str">
        <f>IF(A299="","",IF(AND(R299&lt;&gt;"",R299&lt;&gt;Setup!$B$7),"Review POS / state",IF(SUMIF('FY Deadlines'!$A$5:$A$14,IF(MONTH(H299)&gt;=4,YEAR(H299),YEAR(H299)-1),'FY Deadlines'!$F$5:$F$14)=0,"Review FY deadline",IF(COUNTIFS('Books Register'!$AM$5:$AM$504,AE299,'Books Register'!$AI$5:$AI$504,"&gt;0")&gt;0,"Open - verify claim period",IF(AND(H299&lt;&gt;"",Setup!$B$24&gt;SUMIF('FY Deadlines'!$A$5:$A$14,IF(MONTH(H299)&gt;=4,YEAR(H299),YEAR(H299)-1),'FY Deadlines'!$F$5:$F$14)),"Section 16(4) expired","Open")))))</f>
        <v/>
      </c>
      <c r="AL299" s="190">
        <f t="shared" si="37"/>
        <v>295</v>
      </c>
      <c r="AM299" s="192" t="str">
        <f t="shared" si="38"/>
        <v/>
      </c>
      <c r="AN299" s="192" t="str">
        <f t="shared" si="39"/>
        <v/>
      </c>
    </row>
    <row r="300" spans="1:40" ht="15" customHeight="1" x14ac:dyDescent="0.25">
      <c r="A300" s="87"/>
      <c r="B300" s="88"/>
      <c r="C300" s="88"/>
      <c r="D300" s="88"/>
      <c r="E300" s="194"/>
      <c r="F300" s="88"/>
      <c r="G300" s="88"/>
      <c r="H300" s="89"/>
      <c r="I300" s="89"/>
      <c r="J300" s="89"/>
      <c r="K300" s="89"/>
      <c r="L300" s="90"/>
      <c r="M300" s="90"/>
      <c r="N300" s="90"/>
      <c r="O300" s="90"/>
      <c r="P300" s="90"/>
      <c r="Q300" s="90"/>
      <c r="R300" s="88"/>
      <c r="S300" s="88"/>
      <c r="T300" s="88"/>
      <c r="U300" s="88"/>
      <c r="V300" s="88"/>
      <c r="W300" s="89"/>
      <c r="X300" s="88"/>
      <c r="Y300" s="90"/>
      <c r="Z300" s="88"/>
      <c r="AA300" s="88"/>
      <c r="AB300" s="88"/>
      <c r="AC300" s="88"/>
      <c r="AD300" s="66" t="str">
        <f t="shared" si="32"/>
        <v/>
      </c>
      <c r="AE300" s="67" t="str">
        <f t="shared" si="33"/>
        <v/>
      </c>
      <c r="AF300" s="68" t="str">
        <f t="shared" si="34"/>
        <v/>
      </c>
      <c r="AG300" s="67" t="str">
        <f t="shared" si="35"/>
        <v/>
      </c>
      <c r="AH300" s="67" t="str">
        <f>IF(AE300="","",IF(COUNTIF('Books Register'!$AM$5:$AM$504,AE300)=1,SUMIF('Books Register'!$AM$5:$AM$504,AE300,'Books Register'!$AZ$5:$AZ$504),""))</f>
        <v/>
      </c>
      <c r="AI300" s="67" t="str">
        <f>IF(A300="","",IF(OR(AG300&gt;1,COUNTIF('Books Register'!$AM$5:$AM$504,AE300)&gt;1),"Duplicate",IF(AH300="","Only in 2B",INDEX('Books Register'!$AX$5:$AX$504,AH300))))</f>
        <v/>
      </c>
      <c r="AJ300" s="69" t="str">
        <f t="shared" si="36"/>
        <v/>
      </c>
      <c r="AK300" s="69" t="str">
        <f>IF(A300="","",IF(AND(R300&lt;&gt;"",R300&lt;&gt;Setup!$B$7),"Review POS / state",IF(SUMIF('FY Deadlines'!$A$5:$A$14,IF(MONTH(H300)&gt;=4,YEAR(H300),YEAR(H300)-1),'FY Deadlines'!$F$5:$F$14)=0,"Review FY deadline",IF(COUNTIFS('Books Register'!$AM$5:$AM$504,AE300,'Books Register'!$AI$5:$AI$504,"&gt;0")&gt;0,"Open - verify claim period",IF(AND(H300&lt;&gt;"",Setup!$B$24&gt;SUMIF('FY Deadlines'!$A$5:$A$14,IF(MONTH(H300)&gt;=4,YEAR(H300),YEAR(H300)-1),'FY Deadlines'!$F$5:$F$14)),"Section 16(4) expired","Open")))))</f>
        <v/>
      </c>
      <c r="AL300" s="190">
        <f t="shared" si="37"/>
        <v>296</v>
      </c>
      <c r="AM300" s="192" t="str">
        <f t="shared" si="38"/>
        <v/>
      </c>
      <c r="AN300" s="192" t="str">
        <f t="shared" si="39"/>
        <v/>
      </c>
    </row>
    <row r="301" spans="1:40" ht="15" customHeight="1" x14ac:dyDescent="0.25">
      <c r="A301" s="87"/>
      <c r="B301" s="88"/>
      <c r="C301" s="88"/>
      <c r="D301" s="88"/>
      <c r="E301" s="194"/>
      <c r="F301" s="88"/>
      <c r="G301" s="88"/>
      <c r="H301" s="89"/>
      <c r="I301" s="89"/>
      <c r="J301" s="89"/>
      <c r="K301" s="89"/>
      <c r="L301" s="90"/>
      <c r="M301" s="90"/>
      <c r="N301" s="90"/>
      <c r="O301" s="90"/>
      <c r="P301" s="90"/>
      <c r="Q301" s="90"/>
      <c r="R301" s="88"/>
      <c r="S301" s="88"/>
      <c r="T301" s="88"/>
      <c r="U301" s="88"/>
      <c r="V301" s="88"/>
      <c r="W301" s="89"/>
      <c r="X301" s="88"/>
      <c r="Y301" s="90"/>
      <c r="Z301" s="88"/>
      <c r="AA301" s="88"/>
      <c r="AB301" s="88"/>
      <c r="AC301" s="88"/>
      <c r="AD301" s="66" t="str">
        <f t="shared" si="32"/>
        <v/>
      </c>
      <c r="AE301" s="67" t="str">
        <f t="shared" si="33"/>
        <v/>
      </c>
      <c r="AF301" s="68" t="str">
        <f t="shared" si="34"/>
        <v/>
      </c>
      <c r="AG301" s="67" t="str">
        <f t="shared" si="35"/>
        <v/>
      </c>
      <c r="AH301" s="67" t="str">
        <f>IF(AE301="","",IF(COUNTIF('Books Register'!$AM$5:$AM$504,AE301)=1,SUMIF('Books Register'!$AM$5:$AM$504,AE301,'Books Register'!$AZ$5:$AZ$504),""))</f>
        <v/>
      </c>
      <c r="AI301" s="67" t="str">
        <f>IF(A301="","",IF(OR(AG301&gt;1,COUNTIF('Books Register'!$AM$5:$AM$504,AE301)&gt;1),"Duplicate",IF(AH301="","Only in 2B",INDEX('Books Register'!$AX$5:$AX$504,AH301))))</f>
        <v/>
      </c>
      <c r="AJ301" s="69" t="str">
        <f t="shared" si="36"/>
        <v/>
      </c>
      <c r="AK301" s="69" t="str">
        <f>IF(A301="","",IF(AND(R301&lt;&gt;"",R301&lt;&gt;Setup!$B$7),"Review POS / state",IF(SUMIF('FY Deadlines'!$A$5:$A$14,IF(MONTH(H301)&gt;=4,YEAR(H301),YEAR(H301)-1),'FY Deadlines'!$F$5:$F$14)=0,"Review FY deadline",IF(COUNTIFS('Books Register'!$AM$5:$AM$504,AE301,'Books Register'!$AI$5:$AI$504,"&gt;0")&gt;0,"Open - verify claim period",IF(AND(H301&lt;&gt;"",Setup!$B$24&gt;SUMIF('FY Deadlines'!$A$5:$A$14,IF(MONTH(H301)&gt;=4,YEAR(H301),YEAR(H301)-1),'FY Deadlines'!$F$5:$F$14)),"Section 16(4) expired","Open")))))</f>
        <v/>
      </c>
      <c r="AL301" s="190">
        <f t="shared" si="37"/>
        <v>297</v>
      </c>
      <c r="AM301" s="192" t="str">
        <f t="shared" si="38"/>
        <v/>
      </c>
      <c r="AN301" s="192" t="str">
        <f t="shared" si="39"/>
        <v/>
      </c>
    </row>
    <row r="302" spans="1:40" ht="15" customHeight="1" x14ac:dyDescent="0.25">
      <c r="A302" s="87"/>
      <c r="B302" s="88"/>
      <c r="C302" s="88"/>
      <c r="D302" s="88"/>
      <c r="E302" s="194"/>
      <c r="F302" s="88"/>
      <c r="G302" s="88"/>
      <c r="H302" s="89"/>
      <c r="I302" s="89"/>
      <c r="J302" s="89"/>
      <c r="K302" s="89"/>
      <c r="L302" s="90"/>
      <c r="M302" s="90"/>
      <c r="N302" s="90"/>
      <c r="O302" s="90"/>
      <c r="P302" s="90"/>
      <c r="Q302" s="90"/>
      <c r="R302" s="88"/>
      <c r="S302" s="88"/>
      <c r="T302" s="88"/>
      <c r="U302" s="88"/>
      <c r="V302" s="88"/>
      <c r="W302" s="89"/>
      <c r="X302" s="88"/>
      <c r="Y302" s="90"/>
      <c r="Z302" s="88"/>
      <c r="AA302" s="88"/>
      <c r="AB302" s="88"/>
      <c r="AC302" s="88"/>
      <c r="AD302" s="66" t="str">
        <f t="shared" si="32"/>
        <v/>
      </c>
      <c r="AE302" s="67" t="str">
        <f t="shared" si="33"/>
        <v/>
      </c>
      <c r="AF302" s="68" t="str">
        <f t="shared" si="34"/>
        <v/>
      </c>
      <c r="AG302" s="67" t="str">
        <f t="shared" si="35"/>
        <v/>
      </c>
      <c r="AH302" s="67" t="str">
        <f>IF(AE302="","",IF(COUNTIF('Books Register'!$AM$5:$AM$504,AE302)=1,SUMIF('Books Register'!$AM$5:$AM$504,AE302,'Books Register'!$AZ$5:$AZ$504),""))</f>
        <v/>
      </c>
      <c r="AI302" s="67" t="str">
        <f>IF(A302="","",IF(OR(AG302&gt;1,COUNTIF('Books Register'!$AM$5:$AM$504,AE302)&gt;1),"Duplicate",IF(AH302="","Only in 2B",INDEX('Books Register'!$AX$5:$AX$504,AH302))))</f>
        <v/>
      </c>
      <c r="AJ302" s="69" t="str">
        <f t="shared" si="36"/>
        <v/>
      </c>
      <c r="AK302" s="69" t="str">
        <f>IF(A302="","",IF(AND(R302&lt;&gt;"",R302&lt;&gt;Setup!$B$7),"Review POS / state",IF(SUMIF('FY Deadlines'!$A$5:$A$14,IF(MONTH(H302)&gt;=4,YEAR(H302),YEAR(H302)-1),'FY Deadlines'!$F$5:$F$14)=0,"Review FY deadline",IF(COUNTIFS('Books Register'!$AM$5:$AM$504,AE302,'Books Register'!$AI$5:$AI$504,"&gt;0")&gt;0,"Open - verify claim period",IF(AND(H302&lt;&gt;"",Setup!$B$24&gt;SUMIF('FY Deadlines'!$A$5:$A$14,IF(MONTH(H302)&gt;=4,YEAR(H302),YEAR(H302)-1),'FY Deadlines'!$F$5:$F$14)),"Section 16(4) expired","Open")))))</f>
        <v/>
      </c>
      <c r="AL302" s="190">
        <f t="shared" si="37"/>
        <v>298</v>
      </c>
      <c r="AM302" s="192" t="str">
        <f t="shared" si="38"/>
        <v/>
      </c>
      <c r="AN302" s="192" t="str">
        <f t="shared" si="39"/>
        <v/>
      </c>
    </row>
    <row r="303" spans="1:40" ht="15" customHeight="1" x14ac:dyDescent="0.25">
      <c r="A303" s="87"/>
      <c r="B303" s="88"/>
      <c r="C303" s="88"/>
      <c r="D303" s="88"/>
      <c r="E303" s="194"/>
      <c r="F303" s="88"/>
      <c r="G303" s="88"/>
      <c r="H303" s="89"/>
      <c r="I303" s="89"/>
      <c r="J303" s="89"/>
      <c r="K303" s="89"/>
      <c r="L303" s="90"/>
      <c r="M303" s="90"/>
      <c r="N303" s="90"/>
      <c r="O303" s="90"/>
      <c r="P303" s="90"/>
      <c r="Q303" s="90"/>
      <c r="R303" s="88"/>
      <c r="S303" s="88"/>
      <c r="T303" s="88"/>
      <c r="U303" s="88"/>
      <c r="V303" s="88"/>
      <c r="W303" s="89"/>
      <c r="X303" s="88"/>
      <c r="Y303" s="90"/>
      <c r="Z303" s="88"/>
      <c r="AA303" s="88"/>
      <c r="AB303" s="88"/>
      <c r="AC303" s="88"/>
      <c r="AD303" s="66" t="str">
        <f t="shared" si="32"/>
        <v/>
      </c>
      <c r="AE303" s="67" t="str">
        <f t="shared" si="33"/>
        <v/>
      </c>
      <c r="AF303" s="68" t="str">
        <f t="shared" si="34"/>
        <v/>
      </c>
      <c r="AG303" s="67" t="str">
        <f t="shared" si="35"/>
        <v/>
      </c>
      <c r="AH303" s="67" t="str">
        <f>IF(AE303="","",IF(COUNTIF('Books Register'!$AM$5:$AM$504,AE303)=1,SUMIF('Books Register'!$AM$5:$AM$504,AE303,'Books Register'!$AZ$5:$AZ$504),""))</f>
        <v/>
      </c>
      <c r="AI303" s="67" t="str">
        <f>IF(A303="","",IF(OR(AG303&gt;1,COUNTIF('Books Register'!$AM$5:$AM$504,AE303)&gt;1),"Duplicate",IF(AH303="","Only in 2B",INDEX('Books Register'!$AX$5:$AX$504,AH303))))</f>
        <v/>
      </c>
      <c r="AJ303" s="69" t="str">
        <f t="shared" si="36"/>
        <v/>
      </c>
      <c r="AK303" s="69" t="str">
        <f>IF(A303="","",IF(AND(R303&lt;&gt;"",R303&lt;&gt;Setup!$B$7),"Review POS / state",IF(SUMIF('FY Deadlines'!$A$5:$A$14,IF(MONTH(H303)&gt;=4,YEAR(H303),YEAR(H303)-1),'FY Deadlines'!$F$5:$F$14)=0,"Review FY deadline",IF(COUNTIFS('Books Register'!$AM$5:$AM$504,AE303,'Books Register'!$AI$5:$AI$504,"&gt;0")&gt;0,"Open - verify claim period",IF(AND(H303&lt;&gt;"",Setup!$B$24&gt;SUMIF('FY Deadlines'!$A$5:$A$14,IF(MONTH(H303)&gt;=4,YEAR(H303),YEAR(H303)-1),'FY Deadlines'!$F$5:$F$14)),"Section 16(4) expired","Open")))))</f>
        <v/>
      </c>
      <c r="AL303" s="190">
        <f t="shared" si="37"/>
        <v>299</v>
      </c>
      <c r="AM303" s="192" t="str">
        <f t="shared" si="38"/>
        <v/>
      </c>
      <c r="AN303" s="192" t="str">
        <f t="shared" si="39"/>
        <v/>
      </c>
    </row>
    <row r="304" spans="1:40" ht="15" customHeight="1" x14ac:dyDescent="0.25">
      <c r="A304" s="87"/>
      <c r="B304" s="88"/>
      <c r="C304" s="88"/>
      <c r="D304" s="88"/>
      <c r="E304" s="194"/>
      <c r="F304" s="88"/>
      <c r="G304" s="88"/>
      <c r="H304" s="89"/>
      <c r="I304" s="89"/>
      <c r="J304" s="89"/>
      <c r="K304" s="89"/>
      <c r="L304" s="90"/>
      <c r="M304" s="90"/>
      <c r="N304" s="90"/>
      <c r="O304" s="90"/>
      <c r="P304" s="90"/>
      <c r="Q304" s="90"/>
      <c r="R304" s="88"/>
      <c r="S304" s="88"/>
      <c r="T304" s="88"/>
      <c r="U304" s="88"/>
      <c r="V304" s="88"/>
      <c r="W304" s="89"/>
      <c r="X304" s="88"/>
      <c r="Y304" s="90"/>
      <c r="Z304" s="88"/>
      <c r="AA304" s="88"/>
      <c r="AB304" s="88"/>
      <c r="AC304" s="88"/>
      <c r="AD304" s="66" t="str">
        <f t="shared" si="32"/>
        <v/>
      </c>
      <c r="AE304" s="67" t="str">
        <f t="shared" si="33"/>
        <v/>
      </c>
      <c r="AF304" s="68" t="str">
        <f t="shared" si="34"/>
        <v/>
      </c>
      <c r="AG304" s="67" t="str">
        <f t="shared" si="35"/>
        <v/>
      </c>
      <c r="AH304" s="67" t="str">
        <f>IF(AE304="","",IF(COUNTIF('Books Register'!$AM$5:$AM$504,AE304)=1,SUMIF('Books Register'!$AM$5:$AM$504,AE304,'Books Register'!$AZ$5:$AZ$504),""))</f>
        <v/>
      </c>
      <c r="AI304" s="67" t="str">
        <f>IF(A304="","",IF(OR(AG304&gt;1,COUNTIF('Books Register'!$AM$5:$AM$504,AE304)&gt;1),"Duplicate",IF(AH304="","Only in 2B",INDEX('Books Register'!$AX$5:$AX$504,AH304))))</f>
        <v/>
      </c>
      <c r="AJ304" s="69" t="str">
        <f t="shared" si="36"/>
        <v/>
      </c>
      <c r="AK304" s="69" t="str">
        <f>IF(A304="","",IF(AND(R304&lt;&gt;"",R304&lt;&gt;Setup!$B$7),"Review POS / state",IF(SUMIF('FY Deadlines'!$A$5:$A$14,IF(MONTH(H304)&gt;=4,YEAR(H304),YEAR(H304)-1),'FY Deadlines'!$F$5:$F$14)=0,"Review FY deadline",IF(COUNTIFS('Books Register'!$AM$5:$AM$504,AE304,'Books Register'!$AI$5:$AI$504,"&gt;0")&gt;0,"Open - verify claim period",IF(AND(H304&lt;&gt;"",Setup!$B$24&gt;SUMIF('FY Deadlines'!$A$5:$A$14,IF(MONTH(H304)&gt;=4,YEAR(H304),YEAR(H304)-1),'FY Deadlines'!$F$5:$F$14)),"Section 16(4) expired","Open")))))</f>
        <v/>
      </c>
      <c r="AL304" s="190">
        <f t="shared" si="37"/>
        <v>300</v>
      </c>
      <c r="AM304" s="192" t="str">
        <f t="shared" si="38"/>
        <v/>
      </c>
      <c r="AN304" s="192" t="str">
        <f t="shared" si="39"/>
        <v/>
      </c>
    </row>
    <row r="305" spans="1:40" ht="15" customHeight="1" x14ac:dyDescent="0.25">
      <c r="A305" s="87"/>
      <c r="B305" s="88"/>
      <c r="C305" s="88"/>
      <c r="D305" s="88"/>
      <c r="E305" s="194"/>
      <c r="F305" s="88"/>
      <c r="G305" s="88"/>
      <c r="H305" s="89"/>
      <c r="I305" s="89"/>
      <c r="J305" s="89"/>
      <c r="K305" s="89"/>
      <c r="L305" s="90"/>
      <c r="M305" s="90"/>
      <c r="N305" s="90"/>
      <c r="O305" s="90"/>
      <c r="P305" s="90"/>
      <c r="Q305" s="90"/>
      <c r="R305" s="88"/>
      <c r="S305" s="88"/>
      <c r="T305" s="88"/>
      <c r="U305" s="88"/>
      <c r="V305" s="88"/>
      <c r="W305" s="89"/>
      <c r="X305" s="88"/>
      <c r="Y305" s="90"/>
      <c r="Z305" s="88"/>
      <c r="AA305" s="88"/>
      <c r="AB305" s="88"/>
      <c r="AC305" s="88"/>
      <c r="AD305" s="66" t="str">
        <f t="shared" si="32"/>
        <v/>
      </c>
      <c r="AE305" s="67" t="str">
        <f t="shared" si="33"/>
        <v/>
      </c>
      <c r="AF305" s="68" t="str">
        <f t="shared" si="34"/>
        <v/>
      </c>
      <c r="AG305" s="67" t="str">
        <f t="shared" si="35"/>
        <v/>
      </c>
      <c r="AH305" s="67" t="str">
        <f>IF(AE305="","",IF(COUNTIF('Books Register'!$AM$5:$AM$504,AE305)=1,SUMIF('Books Register'!$AM$5:$AM$504,AE305,'Books Register'!$AZ$5:$AZ$504),""))</f>
        <v/>
      </c>
      <c r="AI305" s="67" t="str">
        <f>IF(A305="","",IF(OR(AG305&gt;1,COUNTIF('Books Register'!$AM$5:$AM$504,AE305)&gt;1),"Duplicate",IF(AH305="","Only in 2B",INDEX('Books Register'!$AX$5:$AX$504,AH305))))</f>
        <v/>
      </c>
      <c r="AJ305" s="69" t="str">
        <f t="shared" si="36"/>
        <v/>
      </c>
      <c r="AK305" s="69" t="str">
        <f>IF(A305="","",IF(AND(R305&lt;&gt;"",R305&lt;&gt;Setup!$B$7),"Review POS / state",IF(SUMIF('FY Deadlines'!$A$5:$A$14,IF(MONTH(H305)&gt;=4,YEAR(H305),YEAR(H305)-1),'FY Deadlines'!$F$5:$F$14)=0,"Review FY deadline",IF(COUNTIFS('Books Register'!$AM$5:$AM$504,AE305,'Books Register'!$AI$5:$AI$504,"&gt;0")&gt;0,"Open - verify claim period",IF(AND(H305&lt;&gt;"",Setup!$B$24&gt;SUMIF('FY Deadlines'!$A$5:$A$14,IF(MONTH(H305)&gt;=4,YEAR(H305),YEAR(H305)-1),'FY Deadlines'!$F$5:$F$14)),"Section 16(4) expired","Open")))))</f>
        <v/>
      </c>
      <c r="AL305" s="190">
        <f t="shared" si="37"/>
        <v>301</v>
      </c>
      <c r="AM305" s="192" t="str">
        <f t="shared" si="38"/>
        <v/>
      </c>
      <c r="AN305" s="192" t="str">
        <f t="shared" si="39"/>
        <v/>
      </c>
    </row>
    <row r="306" spans="1:40" ht="15" customHeight="1" x14ac:dyDescent="0.25">
      <c r="A306" s="87"/>
      <c r="B306" s="88"/>
      <c r="C306" s="88"/>
      <c r="D306" s="88"/>
      <c r="E306" s="194"/>
      <c r="F306" s="88"/>
      <c r="G306" s="88"/>
      <c r="H306" s="89"/>
      <c r="I306" s="89"/>
      <c r="J306" s="89"/>
      <c r="K306" s="89"/>
      <c r="L306" s="90"/>
      <c r="M306" s="90"/>
      <c r="N306" s="90"/>
      <c r="O306" s="90"/>
      <c r="P306" s="90"/>
      <c r="Q306" s="90"/>
      <c r="R306" s="88"/>
      <c r="S306" s="88"/>
      <c r="T306" s="88"/>
      <c r="U306" s="88"/>
      <c r="V306" s="88"/>
      <c r="W306" s="89"/>
      <c r="X306" s="88"/>
      <c r="Y306" s="90"/>
      <c r="Z306" s="88"/>
      <c r="AA306" s="88"/>
      <c r="AB306" s="88"/>
      <c r="AC306" s="88"/>
      <c r="AD306" s="66" t="str">
        <f t="shared" si="32"/>
        <v/>
      </c>
      <c r="AE306" s="67" t="str">
        <f t="shared" si="33"/>
        <v/>
      </c>
      <c r="AF306" s="68" t="str">
        <f t="shared" si="34"/>
        <v/>
      </c>
      <c r="AG306" s="67" t="str">
        <f t="shared" si="35"/>
        <v/>
      </c>
      <c r="AH306" s="67" t="str">
        <f>IF(AE306="","",IF(COUNTIF('Books Register'!$AM$5:$AM$504,AE306)=1,SUMIF('Books Register'!$AM$5:$AM$504,AE306,'Books Register'!$AZ$5:$AZ$504),""))</f>
        <v/>
      </c>
      <c r="AI306" s="67" t="str">
        <f>IF(A306="","",IF(OR(AG306&gt;1,COUNTIF('Books Register'!$AM$5:$AM$504,AE306)&gt;1),"Duplicate",IF(AH306="","Only in 2B",INDEX('Books Register'!$AX$5:$AX$504,AH306))))</f>
        <v/>
      </c>
      <c r="AJ306" s="69" t="str">
        <f t="shared" si="36"/>
        <v/>
      </c>
      <c r="AK306" s="69" t="str">
        <f>IF(A306="","",IF(AND(R306&lt;&gt;"",R306&lt;&gt;Setup!$B$7),"Review POS / state",IF(SUMIF('FY Deadlines'!$A$5:$A$14,IF(MONTH(H306)&gt;=4,YEAR(H306),YEAR(H306)-1),'FY Deadlines'!$F$5:$F$14)=0,"Review FY deadline",IF(COUNTIFS('Books Register'!$AM$5:$AM$504,AE306,'Books Register'!$AI$5:$AI$504,"&gt;0")&gt;0,"Open - verify claim period",IF(AND(H306&lt;&gt;"",Setup!$B$24&gt;SUMIF('FY Deadlines'!$A$5:$A$14,IF(MONTH(H306)&gt;=4,YEAR(H306),YEAR(H306)-1),'FY Deadlines'!$F$5:$F$14)),"Section 16(4) expired","Open")))))</f>
        <v/>
      </c>
      <c r="AL306" s="190">
        <f t="shared" si="37"/>
        <v>302</v>
      </c>
      <c r="AM306" s="192" t="str">
        <f t="shared" si="38"/>
        <v/>
      </c>
      <c r="AN306" s="192" t="str">
        <f t="shared" si="39"/>
        <v/>
      </c>
    </row>
    <row r="307" spans="1:40" ht="15" customHeight="1" x14ac:dyDescent="0.25">
      <c r="A307" s="87"/>
      <c r="B307" s="88"/>
      <c r="C307" s="88"/>
      <c r="D307" s="88"/>
      <c r="E307" s="194"/>
      <c r="F307" s="88"/>
      <c r="G307" s="88"/>
      <c r="H307" s="89"/>
      <c r="I307" s="89"/>
      <c r="J307" s="89"/>
      <c r="K307" s="89"/>
      <c r="L307" s="90"/>
      <c r="M307" s="90"/>
      <c r="N307" s="90"/>
      <c r="O307" s="90"/>
      <c r="P307" s="90"/>
      <c r="Q307" s="90"/>
      <c r="R307" s="88"/>
      <c r="S307" s="88"/>
      <c r="T307" s="88"/>
      <c r="U307" s="88"/>
      <c r="V307" s="88"/>
      <c r="W307" s="89"/>
      <c r="X307" s="88"/>
      <c r="Y307" s="90"/>
      <c r="Z307" s="88"/>
      <c r="AA307" s="88"/>
      <c r="AB307" s="88"/>
      <c r="AC307" s="88"/>
      <c r="AD307" s="66" t="str">
        <f t="shared" si="32"/>
        <v/>
      </c>
      <c r="AE307" s="67" t="str">
        <f t="shared" si="33"/>
        <v/>
      </c>
      <c r="AF307" s="68" t="str">
        <f t="shared" si="34"/>
        <v/>
      </c>
      <c r="AG307" s="67" t="str">
        <f t="shared" si="35"/>
        <v/>
      </c>
      <c r="AH307" s="67" t="str">
        <f>IF(AE307="","",IF(COUNTIF('Books Register'!$AM$5:$AM$504,AE307)=1,SUMIF('Books Register'!$AM$5:$AM$504,AE307,'Books Register'!$AZ$5:$AZ$504),""))</f>
        <v/>
      </c>
      <c r="AI307" s="67" t="str">
        <f>IF(A307="","",IF(OR(AG307&gt;1,COUNTIF('Books Register'!$AM$5:$AM$504,AE307)&gt;1),"Duplicate",IF(AH307="","Only in 2B",INDEX('Books Register'!$AX$5:$AX$504,AH307))))</f>
        <v/>
      </c>
      <c r="AJ307" s="69" t="str">
        <f t="shared" si="36"/>
        <v/>
      </c>
      <c r="AK307" s="69" t="str">
        <f>IF(A307="","",IF(AND(R307&lt;&gt;"",R307&lt;&gt;Setup!$B$7),"Review POS / state",IF(SUMIF('FY Deadlines'!$A$5:$A$14,IF(MONTH(H307)&gt;=4,YEAR(H307),YEAR(H307)-1),'FY Deadlines'!$F$5:$F$14)=0,"Review FY deadline",IF(COUNTIFS('Books Register'!$AM$5:$AM$504,AE307,'Books Register'!$AI$5:$AI$504,"&gt;0")&gt;0,"Open - verify claim period",IF(AND(H307&lt;&gt;"",Setup!$B$24&gt;SUMIF('FY Deadlines'!$A$5:$A$14,IF(MONTH(H307)&gt;=4,YEAR(H307),YEAR(H307)-1),'FY Deadlines'!$F$5:$F$14)),"Section 16(4) expired","Open")))))</f>
        <v/>
      </c>
      <c r="AL307" s="190">
        <f t="shared" si="37"/>
        <v>303</v>
      </c>
      <c r="AM307" s="192" t="str">
        <f t="shared" si="38"/>
        <v/>
      </c>
      <c r="AN307" s="192" t="str">
        <f t="shared" si="39"/>
        <v/>
      </c>
    </row>
    <row r="308" spans="1:40" ht="15" customHeight="1" x14ac:dyDescent="0.25">
      <c r="A308" s="87"/>
      <c r="B308" s="88"/>
      <c r="C308" s="88"/>
      <c r="D308" s="88"/>
      <c r="E308" s="194"/>
      <c r="F308" s="88"/>
      <c r="G308" s="88"/>
      <c r="H308" s="89"/>
      <c r="I308" s="89"/>
      <c r="J308" s="89"/>
      <c r="K308" s="89"/>
      <c r="L308" s="90"/>
      <c r="M308" s="90"/>
      <c r="N308" s="90"/>
      <c r="O308" s="90"/>
      <c r="P308" s="90"/>
      <c r="Q308" s="90"/>
      <c r="R308" s="88"/>
      <c r="S308" s="88"/>
      <c r="T308" s="88"/>
      <c r="U308" s="88"/>
      <c r="V308" s="88"/>
      <c r="W308" s="89"/>
      <c r="X308" s="88"/>
      <c r="Y308" s="90"/>
      <c r="Z308" s="88"/>
      <c r="AA308" s="88"/>
      <c r="AB308" s="88"/>
      <c r="AC308" s="88"/>
      <c r="AD308" s="66" t="str">
        <f t="shared" si="32"/>
        <v/>
      </c>
      <c r="AE308" s="67" t="str">
        <f t="shared" si="33"/>
        <v/>
      </c>
      <c r="AF308" s="68" t="str">
        <f t="shared" si="34"/>
        <v/>
      </c>
      <c r="AG308" s="67" t="str">
        <f t="shared" si="35"/>
        <v/>
      </c>
      <c r="AH308" s="67" t="str">
        <f>IF(AE308="","",IF(COUNTIF('Books Register'!$AM$5:$AM$504,AE308)=1,SUMIF('Books Register'!$AM$5:$AM$504,AE308,'Books Register'!$AZ$5:$AZ$504),""))</f>
        <v/>
      </c>
      <c r="AI308" s="67" t="str">
        <f>IF(A308="","",IF(OR(AG308&gt;1,COUNTIF('Books Register'!$AM$5:$AM$504,AE308)&gt;1),"Duplicate",IF(AH308="","Only in 2B",INDEX('Books Register'!$AX$5:$AX$504,AH308))))</f>
        <v/>
      </c>
      <c r="AJ308" s="69" t="str">
        <f t="shared" si="36"/>
        <v/>
      </c>
      <c r="AK308" s="69" t="str">
        <f>IF(A308="","",IF(AND(R308&lt;&gt;"",R308&lt;&gt;Setup!$B$7),"Review POS / state",IF(SUMIF('FY Deadlines'!$A$5:$A$14,IF(MONTH(H308)&gt;=4,YEAR(H308),YEAR(H308)-1),'FY Deadlines'!$F$5:$F$14)=0,"Review FY deadline",IF(COUNTIFS('Books Register'!$AM$5:$AM$504,AE308,'Books Register'!$AI$5:$AI$504,"&gt;0")&gt;0,"Open - verify claim period",IF(AND(H308&lt;&gt;"",Setup!$B$24&gt;SUMIF('FY Deadlines'!$A$5:$A$14,IF(MONTH(H308)&gt;=4,YEAR(H308),YEAR(H308)-1),'FY Deadlines'!$F$5:$F$14)),"Section 16(4) expired","Open")))))</f>
        <v/>
      </c>
      <c r="AL308" s="190">
        <f t="shared" si="37"/>
        <v>304</v>
      </c>
      <c r="AM308" s="192" t="str">
        <f t="shared" si="38"/>
        <v/>
      </c>
      <c r="AN308" s="192" t="str">
        <f t="shared" si="39"/>
        <v/>
      </c>
    </row>
    <row r="309" spans="1:40" ht="15" customHeight="1" x14ac:dyDescent="0.25">
      <c r="A309" s="87"/>
      <c r="B309" s="88"/>
      <c r="C309" s="88"/>
      <c r="D309" s="88"/>
      <c r="E309" s="194"/>
      <c r="F309" s="88"/>
      <c r="G309" s="88"/>
      <c r="H309" s="89"/>
      <c r="I309" s="89"/>
      <c r="J309" s="89"/>
      <c r="K309" s="89"/>
      <c r="L309" s="90"/>
      <c r="M309" s="90"/>
      <c r="N309" s="90"/>
      <c r="O309" s="90"/>
      <c r="P309" s="90"/>
      <c r="Q309" s="90"/>
      <c r="R309" s="88"/>
      <c r="S309" s="88"/>
      <c r="T309" s="88"/>
      <c r="U309" s="88"/>
      <c r="V309" s="88"/>
      <c r="W309" s="89"/>
      <c r="X309" s="88"/>
      <c r="Y309" s="90"/>
      <c r="Z309" s="88"/>
      <c r="AA309" s="88"/>
      <c r="AB309" s="88"/>
      <c r="AC309" s="88"/>
      <c r="AD309" s="66" t="str">
        <f t="shared" si="32"/>
        <v/>
      </c>
      <c r="AE309" s="67" t="str">
        <f t="shared" si="33"/>
        <v/>
      </c>
      <c r="AF309" s="68" t="str">
        <f t="shared" si="34"/>
        <v/>
      </c>
      <c r="AG309" s="67" t="str">
        <f t="shared" si="35"/>
        <v/>
      </c>
      <c r="AH309" s="67" t="str">
        <f>IF(AE309="","",IF(COUNTIF('Books Register'!$AM$5:$AM$504,AE309)=1,SUMIF('Books Register'!$AM$5:$AM$504,AE309,'Books Register'!$AZ$5:$AZ$504),""))</f>
        <v/>
      </c>
      <c r="AI309" s="67" t="str">
        <f>IF(A309="","",IF(OR(AG309&gt;1,COUNTIF('Books Register'!$AM$5:$AM$504,AE309)&gt;1),"Duplicate",IF(AH309="","Only in 2B",INDEX('Books Register'!$AX$5:$AX$504,AH309))))</f>
        <v/>
      </c>
      <c r="AJ309" s="69" t="str">
        <f t="shared" si="36"/>
        <v/>
      </c>
      <c r="AK309" s="69" t="str">
        <f>IF(A309="","",IF(AND(R309&lt;&gt;"",R309&lt;&gt;Setup!$B$7),"Review POS / state",IF(SUMIF('FY Deadlines'!$A$5:$A$14,IF(MONTH(H309)&gt;=4,YEAR(H309),YEAR(H309)-1),'FY Deadlines'!$F$5:$F$14)=0,"Review FY deadline",IF(COUNTIFS('Books Register'!$AM$5:$AM$504,AE309,'Books Register'!$AI$5:$AI$504,"&gt;0")&gt;0,"Open - verify claim period",IF(AND(H309&lt;&gt;"",Setup!$B$24&gt;SUMIF('FY Deadlines'!$A$5:$A$14,IF(MONTH(H309)&gt;=4,YEAR(H309),YEAR(H309)-1),'FY Deadlines'!$F$5:$F$14)),"Section 16(4) expired","Open")))))</f>
        <v/>
      </c>
      <c r="AL309" s="190">
        <f t="shared" si="37"/>
        <v>305</v>
      </c>
      <c r="AM309" s="192" t="str">
        <f t="shared" si="38"/>
        <v/>
      </c>
      <c r="AN309" s="192" t="str">
        <f t="shared" si="39"/>
        <v/>
      </c>
    </row>
    <row r="310" spans="1:40" ht="15" customHeight="1" x14ac:dyDescent="0.25">
      <c r="A310" s="87"/>
      <c r="B310" s="88"/>
      <c r="C310" s="88"/>
      <c r="D310" s="88"/>
      <c r="E310" s="194"/>
      <c r="F310" s="88"/>
      <c r="G310" s="88"/>
      <c r="H310" s="89"/>
      <c r="I310" s="89"/>
      <c r="J310" s="89"/>
      <c r="K310" s="89"/>
      <c r="L310" s="90"/>
      <c r="M310" s="90"/>
      <c r="N310" s="90"/>
      <c r="O310" s="90"/>
      <c r="P310" s="90"/>
      <c r="Q310" s="90"/>
      <c r="R310" s="88"/>
      <c r="S310" s="88"/>
      <c r="T310" s="88"/>
      <c r="U310" s="88"/>
      <c r="V310" s="88"/>
      <c r="W310" s="89"/>
      <c r="X310" s="88"/>
      <c r="Y310" s="90"/>
      <c r="Z310" s="88"/>
      <c r="AA310" s="88"/>
      <c r="AB310" s="88"/>
      <c r="AC310" s="88"/>
      <c r="AD310" s="66" t="str">
        <f t="shared" si="32"/>
        <v/>
      </c>
      <c r="AE310" s="67" t="str">
        <f t="shared" si="33"/>
        <v/>
      </c>
      <c r="AF310" s="68" t="str">
        <f t="shared" si="34"/>
        <v/>
      </c>
      <c r="AG310" s="67" t="str">
        <f t="shared" si="35"/>
        <v/>
      </c>
      <c r="AH310" s="67" t="str">
        <f>IF(AE310="","",IF(COUNTIF('Books Register'!$AM$5:$AM$504,AE310)=1,SUMIF('Books Register'!$AM$5:$AM$504,AE310,'Books Register'!$AZ$5:$AZ$504),""))</f>
        <v/>
      </c>
      <c r="AI310" s="67" t="str">
        <f>IF(A310="","",IF(OR(AG310&gt;1,COUNTIF('Books Register'!$AM$5:$AM$504,AE310)&gt;1),"Duplicate",IF(AH310="","Only in 2B",INDEX('Books Register'!$AX$5:$AX$504,AH310))))</f>
        <v/>
      </c>
      <c r="AJ310" s="69" t="str">
        <f t="shared" si="36"/>
        <v/>
      </c>
      <c r="AK310" s="69" t="str">
        <f>IF(A310="","",IF(AND(R310&lt;&gt;"",R310&lt;&gt;Setup!$B$7),"Review POS / state",IF(SUMIF('FY Deadlines'!$A$5:$A$14,IF(MONTH(H310)&gt;=4,YEAR(H310),YEAR(H310)-1),'FY Deadlines'!$F$5:$F$14)=0,"Review FY deadline",IF(COUNTIFS('Books Register'!$AM$5:$AM$504,AE310,'Books Register'!$AI$5:$AI$504,"&gt;0")&gt;0,"Open - verify claim period",IF(AND(H310&lt;&gt;"",Setup!$B$24&gt;SUMIF('FY Deadlines'!$A$5:$A$14,IF(MONTH(H310)&gt;=4,YEAR(H310),YEAR(H310)-1),'FY Deadlines'!$F$5:$F$14)),"Section 16(4) expired","Open")))))</f>
        <v/>
      </c>
      <c r="AL310" s="190">
        <f t="shared" si="37"/>
        <v>306</v>
      </c>
      <c r="AM310" s="192" t="str">
        <f t="shared" si="38"/>
        <v/>
      </c>
      <c r="AN310" s="192" t="str">
        <f t="shared" si="39"/>
        <v/>
      </c>
    </row>
    <row r="311" spans="1:40" ht="15" customHeight="1" x14ac:dyDescent="0.25">
      <c r="A311" s="87"/>
      <c r="B311" s="88"/>
      <c r="C311" s="88"/>
      <c r="D311" s="88"/>
      <c r="E311" s="194"/>
      <c r="F311" s="88"/>
      <c r="G311" s="88"/>
      <c r="H311" s="89"/>
      <c r="I311" s="89"/>
      <c r="J311" s="89"/>
      <c r="K311" s="89"/>
      <c r="L311" s="90"/>
      <c r="M311" s="90"/>
      <c r="N311" s="90"/>
      <c r="O311" s="90"/>
      <c r="P311" s="90"/>
      <c r="Q311" s="90"/>
      <c r="R311" s="88"/>
      <c r="S311" s="88"/>
      <c r="T311" s="88"/>
      <c r="U311" s="88"/>
      <c r="V311" s="88"/>
      <c r="W311" s="89"/>
      <c r="X311" s="88"/>
      <c r="Y311" s="90"/>
      <c r="Z311" s="88"/>
      <c r="AA311" s="88"/>
      <c r="AB311" s="88"/>
      <c r="AC311" s="88"/>
      <c r="AD311" s="66" t="str">
        <f t="shared" si="32"/>
        <v/>
      </c>
      <c r="AE311" s="67" t="str">
        <f t="shared" si="33"/>
        <v/>
      </c>
      <c r="AF311" s="68" t="str">
        <f t="shared" si="34"/>
        <v/>
      </c>
      <c r="AG311" s="67" t="str">
        <f t="shared" si="35"/>
        <v/>
      </c>
      <c r="AH311" s="67" t="str">
        <f>IF(AE311="","",IF(COUNTIF('Books Register'!$AM$5:$AM$504,AE311)=1,SUMIF('Books Register'!$AM$5:$AM$504,AE311,'Books Register'!$AZ$5:$AZ$504),""))</f>
        <v/>
      </c>
      <c r="AI311" s="67" t="str">
        <f>IF(A311="","",IF(OR(AG311&gt;1,COUNTIF('Books Register'!$AM$5:$AM$504,AE311)&gt;1),"Duplicate",IF(AH311="","Only in 2B",INDEX('Books Register'!$AX$5:$AX$504,AH311))))</f>
        <v/>
      </c>
      <c r="AJ311" s="69" t="str">
        <f t="shared" si="36"/>
        <v/>
      </c>
      <c r="AK311" s="69" t="str">
        <f>IF(A311="","",IF(AND(R311&lt;&gt;"",R311&lt;&gt;Setup!$B$7),"Review POS / state",IF(SUMIF('FY Deadlines'!$A$5:$A$14,IF(MONTH(H311)&gt;=4,YEAR(H311),YEAR(H311)-1),'FY Deadlines'!$F$5:$F$14)=0,"Review FY deadline",IF(COUNTIFS('Books Register'!$AM$5:$AM$504,AE311,'Books Register'!$AI$5:$AI$504,"&gt;0")&gt;0,"Open - verify claim period",IF(AND(H311&lt;&gt;"",Setup!$B$24&gt;SUMIF('FY Deadlines'!$A$5:$A$14,IF(MONTH(H311)&gt;=4,YEAR(H311),YEAR(H311)-1),'FY Deadlines'!$F$5:$F$14)),"Section 16(4) expired","Open")))))</f>
        <v/>
      </c>
      <c r="AL311" s="190">
        <f t="shared" si="37"/>
        <v>307</v>
      </c>
      <c r="AM311" s="192" t="str">
        <f t="shared" si="38"/>
        <v/>
      </c>
      <c r="AN311" s="192" t="str">
        <f t="shared" si="39"/>
        <v/>
      </c>
    </row>
    <row r="312" spans="1:40" ht="15" customHeight="1" x14ac:dyDescent="0.25">
      <c r="A312" s="87"/>
      <c r="B312" s="88"/>
      <c r="C312" s="88"/>
      <c r="D312" s="88"/>
      <c r="E312" s="194"/>
      <c r="F312" s="88"/>
      <c r="G312" s="88"/>
      <c r="H312" s="89"/>
      <c r="I312" s="89"/>
      <c r="J312" s="89"/>
      <c r="K312" s="89"/>
      <c r="L312" s="90"/>
      <c r="M312" s="90"/>
      <c r="N312" s="90"/>
      <c r="O312" s="90"/>
      <c r="P312" s="90"/>
      <c r="Q312" s="90"/>
      <c r="R312" s="88"/>
      <c r="S312" s="88"/>
      <c r="T312" s="88"/>
      <c r="U312" s="88"/>
      <c r="V312" s="88"/>
      <c r="W312" s="89"/>
      <c r="X312" s="88"/>
      <c r="Y312" s="90"/>
      <c r="Z312" s="88"/>
      <c r="AA312" s="88"/>
      <c r="AB312" s="88"/>
      <c r="AC312" s="88"/>
      <c r="AD312" s="66" t="str">
        <f t="shared" si="32"/>
        <v/>
      </c>
      <c r="AE312" s="67" t="str">
        <f t="shared" si="33"/>
        <v/>
      </c>
      <c r="AF312" s="68" t="str">
        <f t="shared" si="34"/>
        <v/>
      </c>
      <c r="AG312" s="67" t="str">
        <f t="shared" si="35"/>
        <v/>
      </c>
      <c r="AH312" s="67" t="str">
        <f>IF(AE312="","",IF(COUNTIF('Books Register'!$AM$5:$AM$504,AE312)=1,SUMIF('Books Register'!$AM$5:$AM$504,AE312,'Books Register'!$AZ$5:$AZ$504),""))</f>
        <v/>
      </c>
      <c r="AI312" s="67" t="str">
        <f>IF(A312="","",IF(OR(AG312&gt;1,COUNTIF('Books Register'!$AM$5:$AM$504,AE312)&gt;1),"Duplicate",IF(AH312="","Only in 2B",INDEX('Books Register'!$AX$5:$AX$504,AH312))))</f>
        <v/>
      </c>
      <c r="AJ312" s="69" t="str">
        <f t="shared" si="36"/>
        <v/>
      </c>
      <c r="AK312" s="69" t="str">
        <f>IF(A312="","",IF(AND(R312&lt;&gt;"",R312&lt;&gt;Setup!$B$7),"Review POS / state",IF(SUMIF('FY Deadlines'!$A$5:$A$14,IF(MONTH(H312)&gt;=4,YEAR(H312),YEAR(H312)-1),'FY Deadlines'!$F$5:$F$14)=0,"Review FY deadline",IF(COUNTIFS('Books Register'!$AM$5:$AM$504,AE312,'Books Register'!$AI$5:$AI$504,"&gt;0")&gt;0,"Open - verify claim period",IF(AND(H312&lt;&gt;"",Setup!$B$24&gt;SUMIF('FY Deadlines'!$A$5:$A$14,IF(MONTH(H312)&gt;=4,YEAR(H312),YEAR(H312)-1),'FY Deadlines'!$F$5:$F$14)),"Section 16(4) expired","Open")))))</f>
        <v/>
      </c>
      <c r="AL312" s="190">
        <f t="shared" si="37"/>
        <v>308</v>
      </c>
      <c r="AM312" s="192" t="str">
        <f t="shared" si="38"/>
        <v/>
      </c>
      <c r="AN312" s="192" t="str">
        <f t="shared" si="39"/>
        <v/>
      </c>
    </row>
    <row r="313" spans="1:40" ht="15" customHeight="1" x14ac:dyDescent="0.25">
      <c r="A313" s="87"/>
      <c r="B313" s="88"/>
      <c r="C313" s="88"/>
      <c r="D313" s="88"/>
      <c r="E313" s="194"/>
      <c r="F313" s="88"/>
      <c r="G313" s="88"/>
      <c r="H313" s="89"/>
      <c r="I313" s="89"/>
      <c r="J313" s="89"/>
      <c r="K313" s="89"/>
      <c r="L313" s="90"/>
      <c r="M313" s="90"/>
      <c r="N313" s="90"/>
      <c r="O313" s="90"/>
      <c r="P313" s="90"/>
      <c r="Q313" s="90"/>
      <c r="R313" s="88"/>
      <c r="S313" s="88"/>
      <c r="T313" s="88"/>
      <c r="U313" s="88"/>
      <c r="V313" s="88"/>
      <c r="W313" s="89"/>
      <c r="X313" s="88"/>
      <c r="Y313" s="90"/>
      <c r="Z313" s="88"/>
      <c r="AA313" s="88"/>
      <c r="AB313" s="88"/>
      <c r="AC313" s="88"/>
      <c r="AD313" s="66" t="str">
        <f t="shared" si="32"/>
        <v/>
      </c>
      <c r="AE313" s="67" t="str">
        <f t="shared" si="33"/>
        <v/>
      </c>
      <c r="AF313" s="68" t="str">
        <f t="shared" si="34"/>
        <v/>
      </c>
      <c r="AG313" s="67" t="str">
        <f t="shared" si="35"/>
        <v/>
      </c>
      <c r="AH313" s="67" t="str">
        <f>IF(AE313="","",IF(COUNTIF('Books Register'!$AM$5:$AM$504,AE313)=1,SUMIF('Books Register'!$AM$5:$AM$504,AE313,'Books Register'!$AZ$5:$AZ$504),""))</f>
        <v/>
      </c>
      <c r="AI313" s="67" t="str">
        <f>IF(A313="","",IF(OR(AG313&gt;1,COUNTIF('Books Register'!$AM$5:$AM$504,AE313)&gt;1),"Duplicate",IF(AH313="","Only in 2B",INDEX('Books Register'!$AX$5:$AX$504,AH313))))</f>
        <v/>
      </c>
      <c r="AJ313" s="69" t="str">
        <f t="shared" si="36"/>
        <v/>
      </c>
      <c r="AK313" s="69" t="str">
        <f>IF(A313="","",IF(AND(R313&lt;&gt;"",R313&lt;&gt;Setup!$B$7),"Review POS / state",IF(SUMIF('FY Deadlines'!$A$5:$A$14,IF(MONTH(H313)&gt;=4,YEAR(H313),YEAR(H313)-1),'FY Deadlines'!$F$5:$F$14)=0,"Review FY deadline",IF(COUNTIFS('Books Register'!$AM$5:$AM$504,AE313,'Books Register'!$AI$5:$AI$504,"&gt;0")&gt;0,"Open - verify claim period",IF(AND(H313&lt;&gt;"",Setup!$B$24&gt;SUMIF('FY Deadlines'!$A$5:$A$14,IF(MONTH(H313)&gt;=4,YEAR(H313),YEAR(H313)-1),'FY Deadlines'!$F$5:$F$14)),"Section 16(4) expired","Open")))))</f>
        <v/>
      </c>
      <c r="AL313" s="190">
        <f t="shared" si="37"/>
        <v>309</v>
      </c>
      <c r="AM313" s="192" t="str">
        <f t="shared" si="38"/>
        <v/>
      </c>
      <c r="AN313" s="192" t="str">
        <f t="shared" si="39"/>
        <v/>
      </c>
    </row>
    <row r="314" spans="1:40" ht="15" customHeight="1" x14ac:dyDescent="0.25">
      <c r="A314" s="87"/>
      <c r="B314" s="88"/>
      <c r="C314" s="88"/>
      <c r="D314" s="88"/>
      <c r="E314" s="194"/>
      <c r="F314" s="88"/>
      <c r="G314" s="88"/>
      <c r="H314" s="89"/>
      <c r="I314" s="89"/>
      <c r="J314" s="89"/>
      <c r="K314" s="89"/>
      <c r="L314" s="90"/>
      <c r="M314" s="90"/>
      <c r="N314" s="90"/>
      <c r="O314" s="90"/>
      <c r="P314" s="90"/>
      <c r="Q314" s="90"/>
      <c r="R314" s="88"/>
      <c r="S314" s="88"/>
      <c r="T314" s="88"/>
      <c r="U314" s="88"/>
      <c r="V314" s="88"/>
      <c r="W314" s="89"/>
      <c r="X314" s="88"/>
      <c r="Y314" s="90"/>
      <c r="Z314" s="88"/>
      <c r="AA314" s="88"/>
      <c r="AB314" s="88"/>
      <c r="AC314" s="88"/>
      <c r="AD314" s="66" t="str">
        <f t="shared" si="32"/>
        <v/>
      </c>
      <c r="AE314" s="67" t="str">
        <f t="shared" si="33"/>
        <v/>
      </c>
      <c r="AF314" s="68" t="str">
        <f t="shared" si="34"/>
        <v/>
      </c>
      <c r="AG314" s="67" t="str">
        <f t="shared" si="35"/>
        <v/>
      </c>
      <c r="AH314" s="67" t="str">
        <f>IF(AE314="","",IF(COUNTIF('Books Register'!$AM$5:$AM$504,AE314)=1,SUMIF('Books Register'!$AM$5:$AM$504,AE314,'Books Register'!$AZ$5:$AZ$504),""))</f>
        <v/>
      </c>
      <c r="AI314" s="67" t="str">
        <f>IF(A314="","",IF(OR(AG314&gt;1,COUNTIF('Books Register'!$AM$5:$AM$504,AE314)&gt;1),"Duplicate",IF(AH314="","Only in 2B",INDEX('Books Register'!$AX$5:$AX$504,AH314))))</f>
        <v/>
      </c>
      <c r="AJ314" s="69" t="str">
        <f t="shared" si="36"/>
        <v/>
      </c>
      <c r="AK314" s="69" t="str">
        <f>IF(A314="","",IF(AND(R314&lt;&gt;"",R314&lt;&gt;Setup!$B$7),"Review POS / state",IF(SUMIF('FY Deadlines'!$A$5:$A$14,IF(MONTH(H314)&gt;=4,YEAR(H314),YEAR(H314)-1),'FY Deadlines'!$F$5:$F$14)=0,"Review FY deadline",IF(COUNTIFS('Books Register'!$AM$5:$AM$504,AE314,'Books Register'!$AI$5:$AI$504,"&gt;0")&gt;0,"Open - verify claim period",IF(AND(H314&lt;&gt;"",Setup!$B$24&gt;SUMIF('FY Deadlines'!$A$5:$A$14,IF(MONTH(H314)&gt;=4,YEAR(H314),YEAR(H314)-1),'FY Deadlines'!$F$5:$F$14)),"Section 16(4) expired","Open")))))</f>
        <v/>
      </c>
      <c r="AL314" s="190">
        <f t="shared" si="37"/>
        <v>310</v>
      </c>
      <c r="AM314" s="192" t="str">
        <f t="shared" si="38"/>
        <v/>
      </c>
      <c r="AN314" s="192" t="str">
        <f t="shared" si="39"/>
        <v/>
      </c>
    </row>
    <row r="315" spans="1:40" ht="15" customHeight="1" x14ac:dyDescent="0.25">
      <c r="A315" s="87"/>
      <c r="B315" s="88"/>
      <c r="C315" s="88"/>
      <c r="D315" s="88"/>
      <c r="E315" s="194"/>
      <c r="F315" s="88"/>
      <c r="G315" s="88"/>
      <c r="H315" s="89"/>
      <c r="I315" s="89"/>
      <c r="J315" s="89"/>
      <c r="K315" s="89"/>
      <c r="L315" s="90"/>
      <c r="M315" s="90"/>
      <c r="N315" s="90"/>
      <c r="O315" s="90"/>
      <c r="P315" s="90"/>
      <c r="Q315" s="90"/>
      <c r="R315" s="88"/>
      <c r="S315" s="88"/>
      <c r="T315" s="88"/>
      <c r="U315" s="88"/>
      <c r="V315" s="88"/>
      <c r="W315" s="89"/>
      <c r="X315" s="88"/>
      <c r="Y315" s="90"/>
      <c r="Z315" s="88"/>
      <c r="AA315" s="88"/>
      <c r="AB315" s="88"/>
      <c r="AC315" s="88"/>
      <c r="AD315" s="66" t="str">
        <f t="shared" si="32"/>
        <v/>
      </c>
      <c r="AE315" s="67" t="str">
        <f t="shared" si="33"/>
        <v/>
      </c>
      <c r="AF315" s="68" t="str">
        <f t="shared" si="34"/>
        <v/>
      </c>
      <c r="AG315" s="67" t="str">
        <f t="shared" si="35"/>
        <v/>
      </c>
      <c r="AH315" s="67" t="str">
        <f>IF(AE315="","",IF(COUNTIF('Books Register'!$AM$5:$AM$504,AE315)=1,SUMIF('Books Register'!$AM$5:$AM$504,AE315,'Books Register'!$AZ$5:$AZ$504),""))</f>
        <v/>
      </c>
      <c r="AI315" s="67" t="str">
        <f>IF(A315="","",IF(OR(AG315&gt;1,COUNTIF('Books Register'!$AM$5:$AM$504,AE315)&gt;1),"Duplicate",IF(AH315="","Only in 2B",INDEX('Books Register'!$AX$5:$AX$504,AH315))))</f>
        <v/>
      </c>
      <c r="AJ315" s="69" t="str">
        <f t="shared" si="36"/>
        <v/>
      </c>
      <c r="AK315" s="69" t="str">
        <f>IF(A315="","",IF(AND(R315&lt;&gt;"",R315&lt;&gt;Setup!$B$7),"Review POS / state",IF(SUMIF('FY Deadlines'!$A$5:$A$14,IF(MONTH(H315)&gt;=4,YEAR(H315),YEAR(H315)-1),'FY Deadlines'!$F$5:$F$14)=0,"Review FY deadline",IF(COUNTIFS('Books Register'!$AM$5:$AM$504,AE315,'Books Register'!$AI$5:$AI$504,"&gt;0")&gt;0,"Open - verify claim period",IF(AND(H315&lt;&gt;"",Setup!$B$24&gt;SUMIF('FY Deadlines'!$A$5:$A$14,IF(MONTH(H315)&gt;=4,YEAR(H315),YEAR(H315)-1),'FY Deadlines'!$F$5:$F$14)),"Section 16(4) expired","Open")))))</f>
        <v/>
      </c>
      <c r="AL315" s="190">
        <f t="shared" si="37"/>
        <v>311</v>
      </c>
      <c r="AM315" s="192" t="str">
        <f t="shared" si="38"/>
        <v/>
      </c>
      <c r="AN315" s="192" t="str">
        <f t="shared" si="39"/>
        <v/>
      </c>
    </row>
    <row r="316" spans="1:40" ht="15" customHeight="1" x14ac:dyDescent="0.25">
      <c r="A316" s="87"/>
      <c r="B316" s="88"/>
      <c r="C316" s="88"/>
      <c r="D316" s="88"/>
      <c r="E316" s="194"/>
      <c r="F316" s="88"/>
      <c r="G316" s="88"/>
      <c r="H316" s="89"/>
      <c r="I316" s="89"/>
      <c r="J316" s="89"/>
      <c r="K316" s="89"/>
      <c r="L316" s="90"/>
      <c r="M316" s="90"/>
      <c r="N316" s="90"/>
      <c r="O316" s="90"/>
      <c r="P316" s="90"/>
      <c r="Q316" s="90"/>
      <c r="R316" s="88"/>
      <c r="S316" s="88"/>
      <c r="T316" s="88"/>
      <c r="U316" s="88"/>
      <c r="V316" s="88"/>
      <c r="W316" s="89"/>
      <c r="X316" s="88"/>
      <c r="Y316" s="90"/>
      <c r="Z316" s="88"/>
      <c r="AA316" s="88"/>
      <c r="AB316" s="88"/>
      <c r="AC316" s="88"/>
      <c r="AD316" s="66" t="str">
        <f t="shared" si="32"/>
        <v/>
      </c>
      <c r="AE316" s="67" t="str">
        <f t="shared" si="33"/>
        <v/>
      </c>
      <c r="AF316" s="68" t="str">
        <f t="shared" si="34"/>
        <v/>
      </c>
      <c r="AG316" s="67" t="str">
        <f t="shared" si="35"/>
        <v/>
      </c>
      <c r="AH316" s="67" t="str">
        <f>IF(AE316="","",IF(COUNTIF('Books Register'!$AM$5:$AM$504,AE316)=1,SUMIF('Books Register'!$AM$5:$AM$504,AE316,'Books Register'!$AZ$5:$AZ$504),""))</f>
        <v/>
      </c>
      <c r="AI316" s="67" t="str">
        <f>IF(A316="","",IF(OR(AG316&gt;1,COUNTIF('Books Register'!$AM$5:$AM$504,AE316)&gt;1),"Duplicate",IF(AH316="","Only in 2B",INDEX('Books Register'!$AX$5:$AX$504,AH316))))</f>
        <v/>
      </c>
      <c r="AJ316" s="69" t="str">
        <f t="shared" si="36"/>
        <v/>
      </c>
      <c r="AK316" s="69" t="str">
        <f>IF(A316="","",IF(AND(R316&lt;&gt;"",R316&lt;&gt;Setup!$B$7),"Review POS / state",IF(SUMIF('FY Deadlines'!$A$5:$A$14,IF(MONTH(H316)&gt;=4,YEAR(H316),YEAR(H316)-1),'FY Deadlines'!$F$5:$F$14)=0,"Review FY deadline",IF(COUNTIFS('Books Register'!$AM$5:$AM$504,AE316,'Books Register'!$AI$5:$AI$504,"&gt;0")&gt;0,"Open - verify claim period",IF(AND(H316&lt;&gt;"",Setup!$B$24&gt;SUMIF('FY Deadlines'!$A$5:$A$14,IF(MONTH(H316)&gt;=4,YEAR(H316),YEAR(H316)-1),'FY Deadlines'!$F$5:$F$14)),"Section 16(4) expired","Open")))))</f>
        <v/>
      </c>
      <c r="AL316" s="190">
        <f t="shared" si="37"/>
        <v>312</v>
      </c>
      <c r="AM316" s="192" t="str">
        <f t="shared" si="38"/>
        <v/>
      </c>
      <c r="AN316" s="192" t="str">
        <f t="shared" si="39"/>
        <v/>
      </c>
    </row>
    <row r="317" spans="1:40" ht="15" customHeight="1" x14ac:dyDescent="0.25">
      <c r="A317" s="87"/>
      <c r="B317" s="88"/>
      <c r="C317" s="88"/>
      <c r="D317" s="88"/>
      <c r="E317" s="194"/>
      <c r="F317" s="88"/>
      <c r="G317" s="88"/>
      <c r="H317" s="89"/>
      <c r="I317" s="89"/>
      <c r="J317" s="89"/>
      <c r="K317" s="89"/>
      <c r="L317" s="90"/>
      <c r="M317" s="90"/>
      <c r="N317" s="90"/>
      <c r="O317" s="90"/>
      <c r="P317" s="90"/>
      <c r="Q317" s="90"/>
      <c r="R317" s="88"/>
      <c r="S317" s="88"/>
      <c r="T317" s="88"/>
      <c r="U317" s="88"/>
      <c r="V317" s="88"/>
      <c r="W317" s="89"/>
      <c r="X317" s="88"/>
      <c r="Y317" s="90"/>
      <c r="Z317" s="88"/>
      <c r="AA317" s="88"/>
      <c r="AB317" s="88"/>
      <c r="AC317" s="88"/>
      <c r="AD317" s="66" t="str">
        <f t="shared" si="32"/>
        <v/>
      </c>
      <c r="AE317" s="67" t="str">
        <f t="shared" si="33"/>
        <v/>
      </c>
      <c r="AF317" s="68" t="str">
        <f t="shared" si="34"/>
        <v/>
      </c>
      <c r="AG317" s="67" t="str">
        <f t="shared" si="35"/>
        <v/>
      </c>
      <c r="AH317" s="67" t="str">
        <f>IF(AE317="","",IF(COUNTIF('Books Register'!$AM$5:$AM$504,AE317)=1,SUMIF('Books Register'!$AM$5:$AM$504,AE317,'Books Register'!$AZ$5:$AZ$504),""))</f>
        <v/>
      </c>
      <c r="AI317" s="67" t="str">
        <f>IF(A317="","",IF(OR(AG317&gt;1,COUNTIF('Books Register'!$AM$5:$AM$504,AE317)&gt;1),"Duplicate",IF(AH317="","Only in 2B",INDEX('Books Register'!$AX$5:$AX$504,AH317))))</f>
        <v/>
      </c>
      <c r="AJ317" s="69" t="str">
        <f t="shared" si="36"/>
        <v/>
      </c>
      <c r="AK317" s="69" t="str">
        <f>IF(A317="","",IF(AND(R317&lt;&gt;"",R317&lt;&gt;Setup!$B$7),"Review POS / state",IF(SUMIF('FY Deadlines'!$A$5:$A$14,IF(MONTH(H317)&gt;=4,YEAR(H317),YEAR(H317)-1),'FY Deadlines'!$F$5:$F$14)=0,"Review FY deadline",IF(COUNTIFS('Books Register'!$AM$5:$AM$504,AE317,'Books Register'!$AI$5:$AI$504,"&gt;0")&gt;0,"Open - verify claim period",IF(AND(H317&lt;&gt;"",Setup!$B$24&gt;SUMIF('FY Deadlines'!$A$5:$A$14,IF(MONTH(H317)&gt;=4,YEAR(H317),YEAR(H317)-1),'FY Deadlines'!$F$5:$F$14)),"Section 16(4) expired","Open")))))</f>
        <v/>
      </c>
      <c r="AL317" s="190">
        <f t="shared" si="37"/>
        <v>313</v>
      </c>
      <c r="AM317" s="192" t="str">
        <f t="shared" si="38"/>
        <v/>
      </c>
      <c r="AN317" s="192" t="str">
        <f t="shared" si="39"/>
        <v/>
      </c>
    </row>
    <row r="318" spans="1:40" ht="15" customHeight="1" x14ac:dyDescent="0.25">
      <c r="A318" s="87"/>
      <c r="B318" s="88"/>
      <c r="C318" s="88"/>
      <c r="D318" s="88"/>
      <c r="E318" s="194"/>
      <c r="F318" s="88"/>
      <c r="G318" s="88"/>
      <c r="H318" s="89"/>
      <c r="I318" s="89"/>
      <c r="J318" s="89"/>
      <c r="K318" s="89"/>
      <c r="L318" s="90"/>
      <c r="M318" s="90"/>
      <c r="N318" s="90"/>
      <c r="O318" s="90"/>
      <c r="P318" s="90"/>
      <c r="Q318" s="90"/>
      <c r="R318" s="88"/>
      <c r="S318" s="88"/>
      <c r="T318" s="88"/>
      <c r="U318" s="88"/>
      <c r="V318" s="88"/>
      <c r="W318" s="89"/>
      <c r="X318" s="88"/>
      <c r="Y318" s="90"/>
      <c r="Z318" s="88"/>
      <c r="AA318" s="88"/>
      <c r="AB318" s="88"/>
      <c r="AC318" s="88"/>
      <c r="AD318" s="66" t="str">
        <f t="shared" si="32"/>
        <v/>
      </c>
      <c r="AE318" s="67" t="str">
        <f t="shared" si="33"/>
        <v/>
      </c>
      <c r="AF318" s="68" t="str">
        <f t="shared" si="34"/>
        <v/>
      </c>
      <c r="AG318" s="67" t="str">
        <f t="shared" si="35"/>
        <v/>
      </c>
      <c r="AH318" s="67" t="str">
        <f>IF(AE318="","",IF(COUNTIF('Books Register'!$AM$5:$AM$504,AE318)=1,SUMIF('Books Register'!$AM$5:$AM$504,AE318,'Books Register'!$AZ$5:$AZ$504),""))</f>
        <v/>
      </c>
      <c r="AI318" s="67" t="str">
        <f>IF(A318="","",IF(OR(AG318&gt;1,COUNTIF('Books Register'!$AM$5:$AM$504,AE318)&gt;1),"Duplicate",IF(AH318="","Only in 2B",INDEX('Books Register'!$AX$5:$AX$504,AH318))))</f>
        <v/>
      </c>
      <c r="AJ318" s="69" t="str">
        <f t="shared" si="36"/>
        <v/>
      </c>
      <c r="AK318" s="69" t="str">
        <f>IF(A318="","",IF(AND(R318&lt;&gt;"",R318&lt;&gt;Setup!$B$7),"Review POS / state",IF(SUMIF('FY Deadlines'!$A$5:$A$14,IF(MONTH(H318)&gt;=4,YEAR(H318),YEAR(H318)-1),'FY Deadlines'!$F$5:$F$14)=0,"Review FY deadline",IF(COUNTIFS('Books Register'!$AM$5:$AM$504,AE318,'Books Register'!$AI$5:$AI$504,"&gt;0")&gt;0,"Open - verify claim period",IF(AND(H318&lt;&gt;"",Setup!$B$24&gt;SUMIF('FY Deadlines'!$A$5:$A$14,IF(MONTH(H318)&gt;=4,YEAR(H318),YEAR(H318)-1),'FY Deadlines'!$F$5:$F$14)),"Section 16(4) expired","Open")))))</f>
        <v/>
      </c>
      <c r="AL318" s="190">
        <f t="shared" si="37"/>
        <v>314</v>
      </c>
      <c r="AM318" s="192" t="str">
        <f t="shared" si="38"/>
        <v/>
      </c>
      <c r="AN318" s="192" t="str">
        <f t="shared" si="39"/>
        <v/>
      </c>
    </row>
    <row r="319" spans="1:40" ht="15" customHeight="1" x14ac:dyDescent="0.25">
      <c r="A319" s="87"/>
      <c r="B319" s="88"/>
      <c r="C319" s="88"/>
      <c r="D319" s="88"/>
      <c r="E319" s="194"/>
      <c r="F319" s="88"/>
      <c r="G319" s="88"/>
      <c r="H319" s="89"/>
      <c r="I319" s="89"/>
      <c r="J319" s="89"/>
      <c r="K319" s="89"/>
      <c r="L319" s="90"/>
      <c r="M319" s="90"/>
      <c r="N319" s="90"/>
      <c r="O319" s="90"/>
      <c r="P319" s="90"/>
      <c r="Q319" s="90"/>
      <c r="R319" s="88"/>
      <c r="S319" s="88"/>
      <c r="T319" s="88"/>
      <c r="U319" s="88"/>
      <c r="V319" s="88"/>
      <c r="W319" s="89"/>
      <c r="X319" s="88"/>
      <c r="Y319" s="90"/>
      <c r="Z319" s="88"/>
      <c r="AA319" s="88"/>
      <c r="AB319" s="88"/>
      <c r="AC319" s="88"/>
      <c r="AD319" s="66" t="str">
        <f t="shared" si="32"/>
        <v/>
      </c>
      <c r="AE319" s="67" t="str">
        <f t="shared" si="33"/>
        <v/>
      </c>
      <c r="AF319" s="68" t="str">
        <f t="shared" si="34"/>
        <v/>
      </c>
      <c r="AG319" s="67" t="str">
        <f t="shared" si="35"/>
        <v/>
      </c>
      <c r="AH319" s="67" t="str">
        <f>IF(AE319="","",IF(COUNTIF('Books Register'!$AM$5:$AM$504,AE319)=1,SUMIF('Books Register'!$AM$5:$AM$504,AE319,'Books Register'!$AZ$5:$AZ$504),""))</f>
        <v/>
      </c>
      <c r="AI319" s="67" t="str">
        <f>IF(A319="","",IF(OR(AG319&gt;1,COUNTIF('Books Register'!$AM$5:$AM$504,AE319)&gt;1),"Duplicate",IF(AH319="","Only in 2B",INDEX('Books Register'!$AX$5:$AX$504,AH319))))</f>
        <v/>
      </c>
      <c r="AJ319" s="69" t="str">
        <f t="shared" si="36"/>
        <v/>
      </c>
      <c r="AK319" s="69" t="str">
        <f>IF(A319="","",IF(AND(R319&lt;&gt;"",R319&lt;&gt;Setup!$B$7),"Review POS / state",IF(SUMIF('FY Deadlines'!$A$5:$A$14,IF(MONTH(H319)&gt;=4,YEAR(H319),YEAR(H319)-1),'FY Deadlines'!$F$5:$F$14)=0,"Review FY deadline",IF(COUNTIFS('Books Register'!$AM$5:$AM$504,AE319,'Books Register'!$AI$5:$AI$504,"&gt;0")&gt;0,"Open - verify claim period",IF(AND(H319&lt;&gt;"",Setup!$B$24&gt;SUMIF('FY Deadlines'!$A$5:$A$14,IF(MONTH(H319)&gt;=4,YEAR(H319),YEAR(H319)-1),'FY Deadlines'!$F$5:$F$14)),"Section 16(4) expired","Open")))))</f>
        <v/>
      </c>
      <c r="AL319" s="190">
        <f t="shared" si="37"/>
        <v>315</v>
      </c>
      <c r="AM319" s="192" t="str">
        <f t="shared" si="38"/>
        <v/>
      </c>
      <c r="AN319" s="192" t="str">
        <f t="shared" si="39"/>
        <v/>
      </c>
    </row>
    <row r="320" spans="1:40" ht="15" customHeight="1" x14ac:dyDescent="0.25">
      <c r="A320" s="87"/>
      <c r="B320" s="88"/>
      <c r="C320" s="88"/>
      <c r="D320" s="88"/>
      <c r="E320" s="194"/>
      <c r="F320" s="88"/>
      <c r="G320" s="88"/>
      <c r="H320" s="89"/>
      <c r="I320" s="89"/>
      <c r="J320" s="89"/>
      <c r="K320" s="89"/>
      <c r="L320" s="90"/>
      <c r="M320" s="90"/>
      <c r="N320" s="90"/>
      <c r="O320" s="90"/>
      <c r="P320" s="90"/>
      <c r="Q320" s="90"/>
      <c r="R320" s="88"/>
      <c r="S320" s="88"/>
      <c r="T320" s="88"/>
      <c r="U320" s="88"/>
      <c r="V320" s="88"/>
      <c r="W320" s="89"/>
      <c r="X320" s="88"/>
      <c r="Y320" s="90"/>
      <c r="Z320" s="88"/>
      <c r="AA320" s="88"/>
      <c r="AB320" s="88"/>
      <c r="AC320" s="88"/>
      <c r="AD320" s="66" t="str">
        <f t="shared" si="32"/>
        <v/>
      </c>
      <c r="AE320" s="67" t="str">
        <f t="shared" si="33"/>
        <v/>
      </c>
      <c r="AF320" s="68" t="str">
        <f t="shared" si="34"/>
        <v/>
      </c>
      <c r="AG320" s="67" t="str">
        <f t="shared" si="35"/>
        <v/>
      </c>
      <c r="AH320" s="67" t="str">
        <f>IF(AE320="","",IF(COUNTIF('Books Register'!$AM$5:$AM$504,AE320)=1,SUMIF('Books Register'!$AM$5:$AM$504,AE320,'Books Register'!$AZ$5:$AZ$504),""))</f>
        <v/>
      </c>
      <c r="AI320" s="67" t="str">
        <f>IF(A320="","",IF(OR(AG320&gt;1,COUNTIF('Books Register'!$AM$5:$AM$504,AE320)&gt;1),"Duplicate",IF(AH320="","Only in 2B",INDEX('Books Register'!$AX$5:$AX$504,AH320))))</f>
        <v/>
      </c>
      <c r="AJ320" s="69" t="str">
        <f t="shared" si="36"/>
        <v/>
      </c>
      <c r="AK320" s="69" t="str">
        <f>IF(A320="","",IF(AND(R320&lt;&gt;"",R320&lt;&gt;Setup!$B$7),"Review POS / state",IF(SUMIF('FY Deadlines'!$A$5:$A$14,IF(MONTH(H320)&gt;=4,YEAR(H320),YEAR(H320)-1),'FY Deadlines'!$F$5:$F$14)=0,"Review FY deadline",IF(COUNTIFS('Books Register'!$AM$5:$AM$504,AE320,'Books Register'!$AI$5:$AI$504,"&gt;0")&gt;0,"Open - verify claim period",IF(AND(H320&lt;&gt;"",Setup!$B$24&gt;SUMIF('FY Deadlines'!$A$5:$A$14,IF(MONTH(H320)&gt;=4,YEAR(H320),YEAR(H320)-1),'FY Deadlines'!$F$5:$F$14)),"Section 16(4) expired","Open")))))</f>
        <v/>
      </c>
      <c r="AL320" s="190">
        <f t="shared" si="37"/>
        <v>316</v>
      </c>
      <c r="AM320" s="192" t="str">
        <f t="shared" si="38"/>
        <v/>
      </c>
      <c r="AN320" s="192" t="str">
        <f t="shared" si="39"/>
        <v/>
      </c>
    </row>
    <row r="321" spans="1:40" ht="15" customHeight="1" x14ac:dyDescent="0.25">
      <c r="A321" s="87"/>
      <c r="B321" s="88"/>
      <c r="C321" s="88"/>
      <c r="D321" s="88"/>
      <c r="E321" s="194"/>
      <c r="F321" s="88"/>
      <c r="G321" s="88"/>
      <c r="H321" s="89"/>
      <c r="I321" s="89"/>
      <c r="J321" s="89"/>
      <c r="K321" s="89"/>
      <c r="L321" s="90"/>
      <c r="M321" s="90"/>
      <c r="N321" s="90"/>
      <c r="O321" s="90"/>
      <c r="P321" s="90"/>
      <c r="Q321" s="90"/>
      <c r="R321" s="88"/>
      <c r="S321" s="88"/>
      <c r="T321" s="88"/>
      <c r="U321" s="88"/>
      <c r="V321" s="88"/>
      <c r="W321" s="89"/>
      <c r="X321" s="88"/>
      <c r="Y321" s="90"/>
      <c r="Z321" s="88"/>
      <c r="AA321" s="88"/>
      <c r="AB321" s="88"/>
      <c r="AC321" s="88"/>
      <c r="AD321" s="66" t="str">
        <f t="shared" si="32"/>
        <v/>
      </c>
      <c r="AE321" s="67" t="str">
        <f t="shared" si="33"/>
        <v/>
      </c>
      <c r="AF321" s="68" t="str">
        <f t="shared" si="34"/>
        <v/>
      </c>
      <c r="AG321" s="67" t="str">
        <f t="shared" si="35"/>
        <v/>
      </c>
      <c r="AH321" s="67" t="str">
        <f>IF(AE321="","",IF(COUNTIF('Books Register'!$AM$5:$AM$504,AE321)=1,SUMIF('Books Register'!$AM$5:$AM$504,AE321,'Books Register'!$AZ$5:$AZ$504),""))</f>
        <v/>
      </c>
      <c r="AI321" s="67" t="str">
        <f>IF(A321="","",IF(OR(AG321&gt;1,COUNTIF('Books Register'!$AM$5:$AM$504,AE321)&gt;1),"Duplicate",IF(AH321="","Only in 2B",INDEX('Books Register'!$AX$5:$AX$504,AH321))))</f>
        <v/>
      </c>
      <c r="AJ321" s="69" t="str">
        <f t="shared" si="36"/>
        <v/>
      </c>
      <c r="AK321" s="69" t="str">
        <f>IF(A321="","",IF(AND(R321&lt;&gt;"",R321&lt;&gt;Setup!$B$7),"Review POS / state",IF(SUMIF('FY Deadlines'!$A$5:$A$14,IF(MONTH(H321)&gt;=4,YEAR(H321),YEAR(H321)-1),'FY Deadlines'!$F$5:$F$14)=0,"Review FY deadline",IF(COUNTIFS('Books Register'!$AM$5:$AM$504,AE321,'Books Register'!$AI$5:$AI$504,"&gt;0")&gt;0,"Open - verify claim period",IF(AND(H321&lt;&gt;"",Setup!$B$24&gt;SUMIF('FY Deadlines'!$A$5:$A$14,IF(MONTH(H321)&gt;=4,YEAR(H321),YEAR(H321)-1),'FY Deadlines'!$F$5:$F$14)),"Section 16(4) expired","Open")))))</f>
        <v/>
      </c>
      <c r="AL321" s="190">
        <f t="shared" si="37"/>
        <v>317</v>
      </c>
      <c r="AM321" s="192" t="str">
        <f t="shared" si="38"/>
        <v/>
      </c>
      <c r="AN321" s="192" t="str">
        <f t="shared" si="39"/>
        <v/>
      </c>
    </row>
    <row r="322" spans="1:40" ht="15" customHeight="1" x14ac:dyDescent="0.25">
      <c r="A322" s="87"/>
      <c r="B322" s="88"/>
      <c r="C322" s="88"/>
      <c r="D322" s="88"/>
      <c r="E322" s="194"/>
      <c r="F322" s="88"/>
      <c r="G322" s="88"/>
      <c r="H322" s="89"/>
      <c r="I322" s="89"/>
      <c r="J322" s="89"/>
      <c r="K322" s="89"/>
      <c r="L322" s="90"/>
      <c r="M322" s="90"/>
      <c r="N322" s="90"/>
      <c r="O322" s="90"/>
      <c r="P322" s="90"/>
      <c r="Q322" s="90"/>
      <c r="R322" s="88"/>
      <c r="S322" s="88"/>
      <c r="T322" s="88"/>
      <c r="U322" s="88"/>
      <c r="V322" s="88"/>
      <c r="W322" s="89"/>
      <c r="X322" s="88"/>
      <c r="Y322" s="90"/>
      <c r="Z322" s="88"/>
      <c r="AA322" s="88"/>
      <c r="AB322" s="88"/>
      <c r="AC322" s="88"/>
      <c r="AD322" s="66" t="str">
        <f t="shared" si="32"/>
        <v/>
      </c>
      <c r="AE322" s="67" t="str">
        <f t="shared" si="33"/>
        <v/>
      </c>
      <c r="AF322" s="68" t="str">
        <f t="shared" si="34"/>
        <v/>
      </c>
      <c r="AG322" s="67" t="str">
        <f t="shared" si="35"/>
        <v/>
      </c>
      <c r="AH322" s="67" t="str">
        <f>IF(AE322="","",IF(COUNTIF('Books Register'!$AM$5:$AM$504,AE322)=1,SUMIF('Books Register'!$AM$5:$AM$504,AE322,'Books Register'!$AZ$5:$AZ$504),""))</f>
        <v/>
      </c>
      <c r="AI322" s="67" t="str">
        <f>IF(A322="","",IF(OR(AG322&gt;1,COUNTIF('Books Register'!$AM$5:$AM$504,AE322)&gt;1),"Duplicate",IF(AH322="","Only in 2B",INDEX('Books Register'!$AX$5:$AX$504,AH322))))</f>
        <v/>
      </c>
      <c r="AJ322" s="69" t="str">
        <f t="shared" si="36"/>
        <v/>
      </c>
      <c r="AK322" s="69" t="str">
        <f>IF(A322="","",IF(AND(R322&lt;&gt;"",R322&lt;&gt;Setup!$B$7),"Review POS / state",IF(SUMIF('FY Deadlines'!$A$5:$A$14,IF(MONTH(H322)&gt;=4,YEAR(H322),YEAR(H322)-1),'FY Deadlines'!$F$5:$F$14)=0,"Review FY deadline",IF(COUNTIFS('Books Register'!$AM$5:$AM$504,AE322,'Books Register'!$AI$5:$AI$504,"&gt;0")&gt;0,"Open - verify claim period",IF(AND(H322&lt;&gt;"",Setup!$B$24&gt;SUMIF('FY Deadlines'!$A$5:$A$14,IF(MONTH(H322)&gt;=4,YEAR(H322),YEAR(H322)-1),'FY Deadlines'!$F$5:$F$14)),"Section 16(4) expired","Open")))))</f>
        <v/>
      </c>
      <c r="AL322" s="190">
        <f t="shared" si="37"/>
        <v>318</v>
      </c>
      <c r="AM322" s="192" t="str">
        <f t="shared" si="38"/>
        <v/>
      </c>
      <c r="AN322" s="192" t="str">
        <f t="shared" si="39"/>
        <v/>
      </c>
    </row>
    <row r="323" spans="1:40" ht="15" customHeight="1" x14ac:dyDescent="0.25">
      <c r="A323" s="87"/>
      <c r="B323" s="88"/>
      <c r="C323" s="88"/>
      <c r="D323" s="88"/>
      <c r="E323" s="194"/>
      <c r="F323" s="88"/>
      <c r="G323" s="88"/>
      <c r="H323" s="89"/>
      <c r="I323" s="89"/>
      <c r="J323" s="89"/>
      <c r="K323" s="89"/>
      <c r="L323" s="90"/>
      <c r="M323" s="90"/>
      <c r="N323" s="90"/>
      <c r="O323" s="90"/>
      <c r="P323" s="90"/>
      <c r="Q323" s="90"/>
      <c r="R323" s="88"/>
      <c r="S323" s="88"/>
      <c r="T323" s="88"/>
      <c r="U323" s="88"/>
      <c r="V323" s="88"/>
      <c r="W323" s="89"/>
      <c r="X323" s="88"/>
      <c r="Y323" s="90"/>
      <c r="Z323" s="88"/>
      <c r="AA323" s="88"/>
      <c r="AB323" s="88"/>
      <c r="AC323" s="88"/>
      <c r="AD323" s="66" t="str">
        <f t="shared" si="32"/>
        <v/>
      </c>
      <c r="AE323" s="67" t="str">
        <f t="shared" si="33"/>
        <v/>
      </c>
      <c r="AF323" s="68" t="str">
        <f t="shared" si="34"/>
        <v/>
      </c>
      <c r="AG323" s="67" t="str">
        <f t="shared" si="35"/>
        <v/>
      </c>
      <c r="AH323" s="67" t="str">
        <f>IF(AE323="","",IF(COUNTIF('Books Register'!$AM$5:$AM$504,AE323)=1,SUMIF('Books Register'!$AM$5:$AM$504,AE323,'Books Register'!$AZ$5:$AZ$504),""))</f>
        <v/>
      </c>
      <c r="AI323" s="67" t="str">
        <f>IF(A323="","",IF(OR(AG323&gt;1,COUNTIF('Books Register'!$AM$5:$AM$504,AE323)&gt;1),"Duplicate",IF(AH323="","Only in 2B",INDEX('Books Register'!$AX$5:$AX$504,AH323))))</f>
        <v/>
      </c>
      <c r="AJ323" s="69" t="str">
        <f t="shared" si="36"/>
        <v/>
      </c>
      <c r="AK323" s="69" t="str">
        <f>IF(A323="","",IF(AND(R323&lt;&gt;"",R323&lt;&gt;Setup!$B$7),"Review POS / state",IF(SUMIF('FY Deadlines'!$A$5:$A$14,IF(MONTH(H323)&gt;=4,YEAR(H323),YEAR(H323)-1),'FY Deadlines'!$F$5:$F$14)=0,"Review FY deadline",IF(COUNTIFS('Books Register'!$AM$5:$AM$504,AE323,'Books Register'!$AI$5:$AI$504,"&gt;0")&gt;0,"Open - verify claim period",IF(AND(H323&lt;&gt;"",Setup!$B$24&gt;SUMIF('FY Deadlines'!$A$5:$A$14,IF(MONTH(H323)&gt;=4,YEAR(H323),YEAR(H323)-1),'FY Deadlines'!$F$5:$F$14)),"Section 16(4) expired","Open")))))</f>
        <v/>
      </c>
      <c r="AL323" s="190">
        <f t="shared" si="37"/>
        <v>319</v>
      </c>
      <c r="AM323" s="192" t="str">
        <f t="shared" si="38"/>
        <v/>
      </c>
      <c r="AN323" s="192" t="str">
        <f t="shared" si="39"/>
        <v/>
      </c>
    </row>
    <row r="324" spans="1:40" ht="15" customHeight="1" x14ac:dyDescent="0.25">
      <c r="A324" s="87"/>
      <c r="B324" s="88"/>
      <c r="C324" s="88"/>
      <c r="D324" s="88"/>
      <c r="E324" s="194"/>
      <c r="F324" s="88"/>
      <c r="G324" s="88"/>
      <c r="H324" s="89"/>
      <c r="I324" s="89"/>
      <c r="J324" s="89"/>
      <c r="K324" s="89"/>
      <c r="L324" s="90"/>
      <c r="M324" s="90"/>
      <c r="N324" s="90"/>
      <c r="O324" s="90"/>
      <c r="P324" s="90"/>
      <c r="Q324" s="90"/>
      <c r="R324" s="88"/>
      <c r="S324" s="88"/>
      <c r="T324" s="88"/>
      <c r="U324" s="88"/>
      <c r="V324" s="88"/>
      <c r="W324" s="89"/>
      <c r="X324" s="88"/>
      <c r="Y324" s="90"/>
      <c r="Z324" s="88"/>
      <c r="AA324" s="88"/>
      <c r="AB324" s="88"/>
      <c r="AC324" s="88"/>
      <c r="AD324" s="66" t="str">
        <f t="shared" si="32"/>
        <v/>
      </c>
      <c r="AE324" s="67" t="str">
        <f t="shared" si="33"/>
        <v/>
      </c>
      <c r="AF324" s="68" t="str">
        <f t="shared" si="34"/>
        <v/>
      </c>
      <c r="AG324" s="67" t="str">
        <f t="shared" si="35"/>
        <v/>
      </c>
      <c r="AH324" s="67" t="str">
        <f>IF(AE324="","",IF(COUNTIF('Books Register'!$AM$5:$AM$504,AE324)=1,SUMIF('Books Register'!$AM$5:$AM$504,AE324,'Books Register'!$AZ$5:$AZ$504),""))</f>
        <v/>
      </c>
      <c r="AI324" s="67" t="str">
        <f>IF(A324="","",IF(OR(AG324&gt;1,COUNTIF('Books Register'!$AM$5:$AM$504,AE324)&gt;1),"Duplicate",IF(AH324="","Only in 2B",INDEX('Books Register'!$AX$5:$AX$504,AH324))))</f>
        <v/>
      </c>
      <c r="AJ324" s="69" t="str">
        <f t="shared" si="36"/>
        <v/>
      </c>
      <c r="AK324" s="69" t="str">
        <f>IF(A324="","",IF(AND(R324&lt;&gt;"",R324&lt;&gt;Setup!$B$7),"Review POS / state",IF(SUMIF('FY Deadlines'!$A$5:$A$14,IF(MONTH(H324)&gt;=4,YEAR(H324),YEAR(H324)-1),'FY Deadlines'!$F$5:$F$14)=0,"Review FY deadline",IF(COUNTIFS('Books Register'!$AM$5:$AM$504,AE324,'Books Register'!$AI$5:$AI$504,"&gt;0")&gt;0,"Open - verify claim period",IF(AND(H324&lt;&gt;"",Setup!$B$24&gt;SUMIF('FY Deadlines'!$A$5:$A$14,IF(MONTH(H324)&gt;=4,YEAR(H324),YEAR(H324)-1),'FY Deadlines'!$F$5:$F$14)),"Section 16(4) expired","Open")))))</f>
        <v/>
      </c>
      <c r="AL324" s="190">
        <f t="shared" si="37"/>
        <v>320</v>
      </c>
      <c r="AM324" s="192" t="str">
        <f t="shared" si="38"/>
        <v/>
      </c>
      <c r="AN324" s="192" t="str">
        <f t="shared" si="39"/>
        <v/>
      </c>
    </row>
    <row r="325" spans="1:40" ht="15" customHeight="1" x14ac:dyDescent="0.25">
      <c r="A325" s="87"/>
      <c r="B325" s="88"/>
      <c r="C325" s="88"/>
      <c r="D325" s="88"/>
      <c r="E325" s="194"/>
      <c r="F325" s="88"/>
      <c r="G325" s="88"/>
      <c r="H325" s="89"/>
      <c r="I325" s="89"/>
      <c r="J325" s="89"/>
      <c r="K325" s="89"/>
      <c r="L325" s="90"/>
      <c r="M325" s="90"/>
      <c r="N325" s="90"/>
      <c r="O325" s="90"/>
      <c r="P325" s="90"/>
      <c r="Q325" s="90"/>
      <c r="R325" s="88"/>
      <c r="S325" s="88"/>
      <c r="T325" s="88"/>
      <c r="U325" s="88"/>
      <c r="V325" s="88"/>
      <c r="W325" s="89"/>
      <c r="X325" s="88"/>
      <c r="Y325" s="90"/>
      <c r="Z325" s="88"/>
      <c r="AA325" s="88"/>
      <c r="AB325" s="88"/>
      <c r="AC325" s="88"/>
      <c r="AD325" s="66" t="str">
        <f t="shared" ref="AD325:AD388" si="40">IF(G325="","",UPPER(SUBSTITUTE(SUBSTITUTE(SUBSTITUTE(SUBSTITUTE(SUBSTITUTE(TRIM(G325),"-",""),"/","")," ",""),".",""),"\","")))</f>
        <v/>
      </c>
      <c r="AE325" s="67" t="str">
        <f t="shared" ref="AE325:AE388" si="41">IF(OR(C325="",F325="",AD325=""),"",UPPER(TRIM(C325))&amp;"|"&amp;UPPER(TRIM(F325))&amp;"|"&amp;AD325)</f>
        <v/>
      </c>
      <c r="AF325" s="68" t="str">
        <f t="shared" ref="AF325:AF388" si="42">IF(A325="","",SUM(M325:P325))</f>
        <v/>
      </c>
      <c r="AG325" s="67" t="str">
        <f t="shared" ref="AG325:AG388" si="43">IF(AE325="","",COUNTIF($AE$5:$AE$504,AE325))</f>
        <v/>
      </c>
      <c r="AH325" s="67" t="str">
        <f>IF(AE325="","",IF(COUNTIF('Books Register'!$AM$5:$AM$504,AE325)=1,SUMIF('Books Register'!$AM$5:$AM$504,AE325,'Books Register'!$AZ$5:$AZ$504),""))</f>
        <v/>
      </c>
      <c r="AI325" s="67" t="str">
        <f>IF(A325="","",IF(OR(AG325&gt;1,COUNTIF('Books Register'!$AM$5:$AM$504,AE325)&gt;1),"Duplicate",IF(AH325="","Only in 2B",INDEX('Books Register'!$AX$5:$AX$504,AH325))))</f>
        <v/>
      </c>
      <c r="AJ325" s="69" t="str">
        <f t="shared" ref="AJ325:AJ388" si="44">IF(A325="","",IF(AH325&lt;&gt;"","See matched book row",IF(V325="Rejected","Hold: reverse/review through 4(B)",IF(V325="Pending","Hold: pending item requires temporary reversal/review",IF(T325&lt;&gt;"Available","No claim / review portal status","Verify ownership, receipt and books")))))</f>
        <v/>
      </c>
      <c r="AK325" s="69" t="str">
        <f>IF(A325="","",IF(AND(R325&lt;&gt;"",R325&lt;&gt;Setup!$B$7),"Review POS / state",IF(SUMIF('FY Deadlines'!$A$5:$A$14,IF(MONTH(H325)&gt;=4,YEAR(H325),YEAR(H325)-1),'FY Deadlines'!$F$5:$F$14)=0,"Review FY deadline",IF(COUNTIFS('Books Register'!$AM$5:$AM$504,AE325,'Books Register'!$AI$5:$AI$504,"&gt;0")&gt;0,"Open - verify claim period",IF(AND(H325&lt;&gt;"",Setup!$B$24&gt;SUMIF('FY Deadlines'!$A$5:$A$14,IF(MONTH(H325)&gt;=4,YEAR(H325),YEAR(H325)-1),'FY Deadlines'!$F$5:$F$14)),"Section 16(4) expired","Open")))))</f>
        <v/>
      </c>
      <c r="AL325" s="190">
        <f t="shared" ref="AL325:AL388" si="45">ROW()-4</f>
        <v>321</v>
      </c>
      <c r="AM325" s="192" t="str">
        <f t="shared" ref="AM325:AM388" si="46">IF($A325="","",IF(OR($B325="GSTR-1 B2B",$B325="GSTR-1A",$B325="IFF"),IF(OR($V325="Accepted",$V325="No Action",$V325="Deemed Accepted"),"INCLUDE","EXCLUDE"),IF(OR($B325="GSTR-5",$B325="GSTR-6",$B325="ICEGATE",$B325="Bill of Entry",$B325="RCM"),"INCLUDE","REVIEW SOURCE")))</f>
        <v/>
      </c>
      <c r="AN325" s="192" t="str">
        <f t="shared" ref="AN325:AN388" si="47">IF($A325="","",IF(OR($T325&lt;&gt;"Available",$AK325="Section 16(4) expired",$AK325="Review POS / state",$AM325&lt;&gt;"INCLUDE"),"EXCLUDE","INCLUDE"))</f>
        <v/>
      </c>
    </row>
    <row r="326" spans="1:40" ht="15" customHeight="1" x14ac:dyDescent="0.25">
      <c r="A326" s="87"/>
      <c r="B326" s="88"/>
      <c r="C326" s="88"/>
      <c r="D326" s="88"/>
      <c r="E326" s="194"/>
      <c r="F326" s="88"/>
      <c r="G326" s="88"/>
      <c r="H326" s="89"/>
      <c r="I326" s="89"/>
      <c r="J326" s="89"/>
      <c r="K326" s="89"/>
      <c r="L326" s="90"/>
      <c r="M326" s="90"/>
      <c r="N326" s="90"/>
      <c r="O326" s="90"/>
      <c r="P326" s="90"/>
      <c r="Q326" s="90"/>
      <c r="R326" s="88"/>
      <c r="S326" s="88"/>
      <c r="T326" s="88"/>
      <c r="U326" s="88"/>
      <c r="V326" s="88"/>
      <c r="W326" s="89"/>
      <c r="X326" s="88"/>
      <c r="Y326" s="90"/>
      <c r="Z326" s="88"/>
      <c r="AA326" s="88"/>
      <c r="AB326" s="88"/>
      <c r="AC326" s="88"/>
      <c r="AD326" s="66" t="str">
        <f t="shared" si="40"/>
        <v/>
      </c>
      <c r="AE326" s="67" t="str">
        <f t="shared" si="41"/>
        <v/>
      </c>
      <c r="AF326" s="68" t="str">
        <f t="shared" si="42"/>
        <v/>
      </c>
      <c r="AG326" s="67" t="str">
        <f t="shared" si="43"/>
        <v/>
      </c>
      <c r="AH326" s="67" t="str">
        <f>IF(AE326="","",IF(COUNTIF('Books Register'!$AM$5:$AM$504,AE326)=1,SUMIF('Books Register'!$AM$5:$AM$504,AE326,'Books Register'!$AZ$5:$AZ$504),""))</f>
        <v/>
      </c>
      <c r="AI326" s="67" t="str">
        <f>IF(A326="","",IF(OR(AG326&gt;1,COUNTIF('Books Register'!$AM$5:$AM$504,AE326)&gt;1),"Duplicate",IF(AH326="","Only in 2B",INDEX('Books Register'!$AX$5:$AX$504,AH326))))</f>
        <v/>
      </c>
      <c r="AJ326" s="69" t="str">
        <f t="shared" si="44"/>
        <v/>
      </c>
      <c r="AK326" s="69" t="str">
        <f>IF(A326="","",IF(AND(R326&lt;&gt;"",R326&lt;&gt;Setup!$B$7),"Review POS / state",IF(SUMIF('FY Deadlines'!$A$5:$A$14,IF(MONTH(H326)&gt;=4,YEAR(H326),YEAR(H326)-1),'FY Deadlines'!$F$5:$F$14)=0,"Review FY deadline",IF(COUNTIFS('Books Register'!$AM$5:$AM$504,AE326,'Books Register'!$AI$5:$AI$504,"&gt;0")&gt;0,"Open - verify claim period",IF(AND(H326&lt;&gt;"",Setup!$B$24&gt;SUMIF('FY Deadlines'!$A$5:$A$14,IF(MONTH(H326)&gt;=4,YEAR(H326),YEAR(H326)-1),'FY Deadlines'!$F$5:$F$14)),"Section 16(4) expired","Open")))))</f>
        <v/>
      </c>
      <c r="AL326" s="190">
        <f t="shared" si="45"/>
        <v>322</v>
      </c>
      <c r="AM326" s="192" t="str">
        <f t="shared" si="46"/>
        <v/>
      </c>
      <c r="AN326" s="192" t="str">
        <f t="shared" si="47"/>
        <v/>
      </c>
    </row>
    <row r="327" spans="1:40" ht="15" customHeight="1" x14ac:dyDescent="0.25">
      <c r="A327" s="87"/>
      <c r="B327" s="88"/>
      <c r="C327" s="88"/>
      <c r="D327" s="88"/>
      <c r="E327" s="194"/>
      <c r="F327" s="88"/>
      <c r="G327" s="88"/>
      <c r="H327" s="89"/>
      <c r="I327" s="89"/>
      <c r="J327" s="89"/>
      <c r="K327" s="89"/>
      <c r="L327" s="90"/>
      <c r="M327" s="90"/>
      <c r="N327" s="90"/>
      <c r="O327" s="90"/>
      <c r="P327" s="90"/>
      <c r="Q327" s="90"/>
      <c r="R327" s="88"/>
      <c r="S327" s="88"/>
      <c r="T327" s="88"/>
      <c r="U327" s="88"/>
      <c r="V327" s="88"/>
      <c r="W327" s="89"/>
      <c r="X327" s="88"/>
      <c r="Y327" s="90"/>
      <c r="Z327" s="88"/>
      <c r="AA327" s="88"/>
      <c r="AB327" s="88"/>
      <c r="AC327" s="88"/>
      <c r="AD327" s="66" t="str">
        <f t="shared" si="40"/>
        <v/>
      </c>
      <c r="AE327" s="67" t="str">
        <f t="shared" si="41"/>
        <v/>
      </c>
      <c r="AF327" s="68" t="str">
        <f t="shared" si="42"/>
        <v/>
      </c>
      <c r="AG327" s="67" t="str">
        <f t="shared" si="43"/>
        <v/>
      </c>
      <c r="AH327" s="67" t="str">
        <f>IF(AE327="","",IF(COUNTIF('Books Register'!$AM$5:$AM$504,AE327)=1,SUMIF('Books Register'!$AM$5:$AM$504,AE327,'Books Register'!$AZ$5:$AZ$504),""))</f>
        <v/>
      </c>
      <c r="AI327" s="67" t="str">
        <f>IF(A327="","",IF(OR(AG327&gt;1,COUNTIF('Books Register'!$AM$5:$AM$504,AE327)&gt;1),"Duplicate",IF(AH327="","Only in 2B",INDEX('Books Register'!$AX$5:$AX$504,AH327))))</f>
        <v/>
      </c>
      <c r="AJ327" s="69" t="str">
        <f t="shared" si="44"/>
        <v/>
      </c>
      <c r="AK327" s="69" t="str">
        <f>IF(A327="","",IF(AND(R327&lt;&gt;"",R327&lt;&gt;Setup!$B$7),"Review POS / state",IF(SUMIF('FY Deadlines'!$A$5:$A$14,IF(MONTH(H327)&gt;=4,YEAR(H327),YEAR(H327)-1),'FY Deadlines'!$F$5:$F$14)=0,"Review FY deadline",IF(COUNTIFS('Books Register'!$AM$5:$AM$504,AE327,'Books Register'!$AI$5:$AI$504,"&gt;0")&gt;0,"Open - verify claim period",IF(AND(H327&lt;&gt;"",Setup!$B$24&gt;SUMIF('FY Deadlines'!$A$5:$A$14,IF(MONTH(H327)&gt;=4,YEAR(H327),YEAR(H327)-1),'FY Deadlines'!$F$5:$F$14)),"Section 16(4) expired","Open")))))</f>
        <v/>
      </c>
      <c r="AL327" s="190">
        <f t="shared" si="45"/>
        <v>323</v>
      </c>
      <c r="AM327" s="192" t="str">
        <f t="shared" si="46"/>
        <v/>
      </c>
      <c r="AN327" s="192" t="str">
        <f t="shared" si="47"/>
        <v/>
      </c>
    </row>
    <row r="328" spans="1:40" ht="15" customHeight="1" x14ac:dyDescent="0.25">
      <c r="A328" s="87"/>
      <c r="B328" s="88"/>
      <c r="C328" s="88"/>
      <c r="D328" s="88"/>
      <c r="E328" s="194"/>
      <c r="F328" s="88"/>
      <c r="G328" s="88"/>
      <c r="H328" s="89"/>
      <c r="I328" s="89"/>
      <c r="J328" s="89"/>
      <c r="K328" s="89"/>
      <c r="L328" s="90"/>
      <c r="M328" s="90"/>
      <c r="N328" s="90"/>
      <c r="O328" s="90"/>
      <c r="P328" s="90"/>
      <c r="Q328" s="90"/>
      <c r="R328" s="88"/>
      <c r="S328" s="88"/>
      <c r="T328" s="88"/>
      <c r="U328" s="88"/>
      <c r="V328" s="88"/>
      <c r="W328" s="89"/>
      <c r="X328" s="88"/>
      <c r="Y328" s="90"/>
      <c r="Z328" s="88"/>
      <c r="AA328" s="88"/>
      <c r="AB328" s="88"/>
      <c r="AC328" s="88"/>
      <c r="AD328" s="66" t="str">
        <f t="shared" si="40"/>
        <v/>
      </c>
      <c r="AE328" s="67" t="str">
        <f t="shared" si="41"/>
        <v/>
      </c>
      <c r="AF328" s="68" t="str">
        <f t="shared" si="42"/>
        <v/>
      </c>
      <c r="AG328" s="67" t="str">
        <f t="shared" si="43"/>
        <v/>
      </c>
      <c r="AH328" s="67" t="str">
        <f>IF(AE328="","",IF(COUNTIF('Books Register'!$AM$5:$AM$504,AE328)=1,SUMIF('Books Register'!$AM$5:$AM$504,AE328,'Books Register'!$AZ$5:$AZ$504),""))</f>
        <v/>
      </c>
      <c r="AI328" s="67" t="str">
        <f>IF(A328="","",IF(OR(AG328&gt;1,COUNTIF('Books Register'!$AM$5:$AM$504,AE328)&gt;1),"Duplicate",IF(AH328="","Only in 2B",INDEX('Books Register'!$AX$5:$AX$504,AH328))))</f>
        <v/>
      </c>
      <c r="AJ328" s="69" t="str">
        <f t="shared" si="44"/>
        <v/>
      </c>
      <c r="AK328" s="69" t="str">
        <f>IF(A328="","",IF(AND(R328&lt;&gt;"",R328&lt;&gt;Setup!$B$7),"Review POS / state",IF(SUMIF('FY Deadlines'!$A$5:$A$14,IF(MONTH(H328)&gt;=4,YEAR(H328),YEAR(H328)-1),'FY Deadlines'!$F$5:$F$14)=0,"Review FY deadline",IF(COUNTIFS('Books Register'!$AM$5:$AM$504,AE328,'Books Register'!$AI$5:$AI$504,"&gt;0")&gt;0,"Open - verify claim period",IF(AND(H328&lt;&gt;"",Setup!$B$24&gt;SUMIF('FY Deadlines'!$A$5:$A$14,IF(MONTH(H328)&gt;=4,YEAR(H328),YEAR(H328)-1),'FY Deadlines'!$F$5:$F$14)),"Section 16(4) expired","Open")))))</f>
        <v/>
      </c>
      <c r="AL328" s="190">
        <f t="shared" si="45"/>
        <v>324</v>
      </c>
      <c r="AM328" s="192" t="str">
        <f t="shared" si="46"/>
        <v/>
      </c>
      <c r="AN328" s="192" t="str">
        <f t="shared" si="47"/>
        <v/>
      </c>
    </row>
    <row r="329" spans="1:40" ht="15" customHeight="1" x14ac:dyDescent="0.25">
      <c r="A329" s="87"/>
      <c r="B329" s="88"/>
      <c r="C329" s="88"/>
      <c r="D329" s="88"/>
      <c r="E329" s="194"/>
      <c r="F329" s="88"/>
      <c r="G329" s="88"/>
      <c r="H329" s="89"/>
      <c r="I329" s="89"/>
      <c r="J329" s="89"/>
      <c r="K329" s="89"/>
      <c r="L329" s="90"/>
      <c r="M329" s="90"/>
      <c r="N329" s="90"/>
      <c r="O329" s="90"/>
      <c r="P329" s="90"/>
      <c r="Q329" s="90"/>
      <c r="R329" s="88"/>
      <c r="S329" s="88"/>
      <c r="T329" s="88"/>
      <c r="U329" s="88"/>
      <c r="V329" s="88"/>
      <c r="W329" s="89"/>
      <c r="X329" s="88"/>
      <c r="Y329" s="90"/>
      <c r="Z329" s="88"/>
      <c r="AA329" s="88"/>
      <c r="AB329" s="88"/>
      <c r="AC329" s="88"/>
      <c r="AD329" s="66" t="str">
        <f t="shared" si="40"/>
        <v/>
      </c>
      <c r="AE329" s="67" t="str">
        <f t="shared" si="41"/>
        <v/>
      </c>
      <c r="AF329" s="68" t="str">
        <f t="shared" si="42"/>
        <v/>
      </c>
      <c r="AG329" s="67" t="str">
        <f t="shared" si="43"/>
        <v/>
      </c>
      <c r="AH329" s="67" t="str">
        <f>IF(AE329="","",IF(COUNTIF('Books Register'!$AM$5:$AM$504,AE329)=1,SUMIF('Books Register'!$AM$5:$AM$504,AE329,'Books Register'!$AZ$5:$AZ$504),""))</f>
        <v/>
      </c>
      <c r="AI329" s="67" t="str">
        <f>IF(A329="","",IF(OR(AG329&gt;1,COUNTIF('Books Register'!$AM$5:$AM$504,AE329)&gt;1),"Duplicate",IF(AH329="","Only in 2B",INDEX('Books Register'!$AX$5:$AX$504,AH329))))</f>
        <v/>
      </c>
      <c r="AJ329" s="69" t="str">
        <f t="shared" si="44"/>
        <v/>
      </c>
      <c r="AK329" s="69" t="str">
        <f>IF(A329="","",IF(AND(R329&lt;&gt;"",R329&lt;&gt;Setup!$B$7),"Review POS / state",IF(SUMIF('FY Deadlines'!$A$5:$A$14,IF(MONTH(H329)&gt;=4,YEAR(H329),YEAR(H329)-1),'FY Deadlines'!$F$5:$F$14)=0,"Review FY deadline",IF(COUNTIFS('Books Register'!$AM$5:$AM$504,AE329,'Books Register'!$AI$5:$AI$504,"&gt;0")&gt;0,"Open - verify claim period",IF(AND(H329&lt;&gt;"",Setup!$B$24&gt;SUMIF('FY Deadlines'!$A$5:$A$14,IF(MONTH(H329)&gt;=4,YEAR(H329),YEAR(H329)-1),'FY Deadlines'!$F$5:$F$14)),"Section 16(4) expired","Open")))))</f>
        <v/>
      </c>
      <c r="AL329" s="190">
        <f t="shared" si="45"/>
        <v>325</v>
      </c>
      <c r="AM329" s="192" t="str">
        <f t="shared" si="46"/>
        <v/>
      </c>
      <c r="AN329" s="192" t="str">
        <f t="shared" si="47"/>
        <v/>
      </c>
    </row>
    <row r="330" spans="1:40" ht="15" customHeight="1" x14ac:dyDescent="0.25">
      <c r="A330" s="87"/>
      <c r="B330" s="88"/>
      <c r="C330" s="88"/>
      <c r="D330" s="88"/>
      <c r="E330" s="194"/>
      <c r="F330" s="88"/>
      <c r="G330" s="88"/>
      <c r="H330" s="89"/>
      <c r="I330" s="89"/>
      <c r="J330" s="89"/>
      <c r="K330" s="89"/>
      <c r="L330" s="90"/>
      <c r="M330" s="90"/>
      <c r="N330" s="90"/>
      <c r="O330" s="90"/>
      <c r="P330" s="90"/>
      <c r="Q330" s="90"/>
      <c r="R330" s="88"/>
      <c r="S330" s="88"/>
      <c r="T330" s="88"/>
      <c r="U330" s="88"/>
      <c r="V330" s="88"/>
      <c r="W330" s="89"/>
      <c r="X330" s="88"/>
      <c r="Y330" s="90"/>
      <c r="Z330" s="88"/>
      <c r="AA330" s="88"/>
      <c r="AB330" s="88"/>
      <c r="AC330" s="88"/>
      <c r="AD330" s="66" t="str">
        <f t="shared" si="40"/>
        <v/>
      </c>
      <c r="AE330" s="67" t="str">
        <f t="shared" si="41"/>
        <v/>
      </c>
      <c r="AF330" s="68" t="str">
        <f t="shared" si="42"/>
        <v/>
      </c>
      <c r="AG330" s="67" t="str">
        <f t="shared" si="43"/>
        <v/>
      </c>
      <c r="AH330" s="67" t="str">
        <f>IF(AE330="","",IF(COUNTIF('Books Register'!$AM$5:$AM$504,AE330)=1,SUMIF('Books Register'!$AM$5:$AM$504,AE330,'Books Register'!$AZ$5:$AZ$504),""))</f>
        <v/>
      </c>
      <c r="AI330" s="67" t="str">
        <f>IF(A330="","",IF(OR(AG330&gt;1,COUNTIF('Books Register'!$AM$5:$AM$504,AE330)&gt;1),"Duplicate",IF(AH330="","Only in 2B",INDEX('Books Register'!$AX$5:$AX$504,AH330))))</f>
        <v/>
      </c>
      <c r="AJ330" s="69" t="str">
        <f t="shared" si="44"/>
        <v/>
      </c>
      <c r="AK330" s="69" t="str">
        <f>IF(A330="","",IF(AND(R330&lt;&gt;"",R330&lt;&gt;Setup!$B$7),"Review POS / state",IF(SUMIF('FY Deadlines'!$A$5:$A$14,IF(MONTH(H330)&gt;=4,YEAR(H330),YEAR(H330)-1),'FY Deadlines'!$F$5:$F$14)=0,"Review FY deadline",IF(COUNTIFS('Books Register'!$AM$5:$AM$504,AE330,'Books Register'!$AI$5:$AI$504,"&gt;0")&gt;0,"Open - verify claim period",IF(AND(H330&lt;&gt;"",Setup!$B$24&gt;SUMIF('FY Deadlines'!$A$5:$A$14,IF(MONTH(H330)&gt;=4,YEAR(H330),YEAR(H330)-1),'FY Deadlines'!$F$5:$F$14)),"Section 16(4) expired","Open")))))</f>
        <v/>
      </c>
      <c r="AL330" s="190">
        <f t="shared" si="45"/>
        <v>326</v>
      </c>
      <c r="AM330" s="192" t="str">
        <f t="shared" si="46"/>
        <v/>
      </c>
      <c r="AN330" s="192" t="str">
        <f t="shared" si="47"/>
        <v/>
      </c>
    </row>
    <row r="331" spans="1:40" ht="15" customHeight="1" x14ac:dyDescent="0.25">
      <c r="A331" s="87"/>
      <c r="B331" s="88"/>
      <c r="C331" s="88"/>
      <c r="D331" s="88"/>
      <c r="E331" s="194"/>
      <c r="F331" s="88"/>
      <c r="G331" s="88"/>
      <c r="H331" s="89"/>
      <c r="I331" s="89"/>
      <c r="J331" s="89"/>
      <c r="K331" s="89"/>
      <c r="L331" s="90"/>
      <c r="M331" s="90"/>
      <c r="N331" s="90"/>
      <c r="O331" s="90"/>
      <c r="P331" s="90"/>
      <c r="Q331" s="90"/>
      <c r="R331" s="88"/>
      <c r="S331" s="88"/>
      <c r="T331" s="88"/>
      <c r="U331" s="88"/>
      <c r="V331" s="88"/>
      <c r="W331" s="89"/>
      <c r="X331" s="88"/>
      <c r="Y331" s="90"/>
      <c r="Z331" s="88"/>
      <c r="AA331" s="88"/>
      <c r="AB331" s="88"/>
      <c r="AC331" s="88"/>
      <c r="AD331" s="66" t="str">
        <f t="shared" si="40"/>
        <v/>
      </c>
      <c r="AE331" s="67" t="str">
        <f t="shared" si="41"/>
        <v/>
      </c>
      <c r="AF331" s="68" t="str">
        <f t="shared" si="42"/>
        <v/>
      </c>
      <c r="AG331" s="67" t="str">
        <f t="shared" si="43"/>
        <v/>
      </c>
      <c r="AH331" s="67" t="str">
        <f>IF(AE331="","",IF(COUNTIF('Books Register'!$AM$5:$AM$504,AE331)=1,SUMIF('Books Register'!$AM$5:$AM$504,AE331,'Books Register'!$AZ$5:$AZ$504),""))</f>
        <v/>
      </c>
      <c r="AI331" s="67" t="str">
        <f>IF(A331="","",IF(OR(AG331&gt;1,COUNTIF('Books Register'!$AM$5:$AM$504,AE331)&gt;1),"Duplicate",IF(AH331="","Only in 2B",INDEX('Books Register'!$AX$5:$AX$504,AH331))))</f>
        <v/>
      </c>
      <c r="AJ331" s="69" t="str">
        <f t="shared" si="44"/>
        <v/>
      </c>
      <c r="AK331" s="69" t="str">
        <f>IF(A331="","",IF(AND(R331&lt;&gt;"",R331&lt;&gt;Setup!$B$7),"Review POS / state",IF(SUMIF('FY Deadlines'!$A$5:$A$14,IF(MONTH(H331)&gt;=4,YEAR(H331),YEAR(H331)-1),'FY Deadlines'!$F$5:$F$14)=0,"Review FY deadline",IF(COUNTIFS('Books Register'!$AM$5:$AM$504,AE331,'Books Register'!$AI$5:$AI$504,"&gt;0")&gt;0,"Open - verify claim period",IF(AND(H331&lt;&gt;"",Setup!$B$24&gt;SUMIF('FY Deadlines'!$A$5:$A$14,IF(MONTH(H331)&gt;=4,YEAR(H331),YEAR(H331)-1),'FY Deadlines'!$F$5:$F$14)),"Section 16(4) expired","Open")))))</f>
        <v/>
      </c>
      <c r="AL331" s="190">
        <f t="shared" si="45"/>
        <v>327</v>
      </c>
      <c r="AM331" s="192" t="str">
        <f t="shared" si="46"/>
        <v/>
      </c>
      <c r="AN331" s="192" t="str">
        <f t="shared" si="47"/>
        <v/>
      </c>
    </row>
    <row r="332" spans="1:40" ht="15" customHeight="1" x14ac:dyDescent="0.25">
      <c r="A332" s="87"/>
      <c r="B332" s="88"/>
      <c r="C332" s="88"/>
      <c r="D332" s="88"/>
      <c r="E332" s="194"/>
      <c r="F332" s="88"/>
      <c r="G332" s="88"/>
      <c r="H332" s="89"/>
      <c r="I332" s="89"/>
      <c r="J332" s="89"/>
      <c r="K332" s="89"/>
      <c r="L332" s="90"/>
      <c r="M332" s="90"/>
      <c r="N332" s="90"/>
      <c r="O332" s="90"/>
      <c r="P332" s="90"/>
      <c r="Q332" s="90"/>
      <c r="R332" s="88"/>
      <c r="S332" s="88"/>
      <c r="T332" s="88"/>
      <c r="U332" s="88"/>
      <c r="V332" s="88"/>
      <c r="W332" s="89"/>
      <c r="X332" s="88"/>
      <c r="Y332" s="90"/>
      <c r="Z332" s="88"/>
      <c r="AA332" s="88"/>
      <c r="AB332" s="88"/>
      <c r="AC332" s="88"/>
      <c r="AD332" s="66" t="str">
        <f t="shared" si="40"/>
        <v/>
      </c>
      <c r="AE332" s="67" t="str">
        <f t="shared" si="41"/>
        <v/>
      </c>
      <c r="AF332" s="68" t="str">
        <f t="shared" si="42"/>
        <v/>
      </c>
      <c r="AG332" s="67" t="str">
        <f t="shared" si="43"/>
        <v/>
      </c>
      <c r="AH332" s="67" t="str">
        <f>IF(AE332="","",IF(COUNTIF('Books Register'!$AM$5:$AM$504,AE332)=1,SUMIF('Books Register'!$AM$5:$AM$504,AE332,'Books Register'!$AZ$5:$AZ$504),""))</f>
        <v/>
      </c>
      <c r="AI332" s="67" t="str">
        <f>IF(A332="","",IF(OR(AG332&gt;1,COUNTIF('Books Register'!$AM$5:$AM$504,AE332)&gt;1),"Duplicate",IF(AH332="","Only in 2B",INDEX('Books Register'!$AX$5:$AX$504,AH332))))</f>
        <v/>
      </c>
      <c r="AJ332" s="69" t="str">
        <f t="shared" si="44"/>
        <v/>
      </c>
      <c r="AK332" s="69" t="str">
        <f>IF(A332="","",IF(AND(R332&lt;&gt;"",R332&lt;&gt;Setup!$B$7),"Review POS / state",IF(SUMIF('FY Deadlines'!$A$5:$A$14,IF(MONTH(H332)&gt;=4,YEAR(H332),YEAR(H332)-1),'FY Deadlines'!$F$5:$F$14)=0,"Review FY deadline",IF(COUNTIFS('Books Register'!$AM$5:$AM$504,AE332,'Books Register'!$AI$5:$AI$504,"&gt;0")&gt;0,"Open - verify claim period",IF(AND(H332&lt;&gt;"",Setup!$B$24&gt;SUMIF('FY Deadlines'!$A$5:$A$14,IF(MONTH(H332)&gt;=4,YEAR(H332),YEAR(H332)-1),'FY Deadlines'!$F$5:$F$14)),"Section 16(4) expired","Open")))))</f>
        <v/>
      </c>
      <c r="AL332" s="190">
        <f t="shared" si="45"/>
        <v>328</v>
      </c>
      <c r="AM332" s="192" t="str">
        <f t="shared" si="46"/>
        <v/>
      </c>
      <c r="AN332" s="192" t="str">
        <f t="shared" si="47"/>
        <v/>
      </c>
    </row>
    <row r="333" spans="1:40" ht="15" customHeight="1" x14ac:dyDescent="0.25">
      <c r="A333" s="87"/>
      <c r="B333" s="88"/>
      <c r="C333" s="88"/>
      <c r="D333" s="88"/>
      <c r="E333" s="194"/>
      <c r="F333" s="88"/>
      <c r="G333" s="88"/>
      <c r="H333" s="89"/>
      <c r="I333" s="89"/>
      <c r="J333" s="89"/>
      <c r="K333" s="89"/>
      <c r="L333" s="90"/>
      <c r="M333" s="90"/>
      <c r="N333" s="90"/>
      <c r="O333" s="90"/>
      <c r="P333" s="90"/>
      <c r="Q333" s="90"/>
      <c r="R333" s="88"/>
      <c r="S333" s="88"/>
      <c r="T333" s="88"/>
      <c r="U333" s="88"/>
      <c r="V333" s="88"/>
      <c r="W333" s="89"/>
      <c r="X333" s="88"/>
      <c r="Y333" s="90"/>
      <c r="Z333" s="88"/>
      <c r="AA333" s="88"/>
      <c r="AB333" s="88"/>
      <c r="AC333" s="88"/>
      <c r="AD333" s="66" t="str">
        <f t="shared" si="40"/>
        <v/>
      </c>
      <c r="AE333" s="67" t="str">
        <f t="shared" si="41"/>
        <v/>
      </c>
      <c r="AF333" s="68" t="str">
        <f t="shared" si="42"/>
        <v/>
      </c>
      <c r="AG333" s="67" t="str">
        <f t="shared" si="43"/>
        <v/>
      </c>
      <c r="AH333" s="67" t="str">
        <f>IF(AE333="","",IF(COUNTIF('Books Register'!$AM$5:$AM$504,AE333)=1,SUMIF('Books Register'!$AM$5:$AM$504,AE333,'Books Register'!$AZ$5:$AZ$504),""))</f>
        <v/>
      </c>
      <c r="AI333" s="67" t="str">
        <f>IF(A333="","",IF(OR(AG333&gt;1,COUNTIF('Books Register'!$AM$5:$AM$504,AE333)&gt;1),"Duplicate",IF(AH333="","Only in 2B",INDEX('Books Register'!$AX$5:$AX$504,AH333))))</f>
        <v/>
      </c>
      <c r="AJ333" s="69" t="str">
        <f t="shared" si="44"/>
        <v/>
      </c>
      <c r="AK333" s="69" t="str">
        <f>IF(A333="","",IF(AND(R333&lt;&gt;"",R333&lt;&gt;Setup!$B$7),"Review POS / state",IF(SUMIF('FY Deadlines'!$A$5:$A$14,IF(MONTH(H333)&gt;=4,YEAR(H333),YEAR(H333)-1),'FY Deadlines'!$F$5:$F$14)=0,"Review FY deadline",IF(COUNTIFS('Books Register'!$AM$5:$AM$504,AE333,'Books Register'!$AI$5:$AI$504,"&gt;0")&gt;0,"Open - verify claim period",IF(AND(H333&lt;&gt;"",Setup!$B$24&gt;SUMIF('FY Deadlines'!$A$5:$A$14,IF(MONTH(H333)&gt;=4,YEAR(H333),YEAR(H333)-1),'FY Deadlines'!$F$5:$F$14)),"Section 16(4) expired","Open")))))</f>
        <v/>
      </c>
      <c r="AL333" s="190">
        <f t="shared" si="45"/>
        <v>329</v>
      </c>
      <c r="AM333" s="192" t="str">
        <f t="shared" si="46"/>
        <v/>
      </c>
      <c r="AN333" s="192" t="str">
        <f t="shared" si="47"/>
        <v/>
      </c>
    </row>
    <row r="334" spans="1:40" ht="15" customHeight="1" x14ac:dyDescent="0.25">
      <c r="A334" s="87"/>
      <c r="B334" s="88"/>
      <c r="C334" s="88"/>
      <c r="D334" s="88"/>
      <c r="E334" s="194"/>
      <c r="F334" s="88"/>
      <c r="G334" s="88"/>
      <c r="H334" s="89"/>
      <c r="I334" s="89"/>
      <c r="J334" s="89"/>
      <c r="K334" s="89"/>
      <c r="L334" s="90"/>
      <c r="M334" s="90"/>
      <c r="N334" s="90"/>
      <c r="O334" s="90"/>
      <c r="P334" s="90"/>
      <c r="Q334" s="90"/>
      <c r="R334" s="88"/>
      <c r="S334" s="88"/>
      <c r="T334" s="88"/>
      <c r="U334" s="88"/>
      <c r="V334" s="88"/>
      <c r="W334" s="89"/>
      <c r="X334" s="88"/>
      <c r="Y334" s="90"/>
      <c r="Z334" s="88"/>
      <c r="AA334" s="88"/>
      <c r="AB334" s="88"/>
      <c r="AC334" s="88"/>
      <c r="AD334" s="66" t="str">
        <f t="shared" si="40"/>
        <v/>
      </c>
      <c r="AE334" s="67" t="str">
        <f t="shared" si="41"/>
        <v/>
      </c>
      <c r="AF334" s="68" t="str">
        <f t="shared" si="42"/>
        <v/>
      </c>
      <c r="AG334" s="67" t="str">
        <f t="shared" si="43"/>
        <v/>
      </c>
      <c r="AH334" s="67" t="str">
        <f>IF(AE334="","",IF(COUNTIF('Books Register'!$AM$5:$AM$504,AE334)=1,SUMIF('Books Register'!$AM$5:$AM$504,AE334,'Books Register'!$AZ$5:$AZ$504),""))</f>
        <v/>
      </c>
      <c r="AI334" s="67" t="str">
        <f>IF(A334="","",IF(OR(AG334&gt;1,COUNTIF('Books Register'!$AM$5:$AM$504,AE334)&gt;1),"Duplicate",IF(AH334="","Only in 2B",INDEX('Books Register'!$AX$5:$AX$504,AH334))))</f>
        <v/>
      </c>
      <c r="AJ334" s="69" t="str">
        <f t="shared" si="44"/>
        <v/>
      </c>
      <c r="AK334" s="69" t="str">
        <f>IF(A334="","",IF(AND(R334&lt;&gt;"",R334&lt;&gt;Setup!$B$7),"Review POS / state",IF(SUMIF('FY Deadlines'!$A$5:$A$14,IF(MONTH(H334)&gt;=4,YEAR(H334),YEAR(H334)-1),'FY Deadlines'!$F$5:$F$14)=0,"Review FY deadline",IF(COUNTIFS('Books Register'!$AM$5:$AM$504,AE334,'Books Register'!$AI$5:$AI$504,"&gt;0")&gt;0,"Open - verify claim period",IF(AND(H334&lt;&gt;"",Setup!$B$24&gt;SUMIF('FY Deadlines'!$A$5:$A$14,IF(MONTH(H334)&gt;=4,YEAR(H334),YEAR(H334)-1),'FY Deadlines'!$F$5:$F$14)),"Section 16(4) expired","Open")))))</f>
        <v/>
      </c>
      <c r="AL334" s="190">
        <f t="shared" si="45"/>
        <v>330</v>
      </c>
      <c r="AM334" s="192" t="str">
        <f t="shared" si="46"/>
        <v/>
      </c>
      <c r="AN334" s="192" t="str">
        <f t="shared" si="47"/>
        <v/>
      </c>
    </row>
    <row r="335" spans="1:40" ht="15" customHeight="1" x14ac:dyDescent="0.25">
      <c r="A335" s="87"/>
      <c r="B335" s="88"/>
      <c r="C335" s="88"/>
      <c r="D335" s="88"/>
      <c r="E335" s="194"/>
      <c r="F335" s="88"/>
      <c r="G335" s="88"/>
      <c r="H335" s="89"/>
      <c r="I335" s="89"/>
      <c r="J335" s="89"/>
      <c r="K335" s="89"/>
      <c r="L335" s="90"/>
      <c r="M335" s="90"/>
      <c r="N335" s="90"/>
      <c r="O335" s="90"/>
      <c r="P335" s="90"/>
      <c r="Q335" s="90"/>
      <c r="R335" s="88"/>
      <c r="S335" s="88"/>
      <c r="T335" s="88"/>
      <c r="U335" s="88"/>
      <c r="V335" s="88"/>
      <c r="W335" s="89"/>
      <c r="X335" s="88"/>
      <c r="Y335" s="90"/>
      <c r="Z335" s="88"/>
      <c r="AA335" s="88"/>
      <c r="AB335" s="88"/>
      <c r="AC335" s="88"/>
      <c r="AD335" s="66" t="str">
        <f t="shared" si="40"/>
        <v/>
      </c>
      <c r="AE335" s="67" t="str">
        <f t="shared" si="41"/>
        <v/>
      </c>
      <c r="AF335" s="68" t="str">
        <f t="shared" si="42"/>
        <v/>
      </c>
      <c r="AG335" s="67" t="str">
        <f t="shared" si="43"/>
        <v/>
      </c>
      <c r="AH335" s="67" t="str">
        <f>IF(AE335="","",IF(COUNTIF('Books Register'!$AM$5:$AM$504,AE335)=1,SUMIF('Books Register'!$AM$5:$AM$504,AE335,'Books Register'!$AZ$5:$AZ$504),""))</f>
        <v/>
      </c>
      <c r="AI335" s="67" t="str">
        <f>IF(A335="","",IF(OR(AG335&gt;1,COUNTIF('Books Register'!$AM$5:$AM$504,AE335)&gt;1),"Duplicate",IF(AH335="","Only in 2B",INDEX('Books Register'!$AX$5:$AX$504,AH335))))</f>
        <v/>
      </c>
      <c r="AJ335" s="69" t="str">
        <f t="shared" si="44"/>
        <v/>
      </c>
      <c r="AK335" s="69" t="str">
        <f>IF(A335="","",IF(AND(R335&lt;&gt;"",R335&lt;&gt;Setup!$B$7),"Review POS / state",IF(SUMIF('FY Deadlines'!$A$5:$A$14,IF(MONTH(H335)&gt;=4,YEAR(H335),YEAR(H335)-1),'FY Deadlines'!$F$5:$F$14)=0,"Review FY deadline",IF(COUNTIFS('Books Register'!$AM$5:$AM$504,AE335,'Books Register'!$AI$5:$AI$504,"&gt;0")&gt;0,"Open - verify claim period",IF(AND(H335&lt;&gt;"",Setup!$B$24&gt;SUMIF('FY Deadlines'!$A$5:$A$14,IF(MONTH(H335)&gt;=4,YEAR(H335),YEAR(H335)-1),'FY Deadlines'!$F$5:$F$14)),"Section 16(4) expired","Open")))))</f>
        <v/>
      </c>
      <c r="AL335" s="190">
        <f t="shared" si="45"/>
        <v>331</v>
      </c>
      <c r="AM335" s="192" t="str">
        <f t="shared" si="46"/>
        <v/>
      </c>
      <c r="AN335" s="192" t="str">
        <f t="shared" si="47"/>
        <v/>
      </c>
    </row>
    <row r="336" spans="1:40" ht="15" customHeight="1" x14ac:dyDescent="0.25">
      <c r="A336" s="87"/>
      <c r="B336" s="88"/>
      <c r="C336" s="88"/>
      <c r="D336" s="88"/>
      <c r="E336" s="194"/>
      <c r="F336" s="88"/>
      <c r="G336" s="88"/>
      <c r="H336" s="89"/>
      <c r="I336" s="89"/>
      <c r="J336" s="89"/>
      <c r="K336" s="89"/>
      <c r="L336" s="90"/>
      <c r="M336" s="90"/>
      <c r="N336" s="90"/>
      <c r="O336" s="90"/>
      <c r="P336" s="90"/>
      <c r="Q336" s="90"/>
      <c r="R336" s="88"/>
      <c r="S336" s="88"/>
      <c r="T336" s="88"/>
      <c r="U336" s="88"/>
      <c r="V336" s="88"/>
      <c r="W336" s="89"/>
      <c r="X336" s="88"/>
      <c r="Y336" s="90"/>
      <c r="Z336" s="88"/>
      <c r="AA336" s="88"/>
      <c r="AB336" s="88"/>
      <c r="AC336" s="88"/>
      <c r="AD336" s="66" t="str">
        <f t="shared" si="40"/>
        <v/>
      </c>
      <c r="AE336" s="67" t="str">
        <f t="shared" si="41"/>
        <v/>
      </c>
      <c r="AF336" s="68" t="str">
        <f t="shared" si="42"/>
        <v/>
      </c>
      <c r="AG336" s="67" t="str">
        <f t="shared" si="43"/>
        <v/>
      </c>
      <c r="AH336" s="67" t="str">
        <f>IF(AE336="","",IF(COUNTIF('Books Register'!$AM$5:$AM$504,AE336)=1,SUMIF('Books Register'!$AM$5:$AM$504,AE336,'Books Register'!$AZ$5:$AZ$504),""))</f>
        <v/>
      </c>
      <c r="AI336" s="67" t="str">
        <f>IF(A336="","",IF(OR(AG336&gt;1,COUNTIF('Books Register'!$AM$5:$AM$504,AE336)&gt;1),"Duplicate",IF(AH336="","Only in 2B",INDEX('Books Register'!$AX$5:$AX$504,AH336))))</f>
        <v/>
      </c>
      <c r="AJ336" s="69" t="str">
        <f t="shared" si="44"/>
        <v/>
      </c>
      <c r="AK336" s="69" t="str">
        <f>IF(A336="","",IF(AND(R336&lt;&gt;"",R336&lt;&gt;Setup!$B$7),"Review POS / state",IF(SUMIF('FY Deadlines'!$A$5:$A$14,IF(MONTH(H336)&gt;=4,YEAR(H336),YEAR(H336)-1),'FY Deadlines'!$F$5:$F$14)=0,"Review FY deadline",IF(COUNTIFS('Books Register'!$AM$5:$AM$504,AE336,'Books Register'!$AI$5:$AI$504,"&gt;0")&gt;0,"Open - verify claim period",IF(AND(H336&lt;&gt;"",Setup!$B$24&gt;SUMIF('FY Deadlines'!$A$5:$A$14,IF(MONTH(H336)&gt;=4,YEAR(H336),YEAR(H336)-1),'FY Deadlines'!$F$5:$F$14)),"Section 16(4) expired","Open")))))</f>
        <v/>
      </c>
      <c r="AL336" s="190">
        <f t="shared" si="45"/>
        <v>332</v>
      </c>
      <c r="AM336" s="192" t="str">
        <f t="shared" si="46"/>
        <v/>
      </c>
      <c r="AN336" s="192" t="str">
        <f t="shared" si="47"/>
        <v/>
      </c>
    </row>
    <row r="337" spans="1:40" ht="15" customHeight="1" x14ac:dyDescent="0.25">
      <c r="A337" s="87"/>
      <c r="B337" s="88"/>
      <c r="C337" s="88"/>
      <c r="D337" s="88"/>
      <c r="E337" s="194"/>
      <c r="F337" s="88"/>
      <c r="G337" s="88"/>
      <c r="H337" s="89"/>
      <c r="I337" s="89"/>
      <c r="J337" s="89"/>
      <c r="K337" s="89"/>
      <c r="L337" s="90"/>
      <c r="M337" s="90"/>
      <c r="N337" s="90"/>
      <c r="O337" s="90"/>
      <c r="P337" s="90"/>
      <c r="Q337" s="90"/>
      <c r="R337" s="88"/>
      <c r="S337" s="88"/>
      <c r="T337" s="88"/>
      <c r="U337" s="88"/>
      <c r="V337" s="88"/>
      <c r="W337" s="89"/>
      <c r="X337" s="88"/>
      <c r="Y337" s="90"/>
      <c r="Z337" s="88"/>
      <c r="AA337" s="88"/>
      <c r="AB337" s="88"/>
      <c r="AC337" s="88"/>
      <c r="AD337" s="66" t="str">
        <f t="shared" si="40"/>
        <v/>
      </c>
      <c r="AE337" s="67" t="str">
        <f t="shared" si="41"/>
        <v/>
      </c>
      <c r="AF337" s="68" t="str">
        <f t="shared" si="42"/>
        <v/>
      </c>
      <c r="AG337" s="67" t="str">
        <f t="shared" si="43"/>
        <v/>
      </c>
      <c r="AH337" s="67" t="str">
        <f>IF(AE337="","",IF(COUNTIF('Books Register'!$AM$5:$AM$504,AE337)=1,SUMIF('Books Register'!$AM$5:$AM$504,AE337,'Books Register'!$AZ$5:$AZ$504),""))</f>
        <v/>
      </c>
      <c r="AI337" s="67" t="str">
        <f>IF(A337="","",IF(OR(AG337&gt;1,COUNTIF('Books Register'!$AM$5:$AM$504,AE337)&gt;1),"Duplicate",IF(AH337="","Only in 2B",INDEX('Books Register'!$AX$5:$AX$504,AH337))))</f>
        <v/>
      </c>
      <c r="AJ337" s="69" t="str">
        <f t="shared" si="44"/>
        <v/>
      </c>
      <c r="AK337" s="69" t="str">
        <f>IF(A337="","",IF(AND(R337&lt;&gt;"",R337&lt;&gt;Setup!$B$7),"Review POS / state",IF(SUMIF('FY Deadlines'!$A$5:$A$14,IF(MONTH(H337)&gt;=4,YEAR(H337),YEAR(H337)-1),'FY Deadlines'!$F$5:$F$14)=0,"Review FY deadline",IF(COUNTIFS('Books Register'!$AM$5:$AM$504,AE337,'Books Register'!$AI$5:$AI$504,"&gt;0")&gt;0,"Open - verify claim period",IF(AND(H337&lt;&gt;"",Setup!$B$24&gt;SUMIF('FY Deadlines'!$A$5:$A$14,IF(MONTH(H337)&gt;=4,YEAR(H337),YEAR(H337)-1),'FY Deadlines'!$F$5:$F$14)),"Section 16(4) expired","Open")))))</f>
        <v/>
      </c>
      <c r="AL337" s="190">
        <f t="shared" si="45"/>
        <v>333</v>
      </c>
      <c r="AM337" s="192" t="str">
        <f t="shared" si="46"/>
        <v/>
      </c>
      <c r="AN337" s="192" t="str">
        <f t="shared" si="47"/>
        <v/>
      </c>
    </row>
    <row r="338" spans="1:40" ht="15" customHeight="1" x14ac:dyDescent="0.25">
      <c r="A338" s="87"/>
      <c r="B338" s="88"/>
      <c r="C338" s="88"/>
      <c r="D338" s="88"/>
      <c r="E338" s="194"/>
      <c r="F338" s="88"/>
      <c r="G338" s="88"/>
      <c r="H338" s="89"/>
      <c r="I338" s="89"/>
      <c r="J338" s="89"/>
      <c r="K338" s="89"/>
      <c r="L338" s="90"/>
      <c r="M338" s="90"/>
      <c r="N338" s="90"/>
      <c r="O338" s="90"/>
      <c r="P338" s="90"/>
      <c r="Q338" s="90"/>
      <c r="R338" s="88"/>
      <c r="S338" s="88"/>
      <c r="T338" s="88"/>
      <c r="U338" s="88"/>
      <c r="V338" s="88"/>
      <c r="W338" s="89"/>
      <c r="X338" s="88"/>
      <c r="Y338" s="90"/>
      <c r="Z338" s="88"/>
      <c r="AA338" s="88"/>
      <c r="AB338" s="88"/>
      <c r="AC338" s="88"/>
      <c r="AD338" s="66" t="str">
        <f t="shared" si="40"/>
        <v/>
      </c>
      <c r="AE338" s="67" t="str">
        <f t="shared" si="41"/>
        <v/>
      </c>
      <c r="AF338" s="68" t="str">
        <f t="shared" si="42"/>
        <v/>
      </c>
      <c r="AG338" s="67" t="str">
        <f t="shared" si="43"/>
        <v/>
      </c>
      <c r="AH338" s="67" t="str">
        <f>IF(AE338="","",IF(COUNTIF('Books Register'!$AM$5:$AM$504,AE338)=1,SUMIF('Books Register'!$AM$5:$AM$504,AE338,'Books Register'!$AZ$5:$AZ$504),""))</f>
        <v/>
      </c>
      <c r="AI338" s="67" t="str">
        <f>IF(A338="","",IF(OR(AG338&gt;1,COUNTIF('Books Register'!$AM$5:$AM$504,AE338)&gt;1),"Duplicate",IF(AH338="","Only in 2B",INDEX('Books Register'!$AX$5:$AX$504,AH338))))</f>
        <v/>
      </c>
      <c r="AJ338" s="69" t="str">
        <f t="shared" si="44"/>
        <v/>
      </c>
      <c r="AK338" s="69" t="str">
        <f>IF(A338="","",IF(AND(R338&lt;&gt;"",R338&lt;&gt;Setup!$B$7),"Review POS / state",IF(SUMIF('FY Deadlines'!$A$5:$A$14,IF(MONTH(H338)&gt;=4,YEAR(H338),YEAR(H338)-1),'FY Deadlines'!$F$5:$F$14)=0,"Review FY deadline",IF(COUNTIFS('Books Register'!$AM$5:$AM$504,AE338,'Books Register'!$AI$5:$AI$504,"&gt;0")&gt;0,"Open - verify claim period",IF(AND(H338&lt;&gt;"",Setup!$B$24&gt;SUMIF('FY Deadlines'!$A$5:$A$14,IF(MONTH(H338)&gt;=4,YEAR(H338),YEAR(H338)-1),'FY Deadlines'!$F$5:$F$14)),"Section 16(4) expired","Open")))))</f>
        <v/>
      </c>
      <c r="AL338" s="190">
        <f t="shared" si="45"/>
        <v>334</v>
      </c>
      <c r="AM338" s="192" t="str">
        <f t="shared" si="46"/>
        <v/>
      </c>
      <c r="AN338" s="192" t="str">
        <f t="shared" si="47"/>
        <v/>
      </c>
    </row>
    <row r="339" spans="1:40" ht="15" customHeight="1" x14ac:dyDescent="0.25">
      <c r="A339" s="87"/>
      <c r="B339" s="88"/>
      <c r="C339" s="88"/>
      <c r="D339" s="88"/>
      <c r="E339" s="194"/>
      <c r="F339" s="88"/>
      <c r="G339" s="88"/>
      <c r="H339" s="89"/>
      <c r="I339" s="89"/>
      <c r="J339" s="89"/>
      <c r="K339" s="89"/>
      <c r="L339" s="90"/>
      <c r="M339" s="90"/>
      <c r="N339" s="90"/>
      <c r="O339" s="90"/>
      <c r="P339" s="90"/>
      <c r="Q339" s="90"/>
      <c r="R339" s="88"/>
      <c r="S339" s="88"/>
      <c r="T339" s="88"/>
      <c r="U339" s="88"/>
      <c r="V339" s="88"/>
      <c r="W339" s="89"/>
      <c r="X339" s="88"/>
      <c r="Y339" s="90"/>
      <c r="Z339" s="88"/>
      <c r="AA339" s="88"/>
      <c r="AB339" s="88"/>
      <c r="AC339" s="88"/>
      <c r="AD339" s="66" t="str">
        <f t="shared" si="40"/>
        <v/>
      </c>
      <c r="AE339" s="67" t="str">
        <f t="shared" si="41"/>
        <v/>
      </c>
      <c r="AF339" s="68" t="str">
        <f t="shared" si="42"/>
        <v/>
      </c>
      <c r="AG339" s="67" t="str">
        <f t="shared" si="43"/>
        <v/>
      </c>
      <c r="AH339" s="67" t="str">
        <f>IF(AE339="","",IF(COUNTIF('Books Register'!$AM$5:$AM$504,AE339)=1,SUMIF('Books Register'!$AM$5:$AM$504,AE339,'Books Register'!$AZ$5:$AZ$504),""))</f>
        <v/>
      </c>
      <c r="AI339" s="67" t="str">
        <f>IF(A339="","",IF(OR(AG339&gt;1,COUNTIF('Books Register'!$AM$5:$AM$504,AE339)&gt;1),"Duplicate",IF(AH339="","Only in 2B",INDEX('Books Register'!$AX$5:$AX$504,AH339))))</f>
        <v/>
      </c>
      <c r="AJ339" s="69" t="str">
        <f t="shared" si="44"/>
        <v/>
      </c>
      <c r="AK339" s="69" t="str">
        <f>IF(A339="","",IF(AND(R339&lt;&gt;"",R339&lt;&gt;Setup!$B$7),"Review POS / state",IF(SUMIF('FY Deadlines'!$A$5:$A$14,IF(MONTH(H339)&gt;=4,YEAR(H339),YEAR(H339)-1),'FY Deadlines'!$F$5:$F$14)=0,"Review FY deadline",IF(COUNTIFS('Books Register'!$AM$5:$AM$504,AE339,'Books Register'!$AI$5:$AI$504,"&gt;0")&gt;0,"Open - verify claim period",IF(AND(H339&lt;&gt;"",Setup!$B$24&gt;SUMIF('FY Deadlines'!$A$5:$A$14,IF(MONTH(H339)&gt;=4,YEAR(H339),YEAR(H339)-1),'FY Deadlines'!$F$5:$F$14)),"Section 16(4) expired","Open")))))</f>
        <v/>
      </c>
      <c r="AL339" s="190">
        <f t="shared" si="45"/>
        <v>335</v>
      </c>
      <c r="AM339" s="192" t="str">
        <f t="shared" si="46"/>
        <v/>
      </c>
      <c r="AN339" s="192" t="str">
        <f t="shared" si="47"/>
        <v/>
      </c>
    </row>
    <row r="340" spans="1:40" ht="15" customHeight="1" x14ac:dyDescent="0.25">
      <c r="A340" s="87"/>
      <c r="B340" s="88"/>
      <c r="C340" s="88"/>
      <c r="D340" s="88"/>
      <c r="E340" s="194"/>
      <c r="F340" s="88"/>
      <c r="G340" s="88"/>
      <c r="H340" s="89"/>
      <c r="I340" s="89"/>
      <c r="J340" s="89"/>
      <c r="K340" s="89"/>
      <c r="L340" s="90"/>
      <c r="M340" s="90"/>
      <c r="N340" s="90"/>
      <c r="O340" s="90"/>
      <c r="P340" s="90"/>
      <c r="Q340" s="90"/>
      <c r="R340" s="88"/>
      <c r="S340" s="88"/>
      <c r="T340" s="88"/>
      <c r="U340" s="88"/>
      <c r="V340" s="88"/>
      <c r="W340" s="89"/>
      <c r="X340" s="88"/>
      <c r="Y340" s="90"/>
      <c r="Z340" s="88"/>
      <c r="AA340" s="88"/>
      <c r="AB340" s="88"/>
      <c r="AC340" s="88"/>
      <c r="AD340" s="66" t="str">
        <f t="shared" si="40"/>
        <v/>
      </c>
      <c r="AE340" s="67" t="str">
        <f t="shared" si="41"/>
        <v/>
      </c>
      <c r="AF340" s="68" t="str">
        <f t="shared" si="42"/>
        <v/>
      </c>
      <c r="AG340" s="67" t="str">
        <f t="shared" si="43"/>
        <v/>
      </c>
      <c r="AH340" s="67" t="str">
        <f>IF(AE340="","",IF(COUNTIF('Books Register'!$AM$5:$AM$504,AE340)=1,SUMIF('Books Register'!$AM$5:$AM$504,AE340,'Books Register'!$AZ$5:$AZ$504),""))</f>
        <v/>
      </c>
      <c r="AI340" s="67" t="str">
        <f>IF(A340="","",IF(OR(AG340&gt;1,COUNTIF('Books Register'!$AM$5:$AM$504,AE340)&gt;1),"Duplicate",IF(AH340="","Only in 2B",INDEX('Books Register'!$AX$5:$AX$504,AH340))))</f>
        <v/>
      </c>
      <c r="AJ340" s="69" t="str">
        <f t="shared" si="44"/>
        <v/>
      </c>
      <c r="AK340" s="69" t="str">
        <f>IF(A340="","",IF(AND(R340&lt;&gt;"",R340&lt;&gt;Setup!$B$7),"Review POS / state",IF(SUMIF('FY Deadlines'!$A$5:$A$14,IF(MONTH(H340)&gt;=4,YEAR(H340),YEAR(H340)-1),'FY Deadlines'!$F$5:$F$14)=0,"Review FY deadline",IF(COUNTIFS('Books Register'!$AM$5:$AM$504,AE340,'Books Register'!$AI$5:$AI$504,"&gt;0")&gt;0,"Open - verify claim period",IF(AND(H340&lt;&gt;"",Setup!$B$24&gt;SUMIF('FY Deadlines'!$A$5:$A$14,IF(MONTH(H340)&gt;=4,YEAR(H340),YEAR(H340)-1),'FY Deadlines'!$F$5:$F$14)),"Section 16(4) expired","Open")))))</f>
        <v/>
      </c>
      <c r="AL340" s="190">
        <f t="shared" si="45"/>
        <v>336</v>
      </c>
      <c r="AM340" s="192" t="str">
        <f t="shared" si="46"/>
        <v/>
      </c>
      <c r="AN340" s="192" t="str">
        <f t="shared" si="47"/>
        <v/>
      </c>
    </row>
    <row r="341" spans="1:40" ht="15" customHeight="1" x14ac:dyDescent="0.25">
      <c r="A341" s="87"/>
      <c r="B341" s="88"/>
      <c r="C341" s="88"/>
      <c r="D341" s="88"/>
      <c r="E341" s="194"/>
      <c r="F341" s="88"/>
      <c r="G341" s="88"/>
      <c r="H341" s="89"/>
      <c r="I341" s="89"/>
      <c r="J341" s="89"/>
      <c r="K341" s="89"/>
      <c r="L341" s="90"/>
      <c r="M341" s="90"/>
      <c r="N341" s="90"/>
      <c r="O341" s="90"/>
      <c r="P341" s="90"/>
      <c r="Q341" s="90"/>
      <c r="R341" s="88"/>
      <c r="S341" s="88"/>
      <c r="T341" s="88"/>
      <c r="U341" s="88"/>
      <c r="V341" s="88"/>
      <c r="W341" s="89"/>
      <c r="X341" s="88"/>
      <c r="Y341" s="90"/>
      <c r="Z341" s="88"/>
      <c r="AA341" s="88"/>
      <c r="AB341" s="88"/>
      <c r="AC341" s="88"/>
      <c r="AD341" s="66" t="str">
        <f t="shared" si="40"/>
        <v/>
      </c>
      <c r="AE341" s="67" t="str">
        <f t="shared" si="41"/>
        <v/>
      </c>
      <c r="AF341" s="68" t="str">
        <f t="shared" si="42"/>
        <v/>
      </c>
      <c r="AG341" s="67" t="str">
        <f t="shared" si="43"/>
        <v/>
      </c>
      <c r="AH341" s="67" t="str">
        <f>IF(AE341="","",IF(COUNTIF('Books Register'!$AM$5:$AM$504,AE341)=1,SUMIF('Books Register'!$AM$5:$AM$504,AE341,'Books Register'!$AZ$5:$AZ$504),""))</f>
        <v/>
      </c>
      <c r="AI341" s="67" t="str">
        <f>IF(A341="","",IF(OR(AG341&gt;1,COUNTIF('Books Register'!$AM$5:$AM$504,AE341)&gt;1),"Duplicate",IF(AH341="","Only in 2B",INDEX('Books Register'!$AX$5:$AX$504,AH341))))</f>
        <v/>
      </c>
      <c r="AJ341" s="69" t="str">
        <f t="shared" si="44"/>
        <v/>
      </c>
      <c r="AK341" s="69" t="str">
        <f>IF(A341="","",IF(AND(R341&lt;&gt;"",R341&lt;&gt;Setup!$B$7),"Review POS / state",IF(SUMIF('FY Deadlines'!$A$5:$A$14,IF(MONTH(H341)&gt;=4,YEAR(H341),YEAR(H341)-1),'FY Deadlines'!$F$5:$F$14)=0,"Review FY deadline",IF(COUNTIFS('Books Register'!$AM$5:$AM$504,AE341,'Books Register'!$AI$5:$AI$504,"&gt;0")&gt;0,"Open - verify claim period",IF(AND(H341&lt;&gt;"",Setup!$B$24&gt;SUMIF('FY Deadlines'!$A$5:$A$14,IF(MONTH(H341)&gt;=4,YEAR(H341),YEAR(H341)-1),'FY Deadlines'!$F$5:$F$14)),"Section 16(4) expired","Open")))))</f>
        <v/>
      </c>
      <c r="AL341" s="190">
        <f t="shared" si="45"/>
        <v>337</v>
      </c>
      <c r="AM341" s="192" t="str">
        <f t="shared" si="46"/>
        <v/>
      </c>
      <c r="AN341" s="192" t="str">
        <f t="shared" si="47"/>
        <v/>
      </c>
    </row>
    <row r="342" spans="1:40" ht="15" customHeight="1" x14ac:dyDescent="0.25">
      <c r="A342" s="87"/>
      <c r="B342" s="88"/>
      <c r="C342" s="88"/>
      <c r="D342" s="88"/>
      <c r="E342" s="194"/>
      <c r="F342" s="88"/>
      <c r="G342" s="88"/>
      <c r="H342" s="89"/>
      <c r="I342" s="89"/>
      <c r="J342" s="89"/>
      <c r="K342" s="89"/>
      <c r="L342" s="90"/>
      <c r="M342" s="90"/>
      <c r="N342" s="90"/>
      <c r="O342" s="90"/>
      <c r="P342" s="90"/>
      <c r="Q342" s="90"/>
      <c r="R342" s="88"/>
      <c r="S342" s="88"/>
      <c r="T342" s="88"/>
      <c r="U342" s="88"/>
      <c r="V342" s="88"/>
      <c r="W342" s="89"/>
      <c r="X342" s="88"/>
      <c r="Y342" s="90"/>
      <c r="Z342" s="88"/>
      <c r="AA342" s="88"/>
      <c r="AB342" s="88"/>
      <c r="AC342" s="88"/>
      <c r="AD342" s="66" t="str">
        <f t="shared" si="40"/>
        <v/>
      </c>
      <c r="AE342" s="67" t="str">
        <f t="shared" si="41"/>
        <v/>
      </c>
      <c r="AF342" s="68" t="str">
        <f t="shared" si="42"/>
        <v/>
      </c>
      <c r="AG342" s="67" t="str">
        <f t="shared" si="43"/>
        <v/>
      </c>
      <c r="AH342" s="67" t="str">
        <f>IF(AE342="","",IF(COUNTIF('Books Register'!$AM$5:$AM$504,AE342)=1,SUMIF('Books Register'!$AM$5:$AM$504,AE342,'Books Register'!$AZ$5:$AZ$504),""))</f>
        <v/>
      </c>
      <c r="AI342" s="67" t="str">
        <f>IF(A342="","",IF(OR(AG342&gt;1,COUNTIF('Books Register'!$AM$5:$AM$504,AE342)&gt;1),"Duplicate",IF(AH342="","Only in 2B",INDEX('Books Register'!$AX$5:$AX$504,AH342))))</f>
        <v/>
      </c>
      <c r="AJ342" s="69" t="str">
        <f t="shared" si="44"/>
        <v/>
      </c>
      <c r="AK342" s="69" t="str">
        <f>IF(A342="","",IF(AND(R342&lt;&gt;"",R342&lt;&gt;Setup!$B$7),"Review POS / state",IF(SUMIF('FY Deadlines'!$A$5:$A$14,IF(MONTH(H342)&gt;=4,YEAR(H342),YEAR(H342)-1),'FY Deadlines'!$F$5:$F$14)=0,"Review FY deadline",IF(COUNTIFS('Books Register'!$AM$5:$AM$504,AE342,'Books Register'!$AI$5:$AI$504,"&gt;0")&gt;0,"Open - verify claim period",IF(AND(H342&lt;&gt;"",Setup!$B$24&gt;SUMIF('FY Deadlines'!$A$5:$A$14,IF(MONTH(H342)&gt;=4,YEAR(H342),YEAR(H342)-1),'FY Deadlines'!$F$5:$F$14)),"Section 16(4) expired","Open")))))</f>
        <v/>
      </c>
      <c r="AL342" s="190">
        <f t="shared" si="45"/>
        <v>338</v>
      </c>
      <c r="AM342" s="192" t="str">
        <f t="shared" si="46"/>
        <v/>
      </c>
      <c r="AN342" s="192" t="str">
        <f t="shared" si="47"/>
        <v/>
      </c>
    </row>
    <row r="343" spans="1:40" ht="15" customHeight="1" x14ac:dyDescent="0.25">
      <c r="A343" s="87"/>
      <c r="B343" s="88"/>
      <c r="C343" s="88"/>
      <c r="D343" s="88"/>
      <c r="E343" s="194"/>
      <c r="F343" s="88"/>
      <c r="G343" s="88"/>
      <c r="H343" s="89"/>
      <c r="I343" s="89"/>
      <c r="J343" s="89"/>
      <c r="K343" s="89"/>
      <c r="L343" s="90"/>
      <c r="M343" s="90"/>
      <c r="N343" s="90"/>
      <c r="O343" s="90"/>
      <c r="P343" s="90"/>
      <c r="Q343" s="90"/>
      <c r="R343" s="88"/>
      <c r="S343" s="88"/>
      <c r="T343" s="88"/>
      <c r="U343" s="88"/>
      <c r="V343" s="88"/>
      <c r="W343" s="89"/>
      <c r="X343" s="88"/>
      <c r="Y343" s="90"/>
      <c r="Z343" s="88"/>
      <c r="AA343" s="88"/>
      <c r="AB343" s="88"/>
      <c r="AC343" s="88"/>
      <c r="AD343" s="66" t="str">
        <f t="shared" si="40"/>
        <v/>
      </c>
      <c r="AE343" s="67" t="str">
        <f t="shared" si="41"/>
        <v/>
      </c>
      <c r="AF343" s="68" t="str">
        <f t="shared" si="42"/>
        <v/>
      </c>
      <c r="AG343" s="67" t="str">
        <f t="shared" si="43"/>
        <v/>
      </c>
      <c r="AH343" s="67" t="str">
        <f>IF(AE343="","",IF(COUNTIF('Books Register'!$AM$5:$AM$504,AE343)=1,SUMIF('Books Register'!$AM$5:$AM$504,AE343,'Books Register'!$AZ$5:$AZ$504),""))</f>
        <v/>
      </c>
      <c r="AI343" s="67" t="str">
        <f>IF(A343="","",IF(OR(AG343&gt;1,COUNTIF('Books Register'!$AM$5:$AM$504,AE343)&gt;1),"Duplicate",IF(AH343="","Only in 2B",INDEX('Books Register'!$AX$5:$AX$504,AH343))))</f>
        <v/>
      </c>
      <c r="AJ343" s="69" t="str">
        <f t="shared" si="44"/>
        <v/>
      </c>
      <c r="AK343" s="69" t="str">
        <f>IF(A343="","",IF(AND(R343&lt;&gt;"",R343&lt;&gt;Setup!$B$7),"Review POS / state",IF(SUMIF('FY Deadlines'!$A$5:$A$14,IF(MONTH(H343)&gt;=4,YEAR(H343),YEAR(H343)-1),'FY Deadlines'!$F$5:$F$14)=0,"Review FY deadline",IF(COUNTIFS('Books Register'!$AM$5:$AM$504,AE343,'Books Register'!$AI$5:$AI$504,"&gt;0")&gt;0,"Open - verify claim period",IF(AND(H343&lt;&gt;"",Setup!$B$24&gt;SUMIF('FY Deadlines'!$A$5:$A$14,IF(MONTH(H343)&gt;=4,YEAR(H343),YEAR(H343)-1),'FY Deadlines'!$F$5:$F$14)),"Section 16(4) expired","Open")))))</f>
        <v/>
      </c>
      <c r="AL343" s="190">
        <f t="shared" si="45"/>
        <v>339</v>
      </c>
      <c r="AM343" s="192" t="str">
        <f t="shared" si="46"/>
        <v/>
      </c>
      <c r="AN343" s="192" t="str">
        <f t="shared" si="47"/>
        <v/>
      </c>
    </row>
    <row r="344" spans="1:40" ht="15" customHeight="1" x14ac:dyDescent="0.25">
      <c r="A344" s="87"/>
      <c r="B344" s="88"/>
      <c r="C344" s="88"/>
      <c r="D344" s="88"/>
      <c r="E344" s="194"/>
      <c r="F344" s="88"/>
      <c r="G344" s="88"/>
      <c r="H344" s="89"/>
      <c r="I344" s="89"/>
      <c r="J344" s="89"/>
      <c r="K344" s="89"/>
      <c r="L344" s="90"/>
      <c r="M344" s="90"/>
      <c r="N344" s="90"/>
      <c r="O344" s="90"/>
      <c r="P344" s="90"/>
      <c r="Q344" s="90"/>
      <c r="R344" s="88"/>
      <c r="S344" s="88"/>
      <c r="T344" s="88"/>
      <c r="U344" s="88"/>
      <c r="V344" s="88"/>
      <c r="W344" s="89"/>
      <c r="X344" s="88"/>
      <c r="Y344" s="90"/>
      <c r="Z344" s="88"/>
      <c r="AA344" s="88"/>
      <c r="AB344" s="88"/>
      <c r="AC344" s="88"/>
      <c r="AD344" s="66" t="str">
        <f t="shared" si="40"/>
        <v/>
      </c>
      <c r="AE344" s="67" t="str">
        <f t="shared" si="41"/>
        <v/>
      </c>
      <c r="AF344" s="68" t="str">
        <f t="shared" si="42"/>
        <v/>
      </c>
      <c r="AG344" s="67" t="str">
        <f t="shared" si="43"/>
        <v/>
      </c>
      <c r="AH344" s="67" t="str">
        <f>IF(AE344="","",IF(COUNTIF('Books Register'!$AM$5:$AM$504,AE344)=1,SUMIF('Books Register'!$AM$5:$AM$504,AE344,'Books Register'!$AZ$5:$AZ$504),""))</f>
        <v/>
      </c>
      <c r="AI344" s="67" t="str">
        <f>IF(A344="","",IF(OR(AG344&gt;1,COUNTIF('Books Register'!$AM$5:$AM$504,AE344)&gt;1),"Duplicate",IF(AH344="","Only in 2B",INDEX('Books Register'!$AX$5:$AX$504,AH344))))</f>
        <v/>
      </c>
      <c r="AJ344" s="69" t="str">
        <f t="shared" si="44"/>
        <v/>
      </c>
      <c r="AK344" s="69" t="str">
        <f>IF(A344="","",IF(AND(R344&lt;&gt;"",R344&lt;&gt;Setup!$B$7),"Review POS / state",IF(SUMIF('FY Deadlines'!$A$5:$A$14,IF(MONTH(H344)&gt;=4,YEAR(H344),YEAR(H344)-1),'FY Deadlines'!$F$5:$F$14)=0,"Review FY deadline",IF(COUNTIFS('Books Register'!$AM$5:$AM$504,AE344,'Books Register'!$AI$5:$AI$504,"&gt;0")&gt;0,"Open - verify claim period",IF(AND(H344&lt;&gt;"",Setup!$B$24&gt;SUMIF('FY Deadlines'!$A$5:$A$14,IF(MONTH(H344)&gt;=4,YEAR(H344),YEAR(H344)-1),'FY Deadlines'!$F$5:$F$14)),"Section 16(4) expired","Open")))))</f>
        <v/>
      </c>
      <c r="AL344" s="190">
        <f t="shared" si="45"/>
        <v>340</v>
      </c>
      <c r="AM344" s="192" t="str">
        <f t="shared" si="46"/>
        <v/>
      </c>
      <c r="AN344" s="192" t="str">
        <f t="shared" si="47"/>
        <v/>
      </c>
    </row>
    <row r="345" spans="1:40" ht="15" customHeight="1" x14ac:dyDescent="0.25">
      <c r="A345" s="87"/>
      <c r="B345" s="88"/>
      <c r="C345" s="88"/>
      <c r="D345" s="88"/>
      <c r="E345" s="194"/>
      <c r="F345" s="88"/>
      <c r="G345" s="88"/>
      <c r="H345" s="89"/>
      <c r="I345" s="89"/>
      <c r="J345" s="89"/>
      <c r="K345" s="89"/>
      <c r="L345" s="90"/>
      <c r="M345" s="90"/>
      <c r="N345" s="90"/>
      <c r="O345" s="90"/>
      <c r="P345" s="90"/>
      <c r="Q345" s="90"/>
      <c r="R345" s="88"/>
      <c r="S345" s="88"/>
      <c r="T345" s="88"/>
      <c r="U345" s="88"/>
      <c r="V345" s="88"/>
      <c r="W345" s="89"/>
      <c r="X345" s="88"/>
      <c r="Y345" s="90"/>
      <c r="Z345" s="88"/>
      <c r="AA345" s="88"/>
      <c r="AB345" s="88"/>
      <c r="AC345" s="88"/>
      <c r="AD345" s="66" t="str">
        <f t="shared" si="40"/>
        <v/>
      </c>
      <c r="AE345" s="67" t="str">
        <f t="shared" si="41"/>
        <v/>
      </c>
      <c r="AF345" s="68" t="str">
        <f t="shared" si="42"/>
        <v/>
      </c>
      <c r="AG345" s="67" t="str">
        <f t="shared" si="43"/>
        <v/>
      </c>
      <c r="AH345" s="67" t="str">
        <f>IF(AE345="","",IF(COUNTIF('Books Register'!$AM$5:$AM$504,AE345)=1,SUMIF('Books Register'!$AM$5:$AM$504,AE345,'Books Register'!$AZ$5:$AZ$504),""))</f>
        <v/>
      </c>
      <c r="AI345" s="67" t="str">
        <f>IF(A345="","",IF(OR(AG345&gt;1,COUNTIF('Books Register'!$AM$5:$AM$504,AE345)&gt;1),"Duplicate",IF(AH345="","Only in 2B",INDEX('Books Register'!$AX$5:$AX$504,AH345))))</f>
        <v/>
      </c>
      <c r="AJ345" s="69" t="str">
        <f t="shared" si="44"/>
        <v/>
      </c>
      <c r="AK345" s="69" t="str">
        <f>IF(A345="","",IF(AND(R345&lt;&gt;"",R345&lt;&gt;Setup!$B$7),"Review POS / state",IF(SUMIF('FY Deadlines'!$A$5:$A$14,IF(MONTH(H345)&gt;=4,YEAR(H345),YEAR(H345)-1),'FY Deadlines'!$F$5:$F$14)=0,"Review FY deadline",IF(COUNTIFS('Books Register'!$AM$5:$AM$504,AE345,'Books Register'!$AI$5:$AI$504,"&gt;0")&gt;0,"Open - verify claim period",IF(AND(H345&lt;&gt;"",Setup!$B$24&gt;SUMIF('FY Deadlines'!$A$5:$A$14,IF(MONTH(H345)&gt;=4,YEAR(H345),YEAR(H345)-1),'FY Deadlines'!$F$5:$F$14)),"Section 16(4) expired","Open")))))</f>
        <v/>
      </c>
      <c r="AL345" s="190">
        <f t="shared" si="45"/>
        <v>341</v>
      </c>
      <c r="AM345" s="192" t="str">
        <f t="shared" si="46"/>
        <v/>
      </c>
      <c r="AN345" s="192" t="str">
        <f t="shared" si="47"/>
        <v/>
      </c>
    </row>
    <row r="346" spans="1:40" ht="15" customHeight="1" x14ac:dyDescent="0.25">
      <c r="A346" s="87"/>
      <c r="B346" s="88"/>
      <c r="C346" s="88"/>
      <c r="D346" s="88"/>
      <c r="E346" s="194"/>
      <c r="F346" s="88"/>
      <c r="G346" s="88"/>
      <c r="H346" s="89"/>
      <c r="I346" s="89"/>
      <c r="J346" s="89"/>
      <c r="K346" s="89"/>
      <c r="L346" s="90"/>
      <c r="M346" s="90"/>
      <c r="N346" s="90"/>
      <c r="O346" s="90"/>
      <c r="P346" s="90"/>
      <c r="Q346" s="90"/>
      <c r="R346" s="88"/>
      <c r="S346" s="88"/>
      <c r="T346" s="88"/>
      <c r="U346" s="88"/>
      <c r="V346" s="88"/>
      <c r="W346" s="89"/>
      <c r="X346" s="88"/>
      <c r="Y346" s="90"/>
      <c r="Z346" s="88"/>
      <c r="AA346" s="88"/>
      <c r="AB346" s="88"/>
      <c r="AC346" s="88"/>
      <c r="AD346" s="66" t="str">
        <f t="shared" si="40"/>
        <v/>
      </c>
      <c r="AE346" s="67" t="str">
        <f t="shared" si="41"/>
        <v/>
      </c>
      <c r="AF346" s="68" t="str">
        <f t="shared" si="42"/>
        <v/>
      </c>
      <c r="AG346" s="67" t="str">
        <f t="shared" si="43"/>
        <v/>
      </c>
      <c r="AH346" s="67" t="str">
        <f>IF(AE346="","",IF(COUNTIF('Books Register'!$AM$5:$AM$504,AE346)=1,SUMIF('Books Register'!$AM$5:$AM$504,AE346,'Books Register'!$AZ$5:$AZ$504),""))</f>
        <v/>
      </c>
      <c r="AI346" s="67" t="str">
        <f>IF(A346="","",IF(OR(AG346&gt;1,COUNTIF('Books Register'!$AM$5:$AM$504,AE346)&gt;1),"Duplicate",IF(AH346="","Only in 2B",INDEX('Books Register'!$AX$5:$AX$504,AH346))))</f>
        <v/>
      </c>
      <c r="AJ346" s="69" t="str">
        <f t="shared" si="44"/>
        <v/>
      </c>
      <c r="AK346" s="69" t="str">
        <f>IF(A346="","",IF(AND(R346&lt;&gt;"",R346&lt;&gt;Setup!$B$7),"Review POS / state",IF(SUMIF('FY Deadlines'!$A$5:$A$14,IF(MONTH(H346)&gt;=4,YEAR(H346),YEAR(H346)-1),'FY Deadlines'!$F$5:$F$14)=0,"Review FY deadline",IF(COUNTIFS('Books Register'!$AM$5:$AM$504,AE346,'Books Register'!$AI$5:$AI$504,"&gt;0")&gt;0,"Open - verify claim period",IF(AND(H346&lt;&gt;"",Setup!$B$24&gt;SUMIF('FY Deadlines'!$A$5:$A$14,IF(MONTH(H346)&gt;=4,YEAR(H346),YEAR(H346)-1),'FY Deadlines'!$F$5:$F$14)),"Section 16(4) expired","Open")))))</f>
        <v/>
      </c>
      <c r="AL346" s="190">
        <f t="shared" si="45"/>
        <v>342</v>
      </c>
      <c r="AM346" s="192" t="str">
        <f t="shared" si="46"/>
        <v/>
      </c>
      <c r="AN346" s="192" t="str">
        <f t="shared" si="47"/>
        <v/>
      </c>
    </row>
    <row r="347" spans="1:40" ht="15" customHeight="1" x14ac:dyDescent="0.25">
      <c r="A347" s="87"/>
      <c r="B347" s="88"/>
      <c r="C347" s="88"/>
      <c r="D347" s="88"/>
      <c r="E347" s="194"/>
      <c r="F347" s="88"/>
      <c r="G347" s="88"/>
      <c r="H347" s="89"/>
      <c r="I347" s="89"/>
      <c r="J347" s="89"/>
      <c r="K347" s="89"/>
      <c r="L347" s="90"/>
      <c r="M347" s="90"/>
      <c r="N347" s="90"/>
      <c r="O347" s="90"/>
      <c r="P347" s="90"/>
      <c r="Q347" s="90"/>
      <c r="R347" s="88"/>
      <c r="S347" s="88"/>
      <c r="T347" s="88"/>
      <c r="U347" s="88"/>
      <c r="V347" s="88"/>
      <c r="W347" s="89"/>
      <c r="X347" s="88"/>
      <c r="Y347" s="90"/>
      <c r="Z347" s="88"/>
      <c r="AA347" s="88"/>
      <c r="AB347" s="88"/>
      <c r="AC347" s="88"/>
      <c r="AD347" s="66" t="str">
        <f t="shared" si="40"/>
        <v/>
      </c>
      <c r="AE347" s="67" t="str">
        <f t="shared" si="41"/>
        <v/>
      </c>
      <c r="AF347" s="68" t="str">
        <f t="shared" si="42"/>
        <v/>
      </c>
      <c r="AG347" s="67" t="str">
        <f t="shared" si="43"/>
        <v/>
      </c>
      <c r="AH347" s="67" t="str">
        <f>IF(AE347="","",IF(COUNTIF('Books Register'!$AM$5:$AM$504,AE347)=1,SUMIF('Books Register'!$AM$5:$AM$504,AE347,'Books Register'!$AZ$5:$AZ$504),""))</f>
        <v/>
      </c>
      <c r="AI347" s="67" t="str">
        <f>IF(A347="","",IF(OR(AG347&gt;1,COUNTIF('Books Register'!$AM$5:$AM$504,AE347)&gt;1),"Duplicate",IF(AH347="","Only in 2B",INDEX('Books Register'!$AX$5:$AX$504,AH347))))</f>
        <v/>
      </c>
      <c r="AJ347" s="69" t="str">
        <f t="shared" si="44"/>
        <v/>
      </c>
      <c r="AK347" s="69" t="str">
        <f>IF(A347="","",IF(AND(R347&lt;&gt;"",R347&lt;&gt;Setup!$B$7),"Review POS / state",IF(SUMIF('FY Deadlines'!$A$5:$A$14,IF(MONTH(H347)&gt;=4,YEAR(H347),YEAR(H347)-1),'FY Deadlines'!$F$5:$F$14)=0,"Review FY deadline",IF(COUNTIFS('Books Register'!$AM$5:$AM$504,AE347,'Books Register'!$AI$5:$AI$504,"&gt;0")&gt;0,"Open - verify claim period",IF(AND(H347&lt;&gt;"",Setup!$B$24&gt;SUMIF('FY Deadlines'!$A$5:$A$14,IF(MONTH(H347)&gt;=4,YEAR(H347),YEAR(H347)-1),'FY Deadlines'!$F$5:$F$14)),"Section 16(4) expired","Open")))))</f>
        <v/>
      </c>
      <c r="AL347" s="190">
        <f t="shared" si="45"/>
        <v>343</v>
      </c>
      <c r="AM347" s="192" t="str">
        <f t="shared" si="46"/>
        <v/>
      </c>
      <c r="AN347" s="192" t="str">
        <f t="shared" si="47"/>
        <v/>
      </c>
    </row>
    <row r="348" spans="1:40" ht="15" customHeight="1" x14ac:dyDescent="0.25">
      <c r="A348" s="87"/>
      <c r="B348" s="88"/>
      <c r="C348" s="88"/>
      <c r="D348" s="88"/>
      <c r="E348" s="194"/>
      <c r="F348" s="88"/>
      <c r="G348" s="88"/>
      <c r="H348" s="89"/>
      <c r="I348" s="89"/>
      <c r="J348" s="89"/>
      <c r="K348" s="89"/>
      <c r="L348" s="90"/>
      <c r="M348" s="90"/>
      <c r="N348" s="90"/>
      <c r="O348" s="90"/>
      <c r="P348" s="90"/>
      <c r="Q348" s="90"/>
      <c r="R348" s="88"/>
      <c r="S348" s="88"/>
      <c r="T348" s="88"/>
      <c r="U348" s="88"/>
      <c r="V348" s="88"/>
      <c r="W348" s="89"/>
      <c r="X348" s="88"/>
      <c r="Y348" s="90"/>
      <c r="Z348" s="88"/>
      <c r="AA348" s="88"/>
      <c r="AB348" s="88"/>
      <c r="AC348" s="88"/>
      <c r="AD348" s="66" t="str">
        <f t="shared" si="40"/>
        <v/>
      </c>
      <c r="AE348" s="67" t="str">
        <f t="shared" si="41"/>
        <v/>
      </c>
      <c r="AF348" s="68" t="str">
        <f t="shared" si="42"/>
        <v/>
      </c>
      <c r="AG348" s="67" t="str">
        <f t="shared" si="43"/>
        <v/>
      </c>
      <c r="AH348" s="67" t="str">
        <f>IF(AE348="","",IF(COUNTIF('Books Register'!$AM$5:$AM$504,AE348)=1,SUMIF('Books Register'!$AM$5:$AM$504,AE348,'Books Register'!$AZ$5:$AZ$504),""))</f>
        <v/>
      </c>
      <c r="AI348" s="67" t="str">
        <f>IF(A348="","",IF(OR(AG348&gt;1,COUNTIF('Books Register'!$AM$5:$AM$504,AE348)&gt;1),"Duplicate",IF(AH348="","Only in 2B",INDEX('Books Register'!$AX$5:$AX$504,AH348))))</f>
        <v/>
      </c>
      <c r="AJ348" s="69" t="str">
        <f t="shared" si="44"/>
        <v/>
      </c>
      <c r="AK348" s="69" t="str">
        <f>IF(A348="","",IF(AND(R348&lt;&gt;"",R348&lt;&gt;Setup!$B$7),"Review POS / state",IF(SUMIF('FY Deadlines'!$A$5:$A$14,IF(MONTH(H348)&gt;=4,YEAR(H348),YEAR(H348)-1),'FY Deadlines'!$F$5:$F$14)=0,"Review FY deadline",IF(COUNTIFS('Books Register'!$AM$5:$AM$504,AE348,'Books Register'!$AI$5:$AI$504,"&gt;0")&gt;0,"Open - verify claim period",IF(AND(H348&lt;&gt;"",Setup!$B$24&gt;SUMIF('FY Deadlines'!$A$5:$A$14,IF(MONTH(H348)&gt;=4,YEAR(H348),YEAR(H348)-1),'FY Deadlines'!$F$5:$F$14)),"Section 16(4) expired","Open")))))</f>
        <v/>
      </c>
      <c r="AL348" s="190">
        <f t="shared" si="45"/>
        <v>344</v>
      </c>
      <c r="AM348" s="192" t="str">
        <f t="shared" si="46"/>
        <v/>
      </c>
      <c r="AN348" s="192" t="str">
        <f t="shared" si="47"/>
        <v/>
      </c>
    </row>
    <row r="349" spans="1:40" ht="15" customHeight="1" x14ac:dyDescent="0.25">
      <c r="A349" s="87"/>
      <c r="B349" s="88"/>
      <c r="C349" s="88"/>
      <c r="D349" s="88"/>
      <c r="E349" s="194"/>
      <c r="F349" s="88"/>
      <c r="G349" s="88"/>
      <c r="H349" s="89"/>
      <c r="I349" s="89"/>
      <c r="J349" s="89"/>
      <c r="K349" s="89"/>
      <c r="L349" s="90"/>
      <c r="M349" s="90"/>
      <c r="N349" s="90"/>
      <c r="O349" s="90"/>
      <c r="P349" s="90"/>
      <c r="Q349" s="90"/>
      <c r="R349" s="88"/>
      <c r="S349" s="88"/>
      <c r="T349" s="88"/>
      <c r="U349" s="88"/>
      <c r="V349" s="88"/>
      <c r="W349" s="89"/>
      <c r="X349" s="88"/>
      <c r="Y349" s="90"/>
      <c r="Z349" s="88"/>
      <c r="AA349" s="88"/>
      <c r="AB349" s="88"/>
      <c r="AC349" s="88"/>
      <c r="AD349" s="66" t="str">
        <f t="shared" si="40"/>
        <v/>
      </c>
      <c r="AE349" s="67" t="str">
        <f t="shared" si="41"/>
        <v/>
      </c>
      <c r="AF349" s="68" t="str">
        <f t="shared" si="42"/>
        <v/>
      </c>
      <c r="AG349" s="67" t="str">
        <f t="shared" si="43"/>
        <v/>
      </c>
      <c r="AH349" s="67" t="str">
        <f>IF(AE349="","",IF(COUNTIF('Books Register'!$AM$5:$AM$504,AE349)=1,SUMIF('Books Register'!$AM$5:$AM$504,AE349,'Books Register'!$AZ$5:$AZ$504),""))</f>
        <v/>
      </c>
      <c r="AI349" s="67" t="str">
        <f>IF(A349="","",IF(OR(AG349&gt;1,COUNTIF('Books Register'!$AM$5:$AM$504,AE349)&gt;1),"Duplicate",IF(AH349="","Only in 2B",INDEX('Books Register'!$AX$5:$AX$504,AH349))))</f>
        <v/>
      </c>
      <c r="AJ349" s="69" t="str">
        <f t="shared" si="44"/>
        <v/>
      </c>
      <c r="AK349" s="69" t="str">
        <f>IF(A349="","",IF(AND(R349&lt;&gt;"",R349&lt;&gt;Setup!$B$7),"Review POS / state",IF(SUMIF('FY Deadlines'!$A$5:$A$14,IF(MONTH(H349)&gt;=4,YEAR(H349),YEAR(H349)-1),'FY Deadlines'!$F$5:$F$14)=0,"Review FY deadline",IF(COUNTIFS('Books Register'!$AM$5:$AM$504,AE349,'Books Register'!$AI$5:$AI$504,"&gt;0")&gt;0,"Open - verify claim period",IF(AND(H349&lt;&gt;"",Setup!$B$24&gt;SUMIF('FY Deadlines'!$A$5:$A$14,IF(MONTH(H349)&gt;=4,YEAR(H349),YEAR(H349)-1),'FY Deadlines'!$F$5:$F$14)),"Section 16(4) expired","Open")))))</f>
        <v/>
      </c>
      <c r="AL349" s="190">
        <f t="shared" si="45"/>
        <v>345</v>
      </c>
      <c r="AM349" s="192" t="str">
        <f t="shared" si="46"/>
        <v/>
      </c>
      <c r="AN349" s="192" t="str">
        <f t="shared" si="47"/>
        <v/>
      </c>
    </row>
    <row r="350" spans="1:40" ht="15" customHeight="1" x14ac:dyDescent="0.25">
      <c r="A350" s="87"/>
      <c r="B350" s="88"/>
      <c r="C350" s="88"/>
      <c r="D350" s="88"/>
      <c r="E350" s="194"/>
      <c r="F350" s="88"/>
      <c r="G350" s="88"/>
      <c r="H350" s="89"/>
      <c r="I350" s="89"/>
      <c r="J350" s="89"/>
      <c r="K350" s="89"/>
      <c r="L350" s="90"/>
      <c r="M350" s="90"/>
      <c r="N350" s="90"/>
      <c r="O350" s="90"/>
      <c r="P350" s="90"/>
      <c r="Q350" s="90"/>
      <c r="R350" s="88"/>
      <c r="S350" s="88"/>
      <c r="T350" s="88"/>
      <c r="U350" s="88"/>
      <c r="V350" s="88"/>
      <c r="W350" s="89"/>
      <c r="X350" s="88"/>
      <c r="Y350" s="90"/>
      <c r="Z350" s="88"/>
      <c r="AA350" s="88"/>
      <c r="AB350" s="88"/>
      <c r="AC350" s="88"/>
      <c r="AD350" s="66" t="str">
        <f t="shared" si="40"/>
        <v/>
      </c>
      <c r="AE350" s="67" t="str">
        <f t="shared" si="41"/>
        <v/>
      </c>
      <c r="AF350" s="68" t="str">
        <f t="shared" si="42"/>
        <v/>
      </c>
      <c r="AG350" s="67" t="str">
        <f t="shared" si="43"/>
        <v/>
      </c>
      <c r="AH350" s="67" t="str">
        <f>IF(AE350="","",IF(COUNTIF('Books Register'!$AM$5:$AM$504,AE350)=1,SUMIF('Books Register'!$AM$5:$AM$504,AE350,'Books Register'!$AZ$5:$AZ$504),""))</f>
        <v/>
      </c>
      <c r="AI350" s="67" t="str">
        <f>IF(A350="","",IF(OR(AG350&gt;1,COUNTIF('Books Register'!$AM$5:$AM$504,AE350)&gt;1),"Duplicate",IF(AH350="","Only in 2B",INDEX('Books Register'!$AX$5:$AX$504,AH350))))</f>
        <v/>
      </c>
      <c r="AJ350" s="69" t="str">
        <f t="shared" si="44"/>
        <v/>
      </c>
      <c r="AK350" s="69" t="str">
        <f>IF(A350="","",IF(AND(R350&lt;&gt;"",R350&lt;&gt;Setup!$B$7),"Review POS / state",IF(SUMIF('FY Deadlines'!$A$5:$A$14,IF(MONTH(H350)&gt;=4,YEAR(H350),YEAR(H350)-1),'FY Deadlines'!$F$5:$F$14)=0,"Review FY deadline",IF(COUNTIFS('Books Register'!$AM$5:$AM$504,AE350,'Books Register'!$AI$5:$AI$504,"&gt;0")&gt;0,"Open - verify claim period",IF(AND(H350&lt;&gt;"",Setup!$B$24&gt;SUMIF('FY Deadlines'!$A$5:$A$14,IF(MONTH(H350)&gt;=4,YEAR(H350),YEAR(H350)-1),'FY Deadlines'!$F$5:$F$14)),"Section 16(4) expired","Open")))))</f>
        <v/>
      </c>
      <c r="AL350" s="190">
        <f t="shared" si="45"/>
        <v>346</v>
      </c>
      <c r="AM350" s="192" t="str">
        <f t="shared" si="46"/>
        <v/>
      </c>
      <c r="AN350" s="192" t="str">
        <f t="shared" si="47"/>
        <v/>
      </c>
    </row>
    <row r="351" spans="1:40" ht="15" customHeight="1" x14ac:dyDescent="0.25">
      <c r="A351" s="87"/>
      <c r="B351" s="88"/>
      <c r="C351" s="88"/>
      <c r="D351" s="88"/>
      <c r="E351" s="194"/>
      <c r="F351" s="88"/>
      <c r="G351" s="88"/>
      <c r="H351" s="89"/>
      <c r="I351" s="89"/>
      <c r="J351" s="89"/>
      <c r="K351" s="89"/>
      <c r="L351" s="90"/>
      <c r="M351" s="90"/>
      <c r="N351" s="90"/>
      <c r="O351" s="90"/>
      <c r="P351" s="90"/>
      <c r="Q351" s="90"/>
      <c r="R351" s="88"/>
      <c r="S351" s="88"/>
      <c r="T351" s="88"/>
      <c r="U351" s="88"/>
      <c r="V351" s="88"/>
      <c r="W351" s="89"/>
      <c r="X351" s="88"/>
      <c r="Y351" s="90"/>
      <c r="Z351" s="88"/>
      <c r="AA351" s="88"/>
      <c r="AB351" s="88"/>
      <c r="AC351" s="88"/>
      <c r="AD351" s="66" t="str">
        <f t="shared" si="40"/>
        <v/>
      </c>
      <c r="AE351" s="67" t="str">
        <f t="shared" si="41"/>
        <v/>
      </c>
      <c r="AF351" s="68" t="str">
        <f t="shared" si="42"/>
        <v/>
      </c>
      <c r="AG351" s="67" t="str">
        <f t="shared" si="43"/>
        <v/>
      </c>
      <c r="AH351" s="67" t="str">
        <f>IF(AE351="","",IF(COUNTIF('Books Register'!$AM$5:$AM$504,AE351)=1,SUMIF('Books Register'!$AM$5:$AM$504,AE351,'Books Register'!$AZ$5:$AZ$504),""))</f>
        <v/>
      </c>
      <c r="AI351" s="67" t="str">
        <f>IF(A351="","",IF(OR(AG351&gt;1,COUNTIF('Books Register'!$AM$5:$AM$504,AE351)&gt;1),"Duplicate",IF(AH351="","Only in 2B",INDEX('Books Register'!$AX$5:$AX$504,AH351))))</f>
        <v/>
      </c>
      <c r="AJ351" s="69" t="str">
        <f t="shared" si="44"/>
        <v/>
      </c>
      <c r="AK351" s="69" t="str">
        <f>IF(A351="","",IF(AND(R351&lt;&gt;"",R351&lt;&gt;Setup!$B$7),"Review POS / state",IF(SUMIF('FY Deadlines'!$A$5:$A$14,IF(MONTH(H351)&gt;=4,YEAR(H351),YEAR(H351)-1),'FY Deadlines'!$F$5:$F$14)=0,"Review FY deadline",IF(COUNTIFS('Books Register'!$AM$5:$AM$504,AE351,'Books Register'!$AI$5:$AI$504,"&gt;0")&gt;0,"Open - verify claim period",IF(AND(H351&lt;&gt;"",Setup!$B$24&gt;SUMIF('FY Deadlines'!$A$5:$A$14,IF(MONTH(H351)&gt;=4,YEAR(H351),YEAR(H351)-1),'FY Deadlines'!$F$5:$F$14)),"Section 16(4) expired","Open")))))</f>
        <v/>
      </c>
      <c r="AL351" s="190">
        <f t="shared" si="45"/>
        <v>347</v>
      </c>
      <c r="AM351" s="192" t="str">
        <f t="shared" si="46"/>
        <v/>
      </c>
      <c r="AN351" s="192" t="str">
        <f t="shared" si="47"/>
        <v/>
      </c>
    </row>
    <row r="352" spans="1:40" ht="15" customHeight="1" x14ac:dyDescent="0.25">
      <c r="A352" s="87"/>
      <c r="B352" s="88"/>
      <c r="C352" s="88"/>
      <c r="D352" s="88"/>
      <c r="E352" s="194"/>
      <c r="F352" s="88"/>
      <c r="G352" s="88"/>
      <c r="H352" s="89"/>
      <c r="I352" s="89"/>
      <c r="J352" s="89"/>
      <c r="K352" s="89"/>
      <c r="L352" s="90"/>
      <c r="M352" s="90"/>
      <c r="N352" s="90"/>
      <c r="O352" s="90"/>
      <c r="P352" s="90"/>
      <c r="Q352" s="90"/>
      <c r="R352" s="88"/>
      <c r="S352" s="88"/>
      <c r="T352" s="88"/>
      <c r="U352" s="88"/>
      <c r="V352" s="88"/>
      <c r="W352" s="89"/>
      <c r="X352" s="88"/>
      <c r="Y352" s="90"/>
      <c r="Z352" s="88"/>
      <c r="AA352" s="88"/>
      <c r="AB352" s="88"/>
      <c r="AC352" s="88"/>
      <c r="AD352" s="66" t="str">
        <f t="shared" si="40"/>
        <v/>
      </c>
      <c r="AE352" s="67" t="str">
        <f t="shared" si="41"/>
        <v/>
      </c>
      <c r="AF352" s="68" t="str">
        <f t="shared" si="42"/>
        <v/>
      </c>
      <c r="AG352" s="67" t="str">
        <f t="shared" si="43"/>
        <v/>
      </c>
      <c r="AH352" s="67" t="str">
        <f>IF(AE352="","",IF(COUNTIF('Books Register'!$AM$5:$AM$504,AE352)=1,SUMIF('Books Register'!$AM$5:$AM$504,AE352,'Books Register'!$AZ$5:$AZ$504),""))</f>
        <v/>
      </c>
      <c r="AI352" s="67" t="str">
        <f>IF(A352="","",IF(OR(AG352&gt;1,COUNTIF('Books Register'!$AM$5:$AM$504,AE352)&gt;1),"Duplicate",IF(AH352="","Only in 2B",INDEX('Books Register'!$AX$5:$AX$504,AH352))))</f>
        <v/>
      </c>
      <c r="AJ352" s="69" t="str">
        <f t="shared" si="44"/>
        <v/>
      </c>
      <c r="AK352" s="69" t="str">
        <f>IF(A352="","",IF(AND(R352&lt;&gt;"",R352&lt;&gt;Setup!$B$7),"Review POS / state",IF(SUMIF('FY Deadlines'!$A$5:$A$14,IF(MONTH(H352)&gt;=4,YEAR(H352),YEAR(H352)-1),'FY Deadlines'!$F$5:$F$14)=0,"Review FY deadline",IF(COUNTIFS('Books Register'!$AM$5:$AM$504,AE352,'Books Register'!$AI$5:$AI$504,"&gt;0")&gt;0,"Open - verify claim period",IF(AND(H352&lt;&gt;"",Setup!$B$24&gt;SUMIF('FY Deadlines'!$A$5:$A$14,IF(MONTH(H352)&gt;=4,YEAR(H352),YEAR(H352)-1),'FY Deadlines'!$F$5:$F$14)),"Section 16(4) expired","Open")))))</f>
        <v/>
      </c>
      <c r="AL352" s="190">
        <f t="shared" si="45"/>
        <v>348</v>
      </c>
      <c r="AM352" s="192" t="str">
        <f t="shared" si="46"/>
        <v/>
      </c>
      <c r="AN352" s="192" t="str">
        <f t="shared" si="47"/>
        <v/>
      </c>
    </row>
    <row r="353" spans="1:40" ht="15" customHeight="1" x14ac:dyDescent="0.25">
      <c r="A353" s="87"/>
      <c r="B353" s="88"/>
      <c r="C353" s="88"/>
      <c r="D353" s="88"/>
      <c r="E353" s="194"/>
      <c r="F353" s="88"/>
      <c r="G353" s="88"/>
      <c r="H353" s="89"/>
      <c r="I353" s="89"/>
      <c r="J353" s="89"/>
      <c r="K353" s="89"/>
      <c r="L353" s="90"/>
      <c r="M353" s="90"/>
      <c r="N353" s="90"/>
      <c r="O353" s="90"/>
      <c r="P353" s="90"/>
      <c r="Q353" s="90"/>
      <c r="R353" s="88"/>
      <c r="S353" s="88"/>
      <c r="T353" s="88"/>
      <c r="U353" s="88"/>
      <c r="V353" s="88"/>
      <c r="W353" s="89"/>
      <c r="X353" s="88"/>
      <c r="Y353" s="90"/>
      <c r="Z353" s="88"/>
      <c r="AA353" s="88"/>
      <c r="AB353" s="88"/>
      <c r="AC353" s="88"/>
      <c r="AD353" s="66" t="str">
        <f t="shared" si="40"/>
        <v/>
      </c>
      <c r="AE353" s="67" t="str">
        <f t="shared" si="41"/>
        <v/>
      </c>
      <c r="AF353" s="68" t="str">
        <f t="shared" si="42"/>
        <v/>
      </c>
      <c r="AG353" s="67" t="str">
        <f t="shared" si="43"/>
        <v/>
      </c>
      <c r="AH353" s="67" t="str">
        <f>IF(AE353="","",IF(COUNTIF('Books Register'!$AM$5:$AM$504,AE353)=1,SUMIF('Books Register'!$AM$5:$AM$504,AE353,'Books Register'!$AZ$5:$AZ$504),""))</f>
        <v/>
      </c>
      <c r="AI353" s="67" t="str">
        <f>IF(A353="","",IF(OR(AG353&gt;1,COUNTIF('Books Register'!$AM$5:$AM$504,AE353)&gt;1),"Duplicate",IF(AH353="","Only in 2B",INDEX('Books Register'!$AX$5:$AX$504,AH353))))</f>
        <v/>
      </c>
      <c r="AJ353" s="69" t="str">
        <f t="shared" si="44"/>
        <v/>
      </c>
      <c r="AK353" s="69" t="str">
        <f>IF(A353="","",IF(AND(R353&lt;&gt;"",R353&lt;&gt;Setup!$B$7),"Review POS / state",IF(SUMIF('FY Deadlines'!$A$5:$A$14,IF(MONTH(H353)&gt;=4,YEAR(H353),YEAR(H353)-1),'FY Deadlines'!$F$5:$F$14)=0,"Review FY deadline",IF(COUNTIFS('Books Register'!$AM$5:$AM$504,AE353,'Books Register'!$AI$5:$AI$504,"&gt;0")&gt;0,"Open - verify claim period",IF(AND(H353&lt;&gt;"",Setup!$B$24&gt;SUMIF('FY Deadlines'!$A$5:$A$14,IF(MONTH(H353)&gt;=4,YEAR(H353),YEAR(H353)-1),'FY Deadlines'!$F$5:$F$14)),"Section 16(4) expired","Open")))))</f>
        <v/>
      </c>
      <c r="AL353" s="190">
        <f t="shared" si="45"/>
        <v>349</v>
      </c>
      <c r="AM353" s="192" t="str">
        <f t="shared" si="46"/>
        <v/>
      </c>
      <c r="AN353" s="192" t="str">
        <f t="shared" si="47"/>
        <v/>
      </c>
    </row>
    <row r="354" spans="1:40" ht="15" customHeight="1" x14ac:dyDescent="0.25">
      <c r="A354" s="87"/>
      <c r="B354" s="88"/>
      <c r="C354" s="88"/>
      <c r="D354" s="88"/>
      <c r="E354" s="194"/>
      <c r="F354" s="88"/>
      <c r="G354" s="88"/>
      <c r="H354" s="89"/>
      <c r="I354" s="89"/>
      <c r="J354" s="89"/>
      <c r="K354" s="89"/>
      <c r="L354" s="90"/>
      <c r="M354" s="90"/>
      <c r="N354" s="90"/>
      <c r="O354" s="90"/>
      <c r="P354" s="90"/>
      <c r="Q354" s="90"/>
      <c r="R354" s="88"/>
      <c r="S354" s="88"/>
      <c r="T354" s="88"/>
      <c r="U354" s="88"/>
      <c r="V354" s="88"/>
      <c r="W354" s="89"/>
      <c r="X354" s="88"/>
      <c r="Y354" s="90"/>
      <c r="Z354" s="88"/>
      <c r="AA354" s="88"/>
      <c r="AB354" s="88"/>
      <c r="AC354" s="88"/>
      <c r="AD354" s="66" t="str">
        <f t="shared" si="40"/>
        <v/>
      </c>
      <c r="AE354" s="67" t="str">
        <f t="shared" si="41"/>
        <v/>
      </c>
      <c r="AF354" s="68" t="str">
        <f t="shared" si="42"/>
        <v/>
      </c>
      <c r="AG354" s="67" t="str">
        <f t="shared" si="43"/>
        <v/>
      </c>
      <c r="AH354" s="67" t="str">
        <f>IF(AE354="","",IF(COUNTIF('Books Register'!$AM$5:$AM$504,AE354)=1,SUMIF('Books Register'!$AM$5:$AM$504,AE354,'Books Register'!$AZ$5:$AZ$504),""))</f>
        <v/>
      </c>
      <c r="AI354" s="67" t="str">
        <f>IF(A354="","",IF(OR(AG354&gt;1,COUNTIF('Books Register'!$AM$5:$AM$504,AE354)&gt;1),"Duplicate",IF(AH354="","Only in 2B",INDEX('Books Register'!$AX$5:$AX$504,AH354))))</f>
        <v/>
      </c>
      <c r="AJ354" s="69" t="str">
        <f t="shared" si="44"/>
        <v/>
      </c>
      <c r="AK354" s="69" t="str">
        <f>IF(A354="","",IF(AND(R354&lt;&gt;"",R354&lt;&gt;Setup!$B$7),"Review POS / state",IF(SUMIF('FY Deadlines'!$A$5:$A$14,IF(MONTH(H354)&gt;=4,YEAR(H354),YEAR(H354)-1),'FY Deadlines'!$F$5:$F$14)=0,"Review FY deadline",IF(COUNTIFS('Books Register'!$AM$5:$AM$504,AE354,'Books Register'!$AI$5:$AI$504,"&gt;0")&gt;0,"Open - verify claim period",IF(AND(H354&lt;&gt;"",Setup!$B$24&gt;SUMIF('FY Deadlines'!$A$5:$A$14,IF(MONTH(H354)&gt;=4,YEAR(H354),YEAR(H354)-1),'FY Deadlines'!$F$5:$F$14)),"Section 16(4) expired","Open")))))</f>
        <v/>
      </c>
      <c r="AL354" s="190">
        <f t="shared" si="45"/>
        <v>350</v>
      </c>
      <c r="AM354" s="192" t="str">
        <f t="shared" si="46"/>
        <v/>
      </c>
      <c r="AN354" s="192" t="str">
        <f t="shared" si="47"/>
        <v/>
      </c>
    </row>
    <row r="355" spans="1:40" ht="15" customHeight="1" x14ac:dyDescent="0.25">
      <c r="A355" s="87"/>
      <c r="B355" s="88"/>
      <c r="C355" s="88"/>
      <c r="D355" s="88"/>
      <c r="E355" s="194"/>
      <c r="F355" s="88"/>
      <c r="G355" s="88"/>
      <c r="H355" s="89"/>
      <c r="I355" s="89"/>
      <c r="J355" s="89"/>
      <c r="K355" s="89"/>
      <c r="L355" s="90"/>
      <c r="M355" s="90"/>
      <c r="N355" s="90"/>
      <c r="O355" s="90"/>
      <c r="P355" s="90"/>
      <c r="Q355" s="90"/>
      <c r="R355" s="88"/>
      <c r="S355" s="88"/>
      <c r="T355" s="88"/>
      <c r="U355" s="88"/>
      <c r="V355" s="88"/>
      <c r="W355" s="89"/>
      <c r="X355" s="88"/>
      <c r="Y355" s="90"/>
      <c r="Z355" s="88"/>
      <c r="AA355" s="88"/>
      <c r="AB355" s="88"/>
      <c r="AC355" s="88"/>
      <c r="AD355" s="66" t="str">
        <f t="shared" si="40"/>
        <v/>
      </c>
      <c r="AE355" s="67" t="str">
        <f t="shared" si="41"/>
        <v/>
      </c>
      <c r="AF355" s="68" t="str">
        <f t="shared" si="42"/>
        <v/>
      </c>
      <c r="AG355" s="67" t="str">
        <f t="shared" si="43"/>
        <v/>
      </c>
      <c r="AH355" s="67" t="str">
        <f>IF(AE355="","",IF(COUNTIF('Books Register'!$AM$5:$AM$504,AE355)=1,SUMIF('Books Register'!$AM$5:$AM$504,AE355,'Books Register'!$AZ$5:$AZ$504),""))</f>
        <v/>
      </c>
      <c r="AI355" s="67" t="str">
        <f>IF(A355="","",IF(OR(AG355&gt;1,COUNTIF('Books Register'!$AM$5:$AM$504,AE355)&gt;1),"Duplicate",IF(AH355="","Only in 2B",INDEX('Books Register'!$AX$5:$AX$504,AH355))))</f>
        <v/>
      </c>
      <c r="AJ355" s="69" t="str">
        <f t="shared" si="44"/>
        <v/>
      </c>
      <c r="AK355" s="69" t="str">
        <f>IF(A355="","",IF(AND(R355&lt;&gt;"",R355&lt;&gt;Setup!$B$7),"Review POS / state",IF(SUMIF('FY Deadlines'!$A$5:$A$14,IF(MONTH(H355)&gt;=4,YEAR(H355),YEAR(H355)-1),'FY Deadlines'!$F$5:$F$14)=0,"Review FY deadline",IF(COUNTIFS('Books Register'!$AM$5:$AM$504,AE355,'Books Register'!$AI$5:$AI$504,"&gt;0")&gt;0,"Open - verify claim period",IF(AND(H355&lt;&gt;"",Setup!$B$24&gt;SUMIF('FY Deadlines'!$A$5:$A$14,IF(MONTH(H355)&gt;=4,YEAR(H355),YEAR(H355)-1),'FY Deadlines'!$F$5:$F$14)),"Section 16(4) expired","Open")))))</f>
        <v/>
      </c>
      <c r="AL355" s="190">
        <f t="shared" si="45"/>
        <v>351</v>
      </c>
      <c r="AM355" s="192" t="str">
        <f t="shared" si="46"/>
        <v/>
      </c>
      <c r="AN355" s="192" t="str">
        <f t="shared" si="47"/>
        <v/>
      </c>
    </row>
    <row r="356" spans="1:40" ht="15" customHeight="1" x14ac:dyDescent="0.25">
      <c r="A356" s="87"/>
      <c r="B356" s="88"/>
      <c r="C356" s="88"/>
      <c r="D356" s="88"/>
      <c r="E356" s="194"/>
      <c r="F356" s="88"/>
      <c r="G356" s="88"/>
      <c r="H356" s="89"/>
      <c r="I356" s="89"/>
      <c r="J356" s="89"/>
      <c r="K356" s="89"/>
      <c r="L356" s="90"/>
      <c r="M356" s="90"/>
      <c r="N356" s="90"/>
      <c r="O356" s="90"/>
      <c r="P356" s="90"/>
      <c r="Q356" s="90"/>
      <c r="R356" s="88"/>
      <c r="S356" s="88"/>
      <c r="T356" s="88"/>
      <c r="U356" s="88"/>
      <c r="V356" s="88"/>
      <c r="W356" s="89"/>
      <c r="X356" s="88"/>
      <c r="Y356" s="90"/>
      <c r="Z356" s="88"/>
      <c r="AA356" s="88"/>
      <c r="AB356" s="88"/>
      <c r="AC356" s="88"/>
      <c r="AD356" s="66" t="str">
        <f t="shared" si="40"/>
        <v/>
      </c>
      <c r="AE356" s="67" t="str">
        <f t="shared" si="41"/>
        <v/>
      </c>
      <c r="AF356" s="68" t="str">
        <f t="shared" si="42"/>
        <v/>
      </c>
      <c r="AG356" s="67" t="str">
        <f t="shared" si="43"/>
        <v/>
      </c>
      <c r="AH356" s="67" t="str">
        <f>IF(AE356="","",IF(COUNTIF('Books Register'!$AM$5:$AM$504,AE356)=1,SUMIF('Books Register'!$AM$5:$AM$504,AE356,'Books Register'!$AZ$5:$AZ$504),""))</f>
        <v/>
      </c>
      <c r="AI356" s="67" t="str">
        <f>IF(A356="","",IF(OR(AG356&gt;1,COUNTIF('Books Register'!$AM$5:$AM$504,AE356)&gt;1),"Duplicate",IF(AH356="","Only in 2B",INDEX('Books Register'!$AX$5:$AX$504,AH356))))</f>
        <v/>
      </c>
      <c r="AJ356" s="69" t="str">
        <f t="shared" si="44"/>
        <v/>
      </c>
      <c r="AK356" s="69" t="str">
        <f>IF(A356="","",IF(AND(R356&lt;&gt;"",R356&lt;&gt;Setup!$B$7),"Review POS / state",IF(SUMIF('FY Deadlines'!$A$5:$A$14,IF(MONTH(H356)&gt;=4,YEAR(H356),YEAR(H356)-1),'FY Deadlines'!$F$5:$F$14)=0,"Review FY deadline",IF(COUNTIFS('Books Register'!$AM$5:$AM$504,AE356,'Books Register'!$AI$5:$AI$504,"&gt;0")&gt;0,"Open - verify claim period",IF(AND(H356&lt;&gt;"",Setup!$B$24&gt;SUMIF('FY Deadlines'!$A$5:$A$14,IF(MONTH(H356)&gt;=4,YEAR(H356),YEAR(H356)-1),'FY Deadlines'!$F$5:$F$14)),"Section 16(4) expired","Open")))))</f>
        <v/>
      </c>
      <c r="AL356" s="190">
        <f t="shared" si="45"/>
        <v>352</v>
      </c>
      <c r="AM356" s="192" t="str">
        <f t="shared" si="46"/>
        <v/>
      </c>
      <c r="AN356" s="192" t="str">
        <f t="shared" si="47"/>
        <v/>
      </c>
    </row>
    <row r="357" spans="1:40" ht="15" customHeight="1" x14ac:dyDescent="0.25">
      <c r="A357" s="87"/>
      <c r="B357" s="88"/>
      <c r="C357" s="88"/>
      <c r="D357" s="88"/>
      <c r="E357" s="194"/>
      <c r="F357" s="88"/>
      <c r="G357" s="88"/>
      <c r="H357" s="89"/>
      <c r="I357" s="89"/>
      <c r="J357" s="89"/>
      <c r="K357" s="89"/>
      <c r="L357" s="90"/>
      <c r="M357" s="90"/>
      <c r="N357" s="90"/>
      <c r="O357" s="90"/>
      <c r="P357" s="90"/>
      <c r="Q357" s="90"/>
      <c r="R357" s="88"/>
      <c r="S357" s="88"/>
      <c r="T357" s="88"/>
      <c r="U357" s="88"/>
      <c r="V357" s="88"/>
      <c r="W357" s="89"/>
      <c r="X357" s="88"/>
      <c r="Y357" s="90"/>
      <c r="Z357" s="88"/>
      <c r="AA357" s="88"/>
      <c r="AB357" s="88"/>
      <c r="AC357" s="88"/>
      <c r="AD357" s="66" t="str">
        <f t="shared" si="40"/>
        <v/>
      </c>
      <c r="AE357" s="67" t="str">
        <f t="shared" si="41"/>
        <v/>
      </c>
      <c r="AF357" s="68" t="str">
        <f t="shared" si="42"/>
        <v/>
      </c>
      <c r="AG357" s="67" t="str">
        <f t="shared" si="43"/>
        <v/>
      </c>
      <c r="AH357" s="67" t="str">
        <f>IF(AE357="","",IF(COUNTIF('Books Register'!$AM$5:$AM$504,AE357)=1,SUMIF('Books Register'!$AM$5:$AM$504,AE357,'Books Register'!$AZ$5:$AZ$504),""))</f>
        <v/>
      </c>
      <c r="AI357" s="67" t="str">
        <f>IF(A357="","",IF(OR(AG357&gt;1,COUNTIF('Books Register'!$AM$5:$AM$504,AE357)&gt;1),"Duplicate",IF(AH357="","Only in 2B",INDEX('Books Register'!$AX$5:$AX$504,AH357))))</f>
        <v/>
      </c>
      <c r="AJ357" s="69" t="str">
        <f t="shared" si="44"/>
        <v/>
      </c>
      <c r="AK357" s="69" t="str">
        <f>IF(A357="","",IF(AND(R357&lt;&gt;"",R357&lt;&gt;Setup!$B$7),"Review POS / state",IF(SUMIF('FY Deadlines'!$A$5:$A$14,IF(MONTH(H357)&gt;=4,YEAR(H357),YEAR(H357)-1),'FY Deadlines'!$F$5:$F$14)=0,"Review FY deadline",IF(COUNTIFS('Books Register'!$AM$5:$AM$504,AE357,'Books Register'!$AI$5:$AI$504,"&gt;0")&gt;0,"Open - verify claim period",IF(AND(H357&lt;&gt;"",Setup!$B$24&gt;SUMIF('FY Deadlines'!$A$5:$A$14,IF(MONTH(H357)&gt;=4,YEAR(H357),YEAR(H357)-1),'FY Deadlines'!$F$5:$F$14)),"Section 16(4) expired","Open")))))</f>
        <v/>
      </c>
      <c r="AL357" s="190">
        <f t="shared" si="45"/>
        <v>353</v>
      </c>
      <c r="AM357" s="192" t="str">
        <f t="shared" si="46"/>
        <v/>
      </c>
      <c r="AN357" s="192" t="str">
        <f t="shared" si="47"/>
        <v/>
      </c>
    </row>
    <row r="358" spans="1:40" ht="15" customHeight="1" x14ac:dyDescent="0.25">
      <c r="A358" s="87"/>
      <c r="B358" s="88"/>
      <c r="C358" s="88"/>
      <c r="D358" s="88"/>
      <c r="E358" s="194"/>
      <c r="F358" s="88"/>
      <c r="G358" s="88"/>
      <c r="H358" s="89"/>
      <c r="I358" s="89"/>
      <c r="J358" s="89"/>
      <c r="K358" s="89"/>
      <c r="L358" s="90"/>
      <c r="M358" s="90"/>
      <c r="N358" s="90"/>
      <c r="O358" s="90"/>
      <c r="P358" s="90"/>
      <c r="Q358" s="90"/>
      <c r="R358" s="88"/>
      <c r="S358" s="88"/>
      <c r="T358" s="88"/>
      <c r="U358" s="88"/>
      <c r="V358" s="88"/>
      <c r="W358" s="89"/>
      <c r="X358" s="88"/>
      <c r="Y358" s="90"/>
      <c r="Z358" s="88"/>
      <c r="AA358" s="88"/>
      <c r="AB358" s="88"/>
      <c r="AC358" s="88"/>
      <c r="AD358" s="66" t="str">
        <f t="shared" si="40"/>
        <v/>
      </c>
      <c r="AE358" s="67" t="str">
        <f t="shared" si="41"/>
        <v/>
      </c>
      <c r="AF358" s="68" t="str">
        <f t="shared" si="42"/>
        <v/>
      </c>
      <c r="AG358" s="67" t="str">
        <f t="shared" si="43"/>
        <v/>
      </c>
      <c r="AH358" s="67" t="str">
        <f>IF(AE358="","",IF(COUNTIF('Books Register'!$AM$5:$AM$504,AE358)=1,SUMIF('Books Register'!$AM$5:$AM$504,AE358,'Books Register'!$AZ$5:$AZ$504),""))</f>
        <v/>
      </c>
      <c r="AI358" s="67" t="str">
        <f>IF(A358="","",IF(OR(AG358&gt;1,COUNTIF('Books Register'!$AM$5:$AM$504,AE358)&gt;1),"Duplicate",IF(AH358="","Only in 2B",INDEX('Books Register'!$AX$5:$AX$504,AH358))))</f>
        <v/>
      </c>
      <c r="AJ358" s="69" t="str">
        <f t="shared" si="44"/>
        <v/>
      </c>
      <c r="AK358" s="69" t="str">
        <f>IF(A358="","",IF(AND(R358&lt;&gt;"",R358&lt;&gt;Setup!$B$7),"Review POS / state",IF(SUMIF('FY Deadlines'!$A$5:$A$14,IF(MONTH(H358)&gt;=4,YEAR(H358),YEAR(H358)-1),'FY Deadlines'!$F$5:$F$14)=0,"Review FY deadline",IF(COUNTIFS('Books Register'!$AM$5:$AM$504,AE358,'Books Register'!$AI$5:$AI$504,"&gt;0")&gt;0,"Open - verify claim period",IF(AND(H358&lt;&gt;"",Setup!$B$24&gt;SUMIF('FY Deadlines'!$A$5:$A$14,IF(MONTH(H358)&gt;=4,YEAR(H358),YEAR(H358)-1),'FY Deadlines'!$F$5:$F$14)),"Section 16(4) expired","Open")))))</f>
        <v/>
      </c>
      <c r="AL358" s="190">
        <f t="shared" si="45"/>
        <v>354</v>
      </c>
      <c r="AM358" s="192" t="str">
        <f t="shared" si="46"/>
        <v/>
      </c>
      <c r="AN358" s="192" t="str">
        <f t="shared" si="47"/>
        <v/>
      </c>
    </row>
    <row r="359" spans="1:40" ht="15" customHeight="1" x14ac:dyDescent="0.25">
      <c r="A359" s="87"/>
      <c r="B359" s="88"/>
      <c r="C359" s="88"/>
      <c r="D359" s="88"/>
      <c r="E359" s="194"/>
      <c r="F359" s="88"/>
      <c r="G359" s="88"/>
      <c r="H359" s="89"/>
      <c r="I359" s="89"/>
      <c r="J359" s="89"/>
      <c r="K359" s="89"/>
      <c r="L359" s="90"/>
      <c r="M359" s="90"/>
      <c r="N359" s="90"/>
      <c r="O359" s="90"/>
      <c r="P359" s="90"/>
      <c r="Q359" s="90"/>
      <c r="R359" s="88"/>
      <c r="S359" s="88"/>
      <c r="T359" s="88"/>
      <c r="U359" s="88"/>
      <c r="V359" s="88"/>
      <c r="W359" s="89"/>
      <c r="X359" s="88"/>
      <c r="Y359" s="90"/>
      <c r="Z359" s="88"/>
      <c r="AA359" s="88"/>
      <c r="AB359" s="88"/>
      <c r="AC359" s="88"/>
      <c r="AD359" s="66" t="str">
        <f t="shared" si="40"/>
        <v/>
      </c>
      <c r="AE359" s="67" t="str">
        <f t="shared" si="41"/>
        <v/>
      </c>
      <c r="AF359" s="68" t="str">
        <f t="shared" si="42"/>
        <v/>
      </c>
      <c r="AG359" s="67" t="str">
        <f t="shared" si="43"/>
        <v/>
      </c>
      <c r="AH359" s="67" t="str">
        <f>IF(AE359="","",IF(COUNTIF('Books Register'!$AM$5:$AM$504,AE359)=1,SUMIF('Books Register'!$AM$5:$AM$504,AE359,'Books Register'!$AZ$5:$AZ$504),""))</f>
        <v/>
      </c>
      <c r="AI359" s="67" t="str">
        <f>IF(A359="","",IF(OR(AG359&gt;1,COUNTIF('Books Register'!$AM$5:$AM$504,AE359)&gt;1),"Duplicate",IF(AH359="","Only in 2B",INDEX('Books Register'!$AX$5:$AX$504,AH359))))</f>
        <v/>
      </c>
      <c r="AJ359" s="69" t="str">
        <f t="shared" si="44"/>
        <v/>
      </c>
      <c r="AK359" s="69" t="str">
        <f>IF(A359="","",IF(AND(R359&lt;&gt;"",R359&lt;&gt;Setup!$B$7),"Review POS / state",IF(SUMIF('FY Deadlines'!$A$5:$A$14,IF(MONTH(H359)&gt;=4,YEAR(H359),YEAR(H359)-1),'FY Deadlines'!$F$5:$F$14)=0,"Review FY deadline",IF(COUNTIFS('Books Register'!$AM$5:$AM$504,AE359,'Books Register'!$AI$5:$AI$504,"&gt;0")&gt;0,"Open - verify claim period",IF(AND(H359&lt;&gt;"",Setup!$B$24&gt;SUMIF('FY Deadlines'!$A$5:$A$14,IF(MONTH(H359)&gt;=4,YEAR(H359),YEAR(H359)-1),'FY Deadlines'!$F$5:$F$14)),"Section 16(4) expired","Open")))))</f>
        <v/>
      </c>
      <c r="AL359" s="190">
        <f t="shared" si="45"/>
        <v>355</v>
      </c>
      <c r="AM359" s="192" t="str">
        <f t="shared" si="46"/>
        <v/>
      </c>
      <c r="AN359" s="192" t="str">
        <f t="shared" si="47"/>
        <v/>
      </c>
    </row>
    <row r="360" spans="1:40" ht="15" customHeight="1" x14ac:dyDescent="0.25">
      <c r="A360" s="87"/>
      <c r="B360" s="88"/>
      <c r="C360" s="88"/>
      <c r="D360" s="88"/>
      <c r="E360" s="194"/>
      <c r="F360" s="88"/>
      <c r="G360" s="88"/>
      <c r="H360" s="89"/>
      <c r="I360" s="89"/>
      <c r="J360" s="89"/>
      <c r="K360" s="89"/>
      <c r="L360" s="90"/>
      <c r="M360" s="90"/>
      <c r="N360" s="90"/>
      <c r="O360" s="90"/>
      <c r="P360" s="90"/>
      <c r="Q360" s="90"/>
      <c r="R360" s="88"/>
      <c r="S360" s="88"/>
      <c r="T360" s="88"/>
      <c r="U360" s="88"/>
      <c r="V360" s="88"/>
      <c r="W360" s="89"/>
      <c r="X360" s="88"/>
      <c r="Y360" s="90"/>
      <c r="Z360" s="88"/>
      <c r="AA360" s="88"/>
      <c r="AB360" s="88"/>
      <c r="AC360" s="88"/>
      <c r="AD360" s="66" t="str">
        <f t="shared" si="40"/>
        <v/>
      </c>
      <c r="AE360" s="67" t="str">
        <f t="shared" si="41"/>
        <v/>
      </c>
      <c r="AF360" s="68" t="str">
        <f t="shared" si="42"/>
        <v/>
      </c>
      <c r="AG360" s="67" t="str">
        <f t="shared" si="43"/>
        <v/>
      </c>
      <c r="AH360" s="67" t="str">
        <f>IF(AE360="","",IF(COUNTIF('Books Register'!$AM$5:$AM$504,AE360)=1,SUMIF('Books Register'!$AM$5:$AM$504,AE360,'Books Register'!$AZ$5:$AZ$504),""))</f>
        <v/>
      </c>
      <c r="AI360" s="67" t="str">
        <f>IF(A360="","",IF(OR(AG360&gt;1,COUNTIF('Books Register'!$AM$5:$AM$504,AE360)&gt;1),"Duplicate",IF(AH360="","Only in 2B",INDEX('Books Register'!$AX$5:$AX$504,AH360))))</f>
        <v/>
      </c>
      <c r="AJ360" s="69" t="str">
        <f t="shared" si="44"/>
        <v/>
      </c>
      <c r="AK360" s="69" t="str">
        <f>IF(A360="","",IF(AND(R360&lt;&gt;"",R360&lt;&gt;Setup!$B$7),"Review POS / state",IF(SUMIF('FY Deadlines'!$A$5:$A$14,IF(MONTH(H360)&gt;=4,YEAR(H360),YEAR(H360)-1),'FY Deadlines'!$F$5:$F$14)=0,"Review FY deadline",IF(COUNTIFS('Books Register'!$AM$5:$AM$504,AE360,'Books Register'!$AI$5:$AI$504,"&gt;0")&gt;0,"Open - verify claim period",IF(AND(H360&lt;&gt;"",Setup!$B$24&gt;SUMIF('FY Deadlines'!$A$5:$A$14,IF(MONTH(H360)&gt;=4,YEAR(H360),YEAR(H360)-1),'FY Deadlines'!$F$5:$F$14)),"Section 16(4) expired","Open")))))</f>
        <v/>
      </c>
      <c r="AL360" s="190">
        <f t="shared" si="45"/>
        <v>356</v>
      </c>
      <c r="AM360" s="192" t="str">
        <f t="shared" si="46"/>
        <v/>
      </c>
      <c r="AN360" s="192" t="str">
        <f t="shared" si="47"/>
        <v/>
      </c>
    </row>
    <row r="361" spans="1:40" ht="15" customHeight="1" x14ac:dyDescent="0.25">
      <c r="A361" s="87"/>
      <c r="B361" s="88"/>
      <c r="C361" s="88"/>
      <c r="D361" s="88"/>
      <c r="E361" s="194"/>
      <c r="F361" s="88"/>
      <c r="G361" s="88"/>
      <c r="H361" s="89"/>
      <c r="I361" s="89"/>
      <c r="J361" s="89"/>
      <c r="K361" s="89"/>
      <c r="L361" s="90"/>
      <c r="M361" s="90"/>
      <c r="N361" s="90"/>
      <c r="O361" s="90"/>
      <c r="P361" s="90"/>
      <c r="Q361" s="90"/>
      <c r="R361" s="88"/>
      <c r="S361" s="88"/>
      <c r="T361" s="88"/>
      <c r="U361" s="88"/>
      <c r="V361" s="88"/>
      <c r="W361" s="89"/>
      <c r="X361" s="88"/>
      <c r="Y361" s="90"/>
      <c r="Z361" s="88"/>
      <c r="AA361" s="88"/>
      <c r="AB361" s="88"/>
      <c r="AC361" s="88"/>
      <c r="AD361" s="66" t="str">
        <f t="shared" si="40"/>
        <v/>
      </c>
      <c r="AE361" s="67" t="str">
        <f t="shared" si="41"/>
        <v/>
      </c>
      <c r="AF361" s="68" t="str">
        <f t="shared" si="42"/>
        <v/>
      </c>
      <c r="AG361" s="67" t="str">
        <f t="shared" si="43"/>
        <v/>
      </c>
      <c r="AH361" s="67" t="str">
        <f>IF(AE361="","",IF(COUNTIF('Books Register'!$AM$5:$AM$504,AE361)=1,SUMIF('Books Register'!$AM$5:$AM$504,AE361,'Books Register'!$AZ$5:$AZ$504),""))</f>
        <v/>
      </c>
      <c r="AI361" s="67" t="str">
        <f>IF(A361="","",IF(OR(AG361&gt;1,COUNTIF('Books Register'!$AM$5:$AM$504,AE361)&gt;1),"Duplicate",IF(AH361="","Only in 2B",INDEX('Books Register'!$AX$5:$AX$504,AH361))))</f>
        <v/>
      </c>
      <c r="AJ361" s="69" t="str">
        <f t="shared" si="44"/>
        <v/>
      </c>
      <c r="AK361" s="69" t="str">
        <f>IF(A361="","",IF(AND(R361&lt;&gt;"",R361&lt;&gt;Setup!$B$7),"Review POS / state",IF(SUMIF('FY Deadlines'!$A$5:$A$14,IF(MONTH(H361)&gt;=4,YEAR(H361),YEAR(H361)-1),'FY Deadlines'!$F$5:$F$14)=0,"Review FY deadline",IF(COUNTIFS('Books Register'!$AM$5:$AM$504,AE361,'Books Register'!$AI$5:$AI$504,"&gt;0")&gt;0,"Open - verify claim period",IF(AND(H361&lt;&gt;"",Setup!$B$24&gt;SUMIF('FY Deadlines'!$A$5:$A$14,IF(MONTH(H361)&gt;=4,YEAR(H361),YEAR(H361)-1),'FY Deadlines'!$F$5:$F$14)),"Section 16(4) expired","Open")))))</f>
        <v/>
      </c>
      <c r="AL361" s="190">
        <f t="shared" si="45"/>
        <v>357</v>
      </c>
      <c r="AM361" s="192" t="str">
        <f t="shared" si="46"/>
        <v/>
      </c>
      <c r="AN361" s="192" t="str">
        <f t="shared" si="47"/>
        <v/>
      </c>
    </row>
    <row r="362" spans="1:40" ht="15" customHeight="1" x14ac:dyDescent="0.25">
      <c r="A362" s="87"/>
      <c r="B362" s="88"/>
      <c r="C362" s="88"/>
      <c r="D362" s="88"/>
      <c r="E362" s="194"/>
      <c r="F362" s="88"/>
      <c r="G362" s="88"/>
      <c r="H362" s="89"/>
      <c r="I362" s="89"/>
      <c r="J362" s="89"/>
      <c r="K362" s="89"/>
      <c r="L362" s="90"/>
      <c r="M362" s="90"/>
      <c r="N362" s="90"/>
      <c r="O362" s="90"/>
      <c r="P362" s="90"/>
      <c r="Q362" s="90"/>
      <c r="R362" s="88"/>
      <c r="S362" s="88"/>
      <c r="T362" s="88"/>
      <c r="U362" s="88"/>
      <c r="V362" s="88"/>
      <c r="W362" s="89"/>
      <c r="X362" s="88"/>
      <c r="Y362" s="90"/>
      <c r="Z362" s="88"/>
      <c r="AA362" s="88"/>
      <c r="AB362" s="88"/>
      <c r="AC362" s="88"/>
      <c r="AD362" s="66" t="str">
        <f t="shared" si="40"/>
        <v/>
      </c>
      <c r="AE362" s="67" t="str">
        <f t="shared" si="41"/>
        <v/>
      </c>
      <c r="AF362" s="68" t="str">
        <f t="shared" si="42"/>
        <v/>
      </c>
      <c r="AG362" s="67" t="str">
        <f t="shared" si="43"/>
        <v/>
      </c>
      <c r="AH362" s="67" t="str">
        <f>IF(AE362="","",IF(COUNTIF('Books Register'!$AM$5:$AM$504,AE362)=1,SUMIF('Books Register'!$AM$5:$AM$504,AE362,'Books Register'!$AZ$5:$AZ$504),""))</f>
        <v/>
      </c>
      <c r="AI362" s="67" t="str">
        <f>IF(A362="","",IF(OR(AG362&gt;1,COUNTIF('Books Register'!$AM$5:$AM$504,AE362)&gt;1),"Duplicate",IF(AH362="","Only in 2B",INDEX('Books Register'!$AX$5:$AX$504,AH362))))</f>
        <v/>
      </c>
      <c r="AJ362" s="69" t="str">
        <f t="shared" si="44"/>
        <v/>
      </c>
      <c r="AK362" s="69" t="str">
        <f>IF(A362="","",IF(AND(R362&lt;&gt;"",R362&lt;&gt;Setup!$B$7),"Review POS / state",IF(SUMIF('FY Deadlines'!$A$5:$A$14,IF(MONTH(H362)&gt;=4,YEAR(H362),YEAR(H362)-1),'FY Deadlines'!$F$5:$F$14)=0,"Review FY deadline",IF(COUNTIFS('Books Register'!$AM$5:$AM$504,AE362,'Books Register'!$AI$5:$AI$504,"&gt;0")&gt;0,"Open - verify claim period",IF(AND(H362&lt;&gt;"",Setup!$B$24&gt;SUMIF('FY Deadlines'!$A$5:$A$14,IF(MONTH(H362)&gt;=4,YEAR(H362),YEAR(H362)-1),'FY Deadlines'!$F$5:$F$14)),"Section 16(4) expired","Open")))))</f>
        <v/>
      </c>
      <c r="AL362" s="190">
        <f t="shared" si="45"/>
        <v>358</v>
      </c>
      <c r="AM362" s="192" t="str">
        <f t="shared" si="46"/>
        <v/>
      </c>
      <c r="AN362" s="192" t="str">
        <f t="shared" si="47"/>
        <v/>
      </c>
    </row>
    <row r="363" spans="1:40" ht="15" customHeight="1" x14ac:dyDescent="0.25">
      <c r="A363" s="87"/>
      <c r="B363" s="88"/>
      <c r="C363" s="88"/>
      <c r="D363" s="88"/>
      <c r="E363" s="194"/>
      <c r="F363" s="88"/>
      <c r="G363" s="88"/>
      <c r="H363" s="89"/>
      <c r="I363" s="89"/>
      <c r="J363" s="89"/>
      <c r="K363" s="89"/>
      <c r="L363" s="90"/>
      <c r="M363" s="90"/>
      <c r="N363" s="90"/>
      <c r="O363" s="90"/>
      <c r="P363" s="90"/>
      <c r="Q363" s="90"/>
      <c r="R363" s="88"/>
      <c r="S363" s="88"/>
      <c r="T363" s="88"/>
      <c r="U363" s="88"/>
      <c r="V363" s="88"/>
      <c r="W363" s="89"/>
      <c r="X363" s="88"/>
      <c r="Y363" s="90"/>
      <c r="Z363" s="88"/>
      <c r="AA363" s="88"/>
      <c r="AB363" s="88"/>
      <c r="AC363" s="88"/>
      <c r="AD363" s="66" t="str">
        <f t="shared" si="40"/>
        <v/>
      </c>
      <c r="AE363" s="67" t="str">
        <f t="shared" si="41"/>
        <v/>
      </c>
      <c r="AF363" s="68" t="str">
        <f t="shared" si="42"/>
        <v/>
      </c>
      <c r="AG363" s="67" t="str">
        <f t="shared" si="43"/>
        <v/>
      </c>
      <c r="AH363" s="67" t="str">
        <f>IF(AE363="","",IF(COUNTIF('Books Register'!$AM$5:$AM$504,AE363)=1,SUMIF('Books Register'!$AM$5:$AM$504,AE363,'Books Register'!$AZ$5:$AZ$504),""))</f>
        <v/>
      </c>
      <c r="AI363" s="67" t="str">
        <f>IF(A363="","",IF(OR(AG363&gt;1,COUNTIF('Books Register'!$AM$5:$AM$504,AE363)&gt;1),"Duplicate",IF(AH363="","Only in 2B",INDEX('Books Register'!$AX$5:$AX$504,AH363))))</f>
        <v/>
      </c>
      <c r="AJ363" s="69" t="str">
        <f t="shared" si="44"/>
        <v/>
      </c>
      <c r="AK363" s="69" t="str">
        <f>IF(A363="","",IF(AND(R363&lt;&gt;"",R363&lt;&gt;Setup!$B$7),"Review POS / state",IF(SUMIF('FY Deadlines'!$A$5:$A$14,IF(MONTH(H363)&gt;=4,YEAR(H363),YEAR(H363)-1),'FY Deadlines'!$F$5:$F$14)=0,"Review FY deadline",IF(COUNTIFS('Books Register'!$AM$5:$AM$504,AE363,'Books Register'!$AI$5:$AI$504,"&gt;0")&gt;0,"Open - verify claim period",IF(AND(H363&lt;&gt;"",Setup!$B$24&gt;SUMIF('FY Deadlines'!$A$5:$A$14,IF(MONTH(H363)&gt;=4,YEAR(H363),YEAR(H363)-1),'FY Deadlines'!$F$5:$F$14)),"Section 16(4) expired","Open")))))</f>
        <v/>
      </c>
      <c r="AL363" s="190">
        <f t="shared" si="45"/>
        <v>359</v>
      </c>
      <c r="AM363" s="192" t="str">
        <f t="shared" si="46"/>
        <v/>
      </c>
      <c r="AN363" s="192" t="str">
        <f t="shared" si="47"/>
        <v/>
      </c>
    </row>
    <row r="364" spans="1:40" ht="15" customHeight="1" x14ac:dyDescent="0.25">
      <c r="A364" s="87"/>
      <c r="B364" s="88"/>
      <c r="C364" s="88"/>
      <c r="D364" s="88"/>
      <c r="E364" s="194"/>
      <c r="F364" s="88"/>
      <c r="G364" s="88"/>
      <c r="H364" s="89"/>
      <c r="I364" s="89"/>
      <c r="J364" s="89"/>
      <c r="K364" s="89"/>
      <c r="L364" s="90"/>
      <c r="M364" s="90"/>
      <c r="N364" s="90"/>
      <c r="O364" s="90"/>
      <c r="P364" s="90"/>
      <c r="Q364" s="90"/>
      <c r="R364" s="88"/>
      <c r="S364" s="88"/>
      <c r="T364" s="88"/>
      <c r="U364" s="88"/>
      <c r="V364" s="88"/>
      <c r="W364" s="89"/>
      <c r="X364" s="88"/>
      <c r="Y364" s="90"/>
      <c r="Z364" s="88"/>
      <c r="AA364" s="88"/>
      <c r="AB364" s="88"/>
      <c r="AC364" s="88"/>
      <c r="AD364" s="66" t="str">
        <f t="shared" si="40"/>
        <v/>
      </c>
      <c r="AE364" s="67" t="str">
        <f t="shared" si="41"/>
        <v/>
      </c>
      <c r="AF364" s="68" t="str">
        <f t="shared" si="42"/>
        <v/>
      </c>
      <c r="AG364" s="67" t="str">
        <f t="shared" si="43"/>
        <v/>
      </c>
      <c r="AH364" s="67" t="str">
        <f>IF(AE364="","",IF(COUNTIF('Books Register'!$AM$5:$AM$504,AE364)=1,SUMIF('Books Register'!$AM$5:$AM$504,AE364,'Books Register'!$AZ$5:$AZ$504),""))</f>
        <v/>
      </c>
      <c r="AI364" s="67" t="str">
        <f>IF(A364="","",IF(OR(AG364&gt;1,COUNTIF('Books Register'!$AM$5:$AM$504,AE364)&gt;1),"Duplicate",IF(AH364="","Only in 2B",INDEX('Books Register'!$AX$5:$AX$504,AH364))))</f>
        <v/>
      </c>
      <c r="AJ364" s="69" t="str">
        <f t="shared" si="44"/>
        <v/>
      </c>
      <c r="AK364" s="69" t="str">
        <f>IF(A364="","",IF(AND(R364&lt;&gt;"",R364&lt;&gt;Setup!$B$7),"Review POS / state",IF(SUMIF('FY Deadlines'!$A$5:$A$14,IF(MONTH(H364)&gt;=4,YEAR(H364),YEAR(H364)-1),'FY Deadlines'!$F$5:$F$14)=0,"Review FY deadline",IF(COUNTIFS('Books Register'!$AM$5:$AM$504,AE364,'Books Register'!$AI$5:$AI$504,"&gt;0")&gt;0,"Open - verify claim period",IF(AND(H364&lt;&gt;"",Setup!$B$24&gt;SUMIF('FY Deadlines'!$A$5:$A$14,IF(MONTH(H364)&gt;=4,YEAR(H364),YEAR(H364)-1),'FY Deadlines'!$F$5:$F$14)),"Section 16(4) expired","Open")))))</f>
        <v/>
      </c>
      <c r="AL364" s="190">
        <f t="shared" si="45"/>
        <v>360</v>
      </c>
      <c r="AM364" s="192" t="str">
        <f t="shared" si="46"/>
        <v/>
      </c>
      <c r="AN364" s="192" t="str">
        <f t="shared" si="47"/>
        <v/>
      </c>
    </row>
    <row r="365" spans="1:40" ht="15" customHeight="1" x14ac:dyDescent="0.25">
      <c r="A365" s="87"/>
      <c r="B365" s="88"/>
      <c r="C365" s="88"/>
      <c r="D365" s="88"/>
      <c r="E365" s="194"/>
      <c r="F365" s="88"/>
      <c r="G365" s="88"/>
      <c r="H365" s="89"/>
      <c r="I365" s="89"/>
      <c r="J365" s="89"/>
      <c r="K365" s="89"/>
      <c r="L365" s="90"/>
      <c r="M365" s="90"/>
      <c r="N365" s="90"/>
      <c r="O365" s="90"/>
      <c r="P365" s="90"/>
      <c r="Q365" s="90"/>
      <c r="R365" s="88"/>
      <c r="S365" s="88"/>
      <c r="T365" s="88"/>
      <c r="U365" s="88"/>
      <c r="V365" s="88"/>
      <c r="W365" s="89"/>
      <c r="X365" s="88"/>
      <c r="Y365" s="90"/>
      <c r="Z365" s="88"/>
      <c r="AA365" s="88"/>
      <c r="AB365" s="88"/>
      <c r="AC365" s="88"/>
      <c r="AD365" s="66" t="str">
        <f t="shared" si="40"/>
        <v/>
      </c>
      <c r="AE365" s="67" t="str">
        <f t="shared" si="41"/>
        <v/>
      </c>
      <c r="AF365" s="68" t="str">
        <f t="shared" si="42"/>
        <v/>
      </c>
      <c r="AG365" s="67" t="str">
        <f t="shared" si="43"/>
        <v/>
      </c>
      <c r="AH365" s="67" t="str">
        <f>IF(AE365="","",IF(COUNTIF('Books Register'!$AM$5:$AM$504,AE365)=1,SUMIF('Books Register'!$AM$5:$AM$504,AE365,'Books Register'!$AZ$5:$AZ$504),""))</f>
        <v/>
      </c>
      <c r="AI365" s="67" t="str">
        <f>IF(A365="","",IF(OR(AG365&gt;1,COUNTIF('Books Register'!$AM$5:$AM$504,AE365)&gt;1),"Duplicate",IF(AH365="","Only in 2B",INDEX('Books Register'!$AX$5:$AX$504,AH365))))</f>
        <v/>
      </c>
      <c r="AJ365" s="69" t="str">
        <f t="shared" si="44"/>
        <v/>
      </c>
      <c r="AK365" s="69" t="str">
        <f>IF(A365="","",IF(AND(R365&lt;&gt;"",R365&lt;&gt;Setup!$B$7),"Review POS / state",IF(SUMIF('FY Deadlines'!$A$5:$A$14,IF(MONTH(H365)&gt;=4,YEAR(H365),YEAR(H365)-1),'FY Deadlines'!$F$5:$F$14)=0,"Review FY deadline",IF(COUNTIFS('Books Register'!$AM$5:$AM$504,AE365,'Books Register'!$AI$5:$AI$504,"&gt;0")&gt;0,"Open - verify claim period",IF(AND(H365&lt;&gt;"",Setup!$B$24&gt;SUMIF('FY Deadlines'!$A$5:$A$14,IF(MONTH(H365)&gt;=4,YEAR(H365),YEAR(H365)-1),'FY Deadlines'!$F$5:$F$14)),"Section 16(4) expired","Open")))))</f>
        <v/>
      </c>
      <c r="AL365" s="190">
        <f t="shared" si="45"/>
        <v>361</v>
      </c>
      <c r="AM365" s="192" t="str">
        <f t="shared" si="46"/>
        <v/>
      </c>
      <c r="AN365" s="192" t="str">
        <f t="shared" si="47"/>
        <v/>
      </c>
    </row>
    <row r="366" spans="1:40" ht="15" customHeight="1" x14ac:dyDescent="0.25">
      <c r="A366" s="87"/>
      <c r="B366" s="88"/>
      <c r="C366" s="88"/>
      <c r="D366" s="88"/>
      <c r="E366" s="194"/>
      <c r="F366" s="88"/>
      <c r="G366" s="88"/>
      <c r="H366" s="89"/>
      <c r="I366" s="89"/>
      <c r="J366" s="89"/>
      <c r="K366" s="89"/>
      <c r="L366" s="90"/>
      <c r="M366" s="90"/>
      <c r="N366" s="90"/>
      <c r="O366" s="90"/>
      <c r="P366" s="90"/>
      <c r="Q366" s="90"/>
      <c r="R366" s="88"/>
      <c r="S366" s="88"/>
      <c r="T366" s="88"/>
      <c r="U366" s="88"/>
      <c r="V366" s="88"/>
      <c r="W366" s="89"/>
      <c r="X366" s="88"/>
      <c r="Y366" s="90"/>
      <c r="Z366" s="88"/>
      <c r="AA366" s="88"/>
      <c r="AB366" s="88"/>
      <c r="AC366" s="88"/>
      <c r="AD366" s="66" t="str">
        <f t="shared" si="40"/>
        <v/>
      </c>
      <c r="AE366" s="67" t="str">
        <f t="shared" si="41"/>
        <v/>
      </c>
      <c r="AF366" s="68" t="str">
        <f t="shared" si="42"/>
        <v/>
      </c>
      <c r="AG366" s="67" t="str">
        <f t="shared" si="43"/>
        <v/>
      </c>
      <c r="AH366" s="67" t="str">
        <f>IF(AE366="","",IF(COUNTIF('Books Register'!$AM$5:$AM$504,AE366)=1,SUMIF('Books Register'!$AM$5:$AM$504,AE366,'Books Register'!$AZ$5:$AZ$504),""))</f>
        <v/>
      </c>
      <c r="AI366" s="67" t="str">
        <f>IF(A366="","",IF(OR(AG366&gt;1,COUNTIF('Books Register'!$AM$5:$AM$504,AE366)&gt;1),"Duplicate",IF(AH366="","Only in 2B",INDEX('Books Register'!$AX$5:$AX$504,AH366))))</f>
        <v/>
      </c>
      <c r="AJ366" s="69" t="str">
        <f t="shared" si="44"/>
        <v/>
      </c>
      <c r="AK366" s="69" t="str">
        <f>IF(A366="","",IF(AND(R366&lt;&gt;"",R366&lt;&gt;Setup!$B$7),"Review POS / state",IF(SUMIF('FY Deadlines'!$A$5:$A$14,IF(MONTH(H366)&gt;=4,YEAR(H366),YEAR(H366)-1),'FY Deadlines'!$F$5:$F$14)=0,"Review FY deadline",IF(COUNTIFS('Books Register'!$AM$5:$AM$504,AE366,'Books Register'!$AI$5:$AI$504,"&gt;0")&gt;0,"Open - verify claim period",IF(AND(H366&lt;&gt;"",Setup!$B$24&gt;SUMIF('FY Deadlines'!$A$5:$A$14,IF(MONTH(H366)&gt;=4,YEAR(H366),YEAR(H366)-1),'FY Deadlines'!$F$5:$F$14)),"Section 16(4) expired","Open")))))</f>
        <v/>
      </c>
      <c r="AL366" s="190">
        <f t="shared" si="45"/>
        <v>362</v>
      </c>
      <c r="AM366" s="192" t="str">
        <f t="shared" si="46"/>
        <v/>
      </c>
      <c r="AN366" s="192" t="str">
        <f t="shared" si="47"/>
        <v/>
      </c>
    </row>
    <row r="367" spans="1:40" ht="15" customHeight="1" x14ac:dyDescent="0.25">
      <c r="A367" s="87"/>
      <c r="B367" s="88"/>
      <c r="C367" s="88"/>
      <c r="D367" s="88"/>
      <c r="E367" s="194"/>
      <c r="F367" s="88"/>
      <c r="G367" s="88"/>
      <c r="H367" s="89"/>
      <c r="I367" s="89"/>
      <c r="J367" s="89"/>
      <c r="K367" s="89"/>
      <c r="L367" s="90"/>
      <c r="M367" s="90"/>
      <c r="N367" s="90"/>
      <c r="O367" s="90"/>
      <c r="P367" s="90"/>
      <c r="Q367" s="90"/>
      <c r="R367" s="88"/>
      <c r="S367" s="88"/>
      <c r="T367" s="88"/>
      <c r="U367" s="88"/>
      <c r="V367" s="88"/>
      <c r="W367" s="89"/>
      <c r="X367" s="88"/>
      <c r="Y367" s="90"/>
      <c r="Z367" s="88"/>
      <c r="AA367" s="88"/>
      <c r="AB367" s="88"/>
      <c r="AC367" s="88"/>
      <c r="AD367" s="66" t="str">
        <f t="shared" si="40"/>
        <v/>
      </c>
      <c r="AE367" s="67" t="str">
        <f t="shared" si="41"/>
        <v/>
      </c>
      <c r="AF367" s="68" t="str">
        <f t="shared" si="42"/>
        <v/>
      </c>
      <c r="AG367" s="67" t="str">
        <f t="shared" si="43"/>
        <v/>
      </c>
      <c r="AH367" s="67" t="str">
        <f>IF(AE367="","",IF(COUNTIF('Books Register'!$AM$5:$AM$504,AE367)=1,SUMIF('Books Register'!$AM$5:$AM$504,AE367,'Books Register'!$AZ$5:$AZ$504),""))</f>
        <v/>
      </c>
      <c r="AI367" s="67" t="str">
        <f>IF(A367="","",IF(OR(AG367&gt;1,COUNTIF('Books Register'!$AM$5:$AM$504,AE367)&gt;1),"Duplicate",IF(AH367="","Only in 2B",INDEX('Books Register'!$AX$5:$AX$504,AH367))))</f>
        <v/>
      </c>
      <c r="AJ367" s="69" t="str">
        <f t="shared" si="44"/>
        <v/>
      </c>
      <c r="AK367" s="69" t="str">
        <f>IF(A367="","",IF(AND(R367&lt;&gt;"",R367&lt;&gt;Setup!$B$7),"Review POS / state",IF(SUMIF('FY Deadlines'!$A$5:$A$14,IF(MONTH(H367)&gt;=4,YEAR(H367),YEAR(H367)-1),'FY Deadlines'!$F$5:$F$14)=0,"Review FY deadline",IF(COUNTIFS('Books Register'!$AM$5:$AM$504,AE367,'Books Register'!$AI$5:$AI$504,"&gt;0")&gt;0,"Open - verify claim period",IF(AND(H367&lt;&gt;"",Setup!$B$24&gt;SUMIF('FY Deadlines'!$A$5:$A$14,IF(MONTH(H367)&gt;=4,YEAR(H367),YEAR(H367)-1),'FY Deadlines'!$F$5:$F$14)),"Section 16(4) expired","Open")))))</f>
        <v/>
      </c>
      <c r="AL367" s="190">
        <f t="shared" si="45"/>
        <v>363</v>
      </c>
      <c r="AM367" s="192" t="str">
        <f t="shared" si="46"/>
        <v/>
      </c>
      <c r="AN367" s="192" t="str">
        <f t="shared" si="47"/>
        <v/>
      </c>
    </row>
    <row r="368" spans="1:40" ht="15" customHeight="1" x14ac:dyDescent="0.25">
      <c r="A368" s="87"/>
      <c r="B368" s="88"/>
      <c r="C368" s="88"/>
      <c r="D368" s="88"/>
      <c r="E368" s="194"/>
      <c r="F368" s="88"/>
      <c r="G368" s="88"/>
      <c r="H368" s="89"/>
      <c r="I368" s="89"/>
      <c r="J368" s="89"/>
      <c r="K368" s="89"/>
      <c r="L368" s="90"/>
      <c r="M368" s="90"/>
      <c r="N368" s="90"/>
      <c r="O368" s="90"/>
      <c r="P368" s="90"/>
      <c r="Q368" s="90"/>
      <c r="R368" s="88"/>
      <c r="S368" s="88"/>
      <c r="T368" s="88"/>
      <c r="U368" s="88"/>
      <c r="V368" s="88"/>
      <c r="W368" s="89"/>
      <c r="X368" s="88"/>
      <c r="Y368" s="90"/>
      <c r="Z368" s="88"/>
      <c r="AA368" s="88"/>
      <c r="AB368" s="88"/>
      <c r="AC368" s="88"/>
      <c r="AD368" s="66" t="str">
        <f t="shared" si="40"/>
        <v/>
      </c>
      <c r="AE368" s="67" t="str">
        <f t="shared" si="41"/>
        <v/>
      </c>
      <c r="AF368" s="68" t="str">
        <f t="shared" si="42"/>
        <v/>
      </c>
      <c r="AG368" s="67" t="str">
        <f t="shared" si="43"/>
        <v/>
      </c>
      <c r="AH368" s="67" t="str">
        <f>IF(AE368="","",IF(COUNTIF('Books Register'!$AM$5:$AM$504,AE368)=1,SUMIF('Books Register'!$AM$5:$AM$504,AE368,'Books Register'!$AZ$5:$AZ$504),""))</f>
        <v/>
      </c>
      <c r="AI368" s="67" t="str">
        <f>IF(A368="","",IF(OR(AG368&gt;1,COUNTIF('Books Register'!$AM$5:$AM$504,AE368)&gt;1),"Duplicate",IF(AH368="","Only in 2B",INDEX('Books Register'!$AX$5:$AX$504,AH368))))</f>
        <v/>
      </c>
      <c r="AJ368" s="69" t="str">
        <f t="shared" si="44"/>
        <v/>
      </c>
      <c r="AK368" s="69" t="str">
        <f>IF(A368="","",IF(AND(R368&lt;&gt;"",R368&lt;&gt;Setup!$B$7),"Review POS / state",IF(SUMIF('FY Deadlines'!$A$5:$A$14,IF(MONTH(H368)&gt;=4,YEAR(H368),YEAR(H368)-1),'FY Deadlines'!$F$5:$F$14)=0,"Review FY deadline",IF(COUNTIFS('Books Register'!$AM$5:$AM$504,AE368,'Books Register'!$AI$5:$AI$504,"&gt;0")&gt;0,"Open - verify claim period",IF(AND(H368&lt;&gt;"",Setup!$B$24&gt;SUMIF('FY Deadlines'!$A$5:$A$14,IF(MONTH(H368)&gt;=4,YEAR(H368),YEAR(H368)-1),'FY Deadlines'!$F$5:$F$14)),"Section 16(4) expired","Open")))))</f>
        <v/>
      </c>
      <c r="AL368" s="190">
        <f t="shared" si="45"/>
        <v>364</v>
      </c>
      <c r="AM368" s="192" t="str">
        <f t="shared" si="46"/>
        <v/>
      </c>
      <c r="AN368" s="192" t="str">
        <f t="shared" si="47"/>
        <v/>
      </c>
    </row>
    <row r="369" spans="1:40" ht="15" customHeight="1" x14ac:dyDescent="0.25">
      <c r="A369" s="87"/>
      <c r="B369" s="88"/>
      <c r="C369" s="88"/>
      <c r="D369" s="88"/>
      <c r="E369" s="194"/>
      <c r="F369" s="88"/>
      <c r="G369" s="88"/>
      <c r="H369" s="89"/>
      <c r="I369" s="89"/>
      <c r="J369" s="89"/>
      <c r="K369" s="89"/>
      <c r="L369" s="90"/>
      <c r="M369" s="90"/>
      <c r="N369" s="90"/>
      <c r="O369" s="90"/>
      <c r="P369" s="90"/>
      <c r="Q369" s="90"/>
      <c r="R369" s="88"/>
      <c r="S369" s="88"/>
      <c r="T369" s="88"/>
      <c r="U369" s="88"/>
      <c r="V369" s="88"/>
      <c r="W369" s="89"/>
      <c r="X369" s="88"/>
      <c r="Y369" s="90"/>
      <c r="Z369" s="88"/>
      <c r="AA369" s="88"/>
      <c r="AB369" s="88"/>
      <c r="AC369" s="88"/>
      <c r="AD369" s="66" t="str">
        <f t="shared" si="40"/>
        <v/>
      </c>
      <c r="AE369" s="67" t="str">
        <f t="shared" si="41"/>
        <v/>
      </c>
      <c r="AF369" s="68" t="str">
        <f t="shared" si="42"/>
        <v/>
      </c>
      <c r="AG369" s="67" t="str">
        <f t="shared" si="43"/>
        <v/>
      </c>
      <c r="AH369" s="67" t="str">
        <f>IF(AE369="","",IF(COUNTIF('Books Register'!$AM$5:$AM$504,AE369)=1,SUMIF('Books Register'!$AM$5:$AM$504,AE369,'Books Register'!$AZ$5:$AZ$504),""))</f>
        <v/>
      </c>
      <c r="AI369" s="67" t="str">
        <f>IF(A369="","",IF(OR(AG369&gt;1,COUNTIF('Books Register'!$AM$5:$AM$504,AE369)&gt;1),"Duplicate",IF(AH369="","Only in 2B",INDEX('Books Register'!$AX$5:$AX$504,AH369))))</f>
        <v/>
      </c>
      <c r="AJ369" s="69" t="str">
        <f t="shared" si="44"/>
        <v/>
      </c>
      <c r="AK369" s="69" t="str">
        <f>IF(A369="","",IF(AND(R369&lt;&gt;"",R369&lt;&gt;Setup!$B$7),"Review POS / state",IF(SUMIF('FY Deadlines'!$A$5:$A$14,IF(MONTH(H369)&gt;=4,YEAR(H369),YEAR(H369)-1),'FY Deadlines'!$F$5:$F$14)=0,"Review FY deadline",IF(COUNTIFS('Books Register'!$AM$5:$AM$504,AE369,'Books Register'!$AI$5:$AI$504,"&gt;0")&gt;0,"Open - verify claim period",IF(AND(H369&lt;&gt;"",Setup!$B$24&gt;SUMIF('FY Deadlines'!$A$5:$A$14,IF(MONTH(H369)&gt;=4,YEAR(H369),YEAR(H369)-1),'FY Deadlines'!$F$5:$F$14)),"Section 16(4) expired","Open")))))</f>
        <v/>
      </c>
      <c r="AL369" s="190">
        <f t="shared" si="45"/>
        <v>365</v>
      </c>
      <c r="AM369" s="192" t="str">
        <f t="shared" si="46"/>
        <v/>
      </c>
      <c r="AN369" s="192" t="str">
        <f t="shared" si="47"/>
        <v/>
      </c>
    </row>
    <row r="370" spans="1:40" ht="15" customHeight="1" x14ac:dyDescent="0.25">
      <c r="A370" s="87"/>
      <c r="B370" s="88"/>
      <c r="C370" s="88"/>
      <c r="D370" s="88"/>
      <c r="E370" s="194"/>
      <c r="F370" s="88"/>
      <c r="G370" s="88"/>
      <c r="H370" s="89"/>
      <c r="I370" s="89"/>
      <c r="J370" s="89"/>
      <c r="K370" s="89"/>
      <c r="L370" s="90"/>
      <c r="M370" s="90"/>
      <c r="N370" s="90"/>
      <c r="O370" s="90"/>
      <c r="P370" s="90"/>
      <c r="Q370" s="90"/>
      <c r="R370" s="88"/>
      <c r="S370" s="88"/>
      <c r="T370" s="88"/>
      <c r="U370" s="88"/>
      <c r="V370" s="88"/>
      <c r="W370" s="89"/>
      <c r="X370" s="88"/>
      <c r="Y370" s="90"/>
      <c r="Z370" s="88"/>
      <c r="AA370" s="88"/>
      <c r="AB370" s="88"/>
      <c r="AC370" s="88"/>
      <c r="AD370" s="66" t="str">
        <f t="shared" si="40"/>
        <v/>
      </c>
      <c r="AE370" s="67" t="str">
        <f t="shared" si="41"/>
        <v/>
      </c>
      <c r="AF370" s="68" t="str">
        <f t="shared" si="42"/>
        <v/>
      </c>
      <c r="AG370" s="67" t="str">
        <f t="shared" si="43"/>
        <v/>
      </c>
      <c r="AH370" s="67" t="str">
        <f>IF(AE370="","",IF(COUNTIF('Books Register'!$AM$5:$AM$504,AE370)=1,SUMIF('Books Register'!$AM$5:$AM$504,AE370,'Books Register'!$AZ$5:$AZ$504),""))</f>
        <v/>
      </c>
      <c r="AI370" s="67" t="str">
        <f>IF(A370="","",IF(OR(AG370&gt;1,COUNTIF('Books Register'!$AM$5:$AM$504,AE370)&gt;1),"Duplicate",IF(AH370="","Only in 2B",INDEX('Books Register'!$AX$5:$AX$504,AH370))))</f>
        <v/>
      </c>
      <c r="AJ370" s="69" t="str">
        <f t="shared" si="44"/>
        <v/>
      </c>
      <c r="AK370" s="69" t="str">
        <f>IF(A370="","",IF(AND(R370&lt;&gt;"",R370&lt;&gt;Setup!$B$7),"Review POS / state",IF(SUMIF('FY Deadlines'!$A$5:$A$14,IF(MONTH(H370)&gt;=4,YEAR(H370),YEAR(H370)-1),'FY Deadlines'!$F$5:$F$14)=0,"Review FY deadline",IF(COUNTIFS('Books Register'!$AM$5:$AM$504,AE370,'Books Register'!$AI$5:$AI$504,"&gt;0")&gt;0,"Open - verify claim period",IF(AND(H370&lt;&gt;"",Setup!$B$24&gt;SUMIF('FY Deadlines'!$A$5:$A$14,IF(MONTH(H370)&gt;=4,YEAR(H370),YEAR(H370)-1),'FY Deadlines'!$F$5:$F$14)),"Section 16(4) expired","Open")))))</f>
        <v/>
      </c>
      <c r="AL370" s="190">
        <f t="shared" si="45"/>
        <v>366</v>
      </c>
      <c r="AM370" s="192" t="str">
        <f t="shared" si="46"/>
        <v/>
      </c>
      <c r="AN370" s="192" t="str">
        <f t="shared" si="47"/>
        <v/>
      </c>
    </row>
    <row r="371" spans="1:40" ht="15" customHeight="1" x14ac:dyDescent="0.25">
      <c r="A371" s="87"/>
      <c r="B371" s="88"/>
      <c r="C371" s="88"/>
      <c r="D371" s="88"/>
      <c r="E371" s="194"/>
      <c r="F371" s="88"/>
      <c r="G371" s="88"/>
      <c r="H371" s="89"/>
      <c r="I371" s="89"/>
      <c r="J371" s="89"/>
      <c r="K371" s="89"/>
      <c r="L371" s="90"/>
      <c r="M371" s="90"/>
      <c r="N371" s="90"/>
      <c r="O371" s="90"/>
      <c r="P371" s="90"/>
      <c r="Q371" s="90"/>
      <c r="R371" s="88"/>
      <c r="S371" s="88"/>
      <c r="T371" s="88"/>
      <c r="U371" s="88"/>
      <c r="V371" s="88"/>
      <c r="W371" s="89"/>
      <c r="X371" s="88"/>
      <c r="Y371" s="90"/>
      <c r="Z371" s="88"/>
      <c r="AA371" s="88"/>
      <c r="AB371" s="88"/>
      <c r="AC371" s="88"/>
      <c r="AD371" s="66" t="str">
        <f t="shared" si="40"/>
        <v/>
      </c>
      <c r="AE371" s="67" t="str">
        <f t="shared" si="41"/>
        <v/>
      </c>
      <c r="AF371" s="68" t="str">
        <f t="shared" si="42"/>
        <v/>
      </c>
      <c r="AG371" s="67" t="str">
        <f t="shared" si="43"/>
        <v/>
      </c>
      <c r="AH371" s="67" t="str">
        <f>IF(AE371="","",IF(COUNTIF('Books Register'!$AM$5:$AM$504,AE371)=1,SUMIF('Books Register'!$AM$5:$AM$504,AE371,'Books Register'!$AZ$5:$AZ$504),""))</f>
        <v/>
      </c>
      <c r="AI371" s="67" t="str">
        <f>IF(A371="","",IF(OR(AG371&gt;1,COUNTIF('Books Register'!$AM$5:$AM$504,AE371)&gt;1),"Duplicate",IF(AH371="","Only in 2B",INDEX('Books Register'!$AX$5:$AX$504,AH371))))</f>
        <v/>
      </c>
      <c r="AJ371" s="69" t="str">
        <f t="shared" si="44"/>
        <v/>
      </c>
      <c r="AK371" s="69" t="str">
        <f>IF(A371="","",IF(AND(R371&lt;&gt;"",R371&lt;&gt;Setup!$B$7),"Review POS / state",IF(SUMIF('FY Deadlines'!$A$5:$A$14,IF(MONTH(H371)&gt;=4,YEAR(H371),YEAR(H371)-1),'FY Deadlines'!$F$5:$F$14)=0,"Review FY deadline",IF(COUNTIFS('Books Register'!$AM$5:$AM$504,AE371,'Books Register'!$AI$5:$AI$504,"&gt;0")&gt;0,"Open - verify claim period",IF(AND(H371&lt;&gt;"",Setup!$B$24&gt;SUMIF('FY Deadlines'!$A$5:$A$14,IF(MONTH(H371)&gt;=4,YEAR(H371),YEAR(H371)-1),'FY Deadlines'!$F$5:$F$14)),"Section 16(4) expired","Open")))))</f>
        <v/>
      </c>
      <c r="AL371" s="190">
        <f t="shared" si="45"/>
        <v>367</v>
      </c>
      <c r="AM371" s="192" t="str">
        <f t="shared" si="46"/>
        <v/>
      </c>
      <c r="AN371" s="192" t="str">
        <f t="shared" si="47"/>
        <v/>
      </c>
    </row>
    <row r="372" spans="1:40" ht="15" customHeight="1" x14ac:dyDescent="0.25">
      <c r="A372" s="87"/>
      <c r="B372" s="88"/>
      <c r="C372" s="88"/>
      <c r="D372" s="88"/>
      <c r="E372" s="194"/>
      <c r="F372" s="88"/>
      <c r="G372" s="88"/>
      <c r="H372" s="89"/>
      <c r="I372" s="89"/>
      <c r="J372" s="89"/>
      <c r="K372" s="89"/>
      <c r="L372" s="90"/>
      <c r="M372" s="90"/>
      <c r="N372" s="90"/>
      <c r="O372" s="90"/>
      <c r="P372" s="90"/>
      <c r="Q372" s="90"/>
      <c r="R372" s="88"/>
      <c r="S372" s="88"/>
      <c r="T372" s="88"/>
      <c r="U372" s="88"/>
      <c r="V372" s="88"/>
      <c r="W372" s="89"/>
      <c r="X372" s="88"/>
      <c r="Y372" s="90"/>
      <c r="Z372" s="88"/>
      <c r="AA372" s="88"/>
      <c r="AB372" s="88"/>
      <c r="AC372" s="88"/>
      <c r="AD372" s="66" t="str">
        <f t="shared" si="40"/>
        <v/>
      </c>
      <c r="AE372" s="67" t="str">
        <f t="shared" si="41"/>
        <v/>
      </c>
      <c r="AF372" s="68" t="str">
        <f t="shared" si="42"/>
        <v/>
      </c>
      <c r="AG372" s="67" t="str">
        <f t="shared" si="43"/>
        <v/>
      </c>
      <c r="AH372" s="67" t="str">
        <f>IF(AE372="","",IF(COUNTIF('Books Register'!$AM$5:$AM$504,AE372)=1,SUMIF('Books Register'!$AM$5:$AM$504,AE372,'Books Register'!$AZ$5:$AZ$504),""))</f>
        <v/>
      </c>
      <c r="AI372" s="67" t="str">
        <f>IF(A372="","",IF(OR(AG372&gt;1,COUNTIF('Books Register'!$AM$5:$AM$504,AE372)&gt;1),"Duplicate",IF(AH372="","Only in 2B",INDEX('Books Register'!$AX$5:$AX$504,AH372))))</f>
        <v/>
      </c>
      <c r="AJ372" s="69" t="str">
        <f t="shared" si="44"/>
        <v/>
      </c>
      <c r="AK372" s="69" t="str">
        <f>IF(A372="","",IF(AND(R372&lt;&gt;"",R372&lt;&gt;Setup!$B$7),"Review POS / state",IF(SUMIF('FY Deadlines'!$A$5:$A$14,IF(MONTH(H372)&gt;=4,YEAR(H372),YEAR(H372)-1),'FY Deadlines'!$F$5:$F$14)=0,"Review FY deadline",IF(COUNTIFS('Books Register'!$AM$5:$AM$504,AE372,'Books Register'!$AI$5:$AI$504,"&gt;0")&gt;0,"Open - verify claim period",IF(AND(H372&lt;&gt;"",Setup!$B$24&gt;SUMIF('FY Deadlines'!$A$5:$A$14,IF(MONTH(H372)&gt;=4,YEAR(H372),YEAR(H372)-1),'FY Deadlines'!$F$5:$F$14)),"Section 16(4) expired","Open")))))</f>
        <v/>
      </c>
      <c r="AL372" s="190">
        <f t="shared" si="45"/>
        <v>368</v>
      </c>
      <c r="AM372" s="192" t="str">
        <f t="shared" si="46"/>
        <v/>
      </c>
      <c r="AN372" s="192" t="str">
        <f t="shared" si="47"/>
        <v/>
      </c>
    </row>
    <row r="373" spans="1:40" ht="15" customHeight="1" x14ac:dyDescent="0.25">
      <c r="A373" s="87"/>
      <c r="B373" s="88"/>
      <c r="C373" s="88"/>
      <c r="D373" s="88"/>
      <c r="E373" s="194"/>
      <c r="F373" s="88"/>
      <c r="G373" s="88"/>
      <c r="H373" s="89"/>
      <c r="I373" s="89"/>
      <c r="J373" s="89"/>
      <c r="K373" s="89"/>
      <c r="L373" s="90"/>
      <c r="M373" s="90"/>
      <c r="N373" s="90"/>
      <c r="O373" s="90"/>
      <c r="P373" s="90"/>
      <c r="Q373" s="90"/>
      <c r="R373" s="88"/>
      <c r="S373" s="88"/>
      <c r="T373" s="88"/>
      <c r="U373" s="88"/>
      <c r="V373" s="88"/>
      <c r="W373" s="89"/>
      <c r="X373" s="88"/>
      <c r="Y373" s="90"/>
      <c r="Z373" s="88"/>
      <c r="AA373" s="88"/>
      <c r="AB373" s="88"/>
      <c r="AC373" s="88"/>
      <c r="AD373" s="66" t="str">
        <f t="shared" si="40"/>
        <v/>
      </c>
      <c r="AE373" s="67" t="str">
        <f t="shared" si="41"/>
        <v/>
      </c>
      <c r="AF373" s="68" t="str">
        <f t="shared" si="42"/>
        <v/>
      </c>
      <c r="AG373" s="67" t="str">
        <f t="shared" si="43"/>
        <v/>
      </c>
      <c r="AH373" s="67" t="str">
        <f>IF(AE373="","",IF(COUNTIF('Books Register'!$AM$5:$AM$504,AE373)=1,SUMIF('Books Register'!$AM$5:$AM$504,AE373,'Books Register'!$AZ$5:$AZ$504),""))</f>
        <v/>
      </c>
      <c r="AI373" s="67" t="str">
        <f>IF(A373="","",IF(OR(AG373&gt;1,COUNTIF('Books Register'!$AM$5:$AM$504,AE373)&gt;1),"Duplicate",IF(AH373="","Only in 2B",INDEX('Books Register'!$AX$5:$AX$504,AH373))))</f>
        <v/>
      </c>
      <c r="AJ373" s="69" t="str">
        <f t="shared" si="44"/>
        <v/>
      </c>
      <c r="AK373" s="69" t="str">
        <f>IF(A373="","",IF(AND(R373&lt;&gt;"",R373&lt;&gt;Setup!$B$7),"Review POS / state",IF(SUMIF('FY Deadlines'!$A$5:$A$14,IF(MONTH(H373)&gt;=4,YEAR(H373),YEAR(H373)-1),'FY Deadlines'!$F$5:$F$14)=0,"Review FY deadline",IF(COUNTIFS('Books Register'!$AM$5:$AM$504,AE373,'Books Register'!$AI$5:$AI$504,"&gt;0")&gt;0,"Open - verify claim period",IF(AND(H373&lt;&gt;"",Setup!$B$24&gt;SUMIF('FY Deadlines'!$A$5:$A$14,IF(MONTH(H373)&gt;=4,YEAR(H373),YEAR(H373)-1),'FY Deadlines'!$F$5:$F$14)),"Section 16(4) expired","Open")))))</f>
        <v/>
      </c>
      <c r="AL373" s="190">
        <f t="shared" si="45"/>
        <v>369</v>
      </c>
      <c r="AM373" s="192" t="str">
        <f t="shared" si="46"/>
        <v/>
      </c>
      <c r="AN373" s="192" t="str">
        <f t="shared" si="47"/>
        <v/>
      </c>
    </row>
    <row r="374" spans="1:40" ht="15" customHeight="1" x14ac:dyDescent="0.25">
      <c r="A374" s="87"/>
      <c r="B374" s="88"/>
      <c r="C374" s="88"/>
      <c r="D374" s="88"/>
      <c r="E374" s="194"/>
      <c r="F374" s="88"/>
      <c r="G374" s="88"/>
      <c r="H374" s="89"/>
      <c r="I374" s="89"/>
      <c r="J374" s="89"/>
      <c r="K374" s="89"/>
      <c r="L374" s="90"/>
      <c r="M374" s="90"/>
      <c r="N374" s="90"/>
      <c r="O374" s="90"/>
      <c r="P374" s="90"/>
      <c r="Q374" s="90"/>
      <c r="R374" s="88"/>
      <c r="S374" s="88"/>
      <c r="T374" s="88"/>
      <c r="U374" s="88"/>
      <c r="V374" s="88"/>
      <c r="W374" s="89"/>
      <c r="X374" s="88"/>
      <c r="Y374" s="90"/>
      <c r="Z374" s="88"/>
      <c r="AA374" s="88"/>
      <c r="AB374" s="88"/>
      <c r="AC374" s="88"/>
      <c r="AD374" s="66" t="str">
        <f t="shared" si="40"/>
        <v/>
      </c>
      <c r="AE374" s="67" t="str">
        <f t="shared" si="41"/>
        <v/>
      </c>
      <c r="AF374" s="68" t="str">
        <f t="shared" si="42"/>
        <v/>
      </c>
      <c r="AG374" s="67" t="str">
        <f t="shared" si="43"/>
        <v/>
      </c>
      <c r="AH374" s="67" t="str">
        <f>IF(AE374="","",IF(COUNTIF('Books Register'!$AM$5:$AM$504,AE374)=1,SUMIF('Books Register'!$AM$5:$AM$504,AE374,'Books Register'!$AZ$5:$AZ$504),""))</f>
        <v/>
      </c>
      <c r="AI374" s="67" t="str">
        <f>IF(A374="","",IF(OR(AG374&gt;1,COUNTIF('Books Register'!$AM$5:$AM$504,AE374)&gt;1),"Duplicate",IF(AH374="","Only in 2B",INDEX('Books Register'!$AX$5:$AX$504,AH374))))</f>
        <v/>
      </c>
      <c r="AJ374" s="69" t="str">
        <f t="shared" si="44"/>
        <v/>
      </c>
      <c r="AK374" s="69" t="str">
        <f>IF(A374="","",IF(AND(R374&lt;&gt;"",R374&lt;&gt;Setup!$B$7),"Review POS / state",IF(SUMIF('FY Deadlines'!$A$5:$A$14,IF(MONTH(H374)&gt;=4,YEAR(H374),YEAR(H374)-1),'FY Deadlines'!$F$5:$F$14)=0,"Review FY deadline",IF(COUNTIFS('Books Register'!$AM$5:$AM$504,AE374,'Books Register'!$AI$5:$AI$504,"&gt;0")&gt;0,"Open - verify claim period",IF(AND(H374&lt;&gt;"",Setup!$B$24&gt;SUMIF('FY Deadlines'!$A$5:$A$14,IF(MONTH(H374)&gt;=4,YEAR(H374),YEAR(H374)-1),'FY Deadlines'!$F$5:$F$14)),"Section 16(4) expired","Open")))))</f>
        <v/>
      </c>
      <c r="AL374" s="190">
        <f t="shared" si="45"/>
        <v>370</v>
      </c>
      <c r="AM374" s="192" t="str">
        <f t="shared" si="46"/>
        <v/>
      </c>
      <c r="AN374" s="192" t="str">
        <f t="shared" si="47"/>
        <v/>
      </c>
    </row>
    <row r="375" spans="1:40" ht="15" customHeight="1" x14ac:dyDescent="0.25">
      <c r="A375" s="87"/>
      <c r="B375" s="88"/>
      <c r="C375" s="88"/>
      <c r="D375" s="88"/>
      <c r="E375" s="194"/>
      <c r="F375" s="88"/>
      <c r="G375" s="88"/>
      <c r="H375" s="89"/>
      <c r="I375" s="89"/>
      <c r="J375" s="89"/>
      <c r="K375" s="89"/>
      <c r="L375" s="90"/>
      <c r="M375" s="90"/>
      <c r="N375" s="90"/>
      <c r="O375" s="90"/>
      <c r="P375" s="90"/>
      <c r="Q375" s="90"/>
      <c r="R375" s="88"/>
      <c r="S375" s="88"/>
      <c r="T375" s="88"/>
      <c r="U375" s="88"/>
      <c r="V375" s="88"/>
      <c r="W375" s="89"/>
      <c r="X375" s="88"/>
      <c r="Y375" s="90"/>
      <c r="Z375" s="88"/>
      <c r="AA375" s="88"/>
      <c r="AB375" s="88"/>
      <c r="AC375" s="88"/>
      <c r="AD375" s="66" t="str">
        <f t="shared" si="40"/>
        <v/>
      </c>
      <c r="AE375" s="67" t="str">
        <f t="shared" si="41"/>
        <v/>
      </c>
      <c r="AF375" s="68" t="str">
        <f t="shared" si="42"/>
        <v/>
      </c>
      <c r="AG375" s="67" t="str">
        <f t="shared" si="43"/>
        <v/>
      </c>
      <c r="AH375" s="67" t="str">
        <f>IF(AE375="","",IF(COUNTIF('Books Register'!$AM$5:$AM$504,AE375)=1,SUMIF('Books Register'!$AM$5:$AM$504,AE375,'Books Register'!$AZ$5:$AZ$504),""))</f>
        <v/>
      </c>
      <c r="AI375" s="67" t="str">
        <f>IF(A375="","",IF(OR(AG375&gt;1,COUNTIF('Books Register'!$AM$5:$AM$504,AE375)&gt;1),"Duplicate",IF(AH375="","Only in 2B",INDEX('Books Register'!$AX$5:$AX$504,AH375))))</f>
        <v/>
      </c>
      <c r="AJ375" s="69" t="str">
        <f t="shared" si="44"/>
        <v/>
      </c>
      <c r="AK375" s="69" t="str">
        <f>IF(A375="","",IF(AND(R375&lt;&gt;"",R375&lt;&gt;Setup!$B$7),"Review POS / state",IF(SUMIF('FY Deadlines'!$A$5:$A$14,IF(MONTH(H375)&gt;=4,YEAR(H375),YEAR(H375)-1),'FY Deadlines'!$F$5:$F$14)=0,"Review FY deadline",IF(COUNTIFS('Books Register'!$AM$5:$AM$504,AE375,'Books Register'!$AI$5:$AI$504,"&gt;0")&gt;0,"Open - verify claim period",IF(AND(H375&lt;&gt;"",Setup!$B$24&gt;SUMIF('FY Deadlines'!$A$5:$A$14,IF(MONTH(H375)&gt;=4,YEAR(H375),YEAR(H375)-1),'FY Deadlines'!$F$5:$F$14)),"Section 16(4) expired","Open")))))</f>
        <v/>
      </c>
      <c r="AL375" s="190">
        <f t="shared" si="45"/>
        <v>371</v>
      </c>
      <c r="AM375" s="192" t="str">
        <f t="shared" si="46"/>
        <v/>
      </c>
      <c r="AN375" s="192" t="str">
        <f t="shared" si="47"/>
        <v/>
      </c>
    </row>
    <row r="376" spans="1:40" ht="15" customHeight="1" x14ac:dyDescent="0.25">
      <c r="A376" s="87"/>
      <c r="B376" s="88"/>
      <c r="C376" s="88"/>
      <c r="D376" s="88"/>
      <c r="E376" s="194"/>
      <c r="F376" s="88"/>
      <c r="G376" s="88"/>
      <c r="H376" s="89"/>
      <c r="I376" s="89"/>
      <c r="J376" s="89"/>
      <c r="K376" s="89"/>
      <c r="L376" s="90"/>
      <c r="M376" s="90"/>
      <c r="N376" s="90"/>
      <c r="O376" s="90"/>
      <c r="P376" s="90"/>
      <c r="Q376" s="90"/>
      <c r="R376" s="88"/>
      <c r="S376" s="88"/>
      <c r="T376" s="88"/>
      <c r="U376" s="88"/>
      <c r="V376" s="88"/>
      <c r="W376" s="89"/>
      <c r="X376" s="88"/>
      <c r="Y376" s="90"/>
      <c r="Z376" s="88"/>
      <c r="AA376" s="88"/>
      <c r="AB376" s="88"/>
      <c r="AC376" s="88"/>
      <c r="AD376" s="66" t="str">
        <f t="shared" si="40"/>
        <v/>
      </c>
      <c r="AE376" s="67" t="str">
        <f t="shared" si="41"/>
        <v/>
      </c>
      <c r="AF376" s="68" t="str">
        <f t="shared" si="42"/>
        <v/>
      </c>
      <c r="AG376" s="67" t="str">
        <f t="shared" si="43"/>
        <v/>
      </c>
      <c r="AH376" s="67" t="str">
        <f>IF(AE376="","",IF(COUNTIF('Books Register'!$AM$5:$AM$504,AE376)=1,SUMIF('Books Register'!$AM$5:$AM$504,AE376,'Books Register'!$AZ$5:$AZ$504),""))</f>
        <v/>
      </c>
      <c r="AI376" s="67" t="str">
        <f>IF(A376="","",IF(OR(AG376&gt;1,COUNTIF('Books Register'!$AM$5:$AM$504,AE376)&gt;1),"Duplicate",IF(AH376="","Only in 2B",INDEX('Books Register'!$AX$5:$AX$504,AH376))))</f>
        <v/>
      </c>
      <c r="AJ376" s="69" t="str">
        <f t="shared" si="44"/>
        <v/>
      </c>
      <c r="AK376" s="69" t="str">
        <f>IF(A376="","",IF(AND(R376&lt;&gt;"",R376&lt;&gt;Setup!$B$7),"Review POS / state",IF(SUMIF('FY Deadlines'!$A$5:$A$14,IF(MONTH(H376)&gt;=4,YEAR(H376),YEAR(H376)-1),'FY Deadlines'!$F$5:$F$14)=0,"Review FY deadline",IF(COUNTIFS('Books Register'!$AM$5:$AM$504,AE376,'Books Register'!$AI$5:$AI$504,"&gt;0")&gt;0,"Open - verify claim period",IF(AND(H376&lt;&gt;"",Setup!$B$24&gt;SUMIF('FY Deadlines'!$A$5:$A$14,IF(MONTH(H376)&gt;=4,YEAR(H376),YEAR(H376)-1),'FY Deadlines'!$F$5:$F$14)),"Section 16(4) expired","Open")))))</f>
        <v/>
      </c>
      <c r="AL376" s="190">
        <f t="shared" si="45"/>
        <v>372</v>
      </c>
      <c r="AM376" s="192" t="str">
        <f t="shared" si="46"/>
        <v/>
      </c>
      <c r="AN376" s="192" t="str">
        <f t="shared" si="47"/>
        <v/>
      </c>
    </row>
    <row r="377" spans="1:40" ht="15" customHeight="1" x14ac:dyDescent="0.25">
      <c r="A377" s="87"/>
      <c r="B377" s="88"/>
      <c r="C377" s="88"/>
      <c r="D377" s="88"/>
      <c r="E377" s="194"/>
      <c r="F377" s="88"/>
      <c r="G377" s="88"/>
      <c r="H377" s="89"/>
      <c r="I377" s="89"/>
      <c r="J377" s="89"/>
      <c r="K377" s="89"/>
      <c r="L377" s="90"/>
      <c r="M377" s="90"/>
      <c r="N377" s="90"/>
      <c r="O377" s="90"/>
      <c r="P377" s="90"/>
      <c r="Q377" s="90"/>
      <c r="R377" s="88"/>
      <c r="S377" s="88"/>
      <c r="T377" s="88"/>
      <c r="U377" s="88"/>
      <c r="V377" s="88"/>
      <c r="W377" s="89"/>
      <c r="X377" s="88"/>
      <c r="Y377" s="90"/>
      <c r="Z377" s="88"/>
      <c r="AA377" s="88"/>
      <c r="AB377" s="88"/>
      <c r="AC377" s="88"/>
      <c r="AD377" s="66" t="str">
        <f t="shared" si="40"/>
        <v/>
      </c>
      <c r="AE377" s="67" t="str">
        <f t="shared" si="41"/>
        <v/>
      </c>
      <c r="AF377" s="68" t="str">
        <f t="shared" si="42"/>
        <v/>
      </c>
      <c r="AG377" s="67" t="str">
        <f t="shared" si="43"/>
        <v/>
      </c>
      <c r="AH377" s="67" t="str">
        <f>IF(AE377="","",IF(COUNTIF('Books Register'!$AM$5:$AM$504,AE377)=1,SUMIF('Books Register'!$AM$5:$AM$504,AE377,'Books Register'!$AZ$5:$AZ$504),""))</f>
        <v/>
      </c>
      <c r="AI377" s="67" t="str">
        <f>IF(A377="","",IF(OR(AG377&gt;1,COUNTIF('Books Register'!$AM$5:$AM$504,AE377)&gt;1),"Duplicate",IF(AH377="","Only in 2B",INDEX('Books Register'!$AX$5:$AX$504,AH377))))</f>
        <v/>
      </c>
      <c r="AJ377" s="69" t="str">
        <f t="shared" si="44"/>
        <v/>
      </c>
      <c r="AK377" s="69" t="str">
        <f>IF(A377="","",IF(AND(R377&lt;&gt;"",R377&lt;&gt;Setup!$B$7),"Review POS / state",IF(SUMIF('FY Deadlines'!$A$5:$A$14,IF(MONTH(H377)&gt;=4,YEAR(H377),YEAR(H377)-1),'FY Deadlines'!$F$5:$F$14)=0,"Review FY deadline",IF(COUNTIFS('Books Register'!$AM$5:$AM$504,AE377,'Books Register'!$AI$5:$AI$504,"&gt;0")&gt;0,"Open - verify claim period",IF(AND(H377&lt;&gt;"",Setup!$B$24&gt;SUMIF('FY Deadlines'!$A$5:$A$14,IF(MONTH(H377)&gt;=4,YEAR(H377),YEAR(H377)-1),'FY Deadlines'!$F$5:$F$14)),"Section 16(4) expired","Open")))))</f>
        <v/>
      </c>
      <c r="AL377" s="190">
        <f t="shared" si="45"/>
        <v>373</v>
      </c>
      <c r="AM377" s="192" t="str">
        <f t="shared" si="46"/>
        <v/>
      </c>
      <c r="AN377" s="192" t="str">
        <f t="shared" si="47"/>
        <v/>
      </c>
    </row>
    <row r="378" spans="1:40" ht="15" customHeight="1" x14ac:dyDescent="0.25">
      <c r="A378" s="87"/>
      <c r="B378" s="88"/>
      <c r="C378" s="88"/>
      <c r="D378" s="88"/>
      <c r="E378" s="194"/>
      <c r="F378" s="88"/>
      <c r="G378" s="88"/>
      <c r="H378" s="89"/>
      <c r="I378" s="89"/>
      <c r="J378" s="89"/>
      <c r="K378" s="89"/>
      <c r="L378" s="90"/>
      <c r="M378" s="90"/>
      <c r="N378" s="90"/>
      <c r="O378" s="90"/>
      <c r="P378" s="90"/>
      <c r="Q378" s="90"/>
      <c r="R378" s="88"/>
      <c r="S378" s="88"/>
      <c r="T378" s="88"/>
      <c r="U378" s="88"/>
      <c r="V378" s="88"/>
      <c r="W378" s="89"/>
      <c r="X378" s="88"/>
      <c r="Y378" s="90"/>
      <c r="Z378" s="88"/>
      <c r="AA378" s="88"/>
      <c r="AB378" s="88"/>
      <c r="AC378" s="88"/>
      <c r="AD378" s="66" t="str">
        <f t="shared" si="40"/>
        <v/>
      </c>
      <c r="AE378" s="67" t="str">
        <f t="shared" si="41"/>
        <v/>
      </c>
      <c r="AF378" s="68" t="str">
        <f t="shared" si="42"/>
        <v/>
      </c>
      <c r="AG378" s="67" t="str">
        <f t="shared" si="43"/>
        <v/>
      </c>
      <c r="AH378" s="67" t="str">
        <f>IF(AE378="","",IF(COUNTIF('Books Register'!$AM$5:$AM$504,AE378)=1,SUMIF('Books Register'!$AM$5:$AM$504,AE378,'Books Register'!$AZ$5:$AZ$504),""))</f>
        <v/>
      </c>
      <c r="AI378" s="67" t="str">
        <f>IF(A378="","",IF(OR(AG378&gt;1,COUNTIF('Books Register'!$AM$5:$AM$504,AE378)&gt;1),"Duplicate",IF(AH378="","Only in 2B",INDEX('Books Register'!$AX$5:$AX$504,AH378))))</f>
        <v/>
      </c>
      <c r="AJ378" s="69" t="str">
        <f t="shared" si="44"/>
        <v/>
      </c>
      <c r="AK378" s="69" t="str">
        <f>IF(A378="","",IF(AND(R378&lt;&gt;"",R378&lt;&gt;Setup!$B$7),"Review POS / state",IF(SUMIF('FY Deadlines'!$A$5:$A$14,IF(MONTH(H378)&gt;=4,YEAR(H378),YEAR(H378)-1),'FY Deadlines'!$F$5:$F$14)=0,"Review FY deadline",IF(COUNTIFS('Books Register'!$AM$5:$AM$504,AE378,'Books Register'!$AI$5:$AI$504,"&gt;0")&gt;0,"Open - verify claim period",IF(AND(H378&lt;&gt;"",Setup!$B$24&gt;SUMIF('FY Deadlines'!$A$5:$A$14,IF(MONTH(H378)&gt;=4,YEAR(H378),YEAR(H378)-1),'FY Deadlines'!$F$5:$F$14)),"Section 16(4) expired","Open")))))</f>
        <v/>
      </c>
      <c r="AL378" s="190">
        <f t="shared" si="45"/>
        <v>374</v>
      </c>
      <c r="AM378" s="192" t="str">
        <f t="shared" si="46"/>
        <v/>
      </c>
      <c r="AN378" s="192" t="str">
        <f t="shared" si="47"/>
        <v/>
      </c>
    </row>
    <row r="379" spans="1:40" ht="15" customHeight="1" x14ac:dyDescent="0.25">
      <c r="A379" s="87"/>
      <c r="B379" s="88"/>
      <c r="C379" s="88"/>
      <c r="D379" s="88"/>
      <c r="E379" s="194"/>
      <c r="F379" s="88"/>
      <c r="G379" s="88"/>
      <c r="H379" s="89"/>
      <c r="I379" s="89"/>
      <c r="J379" s="89"/>
      <c r="K379" s="89"/>
      <c r="L379" s="90"/>
      <c r="M379" s="90"/>
      <c r="N379" s="90"/>
      <c r="O379" s="90"/>
      <c r="P379" s="90"/>
      <c r="Q379" s="90"/>
      <c r="R379" s="88"/>
      <c r="S379" s="88"/>
      <c r="T379" s="88"/>
      <c r="U379" s="88"/>
      <c r="V379" s="88"/>
      <c r="W379" s="89"/>
      <c r="X379" s="88"/>
      <c r="Y379" s="90"/>
      <c r="Z379" s="88"/>
      <c r="AA379" s="88"/>
      <c r="AB379" s="88"/>
      <c r="AC379" s="88"/>
      <c r="AD379" s="66" t="str">
        <f t="shared" si="40"/>
        <v/>
      </c>
      <c r="AE379" s="67" t="str">
        <f t="shared" si="41"/>
        <v/>
      </c>
      <c r="AF379" s="68" t="str">
        <f t="shared" si="42"/>
        <v/>
      </c>
      <c r="AG379" s="67" t="str">
        <f t="shared" si="43"/>
        <v/>
      </c>
      <c r="AH379" s="67" t="str">
        <f>IF(AE379="","",IF(COUNTIF('Books Register'!$AM$5:$AM$504,AE379)=1,SUMIF('Books Register'!$AM$5:$AM$504,AE379,'Books Register'!$AZ$5:$AZ$504),""))</f>
        <v/>
      </c>
      <c r="AI379" s="67" t="str">
        <f>IF(A379="","",IF(OR(AG379&gt;1,COUNTIF('Books Register'!$AM$5:$AM$504,AE379)&gt;1),"Duplicate",IF(AH379="","Only in 2B",INDEX('Books Register'!$AX$5:$AX$504,AH379))))</f>
        <v/>
      </c>
      <c r="AJ379" s="69" t="str">
        <f t="shared" si="44"/>
        <v/>
      </c>
      <c r="AK379" s="69" t="str">
        <f>IF(A379="","",IF(AND(R379&lt;&gt;"",R379&lt;&gt;Setup!$B$7),"Review POS / state",IF(SUMIF('FY Deadlines'!$A$5:$A$14,IF(MONTH(H379)&gt;=4,YEAR(H379),YEAR(H379)-1),'FY Deadlines'!$F$5:$F$14)=0,"Review FY deadline",IF(COUNTIFS('Books Register'!$AM$5:$AM$504,AE379,'Books Register'!$AI$5:$AI$504,"&gt;0")&gt;0,"Open - verify claim period",IF(AND(H379&lt;&gt;"",Setup!$B$24&gt;SUMIF('FY Deadlines'!$A$5:$A$14,IF(MONTH(H379)&gt;=4,YEAR(H379),YEAR(H379)-1),'FY Deadlines'!$F$5:$F$14)),"Section 16(4) expired","Open")))))</f>
        <v/>
      </c>
      <c r="AL379" s="190">
        <f t="shared" si="45"/>
        <v>375</v>
      </c>
      <c r="AM379" s="192" t="str">
        <f t="shared" si="46"/>
        <v/>
      </c>
      <c r="AN379" s="192" t="str">
        <f t="shared" si="47"/>
        <v/>
      </c>
    </row>
    <row r="380" spans="1:40" ht="15" customHeight="1" x14ac:dyDescent="0.25">
      <c r="A380" s="87"/>
      <c r="B380" s="88"/>
      <c r="C380" s="88"/>
      <c r="D380" s="88"/>
      <c r="E380" s="194"/>
      <c r="F380" s="88"/>
      <c r="G380" s="88"/>
      <c r="H380" s="89"/>
      <c r="I380" s="89"/>
      <c r="J380" s="89"/>
      <c r="K380" s="89"/>
      <c r="L380" s="90"/>
      <c r="M380" s="90"/>
      <c r="N380" s="90"/>
      <c r="O380" s="90"/>
      <c r="P380" s="90"/>
      <c r="Q380" s="90"/>
      <c r="R380" s="88"/>
      <c r="S380" s="88"/>
      <c r="T380" s="88"/>
      <c r="U380" s="88"/>
      <c r="V380" s="88"/>
      <c r="W380" s="89"/>
      <c r="X380" s="88"/>
      <c r="Y380" s="90"/>
      <c r="Z380" s="88"/>
      <c r="AA380" s="88"/>
      <c r="AB380" s="88"/>
      <c r="AC380" s="88"/>
      <c r="AD380" s="66" t="str">
        <f t="shared" si="40"/>
        <v/>
      </c>
      <c r="AE380" s="67" t="str">
        <f t="shared" si="41"/>
        <v/>
      </c>
      <c r="AF380" s="68" t="str">
        <f t="shared" si="42"/>
        <v/>
      </c>
      <c r="AG380" s="67" t="str">
        <f t="shared" si="43"/>
        <v/>
      </c>
      <c r="AH380" s="67" t="str">
        <f>IF(AE380="","",IF(COUNTIF('Books Register'!$AM$5:$AM$504,AE380)=1,SUMIF('Books Register'!$AM$5:$AM$504,AE380,'Books Register'!$AZ$5:$AZ$504),""))</f>
        <v/>
      </c>
      <c r="AI380" s="67" t="str">
        <f>IF(A380="","",IF(OR(AG380&gt;1,COUNTIF('Books Register'!$AM$5:$AM$504,AE380)&gt;1),"Duplicate",IF(AH380="","Only in 2B",INDEX('Books Register'!$AX$5:$AX$504,AH380))))</f>
        <v/>
      </c>
      <c r="AJ380" s="69" t="str">
        <f t="shared" si="44"/>
        <v/>
      </c>
      <c r="AK380" s="69" t="str">
        <f>IF(A380="","",IF(AND(R380&lt;&gt;"",R380&lt;&gt;Setup!$B$7),"Review POS / state",IF(SUMIF('FY Deadlines'!$A$5:$A$14,IF(MONTH(H380)&gt;=4,YEAR(H380),YEAR(H380)-1),'FY Deadlines'!$F$5:$F$14)=0,"Review FY deadline",IF(COUNTIFS('Books Register'!$AM$5:$AM$504,AE380,'Books Register'!$AI$5:$AI$504,"&gt;0")&gt;0,"Open - verify claim period",IF(AND(H380&lt;&gt;"",Setup!$B$24&gt;SUMIF('FY Deadlines'!$A$5:$A$14,IF(MONTH(H380)&gt;=4,YEAR(H380),YEAR(H380)-1),'FY Deadlines'!$F$5:$F$14)),"Section 16(4) expired","Open")))))</f>
        <v/>
      </c>
      <c r="AL380" s="190">
        <f t="shared" si="45"/>
        <v>376</v>
      </c>
      <c r="AM380" s="192" t="str">
        <f t="shared" si="46"/>
        <v/>
      </c>
      <c r="AN380" s="192" t="str">
        <f t="shared" si="47"/>
        <v/>
      </c>
    </row>
    <row r="381" spans="1:40" ht="15" customHeight="1" x14ac:dyDescent="0.25">
      <c r="A381" s="87"/>
      <c r="B381" s="88"/>
      <c r="C381" s="88"/>
      <c r="D381" s="88"/>
      <c r="E381" s="194"/>
      <c r="F381" s="88"/>
      <c r="G381" s="88"/>
      <c r="H381" s="89"/>
      <c r="I381" s="89"/>
      <c r="J381" s="89"/>
      <c r="K381" s="89"/>
      <c r="L381" s="90"/>
      <c r="M381" s="90"/>
      <c r="N381" s="90"/>
      <c r="O381" s="90"/>
      <c r="P381" s="90"/>
      <c r="Q381" s="90"/>
      <c r="R381" s="88"/>
      <c r="S381" s="88"/>
      <c r="T381" s="88"/>
      <c r="U381" s="88"/>
      <c r="V381" s="88"/>
      <c r="W381" s="89"/>
      <c r="X381" s="88"/>
      <c r="Y381" s="90"/>
      <c r="Z381" s="88"/>
      <c r="AA381" s="88"/>
      <c r="AB381" s="88"/>
      <c r="AC381" s="88"/>
      <c r="AD381" s="66" t="str">
        <f t="shared" si="40"/>
        <v/>
      </c>
      <c r="AE381" s="67" t="str">
        <f t="shared" si="41"/>
        <v/>
      </c>
      <c r="AF381" s="68" t="str">
        <f t="shared" si="42"/>
        <v/>
      </c>
      <c r="AG381" s="67" t="str">
        <f t="shared" si="43"/>
        <v/>
      </c>
      <c r="AH381" s="67" t="str">
        <f>IF(AE381="","",IF(COUNTIF('Books Register'!$AM$5:$AM$504,AE381)=1,SUMIF('Books Register'!$AM$5:$AM$504,AE381,'Books Register'!$AZ$5:$AZ$504),""))</f>
        <v/>
      </c>
      <c r="AI381" s="67" t="str">
        <f>IF(A381="","",IF(OR(AG381&gt;1,COUNTIF('Books Register'!$AM$5:$AM$504,AE381)&gt;1),"Duplicate",IF(AH381="","Only in 2B",INDEX('Books Register'!$AX$5:$AX$504,AH381))))</f>
        <v/>
      </c>
      <c r="AJ381" s="69" t="str">
        <f t="shared" si="44"/>
        <v/>
      </c>
      <c r="AK381" s="69" t="str">
        <f>IF(A381="","",IF(AND(R381&lt;&gt;"",R381&lt;&gt;Setup!$B$7),"Review POS / state",IF(SUMIF('FY Deadlines'!$A$5:$A$14,IF(MONTH(H381)&gt;=4,YEAR(H381),YEAR(H381)-1),'FY Deadlines'!$F$5:$F$14)=0,"Review FY deadline",IF(COUNTIFS('Books Register'!$AM$5:$AM$504,AE381,'Books Register'!$AI$5:$AI$504,"&gt;0")&gt;0,"Open - verify claim period",IF(AND(H381&lt;&gt;"",Setup!$B$24&gt;SUMIF('FY Deadlines'!$A$5:$A$14,IF(MONTH(H381)&gt;=4,YEAR(H381),YEAR(H381)-1),'FY Deadlines'!$F$5:$F$14)),"Section 16(4) expired","Open")))))</f>
        <v/>
      </c>
      <c r="AL381" s="190">
        <f t="shared" si="45"/>
        <v>377</v>
      </c>
      <c r="AM381" s="192" t="str">
        <f t="shared" si="46"/>
        <v/>
      </c>
      <c r="AN381" s="192" t="str">
        <f t="shared" si="47"/>
        <v/>
      </c>
    </row>
    <row r="382" spans="1:40" ht="15" customHeight="1" x14ac:dyDescent="0.25">
      <c r="A382" s="87"/>
      <c r="B382" s="88"/>
      <c r="C382" s="88"/>
      <c r="D382" s="88"/>
      <c r="E382" s="194"/>
      <c r="F382" s="88"/>
      <c r="G382" s="88"/>
      <c r="H382" s="89"/>
      <c r="I382" s="89"/>
      <c r="J382" s="89"/>
      <c r="K382" s="89"/>
      <c r="L382" s="90"/>
      <c r="M382" s="90"/>
      <c r="N382" s="90"/>
      <c r="O382" s="90"/>
      <c r="P382" s="90"/>
      <c r="Q382" s="90"/>
      <c r="R382" s="88"/>
      <c r="S382" s="88"/>
      <c r="T382" s="88"/>
      <c r="U382" s="88"/>
      <c r="V382" s="88"/>
      <c r="W382" s="89"/>
      <c r="X382" s="88"/>
      <c r="Y382" s="90"/>
      <c r="Z382" s="88"/>
      <c r="AA382" s="88"/>
      <c r="AB382" s="88"/>
      <c r="AC382" s="88"/>
      <c r="AD382" s="66" t="str">
        <f t="shared" si="40"/>
        <v/>
      </c>
      <c r="AE382" s="67" t="str">
        <f t="shared" si="41"/>
        <v/>
      </c>
      <c r="AF382" s="68" t="str">
        <f t="shared" si="42"/>
        <v/>
      </c>
      <c r="AG382" s="67" t="str">
        <f t="shared" si="43"/>
        <v/>
      </c>
      <c r="AH382" s="67" t="str">
        <f>IF(AE382="","",IF(COUNTIF('Books Register'!$AM$5:$AM$504,AE382)=1,SUMIF('Books Register'!$AM$5:$AM$504,AE382,'Books Register'!$AZ$5:$AZ$504),""))</f>
        <v/>
      </c>
      <c r="AI382" s="67" t="str">
        <f>IF(A382="","",IF(OR(AG382&gt;1,COUNTIF('Books Register'!$AM$5:$AM$504,AE382)&gt;1),"Duplicate",IF(AH382="","Only in 2B",INDEX('Books Register'!$AX$5:$AX$504,AH382))))</f>
        <v/>
      </c>
      <c r="AJ382" s="69" t="str">
        <f t="shared" si="44"/>
        <v/>
      </c>
      <c r="AK382" s="69" t="str">
        <f>IF(A382="","",IF(AND(R382&lt;&gt;"",R382&lt;&gt;Setup!$B$7),"Review POS / state",IF(SUMIF('FY Deadlines'!$A$5:$A$14,IF(MONTH(H382)&gt;=4,YEAR(H382),YEAR(H382)-1),'FY Deadlines'!$F$5:$F$14)=0,"Review FY deadline",IF(COUNTIFS('Books Register'!$AM$5:$AM$504,AE382,'Books Register'!$AI$5:$AI$504,"&gt;0")&gt;0,"Open - verify claim period",IF(AND(H382&lt;&gt;"",Setup!$B$24&gt;SUMIF('FY Deadlines'!$A$5:$A$14,IF(MONTH(H382)&gt;=4,YEAR(H382),YEAR(H382)-1),'FY Deadlines'!$F$5:$F$14)),"Section 16(4) expired","Open")))))</f>
        <v/>
      </c>
      <c r="AL382" s="190">
        <f t="shared" si="45"/>
        <v>378</v>
      </c>
      <c r="AM382" s="192" t="str">
        <f t="shared" si="46"/>
        <v/>
      </c>
      <c r="AN382" s="192" t="str">
        <f t="shared" si="47"/>
        <v/>
      </c>
    </row>
    <row r="383" spans="1:40" ht="15" customHeight="1" x14ac:dyDescent="0.25">
      <c r="A383" s="87"/>
      <c r="B383" s="88"/>
      <c r="C383" s="88"/>
      <c r="D383" s="88"/>
      <c r="E383" s="194"/>
      <c r="F383" s="88"/>
      <c r="G383" s="88"/>
      <c r="H383" s="89"/>
      <c r="I383" s="89"/>
      <c r="J383" s="89"/>
      <c r="K383" s="89"/>
      <c r="L383" s="90"/>
      <c r="M383" s="90"/>
      <c r="N383" s="90"/>
      <c r="O383" s="90"/>
      <c r="P383" s="90"/>
      <c r="Q383" s="90"/>
      <c r="R383" s="88"/>
      <c r="S383" s="88"/>
      <c r="T383" s="88"/>
      <c r="U383" s="88"/>
      <c r="V383" s="88"/>
      <c r="W383" s="89"/>
      <c r="X383" s="88"/>
      <c r="Y383" s="90"/>
      <c r="Z383" s="88"/>
      <c r="AA383" s="88"/>
      <c r="AB383" s="88"/>
      <c r="AC383" s="88"/>
      <c r="AD383" s="66" t="str">
        <f t="shared" si="40"/>
        <v/>
      </c>
      <c r="AE383" s="67" t="str">
        <f t="shared" si="41"/>
        <v/>
      </c>
      <c r="AF383" s="68" t="str">
        <f t="shared" si="42"/>
        <v/>
      </c>
      <c r="AG383" s="67" t="str">
        <f t="shared" si="43"/>
        <v/>
      </c>
      <c r="AH383" s="67" t="str">
        <f>IF(AE383="","",IF(COUNTIF('Books Register'!$AM$5:$AM$504,AE383)=1,SUMIF('Books Register'!$AM$5:$AM$504,AE383,'Books Register'!$AZ$5:$AZ$504),""))</f>
        <v/>
      </c>
      <c r="AI383" s="67" t="str">
        <f>IF(A383="","",IF(OR(AG383&gt;1,COUNTIF('Books Register'!$AM$5:$AM$504,AE383)&gt;1),"Duplicate",IF(AH383="","Only in 2B",INDEX('Books Register'!$AX$5:$AX$504,AH383))))</f>
        <v/>
      </c>
      <c r="AJ383" s="69" t="str">
        <f t="shared" si="44"/>
        <v/>
      </c>
      <c r="AK383" s="69" t="str">
        <f>IF(A383="","",IF(AND(R383&lt;&gt;"",R383&lt;&gt;Setup!$B$7),"Review POS / state",IF(SUMIF('FY Deadlines'!$A$5:$A$14,IF(MONTH(H383)&gt;=4,YEAR(H383),YEAR(H383)-1),'FY Deadlines'!$F$5:$F$14)=0,"Review FY deadline",IF(COUNTIFS('Books Register'!$AM$5:$AM$504,AE383,'Books Register'!$AI$5:$AI$504,"&gt;0")&gt;0,"Open - verify claim period",IF(AND(H383&lt;&gt;"",Setup!$B$24&gt;SUMIF('FY Deadlines'!$A$5:$A$14,IF(MONTH(H383)&gt;=4,YEAR(H383),YEAR(H383)-1),'FY Deadlines'!$F$5:$F$14)),"Section 16(4) expired","Open")))))</f>
        <v/>
      </c>
      <c r="AL383" s="190">
        <f t="shared" si="45"/>
        <v>379</v>
      </c>
      <c r="AM383" s="192" t="str">
        <f t="shared" si="46"/>
        <v/>
      </c>
      <c r="AN383" s="192" t="str">
        <f t="shared" si="47"/>
        <v/>
      </c>
    </row>
    <row r="384" spans="1:40" ht="15" customHeight="1" x14ac:dyDescent="0.25">
      <c r="A384" s="87"/>
      <c r="B384" s="88"/>
      <c r="C384" s="88"/>
      <c r="D384" s="88"/>
      <c r="E384" s="194"/>
      <c r="F384" s="88"/>
      <c r="G384" s="88"/>
      <c r="H384" s="89"/>
      <c r="I384" s="89"/>
      <c r="J384" s="89"/>
      <c r="K384" s="89"/>
      <c r="L384" s="90"/>
      <c r="M384" s="90"/>
      <c r="N384" s="90"/>
      <c r="O384" s="90"/>
      <c r="P384" s="90"/>
      <c r="Q384" s="90"/>
      <c r="R384" s="88"/>
      <c r="S384" s="88"/>
      <c r="T384" s="88"/>
      <c r="U384" s="88"/>
      <c r="V384" s="88"/>
      <c r="W384" s="89"/>
      <c r="X384" s="88"/>
      <c r="Y384" s="90"/>
      <c r="Z384" s="88"/>
      <c r="AA384" s="88"/>
      <c r="AB384" s="88"/>
      <c r="AC384" s="88"/>
      <c r="AD384" s="66" t="str">
        <f t="shared" si="40"/>
        <v/>
      </c>
      <c r="AE384" s="67" t="str">
        <f t="shared" si="41"/>
        <v/>
      </c>
      <c r="AF384" s="68" t="str">
        <f t="shared" si="42"/>
        <v/>
      </c>
      <c r="AG384" s="67" t="str">
        <f t="shared" si="43"/>
        <v/>
      </c>
      <c r="AH384" s="67" t="str">
        <f>IF(AE384="","",IF(COUNTIF('Books Register'!$AM$5:$AM$504,AE384)=1,SUMIF('Books Register'!$AM$5:$AM$504,AE384,'Books Register'!$AZ$5:$AZ$504),""))</f>
        <v/>
      </c>
      <c r="AI384" s="67" t="str">
        <f>IF(A384="","",IF(OR(AG384&gt;1,COUNTIF('Books Register'!$AM$5:$AM$504,AE384)&gt;1),"Duplicate",IF(AH384="","Only in 2B",INDEX('Books Register'!$AX$5:$AX$504,AH384))))</f>
        <v/>
      </c>
      <c r="AJ384" s="69" t="str">
        <f t="shared" si="44"/>
        <v/>
      </c>
      <c r="AK384" s="69" t="str">
        <f>IF(A384="","",IF(AND(R384&lt;&gt;"",R384&lt;&gt;Setup!$B$7),"Review POS / state",IF(SUMIF('FY Deadlines'!$A$5:$A$14,IF(MONTH(H384)&gt;=4,YEAR(H384),YEAR(H384)-1),'FY Deadlines'!$F$5:$F$14)=0,"Review FY deadline",IF(COUNTIFS('Books Register'!$AM$5:$AM$504,AE384,'Books Register'!$AI$5:$AI$504,"&gt;0")&gt;0,"Open - verify claim period",IF(AND(H384&lt;&gt;"",Setup!$B$24&gt;SUMIF('FY Deadlines'!$A$5:$A$14,IF(MONTH(H384)&gt;=4,YEAR(H384),YEAR(H384)-1),'FY Deadlines'!$F$5:$F$14)),"Section 16(4) expired","Open")))))</f>
        <v/>
      </c>
      <c r="AL384" s="190">
        <f t="shared" si="45"/>
        <v>380</v>
      </c>
      <c r="AM384" s="192" t="str">
        <f t="shared" si="46"/>
        <v/>
      </c>
      <c r="AN384" s="192" t="str">
        <f t="shared" si="47"/>
        <v/>
      </c>
    </row>
    <row r="385" spans="1:40" ht="15" customHeight="1" x14ac:dyDescent="0.25">
      <c r="A385" s="87"/>
      <c r="B385" s="88"/>
      <c r="C385" s="88"/>
      <c r="D385" s="88"/>
      <c r="E385" s="194"/>
      <c r="F385" s="88"/>
      <c r="G385" s="88"/>
      <c r="H385" s="89"/>
      <c r="I385" s="89"/>
      <c r="J385" s="89"/>
      <c r="K385" s="89"/>
      <c r="L385" s="90"/>
      <c r="M385" s="90"/>
      <c r="N385" s="90"/>
      <c r="O385" s="90"/>
      <c r="P385" s="90"/>
      <c r="Q385" s="90"/>
      <c r="R385" s="88"/>
      <c r="S385" s="88"/>
      <c r="T385" s="88"/>
      <c r="U385" s="88"/>
      <c r="V385" s="88"/>
      <c r="W385" s="89"/>
      <c r="X385" s="88"/>
      <c r="Y385" s="90"/>
      <c r="Z385" s="88"/>
      <c r="AA385" s="88"/>
      <c r="AB385" s="88"/>
      <c r="AC385" s="88"/>
      <c r="AD385" s="66" t="str">
        <f t="shared" si="40"/>
        <v/>
      </c>
      <c r="AE385" s="67" t="str">
        <f t="shared" si="41"/>
        <v/>
      </c>
      <c r="AF385" s="68" t="str">
        <f t="shared" si="42"/>
        <v/>
      </c>
      <c r="AG385" s="67" t="str">
        <f t="shared" si="43"/>
        <v/>
      </c>
      <c r="AH385" s="67" t="str">
        <f>IF(AE385="","",IF(COUNTIF('Books Register'!$AM$5:$AM$504,AE385)=1,SUMIF('Books Register'!$AM$5:$AM$504,AE385,'Books Register'!$AZ$5:$AZ$504),""))</f>
        <v/>
      </c>
      <c r="AI385" s="67" t="str">
        <f>IF(A385="","",IF(OR(AG385&gt;1,COUNTIF('Books Register'!$AM$5:$AM$504,AE385)&gt;1),"Duplicate",IF(AH385="","Only in 2B",INDEX('Books Register'!$AX$5:$AX$504,AH385))))</f>
        <v/>
      </c>
      <c r="AJ385" s="69" t="str">
        <f t="shared" si="44"/>
        <v/>
      </c>
      <c r="AK385" s="69" t="str">
        <f>IF(A385="","",IF(AND(R385&lt;&gt;"",R385&lt;&gt;Setup!$B$7),"Review POS / state",IF(SUMIF('FY Deadlines'!$A$5:$A$14,IF(MONTH(H385)&gt;=4,YEAR(H385),YEAR(H385)-1),'FY Deadlines'!$F$5:$F$14)=0,"Review FY deadline",IF(COUNTIFS('Books Register'!$AM$5:$AM$504,AE385,'Books Register'!$AI$5:$AI$504,"&gt;0")&gt;0,"Open - verify claim period",IF(AND(H385&lt;&gt;"",Setup!$B$24&gt;SUMIF('FY Deadlines'!$A$5:$A$14,IF(MONTH(H385)&gt;=4,YEAR(H385),YEAR(H385)-1),'FY Deadlines'!$F$5:$F$14)),"Section 16(4) expired","Open")))))</f>
        <v/>
      </c>
      <c r="AL385" s="190">
        <f t="shared" si="45"/>
        <v>381</v>
      </c>
      <c r="AM385" s="192" t="str">
        <f t="shared" si="46"/>
        <v/>
      </c>
      <c r="AN385" s="192" t="str">
        <f t="shared" si="47"/>
        <v/>
      </c>
    </row>
    <row r="386" spans="1:40" ht="15" customHeight="1" x14ac:dyDescent="0.25">
      <c r="A386" s="87"/>
      <c r="B386" s="88"/>
      <c r="C386" s="88"/>
      <c r="D386" s="88"/>
      <c r="E386" s="194"/>
      <c r="F386" s="88"/>
      <c r="G386" s="88"/>
      <c r="H386" s="89"/>
      <c r="I386" s="89"/>
      <c r="J386" s="89"/>
      <c r="K386" s="89"/>
      <c r="L386" s="90"/>
      <c r="M386" s="90"/>
      <c r="N386" s="90"/>
      <c r="O386" s="90"/>
      <c r="P386" s="90"/>
      <c r="Q386" s="90"/>
      <c r="R386" s="88"/>
      <c r="S386" s="88"/>
      <c r="T386" s="88"/>
      <c r="U386" s="88"/>
      <c r="V386" s="88"/>
      <c r="W386" s="89"/>
      <c r="X386" s="88"/>
      <c r="Y386" s="90"/>
      <c r="Z386" s="88"/>
      <c r="AA386" s="88"/>
      <c r="AB386" s="88"/>
      <c r="AC386" s="88"/>
      <c r="AD386" s="66" t="str">
        <f t="shared" si="40"/>
        <v/>
      </c>
      <c r="AE386" s="67" t="str">
        <f t="shared" si="41"/>
        <v/>
      </c>
      <c r="AF386" s="68" t="str">
        <f t="shared" si="42"/>
        <v/>
      </c>
      <c r="AG386" s="67" t="str">
        <f t="shared" si="43"/>
        <v/>
      </c>
      <c r="AH386" s="67" t="str">
        <f>IF(AE386="","",IF(COUNTIF('Books Register'!$AM$5:$AM$504,AE386)=1,SUMIF('Books Register'!$AM$5:$AM$504,AE386,'Books Register'!$AZ$5:$AZ$504),""))</f>
        <v/>
      </c>
      <c r="AI386" s="67" t="str">
        <f>IF(A386="","",IF(OR(AG386&gt;1,COUNTIF('Books Register'!$AM$5:$AM$504,AE386)&gt;1),"Duplicate",IF(AH386="","Only in 2B",INDEX('Books Register'!$AX$5:$AX$504,AH386))))</f>
        <v/>
      </c>
      <c r="AJ386" s="69" t="str">
        <f t="shared" si="44"/>
        <v/>
      </c>
      <c r="AK386" s="69" t="str">
        <f>IF(A386="","",IF(AND(R386&lt;&gt;"",R386&lt;&gt;Setup!$B$7),"Review POS / state",IF(SUMIF('FY Deadlines'!$A$5:$A$14,IF(MONTH(H386)&gt;=4,YEAR(H386),YEAR(H386)-1),'FY Deadlines'!$F$5:$F$14)=0,"Review FY deadline",IF(COUNTIFS('Books Register'!$AM$5:$AM$504,AE386,'Books Register'!$AI$5:$AI$504,"&gt;0")&gt;0,"Open - verify claim period",IF(AND(H386&lt;&gt;"",Setup!$B$24&gt;SUMIF('FY Deadlines'!$A$5:$A$14,IF(MONTH(H386)&gt;=4,YEAR(H386),YEAR(H386)-1),'FY Deadlines'!$F$5:$F$14)),"Section 16(4) expired","Open")))))</f>
        <v/>
      </c>
      <c r="AL386" s="190">
        <f t="shared" si="45"/>
        <v>382</v>
      </c>
      <c r="AM386" s="192" t="str">
        <f t="shared" si="46"/>
        <v/>
      </c>
      <c r="AN386" s="192" t="str">
        <f t="shared" si="47"/>
        <v/>
      </c>
    </row>
    <row r="387" spans="1:40" ht="15" customHeight="1" x14ac:dyDescent="0.25">
      <c r="A387" s="87"/>
      <c r="B387" s="88"/>
      <c r="C387" s="88"/>
      <c r="D387" s="88"/>
      <c r="E387" s="194"/>
      <c r="F387" s="88"/>
      <c r="G387" s="88"/>
      <c r="H387" s="89"/>
      <c r="I387" s="89"/>
      <c r="J387" s="89"/>
      <c r="K387" s="89"/>
      <c r="L387" s="90"/>
      <c r="M387" s="90"/>
      <c r="N387" s="90"/>
      <c r="O387" s="90"/>
      <c r="P387" s="90"/>
      <c r="Q387" s="90"/>
      <c r="R387" s="88"/>
      <c r="S387" s="88"/>
      <c r="T387" s="88"/>
      <c r="U387" s="88"/>
      <c r="V387" s="88"/>
      <c r="W387" s="89"/>
      <c r="X387" s="88"/>
      <c r="Y387" s="90"/>
      <c r="Z387" s="88"/>
      <c r="AA387" s="88"/>
      <c r="AB387" s="88"/>
      <c r="AC387" s="88"/>
      <c r="AD387" s="66" t="str">
        <f t="shared" si="40"/>
        <v/>
      </c>
      <c r="AE387" s="67" t="str">
        <f t="shared" si="41"/>
        <v/>
      </c>
      <c r="AF387" s="68" t="str">
        <f t="shared" si="42"/>
        <v/>
      </c>
      <c r="AG387" s="67" t="str">
        <f t="shared" si="43"/>
        <v/>
      </c>
      <c r="AH387" s="67" t="str">
        <f>IF(AE387="","",IF(COUNTIF('Books Register'!$AM$5:$AM$504,AE387)=1,SUMIF('Books Register'!$AM$5:$AM$504,AE387,'Books Register'!$AZ$5:$AZ$504),""))</f>
        <v/>
      </c>
      <c r="AI387" s="67" t="str">
        <f>IF(A387="","",IF(OR(AG387&gt;1,COUNTIF('Books Register'!$AM$5:$AM$504,AE387)&gt;1),"Duplicate",IF(AH387="","Only in 2B",INDEX('Books Register'!$AX$5:$AX$504,AH387))))</f>
        <v/>
      </c>
      <c r="AJ387" s="69" t="str">
        <f t="shared" si="44"/>
        <v/>
      </c>
      <c r="AK387" s="69" t="str">
        <f>IF(A387="","",IF(AND(R387&lt;&gt;"",R387&lt;&gt;Setup!$B$7),"Review POS / state",IF(SUMIF('FY Deadlines'!$A$5:$A$14,IF(MONTH(H387)&gt;=4,YEAR(H387),YEAR(H387)-1),'FY Deadlines'!$F$5:$F$14)=0,"Review FY deadline",IF(COUNTIFS('Books Register'!$AM$5:$AM$504,AE387,'Books Register'!$AI$5:$AI$504,"&gt;0")&gt;0,"Open - verify claim period",IF(AND(H387&lt;&gt;"",Setup!$B$24&gt;SUMIF('FY Deadlines'!$A$5:$A$14,IF(MONTH(H387)&gt;=4,YEAR(H387),YEAR(H387)-1),'FY Deadlines'!$F$5:$F$14)),"Section 16(4) expired","Open")))))</f>
        <v/>
      </c>
      <c r="AL387" s="190">
        <f t="shared" si="45"/>
        <v>383</v>
      </c>
      <c r="AM387" s="192" t="str">
        <f t="shared" si="46"/>
        <v/>
      </c>
      <c r="AN387" s="192" t="str">
        <f t="shared" si="47"/>
        <v/>
      </c>
    </row>
    <row r="388" spans="1:40" ht="15" customHeight="1" x14ac:dyDescent="0.25">
      <c r="A388" s="87"/>
      <c r="B388" s="88"/>
      <c r="C388" s="88"/>
      <c r="D388" s="88"/>
      <c r="E388" s="194"/>
      <c r="F388" s="88"/>
      <c r="G388" s="88"/>
      <c r="H388" s="89"/>
      <c r="I388" s="89"/>
      <c r="J388" s="89"/>
      <c r="K388" s="89"/>
      <c r="L388" s="90"/>
      <c r="M388" s="90"/>
      <c r="N388" s="90"/>
      <c r="O388" s="90"/>
      <c r="P388" s="90"/>
      <c r="Q388" s="90"/>
      <c r="R388" s="88"/>
      <c r="S388" s="88"/>
      <c r="T388" s="88"/>
      <c r="U388" s="88"/>
      <c r="V388" s="88"/>
      <c r="W388" s="89"/>
      <c r="X388" s="88"/>
      <c r="Y388" s="90"/>
      <c r="Z388" s="88"/>
      <c r="AA388" s="88"/>
      <c r="AB388" s="88"/>
      <c r="AC388" s="88"/>
      <c r="AD388" s="66" t="str">
        <f t="shared" si="40"/>
        <v/>
      </c>
      <c r="AE388" s="67" t="str">
        <f t="shared" si="41"/>
        <v/>
      </c>
      <c r="AF388" s="68" t="str">
        <f t="shared" si="42"/>
        <v/>
      </c>
      <c r="AG388" s="67" t="str">
        <f t="shared" si="43"/>
        <v/>
      </c>
      <c r="AH388" s="67" t="str">
        <f>IF(AE388="","",IF(COUNTIF('Books Register'!$AM$5:$AM$504,AE388)=1,SUMIF('Books Register'!$AM$5:$AM$504,AE388,'Books Register'!$AZ$5:$AZ$504),""))</f>
        <v/>
      </c>
      <c r="AI388" s="67" t="str">
        <f>IF(A388="","",IF(OR(AG388&gt;1,COUNTIF('Books Register'!$AM$5:$AM$504,AE388)&gt;1),"Duplicate",IF(AH388="","Only in 2B",INDEX('Books Register'!$AX$5:$AX$504,AH388))))</f>
        <v/>
      </c>
      <c r="AJ388" s="69" t="str">
        <f t="shared" si="44"/>
        <v/>
      </c>
      <c r="AK388" s="69" t="str">
        <f>IF(A388="","",IF(AND(R388&lt;&gt;"",R388&lt;&gt;Setup!$B$7),"Review POS / state",IF(SUMIF('FY Deadlines'!$A$5:$A$14,IF(MONTH(H388)&gt;=4,YEAR(H388),YEAR(H388)-1),'FY Deadlines'!$F$5:$F$14)=0,"Review FY deadline",IF(COUNTIFS('Books Register'!$AM$5:$AM$504,AE388,'Books Register'!$AI$5:$AI$504,"&gt;0")&gt;0,"Open - verify claim period",IF(AND(H388&lt;&gt;"",Setup!$B$24&gt;SUMIF('FY Deadlines'!$A$5:$A$14,IF(MONTH(H388)&gt;=4,YEAR(H388),YEAR(H388)-1),'FY Deadlines'!$F$5:$F$14)),"Section 16(4) expired","Open")))))</f>
        <v/>
      </c>
      <c r="AL388" s="190">
        <f t="shared" si="45"/>
        <v>384</v>
      </c>
      <c r="AM388" s="192" t="str">
        <f t="shared" si="46"/>
        <v/>
      </c>
      <c r="AN388" s="192" t="str">
        <f t="shared" si="47"/>
        <v/>
      </c>
    </row>
    <row r="389" spans="1:40" ht="15" customHeight="1" x14ac:dyDescent="0.25">
      <c r="A389" s="87"/>
      <c r="B389" s="88"/>
      <c r="C389" s="88"/>
      <c r="D389" s="88"/>
      <c r="E389" s="194"/>
      <c r="F389" s="88"/>
      <c r="G389" s="88"/>
      <c r="H389" s="89"/>
      <c r="I389" s="89"/>
      <c r="J389" s="89"/>
      <c r="K389" s="89"/>
      <c r="L389" s="90"/>
      <c r="M389" s="90"/>
      <c r="N389" s="90"/>
      <c r="O389" s="90"/>
      <c r="P389" s="90"/>
      <c r="Q389" s="90"/>
      <c r="R389" s="88"/>
      <c r="S389" s="88"/>
      <c r="T389" s="88"/>
      <c r="U389" s="88"/>
      <c r="V389" s="88"/>
      <c r="W389" s="89"/>
      <c r="X389" s="88"/>
      <c r="Y389" s="90"/>
      <c r="Z389" s="88"/>
      <c r="AA389" s="88"/>
      <c r="AB389" s="88"/>
      <c r="AC389" s="88"/>
      <c r="AD389" s="66" t="str">
        <f t="shared" ref="AD389:AD452" si="48">IF(G389="","",UPPER(SUBSTITUTE(SUBSTITUTE(SUBSTITUTE(SUBSTITUTE(SUBSTITUTE(TRIM(G389),"-",""),"/","")," ",""),".",""),"\","")))</f>
        <v/>
      </c>
      <c r="AE389" s="67" t="str">
        <f t="shared" ref="AE389:AE452" si="49">IF(OR(C389="",F389="",AD389=""),"",UPPER(TRIM(C389))&amp;"|"&amp;UPPER(TRIM(F389))&amp;"|"&amp;AD389)</f>
        <v/>
      </c>
      <c r="AF389" s="68" t="str">
        <f t="shared" ref="AF389:AF452" si="50">IF(A389="","",SUM(M389:P389))</f>
        <v/>
      </c>
      <c r="AG389" s="67" t="str">
        <f t="shared" ref="AG389:AG452" si="51">IF(AE389="","",COUNTIF($AE$5:$AE$504,AE389))</f>
        <v/>
      </c>
      <c r="AH389" s="67" t="str">
        <f>IF(AE389="","",IF(COUNTIF('Books Register'!$AM$5:$AM$504,AE389)=1,SUMIF('Books Register'!$AM$5:$AM$504,AE389,'Books Register'!$AZ$5:$AZ$504),""))</f>
        <v/>
      </c>
      <c r="AI389" s="67" t="str">
        <f>IF(A389="","",IF(OR(AG389&gt;1,COUNTIF('Books Register'!$AM$5:$AM$504,AE389)&gt;1),"Duplicate",IF(AH389="","Only in 2B",INDEX('Books Register'!$AX$5:$AX$504,AH389))))</f>
        <v/>
      </c>
      <c r="AJ389" s="69" t="str">
        <f t="shared" ref="AJ389:AJ452" si="52">IF(A389="","",IF(AH389&lt;&gt;"","See matched book row",IF(V389="Rejected","Hold: reverse/review through 4(B)",IF(V389="Pending","Hold: pending item requires temporary reversal/review",IF(T389&lt;&gt;"Available","No claim / review portal status","Verify ownership, receipt and books")))))</f>
        <v/>
      </c>
      <c r="AK389" s="69" t="str">
        <f>IF(A389="","",IF(AND(R389&lt;&gt;"",R389&lt;&gt;Setup!$B$7),"Review POS / state",IF(SUMIF('FY Deadlines'!$A$5:$A$14,IF(MONTH(H389)&gt;=4,YEAR(H389),YEAR(H389)-1),'FY Deadlines'!$F$5:$F$14)=0,"Review FY deadline",IF(COUNTIFS('Books Register'!$AM$5:$AM$504,AE389,'Books Register'!$AI$5:$AI$504,"&gt;0")&gt;0,"Open - verify claim period",IF(AND(H389&lt;&gt;"",Setup!$B$24&gt;SUMIF('FY Deadlines'!$A$5:$A$14,IF(MONTH(H389)&gt;=4,YEAR(H389),YEAR(H389)-1),'FY Deadlines'!$F$5:$F$14)),"Section 16(4) expired","Open")))))</f>
        <v/>
      </c>
      <c r="AL389" s="190">
        <f t="shared" ref="AL389:AL452" si="53">ROW()-4</f>
        <v>385</v>
      </c>
      <c r="AM389" s="192" t="str">
        <f t="shared" ref="AM389:AM452" si="54">IF($A389="","",IF(OR($B389="GSTR-1 B2B",$B389="GSTR-1A",$B389="IFF"),IF(OR($V389="Accepted",$V389="No Action",$V389="Deemed Accepted"),"INCLUDE","EXCLUDE"),IF(OR($B389="GSTR-5",$B389="GSTR-6",$B389="ICEGATE",$B389="Bill of Entry",$B389="RCM"),"INCLUDE","REVIEW SOURCE")))</f>
        <v/>
      </c>
      <c r="AN389" s="192" t="str">
        <f t="shared" ref="AN389:AN452" si="55">IF($A389="","",IF(OR($T389&lt;&gt;"Available",$AK389="Section 16(4) expired",$AK389="Review POS / state",$AM389&lt;&gt;"INCLUDE"),"EXCLUDE","INCLUDE"))</f>
        <v/>
      </c>
    </row>
    <row r="390" spans="1:40" ht="15" customHeight="1" x14ac:dyDescent="0.25">
      <c r="A390" s="87"/>
      <c r="B390" s="88"/>
      <c r="C390" s="88"/>
      <c r="D390" s="88"/>
      <c r="E390" s="194"/>
      <c r="F390" s="88"/>
      <c r="G390" s="88"/>
      <c r="H390" s="89"/>
      <c r="I390" s="89"/>
      <c r="J390" s="89"/>
      <c r="K390" s="89"/>
      <c r="L390" s="90"/>
      <c r="M390" s="90"/>
      <c r="N390" s="90"/>
      <c r="O390" s="90"/>
      <c r="P390" s="90"/>
      <c r="Q390" s="90"/>
      <c r="R390" s="88"/>
      <c r="S390" s="88"/>
      <c r="T390" s="88"/>
      <c r="U390" s="88"/>
      <c r="V390" s="88"/>
      <c r="W390" s="89"/>
      <c r="X390" s="88"/>
      <c r="Y390" s="90"/>
      <c r="Z390" s="88"/>
      <c r="AA390" s="88"/>
      <c r="AB390" s="88"/>
      <c r="AC390" s="88"/>
      <c r="AD390" s="66" t="str">
        <f t="shared" si="48"/>
        <v/>
      </c>
      <c r="AE390" s="67" t="str">
        <f t="shared" si="49"/>
        <v/>
      </c>
      <c r="AF390" s="68" t="str">
        <f t="shared" si="50"/>
        <v/>
      </c>
      <c r="AG390" s="67" t="str">
        <f t="shared" si="51"/>
        <v/>
      </c>
      <c r="AH390" s="67" t="str">
        <f>IF(AE390="","",IF(COUNTIF('Books Register'!$AM$5:$AM$504,AE390)=1,SUMIF('Books Register'!$AM$5:$AM$504,AE390,'Books Register'!$AZ$5:$AZ$504),""))</f>
        <v/>
      </c>
      <c r="AI390" s="67" t="str">
        <f>IF(A390="","",IF(OR(AG390&gt;1,COUNTIF('Books Register'!$AM$5:$AM$504,AE390)&gt;1),"Duplicate",IF(AH390="","Only in 2B",INDEX('Books Register'!$AX$5:$AX$504,AH390))))</f>
        <v/>
      </c>
      <c r="AJ390" s="69" t="str">
        <f t="shared" si="52"/>
        <v/>
      </c>
      <c r="AK390" s="69" t="str">
        <f>IF(A390="","",IF(AND(R390&lt;&gt;"",R390&lt;&gt;Setup!$B$7),"Review POS / state",IF(SUMIF('FY Deadlines'!$A$5:$A$14,IF(MONTH(H390)&gt;=4,YEAR(H390),YEAR(H390)-1),'FY Deadlines'!$F$5:$F$14)=0,"Review FY deadline",IF(COUNTIFS('Books Register'!$AM$5:$AM$504,AE390,'Books Register'!$AI$5:$AI$504,"&gt;0")&gt;0,"Open - verify claim period",IF(AND(H390&lt;&gt;"",Setup!$B$24&gt;SUMIF('FY Deadlines'!$A$5:$A$14,IF(MONTH(H390)&gt;=4,YEAR(H390),YEAR(H390)-1),'FY Deadlines'!$F$5:$F$14)),"Section 16(4) expired","Open")))))</f>
        <v/>
      </c>
      <c r="AL390" s="190">
        <f t="shared" si="53"/>
        <v>386</v>
      </c>
      <c r="AM390" s="192" t="str">
        <f t="shared" si="54"/>
        <v/>
      </c>
      <c r="AN390" s="192" t="str">
        <f t="shared" si="55"/>
        <v/>
      </c>
    </row>
    <row r="391" spans="1:40" ht="15" customHeight="1" x14ac:dyDescent="0.25">
      <c r="A391" s="87"/>
      <c r="B391" s="88"/>
      <c r="C391" s="88"/>
      <c r="D391" s="88"/>
      <c r="E391" s="194"/>
      <c r="F391" s="88"/>
      <c r="G391" s="88"/>
      <c r="H391" s="89"/>
      <c r="I391" s="89"/>
      <c r="J391" s="89"/>
      <c r="K391" s="89"/>
      <c r="L391" s="90"/>
      <c r="M391" s="90"/>
      <c r="N391" s="90"/>
      <c r="O391" s="90"/>
      <c r="P391" s="90"/>
      <c r="Q391" s="90"/>
      <c r="R391" s="88"/>
      <c r="S391" s="88"/>
      <c r="T391" s="88"/>
      <c r="U391" s="88"/>
      <c r="V391" s="88"/>
      <c r="W391" s="89"/>
      <c r="X391" s="88"/>
      <c r="Y391" s="90"/>
      <c r="Z391" s="88"/>
      <c r="AA391" s="88"/>
      <c r="AB391" s="88"/>
      <c r="AC391" s="88"/>
      <c r="AD391" s="66" t="str">
        <f t="shared" si="48"/>
        <v/>
      </c>
      <c r="AE391" s="67" t="str">
        <f t="shared" si="49"/>
        <v/>
      </c>
      <c r="AF391" s="68" t="str">
        <f t="shared" si="50"/>
        <v/>
      </c>
      <c r="AG391" s="67" t="str">
        <f t="shared" si="51"/>
        <v/>
      </c>
      <c r="AH391" s="67" t="str">
        <f>IF(AE391="","",IF(COUNTIF('Books Register'!$AM$5:$AM$504,AE391)=1,SUMIF('Books Register'!$AM$5:$AM$504,AE391,'Books Register'!$AZ$5:$AZ$504),""))</f>
        <v/>
      </c>
      <c r="AI391" s="67" t="str">
        <f>IF(A391="","",IF(OR(AG391&gt;1,COUNTIF('Books Register'!$AM$5:$AM$504,AE391)&gt;1),"Duplicate",IF(AH391="","Only in 2B",INDEX('Books Register'!$AX$5:$AX$504,AH391))))</f>
        <v/>
      </c>
      <c r="AJ391" s="69" t="str">
        <f t="shared" si="52"/>
        <v/>
      </c>
      <c r="AK391" s="69" t="str">
        <f>IF(A391="","",IF(AND(R391&lt;&gt;"",R391&lt;&gt;Setup!$B$7),"Review POS / state",IF(SUMIF('FY Deadlines'!$A$5:$A$14,IF(MONTH(H391)&gt;=4,YEAR(H391),YEAR(H391)-1),'FY Deadlines'!$F$5:$F$14)=0,"Review FY deadline",IF(COUNTIFS('Books Register'!$AM$5:$AM$504,AE391,'Books Register'!$AI$5:$AI$504,"&gt;0")&gt;0,"Open - verify claim period",IF(AND(H391&lt;&gt;"",Setup!$B$24&gt;SUMIF('FY Deadlines'!$A$5:$A$14,IF(MONTH(H391)&gt;=4,YEAR(H391),YEAR(H391)-1),'FY Deadlines'!$F$5:$F$14)),"Section 16(4) expired","Open")))))</f>
        <v/>
      </c>
      <c r="AL391" s="190">
        <f t="shared" si="53"/>
        <v>387</v>
      </c>
      <c r="AM391" s="192" t="str">
        <f t="shared" si="54"/>
        <v/>
      </c>
      <c r="AN391" s="192" t="str">
        <f t="shared" si="55"/>
        <v/>
      </c>
    </row>
    <row r="392" spans="1:40" ht="15" customHeight="1" x14ac:dyDescent="0.25">
      <c r="A392" s="87"/>
      <c r="B392" s="88"/>
      <c r="C392" s="88"/>
      <c r="D392" s="88"/>
      <c r="E392" s="194"/>
      <c r="F392" s="88"/>
      <c r="G392" s="88"/>
      <c r="H392" s="89"/>
      <c r="I392" s="89"/>
      <c r="J392" s="89"/>
      <c r="K392" s="89"/>
      <c r="L392" s="90"/>
      <c r="M392" s="90"/>
      <c r="N392" s="90"/>
      <c r="O392" s="90"/>
      <c r="P392" s="90"/>
      <c r="Q392" s="90"/>
      <c r="R392" s="88"/>
      <c r="S392" s="88"/>
      <c r="T392" s="88"/>
      <c r="U392" s="88"/>
      <c r="V392" s="88"/>
      <c r="W392" s="89"/>
      <c r="X392" s="88"/>
      <c r="Y392" s="90"/>
      <c r="Z392" s="88"/>
      <c r="AA392" s="88"/>
      <c r="AB392" s="88"/>
      <c r="AC392" s="88"/>
      <c r="AD392" s="66" t="str">
        <f t="shared" si="48"/>
        <v/>
      </c>
      <c r="AE392" s="67" t="str">
        <f t="shared" si="49"/>
        <v/>
      </c>
      <c r="AF392" s="68" t="str">
        <f t="shared" si="50"/>
        <v/>
      </c>
      <c r="AG392" s="67" t="str">
        <f t="shared" si="51"/>
        <v/>
      </c>
      <c r="AH392" s="67" t="str">
        <f>IF(AE392="","",IF(COUNTIF('Books Register'!$AM$5:$AM$504,AE392)=1,SUMIF('Books Register'!$AM$5:$AM$504,AE392,'Books Register'!$AZ$5:$AZ$504),""))</f>
        <v/>
      </c>
      <c r="AI392" s="67" t="str">
        <f>IF(A392="","",IF(OR(AG392&gt;1,COUNTIF('Books Register'!$AM$5:$AM$504,AE392)&gt;1),"Duplicate",IF(AH392="","Only in 2B",INDEX('Books Register'!$AX$5:$AX$504,AH392))))</f>
        <v/>
      </c>
      <c r="AJ392" s="69" t="str">
        <f t="shared" si="52"/>
        <v/>
      </c>
      <c r="AK392" s="69" t="str">
        <f>IF(A392="","",IF(AND(R392&lt;&gt;"",R392&lt;&gt;Setup!$B$7),"Review POS / state",IF(SUMIF('FY Deadlines'!$A$5:$A$14,IF(MONTH(H392)&gt;=4,YEAR(H392),YEAR(H392)-1),'FY Deadlines'!$F$5:$F$14)=0,"Review FY deadline",IF(COUNTIFS('Books Register'!$AM$5:$AM$504,AE392,'Books Register'!$AI$5:$AI$504,"&gt;0")&gt;0,"Open - verify claim period",IF(AND(H392&lt;&gt;"",Setup!$B$24&gt;SUMIF('FY Deadlines'!$A$5:$A$14,IF(MONTH(H392)&gt;=4,YEAR(H392),YEAR(H392)-1),'FY Deadlines'!$F$5:$F$14)),"Section 16(4) expired","Open")))))</f>
        <v/>
      </c>
      <c r="AL392" s="190">
        <f t="shared" si="53"/>
        <v>388</v>
      </c>
      <c r="AM392" s="192" t="str">
        <f t="shared" si="54"/>
        <v/>
      </c>
      <c r="AN392" s="192" t="str">
        <f t="shared" si="55"/>
        <v/>
      </c>
    </row>
    <row r="393" spans="1:40" ht="15" customHeight="1" x14ac:dyDescent="0.25">
      <c r="A393" s="87"/>
      <c r="B393" s="88"/>
      <c r="C393" s="88"/>
      <c r="D393" s="88"/>
      <c r="E393" s="194"/>
      <c r="F393" s="88"/>
      <c r="G393" s="88"/>
      <c r="H393" s="89"/>
      <c r="I393" s="89"/>
      <c r="J393" s="89"/>
      <c r="K393" s="89"/>
      <c r="L393" s="90"/>
      <c r="M393" s="90"/>
      <c r="N393" s="90"/>
      <c r="O393" s="90"/>
      <c r="P393" s="90"/>
      <c r="Q393" s="90"/>
      <c r="R393" s="88"/>
      <c r="S393" s="88"/>
      <c r="T393" s="88"/>
      <c r="U393" s="88"/>
      <c r="V393" s="88"/>
      <c r="W393" s="89"/>
      <c r="X393" s="88"/>
      <c r="Y393" s="90"/>
      <c r="Z393" s="88"/>
      <c r="AA393" s="88"/>
      <c r="AB393" s="88"/>
      <c r="AC393" s="88"/>
      <c r="AD393" s="66" t="str">
        <f t="shared" si="48"/>
        <v/>
      </c>
      <c r="AE393" s="67" t="str">
        <f t="shared" si="49"/>
        <v/>
      </c>
      <c r="AF393" s="68" t="str">
        <f t="shared" si="50"/>
        <v/>
      </c>
      <c r="AG393" s="67" t="str">
        <f t="shared" si="51"/>
        <v/>
      </c>
      <c r="AH393" s="67" t="str">
        <f>IF(AE393="","",IF(COUNTIF('Books Register'!$AM$5:$AM$504,AE393)=1,SUMIF('Books Register'!$AM$5:$AM$504,AE393,'Books Register'!$AZ$5:$AZ$504),""))</f>
        <v/>
      </c>
      <c r="AI393" s="67" t="str">
        <f>IF(A393="","",IF(OR(AG393&gt;1,COUNTIF('Books Register'!$AM$5:$AM$504,AE393)&gt;1),"Duplicate",IF(AH393="","Only in 2B",INDEX('Books Register'!$AX$5:$AX$504,AH393))))</f>
        <v/>
      </c>
      <c r="AJ393" s="69" t="str">
        <f t="shared" si="52"/>
        <v/>
      </c>
      <c r="AK393" s="69" t="str">
        <f>IF(A393="","",IF(AND(R393&lt;&gt;"",R393&lt;&gt;Setup!$B$7),"Review POS / state",IF(SUMIF('FY Deadlines'!$A$5:$A$14,IF(MONTH(H393)&gt;=4,YEAR(H393),YEAR(H393)-1),'FY Deadlines'!$F$5:$F$14)=0,"Review FY deadline",IF(COUNTIFS('Books Register'!$AM$5:$AM$504,AE393,'Books Register'!$AI$5:$AI$504,"&gt;0")&gt;0,"Open - verify claim period",IF(AND(H393&lt;&gt;"",Setup!$B$24&gt;SUMIF('FY Deadlines'!$A$5:$A$14,IF(MONTH(H393)&gt;=4,YEAR(H393),YEAR(H393)-1),'FY Deadlines'!$F$5:$F$14)),"Section 16(4) expired","Open")))))</f>
        <v/>
      </c>
      <c r="AL393" s="190">
        <f t="shared" si="53"/>
        <v>389</v>
      </c>
      <c r="AM393" s="192" t="str">
        <f t="shared" si="54"/>
        <v/>
      </c>
      <c r="AN393" s="192" t="str">
        <f t="shared" si="55"/>
        <v/>
      </c>
    </row>
    <row r="394" spans="1:40" ht="15" customHeight="1" x14ac:dyDescent="0.25">
      <c r="A394" s="87"/>
      <c r="B394" s="88"/>
      <c r="C394" s="88"/>
      <c r="D394" s="88"/>
      <c r="E394" s="194"/>
      <c r="F394" s="88"/>
      <c r="G394" s="88"/>
      <c r="H394" s="89"/>
      <c r="I394" s="89"/>
      <c r="J394" s="89"/>
      <c r="K394" s="89"/>
      <c r="L394" s="90"/>
      <c r="M394" s="90"/>
      <c r="N394" s="90"/>
      <c r="O394" s="90"/>
      <c r="P394" s="90"/>
      <c r="Q394" s="90"/>
      <c r="R394" s="88"/>
      <c r="S394" s="88"/>
      <c r="T394" s="88"/>
      <c r="U394" s="88"/>
      <c r="V394" s="88"/>
      <c r="W394" s="89"/>
      <c r="X394" s="88"/>
      <c r="Y394" s="90"/>
      <c r="Z394" s="88"/>
      <c r="AA394" s="88"/>
      <c r="AB394" s="88"/>
      <c r="AC394" s="88"/>
      <c r="AD394" s="66" t="str">
        <f t="shared" si="48"/>
        <v/>
      </c>
      <c r="AE394" s="67" t="str">
        <f t="shared" si="49"/>
        <v/>
      </c>
      <c r="AF394" s="68" t="str">
        <f t="shared" si="50"/>
        <v/>
      </c>
      <c r="AG394" s="67" t="str">
        <f t="shared" si="51"/>
        <v/>
      </c>
      <c r="AH394" s="67" t="str">
        <f>IF(AE394="","",IF(COUNTIF('Books Register'!$AM$5:$AM$504,AE394)=1,SUMIF('Books Register'!$AM$5:$AM$504,AE394,'Books Register'!$AZ$5:$AZ$504),""))</f>
        <v/>
      </c>
      <c r="AI394" s="67" t="str">
        <f>IF(A394="","",IF(OR(AG394&gt;1,COUNTIF('Books Register'!$AM$5:$AM$504,AE394)&gt;1),"Duplicate",IF(AH394="","Only in 2B",INDEX('Books Register'!$AX$5:$AX$504,AH394))))</f>
        <v/>
      </c>
      <c r="AJ394" s="69" t="str">
        <f t="shared" si="52"/>
        <v/>
      </c>
      <c r="AK394" s="69" t="str">
        <f>IF(A394="","",IF(AND(R394&lt;&gt;"",R394&lt;&gt;Setup!$B$7),"Review POS / state",IF(SUMIF('FY Deadlines'!$A$5:$A$14,IF(MONTH(H394)&gt;=4,YEAR(H394),YEAR(H394)-1),'FY Deadlines'!$F$5:$F$14)=0,"Review FY deadline",IF(COUNTIFS('Books Register'!$AM$5:$AM$504,AE394,'Books Register'!$AI$5:$AI$504,"&gt;0")&gt;0,"Open - verify claim period",IF(AND(H394&lt;&gt;"",Setup!$B$24&gt;SUMIF('FY Deadlines'!$A$5:$A$14,IF(MONTH(H394)&gt;=4,YEAR(H394),YEAR(H394)-1),'FY Deadlines'!$F$5:$F$14)),"Section 16(4) expired","Open")))))</f>
        <v/>
      </c>
      <c r="AL394" s="190">
        <f t="shared" si="53"/>
        <v>390</v>
      </c>
      <c r="AM394" s="192" t="str">
        <f t="shared" si="54"/>
        <v/>
      </c>
      <c r="AN394" s="192" t="str">
        <f t="shared" si="55"/>
        <v/>
      </c>
    </row>
    <row r="395" spans="1:40" ht="15" customHeight="1" x14ac:dyDescent="0.25">
      <c r="A395" s="87"/>
      <c r="B395" s="88"/>
      <c r="C395" s="88"/>
      <c r="D395" s="88"/>
      <c r="E395" s="194"/>
      <c r="F395" s="88"/>
      <c r="G395" s="88"/>
      <c r="H395" s="89"/>
      <c r="I395" s="89"/>
      <c r="J395" s="89"/>
      <c r="K395" s="89"/>
      <c r="L395" s="90"/>
      <c r="M395" s="90"/>
      <c r="N395" s="90"/>
      <c r="O395" s="90"/>
      <c r="P395" s="90"/>
      <c r="Q395" s="90"/>
      <c r="R395" s="88"/>
      <c r="S395" s="88"/>
      <c r="T395" s="88"/>
      <c r="U395" s="88"/>
      <c r="V395" s="88"/>
      <c r="W395" s="89"/>
      <c r="X395" s="88"/>
      <c r="Y395" s="90"/>
      <c r="Z395" s="88"/>
      <c r="AA395" s="88"/>
      <c r="AB395" s="88"/>
      <c r="AC395" s="88"/>
      <c r="AD395" s="66" t="str">
        <f t="shared" si="48"/>
        <v/>
      </c>
      <c r="AE395" s="67" t="str">
        <f t="shared" si="49"/>
        <v/>
      </c>
      <c r="AF395" s="68" t="str">
        <f t="shared" si="50"/>
        <v/>
      </c>
      <c r="AG395" s="67" t="str">
        <f t="shared" si="51"/>
        <v/>
      </c>
      <c r="AH395" s="67" t="str">
        <f>IF(AE395="","",IF(COUNTIF('Books Register'!$AM$5:$AM$504,AE395)=1,SUMIF('Books Register'!$AM$5:$AM$504,AE395,'Books Register'!$AZ$5:$AZ$504),""))</f>
        <v/>
      </c>
      <c r="AI395" s="67" t="str">
        <f>IF(A395="","",IF(OR(AG395&gt;1,COUNTIF('Books Register'!$AM$5:$AM$504,AE395)&gt;1),"Duplicate",IF(AH395="","Only in 2B",INDEX('Books Register'!$AX$5:$AX$504,AH395))))</f>
        <v/>
      </c>
      <c r="AJ395" s="69" t="str">
        <f t="shared" si="52"/>
        <v/>
      </c>
      <c r="AK395" s="69" t="str">
        <f>IF(A395="","",IF(AND(R395&lt;&gt;"",R395&lt;&gt;Setup!$B$7),"Review POS / state",IF(SUMIF('FY Deadlines'!$A$5:$A$14,IF(MONTH(H395)&gt;=4,YEAR(H395),YEAR(H395)-1),'FY Deadlines'!$F$5:$F$14)=0,"Review FY deadline",IF(COUNTIFS('Books Register'!$AM$5:$AM$504,AE395,'Books Register'!$AI$5:$AI$504,"&gt;0")&gt;0,"Open - verify claim period",IF(AND(H395&lt;&gt;"",Setup!$B$24&gt;SUMIF('FY Deadlines'!$A$5:$A$14,IF(MONTH(H395)&gt;=4,YEAR(H395),YEAR(H395)-1),'FY Deadlines'!$F$5:$F$14)),"Section 16(4) expired","Open")))))</f>
        <v/>
      </c>
      <c r="AL395" s="190">
        <f t="shared" si="53"/>
        <v>391</v>
      </c>
      <c r="AM395" s="192" t="str">
        <f t="shared" si="54"/>
        <v/>
      </c>
      <c r="AN395" s="192" t="str">
        <f t="shared" si="55"/>
        <v/>
      </c>
    </row>
    <row r="396" spans="1:40" ht="15" customHeight="1" x14ac:dyDescent="0.25">
      <c r="A396" s="87"/>
      <c r="B396" s="88"/>
      <c r="C396" s="88"/>
      <c r="D396" s="88"/>
      <c r="E396" s="194"/>
      <c r="F396" s="88"/>
      <c r="G396" s="88"/>
      <c r="H396" s="89"/>
      <c r="I396" s="89"/>
      <c r="J396" s="89"/>
      <c r="K396" s="89"/>
      <c r="L396" s="90"/>
      <c r="M396" s="90"/>
      <c r="N396" s="90"/>
      <c r="O396" s="90"/>
      <c r="P396" s="90"/>
      <c r="Q396" s="90"/>
      <c r="R396" s="88"/>
      <c r="S396" s="88"/>
      <c r="T396" s="88"/>
      <c r="U396" s="88"/>
      <c r="V396" s="88"/>
      <c r="W396" s="89"/>
      <c r="X396" s="88"/>
      <c r="Y396" s="90"/>
      <c r="Z396" s="88"/>
      <c r="AA396" s="88"/>
      <c r="AB396" s="88"/>
      <c r="AC396" s="88"/>
      <c r="AD396" s="66" t="str">
        <f t="shared" si="48"/>
        <v/>
      </c>
      <c r="AE396" s="67" t="str">
        <f t="shared" si="49"/>
        <v/>
      </c>
      <c r="AF396" s="68" t="str">
        <f t="shared" si="50"/>
        <v/>
      </c>
      <c r="AG396" s="67" t="str">
        <f t="shared" si="51"/>
        <v/>
      </c>
      <c r="AH396" s="67" t="str">
        <f>IF(AE396="","",IF(COUNTIF('Books Register'!$AM$5:$AM$504,AE396)=1,SUMIF('Books Register'!$AM$5:$AM$504,AE396,'Books Register'!$AZ$5:$AZ$504),""))</f>
        <v/>
      </c>
      <c r="AI396" s="67" t="str">
        <f>IF(A396="","",IF(OR(AG396&gt;1,COUNTIF('Books Register'!$AM$5:$AM$504,AE396)&gt;1),"Duplicate",IF(AH396="","Only in 2B",INDEX('Books Register'!$AX$5:$AX$504,AH396))))</f>
        <v/>
      </c>
      <c r="AJ396" s="69" t="str">
        <f t="shared" si="52"/>
        <v/>
      </c>
      <c r="AK396" s="69" t="str">
        <f>IF(A396="","",IF(AND(R396&lt;&gt;"",R396&lt;&gt;Setup!$B$7),"Review POS / state",IF(SUMIF('FY Deadlines'!$A$5:$A$14,IF(MONTH(H396)&gt;=4,YEAR(H396),YEAR(H396)-1),'FY Deadlines'!$F$5:$F$14)=0,"Review FY deadline",IF(COUNTIFS('Books Register'!$AM$5:$AM$504,AE396,'Books Register'!$AI$5:$AI$504,"&gt;0")&gt;0,"Open - verify claim period",IF(AND(H396&lt;&gt;"",Setup!$B$24&gt;SUMIF('FY Deadlines'!$A$5:$A$14,IF(MONTH(H396)&gt;=4,YEAR(H396),YEAR(H396)-1),'FY Deadlines'!$F$5:$F$14)),"Section 16(4) expired","Open")))))</f>
        <v/>
      </c>
      <c r="AL396" s="190">
        <f t="shared" si="53"/>
        <v>392</v>
      </c>
      <c r="AM396" s="192" t="str">
        <f t="shared" si="54"/>
        <v/>
      </c>
      <c r="AN396" s="192" t="str">
        <f t="shared" si="55"/>
        <v/>
      </c>
    </row>
    <row r="397" spans="1:40" ht="15" customHeight="1" x14ac:dyDescent="0.25">
      <c r="A397" s="87"/>
      <c r="B397" s="88"/>
      <c r="C397" s="88"/>
      <c r="D397" s="88"/>
      <c r="E397" s="194"/>
      <c r="F397" s="88"/>
      <c r="G397" s="88"/>
      <c r="H397" s="89"/>
      <c r="I397" s="89"/>
      <c r="J397" s="89"/>
      <c r="K397" s="89"/>
      <c r="L397" s="90"/>
      <c r="M397" s="90"/>
      <c r="N397" s="90"/>
      <c r="O397" s="90"/>
      <c r="P397" s="90"/>
      <c r="Q397" s="90"/>
      <c r="R397" s="88"/>
      <c r="S397" s="88"/>
      <c r="T397" s="88"/>
      <c r="U397" s="88"/>
      <c r="V397" s="88"/>
      <c r="W397" s="89"/>
      <c r="X397" s="88"/>
      <c r="Y397" s="90"/>
      <c r="Z397" s="88"/>
      <c r="AA397" s="88"/>
      <c r="AB397" s="88"/>
      <c r="AC397" s="88"/>
      <c r="AD397" s="66" t="str">
        <f t="shared" si="48"/>
        <v/>
      </c>
      <c r="AE397" s="67" t="str">
        <f t="shared" si="49"/>
        <v/>
      </c>
      <c r="AF397" s="68" t="str">
        <f t="shared" si="50"/>
        <v/>
      </c>
      <c r="AG397" s="67" t="str">
        <f t="shared" si="51"/>
        <v/>
      </c>
      <c r="AH397" s="67" t="str">
        <f>IF(AE397="","",IF(COUNTIF('Books Register'!$AM$5:$AM$504,AE397)=1,SUMIF('Books Register'!$AM$5:$AM$504,AE397,'Books Register'!$AZ$5:$AZ$504),""))</f>
        <v/>
      </c>
      <c r="AI397" s="67" t="str">
        <f>IF(A397="","",IF(OR(AG397&gt;1,COUNTIF('Books Register'!$AM$5:$AM$504,AE397)&gt;1),"Duplicate",IF(AH397="","Only in 2B",INDEX('Books Register'!$AX$5:$AX$504,AH397))))</f>
        <v/>
      </c>
      <c r="AJ397" s="69" t="str">
        <f t="shared" si="52"/>
        <v/>
      </c>
      <c r="AK397" s="69" t="str">
        <f>IF(A397="","",IF(AND(R397&lt;&gt;"",R397&lt;&gt;Setup!$B$7),"Review POS / state",IF(SUMIF('FY Deadlines'!$A$5:$A$14,IF(MONTH(H397)&gt;=4,YEAR(H397),YEAR(H397)-1),'FY Deadlines'!$F$5:$F$14)=0,"Review FY deadline",IF(COUNTIFS('Books Register'!$AM$5:$AM$504,AE397,'Books Register'!$AI$5:$AI$504,"&gt;0")&gt;0,"Open - verify claim period",IF(AND(H397&lt;&gt;"",Setup!$B$24&gt;SUMIF('FY Deadlines'!$A$5:$A$14,IF(MONTH(H397)&gt;=4,YEAR(H397),YEAR(H397)-1),'FY Deadlines'!$F$5:$F$14)),"Section 16(4) expired","Open")))))</f>
        <v/>
      </c>
      <c r="AL397" s="190">
        <f t="shared" si="53"/>
        <v>393</v>
      </c>
      <c r="AM397" s="192" t="str">
        <f t="shared" si="54"/>
        <v/>
      </c>
      <c r="AN397" s="192" t="str">
        <f t="shared" si="55"/>
        <v/>
      </c>
    </row>
    <row r="398" spans="1:40" ht="15" customHeight="1" x14ac:dyDescent="0.25">
      <c r="A398" s="87"/>
      <c r="B398" s="88"/>
      <c r="C398" s="88"/>
      <c r="D398" s="88"/>
      <c r="E398" s="194"/>
      <c r="F398" s="88"/>
      <c r="G398" s="88"/>
      <c r="H398" s="89"/>
      <c r="I398" s="89"/>
      <c r="J398" s="89"/>
      <c r="K398" s="89"/>
      <c r="L398" s="90"/>
      <c r="M398" s="90"/>
      <c r="N398" s="90"/>
      <c r="O398" s="90"/>
      <c r="P398" s="90"/>
      <c r="Q398" s="90"/>
      <c r="R398" s="88"/>
      <c r="S398" s="88"/>
      <c r="T398" s="88"/>
      <c r="U398" s="88"/>
      <c r="V398" s="88"/>
      <c r="W398" s="89"/>
      <c r="X398" s="88"/>
      <c r="Y398" s="90"/>
      <c r="Z398" s="88"/>
      <c r="AA398" s="88"/>
      <c r="AB398" s="88"/>
      <c r="AC398" s="88"/>
      <c r="AD398" s="66" t="str">
        <f t="shared" si="48"/>
        <v/>
      </c>
      <c r="AE398" s="67" t="str">
        <f t="shared" si="49"/>
        <v/>
      </c>
      <c r="AF398" s="68" t="str">
        <f t="shared" si="50"/>
        <v/>
      </c>
      <c r="AG398" s="67" t="str">
        <f t="shared" si="51"/>
        <v/>
      </c>
      <c r="AH398" s="67" t="str">
        <f>IF(AE398="","",IF(COUNTIF('Books Register'!$AM$5:$AM$504,AE398)=1,SUMIF('Books Register'!$AM$5:$AM$504,AE398,'Books Register'!$AZ$5:$AZ$504),""))</f>
        <v/>
      </c>
      <c r="AI398" s="67" t="str">
        <f>IF(A398="","",IF(OR(AG398&gt;1,COUNTIF('Books Register'!$AM$5:$AM$504,AE398)&gt;1),"Duplicate",IF(AH398="","Only in 2B",INDEX('Books Register'!$AX$5:$AX$504,AH398))))</f>
        <v/>
      </c>
      <c r="AJ398" s="69" t="str">
        <f t="shared" si="52"/>
        <v/>
      </c>
      <c r="AK398" s="69" t="str">
        <f>IF(A398="","",IF(AND(R398&lt;&gt;"",R398&lt;&gt;Setup!$B$7),"Review POS / state",IF(SUMIF('FY Deadlines'!$A$5:$A$14,IF(MONTH(H398)&gt;=4,YEAR(H398),YEAR(H398)-1),'FY Deadlines'!$F$5:$F$14)=0,"Review FY deadline",IF(COUNTIFS('Books Register'!$AM$5:$AM$504,AE398,'Books Register'!$AI$5:$AI$504,"&gt;0")&gt;0,"Open - verify claim period",IF(AND(H398&lt;&gt;"",Setup!$B$24&gt;SUMIF('FY Deadlines'!$A$5:$A$14,IF(MONTH(H398)&gt;=4,YEAR(H398),YEAR(H398)-1),'FY Deadlines'!$F$5:$F$14)),"Section 16(4) expired","Open")))))</f>
        <v/>
      </c>
      <c r="AL398" s="190">
        <f t="shared" si="53"/>
        <v>394</v>
      </c>
      <c r="AM398" s="192" t="str">
        <f t="shared" si="54"/>
        <v/>
      </c>
      <c r="AN398" s="192" t="str">
        <f t="shared" si="55"/>
        <v/>
      </c>
    </row>
    <row r="399" spans="1:40" ht="15" customHeight="1" x14ac:dyDescent="0.25">
      <c r="A399" s="87"/>
      <c r="B399" s="88"/>
      <c r="C399" s="88"/>
      <c r="D399" s="88"/>
      <c r="E399" s="194"/>
      <c r="F399" s="88"/>
      <c r="G399" s="88"/>
      <c r="H399" s="89"/>
      <c r="I399" s="89"/>
      <c r="J399" s="89"/>
      <c r="K399" s="89"/>
      <c r="L399" s="90"/>
      <c r="M399" s="90"/>
      <c r="N399" s="90"/>
      <c r="O399" s="90"/>
      <c r="P399" s="90"/>
      <c r="Q399" s="90"/>
      <c r="R399" s="88"/>
      <c r="S399" s="88"/>
      <c r="T399" s="88"/>
      <c r="U399" s="88"/>
      <c r="V399" s="88"/>
      <c r="W399" s="89"/>
      <c r="X399" s="88"/>
      <c r="Y399" s="90"/>
      <c r="Z399" s="88"/>
      <c r="AA399" s="88"/>
      <c r="AB399" s="88"/>
      <c r="AC399" s="88"/>
      <c r="AD399" s="66" t="str">
        <f t="shared" si="48"/>
        <v/>
      </c>
      <c r="AE399" s="67" t="str">
        <f t="shared" si="49"/>
        <v/>
      </c>
      <c r="AF399" s="68" t="str">
        <f t="shared" si="50"/>
        <v/>
      </c>
      <c r="AG399" s="67" t="str">
        <f t="shared" si="51"/>
        <v/>
      </c>
      <c r="AH399" s="67" t="str">
        <f>IF(AE399="","",IF(COUNTIF('Books Register'!$AM$5:$AM$504,AE399)=1,SUMIF('Books Register'!$AM$5:$AM$504,AE399,'Books Register'!$AZ$5:$AZ$504),""))</f>
        <v/>
      </c>
      <c r="AI399" s="67" t="str">
        <f>IF(A399="","",IF(OR(AG399&gt;1,COUNTIF('Books Register'!$AM$5:$AM$504,AE399)&gt;1),"Duplicate",IF(AH399="","Only in 2B",INDEX('Books Register'!$AX$5:$AX$504,AH399))))</f>
        <v/>
      </c>
      <c r="AJ399" s="69" t="str">
        <f t="shared" si="52"/>
        <v/>
      </c>
      <c r="AK399" s="69" t="str">
        <f>IF(A399="","",IF(AND(R399&lt;&gt;"",R399&lt;&gt;Setup!$B$7),"Review POS / state",IF(SUMIF('FY Deadlines'!$A$5:$A$14,IF(MONTH(H399)&gt;=4,YEAR(H399),YEAR(H399)-1),'FY Deadlines'!$F$5:$F$14)=0,"Review FY deadline",IF(COUNTIFS('Books Register'!$AM$5:$AM$504,AE399,'Books Register'!$AI$5:$AI$504,"&gt;0")&gt;0,"Open - verify claim period",IF(AND(H399&lt;&gt;"",Setup!$B$24&gt;SUMIF('FY Deadlines'!$A$5:$A$14,IF(MONTH(H399)&gt;=4,YEAR(H399),YEAR(H399)-1),'FY Deadlines'!$F$5:$F$14)),"Section 16(4) expired","Open")))))</f>
        <v/>
      </c>
      <c r="AL399" s="190">
        <f t="shared" si="53"/>
        <v>395</v>
      </c>
      <c r="AM399" s="192" t="str">
        <f t="shared" si="54"/>
        <v/>
      </c>
      <c r="AN399" s="192" t="str">
        <f t="shared" si="55"/>
        <v/>
      </c>
    </row>
    <row r="400" spans="1:40" ht="15" customHeight="1" x14ac:dyDescent="0.25">
      <c r="A400" s="87"/>
      <c r="B400" s="88"/>
      <c r="C400" s="88"/>
      <c r="D400" s="88"/>
      <c r="E400" s="194"/>
      <c r="F400" s="88"/>
      <c r="G400" s="88"/>
      <c r="H400" s="89"/>
      <c r="I400" s="89"/>
      <c r="J400" s="89"/>
      <c r="K400" s="89"/>
      <c r="L400" s="90"/>
      <c r="M400" s="90"/>
      <c r="N400" s="90"/>
      <c r="O400" s="90"/>
      <c r="P400" s="90"/>
      <c r="Q400" s="90"/>
      <c r="R400" s="88"/>
      <c r="S400" s="88"/>
      <c r="T400" s="88"/>
      <c r="U400" s="88"/>
      <c r="V400" s="88"/>
      <c r="W400" s="89"/>
      <c r="X400" s="88"/>
      <c r="Y400" s="90"/>
      <c r="Z400" s="88"/>
      <c r="AA400" s="88"/>
      <c r="AB400" s="88"/>
      <c r="AC400" s="88"/>
      <c r="AD400" s="66" t="str">
        <f t="shared" si="48"/>
        <v/>
      </c>
      <c r="AE400" s="67" t="str">
        <f t="shared" si="49"/>
        <v/>
      </c>
      <c r="AF400" s="68" t="str">
        <f t="shared" si="50"/>
        <v/>
      </c>
      <c r="AG400" s="67" t="str">
        <f t="shared" si="51"/>
        <v/>
      </c>
      <c r="AH400" s="67" t="str">
        <f>IF(AE400="","",IF(COUNTIF('Books Register'!$AM$5:$AM$504,AE400)=1,SUMIF('Books Register'!$AM$5:$AM$504,AE400,'Books Register'!$AZ$5:$AZ$504),""))</f>
        <v/>
      </c>
      <c r="AI400" s="67" t="str">
        <f>IF(A400="","",IF(OR(AG400&gt;1,COUNTIF('Books Register'!$AM$5:$AM$504,AE400)&gt;1),"Duplicate",IF(AH400="","Only in 2B",INDEX('Books Register'!$AX$5:$AX$504,AH400))))</f>
        <v/>
      </c>
      <c r="AJ400" s="69" t="str">
        <f t="shared" si="52"/>
        <v/>
      </c>
      <c r="AK400" s="69" t="str">
        <f>IF(A400="","",IF(AND(R400&lt;&gt;"",R400&lt;&gt;Setup!$B$7),"Review POS / state",IF(SUMIF('FY Deadlines'!$A$5:$A$14,IF(MONTH(H400)&gt;=4,YEAR(H400),YEAR(H400)-1),'FY Deadlines'!$F$5:$F$14)=0,"Review FY deadline",IF(COUNTIFS('Books Register'!$AM$5:$AM$504,AE400,'Books Register'!$AI$5:$AI$504,"&gt;0")&gt;0,"Open - verify claim period",IF(AND(H400&lt;&gt;"",Setup!$B$24&gt;SUMIF('FY Deadlines'!$A$5:$A$14,IF(MONTH(H400)&gt;=4,YEAR(H400),YEAR(H400)-1),'FY Deadlines'!$F$5:$F$14)),"Section 16(4) expired","Open")))))</f>
        <v/>
      </c>
      <c r="AL400" s="190">
        <f t="shared" si="53"/>
        <v>396</v>
      </c>
      <c r="AM400" s="192" t="str">
        <f t="shared" si="54"/>
        <v/>
      </c>
      <c r="AN400" s="192" t="str">
        <f t="shared" si="55"/>
        <v/>
      </c>
    </row>
    <row r="401" spans="1:40" ht="15" customHeight="1" x14ac:dyDescent="0.25">
      <c r="A401" s="87"/>
      <c r="B401" s="88"/>
      <c r="C401" s="88"/>
      <c r="D401" s="88"/>
      <c r="E401" s="194"/>
      <c r="F401" s="88"/>
      <c r="G401" s="88"/>
      <c r="H401" s="89"/>
      <c r="I401" s="89"/>
      <c r="J401" s="89"/>
      <c r="K401" s="89"/>
      <c r="L401" s="90"/>
      <c r="M401" s="90"/>
      <c r="N401" s="90"/>
      <c r="O401" s="90"/>
      <c r="P401" s="90"/>
      <c r="Q401" s="90"/>
      <c r="R401" s="88"/>
      <c r="S401" s="88"/>
      <c r="T401" s="88"/>
      <c r="U401" s="88"/>
      <c r="V401" s="88"/>
      <c r="W401" s="89"/>
      <c r="X401" s="88"/>
      <c r="Y401" s="90"/>
      <c r="Z401" s="88"/>
      <c r="AA401" s="88"/>
      <c r="AB401" s="88"/>
      <c r="AC401" s="88"/>
      <c r="AD401" s="66" t="str">
        <f t="shared" si="48"/>
        <v/>
      </c>
      <c r="AE401" s="67" t="str">
        <f t="shared" si="49"/>
        <v/>
      </c>
      <c r="AF401" s="68" t="str">
        <f t="shared" si="50"/>
        <v/>
      </c>
      <c r="AG401" s="67" t="str">
        <f t="shared" si="51"/>
        <v/>
      </c>
      <c r="AH401" s="67" t="str">
        <f>IF(AE401="","",IF(COUNTIF('Books Register'!$AM$5:$AM$504,AE401)=1,SUMIF('Books Register'!$AM$5:$AM$504,AE401,'Books Register'!$AZ$5:$AZ$504),""))</f>
        <v/>
      </c>
      <c r="AI401" s="67" t="str">
        <f>IF(A401="","",IF(OR(AG401&gt;1,COUNTIF('Books Register'!$AM$5:$AM$504,AE401)&gt;1),"Duplicate",IF(AH401="","Only in 2B",INDEX('Books Register'!$AX$5:$AX$504,AH401))))</f>
        <v/>
      </c>
      <c r="AJ401" s="69" t="str">
        <f t="shared" si="52"/>
        <v/>
      </c>
      <c r="AK401" s="69" t="str">
        <f>IF(A401="","",IF(AND(R401&lt;&gt;"",R401&lt;&gt;Setup!$B$7),"Review POS / state",IF(SUMIF('FY Deadlines'!$A$5:$A$14,IF(MONTH(H401)&gt;=4,YEAR(H401),YEAR(H401)-1),'FY Deadlines'!$F$5:$F$14)=0,"Review FY deadline",IF(COUNTIFS('Books Register'!$AM$5:$AM$504,AE401,'Books Register'!$AI$5:$AI$504,"&gt;0")&gt;0,"Open - verify claim period",IF(AND(H401&lt;&gt;"",Setup!$B$24&gt;SUMIF('FY Deadlines'!$A$5:$A$14,IF(MONTH(H401)&gt;=4,YEAR(H401),YEAR(H401)-1),'FY Deadlines'!$F$5:$F$14)),"Section 16(4) expired","Open")))))</f>
        <v/>
      </c>
      <c r="AL401" s="190">
        <f t="shared" si="53"/>
        <v>397</v>
      </c>
      <c r="AM401" s="192" t="str">
        <f t="shared" si="54"/>
        <v/>
      </c>
      <c r="AN401" s="192" t="str">
        <f t="shared" si="55"/>
        <v/>
      </c>
    </row>
    <row r="402" spans="1:40" ht="15" customHeight="1" x14ac:dyDescent="0.25">
      <c r="A402" s="87"/>
      <c r="B402" s="88"/>
      <c r="C402" s="88"/>
      <c r="D402" s="88"/>
      <c r="E402" s="194"/>
      <c r="F402" s="88"/>
      <c r="G402" s="88"/>
      <c r="H402" s="89"/>
      <c r="I402" s="89"/>
      <c r="J402" s="89"/>
      <c r="K402" s="89"/>
      <c r="L402" s="90"/>
      <c r="M402" s="90"/>
      <c r="N402" s="90"/>
      <c r="O402" s="90"/>
      <c r="P402" s="90"/>
      <c r="Q402" s="90"/>
      <c r="R402" s="88"/>
      <c r="S402" s="88"/>
      <c r="T402" s="88"/>
      <c r="U402" s="88"/>
      <c r="V402" s="88"/>
      <c r="W402" s="89"/>
      <c r="X402" s="88"/>
      <c r="Y402" s="90"/>
      <c r="Z402" s="88"/>
      <c r="AA402" s="88"/>
      <c r="AB402" s="88"/>
      <c r="AC402" s="88"/>
      <c r="AD402" s="66" t="str">
        <f t="shared" si="48"/>
        <v/>
      </c>
      <c r="AE402" s="67" t="str">
        <f t="shared" si="49"/>
        <v/>
      </c>
      <c r="AF402" s="68" t="str">
        <f t="shared" si="50"/>
        <v/>
      </c>
      <c r="AG402" s="67" t="str">
        <f t="shared" si="51"/>
        <v/>
      </c>
      <c r="AH402" s="67" t="str">
        <f>IF(AE402="","",IF(COUNTIF('Books Register'!$AM$5:$AM$504,AE402)=1,SUMIF('Books Register'!$AM$5:$AM$504,AE402,'Books Register'!$AZ$5:$AZ$504),""))</f>
        <v/>
      </c>
      <c r="AI402" s="67" t="str">
        <f>IF(A402="","",IF(OR(AG402&gt;1,COUNTIF('Books Register'!$AM$5:$AM$504,AE402)&gt;1),"Duplicate",IF(AH402="","Only in 2B",INDEX('Books Register'!$AX$5:$AX$504,AH402))))</f>
        <v/>
      </c>
      <c r="AJ402" s="69" t="str">
        <f t="shared" si="52"/>
        <v/>
      </c>
      <c r="AK402" s="69" t="str">
        <f>IF(A402="","",IF(AND(R402&lt;&gt;"",R402&lt;&gt;Setup!$B$7),"Review POS / state",IF(SUMIF('FY Deadlines'!$A$5:$A$14,IF(MONTH(H402)&gt;=4,YEAR(H402),YEAR(H402)-1),'FY Deadlines'!$F$5:$F$14)=0,"Review FY deadline",IF(COUNTIFS('Books Register'!$AM$5:$AM$504,AE402,'Books Register'!$AI$5:$AI$504,"&gt;0")&gt;0,"Open - verify claim period",IF(AND(H402&lt;&gt;"",Setup!$B$24&gt;SUMIF('FY Deadlines'!$A$5:$A$14,IF(MONTH(H402)&gt;=4,YEAR(H402),YEAR(H402)-1),'FY Deadlines'!$F$5:$F$14)),"Section 16(4) expired","Open")))))</f>
        <v/>
      </c>
      <c r="AL402" s="190">
        <f t="shared" si="53"/>
        <v>398</v>
      </c>
      <c r="AM402" s="192" t="str">
        <f t="shared" si="54"/>
        <v/>
      </c>
      <c r="AN402" s="192" t="str">
        <f t="shared" si="55"/>
        <v/>
      </c>
    </row>
    <row r="403" spans="1:40" ht="15" customHeight="1" x14ac:dyDescent="0.25">
      <c r="A403" s="87"/>
      <c r="B403" s="88"/>
      <c r="C403" s="88"/>
      <c r="D403" s="88"/>
      <c r="E403" s="194"/>
      <c r="F403" s="88"/>
      <c r="G403" s="88"/>
      <c r="H403" s="89"/>
      <c r="I403" s="89"/>
      <c r="J403" s="89"/>
      <c r="K403" s="89"/>
      <c r="L403" s="90"/>
      <c r="M403" s="90"/>
      <c r="N403" s="90"/>
      <c r="O403" s="90"/>
      <c r="P403" s="90"/>
      <c r="Q403" s="90"/>
      <c r="R403" s="88"/>
      <c r="S403" s="88"/>
      <c r="T403" s="88"/>
      <c r="U403" s="88"/>
      <c r="V403" s="88"/>
      <c r="W403" s="89"/>
      <c r="X403" s="88"/>
      <c r="Y403" s="90"/>
      <c r="Z403" s="88"/>
      <c r="AA403" s="88"/>
      <c r="AB403" s="88"/>
      <c r="AC403" s="88"/>
      <c r="AD403" s="66" t="str">
        <f t="shared" si="48"/>
        <v/>
      </c>
      <c r="AE403" s="67" t="str">
        <f t="shared" si="49"/>
        <v/>
      </c>
      <c r="AF403" s="68" t="str">
        <f t="shared" si="50"/>
        <v/>
      </c>
      <c r="AG403" s="67" t="str">
        <f t="shared" si="51"/>
        <v/>
      </c>
      <c r="AH403" s="67" t="str">
        <f>IF(AE403="","",IF(COUNTIF('Books Register'!$AM$5:$AM$504,AE403)=1,SUMIF('Books Register'!$AM$5:$AM$504,AE403,'Books Register'!$AZ$5:$AZ$504),""))</f>
        <v/>
      </c>
      <c r="AI403" s="67" t="str">
        <f>IF(A403="","",IF(OR(AG403&gt;1,COUNTIF('Books Register'!$AM$5:$AM$504,AE403)&gt;1),"Duplicate",IF(AH403="","Only in 2B",INDEX('Books Register'!$AX$5:$AX$504,AH403))))</f>
        <v/>
      </c>
      <c r="AJ403" s="69" t="str">
        <f t="shared" si="52"/>
        <v/>
      </c>
      <c r="AK403" s="69" t="str">
        <f>IF(A403="","",IF(AND(R403&lt;&gt;"",R403&lt;&gt;Setup!$B$7),"Review POS / state",IF(SUMIF('FY Deadlines'!$A$5:$A$14,IF(MONTH(H403)&gt;=4,YEAR(H403),YEAR(H403)-1),'FY Deadlines'!$F$5:$F$14)=0,"Review FY deadline",IF(COUNTIFS('Books Register'!$AM$5:$AM$504,AE403,'Books Register'!$AI$5:$AI$504,"&gt;0")&gt;0,"Open - verify claim period",IF(AND(H403&lt;&gt;"",Setup!$B$24&gt;SUMIF('FY Deadlines'!$A$5:$A$14,IF(MONTH(H403)&gt;=4,YEAR(H403),YEAR(H403)-1),'FY Deadlines'!$F$5:$F$14)),"Section 16(4) expired","Open")))))</f>
        <v/>
      </c>
      <c r="AL403" s="190">
        <f t="shared" si="53"/>
        <v>399</v>
      </c>
      <c r="AM403" s="192" t="str">
        <f t="shared" si="54"/>
        <v/>
      </c>
      <c r="AN403" s="192" t="str">
        <f t="shared" si="55"/>
        <v/>
      </c>
    </row>
    <row r="404" spans="1:40" ht="15" customHeight="1" x14ac:dyDescent="0.25">
      <c r="A404" s="87"/>
      <c r="B404" s="88"/>
      <c r="C404" s="88"/>
      <c r="D404" s="88"/>
      <c r="E404" s="194"/>
      <c r="F404" s="88"/>
      <c r="G404" s="88"/>
      <c r="H404" s="89"/>
      <c r="I404" s="89"/>
      <c r="J404" s="89"/>
      <c r="K404" s="89"/>
      <c r="L404" s="90"/>
      <c r="M404" s="90"/>
      <c r="N404" s="90"/>
      <c r="O404" s="90"/>
      <c r="P404" s="90"/>
      <c r="Q404" s="90"/>
      <c r="R404" s="88"/>
      <c r="S404" s="88"/>
      <c r="T404" s="88"/>
      <c r="U404" s="88"/>
      <c r="V404" s="88"/>
      <c r="W404" s="89"/>
      <c r="X404" s="88"/>
      <c r="Y404" s="90"/>
      <c r="Z404" s="88"/>
      <c r="AA404" s="88"/>
      <c r="AB404" s="88"/>
      <c r="AC404" s="88"/>
      <c r="AD404" s="66" t="str">
        <f t="shared" si="48"/>
        <v/>
      </c>
      <c r="AE404" s="67" t="str">
        <f t="shared" si="49"/>
        <v/>
      </c>
      <c r="AF404" s="68" t="str">
        <f t="shared" si="50"/>
        <v/>
      </c>
      <c r="AG404" s="67" t="str">
        <f t="shared" si="51"/>
        <v/>
      </c>
      <c r="AH404" s="67" t="str">
        <f>IF(AE404="","",IF(COUNTIF('Books Register'!$AM$5:$AM$504,AE404)=1,SUMIF('Books Register'!$AM$5:$AM$504,AE404,'Books Register'!$AZ$5:$AZ$504),""))</f>
        <v/>
      </c>
      <c r="AI404" s="67" t="str">
        <f>IF(A404="","",IF(OR(AG404&gt;1,COUNTIF('Books Register'!$AM$5:$AM$504,AE404)&gt;1),"Duplicate",IF(AH404="","Only in 2B",INDEX('Books Register'!$AX$5:$AX$504,AH404))))</f>
        <v/>
      </c>
      <c r="AJ404" s="69" t="str">
        <f t="shared" si="52"/>
        <v/>
      </c>
      <c r="AK404" s="69" t="str">
        <f>IF(A404="","",IF(AND(R404&lt;&gt;"",R404&lt;&gt;Setup!$B$7),"Review POS / state",IF(SUMIF('FY Deadlines'!$A$5:$A$14,IF(MONTH(H404)&gt;=4,YEAR(H404),YEAR(H404)-1),'FY Deadlines'!$F$5:$F$14)=0,"Review FY deadline",IF(COUNTIFS('Books Register'!$AM$5:$AM$504,AE404,'Books Register'!$AI$5:$AI$504,"&gt;0")&gt;0,"Open - verify claim period",IF(AND(H404&lt;&gt;"",Setup!$B$24&gt;SUMIF('FY Deadlines'!$A$5:$A$14,IF(MONTH(H404)&gt;=4,YEAR(H404),YEAR(H404)-1),'FY Deadlines'!$F$5:$F$14)),"Section 16(4) expired","Open")))))</f>
        <v/>
      </c>
      <c r="AL404" s="190">
        <f t="shared" si="53"/>
        <v>400</v>
      </c>
      <c r="AM404" s="192" t="str">
        <f t="shared" si="54"/>
        <v/>
      </c>
      <c r="AN404" s="192" t="str">
        <f t="shared" si="55"/>
        <v/>
      </c>
    </row>
    <row r="405" spans="1:40" ht="15" customHeight="1" x14ac:dyDescent="0.25">
      <c r="A405" s="87"/>
      <c r="B405" s="88"/>
      <c r="C405" s="88"/>
      <c r="D405" s="88"/>
      <c r="E405" s="194"/>
      <c r="F405" s="88"/>
      <c r="G405" s="88"/>
      <c r="H405" s="89"/>
      <c r="I405" s="89"/>
      <c r="J405" s="89"/>
      <c r="K405" s="89"/>
      <c r="L405" s="90"/>
      <c r="M405" s="90"/>
      <c r="N405" s="90"/>
      <c r="O405" s="90"/>
      <c r="P405" s="90"/>
      <c r="Q405" s="90"/>
      <c r="R405" s="88"/>
      <c r="S405" s="88"/>
      <c r="T405" s="88"/>
      <c r="U405" s="88"/>
      <c r="V405" s="88"/>
      <c r="W405" s="89"/>
      <c r="X405" s="88"/>
      <c r="Y405" s="90"/>
      <c r="Z405" s="88"/>
      <c r="AA405" s="88"/>
      <c r="AB405" s="88"/>
      <c r="AC405" s="88"/>
      <c r="AD405" s="66" t="str">
        <f t="shared" si="48"/>
        <v/>
      </c>
      <c r="AE405" s="67" t="str">
        <f t="shared" si="49"/>
        <v/>
      </c>
      <c r="AF405" s="68" t="str">
        <f t="shared" si="50"/>
        <v/>
      </c>
      <c r="AG405" s="67" t="str">
        <f t="shared" si="51"/>
        <v/>
      </c>
      <c r="AH405" s="67" t="str">
        <f>IF(AE405="","",IF(COUNTIF('Books Register'!$AM$5:$AM$504,AE405)=1,SUMIF('Books Register'!$AM$5:$AM$504,AE405,'Books Register'!$AZ$5:$AZ$504),""))</f>
        <v/>
      </c>
      <c r="AI405" s="67" t="str">
        <f>IF(A405="","",IF(OR(AG405&gt;1,COUNTIF('Books Register'!$AM$5:$AM$504,AE405)&gt;1),"Duplicate",IF(AH405="","Only in 2B",INDEX('Books Register'!$AX$5:$AX$504,AH405))))</f>
        <v/>
      </c>
      <c r="AJ405" s="69" t="str">
        <f t="shared" si="52"/>
        <v/>
      </c>
      <c r="AK405" s="69" t="str">
        <f>IF(A405="","",IF(AND(R405&lt;&gt;"",R405&lt;&gt;Setup!$B$7),"Review POS / state",IF(SUMIF('FY Deadlines'!$A$5:$A$14,IF(MONTH(H405)&gt;=4,YEAR(H405),YEAR(H405)-1),'FY Deadlines'!$F$5:$F$14)=0,"Review FY deadline",IF(COUNTIFS('Books Register'!$AM$5:$AM$504,AE405,'Books Register'!$AI$5:$AI$504,"&gt;0")&gt;0,"Open - verify claim period",IF(AND(H405&lt;&gt;"",Setup!$B$24&gt;SUMIF('FY Deadlines'!$A$5:$A$14,IF(MONTH(H405)&gt;=4,YEAR(H405),YEAR(H405)-1),'FY Deadlines'!$F$5:$F$14)),"Section 16(4) expired","Open")))))</f>
        <v/>
      </c>
      <c r="AL405" s="190">
        <f t="shared" si="53"/>
        <v>401</v>
      </c>
      <c r="AM405" s="192" t="str">
        <f t="shared" si="54"/>
        <v/>
      </c>
      <c r="AN405" s="192" t="str">
        <f t="shared" si="55"/>
        <v/>
      </c>
    </row>
    <row r="406" spans="1:40" ht="15" customHeight="1" x14ac:dyDescent="0.25">
      <c r="A406" s="87"/>
      <c r="B406" s="88"/>
      <c r="C406" s="88"/>
      <c r="D406" s="88"/>
      <c r="E406" s="194"/>
      <c r="F406" s="88"/>
      <c r="G406" s="88"/>
      <c r="H406" s="89"/>
      <c r="I406" s="89"/>
      <c r="J406" s="89"/>
      <c r="K406" s="89"/>
      <c r="L406" s="90"/>
      <c r="M406" s="90"/>
      <c r="N406" s="90"/>
      <c r="O406" s="90"/>
      <c r="P406" s="90"/>
      <c r="Q406" s="90"/>
      <c r="R406" s="88"/>
      <c r="S406" s="88"/>
      <c r="T406" s="88"/>
      <c r="U406" s="88"/>
      <c r="V406" s="88"/>
      <c r="W406" s="89"/>
      <c r="X406" s="88"/>
      <c r="Y406" s="90"/>
      <c r="Z406" s="88"/>
      <c r="AA406" s="88"/>
      <c r="AB406" s="88"/>
      <c r="AC406" s="88"/>
      <c r="AD406" s="66" t="str">
        <f t="shared" si="48"/>
        <v/>
      </c>
      <c r="AE406" s="67" t="str">
        <f t="shared" si="49"/>
        <v/>
      </c>
      <c r="AF406" s="68" t="str">
        <f t="shared" si="50"/>
        <v/>
      </c>
      <c r="AG406" s="67" t="str">
        <f t="shared" si="51"/>
        <v/>
      </c>
      <c r="AH406" s="67" t="str">
        <f>IF(AE406="","",IF(COUNTIF('Books Register'!$AM$5:$AM$504,AE406)=1,SUMIF('Books Register'!$AM$5:$AM$504,AE406,'Books Register'!$AZ$5:$AZ$504),""))</f>
        <v/>
      </c>
      <c r="AI406" s="67" t="str">
        <f>IF(A406="","",IF(OR(AG406&gt;1,COUNTIF('Books Register'!$AM$5:$AM$504,AE406)&gt;1),"Duplicate",IF(AH406="","Only in 2B",INDEX('Books Register'!$AX$5:$AX$504,AH406))))</f>
        <v/>
      </c>
      <c r="AJ406" s="69" t="str">
        <f t="shared" si="52"/>
        <v/>
      </c>
      <c r="AK406" s="69" t="str">
        <f>IF(A406="","",IF(AND(R406&lt;&gt;"",R406&lt;&gt;Setup!$B$7),"Review POS / state",IF(SUMIF('FY Deadlines'!$A$5:$A$14,IF(MONTH(H406)&gt;=4,YEAR(H406),YEAR(H406)-1),'FY Deadlines'!$F$5:$F$14)=0,"Review FY deadline",IF(COUNTIFS('Books Register'!$AM$5:$AM$504,AE406,'Books Register'!$AI$5:$AI$504,"&gt;0")&gt;0,"Open - verify claim period",IF(AND(H406&lt;&gt;"",Setup!$B$24&gt;SUMIF('FY Deadlines'!$A$5:$A$14,IF(MONTH(H406)&gt;=4,YEAR(H406),YEAR(H406)-1),'FY Deadlines'!$F$5:$F$14)),"Section 16(4) expired","Open")))))</f>
        <v/>
      </c>
      <c r="AL406" s="190">
        <f t="shared" si="53"/>
        <v>402</v>
      </c>
      <c r="AM406" s="192" t="str">
        <f t="shared" si="54"/>
        <v/>
      </c>
      <c r="AN406" s="192" t="str">
        <f t="shared" si="55"/>
        <v/>
      </c>
    </row>
    <row r="407" spans="1:40" ht="15" customHeight="1" x14ac:dyDescent="0.25">
      <c r="A407" s="87"/>
      <c r="B407" s="88"/>
      <c r="C407" s="88"/>
      <c r="D407" s="88"/>
      <c r="E407" s="194"/>
      <c r="F407" s="88"/>
      <c r="G407" s="88"/>
      <c r="H407" s="89"/>
      <c r="I407" s="89"/>
      <c r="J407" s="89"/>
      <c r="K407" s="89"/>
      <c r="L407" s="90"/>
      <c r="M407" s="90"/>
      <c r="N407" s="90"/>
      <c r="O407" s="90"/>
      <c r="P407" s="90"/>
      <c r="Q407" s="90"/>
      <c r="R407" s="88"/>
      <c r="S407" s="88"/>
      <c r="T407" s="88"/>
      <c r="U407" s="88"/>
      <c r="V407" s="88"/>
      <c r="W407" s="89"/>
      <c r="X407" s="88"/>
      <c r="Y407" s="90"/>
      <c r="Z407" s="88"/>
      <c r="AA407" s="88"/>
      <c r="AB407" s="88"/>
      <c r="AC407" s="88"/>
      <c r="AD407" s="66" t="str">
        <f t="shared" si="48"/>
        <v/>
      </c>
      <c r="AE407" s="67" t="str">
        <f t="shared" si="49"/>
        <v/>
      </c>
      <c r="AF407" s="68" t="str">
        <f t="shared" si="50"/>
        <v/>
      </c>
      <c r="AG407" s="67" t="str">
        <f t="shared" si="51"/>
        <v/>
      </c>
      <c r="AH407" s="67" t="str">
        <f>IF(AE407="","",IF(COUNTIF('Books Register'!$AM$5:$AM$504,AE407)=1,SUMIF('Books Register'!$AM$5:$AM$504,AE407,'Books Register'!$AZ$5:$AZ$504),""))</f>
        <v/>
      </c>
      <c r="AI407" s="67" t="str">
        <f>IF(A407="","",IF(OR(AG407&gt;1,COUNTIF('Books Register'!$AM$5:$AM$504,AE407)&gt;1),"Duplicate",IF(AH407="","Only in 2B",INDEX('Books Register'!$AX$5:$AX$504,AH407))))</f>
        <v/>
      </c>
      <c r="AJ407" s="69" t="str">
        <f t="shared" si="52"/>
        <v/>
      </c>
      <c r="AK407" s="69" t="str">
        <f>IF(A407="","",IF(AND(R407&lt;&gt;"",R407&lt;&gt;Setup!$B$7),"Review POS / state",IF(SUMIF('FY Deadlines'!$A$5:$A$14,IF(MONTH(H407)&gt;=4,YEAR(H407),YEAR(H407)-1),'FY Deadlines'!$F$5:$F$14)=0,"Review FY deadline",IF(COUNTIFS('Books Register'!$AM$5:$AM$504,AE407,'Books Register'!$AI$5:$AI$504,"&gt;0")&gt;0,"Open - verify claim period",IF(AND(H407&lt;&gt;"",Setup!$B$24&gt;SUMIF('FY Deadlines'!$A$5:$A$14,IF(MONTH(H407)&gt;=4,YEAR(H407),YEAR(H407)-1),'FY Deadlines'!$F$5:$F$14)),"Section 16(4) expired","Open")))))</f>
        <v/>
      </c>
      <c r="AL407" s="190">
        <f t="shared" si="53"/>
        <v>403</v>
      </c>
      <c r="AM407" s="192" t="str">
        <f t="shared" si="54"/>
        <v/>
      </c>
      <c r="AN407" s="192" t="str">
        <f t="shared" si="55"/>
        <v/>
      </c>
    </row>
    <row r="408" spans="1:40" ht="15" customHeight="1" x14ac:dyDescent="0.25">
      <c r="A408" s="87"/>
      <c r="B408" s="88"/>
      <c r="C408" s="88"/>
      <c r="D408" s="88"/>
      <c r="E408" s="194"/>
      <c r="F408" s="88"/>
      <c r="G408" s="88"/>
      <c r="H408" s="89"/>
      <c r="I408" s="89"/>
      <c r="J408" s="89"/>
      <c r="K408" s="89"/>
      <c r="L408" s="90"/>
      <c r="M408" s="90"/>
      <c r="N408" s="90"/>
      <c r="O408" s="90"/>
      <c r="P408" s="90"/>
      <c r="Q408" s="90"/>
      <c r="R408" s="88"/>
      <c r="S408" s="88"/>
      <c r="T408" s="88"/>
      <c r="U408" s="88"/>
      <c r="V408" s="88"/>
      <c r="W408" s="89"/>
      <c r="X408" s="88"/>
      <c r="Y408" s="90"/>
      <c r="Z408" s="88"/>
      <c r="AA408" s="88"/>
      <c r="AB408" s="88"/>
      <c r="AC408" s="88"/>
      <c r="AD408" s="66" t="str">
        <f t="shared" si="48"/>
        <v/>
      </c>
      <c r="AE408" s="67" t="str">
        <f t="shared" si="49"/>
        <v/>
      </c>
      <c r="AF408" s="68" t="str">
        <f t="shared" si="50"/>
        <v/>
      </c>
      <c r="AG408" s="67" t="str">
        <f t="shared" si="51"/>
        <v/>
      </c>
      <c r="AH408" s="67" t="str">
        <f>IF(AE408="","",IF(COUNTIF('Books Register'!$AM$5:$AM$504,AE408)=1,SUMIF('Books Register'!$AM$5:$AM$504,AE408,'Books Register'!$AZ$5:$AZ$504),""))</f>
        <v/>
      </c>
      <c r="AI408" s="67" t="str">
        <f>IF(A408="","",IF(OR(AG408&gt;1,COUNTIF('Books Register'!$AM$5:$AM$504,AE408)&gt;1),"Duplicate",IF(AH408="","Only in 2B",INDEX('Books Register'!$AX$5:$AX$504,AH408))))</f>
        <v/>
      </c>
      <c r="AJ408" s="69" t="str">
        <f t="shared" si="52"/>
        <v/>
      </c>
      <c r="AK408" s="69" t="str">
        <f>IF(A408="","",IF(AND(R408&lt;&gt;"",R408&lt;&gt;Setup!$B$7),"Review POS / state",IF(SUMIF('FY Deadlines'!$A$5:$A$14,IF(MONTH(H408)&gt;=4,YEAR(H408),YEAR(H408)-1),'FY Deadlines'!$F$5:$F$14)=0,"Review FY deadline",IF(COUNTIFS('Books Register'!$AM$5:$AM$504,AE408,'Books Register'!$AI$5:$AI$504,"&gt;0")&gt;0,"Open - verify claim period",IF(AND(H408&lt;&gt;"",Setup!$B$24&gt;SUMIF('FY Deadlines'!$A$5:$A$14,IF(MONTH(H408)&gt;=4,YEAR(H408),YEAR(H408)-1),'FY Deadlines'!$F$5:$F$14)),"Section 16(4) expired","Open")))))</f>
        <v/>
      </c>
      <c r="AL408" s="190">
        <f t="shared" si="53"/>
        <v>404</v>
      </c>
      <c r="AM408" s="192" t="str">
        <f t="shared" si="54"/>
        <v/>
      </c>
      <c r="AN408" s="192" t="str">
        <f t="shared" si="55"/>
        <v/>
      </c>
    </row>
    <row r="409" spans="1:40" ht="15" customHeight="1" x14ac:dyDescent="0.25">
      <c r="A409" s="87"/>
      <c r="B409" s="88"/>
      <c r="C409" s="88"/>
      <c r="D409" s="88"/>
      <c r="E409" s="194"/>
      <c r="F409" s="88"/>
      <c r="G409" s="88"/>
      <c r="H409" s="89"/>
      <c r="I409" s="89"/>
      <c r="J409" s="89"/>
      <c r="K409" s="89"/>
      <c r="L409" s="90"/>
      <c r="M409" s="90"/>
      <c r="N409" s="90"/>
      <c r="O409" s="90"/>
      <c r="P409" s="90"/>
      <c r="Q409" s="90"/>
      <c r="R409" s="88"/>
      <c r="S409" s="88"/>
      <c r="T409" s="88"/>
      <c r="U409" s="88"/>
      <c r="V409" s="88"/>
      <c r="W409" s="89"/>
      <c r="X409" s="88"/>
      <c r="Y409" s="90"/>
      <c r="Z409" s="88"/>
      <c r="AA409" s="88"/>
      <c r="AB409" s="88"/>
      <c r="AC409" s="88"/>
      <c r="AD409" s="66" t="str">
        <f t="shared" si="48"/>
        <v/>
      </c>
      <c r="AE409" s="67" t="str">
        <f t="shared" si="49"/>
        <v/>
      </c>
      <c r="AF409" s="68" t="str">
        <f t="shared" si="50"/>
        <v/>
      </c>
      <c r="AG409" s="67" t="str">
        <f t="shared" si="51"/>
        <v/>
      </c>
      <c r="AH409" s="67" t="str">
        <f>IF(AE409="","",IF(COUNTIF('Books Register'!$AM$5:$AM$504,AE409)=1,SUMIF('Books Register'!$AM$5:$AM$504,AE409,'Books Register'!$AZ$5:$AZ$504),""))</f>
        <v/>
      </c>
      <c r="AI409" s="67" t="str">
        <f>IF(A409="","",IF(OR(AG409&gt;1,COUNTIF('Books Register'!$AM$5:$AM$504,AE409)&gt;1),"Duplicate",IF(AH409="","Only in 2B",INDEX('Books Register'!$AX$5:$AX$504,AH409))))</f>
        <v/>
      </c>
      <c r="AJ409" s="69" t="str">
        <f t="shared" si="52"/>
        <v/>
      </c>
      <c r="AK409" s="69" t="str">
        <f>IF(A409="","",IF(AND(R409&lt;&gt;"",R409&lt;&gt;Setup!$B$7),"Review POS / state",IF(SUMIF('FY Deadlines'!$A$5:$A$14,IF(MONTH(H409)&gt;=4,YEAR(H409),YEAR(H409)-1),'FY Deadlines'!$F$5:$F$14)=0,"Review FY deadline",IF(COUNTIFS('Books Register'!$AM$5:$AM$504,AE409,'Books Register'!$AI$5:$AI$504,"&gt;0")&gt;0,"Open - verify claim period",IF(AND(H409&lt;&gt;"",Setup!$B$24&gt;SUMIF('FY Deadlines'!$A$5:$A$14,IF(MONTH(H409)&gt;=4,YEAR(H409),YEAR(H409)-1),'FY Deadlines'!$F$5:$F$14)),"Section 16(4) expired","Open")))))</f>
        <v/>
      </c>
      <c r="AL409" s="190">
        <f t="shared" si="53"/>
        <v>405</v>
      </c>
      <c r="AM409" s="192" t="str">
        <f t="shared" si="54"/>
        <v/>
      </c>
      <c r="AN409" s="192" t="str">
        <f t="shared" si="55"/>
        <v/>
      </c>
    </row>
    <row r="410" spans="1:40" ht="15" customHeight="1" x14ac:dyDescent="0.25">
      <c r="A410" s="87"/>
      <c r="B410" s="88"/>
      <c r="C410" s="88"/>
      <c r="D410" s="88"/>
      <c r="E410" s="194"/>
      <c r="F410" s="88"/>
      <c r="G410" s="88"/>
      <c r="H410" s="89"/>
      <c r="I410" s="89"/>
      <c r="J410" s="89"/>
      <c r="K410" s="89"/>
      <c r="L410" s="90"/>
      <c r="M410" s="90"/>
      <c r="N410" s="90"/>
      <c r="O410" s="90"/>
      <c r="P410" s="90"/>
      <c r="Q410" s="90"/>
      <c r="R410" s="88"/>
      <c r="S410" s="88"/>
      <c r="T410" s="88"/>
      <c r="U410" s="88"/>
      <c r="V410" s="88"/>
      <c r="W410" s="89"/>
      <c r="X410" s="88"/>
      <c r="Y410" s="90"/>
      <c r="Z410" s="88"/>
      <c r="AA410" s="88"/>
      <c r="AB410" s="88"/>
      <c r="AC410" s="88"/>
      <c r="AD410" s="66" t="str">
        <f t="shared" si="48"/>
        <v/>
      </c>
      <c r="AE410" s="67" t="str">
        <f t="shared" si="49"/>
        <v/>
      </c>
      <c r="AF410" s="68" t="str">
        <f t="shared" si="50"/>
        <v/>
      </c>
      <c r="AG410" s="67" t="str">
        <f t="shared" si="51"/>
        <v/>
      </c>
      <c r="AH410" s="67" t="str">
        <f>IF(AE410="","",IF(COUNTIF('Books Register'!$AM$5:$AM$504,AE410)=1,SUMIF('Books Register'!$AM$5:$AM$504,AE410,'Books Register'!$AZ$5:$AZ$504),""))</f>
        <v/>
      </c>
      <c r="AI410" s="67" t="str">
        <f>IF(A410="","",IF(OR(AG410&gt;1,COUNTIF('Books Register'!$AM$5:$AM$504,AE410)&gt;1),"Duplicate",IF(AH410="","Only in 2B",INDEX('Books Register'!$AX$5:$AX$504,AH410))))</f>
        <v/>
      </c>
      <c r="AJ410" s="69" t="str">
        <f t="shared" si="52"/>
        <v/>
      </c>
      <c r="AK410" s="69" t="str">
        <f>IF(A410="","",IF(AND(R410&lt;&gt;"",R410&lt;&gt;Setup!$B$7),"Review POS / state",IF(SUMIF('FY Deadlines'!$A$5:$A$14,IF(MONTH(H410)&gt;=4,YEAR(H410),YEAR(H410)-1),'FY Deadlines'!$F$5:$F$14)=0,"Review FY deadline",IF(COUNTIFS('Books Register'!$AM$5:$AM$504,AE410,'Books Register'!$AI$5:$AI$504,"&gt;0")&gt;0,"Open - verify claim period",IF(AND(H410&lt;&gt;"",Setup!$B$24&gt;SUMIF('FY Deadlines'!$A$5:$A$14,IF(MONTH(H410)&gt;=4,YEAR(H410),YEAR(H410)-1),'FY Deadlines'!$F$5:$F$14)),"Section 16(4) expired","Open")))))</f>
        <v/>
      </c>
      <c r="AL410" s="190">
        <f t="shared" si="53"/>
        <v>406</v>
      </c>
      <c r="AM410" s="192" t="str">
        <f t="shared" si="54"/>
        <v/>
      </c>
      <c r="AN410" s="192" t="str">
        <f t="shared" si="55"/>
        <v/>
      </c>
    </row>
    <row r="411" spans="1:40" ht="15" customHeight="1" x14ac:dyDescent="0.25">
      <c r="A411" s="87"/>
      <c r="B411" s="88"/>
      <c r="C411" s="88"/>
      <c r="D411" s="88"/>
      <c r="E411" s="194"/>
      <c r="F411" s="88"/>
      <c r="G411" s="88"/>
      <c r="H411" s="89"/>
      <c r="I411" s="89"/>
      <c r="J411" s="89"/>
      <c r="K411" s="89"/>
      <c r="L411" s="90"/>
      <c r="M411" s="90"/>
      <c r="N411" s="90"/>
      <c r="O411" s="90"/>
      <c r="P411" s="90"/>
      <c r="Q411" s="90"/>
      <c r="R411" s="88"/>
      <c r="S411" s="88"/>
      <c r="T411" s="88"/>
      <c r="U411" s="88"/>
      <c r="V411" s="88"/>
      <c r="W411" s="89"/>
      <c r="X411" s="88"/>
      <c r="Y411" s="90"/>
      <c r="Z411" s="88"/>
      <c r="AA411" s="88"/>
      <c r="AB411" s="88"/>
      <c r="AC411" s="88"/>
      <c r="AD411" s="66" t="str">
        <f t="shared" si="48"/>
        <v/>
      </c>
      <c r="AE411" s="67" t="str">
        <f t="shared" si="49"/>
        <v/>
      </c>
      <c r="AF411" s="68" t="str">
        <f t="shared" si="50"/>
        <v/>
      </c>
      <c r="AG411" s="67" t="str">
        <f t="shared" si="51"/>
        <v/>
      </c>
      <c r="AH411" s="67" t="str">
        <f>IF(AE411="","",IF(COUNTIF('Books Register'!$AM$5:$AM$504,AE411)=1,SUMIF('Books Register'!$AM$5:$AM$504,AE411,'Books Register'!$AZ$5:$AZ$504),""))</f>
        <v/>
      </c>
      <c r="AI411" s="67" t="str">
        <f>IF(A411="","",IF(OR(AG411&gt;1,COUNTIF('Books Register'!$AM$5:$AM$504,AE411)&gt;1),"Duplicate",IF(AH411="","Only in 2B",INDEX('Books Register'!$AX$5:$AX$504,AH411))))</f>
        <v/>
      </c>
      <c r="AJ411" s="69" t="str">
        <f t="shared" si="52"/>
        <v/>
      </c>
      <c r="AK411" s="69" t="str">
        <f>IF(A411="","",IF(AND(R411&lt;&gt;"",R411&lt;&gt;Setup!$B$7),"Review POS / state",IF(SUMIF('FY Deadlines'!$A$5:$A$14,IF(MONTH(H411)&gt;=4,YEAR(H411),YEAR(H411)-1),'FY Deadlines'!$F$5:$F$14)=0,"Review FY deadline",IF(COUNTIFS('Books Register'!$AM$5:$AM$504,AE411,'Books Register'!$AI$5:$AI$504,"&gt;0")&gt;0,"Open - verify claim period",IF(AND(H411&lt;&gt;"",Setup!$B$24&gt;SUMIF('FY Deadlines'!$A$5:$A$14,IF(MONTH(H411)&gt;=4,YEAR(H411),YEAR(H411)-1),'FY Deadlines'!$F$5:$F$14)),"Section 16(4) expired","Open")))))</f>
        <v/>
      </c>
      <c r="AL411" s="190">
        <f t="shared" si="53"/>
        <v>407</v>
      </c>
      <c r="AM411" s="192" t="str">
        <f t="shared" si="54"/>
        <v/>
      </c>
      <c r="AN411" s="192" t="str">
        <f t="shared" si="55"/>
        <v/>
      </c>
    </row>
    <row r="412" spans="1:40" ht="15" customHeight="1" x14ac:dyDescent="0.25">
      <c r="A412" s="87"/>
      <c r="B412" s="88"/>
      <c r="C412" s="88"/>
      <c r="D412" s="88"/>
      <c r="E412" s="194"/>
      <c r="F412" s="88"/>
      <c r="G412" s="88"/>
      <c r="H412" s="89"/>
      <c r="I412" s="89"/>
      <c r="J412" s="89"/>
      <c r="K412" s="89"/>
      <c r="L412" s="90"/>
      <c r="M412" s="90"/>
      <c r="N412" s="90"/>
      <c r="O412" s="90"/>
      <c r="P412" s="90"/>
      <c r="Q412" s="90"/>
      <c r="R412" s="88"/>
      <c r="S412" s="88"/>
      <c r="T412" s="88"/>
      <c r="U412" s="88"/>
      <c r="V412" s="88"/>
      <c r="W412" s="89"/>
      <c r="X412" s="88"/>
      <c r="Y412" s="90"/>
      <c r="Z412" s="88"/>
      <c r="AA412" s="88"/>
      <c r="AB412" s="88"/>
      <c r="AC412" s="88"/>
      <c r="AD412" s="66" t="str">
        <f t="shared" si="48"/>
        <v/>
      </c>
      <c r="AE412" s="67" t="str">
        <f t="shared" si="49"/>
        <v/>
      </c>
      <c r="AF412" s="68" t="str">
        <f t="shared" si="50"/>
        <v/>
      </c>
      <c r="AG412" s="67" t="str">
        <f t="shared" si="51"/>
        <v/>
      </c>
      <c r="AH412" s="67" t="str">
        <f>IF(AE412="","",IF(COUNTIF('Books Register'!$AM$5:$AM$504,AE412)=1,SUMIF('Books Register'!$AM$5:$AM$504,AE412,'Books Register'!$AZ$5:$AZ$504),""))</f>
        <v/>
      </c>
      <c r="AI412" s="67" t="str">
        <f>IF(A412="","",IF(OR(AG412&gt;1,COUNTIF('Books Register'!$AM$5:$AM$504,AE412)&gt;1),"Duplicate",IF(AH412="","Only in 2B",INDEX('Books Register'!$AX$5:$AX$504,AH412))))</f>
        <v/>
      </c>
      <c r="AJ412" s="69" t="str">
        <f t="shared" si="52"/>
        <v/>
      </c>
      <c r="AK412" s="69" t="str">
        <f>IF(A412="","",IF(AND(R412&lt;&gt;"",R412&lt;&gt;Setup!$B$7),"Review POS / state",IF(SUMIF('FY Deadlines'!$A$5:$A$14,IF(MONTH(H412)&gt;=4,YEAR(H412),YEAR(H412)-1),'FY Deadlines'!$F$5:$F$14)=0,"Review FY deadline",IF(COUNTIFS('Books Register'!$AM$5:$AM$504,AE412,'Books Register'!$AI$5:$AI$504,"&gt;0")&gt;0,"Open - verify claim period",IF(AND(H412&lt;&gt;"",Setup!$B$24&gt;SUMIF('FY Deadlines'!$A$5:$A$14,IF(MONTH(H412)&gt;=4,YEAR(H412),YEAR(H412)-1),'FY Deadlines'!$F$5:$F$14)),"Section 16(4) expired","Open")))))</f>
        <v/>
      </c>
      <c r="AL412" s="190">
        <f t="shared" si="53"/>
        <v>408</v>
      </c>
      <c r="AM412" s="192" t="str">
        <f t="shared" si="54"/>
        <v/>
      </c>
      <c r="AN412" s="192" t="str">
        <f t="shared" si="55"/>
        <v/>
      </c>
    </row>
    <row r="413" spans="1:40" ht="15" customHeight="1" x14ac:dyDescent="0.25">
      <c r="A413" s="87"/>
      <c r="B413" s="88"/>
      <c r="C413" s="88"/>
      <c r="D413" s="88"/>
      <c r="E413" s="194"/>
      <c r="F413" s="88"/>
      <c r="G413" s="88"/>
      <c r="H413" s="89"/>
      <c r="I413" s="89"/>
      <c r="J413" s="89"/>
      <c r="K413" s="89"/>
      <c r="L413" s="90"/>
      <c r="M413" s="90"/>
      <c r="N413" s="90"/>
      <c r="O413" s="90"/>
      <c r="P413" s="90"/>
      <c r="Q413" s="90"/>
      <c r="R413" s="88"/>
      <c r="S413" s="88"/>
      <c r="T413" s="88"/>
      <c r="U413" s="88"/>
      <c r="V413" s="88"/>
      <c r="W413" s="89"/>
      <c r="X413" s="88"/>
      <c r="Y413" s="90"/>
      <c r="Z413" s="88"/>
      <c r="AA413" s="88"/>
      <c r="AB413" s="88"/>
      <c r="AC413" s="88"/>
      <c r="AD413" s="66" t="str">
        <f t="shared" si="48"/>
        <v/>
      </c>
      <c r="AE413" s="67" t="str">
        <f t="shared" si="49"/>
        <v/>
      </c>
      <c r="AF413" s="68" t="str">
        <f t="shared" si="50"/>
        <v/>
      </c>
      <c r="AG413" s="67" t="str">
        <f t="shared" si="51"/>
        <v/>
      </c>
      <c r="AH413" s="67" t="str">
        <f>IF(AE413="","",IF(COUNTIF('Books Register'!$AM$5:$AM$504,AE413)=1,SUMIF('Books Register'!$AM$5:$AM$504,AE413,'Books Register'!$AZ$5:$AZ$504),""))</f>
        <v/>
      </c>
      <c r="AI413" s="67" t="str">
        <f>IF(A413="","",IF(OR(AG413&gt;1,COUNTIF('Books Register'!$AM$5:$AM$504,AE413)&gt;1),"Duplicate",IF(AH413="","Only in 2B",INDEX('Books Register'!$AX$5:$AX$504,AH413))))</f>
        <v/>
      </c>
      <c r="AJ413" s="69" t="str">
        <f t="shared" si="52"/>
        <v/>
      </c>
      <c r="AK413" s="69" t="str">
        <f>IF(A413="","",IF(AND(R413&lt;&gt;"",R413&lt;&gt;Setup!$B$7),"Review POS / state",IF(SUMIF('FY Deadlines'!$A$5:$A$14,IF(MONTH(H413)&gt;=4,YEAR(H413),YEAR(H413)-1),'FY Deadlines'!$F$5:$F$14)=0,"Review FY deadline",IF(COUNTIFS('Books Register'!$AM$5:$AM$504,AE413,'Books Register'!$AI$5:$AI$504,"&gt;0")&gt;0,"Open - verify claim period",IF(AND(H413&lt;&gt;"",Setup!$B$24&gt;SUMIF('FY Deadlines'!$A$5:$A$14,IF(MONTH(H413)&gt;=4,YEAR(H413),YEAR(H413)-1),'FY Deadlines'!$F$5:$F$14)),"Section 16(4) expired","Open")))))</f>
        <v/>
      </c>
      <c r="AL413" s="190">
        <f t="shared" si="53"/>
        <v>409</v>
      </c>
      <c r="AM413" s="192" t="str">
        <f t="shared" si="54"/>
        <v/>
      </c>
      <c r="AN413" s="192" t="str">
        <f t="shared" si="55"/>
        <v/>
      </c>
    </row>
    <row r="414" spans="1:40" ht="15" customHeight="1" x14ac:dyDescent="0.25">
      <c r="A414" s="87"/>
      <c r="B414" s="88"/>
      <c r="C414" s="88"/>
      <c r="D414" s="88"/>
      <c r="E414" s="194"/>
      <c r="F414" s="88"/>
      <c r="G414" s="88"/>
      <c r="H414" s="89"/>
      <c r="I414" s="89"/>
      <c r="J414" s="89"/>
      <c r="K414" s="89"/>
      <c r="L414" s="90"/>
      <c r="M414" s="90"/>
      <c r="N414" s="90"/>
      <c r="O414" s="90"/>
      <c r="P414" s="90"/>
      <c r="Q414" s="90"/>
      <c r="R414" s="88"/>
      <c r="S414" s="88"/>
      <c r="T414" s="88"/>
      <c r="U414" s="88"/>
      <c r="V414" s="88"/>
      <c r="W414" s="89"/>
      <c r="X414" s="88"/>
      <c r="Y414" s="90"/>
      <c r="Z414" s="88"/>
      <c r="AA414" s="88"/>
      <c r="AB414" s="88"/>
      <c r="AC414" s="88"/>
      <c r="AD414" s="66" t="str">
        <f t="shared" si="48"/>
        <v/>
      </c>
      <c r="AE414" s="67" t="str">
        <f t="shared" si="49"/>
        <v/>
      </c>
      <c r="AF414" s="68" t="str">
        <f t="shared" si="50"/>
        <v/>
      </c>
      <c r="AG414" s="67" t="str">
        <f t="shared" si="51"/>
        <v/>
      </c>
      <c r="AH414" s="67" t="str">
        <f>IF(AE414="","",IF(COUNTIF('Books Register'!$AM$5:$AM$504,AE414)=1,SUMIF('Books Register'!$AM$5:$AM$504,AE414,'Books Register'!$AZ$5:$AZ$504),""))</f>
        <v/>
      </c>
      <c r="AI414" s="67" t="str">
        <f>IF(A414="","",IF(OR(AG414&gt;1,COUNTIF('Books Register'!$AM$5:$AM$504,AE414)&gt;1),"Duplicate",IF(AH414="","Only in 2B",INDEX('Books Register'!$AX$5:$AX$504,AH414))))</f>
        <v/>
      </c>
      <c r="AJ414" s="69" t="str">
        <f t="shared" si="52"/>
        <v/>
      </c>
      <c r="AK414" s="69" t="str">
        <f>IF(A414="","",IF(AND(R414&lt;&gt;"",R414&lt;&gt;Setup!$B$7),"Review POS / state",IF(SUMIF('FY Deadlines'!$A$5:$A$14,IF(MONTH(H414)&gt;=4,YEAR(H414),YEAR(H414)-1),'FY Deadlines'!$F$5:$F$14)=0,"Review FY deadline",IF(COUNTIFS('Books Register'!$AM$5:$AM$504,AE414,'Books Register'!$AI$5:$AI$504,"&gt;0")&gt;0,"Open - verify claim period",IF(AND(H414&lt;&gt;"",Setup!$B$24&gt;SUMIF('FY Deadlines'!$A$5:$A$14,IF(MONTH(H414)&gt;=4,YEAR(H414),YEAR(H414)-1),'FY Deadlines'!$F$5:$F$14)),"Section 16(4) expired","Open")))))</f>
        <v/>
      </c>
      <c r="AL414" s="190">
        <f t="shared" si="53"/>
        <v>410</v>
      </c>
      <c r="AM414" s="192" t="str">
        <f t="shared" si="54"/>
        <v/>
      </c>
      <c r="AN414" s="192" t="str">
        <f t="shared" si="55"/>
        <v/>
      </c>
    </row>
    <row r="415" spans="1:40" ht="15" customHeight="1" x14ac:dyDescent="0.25">
      <c r="A415" s="87"/>
      <c r="B415" s="88"/>
      <c r="C415" s="88"/>
      <c r="D415" s="88"/>
      <c r="E415" s="194"/>
      <c r="F415" s="88"/>
      <c r="G415" s="88"/>
      <c r="H415" s="89"/>
      <c r="I415" s="89"/>
      <c r="J415" s="89"/>
      <c r="K415" s="89"/>
      <c r="L415" s="90"/>
      <c r="M415" s="90"/>
      <c r="N415" s="90"/>
      <c r="O415" s="90"/>
      <c r="P415" s="90"/>
      <c r="Q415" s="90"/>
      <c r="R415" s="88"/>
      <c r="S415" s="88"/>
      <c r="T415" s="88"/>
      <c r="U415" s="88"/>
      <c r="V415" s="88"/>
      <c r="W415" s="89"/>
      <c r="X415" s="88"/>
      <c r="Y415" s="90"/>
      <c r="Z415" s="88"/>
      <c r="AA415" s="88"/>
      <c r="AB415" s="88"/>
      <c r="AC415" s="88"/>
      <c r="AD415" s="66" t="str">
        <f t="shared" si="48"/>
        <v/>
      </c>
      <c r="AE415" s="67" t="str">
        <f t="shared" si="49"/>
        <v/>
      </c>
      <c r="AF415" s="68" t="str">
        <f t="shared" si="50"/>
        <v/>
      </c>
      <c r="AG415" s="67" t="str">
        <f t="shared" si="51"/>
        <v/>
      </c>
      <c r="AH415" s="67" t="str">
        <f>IF(AE415="","",IF(COUNTIF('Books Register'!$AM$5:$AM$504,AE415)=1,SUMIF('Books Register'!$AM$5:$AM$504,AE415,'Books Register'!$AZ$5:$AZ$504),""))</f>
        <v/>
      </c>
      <c r="AI415" s="67" t="str">
        <f>IF(A415="","",IF(OR(AG415&gt;1,COUNTIF('Books Register'!$AM$5:$AM$504,AE415)&gt;1),"Duplicate",IF(AH415="","Only in 2B",INDEX('Books Register'!$AX$5:$AX$504,AH415))))</f>
        <v/>
      </c>
      <c r="AJ415" s="69" t="str">
        <f t="shared" si="52"/>
        <v/>
      </c>
      <c r="AK415" s="69" t="str">
        <f>IF(A415="","",IF(AND(R415&lt;&gt;"",R415&lt;&gt;Setup!$B$7),"Review POS / state",IF(SUMIF('FY Deadlines'!$A$5:$A$14,IF(MONTH(H415)&gt;=4,YEAR(H415),YEAR(H415)-1),'FY Deadlines'!$F$5:$F$14)=0,"Review FY deadline",IF(COUNTIFS('Books Register'!$AM$5:$AM$504,AE415,'Books Register'!$AI$5:$AI$504,"&gt;0")&gt;0,"Open - verify claim period",IF(AND(H415&lt;&gt;"",Setup!$B$24&gt;SUMIF('FY Deadlines'!$A$5:$A$14,IF(MONTH(H415)&gt;=4,YEAR(H415),YEAR(H415)-1),'FY Deadlines'!$F$5:$F$14)),"Section 16(4) expired","Open")))))</f>
        <v/>
      </c>
      <c r="AL415" s="190">
        <f t="shared" si="53"/>
        <v>411</v>
      </c>
      <c r="AM415" s="192" t="str">
        <f t="shared" si="54"/>
        <v/>
      </c>
      <c r="AN415" s="192" t="str">
        <f t="shared" si="55"/>
        <v/>
      </c>
    </row>
    <row r="416" spans="1:40" ht="15" customHeight="1" x14ac:dyDescent="0.25">
      <c r="A416" s="87"/>
      <c r="B416" s="88"/>
      <c r="C416" s="88"/>
      <c r="D416" s="88"/>
      <c r="E416" s="194"/>
      <c r="F416" s="88"/>
      <c r="G416" s="88"/>
      <c r="H416" s="89"/>
      <c r="I416" s="89"/>
      <c r="J416" s="89"/>
      <c r="K416" s="89"/>
      <c r="L416" s="90"/>
      <c r="M416" s="90"/>
      <c r="N416" s="90"/>
      <c r="O416" s="90"/>
      <c r="P416" s="90"/>
      <c r="Q416" s="90"/>
      <c r="R416" s="88"/>
      <c r="S416" s="88"/>
      <c r="T416" s="88"/>
      <c r="U416" s="88"/>
      <c r="V416" s="88"/>
      <c r="W416" s="89"/>
      <c r="X416" s="88"/>
      <c r="Y416" s="90"/>
      <c r="Z416" s="88"/>
      <c r="AA416" s="88"/>
      <c r="AB416" s="88"/>
      <c r="AC416" s="88"/>
      <c r="AD416" s="66" t="str">
        <f t="shared" si="48"/>
        <v/>
      </c>
      <c r="AE416" s="67" t="str">
        <f t="shared" si="49"/>
        <v/>
      </c>
      <c r="AF416" s="68" t="str">
        <f t="shared" si="50"/>
        <v/>
      </c>
      <c r="AG416" s="67" t="str">
        <f t="shared" si="51"/>
        <v/>
      </c>
      <c r="AH416" s="67" t="str">
        <f>IF(AE416="","",IF(COUNTIF('Books Register'!$AM$5:$AM$504,AE416)=1,SUMIF('Books Register'!$AM$5:$AM$504,AE416,'Books Register'!$AZ$5:$AZ$504),""))</f>
        <v/>
      </c>
      <c r="AI416" s="67" t="str">
        <f>IF(A416="","",IF(OR(AG416&gt;1,COUNTIF('Books Register'!$AM$5:$AM$504,AE416)&gt;1),"Duplicate",IF(AH416="","Only in 2B",INDEX('Books Register'!$AX$5:$AX$504,AH416))))</f>
        <v/>
      </c>
      <c r="AJ416" s="69" t="str">
        <f t="shared" si="52"/>
        <v/>
      </c>
      <c r="AK416" s="69" t="str">
        <f>IF(A416="","",IF(AND(R416&lt;&gt;"",R416&lt;&gt;Setup!$B$7),"Review POS / state",IF(SUMIF('FY Deadlines'!$A$5:$A$14,IF(MONTH(H416)&gt;=4,YEAR(H416),YEAR(H416)-1),'FY Deadlines'!$F$5:$F$14)=0,"Review FY deadline",IF(COUNTIFS('Books Register'!$AM$5:$AM$504,AE416,'Books Register'!$AI$5:$AI$504,"&gt;0")&gt;0,"Open - verify claim period",IF(AND(H416&lt;&gt;"",Setup!$B$24&gt;SUMIF('FY Deadlines'!$A$5:$A$14,IF(MONTH(H416)&gt;=4,YEAR(H416),YEAR(H416)-1),'FY Deadlines'!$F$5:$F$14)),"Section 16(4) expired","Open")))))</f>
        <v/>
      </c>
      <c r="AL416" s="190">
        <f t="shared" si="53"/>
        <v>412</v>
      </c>
      <c r="AM416" s="192" t="str">
        <f t="shared" si="54"/>
        <v/>
      </c>
      <c r="AN416" s="192" t="str">
        <f t="shared" si="55"/>
        <v/>
      </c>
    </row>
    <row r="417" spans="1:40" ht="15" customHeight="1" x14ac:dyDescent="0.25">
      <c r="A417" s="87"/>
      <c r="B417" s="88"/>
      <c r="C417" s="88"/>
      <c r="D417" s="88"/>
      <c r="E417" s="194"/>
      <c r="F417" s="88"/>
      <c r="G417" s="88"/>
      <c r="H417" s="89"/>
      <c r="I417" s="89"/>
      <c r="J417" s="89"/>
      <c r="K417" s="89"/>
      <c r="L417" s="90"/>
      <c r="M417" s="90"/>
      <c r="N417" s="90"/>
      <c r="O417" s="90"/>
      <c r="P417" s="90"/>
      <c r="Q417" s="90"/>
      <c r="R417" s="88"/>
      <c r="S417" s="88"/>
      <c r="T417" s="88"/>
      <c r="U417" s="88"/>
      <c r="V417" s="88"/>
      <c r="W417" s="89"/>
      <c r="X417" s="88"/>
      <c r="Y417" s="90"/>
      <c r="Z417" s="88"/>
      <c r="AA417" s="88"/>
      <c r="AB417" s="88"/>
      <c r="AC417" s="88"/>
      <c r="AD417" s="66" t="str">
        <f t="shared" si="48"/>
        <v/>
      </c>
      <c r="AE417" s="67" t="str">
        <f t="shared" si="49"/>
        <v/>
      </c>
      <c r="AF417" s="68" t="str">
        <f t="shared" si="50"/>
        <v/>
      </c>
      <c r="AG417" s="67" t="str">
        <f t="shared" si="51"/>
        <v/>
      </c>
      <c r="AH417" s="67" t="str">
        <f>IF(AE417="","",IF(COUNTIF('Books Register'!$AM$5:$AM$504,AE417)=1,SUMIF('Books Register'!$AM$5:$AM$504,AE417,'Books Register'!$AZ$5:$AZ$504),""))</f>
        <v/>
      </c>
      <c r="AI417" s="67" t="str">
        <f>IF(A417="","",IF(OR(AG417&gt;1,COUNTIF('Books Register'!$AM$5:$AM$504,AE417)&gt;1),"Duplicate",IF(AH417="","Only in 2B",INDEX('Books Register'!$AX$5:$AX$504,AH417))))</f>
        <v/>
      </c>
      <c r="AJ417" s="69" t="str">
        <f t="shared" si="52"/>
        <v/>
      </c>
      <c r="AK417" s="69" t="str">
        <f>IF(A417="","",IF(AND(R417&lt;&gt;"",R417&lt;&gt;Setup!$B$7),"Review POS / state",IF(SUMIF('FY Deadlines'!$A$5:$A$14,IF(MONTH(H417)&gt;=4,YEAR(H417),YEAR(H417)-1),'FY Deadlines'!$F$5:$F$14)=0,"Review FY deadline",IF(COUNTIFS('Books Register'!$AM$5:$AM$504,AE417,'Books Register'!$AI$5:$AI$504,"&gt;0")&gt;0,"Open - verify claim period",IF(AND(H417&lt;&gt;"",Setup!$B$24&gt;SUMIF('FY Deadlines'!$A$5:$A$14,IF(MONTH(H417)&gt;=4,YEAR(H417),YEAR(H417)-1),'FY Deadlines'!$F$5:$F$14)),"Section 16(4) expired","Open")))))</f>
        <v/>
      </c>
      <c r="AL417" s="190">
        <f t="shared" si="53"/>
        <v>413</v>
      </c>
      <c r="AM417" s="192" t="str">
        <f t="shared" si="54"/>
        <v/>
      </c>
      <c r="AN417" s="192" t="str">
        <f t="shared" si="55"/>
        <v/>
      </c>
    </row>
    <row r="418" spans="1:40" ht="15" customHeight="1" x14ac:dyDescent="0.25">
      <c r="A418" s="87"/>
      <c r="B418" s="88"/>
      <c r="C418" s="88"/>
      <c r="D418" s="88"/>
      <c r="E418" s="194"/>
      <c r="F418" s="88"/>
      <c r="G418" s="88"/>
      <c r="H418" s="89"/>
      <c r="I418" s="89"/>
      <c r="J418" s="89"/>
      <c r="K418" s="89"/>
      <c r="L418" s="90"/>
      <c r="M418" s="90"/>
      <c r="N418" s="90"/>
      <c r="O418" s="90"/>
      <c r="P418" s="90"/>
      <c r="Q418" s="90"/>
      <c r="R418" s="88"/>
      <c r="S418" s="88"/>
      <c r="T418" s="88"/>
      <c r="U418" s="88"/>
      <c r="V418" s="88"/>
      <c r="W418" s="89"/>
      <c r="X418" s="88"/>
      <c r="Y418" s="90"/>
      <c r="Z418" s="88"/>
      <c r="AA418" s="88"/>
      <c r="AB418" s="88"/>
      <c r="AC418" s="88"/>
      <c r="AD418" s="66" t="str">
        <f t="shared" si="48"/>
        <v/>
      </c>
      <c r="AE418" s="67" t="str">
        <f t="shared" si="49"/>
        <v/>
      </c>
      <c r="AF418" s="68" t="str">
        <f t="shared" si="50"/>
        <v/>
      </c>
      <c r="AG418" s="67" t="str">
        <f t="shared" si="51"/>
        <v/>
      </c>
      <c r="AH418" s="67" t="str">
        <f>IF(AE418="","",IF(COUNTIF('Books Register'!$AM$5:$AM$504,AE418)=1,SUMIF('Books Register'!$AM$5:$AM$504,AE418,'Books Register'!$AZ$5:$AZ$504),""))</f>
        <v/>
      </c>
      <c r="AI418" s="67" t="str">
        <f>IF(A418="","",IF(OR(AG418&gt;1,COUNTIF('Books Register'!$AM$5:$AM$504,AE418)&gt;1),"Duplicate",IF(AH418="","Only in 2B",INDEX('Books Register'!$AX$5:$AX$504,AH418))))</f>
        <v/>
      </c>
      <c r="AJ418" s="69" t="str">
        <f t="shared" si="52"/>
        <v/>
      </c>
      <c r="AK418" s="69" t="str">
        <f>IF(A418="","",IF(AND(R418&lt;&gt;"",R418&lt;&gt;Setup!$B$7),"Review POS / state",IF(SUMIF('FY Deadlines'!$A$5:$A$14,IF(MONTH(H418)&gt;=4,YEAR(H418),YEAR(H418)-1),'FY Deadlines'!$F$5:$F$14)=0,"Review FY deadline",IF(COUNTIFS('Books Register'!$AM$5:$AM$504,AE418,'Books Register'!$AI$5:$AI$504,"&gt;0")&gt;0,"Open - verify claim period",IF(AND(H418&lt;&gt;"",Setup!$B$24&gt;SUMIF('FY Deadlines'!$A$5:$A$14,IF(MONTH(H418)&gt;=4,YEAR(H418),YEAR(H418)-1),'FY Deadlines'!$F$5:$F$14)),"Section 16(4) expired","Open")))))</f>
        <v/>
      </c>
      <c r="AL418" s="190">
        <f t="shared" si="53"/>
        <v>414</v>
      </c>
      <c r="AM418" s="192" t="str">
        <f t="shared" si="54"/>
        <v/>
      </c>
      <c r="AN418" s="192" t="str">
        <f t="shared" si="55"/>
        <v/>
      </c>
    </row>
    <row r="419" spans="1:40" ht="15" customHeight="1" x14ac:dyDescent="0.25">
      <c r="A419" s="87"/>
      <c r="B419" s="88"/>
      <c r="C419" s="88"/>
      <c r="D419" s="88"/>
      <c r="E419" s="194"/>
      <c r="F419" s="88"/>
      <c r="G419" s="88"/>
      <c r="H419" s="89"/>
      <c r="I419" s="89"/>
      <c r="J419" s="89"/>
      <c r="K419" s="89"/>
      <c r="L419" s="90"/>
      <c r="M419" s="90"/>
      <c r="N419" s="90"/>
      <c r="O419" s="90"/>
      <c r="P419" s="90"/>
      <c r="Q419" s="90"/>
      <c r="R419" s="88"/>
      <c r="S419" s="88"/>
      <c r="T419" s="88"/>
      <c r="U419" s="88"/>
      <c r="V419" s="88"/>
      <c r="W419" s="89"/>
      <c r="X419" s="88"/>
      <c r="Y419" s="90"/>
      <c r="Z419" s="88"/>
      <c r="AA419" s="88"/>
      <c r="AB419" s="88"/>
      <c r="AC419" s="88"/>
      <c r="AD419" s="66" t="str">
        <f t="shared" si="48"/>
        <v/>
      </c>
      <c r="AE419" s="67" t="str">
        <f t="shared" si="49"/>
        <v/>
      </c>
      <c r="AF419" s="68" t="str">
        <f t="shared" si="50"/>
        <v/>
      </c>
      <c r="AG419" s="67" t="str">
        <f t="shared" si="51"/>
        <v/>
      </c>
      <c r="AH419" s="67" t="str">
        <f>IF(AE419="","",IF(COUNTIF('Books Register'!$AM$5:$AM$504,AE419)=1,SUMIF('Books Register'!$AM$5:$AM$504,AE419,'Books Register'!$AZ$5:$AZ$504),""))</f>
        <v/>
      </c>
      <c r="AI419" s="67" t="str">
        <f>IF(A419="","",IF(OR(AG419&gt;1,COUNTIF('Books Register'!$AM$5:$AM$504,AE419)&gt;1),"Duplicate",IF(AH419="","Only in 2B",INDEX('Books Register'!$AX$5:$AX$504,AH419))))</f>
        <v/>
      </c>
      <c r="AJ419" s="69" t="str">
        <f t="shared" si="52"/>
        <v/>
      </c>
      <c r="AK419" s="69" t="str">
        <f>IF(A419="","",IF(AND(R419&lt;&gt;"",R419&lt;&gt;Setup!$B$7),"Review POS / state",IF(SUMIF('FY Deadlines'!$A$5:$A$14,IF(MONTH(H419)&gt;=4,YEAR(H419),YEAR(H419)-1),'FY Deadlines'!$F$5:$F$14)=0,"Review FY deadline",IF(COUNTIFS('Books Register'!$AM$5:$AM$504,AE419,'Books Register'!$AI$5:$AI$504,"&gt;0")&gt;0,"Open - verify claim period",IF(AND(H419&lt;&gt;"",Setup!$B$24&gt;SUMIF('FY Deadlines'!$A$5:$A$14,IF(MONTH(H419)&gt;=4,YEAR(H419),YEAR(H419)-1),'FY Deadlines'!$F$5:$F$14)),"Section 16(4) expired","Open")))))</f>
        <v/>
      </c>
      <c r="AL419" s="190">
        <f t="shared" si="53"/>
        <v>415</v>
      </c>
      <c r="AM419" s="192" t="str">
        <f t="shared" si="54"/>
        <v/>
      </c>
      <c r="AN419" s="192" t="str">
        <f t="shared" si="55"/>
        <v/>
      </c>
    </row>
    <row r="420" spans="1:40" ht="15" customHeight="1" x14ac:dyDescent="0.25">
      <c r="A420" s="87"/>
      <c r="B420" s="88"/>
      <c r="C420" s="88"/>
      <c r="D420" s="88"/>
      <c r="E420" s="194"/>
      <c r="F420" s="88"/>
      <c r="G420" s="88"/>
      <c r="H420" s="89"/>
      <c r="I420" s="89"/>
      <c r="J420" s="89"/>
      <c r="K420" s="89"/>
      <c r="L420" s="90"/>
      <c r="M420" s="90"/>
      <c r="N420" s="90"/>
      <c r="O420" s="90"/>
      <c r="P420" s="90"/>
      <c r="Q420" s="90"/>
      <c r="R420" s="88"/>
      <c r="S420" s="88"/>
      <c r="T420" s="88"/>
      <c r="U420" s="88"/>
      <c r="V420" s="88"/>
      <c r="W420" s="89"/>
      <c r="X420" s="88"/>
      <c r="Y420" s="90"/>
      <c r="Z420" s="88"/>
      <c r="AA420" s="88"/>
      <c r="AB420" s="88"/>
      <c r="AC420" s="88"/>
      <c r="AD420" s="66" t="str">
        <f t="shared" si="48"/>
        <v/>
      </c>
      <c r="AE420" s="67" t="str">
        <f t="shared" si="49"/>
        <v/>
      </c>
      <c r="AF420" s="68" t="str">
        <f t="shared" si="50"/>
        <v/>
      </c>
      <c r="AG420" s="67" t="str">
        <f t="shared" si="51"/>
        <v/>
      </c>
      <c r="AH420" s="67" t="str">
        <f>IF(AE420="","",IF(COUNTIF('Books Register'!$AM$5:$AM$504,AE420)=1,SUMIF('Books Register'!$AM$5:$AM$504,AE420,'Books Register'!$AZ$5:$AZ$504),""))</f>
        <v/>
      </c>
      <c r="AI420" s="67" t="str">
        <f>IF(A420="","",IF(OR(AG420&gt;1,COUNTIF('Books Register'!$AM$5:$AM$504,AE420)&gt;1),"Duplicate",IF(AH420="","Only in 2B",INDEX('Books Register'!$AX$5:$AX$504,AH420))))</f>
        <v/>
      </c>
      <c r="AJ420" s="69" t="str">
        <f t="shared" si="52"/>
        <v/>
      </c>
      <c r="AK420" s="69" t="str">
        <f>IF(A420="","",IF(AND(R420&lt;&gt;"",R420&lt;&gt;Setup!$B$7),"Review POS / state",IF(SUMIF('FY Deadlines'!$A$5:$A$14,IF(MONTH(H420)&gt;=4,YEAR(H420),YEAR(H420)-1),'FY Deadlines'!$F$5:$F$14)=0,"Review FY deadline",IF(COUNTIFS('Books Register'!$AM$5:$AM$504,AE420,'Books Register'!$AI$5:$AI$504,"&gt;0")&gt;0,"Open - verify claim period",IF(AND(H420&lt;&gt;"",Setup!$B$24&gt;SUMIF('FY Deadlines'!$A$5:$A$14,IF(MONTH(H420)&gt;=4,YEAR(H420),YEAR(H420)-1),'FY Deadlines'!$F$5:$F$14)),"Section 16(4) expired","Open")))))</f>
        <v/>
      </c>
      <c r="AL420" s="190">
        <f t="shared" si="53"/>
        <v>416</v>
      </c>
      <c r="AM420" s="192" t="str">
        <f t="shared" si="54"/>
        <v/>
      </c>
      <c r="AN420" s="192" t="str">
        <f t="shared" si="55"/>
        <v/>
      </c>
    </row>
    <row r="421" spans="1:40" ht="15" customHeight="1" x14ac:dyDescent="0.25">
      <c r="A421" s="87"/>
      <c r="B421" s="88"/>
      <c r="C421" s="88"/>
      <c r="D421" s="88"/>
      <c r="E421" s="194"/>
      <c r="F421" s="88"/>
      <c r="G421" s="88"/>
      <c r="H421" s="89"/>
      <c r="I421" s="89"/>
      <c r="J421" s="89"/>
      <c r="K421" s="89"/>
      <c r="L421" s="90"/>
      <c r="M421" s="90"/>
      <c r="N421" s="90"/>
      <c r="O421" s="90"/>
      <c r="P421" s="90"/>
      <c r="Q421" s="90"/>
      <c r="R421" s="88"/>
      <c r="S421" s="88"/>
      <c r="T421" s="88"/>
      <c r="U421" s="88"/>
      <c r="V421" s="88"/>
      <c r="W421" s="89"/>
      <c r="X421" s="88"/>
      <c r="Y421" s="90"/>
      <c r="Z421" s="88"/>
      <c r="AA421" s="88"/>
      <c r="AB421" s="88"/>
      <c r="AC421" s="88"/>
      <c r="AD421" s="66" t="str">
        <f t="shared" si="48"/>
        <v/>
      </c>
      <c r="AE421" s="67" t="str">
        <f t="shared" si="49"/>
        <v/>
      </c>
      <c r="AF421" s="68" t="str">
        <f t="shared" si="50"/>
        <v/>
      </c>
      <c r="AG421" s="67" t="str">
        <f t="shared" si="51"/>
        <v/>
      </c>
      <c r="AH421" s="67" t="str">
        <f>IF(AE421="","",IF(COUNTIF('Books Register'!$AM$5:$AM$504,AE421)=1,SUMIF('Books Register'!$AM$5:$AM$504,AE421,'Books Register'!$AZ$5:$AZ$504),""))</f>
        <v/>
      </c>
      <c r="AI421" s="67" t="str">
        <f>IF(A421="","",IF(OR(AG421&gt;1,COUNTIF('Books Register'!$AM$5:$AM$504,AE421)&gt;1),"Duplicate",IF(AH421="","Only in 2B",INDEX('Books Register'!$AX$5:$AX$504,AH421))))</f>
        <v/>
      </c>
      <c r="AJ421" s="69" t="str">
        <f t="shared" si="52"/>
        <v/>
      </c>
      <c r="AK421" s="69" t="str">
        <f>IF(A421="","",IF(AND(R421&lt;&gt;"",R421&lt;&gt;Setup!$B$7),"Review POS / state",IF(SUMIF('FY Deadlines'!$A$5:$A$14,IF(MONTH(H421)&gt;=4,YEAR(H421),YEAR(H421)-1),'FY Deadlines'!$F$5:$F$14)=0,"Review FY deadline",IF(COUNTIFS('Books Register'!$AM$5:$AM$504,AE421,'Books Register'!$AI$5:$AI$504,"&gt;0")&gt;0,"Open - verify claim period",IF(AND(H421&lt;&gt;"",Setup!$B$24&gt;SUMIF('FY Deadlines'!$A$5:$A$14,IF(MONTH(H421)&gt;=4,YEAR(H421),YEAR(H421)-1),'FY Deadlines'!$F$5:$F$14)),"Section 16(4) expired","Open")))))</f>
        <v/>
      </c>
      <c r="AL421" s="190">
        <f t="shared" si="53"/>
        <v>417</v>
      </c>
      <c r="AM421" s="192" t="str">
        <f t="shared" si="54"/>
        <v/>
      </c>
      <c r="AN421" s="192" t="str">
        <f t="shared" si="55"/>
        <v/>
      </c>
    </row>
    <row r="422" spans="1:40" ht="15" customHeight="1" x14ac:dyDescent="0.25">
      <c r="A422" s="87"/>
      <c r="B422" s="88"/>
      <c r="C422" s="88"/>
      <c r="D422" s="88"/>
      <c r="E422" s="194"/>
      <c r="F422" s="88"/>
      <c r="G422" s="88"/>
      <c r="H422" s="89"/>
      <c r="I422" s="89"/>
      <c r="J422" s="89"/>
      <c r="K422" s="89"/>
      <c r="L422" s="90"/>
      <c r="M422" s="90"/>
      <c r="N422" s="90"/>
      <c r="O422" s="90"/>
      <c r="P422" s="90"/>
      <c r="Q422" s="90"/>
      <c r="R422" s="88"/>
      <c r="S422" s="88"/>
      <c r="T422" s="88"/>
      <c r="U422" s="88"/>
      <c r="V422" s="88"/>
      <c r="W422" s="89"/>
      <c r="X422" s="88"/>
      <c r="Y422" s="90"/>
      <c r="Z422" s="88"/>
      <c r="AA422" s="88"/>
      <c r="AB422" s="88"/>
      <c r="AC422" s="88"/>
      <c r="AD422" s="66" t="str">
        <f t="shared" si="48"/>
        <v/>
      </c>
      <c r="AE422" s="67" t="str">
        <f t="shared" si="49"/>
        <v/>
      </c>
      <c r="AF422" s="68" t="str">
        <f t="shared" si="50"/>
        <v/>
      </c>
      <c r="AG422" s="67" t="str">
        <f t="shared" si="51"/>
        <v/>
      </c>
      <c r="AH422" s="67" t="str">
        <f>IF(AE422="","",IF(COUNTIF('Books Register'!$AM$5:$AM$504,AE422)=1,SUMIF('Books Register'!$AM$5:$AM$504,AE422,'Books Register'!$AZ$5:$AZ$504),""))</f>
        <v/>
      </c>
      <c r="AI422" s="67" t="str">
        <f>IF(A422="","",IF(OR(AG422&gt;1,COUNTIF('Books Register'!$AM$5:$AM$504,AE422)&gt;1),"Duplicate",IF(AH422="","Only in 2B",INDEX('Books Register'!$AX$5:$AX$504,AH422))))</f>
        <v/>
      </c>
      <c r="AJ422" s="69" t="str">
        <f t="shared" si="52"/>
        <v/>
      </c>
      <c r="AK422" s="69" t="str">
        <f>IF(A422="","",IF(AND(R422&lt;&gt;"",R422&lt;&gt;Setup!$B$7),"Review POS / state",IF(SUMIF('FY Deadlines'!$A$5:$A$14,IF(MONTH(H422)&gt;=4,YEAR(H422),YEAR(H422)-1),'FY Deadlines'!$F$5:$F$14)=0,"Review FY deadline",IF(COUNTIFS('Books Register'!$AM$5:$AM$504,AE422,'Books Register'!$AI$5:$AI$504,"&gt;0")&gt;0,"Open - verify claim period",IF(AND(H422&lt;&gt;"",Setup!$B$24&gt;SUMIF('FY Deadlines'!$A$5:$A$14,IF(MONTH(H422)&gt;=4,YEAR(H422),YEAR(H422)-1),'FY Deadlines'!$F$5:$F$14)),"Section 16(4) expired","Open")))))</f>
        <v/>
      </c>
      <c r="AL422" s="190">
        <f t="shared" si="53"/>
        <v>418</v>
      </c>
      <c r="AM422" s="192" t="str">
        <f t="shared" si="54"/>
        <v/>
      </c>
      <c r="AN422" s="192" t="str">
        <f t="shared" si="55"/>
        <v/>
      </c>
    </row>
    <row r="423" spans="1:40" ht="15" customHeight="1" x14ac:dyDescent="0.25">
      <c r="A423" s="87"/>
      <c r="B423" s="88"/>
      <c r="C423" s="88"/>
      <c r="D423" s="88"/>
      <c r="E423" s="194"/>
      <c r="F423" s="88"/>
      <c r="G423" s="88"/>
      <c r="H423" s="89"/>
      <c r="I423" s="89"/>
      <c r="J423" s="89"/>
      <c r="K423" s="89"/>
      <c r="L423" s="90"/>
      <c r="M423" s="90"/>
      <c r="N423" s="90"/>
      <c r="O423" s="90"/>
      <c r="P423" s="90"/>
      <c r="Q423" s="90"/>
      <c r="R423" s="88"/>
      <c r="S423" s="88"/>
      <c r="T423" s="88"/>
      <c r="U423" s="88"/>
      <c r="V423" s="88"/>
      <c r="W423" s="89"/>
      <c r="X423" s="88"/>
      <c r="Y423" s="90"/>
      <c r="Z423" s="88"/>
      <c r="AA423" s="88"/>
      <c r="AB423" s="88"/>
      <c r="AC423" s="88"/>
      <c r="AD423" s="66" t="str">
        <f t="shared" si="48"/>
        <v/>
      </c>
      <c r="AE423" s="67" t="str">
        <f t="shared" si="49"/>
        <v/>
      </c>
      <c r="AF423" s="68" t="str">
        <f t="shared" si="50"/>
        <v/>
      </c>
      <c r="AG423" s="67" t="str">
        <f t="shared" si="51"/>
        <v/>
      </c>
      <c r="AH423" s="67" t="str">
        <f>IF(AE423="","",IF(COUNTIF('Books Register'!$AM$5:$AM$504,AE423)=1,SUMIF('Books Register'!$AM$5:$AM$504,AE423,'Books Register'!$AZ$5:$AZ$504),""))</f>
        <v/>
      </c>
      <c r="AI423" s="67" t="str">
        <f>IF(A423="","",IF(OR(AG423&gt;1,COUNTIF('Books Register'!$AM$5:$AM$504,AE423)&gt;1),"Duplicate",IF(AH423="","Only in 2B",INDEX('Books Register'!$AX$5:$AX$504,AH423))))</f>
        <v/>
      </c>
      <c r="AJ423" s="69" t="str">
        <f t="shared" si="52"/>
        <v/>
      </c>
      <c r="AK423" s="69" t="str">
        <f>IF(A423="","",IF(AND(R423&lt;&gt;"",R423&lt;&gt;Setup!$B$7),"Review POS / state",IF(SUMIF('FY Deadlines'!$A$5:$A$14,IF(MONTH(H423)&gt;=4,YEAR(H423),YEAR(H423)-1),'FY Deadlines'!$F$5:$F$14)=0,"Review FY deadline",IF(COUNTIFS('Books Register'!$AM$5:$AM$504,AE423,'Books Register'!$AI$5:$AI$504,"&gt;0")&gt;0,"Open - verify claim period",IF(AND(H423&lt;&gt;"",Setup!$B$24&gt;SUMIF('FY Deadlines'!$A$5:$A$14,IF(MONTH(H423)&gt;=4,YEAR(H423),YEAR(H423)-1),'FY Deadlines'!$F$5:$F$14)),"Section 16(4) expired","Open")))))</f>
        <v/>
      </c>
      <c r="AL423" s="190">
        <f t="shared" si="53"/>
        <v>419</v>
      </c>
      <c r="AM423" s="192" t="str">
        <f t="shared" si="54"/>
        <v/>
      </c>
      <c r="AN423" s="192" t="str">
        <f t="shared" si="55"/>
        <v/>
      </c>
    </row>
    <row r="424" spans="1:40" ht="15" customHeight="1" x14ac:dyDescent="0.25">
      <c r="A424" s="87"/>
      <c r="B424" s="88"/>
      <c r="C424" s="88"/>
      <c r="D424" s="88"/>
      <c r="E424" s="194"/>
      <c r="F424" s="88"/>
      <c r="G424" s="88"/>
      <c r="H424" s="89"/>
      <c r="I424" s="89"/>
      <c r="J424" s="89"/>
      <c r="K424" s="89"/>
      <c r="L424" s="90"/>
      <c r="M424" s="90"/>
      <c r="N424" s="90"/>
      <c r="O424" s="90"/>
      <c r="P424" s="90"/>
      <c r="Q424" s="90"/>
      <c r="R424" s="88"/>
      <c r="S424" s="88"/>
      <c r="T424" s="88"/>
      <c r="U424" s="88"/>
      <c r="V424" s="88"/>
      <c r="W424" s="89"/>
      <c r="X424" s="88"/>
      <c r="Y424" s="90"/>
      <c r="Z424" s="88"/>
      <c r="AA424" s="88"/>
      <c r="AB424" s="88"/>
      <c r="AC424" s="88"/>
      <c r="AD424" s="66" t="str">
        <f t="shared" si="48"/>
        <v/>
      </c>
      <c r="AE424" s="67" t="str">
        <f t="shared" si="49"/>
        <v/>
      </c>
      <c r="AF424" s="68" t="str">
        <f t="shared" si="50"/>
        <v/>
      </c>
      <c r="AG424" s="67" t="str">
        <f t="shared" si="51"/>
        <v/>
      </c>
      <c r="AH424" s="67" t="str">
        <f>IF(AE424="","",IF(COUNTIF('Books Register'!$AM$5:$AM$504,AE424)=1,SUMIF('Books Register'!$AM$5:$AM$504,AE424,'Books Register'!$AZ$5:$AZ$504),""))</f>
        <v/>
      </c>
      <c r="AI424" s="67" t="str">
        <f>IF(A424="","",IF(OR(AG424&gt;1,COUNTIF('Books Register'!$AM$5:$AM$504,AE424)&gt;1),"Duplicate",IF(AH424="","Only in 2B",INDEX('Books Register'!$AX$5:$AX$504,AH424))))</f>
        <v/>
      </c>
      <c r="AJ424" s="69" t="str">
        <f t="shared" si="52"/>
        <v/>
      </c>
      <c r="AK424" s="69" t="str">
        <f>IF(A424="","",IF(AND(R424&lt;&gt;"",R424&lt;&gt;Setup!$B$7),"Review POS / state",IF(SUMIF('FY Deadlines'!$A$5:$A$14,IF(MONTH(H424)&gt;=4,YEAR(H424),YEAR(H424)-1),'FY Deadlines'!$F$5:$F$14)=0,"Review FY deadline",IF(COUNTIFS('Books Register'!$AM$5:$AM$504,AE424,'Books Register'!$AI$5:$AI$504,"&gt;0")&gt;0,"Open - verify claim period",IF(AND(H424&lt;&gt;"",Setup!$B$24&gt;SUMIF('FY Deadlines'!$A$5:$A$14,IF(MONTH(H424)&gt;=4,YEAR(H424),YEAR(H424)-1),'FY Deadlines'!$F$5:$F$14)),"Section 16(4) expired","Open")))))</f>
        <v/>
      </c>
      <c r="AL424" s="190">
        <f t="shared" si="53"/>
        <v>420</v>
      </c>
      <c r="AM424" s="192" t="str">
        <f t="shared" si="54"/>
        <v/>
      </c>
      <c r="AN424" s="192" t="str">
        <f t="shared" si="55"/>
        <v/>
      </c>
    </row>
    <row r="425" spans="1:40" ht="15" customHeight="1" x14ac:dyDescent="0.25">
      <c r="A425" s="87"/>
      <c r="B425" s="88"/>
      <c r="C425" s="88"/>
      <c r="D425" s="88"/>
      <c r="E425" s="194"/>
      <c r="F425" s="88"/>
      <c r="G425" s="88"/>
      <c r="H425" s="89"/>
      <c r="I425" s="89"/>
      <c r="J425" s="89"/>
      <c r="K425" s="89"/>
      <c r="L425" s="90"/>
      <c r="M425" s="90"/>
      <c r="N425" s="90"/>
      <c r="O425" s="90"/>
      <c r="P425" s="90"/>
      <c r="Q425" s="90"/>
      <c r="R425" s="88"/>
      <c r="S425" s="88"/>
      <c r="T425" s="88"/>
      <c r="U425" s="88"/>
      <c r="V425" s="88"/>
      <c r="W425" s="89"/>
      <c r="X425" s="88"/>
      <c r="Y425" s="90"/>
      <c r="Z425" s="88"/>
      <c r="AA425" s="88"/>
      <c r="AB425" s="88"/>
      <c r="AC425" s="88"/>
      <c r="AD425" s="66" t="str">
        <f t="shared" si="48"/>
        <v/>
      </c>
      <c r="AE425" s="67" t="str">
        <f t="shared" si="49"/>
        <v/>
      </c>
      <c r="AF425" s="68" t="str">
        <f t="shared" si="50"/>
        <v/>
      </c>
      <c r="AG425" s="67" t="str">
        <f t="shared" si="51"/>
        <v/>
      </c>
      <c r="AH425" s="67" t="str">
        <f>IF(AE425="","",IF(COUNTIF('Books Register'!$AM$5:$AM$504,AE425)=1,SUMIF('Books Register'!$AM$5:$AM$504,AE425,'Books Register'!$AZ$5:$AZ$504),""))</f>
        <v/>
      </c>
      <c r="AI425" s="67" t="str">
        <f>IF(A425="","",IF(OR(AG425&gt;1,COUNTIF('Books Register'!$AM$5:$AM$504,AE425)&gt;1),"Duplicate",IF(AH425="","Only in 2B",INDEX('Books Register'!$AX$5:$AX$504,AH425))))</f>
        <v/>
      </c>
      <c r="AJ425" s="69" t="str">
        <f t="shared" si="52"/>
        <v/>
      </c>
      <c r="AK425" s="69" t="str">
        <f>IF(A425="","",IF(AND(R425&lt;&gt;"",R425&lt;&gt;Setup!$B$7),"Review POS / state",IF(SUMIF('FY Deadlines'!$A$5:$A$14,IF(MONTH(H425)&gt;=4,YEAR(H425),YEAR(H425)-1),'FY Deadlines'!$F$5:$F$14)=0,"Review FY deadline",IF(COUNTIFS('Books Register'!$AM$5:$AM$504,AE425,'Books Register'!$AI$5:$AI$504,"&gt;0")&gt;0,"Open - verify claim period",IF(AND(H425&lt;&gt;"",Setup!$B$24&gt;SUMIF('FY Deadlines'!$A$5:$A$14,IF(MONTH(H425)&gt;=4,YEAR(H425),YEAR(H425)-1),'FY Deadlines'!$F$5:$F$14)),"Section 16(4) expired","Open")))))</f>
        <v/>
      </c>
      <c r="AL425" s="190">
        <f t="shared" si="53"/>
        <v>421</v>
      </c>
      <c r="AM425" s="192" t="str">
        <f t="shared" si="54"/>
        <v/>
      </c>
      <c r="AN425" s="192" t="str">
        <f t="shared" si="55"/>
        <v/>
      </c>
    </row>
    <row r="426" spans="1:40" ht="15" customHeight="1" x14ac:dyDescent="0.25">
      <c r="A426" s="87"/>
      <c r="B426" s="88"/>
      <c r="C426" s="88"/>
      <c r="D426" s="88"/>
      <c r="E426" s="194"/>
      <c r="F426" s="88"/>
      <c r="G426" s="88"/>
      <c r="H426" s="89"/>
      <c r="I426" s="89"/>
      <c r="J426" s="89"/>
      <c r="K426" s="89"/>
      <c r="L426" s="90"/>
      <c r="M426" s="90"/>
      <c r="N426" s="90"/>
      <c r="O426" s="90"/>
      <c r="P426" s="90"/>
      <c r="Q426" s="90"/>
      <c r="R426" s="88"/>
      <c r="S426" s="88"/>
      <c r="T426" s="88"/>
      <c r="U426" s="88"/>
      <c r="V426" s="88"/>
      <c r="W426" s="89"/>
      <c r="X426" s="88"/>
      <c r="Y426" s="90"/>
      <c r="Z426" s="88"/>
      <c r="AA426" s="88"/>
      <c r="AB426" s="88"/>
      <c r="AC426" s="88"/>
      <c r="AD426" s="66" t="str">
        <f t="shared" si="48"/>
        <v/>
      </c>
      <c r="AE426" s="67" t="str">
        <f t="shared" si="49"/>
        <v/>
      </c>
      <c r="AF426" s="68" t="str">
        <f t="shared" si="50"/>
        <v/>
      </c>
      <c r="AG426" s="67" t="str">
        <f t="shared" si="51"/>
        <v/>
      </c>
      <c r="AH426" s="67" t="str">
        <f>IF(AE426="","",IF(COUNTIF('Books Register'!$AM$5:$AM$504,AE426)=1,SUMIF('Books Register'!$AM$5:$AM$504,AE426,'Books Register'!$AZ$5:$AZ$504),""))</f>
        <v/>
      </c>
      <c r="AI426" s="67" t="str">
        <f>IF(A426="","",IF(OR(AG426&gt;1,COUNTIF('Books Register'!$AM$5:$AM$504,AE426)&gt;1),"Duplicate",IF(AH426="","Only in 2B",INDEX('Books Register'!$AX$5:$AX$504,AH426))))</f>
        <v/>
      </c>
      <c r="AJ426" s="69" t="str">
        <f t="shared" si="52"/>
        <v/>
      </c>
      <c r="AK426" s="69" t="str">
        <f>IF(A426="","",IF(AND(R426&lt;&gt;"",R426&lt;&gt;Setup!$B$7),"Review POS / state",IF(SUMIF('FY Deadlines'!$A$5:$A$14,IF(MONTH(H426)&gt;=4,YEAR(H426),YEAR(H426)-1),'FY Deadlines'!$F$5:$F$14)=0,"Review FY deadline",IF(COUNTIFS('Books Register'!$AM$5:$AM$504,AE426,'Books Register'!$AI$5:$AI$504,"&gt;0")&gt;0,"Open - verify claim period",IF(AND(H426&lt;&gt;"",Setup!$B$24&gt;SUMIF('FY Deadlines'!$A$5:$A$14,IF(MONTH(H426)&gt;=4,YEAR(H426),YEAR(H426)-1),'FY Deadlines'!$F$5:$F$14)),"Section 16(4) expired","Open")))))</f>
        <v/>
      </c>
      <c r="AL426" s="190">
        <f t="shared" si="53"/>
        <v>422</v>
      </c>
      <c r="AM426" s="192" t="str">
        <f t="shared" si="54"/>
        <v/>
      </c>
      <c r="AN426" s="192" t="str">
        <f t="shared" si="55"/>
        <v/>
      </c>
    </row>
    <row r="427" spans="1:40" ht="15" customHeight="1" x14ac:dyDescent="0.25">
      <c r="A427" s="87"/>
      <c r="B427" s="88"/>
      <c r="C427" s="88"/>
      <c r="D427" s="88"/>
      <c r="E427" s="194"/>
      <c r="F427" s="88"/>
      <c r="G427" s="88"/>
      <c r="H427" s="89"/>
      <c r="I427" s="89"/>
      <c r="J427" s="89"/>
      <c r="K427" s="89"/>
      <c r="L427" s="90"/>
      <c r="M427" s="90"/>
      <c r="N427" s="90"/>
      <c r="O427" s="90"/>
      <c r="P427" s="90"/>
      <c r="Q427" s="90"/>
      <c r="R427" s="88"/>
      <c r="S427" s="88"/>
      <c r="T427" s="88"/>
      <c r="U427" s="88"/>
      <c r="V427" s="88"/>
      <c r="W427" s="89"/>
      <c r="X427" s="88"/>
      <c r="Y427" s="90"/>
      <c r="Z427" s="88"/>
      <c r="AA427" s="88"/>
      <c r="AB427" s="88"/>
      <c r="AC427" s="88"/>
      <c r="AD427" s="66" t="str">
        <f t="shared" si="48"/>
        <v/>
      </c>
      <c r="AE427" s="67" t="str">
        <f t="shared" si="49"/>
        <v/>
      </c>
      <c r="AF427" s="68" t="str">
        <f t="shared" si="50"/>
        <v/>
      </c>
      <c r="AG427" s="67" t="str">
        <f t="shared" si="51"/>
        <v/>
      </c>
      <c r="AH427" s="67" t="str">
        <f>IF(AE427="","",IF(COUNTIF('Books Register'!$AM$5:$AM$504,AE427)=1,SUMIF('Books Register'!$AM$5:$AM$504,AE427,'Books Register'!$AZ$5:$AZ$504),""))</f>
        <v/>
      </c>
      <c r="AI427" s="67" t="str">
        <f>IF(A427="","",IF(OR(AG427&gt;1,COUNTIF('Books Register'!$AM$5:$AM$504,AE427)&gt;1),"Duplicate",IF(AH427="","Only in 2B",INDEX('Books Register'!$AX$5:$AX$504,AH427))))</f>
        <v/>
      </c>
      <c r="AJ427" s="69" t="str">
        <f t="shared" si="52"/>
        <v/>
      </c>
      <c r="AK427" s="69" t="str">
        <f>IF(A427="","",IF(AND(R427&lt;&gt;"",R427&lt;&gt;Setup!$B$7),"Review POS / state",IF(SUMIF('FY Deadlines'!$A$5:$A$14,IF(MONTH(H427)&gt;=4,YEAR(H427),YEAR(H427)-1),'FY Deadlines'!$F$5:$F$14)=0,"Review FY deadline",IF(COUNTIFS('Books Register'!$AM$5:$AM$504,AE427,'Books Register'!$AI$5:$AI$504,"&gt;0")&gt;0,"Open - verify claim period",IF(AND(H427&lt;&gt;"",Setup!$B$24&gt;SUMIF('FY Deadlines'!$A$5:$A$14,IF(MONTH(H427)&gt;=4,YEAR(H427),YEAR(H427)-1),'FY Deadlines'!$F$5:$F$14)),"Section 16(4) expired","Open")))))</f>
        <v/>
      </c>
      <c r="AL427" s="190">
        <f t="shared" si="53"/>
        <v>423</v>
      </c>
      <c r="AM427" s="192" t="str">
        <f t="shared" si="54"/>
        <v/>
      </c>
      <c r="AN427" s="192" t="str">
        <f t="shared" si="55"/>
        <v/>
      </c>
    </row>
    <row r="428" spans="1:40" ht="15" customHeight="1" x14ac:dyDescent="0.25">
      <c r="A428" s="87"/>
      <c r="B428" s="88"/>
      <c r="C428" s="88"/>
      <c r="D428" s="88"/>
      <c r="E428" s="194"/>
      <c r="F428" s="88"/>
      <c r="G428" s="88"/>
      <c r="H428" s="89"/>
      <c r="I428" s="89"/>
      <c r="J428" s="89"/>
      <c r="K428" s="89"/>
      <c r="L428" s="90"/>
      <c r="M428" s="90"/>
      <c r="N428" s="90"/>
      <c r="O428" s="90"/>
      <c r="P428" s="90"/>
      <c r="Q428" s="90"/>
      <c r="R428" s="88"/>
      <c r="S428" s="88"/>
      <c r="T428" s="88"/>
      <c r="U428" s="88"/>
      <c r="V428" s="88"/>
      <c r="W428" s="89"/>
      <c r="X428" s="88"/>
      <c r="Y428" s="90"/>
      <c r="Z428" s="88"/>
      <c r="AA428" s="88"/>
      <c r="AB428" s="88"/>
      <c r="AC428" s="88"/>
      <c r="AD428" s="66" t="str">
        <f t="shared" si="48"/>
        <v/>
      </c>
      <c r="AE428" s="67" t="str">
        <f t="shared" si="49"/>
        <v/>
      </c>
      <c r="AF428" s="68" t="str">
        <f t="shared" si="50"/>
        <v/>
      </c>
      <c r="AG428" s="67" t="str">
        <f t="shared" si="51"/>
        <v/>
      </c>
      <c r="AH428" s="67" t="str">
        <f>IF(AE428="","",IF(COUNTIF('Books Register'!$AM$5:$AM$504,AE428)=1,SUMIF('Books Register'!$AM$5:$AM$504,AE428,'Books Register'!$AZ$5:$AZ$504),""))</f>
        <v/>
      </c>
      <c r="AI428" s="67" t="str">
        <f>IF(A428="","",IF(OR(AG428&gt;1,COUNTIF('Books Register'!$AM$5:$AM$504,AE428)&gt;1),"Duplicate",IF(AH428="","Only in 2B",INDEX('Books Register'!$AX$5:$AX$504,AH428))))</f>
        <v/>
      </c>
      <c r="AJ428" s="69" t="str">
        <f t="shared" si="52"/>
        <v/>
      </c>
      <c r="AK428" s="69" t="str">
        <f>IF(A428="","",IF(AND(R428&lt;&gt;"",R428&lt;&gt;Setup!$B$7),"Review POS / state",IF(SUMIF('FY Deadlines'!$A$5:$A$14,IF(MONTH(H428)&gt;=4,YEAR(H428),YEAR(H428)-1),'FY Deadlines'!$F$5:$F$14)=0,"Review FY deadline",IF(COUNTIFS('Books Register'!$AM$5:$AM$504,AE428,'Books Register'!$AI$5:$AI$504,"&gt;0")&gt;0,"Open - verify claim period",IF(AND(H428&lt;&gt;"",Setup!$B$24&gt;SUMIF('FY Deadlines'!$A$5:$A$14,IF(MONTH(H428)&gt;=4,YEAR(H428),YEAR(H428)-1),'FY Deadlines'!$F$5:$F$14)),"Section 16(4) expired","Open")))))</f>
        <v/>
      </c>
      <c r="AL428" s="190">
        <f t="shared" si="53"/>
        <v>424</v>
      </c>
      <c r="AM428" s="192" t="str">
        <f t="shared" si="54"/>
        <v/>
      </c>
      <c r="AN428" s="192" t="str">
        <f t="shared" si="55"/>
        <v/>
      </c>
    </row>
    <row r="429" spans="1:40" ht="15" customHeight="1" x14ac:dyDescent="0.25">
      <c r="A429" s="87"/>
      <c r="B429" s="88"/>
      <c r="C429" s="88"/>
      <c r="D429" s="88"/>
      <c r="E429" s="194"/>
      <c r="F429" s="88"/>
      <c r="G429" s="88"/>
      <c r="H429" s="89"/>
      <c r="I429" s="89"/>
      <c r="J429" s="89"/>
      <c r="K429" s="89"/>
      <c r="L429" s="90"/>
      <c r="M429" s="90"/>
      <c r="N429" s="90"/>
      <c r="O429" s="90"/>
      <c r="P429" s="90"/>
      <c r="Q429" s="90"/>
      <c r="R429" s="88"/>
      <c r="S429" s="88"/>
      <c r="T429" s="88"/>
      <c r="U429" s="88"/>
      <c r="V429" s="88"/>
      <c r="W429" s="89"/>
      <c r="X429" s="88"/>
      <c r="Y429" s="90"/>
      <c r="Z429" s="88"/>
      <c r="AA429" s="88"/>
      <c r="AB429" s="88"/>
      <c r="AC429" s="88"/>
      <c r="AD429" s="66" t="str">
        <f t="shared" si="48"/>
        <v/>
      </c>
      <c r="AE429" s="67" t="str">
        <f t="shared" si="49"/>
        <v/>
      </c>
      <c r="AF429" s="68" t="str">
        <f t="shared" si="50"/>
        <v/>
      </c>
      <c r="AG429" s="67" t="str">
        <f t="shared" si="51"/>
        <v/>
      </c>
      <c r="AH429" s="67" t="str">
        <f>IF(AE429="","",IF(COUNTIF('Books Register'!$AM$5:$AM$504,AE429)=1,SUMIF('Books Register'!$AM$5:$AM$504,AE429,'Books Register'!$AZ$5:$AZ$504),""))</f>
        <v/>
      </c>
      <c r="AI429" s="67" t="str">
        <f>IF(A429="","",IF(OR(AG429&gt;1,COUNTIF('Books Register'!$AM$5:$AM$504,AE429)&gt;1),"Duplicate",IF(AH429="","Only in 2B",INDEX('Books Register'!$AX$5:$AX$504,AH429))))</f>
        <v/>
      </c>
      <c r="AJ429" s="69" t="str">
        <f t="shared" si="52"/>
        <v/>
      </c>
      <c r="AK429" s="69" t="str">
        <f>IF(A429="","",IF(AND(R429&lt;&gt;"",R429&lt;&gt;Setup!$B$7),"Review POS / state",IF(SUMIF('FY Deadlines'!$A$5:$A$14,IF(MONTH(H429)&gt;=4,YEAR(H429),YEAR(H429)-1),'FY Deadlines'!$F$5:$F$14)=0,"Review FY deadline",IF(COUNTIFS('Books Register'!$AM$5:$AM$504,AE429,'Books Register'!$AI$5:$AI$504,"&gt;0")&gt;0,"Open - verify claim period",IF(AND(H429&lt;&gt;"",Setup!$B$24&gt;SUMIF('FY Deadlines'!$A$5:$A$14,IF(MONTH(H429)&gt;=4,YEAR(H429),YEAR(H429)-1),'FY Deadlines'!$F$5:$F$14)),"Section 16(4) expired","Open")))))</f>
        <v/>
      </c>
      <c r="AL429" s="190">
        <f t="shared" si="53"/>
        <v>425</v>
      </c>
      <c r="AM429" s="192" t="str">
        <f t="shared" si="54"/>
        <v/>
      </c>
      <c r="AN429" s="192" t="str">
        <f t="shared" si="55"/>
        <v/>
      </c>
    </row>
    <row r="430" spans="1:40" ht="15" customHeight="1" x14ac:dyDescent="0.25">
      <c r="A430" s="87"/>
      <c r="B430" s="88"/>
      <c r="C430" s="88"/>
      <c r="D430" s="88"/>
      <c r="E430" s="194"/>
      <c r="F430" s="88"/>
      <c r="G430" s="88"/>
      <c r="H430" s="89"/>
      <c r="I430" s="89"/>
      <c r="J430" s="89"/>
      <c r="K430" s="89"/>
      <c r="L430" s="90"/>
      <c r="M430" s="90"/>
      <c r="N430" s="90"/>
      <c r="O430" s="90"/>
      <c r="P430" s="90"/>
      <c r="Q430" s="90"/>
      <c r="R430" s="88"/>
      <c r="S430" s="88"/>
      <c r="T430" s="88"/>
      <c r="U430" s="88"/>
      <c r="V430" s="88"/>
      <c r="W430" s="89"/>
      <c r="X430" s="88"/>
      <c r="Y430" s="90"/>
      <c r="Z430" s="88"/>
      <c r="AA430" s="88"/>
      <c r="AB430" s="88"/>
      <c r="AC430" s="88"/>
      <c r="AD430" s="66" t="str">
        <f t="shared" si="48"/>
        <v/>
      </c>
      <c r="AE430" s="67" t="str">
        <f t="shared" si="49"/>
        <v/>
      </c>
      <c r="AF430" s="68" t="str">
        <f t="shared" si="50"/>
        <v/>
      </c>
      <c r="AG430" s="67" t="str">
        <f t="shared" si="51"/>
        <v/>
      </c>
      <c r="AH430" s="67" t="str">
        <f>IF(AE430="","",IF(COUNTIF('Books Register'!$AM$5:$AM$504,AE430)=1,SUMIF('Books Register'!$AM$5:$AM$504,AE430,'Books Register'!$AZ$5:$AZ$504),""))</f>
        <v/>
      </c>
      <c r="AI430" s="67" t="str">
        <f>IF(A430="","",IF(OR(AG430&gt;1,COUNTIF('Books Register'!$AM$5:$AM$504,AE430)&gt;1),"Duplicate",IF(AH430="","Only in 2B",INDEX('Books Register'!$AX$5:$AX$504,AH430))))</f>
        <v/>
      </c>
      <c r="AJ430" s="69" t="str">
        <f t="shared" si="52"/>
        <v/>
      </c>
      <c r="AK430" s="69" t="str">
        <f>IF(A430="","",IF(AND(R430&lt;&gt;"",R430&lt;&gt;Setup!$B$7),"Review POS / state",IF(SUMIF('FY Deadlines'!$A$5:$A$14,IF(MONTH(H430)&gt;=4,YEAR(H430),YEAR(H430)-1),'FY Deadlines'!$F$5:$F$14)=0,"Review FY deadline",IF(COUNTIFS('Books Register'!$AM$5:$AM$504,AE430,'Books Register'!$AI$5:$AI$504,"&gt;0")&gt;0,"Open - verify claim period",IF(AND(H430&lt;&gt;"",Setup!$B$24&gt;SUMIF('FY Deadlines'!$A$5:$A$14,IF(MONTH(H430)&gt;=4,YEAR(H430),YEAR(H430)-1),'FY Deadlines'!$F$5:$F$14)),"Section 16(4) expired","Open")))))</f>
        <v/>
      </c>
      <c r="AL430" s="190">
        <f t="shared" si="53"/>
        <v>426</v>
      </c>
      <c r="AM430" s="192" t="str">
        <f t="shared" si="54"/>
        <v/>
      </c>
      <c r="AN430" s="192" t="str">
        <f t="shared" si="55"/>
        <v/>
      </c>
    </row>
    <row r="431" spans="1:40" ht="15" customHeight="1" x14ac:dyDescent="0.25">
      <c r="A431" s="87"/>
      <c r="B431" s="88"/>
      <c r="C431" s="88"/>
      <c r="D431" s="88"/>
      <c r="E431" s="194"/>
      <c r="F431" s="88"/>
      <c r="G431" s="88"/>
      <c r="H431" s="89"/>
      <c r="I431" s="89"/>
      <c r="J431" s="89"/>
      <c r="K431" s="89"/>
      <c r="L431" s="90"/>
      <c r="M431" s="90"/>
      <c r="N431" s="90"/>
      <c r="O431" s="90"/>
      <c r="P431" s="90"/>
      <c r="Q431" s="90"/>
      <c r="R431" s="88"/>
      <c r="S431" s="88"/>
      <c r="T431" s="88"/>
      <c r="U431" s="88"/>
      <c r="V431" s="88"/>
      <c r="W431" s="89"/>
      <c r="X431" s="88"/>
      <c r="Y431" s="90"/>
      <c r="Z431" s="88"/>
      <c r="AA431" s="88"/>
      <c r="AB431" s="88"/>
      <c r="AC431" s="88"/>
      <c r="AD431" s="66" t="str">
        <f t="shared" si="48"/>
        <v/>
      </c>
      <c r="AE431" s="67" t="str">
        <f t="shared" si="49"/>
        <v/>
      </c>
      <c r="AF431" s="68" t="str">
        <f t="shared" si="50"/>
        <v/>
      </c>
      <c r="AG431" s="67" t="str">
        <f t="shared" si="51"/>
        <v/>
      </c>
      <c r="AH431" s="67" t="str">
        <f>IF(AE431="","",IF(COUNTIF('Books Register'!$AM$5:$AM$504,AE431)=1,SUMIF('Books Register'!$AM$5:$AM$504,AE431,'Books Register'!$AZ$5:$AZ$504),""))</f>
        <v/>
      </c>
      <c r="AI431" s="67" t="str">
        <f>IF(A431="","",IF(OR(AG431&gt;1,COUNTIF('Books Register'!$AM$5:$AM$504,AE431)&gt;1),"Duplicate",IF(AH431="","Only in 2B",INDEX('Books Register'!$AX$5:$AX$504,AH431))))</f>
        <v/>
      </c>
      <c r="AJ431" s="69" t="str">
        <f t="shared" si="52"/>
        <v/>
      </c>
      <c r="AK431" s="69" t="str">
        <f>IF(A431="","",IF(AND(R431&lt;&gt;"",R431&lt;&gt;Setup!$B$7),"Review POS / state",IF(SUMIF('FY Deadlines'!$A$5:$A$14,IF(MONTH(H431)&gt;=4,YEAR(H431),YEAR(H431)-1),'FY Deadlines'!$F$5:$F$14)=0,"Review FY deadline",IF(COUNTIFS('Books Register'!$AM$5:$AM$504,AE431,'Books Register'!$AI$5:$AI$504,"&gt;0")&gt;0,"Open - verify claim period",IF(AND(H431&lt;&gt;"",Setup!$B$24&gt;SUMIF('FY Deadlines'!$A$5:$A$14,IF(MONTH(H431)&gt;=4,YEAR(H431),YEAR(H431)-1),'FY Deadlines'!$F$5:$F$14)),"Section 16(4) expired","Open")))))</f>
        <v/>
      </c>
      <c r="AL431" s="190">
        <f t="shared" si="53"/>
        <v>427</v>
      </c>
      <c r="AM431" s="192" t="str">
        <f t="shared" si="54"/>
        <v/>
      </c>
      <c r="AN431" s="192" t="str">
        <f t="shared" si="55"/>
        <v/>
      </c>
    </row>
    <row r="432" spans="1:40" ht="15" customHeight="1" x14ac:dyDescent="0.25">
      <c r="A432" s="87"/>
      <c r="B432" s="88"/>
      <c r="C432" s="88"/>
      <c r="D432" s="88"/>
      <c r="E432" s="194"/>
      <c r="F432" s="88"/>
      <c r="G432" s="88"/>
      <c r="H432" s="89"/>
      <c r="I432" s="89"/>
      <c r="J432" s="89"/>
      <c r="K432" s="89"/>
      <c r="L432" s="90"/>
      <c r="M432" s="90"/>
      <c r="N432" s="90"/>
      <c r="O432" s="90"/>
      <c r="P432" s="90"/>
      <c r="Q432" s="90"/>
      <c r="R432" s="88"/>
      <c r="S432" s="88"/>
      <c r="T432" s="88"/>
      <c r="U432" s="88"/>
      <c r="V432" s="88"/>
      <c r="W432" s="89"/>
      <c r="X432" s="88"/>
      <c r="Y432" s="90"/>
      <c r="Z432" s="88"/>
      <c r="AA432" s="88"/>
      <c r="AB432" s="88"/>
      <c r="AC432" s="88"/>
      <c r="AD432" s="66" t="str">
        <f t="shared" si="48"/>
        <v/>
      </c>
      <c r="AE432" s="67" t="str">
        <f t="shared" si="49"/>
        <v/>
      </c>
      <c r="AF432" s="68" t="str">
        <f t="shared" si="50"/>
        <v/>
      </c>
      <c r="AG432" s="67" t="str">
        <f t="shared" si="51"/>
        <v/>
      </c>
      <c r="AH432" s="67" t="str">
        <f>IF(AE432="","",IF(COUNTIF('Books Register'!$AM$5:$AM$504,AE432)=1,SUMIF('Books Register'!$AM$5:$AM$504,AE432,'Books Register'!$AZ$5:$AZ$504),""))</f>
        <v/>
      </c>
      <c r="AI432" s="67" t="str">
        <f>IF(A432="","",IF(OR(AG432&gt;1,COUNTIF('Books Register'!$AM$5:$AM$504,AE432)&gt;1),"Duplicate",IF(AH432="","Only in 2B",INDEX('Books Register'!$AX$5:$AX$504,AH432))))</f>
        <v/>
      </c>
      <c r="AJ432" s="69" t="str">
        <f t="shared" si="52"/>
        <v/>
      </c>
      <c r="AK432" s="69" t="str">
        <f>IF(A432="","",IF(AND(R432&lt;&gt;"",R432&lt;&gt;Setup!$B$7),"Review POS / state",IF(SUMIF('FY Deadlines'!$A$5:$A$14,IF(MONTH(H432)&gt;=4,YEAR(H432),YEAR(H432)-1),'FY Deadlines'!$F$5:$F$14)=0,"Review FY deadline",IF(COUNTIFS('Books Register'!$AM$5:$AM$504,AE432,'Books Register'!$AI$5:$AI$504,"&gt;0")&gt;0,"Open - verify claim period",IF(AND(H432&lt;&gt;"",Setup!$B$24&gt;SUMIF('FY Deadlines'!$A$5:$A$14,IF(MONTH(H432)&gt;=4,YEAR(H432),YEAR(H432)-1),'FY Deadlines'!$F$5:$F$14)),"Section 16(4) expired","Open")))))</f>
        <v/>
      </c>
      <c r="AL432" s="190">
        <f t="shared" si="53"/>
        <v>428</v>
      </c>
      <c r="AM432" s="192" t="str">
        <f t="shared" si="54"/>
        <v/>
      </c>
      <c r="AN432" s="192" t="str">
        <f t="shared" si="55"/>
        <v/>
      </c>
    </row>
    <row r="433" spans="1:40" ht="15" customHeight="1" x14ac:dyDescent="0.25">
      <c r="A433" s="87"/>
      <c r="B433" s="88"/>
      <c r="C433" s="88"/>
      <c r="D433" s="88"/>
      <c r="E433" s="194"/>
      <c r="F433" s="88"/>
      <c r="G433" s="88"/>
      <c r="H433" s="89"/>
      <c r="I433" s="89"/>
      <c r="J433" s="89"/>
      <c r="K433" s="89"/>
      <c r="L433" s="90"/>
      <c r="M433" s="90"/>
      <c r="N433" s="90"/>
      <c r="O433" s="90"/>
      <c r="P433" s="90"/>
      <c r="Q433" s="90"/>
      <c r="R433" s="88"/>
      <c r="S433" s="88"/>
      <c r="T433" s="88"/>
      <c r="U433" s="88"/>
      <c r="V433" s="88"/>
      <c r="W433" s="89"/>
      <c r="X433" s="88"/>
      <c r="Y433" s="90"/>
      <c r="Z433" s="88"/>
      <c r="AA433" s="88"/>
      <c r="AB433" s="88"/>
      <c r="AC433" s="88"/>
      <c r="AD433" s="66" t="str">
        <f t="shared" si="48"/>
        <v/>
      </c>
      <c r="AE433" s="67" t="str">
        <f t="shared" si="49"/>
        <v/>
      </c>
      <c r="AF433" s="68" t="str">
        <f t="shared" si="50"/>
        <v/>
      </c>
      <c r="AG433" s="67" t="str">
        <f t="shared" si="51"/>
        <v/>
      </c>
      <c r="AH433" s="67" t="str">
        <f>IF(AE433="","",IF(COUNTIF('Books Register'!$AM$5:$AM$504,AE433)=1,SUMIF('Books Register'!$AM$5:$AM$504,AE433,'Books Register'!$AZ$5:$AZ$504),""))</f>
        <v/>
      </c>
      <c r="AI433" s="67" t="str">
        <f>IF(A433="","",IF(OR(AG433&gt;1,COUNTIF('Books Register'!$AM$5:$AM$504,AE433)&gt;1),"Duplicate",IF(AH433="","Only in 2B",INDEX('Books Register'!$AX$5:$AX$504,AH433))))</f>
        <v/>
      </c>
      <c r="AJ433" s="69" t="str">
        <f t="shared" si="52"/>
        <v/>
      </c>
      <c r="AK433" s="69" t="str">
        <f>IF(A433="","",IF(AND(R433&lt;&gt;"",R433&lt;&gt;Setup!$B$7),"Review POS / state",IF(SUMIF('FY Deadlines'!$A$5:$A$14,IF(MONTH(H433)&gt;=4,YEAR(H433),YEAR(H433)-1),'FY Deadlines'!$F$5:$F$14)=0,"Review FY deadline",IF(COUNTIFS('Books Register'!$AM$5:$AM$504,AE433,'Books Register'!$AI$5:$AI$504,"&gt;0")&gt;0,"Open - verify claim period",IF(AND(H433&lt;&gt;"",Setup!$B$24&gt;SUMIF('FY Deadlines'!$A$5:$A$14,IF(MONTH(H433)&gt;=4,YEAR(H433),YEAR(H433)-1),'FY Deadlines'!$F$5:$F$14)),"Section 16(4) expired","Open")))))</f>
        <v/>
      </c>
      <c r="AL433" s="190">
        <f t="shared" si="53"/>
        <v>429</v>
      </c>
      <c r="AM433" s="192" t="str">
        <f t="shared" si="54"/>
        <v/>
      </c>
      <c r="AN433" s="192" t="str">
        <f t="shared" si="55"/>
        <v/>
      </c>
    </row>
    <row r="434" spans="1:40" ht="15" customHeight="1" x14ac:dyDescent="0.25">
      <c r="A434" s="87"/>
      <c r="B434" s="88"/>
      <c r="C434" s="88"/>
      <c r="D434" s="88"/>
      <c r="E434" s="194"/>
      <c r="F434" s="88"/>
      <c r="G434" s="88"/>
      <c r="H434" s="89"/>
      <c r="I434" s="89"/>
      <c r="J434" s="89"/>
      <c r="K434" s="89"/>
      <c r="L434" s="90"/>
      <c r="M434" s="90"/>
      <c r="N434" s="90"/>
      <c r="O434" s="90"/>
      <c r="P434" s="90"/>
      <c r="Q434" s="90"/>
      <c r="R434" s="88"/>
      <c r="S434" s="88"/>
      <c r="T434" s="88"/>
      <c r="U434" s="88"/>
      <c r="V434" s="88"/>
      <c r="W434" s="89"/>
      <c r="X434" s="88"/>
      <c r="Y434" s="90"/>
      <c r="Z434" s="88"/>
      <c r="AA434" s="88"/>
      <c r="AB434" s="88"/>
      <c r="AC434" s="88"/>
      <c r="AD434" s="66" t="str">
        <f t="shared" si="48"/>
        <v/>
      </c>
      <c r="AE434" s="67" t="str">
        <f t="shared" si="49"/>
        <v/>
      </c>
      <c r="AF434" s="68" t="str">
        <f t="shared" si="50"/>
        <v/>
      </c>
      <c r="AG434" s="67" t="str">
        <f t="shared" si="51"/>
        <v/>
      </c>
      <c r="AH434" s="67" t="str">
        <f>IF(AE434="","",IF(COUNTIF('Books Register'!$AM$5:$AM$504,AE434)=1,SUMIF('Books Register'!$AM$5:$AM$504,AE434,'Books Register'!$AZ$5:$AZ$504),""))</f>
        <v/>
      </c>
      <c r="AI434" s="67" t="str">
        <f>IF(A434="","",IF(OR(AG434&gt;1,COUNTIF('Books Register'!$AM$5:$AM$504,AE434)&gt;1),"Duplicate",IF(AH434="","Only in 2B",INDEX('Books Register'!$AX$5:$AX$504,AH434))))</f>
        <v/>
      </c>
      <c r="AJ434" s="69" t="str">
        <f t="shared" si="52"/>
        <v/>
      </c>
      <c r="AK434" s="69" t="str">
        <f>IF(A434="","",IF(AND(R434&lt;&gt;"",R434&lt;&gt;Setup!$B$7),"Review POS / state",IF(SUMIF('FY Deadlines'!$A$5:$A$14,IF(MONTH(H434)&gt;=4,YEAR(H434),YEAR(H434)-1),'FY Deadlines'!$F$5:$F$14)=0,"Review FY deadline",IF(COUNTIFS('Books Register'!$AM$5:$AM$504,AE434,'Books Register'!$AI$5:$AI$504,"&gt;0")&gt;0,"Open - verify claim period",IF(AND(H434&lt;&gt;"",Setup!$B$24&gt;SUMIF('FY Deadlines'!$A$5:$A$14,IF(MONTH(H434)&gt;=4,YEAR(H434),YEAR(H434)-1),'FY Deadlines'!$F$5:$F$14)),"Section 16(4) expired","Open")))))</f>
        <v/>
      </c>
      <c r="AL434" s="190">
        <f t="shared" si="53"/>
        <v>430</v>
      </c>
      <c r="AM434" s="192" t="str">
        <f t="shared" si="54"/>
        <v/>
      </c>
      <c r="AN434" s="192" t="str">
        <f t="shared" si="55"/>
        <v/>
      </c>
    </row>
    <row r="435" spans="1:40" ht="15" customHeight="1" x14ac:dyDescent="0.25">
      <c r="A435" s="87"/>
      <c r="B435" s="88"/>
      <c r="C435" s="88"/>
      <c r="D435" s="88"/>
      <c r="E435" s="194"/>
      <c r="F435" s="88"/>
      <c r="G435" s="88"/>
      <c r="H435" s="89"/>
      <c r="I435" s="89"/>
      <c r="J435" s="89"/>
      <c r="K435" s="89"/>
      <c r="L435" s="90"/>
      <c r="M435" s="90"/>
      <c r="N435" s="90"/>
      <c r="O435" s="90"/>
      <c r="P435" s="90"/>
      <c r="Q435" s="90"/>
      <c r="R435" s="88"/>
      <c r="S435" s="88"/>
      <c r="T435" s="88"/>
      <c r="U435" s="88"/>
      <c r="V435" s="88"/>
      <c r="W435" s="89"/>
      <c r="X435" s="88"/>
      <c r="Y435" s="90"/>
      <c r="Z435" s="88"/>
      <c r="AA435" s="88"/>
      <c r="AB435" s="88"/>
      <c r="AC435" s="88"/>
      <c r="AD435" s="66" t="str">
        <f t="shared" si="48"/>
        <v/>
      </c>
      <c r="AE435" s="67" t="str">
        <f t="shared" si="49"/>
        <v/>
      </c>
      <c r="AF435" s="68" t="str">
        <f t="shared" si="50"/>
        <v/>
      </c>
      <c r="AG435" s="67" t="str">
        <f t="shared" si="51"/>
        <v/>
      </c>
      <c r="AH435" s="67" t="str">
        <f>IF(AE435="","",IF(COUNTIF('Books Register'!$AM$5:$AM$504,AE435)=1,SUMIF('Books Register'!$AM$5:$AM$504,AE435,'Books Register'!$AZ$5:$AZ$504),""))</f>
        <v/>
      </c>
      <c r="AI435" s="67" t="str">
        <f>IF(A435="","",IF(OR(AG435&gt;1,COUNTIF('Books Register'!$AM$5:$AM$504,AE435)&gt;1),"Duplicate",IF(AH435="","Only in 2B",INDEX('Books Register'!$AX$5:$AX$504,AH435))))</f>
        <v/>
      </c>
      <c r="AJ435" s="69" t="str">
        <f t="shared" si="52"/>
        <v/>
      </c>
      <c r="AK435" s="69" t="str">
        <f>IF(A435="","",IF(AND(R435&lt;&gt;"",R435&lt;&gt;Setup!$B$7),"Review POS / state",IF(SUMIF('FY Deadlines'!$A$5:$A$14,IF(MONTH(H435)&gt;=4,YEAR(H435),YEAR(H435)-1),'FY Deadlines'!$F$5:$F$14)=0,"Review FY deadline",IF(COUNTIFS('Books Register'!$AM$5:$AM$504,AE435,'Books Register'!$AI$5:$AI$504,"&gt;0")&gt;0,"Open - verify claim period",IF(AND(H435&lt;&gt;"",Setup!$B$24&gt;SUMIF('FY Deadlines'!$A$5:$A$14,IF(MONTH(H435)&gt;=4,YEAR(H435),YEAR(H435)-1),'FY Deadlines'!$F$5:$F$14)),"Section 16(4) expired","Open")))))</f>
        <v/>
      </c>
      <c r="AL435" s="190">
        <f t="shared" si="53"/>
        <v>431</v>
      </c>
      <c r="AM435" s="192" t="str">
        <f t="shared" si="54"/>
        <v/>
      </c>
      <c r="AN435" s="192" t="str">
        <f t="shared" si="55"/>
        <v/>
      </c>
    </row>
    <row r="436" spans="1:40" ht="15" customHeight="1" x14ac:dyDescent="0.25">
      <c r="A436" s="87"/>
      <c r="B436" s="88"/>
      <c r="C436" s="88"/>
      <c r="D436" s="88"/>
      <c r="E436" s="194"/>
      <c r="F436" s="88"/>
      <c r="G436" s="88"/>
      <c r="H436" s="89"/>
      <c r="I436" s="89"/>
      <c r="J436" s="89"/>
      <c r="K436" s="89"/>
      <c r="L436" s="90"/>
      <c r="M436" s="90"/>
      <c r="N436" s="90"/>
      <c r="O436" s="90"/>
      <c r="P436" s="90"/>
      <c r="Q436" s="90"/>
      <c r="R436" s="88"/>
      <c r="S436" s="88"/>
      <c r="T436" s="88"/>
      <c r="U436" s="88"/>
      <c r="V436" s="88"/>
      <c r="W436" s="89"/>
      <c r="X436" s="88"/>
      <c r="Y436" s="90"/>
      <c r="Z436" s="88"/>
      <c r="AA436" s="88"/>
      <c r="AB436" s="88"/>
      <c r="AC436" s="88"/>
      <c r="AD436" s="66" t="str">
        <f t="shared" si="48"/>
        <v/>
      </c>
      <c r="AE436" s="67" t="str">
        <f t="shared" si="49"/>
        <v/>
      </c>
      <c r="AF436" s="68" t="str">
        <f t="shared" si="50"/>
        <v/>
      </c>
      <c r="AG436" s="67" t="str">
        <f t="shared" si="51"/>
        <v/>
      </c>
      <c r="AH436" s="67" t="str">
        <f>IF(AE436="","",IF(COUNTIF('Books Register'!$AM$5:$AM$504,AE436)=1,SUMIF('Books Register'!$AM$5:$AM$504,AE436,'Books Register'!$AZ$5:$AZ$504),""))</f>
        <v/>
      </c>
      <c r="AI436" s="67" t="str">
        <f>IF(A436="","",IF(OR(AG436&gt;1,COUNTIF('Books Register'!$AM$5:$AM$504,AE436)&gt;1),"Duplicate",IF(AH436="","Only in 2B",INDEX('Books Register'!$AX$5:$AX$504,AH436))))</f>
        <v/>
      </c>
      <c r="AJ436" s="69" t="str">
        <f t="shared" si="52"/>
        <v/>
      </c>
      <c r="AK436" s="69" t="str">
        <f>IF(A436="","",IF(AND(R436&lt;&gt;"",R436&lt;&gt;Setup!$B$7),"Review POS / state",IF(SUMIF('FY Deadlines'!$A$5:$A$14,IF(MONTH(H436)&gt;=4,YEAR(H436),YEAR(H436)-1),'FY Deadlines'!$F$5:$F$14)=0,"Review FY deadline",IF(COUNTIFS('Books Register'!$AM$5:$AM$504,AE436,'Books Register'!$AI$5:$AI$504,"&gt;0")&gt;0,"Open - verify claim period",IF(AND(H436&lt;&gt;"",Setup!$B$24&gt;SUMIF('FY Deadlines'!$A$5:$A$14,IF(MONTH(H436)&gt;=4,YEAR(H436),YEAR(H436)-1),'FY Deadlines'!$F$5:$F$14)),"Section 16(4) expired","Open")))))</f>
        <v/>
      </c>
      <c r="AL436" s="190">
        <f t="shared" si="53"/>
        <v>432</v>
      </c>
      <c r="AM436" s="192" t="str">
        <f t="shared" si="54"/>
        <v/>
      </c>
      <c r="AN436" s="192" t="str">
        <f t="shared" si="55"/>
        <v/>
      </c>
    </row>
    <row r="437" spans="1:40" ht="15" customHeight="1" x14ac:dyDescent="0.25">
      <c r="A437" s="87"/>
      <c r="B437" s="88"/>
      <c r="C437" s="88"/>
      <c r="D437" s="88"/>
      <c r="E437" s="194"/>
      <c r="F437" s="88"/>
      <c r="G437" s="88"/>
      <c r="H437" s="89"/>
      <c r="I437" s="89"/>
      <c r="J437" s="89"/>
      <c r="K437" s="89"/>
      <c r="L437" s="90"/>
      <c r="M437" s="90"/>
      <c r="N437" s="90"/>
      <c r="O437" s="90"/>
      <c r="P437" s="90"/>
      <c r="Q437" s="90"/>
      <c r="R437" s="88"/>
      <c r="S437" s="88"/>
      <c r="T437" s="88"/>
      <c r="U437" s="88"/>
      <c r="V437" s="88"/>
      <c r="W437" s="89"/>
      <c r="X437" s="88"/>
      <c r="Y437" s="90"/>
      <c r="Z437" s="88"/>
      <c r="AA437" s="88"/>
      <c r="AB437" s="88"/>
      <c r="AC437" s="88"/>
      <c r="AD437" s="66" t="str">
        <f t="shared" si="48"/>
        <v/>
      </c>
      <c r="AE437" s="67" t="str">
        <f t="shared" si="49"/>
        <v/>
      </c>
      <c r="AF437" s="68" t="str">
        <f t="shared" si="50"/>
        <v/>
      </c>
      <c r="AG437" s="67" t="str">
        <f t="shared" si="51"/>
        <v/>
      </c>
      <c r="AH437" s="67" t="str">
        <f>IF(AE437="","",IF(COUNTIF('Books Register'!$AM$5:$AM$504,AE437)=1,SUMIF('Books Register'!$AM$5:$AM$504,AE437,'Books Register'!$AZ$5:$AZ$504),""))</f>
        <v/>
      </c>
      <c r="AI437" s="67" t="str">
        <f>IF(A437="","",IF(OR(AG437&gt;1,COUNTIF('Books Register'!$AM$5:$AM$504,AE437)&gt;1),"Duplicate",IF(AH437="","Only in 2B",INDEX('Books Register'!$AX$5:$AX$504,AH437))))</f>
        <v/>
      </c>
      <c r="AJ437" s="69" t="str">
        <f t="shared" si="52"/>
        <v/>
      </c>
      <c r="AK437" s="69" t="str">
        <f>IF(A437="","",IF(AND(R437&lt;&gt;"",R437&lt;&gt;Setup!$B$7),"Review POS / state",IF(SUMIF('FY Deadlines'!$A$5:$A$14,IF(MONTH(H437)&gt;=4,YEAR(H437),YEAR(H437)-1),'FY Deadlines'!$F$5:$F$14)=0,"Review FY deadline",IF(COUNTIFS('Books Register'!$AM$5:$AM$504,AE437,'Books Register'!$AI$5:$AI$504,"&gt;0")&gt;0,"Open - verify claim period",IF(AND(H437&lt;&gt;"",Setup!$B$24&gt;SUMIF('FY Deadlines'!$A$5:$A$14,IF(MONTH(H437)&gt;=4,YEAR(H437),YEAR(H437)-1),'FY Deadlines'!$F$5:$F$14)),"Section 16(4) expired","Open")))))</f>
        <v/>
      </c>
      <c r="AL437" s="190">
        <f t="shared" si="53"/>
        <v>433</v>
      </c>
      <c r="AM437" s="192" t="str">
        <f t="shared" si="54"/>
        <v/>
      </c>
      <c r="AN437" s="192" t="str">
        <f t="shared" si="55"/>
        <v/>
      </c>
    </row>
    <row r="438" spans="1:40" ht="15" customHeight="1" x14ac:dyDescent="0.25">
      <c r="A438" s="87"/>
      <c r="B438" s="88"/>
      <c r="C438" s="88"/>
      <c r="D438" s="88"/>
      <c r="E438" s="194"/>
      <c r="F438" s="88"/>
      <c r="G438" s="88"/>
      <c r="H438" s="89"/>
      <c r="I438" s="89"/>
      <c r="J438" s="89"/>
      <c r="K438" s="89"/>
      <c r="L438" s="90"/>
      <c r="M438" s="90"/>
      <c r="N438" s="90"/>
      <c r="O438" s="90"/>
      <c r="P438" s="90"/>
      <c r="Q438" s="90"/>
      <c r="R438" s="88"/>
      <c r="S438" s="88"/>
      <c r="T438" s="88"/>
      <c r="U438" s="88"/>
      <c r="V438" s="88"/>
      <c r="W438" s="89"/>
      <c r="X438" s="88"/>
      <c r="Y438" s="90"/>
      <c r="Z438" s="88"/>
      <c r="AA438" s="88"/>
      <c r="AB438" s="88"/>
      <c r="AC438" s="88"/>
      <c r="AD438" s="66" t="str">
        <f t="shared" si="48"/>
        <v/>
      </c>
      <c r="AE438" s="67" t="str">
        <f t="shared" si="49"/>
        <v/>
      </c>
      <c r="AF438" s="68" t="str">
        <f t="shared" si="50"/>
        <v/>
      </c>
      <c r="AG438" s="67" t="str">
        <f t="shared" si="51"/>
        <v/>
      </c>
      <c r="AH438" s="67" t="str">
        <f>IF(AE438="","",IF(COUNTIF('Books Register'!$AM$5:$AM$504,AE438)=1,SUMIF('Books Register'!$AM$5:$AM$504,AE438,'Books Register'!$AZ$5:$AZ$504),""))</f>
        <v/>
      </c>
      <c r="AI438" s="67" t="str">
        <f>IF(A438="","",IF(OR(AG438&gt;1,COUNTIF('Books Register'!$AM$5:$AM$504,AE438)&gt;1),"Duplicate",IF(AH438="","Only in 2B",INDEX('Books Register'!$AX$5:$AX$504,AH438))))</f>
        <v/>
      </c>
      <c r="AJ438" s="69" t="str">
        <f t="shared" si="52"/>
        <v/>
      </c>
      <c r="AK438" s="69" t="str">
        <f>IF(A438="","",IF(AND(R438&lt;&gt;"",R438&lt;&gt;Setup!$B$7),"Review POS / state",IF(SUMIF('FY Deadlines'!$A$5:$A$14,IF(MONTH(H438)&gt;=4,YEAR(H438),YEAR(H438)-1),'FY Deadlines'!$F$5:$F$14)=0,"Review FY deadline",IF(COUNTIFS('Books Register'!$AM$5:$AM$504,AE438,'Books Register'!$AI$5:$AI$504,"&gt;0")&gt;0,"Open - verify claim period",IF(AND(H438&lt;&gt;"",Setup!$B$24&gt;SUMIF('FY Deadlines'!$A$5:$A$14,IF(MONTH(H438)&gt;=4,YEAR(H438),YEAR(H438)-1),'FY Deadlines'!$F$5:$F$14)),"Section 16(4) expired","Open")))))</f>
        <v/>
      </c>
      <c r="AL438" s="190">
        <f t="shared" si="53"/>
        <v>434</v>
      </c>
      <c r="AM438" s="192" t="str">
        <f t="shared" si="54"/>
        <v/>
      </c>
      <c r="AN438" s="192" t="str">
        <f t="shared" si="55"/>
        <v/>
      </c>
    </row>
    <row r="439" spans="1:40" ht="15" customHeight="1" x14ac:dyDescent="0.25">
      <c r="A439" s="87"/>
      <c r="B439" s="88"/>
      <c r="C439" s="88"/>
      <c r="D439" s="88"/>
      <c r="E439" s="194"/>
      <c r="F439" s="88"/>
      <c r="G439" s="88"/>
      <c r="H439" s="89"/>
      <c r="I439" s="89"/>
      <c r="J439" s="89"/>
      <c r="K439" s="89"/>
      <c r="L439" s="90"/>
      <c r="M439" s="90"/>
      <c r="N439" s="90"/>
      <c r="O439" s="90"/>
      <c r="P439" s="90"/>
      <c r="Q439" s="90"/>
      <c r="R439" s="88"/>
      <c r="S439" s="88"/>
      <c r="T439" s="88"/>
      <c r="U439" s="88"/>
      <c r="V439" s="88"/>
      <c r="W439" s="89"/>
      <c r="X439" s="88"/>
      <c r="Y439" s="90"/>
      <c r="Z439" s="88"/>
      <c r="AA439" s="88"/>
      <c r="AB439" s="88"/>
      <c r="AC439" s="88"/>
      <c r="AD439" s="66" t="str">
        <f t="shared" si="48"/>
        <v/>
      </c>
      <c r="AE439" s="67" t="str">
        <f t="shared" si="49"/>
        <v/>
      </c>
      <c r="AF439" s="68" t="str">
        <f t="shared" si="50"/>
        <v/>
      </c>
      <c r="AG439" s="67" t="str">
        <f t="shared" si="51"/>
        <v/>
      </c>
      <c r="AH439" s="67" t="str">
        <f>IF(AE439="","",IF(COUNTIF('Books Register'!$AM$5:$AM$504,AE439)=1,SUMIF('Books Register'!$AM$5:$AM$504,AE439,'Books Register'!$AZ$5:$AZ$504),""))</f>
        <v/>
      </c>
      <c r="AI439" s="67" t="str">
        <f>IF(A439="","",IF(OR(AG439&gt;1,COUNTIF('Books Register'!$AM$5:$AM$504,AE439)&gt;1),"Duplicate",IF(AH439="","Only in 2B",INDEX('Books Register'!$AX$5:$AX$504,AH439))))</f>
        <v/>
      </c>
      <c r="AJ439" s="69" t="str">
        <f t="shared" si="52"/>
        <v/>
      </c>
      <c r="AK439" s="69" t="str">
        <f>IF(A439="","",IF(AND(R439&lt;&gt;"",R439&lt;&gt;Setup!$B$7),"Review POS / state",IF(SUMIF('FY Deadlines'!$A$5:$A$14,IF(MONTH(H439)&gt;=4,YEAR(H439),YEAR(H439)-1),'FY Deadlines'!$F$5:$F$14)=0,"Review FY deadline",IF(COUNTIFS('Books Register'!$AM$5:$AM$504,AE439,'Books Register'!$AI$5:$AI$504,"&gt;0")&gt;0,"Open - verify claim period",IF(AND(H439&lt;&gt;"",Setup!$B$24&gt;SUMIF('FY Deadlines'!$A$5:$A$14,IF(MONTH(H439)&gt;=4,YEAR(H439),YEAR(H439)-1),'FY Deadlines'!$F$5:$F$14)),"Section 16(4) expired","Open")))))</f>
        <v/>
      </c>
      <c r="AL439" s="190">
        <f t="shared" si="53"/>
        <v>435</v>
      </c>
      <c r="AM439" s="192" t="str">
        <f t="shared" si="54"/>
        <v/>
      </c>
      <c r="AN439" s="192" t="str">
        <f t="shared" si="55"/>
        <v/>
      </c>
    </row>
    <row r="440" spans="1:40" ht="15" customHeight="1" x14ac:dyDescent="0.25">
      <c r="A440" s="87"/>
      <c r="B440" s="88"/>
      <c r="C440" s="88"/>
      <c r="D440" s="88"/>
      <c r="E440" s="194"/>
      <c r="F440" s="88"/>
      <c r="G440" s="88"/>
      <c r="H440" s="89"/>
      <c r="I440" s="89"/>
      <c r="J440" s="89"/>
      <c r="K440" s="89"/>
      <c r="L440" s="90"/>
      <c r="M440" s="90"/>
      <c r="N440" s="90"/>
      <c r="O440" s="90"/>
      <c r="P440" s="90"/>
      <c r="Q440" s="90"/>
      <c r="R440" s="88"/>
      <c r="S440" s="88"/>
      <c r="T440" s="88"/>
      <c r="U440" s="88"/>
      <c r="V440" s="88"/>
      <c r="W440" s="89"/>
      <c r="X440" s="88"/>
      <c r="Y440" s="90"/>
      <c r="Z440" s="88"/>
      <c r="AA440" s="88"/>
      <c r="AB440" s="88"/>
      <c r="AC440" s="88"/>
      <c r="AD440" s="66" t="str">
        <f t="shared" si="48"/>
        <v/>
      </c>
      <c r="AE440" s="67" t="str">
        <f t="shared" si="49"/>
        <v/>
      </c>
      <c r="AF440" s="68" t="str">
        <f t="shared" si="50"/>
        <v/>
      </c>
      <c r="AG440" s="67" t="str">
        <f t="shared" si="51"/>
        <v/>
      </c>
      <c r="AH440" s="67" t="str">
        <f>IF(AE440="","",IF(COUNTIF('Books Register'!$AM$5:$AM$504,AE440)=1,SUMIF('Books Register'!$AM$5:$AM$504,AE440,'Books Register'!$AZ$5:$AZ$504),""))</f>
        <v/>
      </c>
      <c r="AI440" s="67" t="str">
        <f>IF(A440="","",IF(OR(AG440&gt;1,COUNTIF('Books Register'!$AM$5:$AM$504,AE440)&gt;1),"Duplicate",IF(AH440="","Only in 2B",INDEX('Books Register'!$AX$5:$AX$504,AH440))))</f>
        <v/>
      </c>
      <c r="AJ440" s="69" t="str">
        <f t="shared" si="52"/>
        <v/>
      </c>
      <c r="AK440" s="69" t="str">
        <f>IF(A440="","",IF(AND(R440&lt;&gt;"",R440&lt;&gt;Setup!$B$7),"Review POS / state",IF(SUMIF('FY Deadlines'!$A$5:$A$14,IF(MONTH(H440)&gt;=4,YEAR(H440),YEAR(H440)-1),'FY Deadlines'!$F$5:$F$14)=0,"Review FY deadline",IF(COUNTIFS('Books Register'!$AM$5:$AM$504,AE440,'Books Register'!$AI$5:$AI$504,"&gt;0")&gt;0,"Open - verify claim period",IF(AND(H440&lt;&gt;"",Setup!$B$24&gt;SUMIF('FY Deadlines'!$A$5:$A$14,IF(MONTH(H440)&gt;=4,YEAR(H440),YEAR(H440)-1),'FY Deadlines'!$F$5:$F$14)),"Section 16(4) expired","Open")))))</f>
        <v/>
      </c>
      <c r="AL440" s="190">
        <f t="shared" si="53"/>
        <v>436</v>
      </c>
      <c r="AM440" s="192" t="str">
        <f t="shared" si="54"/>
        <v/>
      </c>
      <c r="AN440" s="192" t="str">
        <f t="shared" si="55"/>
        <v/>
      </c>
    </row>
    <row r="441" spans="1:40" ht="15" customHeight="1" x14ac:dyDescent="0.25">
      <c r="A441" s="87"/>
      <c r="B441" s="88"/>
      <c r="C441" s="88"/>
      <c r="D441" s="88"/>
      <c r="E441" s="194"/>
      <c r="F441" s="88"/>
      <c r="G441" s="88"/>
      <c r="H441" s="89"/>
      <c r="I441" s="89"/>
      <c r="J441" s="89"/>
      <c r="K441" s="89"/>
      <c r="L441" s="90"/>
      <c r="M441" s="90"/>
      <c r="N441" s="90"/>
      <c r="O441" s="90"/>
      <c r="P441" s="90"/>
      <c r="Q441" s="90"/>
      <c r="R441" s="88"/>
      <c r="S441" s="88"/>
      <c r="T441" s="88"/>
      <c r="U441" s="88"/>
      <c r="V441" s="88"/>
      <c r="W441" s="89"/>
      <c r="X441" s="88"/>
      <c r="Y441" s="90"/>
      <c r="Z441" s="88"/>
      <c r="AA441" s="88"/>
      <c r="AB441" s="88"/>
      <c r="AC441" s="88"/>
      <c r="AD441" s="66" t="str">
        <f t="shared" si="48"/>
        <v/>
      </c>
      <c r="AE441" s="67" t="str">
        <f t="shared" si="49"/>
        <v/>
      </c>
      <c r="AF441" s="68" t="str">
        <f t="shared" si="50"/>
        <v/>
      </c>
      <c r="AG441" s="67" t="str">
        <f t="shared" si="51"/>
        <v/>
      </c>
      <c r="AH441" s="67" t="str">
        <f>IF(AE441="","",IF(COUNTIF('Books Register'!$AM$5:$AM$504,AE441)=1,SUMIF('Books Register'!$AM$5:$AM$504,AE441,'Books Register'!$AZ$5:$AZ$504),""))</f>
        <v/>
      </c>
      <c r="AI441" s="67" t="str">
        <f>IF(A441="","",IF(OR(AG441&gt;1,COUNTIF('Books Register'!$AM$5:$AM$504,AE441)&gt;1),"Duplicate",IF(AH441="","Only in 2B",INDEX('Books Register'!$AX$5:$AX$504,AH441))))</f>
        <v/>
      </c>
      <c r="AJ441" s="69" t="str">
        <f t="shared" si="52"/>
        <v/>
      </c>
      <c r="AK441" s="69" t="str">
        <f>IF(A441="","",IF(AND(R441&lt;&gt;"",R441&lt;&gt;Setup!$B$7),"Review POS / state",IF(SUMIF('FY Deadlines'!$A$5:$A$14,IF(MONTH(H441)&gt;=4,YEAR(H441),YEAR(H441)-1),'FY Deadlines'!$F$5:$F$14)=0,"Review FY deadline",IF(COUNTIFS('Books Register'!$AM$5:$AM$504,AE441,'Books Register'!$AI$5:$AI$504,"&gt;0")&gt;0,"Open - verify claim period",IF(AND(H441&lt;&gt;"",Setup!$B$24&gt;SUMIF('FY Deadlines'!$A$5:$A$14,IF(MONTH(H441)&gt;=4,YEAR(H441),YEAR(H441)-1),'FY Deadlines'!$F$5:$F$14)),"Section 16(4) expired","Open")))))</f>
        <v/>
      </c>
      <c r="AL441" s="190">
        <f t="shared" si="53"/>
        <v>437</v>
      </c>
      <c r="AM441" s="192" t="str">
        <f t="shared" si="54"/>
        <v/>
      </c>
      <c r="AN441" s="192" t="str">
        <f t="shared" si="55"/>
        <v/>
      </c>
    </row>
    <row r="442" spans="1:40" ht="15" customHeight="1" x14ac:dyDescent="0.25">
      <c r="A442" s="87"/>
      <c r="B442" s="88"/>
      <c r="C442" s="88"/>
      <c r="D442" s="88"/>
      <c r="E442" s="194"/>
      <c r="F442" s="88"/>
      <c r="G442" s="88"/>
      <c r="H442" s="89"/>
      <c r="I442" s="89"/>
      <c r="J442" s="89"/>
      <c r="K442" s="89"/>
      <c r="L442" s="90"/>
      <c r="M442" s="90"/>
      <c r="N442" s="90"/>
      <c r="O442" s="90"/>
      <c r="P442" s="90"/>
      <c r="Q442" s="90"/>
      <c r="R442" s="88"/>
      <c r="S442" s="88"/>
      <c r="T442" s="88"/>
      <c r="U442" s="88"/>
      <c r="V442" s="88"/>
      <c r="W442" s="89"/>
      <c r="X442" s="88"/>
      <c r="Y442" s="90"/>
      <c r="Z442" s="88"/>
      <c r="AA442" s="88"/>
      <c r="AB442" s="88"/>
      <c r="AC442" s="88"/>
      <c r="AD442" s="66" t="str">
        <f t="shared" si="48"/>
        <v/>
      </c>
      <c r="AE442" s="67" t="str">
        <f t="shared" si="49"/>
        <v/>
      </c>
      <c r="AF442" s="68" t="str">
        <f t="shared" si="50"/>
        <v/>
      </c>
      <c r="AG442" s="67" t="str">
        <f t="shared" si="51"/>
        <v/>
      </c>
      <c r="AH442" s="67" t="str">
        <f>IF(AE442="","",IF(COUNTIF('Books Register'!$AM$5:$AM$504,AE442)=1,SUMIF('Books Register'!$AM$5:$AM$504,AE442,'Books Register'!$AZ$5:$AZ$504),""))</f>
        <v/>
      </c>
      <c r="AI442" s="67" t="str">
        <f>IF(A442="","",IF(OR(AG442&gt;1,COUNTIF('Books Register'!$AM$5:$AM$504,AE442)&gt;1),"Duplicate",IF(AH442="","Only in 2B",INDEX('Books Register'!$AX$5:$AX$504,AH442))))</f>
        <v/>
      </c>
      <c r="AJ442" s="69" t="str">
        <f t="shared" si="52"/>
        <v/>
      </c>
      <c r="AK442" s="69" t="str">
        <f>IF(A442="","",IF(AND(R442&lt;&gt;"",R442&lt;&gt;Setup!$B$7),"Review POS / state",IF(SUMIF('FY Deadlines'!$A$5:$A$14,IF(MONTH(H442)&gt;=4,YEAR(H442),YEAR(H442)-1),'FY Deadlines'!$F$5:$F$14)=0,"Review FY deadline",IF(COUNTIFS('Books Register'!$AM$5:$AM$504,AE442,'Books Register'!$AI$5:$AI$504,"&gt;0")&gt;0,"Open - verify claim period",IF(AND(H442&lt;&gt;"",Setup!$B$24&gt;SUMIF('FY Deadlines'!$A$5:$A$14,IF(MONTH(H442)&gt;=4,YEAR(H442),YEAR(H442)-1),'FY Deadlines'!$F$5:$F$14)),"Section 16(4) expired","Open")))))</f>
        <v/>
      </c>
      <c r="AL442" s="190">
        <f t="shared" si="53"/>
        <v>438</v>
      </c>
      <c r="AM442" s="192" t="str">
        <f t="shared" si="54"/>
        <v/>
      </c>
      <c r="AN442" s="192" t="str">
        <f t="shared" si="55"/>
        <v/>
      </c>
    </row>
    <row r="443" spans="1:40" ht="15" customHeight="1" x14ac:dyDescent="0.25">
      <c r="A443" s="87"/>
      <c r="B443" s="88"/>
      <c r="C443" s="88"/>
      <c r="D443" s="88"/>
      <c r="E443" s="194"/>
      <c r="F443" s="88"/>
      <c r="G443" s="88"/>
      <c r="H443" s="89"/>
      <c r="I443" s="89"/>
      <c r="J443" s="89"/>
      <c r="K443" s="89"/>
      <c r="L443" s="90"/>
      <c r="M443" s="90"/>
      <c r="N443" s="90"/>
      <c r="O443" s="90"/>
      <c r="P443" s="90"/>
      <c r="Q443" s="90"/>
      <c r="R443" s="88"/>
      <c r="S443" s="88"/>
      <c r="T443" s="88"/>
      <c r="U443" s="88"/>
      <c r="V443" s="88"/>
      <c r="W443" s="89"/>
      <c r="X443" s="88"/>
      <c r="Y443" s="90"/>
      <c r="Z443" s="88"/>
      <c r="AA443" s="88"/>
      <c r="AB443" s="88"/>
      <c r="AC443" s="88"/>
      <c r="AD443" s="66" t="str">
        <f t="shared" si="48"/>
        <v/>
      </c>
      <c r="AE443" s="67" t="str">
        <f t="shared" si="49"/>
        <v/>
      </c>
      <c r="AF443" s="68" t="str">
        <f t="shared" si="50"/>
        <v/>
      </c>
      <c r="AG443" s="67" t="str">
        <f t="shared" si="51"/>
        <v/>
      </c>
      <c r="AH443" s="67" t="str">
        <f>IF(AE443="","",IF(COUNTIF('Books Register'!$AM$5:$AM$504,AE443)=1,SUMIF('Books Register'!$AM$5:$AM$504,AE443,'Books Register'!$AZ$5:$AZ$504),""))</f>
        <v/>
      </c>
      <c r="AI443" s="67" t="str">
        <f>IF(A443="","",IF(OR(AG443&gt;1,COUNTIF('Books Register'!$AM$5:$AM$504,AE443)&gt;1),"Duplicate",IF(AH443="","Only in 2B",INDEX('Books Register'!$AX$5:$AX$504,AH443))))</f>
        <v/>
      </c>
      <c r="AJ443" s="69" t="str">
        <f t="shared" si="52"/>
        <v/>
      </c>
      <c r="AK443" s="69" t="str">
        <f>IF(A443="","",IF(AND(R443&lt;&gt;"",R443&lt;&gt;Setup!$B$7),"Review POS / state",IF(SUMIF('FY Deadlines'!$A$5:$A$14,IF(MONTH(H443)&gt;=4,YEAR(H443),YEAR(H443)-1),'FY Deadlines'!$F$5:$F$14)=0,"Review FY deadline",IF(COUNTIFS('Books Register'!$AM$5:$AM$504,AE443,'Books Register'!$AI$5:$AI$504,"&gt;0")&gt;0,"Open - verify claim period",IF(AND(H443&lt;&gt;"",Setup!$B$24&gt;SUMIF('FY Deadlines'!$A$5:$A$14,IF(MONTH(H443)&gt;=4,YEAR(H443),YEAR(H443)-1),'FY Deadlines'!$F$5:$F$14)),"Section 16(4) expired","Open")))))</f>
        <v/>
      </c>
      <c r="AL443" s="190">
        <f t="shared" si="53"/>
        <v>439</v>
      </c>
      <c r="AM443" s="192" t="str">
        <f t="shared" si="54"/>
        <v/>
      </c>
      <c r="AN443" s="192" t="str">
        <f t="shared" si="55"/>
        <v/>
      </c>
    </row>
    <row r="444" spans="1:40" ht="15" customHeight="1" x14ac:dyDescent="0.25">
      <c r="A444" s="87"/>
      <c r="B444" s="88"/>
      <c r="C444" s="88"/>
      <c r="D444" s="88"/>
      <c r="E444" s="194"/>
      <c r="F444" s="88"/>
      <c r="G444" s="88"/>
      <c r="H444" s="89"/>
      <c r="I444" s="89"/>
      <c r="J444" s="89"/>
      <c r="K444" s="89"/>
      <c r="L444" s="90"/>
      <c r="M444" s="90"/>
      <c r="N444" s="90"/>
      <c r="O444" s="90"/>
      <c r="P444" s="90"/>
      <c r="Q444" s="90"/>
      <c r="R444" s="88"/>
      <c r="S444" s="88"/>
      <c r="T444" s="88"/>
      <c r="U444" s="88"/>
      <c r="V444" s="88"/>
      <c r="W444" s="89"/>
      <c r="X444" s="88"/>
      <c r="Y444" s="90"/>
      <c r="Z444" s="88"/>
      <c r="AA444" s="88"/>
      <c r="AB444" s="88"/>
      <c r="AC444" s="88"/>
      <c r="AD444" s="66" t="str">
        <f t="shared" si="48"/>
        <v/>
      </c>
      <c r="AE444" s="67" t="str">
        <f t="shared" si="49"/>
        <v/>
      </c>
      <c r="AF444" s="68" t="str">
        <f t="shared" si="50"/>
        <v/>
      </c>
      <c r="AG444" s="67" t="str">
        <f t="shared" si="51"/>
        <v/>
      </c>
      <c r="AH444" s="67" t="str">
        <f>IF(AE444="","",IF(COUNTIF('Books Register'!$AM$5:$AM$504,AE444)=1,SUMIF('Books Register'!$AM$5:$AM$504,AE444,'Books Register'!$AZ$5:$AZ$504),""))</f>
        <v/>
      </c>
      <c r="AI444" s="67" t="str">
        <f>IF(A444="","",IF(OR(AG444&gt;1,COUNTIF('Books Register'!$AM$5:$AM$504,AE444)&gt;1),"Duplicate",IF(AH444="","Only in 2B",INDEX('Books Register'!$AX$5:$AX$504,AH444))))</f>
        <v/>
      </c>
      <c r="AJ444" s="69" t="str">
        <f t="shared" si="52"/>
        <v/>
      </c>
      <c r="AK444" s="69" t="str">
        <f>IF(A444="","",IF(AND(R444&lt;&gt;"",R444&lt;&gt;Setup!$B$7),"Review POS / state",IF(SUMIF('FY Deadlines'!$A$5:$A$14,IF(MONTH(H444)&gt;=4,YEAR(H444),YEAR(H444)-1),'FY Deadlines'!$F$5:$F$14)=0,"Review FY deadline",IF(COUNTIFS('Books Register'!$AM$5:$AM$504,AE444,'Books Register'!$AI$5:$AI$504,"&gt;0")&gt;0,"Open - verify claim period",IF(AND(H444&lt;&gt;"",Setup!$B$24&gt;SUMIF('FY Deadlines'!$A$5:$A$14,IF(MONTH(H444)&gt;=4,YEAR(H444),YEAR(H444)-1),'FY Deadlines'!$F$5:$F$14)),"Section 16(4) expired","Open")))))</f>
        <v/>
      </c>
      <c r="AL444" s="190">
        <f t="shared" si="53"/>
        <v>440</v>
      </c>
      <c r="AM444" s="192" t="str">
        <f t="shared" si="54"/>
        <v/>
      </c>
      <c r="AN444" s="192" t="str">
        <f t="shared" si="55"/>
        <v/>
      </c>
    </row>
    <row r="445" spans="1:40" ht="15" customHeight="1" x14ac:dyDescent="0.25">
      <c r="A445" s="87"/>
      <c r="B445" s="88"/>
      <c r="C445" s="88"/>
      <c r="D445" s="88"/>
      <c r="E445" s="194"/>
      <c r="F445" s="88"/>
      <c r="G445" s="88"/>
      <c r="H445" s="89"/>
      <c r="I445" s="89"/>
      <c r="J445" s="89"/>
      <c r="K445" s="89"/>
      <c r="L445" s="90"/>
      <c r="M445" s="90"/>
      <c r="N445" s="90"/>
      <c r="O445" s="90"/>
      <c r="P445" s="90"/>
      <c r="Q445" s="90"/>
      <c r="R445" s="88"/>
      <c r="S445" s="88"/>
      <c r="T445" s="88"/>
      <c r="U445" s="88"/>
      <c r="V445" s="88"/>
      <c r="W445" s="89"/>
      <c r="X445" s="88"/>
      <c r="Y445" s="90"/>
      <c r="Z445" s="88"/>
      <c r="AA445" s="88"/>
      <c r="AB445" s="88"/>
      <c r="AC445" s="88"/>
      <c r="AD445" s="66" t="str">
        <f t="shared" si="48"/>
        <v/>
      </c>
      <c r="AE445" s="67" t="str">
        <f t="shared" si="49"/>
        <v/>
      </c>
      <c r="AF445" s="68" t="str">
        <f t="shared" si="50"/>
        <v/>
      </c>
      <c r="AG445" s="67" t="str">
        <f t="shared" si="51"/>
        <v/>
      </c>
      <c r="AH445" s="67" t="str">
        <f>IF(AE445="","",IF(COUNTIF('Books Register'!$AM$5:$AM$504,AE445)=1,SUMIF('Books Register'!$AM$5:$AM$504,AE445,'Books Register'!$AZ$5:$AZ$504),""))</f>
        <v/>
      </c>
      <c r="AI445" s="67" t="str">
        <f>IF(A445="","",IF(OR(AG445&gt;1,COUNTIF('Books Register'!$AM$5:$AM$504,AE445)&gt;1),"Duplicate",IF(AH445="","Only in 2B",INDEX('Books Register'!$AX$5:$AX$504,AH445))))</f>
        <v/>
      </c>
      <c r="AJ445" s="69" t="str">
        <f t="shared" si="52"/>
        <v/>
      </c>
      <c r="AK445" s="69" t="str">
        <f>IF(A445="","",IF(AND(R445&lt;&gt;"",R445&lt;&gt;Setup!$B$7),"Review POS / state",IF(SUMIF('FY Deadlines'!$A$5:$A$14,IF(MONTH(H445)&gt;=4,YEAR(H445),YEAR(H445)-1),'FY Deadlines'!$F$5:$F$14)=0,"Review FY deadline",IF(COUNTIFS('Books Register'!$AM$5:$AM$504,AE445,'Books Register'!$AI$5:$AI$504,"&gt;0")&gt;0,"Open - verify claim period",IF(AND(H445&lt;&gt;"",Setup!$B$24&gt;SUMIF('FY Deadlines'!$A$5:$A$14,IF(MONTH(H445)&gt;=4,YEAR(H445),YEAR(H445)-1),'FY Deadlines'!$F$5:$F$14)),"Section 16(4) expired","Open")))))</f>
        <v/>
      </c>
      <c r="AL445" s="190">
        <f t="shared" si="53"/>
        <v>441</v>
      </c>
      <c r="AM445" s="192" t="str">
        <f t="shared" si="54"/>
        <v/>
      </c>
      <c r="AN445" s="192" t="str">
        <f t="shared" si="55"/>
        <v/>
      </c>
    </row>
    <row r="446" spans="1:40" ht="15" customHeight="1" x14ac:dyDescent="0.25">
      <c r="A446" s="87"/>
      <c r="B446" s="88"/>
      <c r="C446" s="88"/>
      <c r="D446" s="88"/>
      <c r="E446" s="194"/>
      <c r="F446" s="88"/>
      <c r="G446" s="88"/>
      <c r="H446" s="89"/>
      <c r="I446" s="89"/>
      <c r="J446" s="89"/>
      <c r="K446" s="89"/>
      <c r="L446" s="90"/>
      <c r="M446" s="90"/>
      <c r="N446" s="90"/>
      <c r="O446" s="90"/>
      <c r="P446" s="90"/>
      <c r="Q446" s="90"/>
      <c r="R446" s="88"/>
      <c r="S446" s="88"/>
      <c r="T446" s="88"/>
      <c r="U446" s="88"/>
      <c r="V446" s="88"/>
      <c r="W446" s="89"/>
      <c r="X446" s="88"/>
      <c r="Y446" s="90"/>
      <c r="Z446" s="88"/>
      <c r="AA446" s="88"/>
      <c r="AB446" s="88"/>
      <c r="AC446" s="88"/>
      <c r="AD446" s="66" t="str">
        <f t="shared" si="48"/>
        <v/>
      </c>
      <c r="AE446" s="67" t="str">
        <f t="shared" si="49"/>
        <v/>
      </c>
      <c r="AF446" s="68" t="str">
        <f t="shared" si="50"/>
        <v/>
      </c>
      <c r="AG446" s="67" t="str">
        <f t="shared" si="51"/>
        <v/>
      </c>
      <c r="AH446" s="67" t="str">
        <f>IF(AE446="","",IF(COUNTIF('Books Register'!$AM$5:$AM$504,AE446)=1,SUMIF('Books Register'!$AM$5:$AM$504,AE446,'Books Register'!$AZ$5:$AZ$504),""))</f>
        <v/>
      </c>
      <c r="AI446" s="67" t="str">
        <f>IF(A446="","",IF(OR(AG446&gt;1,COUNTIF('Books Register'!$AM$5:$AM$504,AE446)&gt;1),"Duplicate",IF(AH446="","Only in 2B",INDEX('Books Register'!$AX$5:$AX$504,AH446))))</f>
        <v/>
      </c>
      <c r="AJ446" s="69" t="str">
        <f t="shared" si="52"/>
        <v/>
      </c>
      <c r="AK446" s="69" t="str">
        <f>IF(A446="","",IF(AND(R446&lt;&gt;"",R446&lt;&gt;Setup!$B$7),"Review POS / state",IF(SUMIF('FY Deadlines'!$A$5:$A$14,IF(MONTH(H446)&gt;=4,YEAR(H446),YEAR(H446)-1),'FY Deadlines'!$F$5:$F$14)=0,"Review FY deadline",IF(COUNTIFS('Books Register'!$AM$5:$AM$504,AE446,'Books Register'!$AI$5:$AI$504,"&gt;0")&gt;0,"Open - verify claim period",IF(AND(H446&lt;&gt;"",Setup!$B$24&gt;SUMIF('FY Deadlines'!$A$5:$A$14,IF(MONTH(H446)&gt;=4,YEAR(H446),YEAR(H446)-1),'FY Deadlines'!$F$5:$F$14)),"Section 16(4) expired","Open")))))</f>
        <v/>
      </c>
      <c r="AL446" s="190">
        <f t="shared" si="53"/>
        <v>442</v>
      </c>
      <c r="AM446" s="192" t="str">
        <f t="shared" si="54"/>
        <v/>
      </c>
      <c r="AN446" s="192" t="str">
        <f t="shared" si="55"/>
        <v/>
      </c>
    </row>
    <row r="447" spans="1:40" ht="15" customHeight="1" x14ac:dyDescent="0.25">
      <c r="A447" s="87"/>
      <c r="B447" s="88"/>
      <c r="C447" s="88"/>
      <c r="D447" s="88"/>
      <c r="E447" s="194"/>
      <c r="F447" s="88"/>
      <c r="G447" s="88"/>
      <c r="H447" s="89"/>
      <c r="I447" s="89"/>
      <c r="J447" s="89"/>
      <c r="K447" s="89"/>
      <c r="L447" s="90"/>
      <c r="M447" s="90"/>
      <c r="N447" s="90"/>
      <c r="O447" s="90"/>
      <c r="P447" s="90"/>
      <c r="Q447" s="90"/>
      <c r="R447" s="88"/>
      <c r="S447" s="88"/>
      <c r="T447" s="88"/>
      <c r="U447" s="88"/>
      <c r="V447" s="88"/>
      <c r="W447" s="89"/>
      <c r="X447" s="88"/>
      <c r="Y447" s="90"/>
      <c r="Z447" s="88"/>
      <c r="AA447" s="88"/>
      <c r="AB447" s="88"/>
      <c r="AC447" s="88"/>
      <c r="AD447" s="66" t="str">
        <f t="shared" si="48"/>
        <v/>
      </c>
      <c r="AE447" s="67" t="str">
        <f t="shared" si="49"/>
        <v/>
      </c>
      <c r="AF447" s="68" t="str">
        <f t="shared" si="50"/>
        <v/>
      </c>
      <c r="AG447" s="67" t="str">
        <f t="shared" si="51"/>
        <v/>
      </c>
      <c r="AH447" s="67" t="str">
        <f>IF(AE447="","",IF(COUNTIF('Books Register'!$AM$5:$AM$504,AE447)=1,SUMIF('Books Register'!$AM$5:$AM$504,AE447,'Books Register'!$AZ$5:$AZ$504),""))</f>
        <v/>
      </c>
      <c r="AI447" s="67" t="str">
        <f>IF(A447="","",IF(OR(AG447&gt;1,COUNTIF('Books Register'!$AM$5:$AM$504,AE447)&gt;1),"Duplicate",IF(AH447="","Only in 2B",INDEX('Books Register'!$AX$5:$AX$504,AH447))))</f>
        <v/>
      </c>
      <c r="AJ447" s="69" t="str">
        <f t="shared" si="52"/>
        <v/>
      </c>
      <c r="AK447" s="69" t="str">
        <f>IF(A447="","",IF(AND(R447&lt;&gt;"",R447&lt;&gt;Setup!$B$7),"Review POS / state",IF(SUMIF('FY Deadlines'!$A$5:$A$14,IF(MONTH(H447)&gt;=4,YEAR(H447),YEAR(H447)-1),'FY Deadlines'!$F$5:$F$14)=0,"Review FY deadline",IF(COUNTIFS('Books Register'!$AM$5:$AM$504,AE447,'Books Register'!$AI$5:$AI$504,"&gt;0")&gt;0,"Open - verify claim period",IF(AND(H447&lt;&gt;"",Setup!$B$24&gt;SUMIF('FY Deadlines'!$A$5:$A$14,IF(MONTH(H447)&gt;=4,YEAR(H447),YEAR(H447)-1),'FY Deadlines'!$F$5:$F$14)),"Section 16(4) expired","Open")))))</f>
        <v/>
      </c>
      <c r="AL447" s="190">
        <f t="shared" si="53"/>
        <v>443</v>
      </c>
      <c r="AM447" s="192" t="str">
        <f t="shared" si="54"/>
        <v/>
      </c>
      <c r="AN447" s="192" t="str">
        <f t="shared" si="55"/>
        <v/>
      </c>
    </row>
    <row r="448" spans="1:40" ht="15" customHeight="1" x14ac:dyDescent="0.25">
      <c r="A448" s="87"/>
      <c r="B448" s="88"/>
      <c r="C448" s="88"/>
      <c r="D448" s="88"/>
      <c r="E448" s="194"/>
      <c r="F448" s="88"/>
      <c r="G448" s="88"/>
      <c r="H448" s="89"/>
      <c r="I448" s="89"/>
      <c r="J448" s="89"/>
      <c r="K448" s="89"/>
      <c r="L448" s="90"/>
      <c r="M448" s="90"/>
      <c r="N448" s="90"/>
      <c r="O448" s="90"/>
      <c r="P448" s="90"/>
      <c r="Q448" s="90"/>
      <c r="R448" s="88"/>
      <c r="S448" s="88"/>
      <c r="T448" s="88"/>
      <c r="U448" s="88"/>
      <c r="V448" s="88"/>
      <c r="W448" s="89"/>
      <c r="X448" s="88"/>
      <c r="Y448" s="90"/>
      <c r="Z448" s="88"/>
      <c r="AA448" s="88"/>
      <c r="AB448" s="88"/>
      <c r="AC448" s="88"/>
      <c r="AD448" s="66" t="str">
        <f t="shared" si="48"/>
        <v/>
      </c>
      <c r="AE448" s="67" t="str">
        <f t="shared" si="49"/>
        <v/>
      </c>
      <c r="AF448" s="68" t="str">
        <f t="shared" si="50"/>
        <v/>
      </c>
      <c r="AG448" s="67" t="str">
        <f t="shared" si="51"/>
        <v/>
      </c>
      <c r="AH448" s="67" t="str">
        <f>IF(AE448="","",IF(COUNTIF('Books Register'!$AM$5:$AM$504,AE448)=1,SUMIF('Books Register'!$AM$5:$AM$504,AE448,'Books Register'!$AZ$5:$AZ$504),""))</f>
        <v/>
      </c>
      <c r="AI448" s="67" t="str">
        <f>IF(A448="","",IF(OR(AG448&gt;1,COUNTIF('Books Register'!$AM$5:$AM$504,AE448)&gt;1),"Duplicate",IF(AH448="","Only in 2B",INDEX('Books Register'!$AX$5:$AX$504,AH448))))</f>
        <v/>
      </c>
      <c r="AJ448" s="69" t="str">
        <f t="shared" si="52"/>
        <v/>
      </c>
      <c r="AK448" s="69" t="str">
        <f>IF(A448="","",IF(AND(R448&lt;&gt;"",R448&lt;&gt;Setup!$B$7),"Review POS / state",IF(SUMIF('FY Deadlines'!$A$5:$A$14,IF(MONTH(H448)&gt;=4,YEAR(H448),YEAR(H448)-1),'FY Deadlines'!$F$5:$F$14)=0,"Review FY deadline",IF(COUNTIFS('Books Register'!$AM$5:$AM$504,AE448,'Books Register'!$AI$5:$AI$504,"&gt;0")&gt;0,"Open - verify claim period",IF(AND(H448&lt;&gt;"",Setup!$B$24&gt;SUMIF('FY Deadlines'!$A$5:$A$14,IF(MONTH(H448)&gt;=4,YEAR(H448),YEAR(H448)-1),'FY Deadlines'!$F$5:$F$14)),"Section 16(4) expired","Open")))))</f>
        <v/>
      </c>
      <c r="AL448" s="190">
        <f t="shared" si="53"/>
        <v>444</v>
      </c>
      <c r="AM448" s="192" t="str">
        <f t="shared" si="54"/>
        <v/>
      </c>
      <c r="AN448" s="192" t="str">
        <f t="shared" si="55"/>
        <v/>
      </c>
    </row>
    <row r="449" spans="1:40" ht="15" customHeight="1" x14ac:dyDescent="0.25">
      <c r="A449" s="87"/>
      <c r="B449" s="88"/>
      <c r="C449" s="88"/>
      <c r="D449" s="88"/>
      <c r="E449" s="194"/>
      <c r="F449" s="88"/>
      <c r="G449" s="88"/>
      <c r="H449" s="89"/>
      <c r="I449" s="89"/>
      <c r="J449" s="89"/>
      <c r="K449" s="89"/>
      <c r="L449" s="90"/>
      <c r="M449" s="90"/>
      <c r="N449" s="90"/>
      <c r="O449" s="90"/>
      <c r="P449" s="90"/>
      <c r="Q449" s="90"/>
      <c r="R449" s="88"/>
      <c r="S449" s="88"/>
      <c r="T449" s="88"/>
      <c r="U449" s="88"/>
      <c r="V449" s="88"/>
      <c r="W449" s="89"/>
      <c r="X449" s="88"/>
      <c r="Y449" s="90"/>
      <c r="Z449" s="88"/>
      <c r="AA449" s="88"/>
      <c r="AB449" s="88"/>
      <c r="AC449" s="88"/>
      <c r="AD449" s="66" t="str">
        <f t="shared" si="48"/>
        <v/>
      </c>
      <c r="AE449" s="67" t="str">
        <f t="shared" si="49"/>
        <v/>
      </c>
      <c r="AF449" s="68" t="str">
        <f t="shared" si="50"/>
        <v/>
      </c>
      <c r="AG449" s="67" t="str">
        <f t="shared" si="51"/>
        <v/>
      </c>
      <c r="AH449" s="67" t="str">
        <f>IF(AE449="","",IF(COUNTIF('Books Register'!$AM$5:$AM$504,AE449)=1,SUMIF('Books Register'!$AM$5:$AM$504,AE449,'Books Register'!$AZ$5:$AZ$504),""))</f>
        <v/>
      </c>
      <c r="AI449" s="67" t="str">
        <f>IF(A449="","",IF(OR(AG449&gt;1,COUNTIF('Books Register'!$AM$5:$AM$504,AE449)&gt;1),"Duplicate",IF(AH449="","Only in 2B",INDEX('Books Register'!$AX$5:$AX$504,AH449))))</f>
        <v/>
      </c>
      <c r="AJ449" s="69" t="str">
        <f t="shared" si="52"/>
        <v/>
      </c>
      <c r="AK449" s="69" t="str">
        <f>IF(A449="","",IF(AND(R449&lt;&gt;"",R449&lt;&gt;Setup!$B$7),"Review POS / state",IF(SUMIF('FY Deadlines'!$A$5:$A$14,IF(MONTH(H449)&gt;=4,YEAR(H449),YEAR(H449)-1),'FY Deadlines'!$F$5:$F$14)=0,"Review FY deadline",IF(COUNTIFS('Books Register'!$AM$5:$AM$504,AE449,'Books Register'!$AI$5:$AI$504,"&gt;0")&gt;0,"Open - verify claim period",IF(AND(H449&lt;&gt;"",Setup!$B$24&gt;SUMIF('FY Deadlines'!$A$5:$A$14,IF(MONTH(H449)&gt;=4,YEAR(H449),YEAR(H449)-1),'FY Deadlines'!$F$5:$F$14)),"Section 16(4) expired","Open")))))</f>
        <v/>
      </c>
      <c r="AL449" s="190">
        <f t="shared" si="53"/>
        <v>445</v>
      </c>
      <c r="AM449" s="192" t="str">
        <f t="shared" si="54"/>
        <v/>
      </c>
      <c r="AN449" s="192" t="str">
        <f t="shared" si="55"/>
        <v/>
      </c>
    </row>
    <row r="450" spans="1:40" ht="15" customHeight="1" x14ac:dyDescent="0.25">
      <c r="A450" s="87"/>
      <c r="B450" s="88"/>
      <c r="C450" s="88"/>
      <c r="D450" s="88"/>
      <c r="E450" s="194"/>
      <c r="F450" s="88"/>
      <c r="G450" s="88"/>
      <c r="H450" s="89"/>
      <c r="I450" s="89"/>
      <c r="J450" s="89"/>
      <c r="K450" s="89"/>
      <c r="L450" s="90"/>
      <c r="M450" s="90"/>
      <c r="N450" s="90"/>
      <c r="O450" s="90"/>
      <c r="P450" s="90"/>
      <c r="Q450" s="90"/>
      <c r="R450" s="88"/>
      <c r="S450" s="88"/>
      <c r="T450" s="88"/>
      <c r="U450" s="88"/>
      <c r="V450" s="88"/>
      <c r="W450" s="89"/>
      <c r="X450" s="88"/>
      <c r="Y450" s="90"/>
      <c r="Z450" s="88"/>
      <c r="AA450" s="88"/>
      <c r="AB450" s="88"/>
      <c r="AC450" s="88"/>
      <c r="AD450" s="66" t="str">
        <f t="shared" si="48"/>
        <v/>
      </c>
      <c r="AE450" s="67" t="str">
        <f t="shared" si="49"/>
        <v/>
      </c>
      <c r="AF450" s="68" t="str">
        <f t="shared" si="50"/>
        <v/>
      </c>
      <c r="AG450" s="67" t="str">
        <f t="shared" si="51"/>
        <v/>
      </c>
      <c r="AH450" s="67" t="str">
        <f>IF(AE450="","",IF(COUNTIF('Books Register'!$AM$5:$AM$504,AE450)=1,SUMIF('Books Register'!$AM$5:$AM$504,AE450,'Books Register'!$AZ$5:$AZ$504),""))</f>
        <v/>
      </c>
      <c r="AI450" s="67" t="str">
        <f>IF(A450="","",IF(OR(AG450&gt;1,COUNTIF('Books Register'!$AM$5:$AM$504,AE450)&gt;1),"Duplicate",IF(AH450="","Only in 2B",INDEX('Books Register'!$AX$5:$AX$504,AH450))))</f>
        <v/>
      </c>
      <c r="AJ450" s="69" t="str">
        <f t="shared" si="52"/>
        <v/>
      </c>
      <c r="AK450" s="69" t="str">
        <f>IF(A450="","",IF(AND(R450&lt;&gt;"",R450&lt;&gt;Setup!$B$7),"Review POS / state",IF(SUMIF('FY Deadlines'!$A$5:$A$14,IF(MONTH(H450)&gt;=4,YEAR(H450),YEAR(H450)-1),'FY Deadlines'!$F$5:$F$14)=0,"Review FY deadline",IF(COUNTIFS('Books Register'!$AM$5:$AM$504,AE450,'Books Register'!$AI$5:$AI$504,"&gt;0")&gt;0,"Open - verify claim period",IF(AND(H450&lt;&gt;"",Setup!$B$24&gt;SUMIF('FY Deadlines'!$A$5:$A$14,IF(MONTH(H450)&gt;=4,YEAR(H450),YEAR(H450)-1),'FY Deadlines'!$F$5:$F$14)),"Section 16(4) expired","Open")))))</f>
        <v/>
      </c>
      <c r="AL450" s="190">
        <f t="shared" si="53"/>
        <v>446</v>
      </c>
      <c r="AM450" s="192" t="str">
        <f t="shared" si="54"/>
        <v/>
      </c>
      <c r="AN450" s="192" t="str">
        <f t="shared" si="55"/>
        <v/>
      </c>
    </row>
    <row r="451" spans="1:40" ht="15" customHeight="1" x14ac:dyDescent="0.25">
      <c r="A451" s="87"/>
      <c r="B451" s="88"/>
      <c r="C451" s="88"/>
      <c r="D451" s="88"/>
      <c r="E451" s="194"/>
      <c r="F451" s="88"/>
      <c r="G451" s="88"/>
      <c r="H451" s="89"/>
      <c r="I451" s="89"/>
      <c r="J451" s="89"/>
      <c r="K451" s="89"/>
      <c r="L451" s="90"/>
      <c r="M451" s="90"/>
      <c r="N451" s="90"/>
      <c r="O451" s="90"/>
      <c r="P451" s="90"/>
      <c r="Q451" s="90"/>
      <c r="R451" s="88"/>
      <c r="S451" s="88"/>
      <c r="T451" s="88"/>
      <c r="U451" s="88"/>
      <c r="V451" s="88"/>
      <c r="W451" s="89"/>
      <c r="X451" s="88"/>
      <c r="Y451" s="90"/>
      <c r="Z451" s="88"/>
      <c r="AA451" s="88"/>
      <c r="AB451" s="88"/>
      <c r="AC451" s="88"/>
      <c r="AD451" s="66" t="str">
        <f t="shared" si="48"/>
        <v/>
      </c>
      <c r="AE451" s="67" t="str">
        <f t="shared" si="49"/>
        <v/>
      </c>
      <c r="AF451" s="68" t="str">
        <f t="shared" si="50"/>
        <v/>
      </c>
      <c r="AG451" s="67" t="str">
        <f t="shared" si="51"/>
        <v/>
      </c>
      <c r="AH451" s="67" t="str">
        <f>IF(AE451="","",IF(COUNTIF('Books Register'!$AM$5:$AM$504,AE451)=1,SUMIF('Books Register'!$AM$5:$AM$504,AE451,'Books Register'!$AZ$5:$AZ$504),""))</f>
        <v/>
      </c>
      <c r="AI451" s="67" t="str">
        <f>IF(A451="","",IF(OR(AG451&gt;1,COUNTIF('Books Register'!$AM$5:$AM$504,AE451)&gt;1),"Duplicate",IF(AH451="","Only in 2B",INDEX('Books Register'!$AX$5:$AX$504,AH451))))</f>
        <v/>
      </c>
      <c r="AJ451" s="69" t="str">
        <f t="shared" si="52"/>
        <v/>
      </c>
      <c r="AK451" s="69" t="str">
        <f>IF(A451="","",IF(AND(R451&lt;&gt;"",R451&lt;&gt;Setup!$B$7),"Review POS / state",IF(SUMIF('FY Deadlines'!$A$5:$A$14,IF(MONTH(H451)&gt;=4,YEAR(H451),YEAR(H451)-1),'FY Deadlines'!$F$5:$F$14)=0,"Review FY deadline",IF(COUNTIFS('Books Register'!$AM$5:$AM$504,AE451,'Books Register'!$AI$5:$AI$504,"&gt;0")&gt;0,"Open - verify claim period",IF(AND(H451&lt;&gt;"",Setup!$B$24&gt;SUMIF('FY Deadlines'!$A$5:$A$14,IF(MONTH(H451)&gt;=4,YEAR(H451),YEAR(H451)-1),'FY Deadlines'!$F$5:$F$14)),"Section 16(4) expired","Open")))))</f>
        <v/>
      </c>
      <c r="AL451" s="190">
        <f t="shared" si="53"/>
        <v>447</v>
      </c>
      <c r="AM451" s="192" t="str">
        <f t="shared" si="54"/>
        <v/>
      </c>
      <c r="AN451" s="192" t="str">
        <f t="shared" si="55"/>
        <v/>
      </c>
    </row>
    <row r="452" spans="1:40" ht="15" customHeight="1" x14ac:dyDescent="0.25">
      <c r="A452" s="87"/>
      <c r="B452" s="88"/>
      <c r="C452" s="88"/>
      <c r="D452" s="88"/>
      <c r="E452" s="194"/>
      <c r="F452" s="88"/>
      <c r="G452" s="88"/>
      <c r="H452" s="89"/>
      <c r="I452" s="89"/>
      <c r="J452" s="89"/>
      <c r="K452" s="89"/>
      <c r="L452" s="90"/>
      <c r="M452" s="90"/>
      <c r="N452" s="90"/>
      <c r="O452" s="90"/>
      <c r="P452" s="90"/>
      <c r="Q452" s="90"/>
      <c r="R452" s="88"/>
      <c r="S452" s="88"/>
      <c r="T452" s="88"/>
      <c r="U452" s="88"/>
      <c r="V452" s="88"/>
      <c r="W452" s="89"/>
      <c r="X452" s="88"/>
      <c r="Y452" s="90"/>
      <c r="Z452" s="88"/>
      <c r="AA452" s="88"/>
      <c r="AB452" s="88"/>
      <c r="AC452" s="88"/>
      <c r="AD452" s="66" t="str">
        <f t="shared" si="48"/>
        <v/>
      </c>
      <c r="AE452" s="67" t="str">
        <f t="shared" si="49"/>
        <v/>
      </c>
      <c r="AF452" s="68" t="str">
        <f t="shared" si="50"/>
        <v/>
      </c>
      <c r="AG452" s="67" t="str">
        <f t="shared" si="51"/>
        <v/>
      </c>
      <c r="AH452" s="67" t="str">
        <f>IF(AE452="","",IF(COUNTIF('Books Register'!$AM$5:$AM$504,AE452)=1,SUMIF('Books Register'!$AM$5:$AM$504,AE452,'Books Register'!$AZ$5:$AZ$504),""))</f>
        <v/>
      </c>
      <c r="AI452" s="67" t="str">
        <f>IF(A452="","",IF(OR(AG452&gt;1,COUNTIF('Books Register'!$AM$5:$AM$504,AE452)&gt;1),"Duplicate",IF(AH452="","Only in 2B",INDEX('Books Register'!$AX$5:$AX$504,AH452))))</f>
        <v/>
      </c>
      <c r="AJ452" s="69" t="str">
        <f t="shared" si="52"/>
        <v/>
      </c>
      <c r="AK452" s="69" t="str">
        <f>IF(A452="","",IF(AND(R452&lt;&gt;"",R452&lt;&gt;Setup!$B$7),"Review POS / state",IF(SUMIF('FY Deadlines'!$A$5:$A$14,IF(MONTH(H452)&gt;=4,YEAR(H452),YEAR(H452)-1),'FY Deadlines'!$F$5:$F$14)=0,"Review FY deadline",IF(COUNTIFS('Books Register'!$AM$5:$AM$504,AE452,'Books Register'!$AI$5:$AI$504,"&gt;0")&gt;0,"Open - verify claim period",IF(AND(H452&lt;&gt;"",Setup!$B$24&gt;SUMIF('FY Deadlines'!$A$5:$A$14,IF(MONTH(H452)&gt;=4,YEAR(H452),YEAR(H452)-1),'FY Deadlines'!$F$5:$F$14)),"Section 16(4) expired","Open")))))</f>
        <v/>
      </c>
      <c r="AL452" s="190">
        <f t="shared" si="53"/>
        <v>448</v>
      </c>
      <c r="AM452" s="192" t="str">
        <f t="shared" si="54"/>
        <v/>
      </c>
      <c r="AN452" s="192" t="str">
        <f t="shared" si="55"/>
        <v/>
      </c>
    </row>
    <row r="453" spans="1:40" ht="15" customHeight="1" x14ac:dyDescent="0.25">
      <c r="A453" s="87"/>
      <c r="B453" s="88"/>
      <c r="C453" s="88"/>
      <c r="D453" s="88"/>
      <c r="E453" s="194"/>
      <c r="F453" s="88"/>
      <c r="G453" s="88"/>
      <c r="H453" s="89"/>
      <c r="I453" s="89"/>
      <c r="J453" s="89"/>
      <c r="K453" s="89"/>
      <c r="L453" s="90"/>
      <c r="M453" s="90"/>
      <c r="N453" s="90"/>
      <c r="O453" s="90"/>
      <c r="P453" s="90"/>
      <c r="Q453" s="90"/>
      <c r="R453" s="88"/>
      <c r="S453" s="88"/>
      <c r="T453" s="88"/>
      <c r="U453" s="88"/>
      <c r="V453" s="88"/>
      <c r="W453" s="89"/>
      <c r="X453" s="88"/>
      <c r="Y453" s="90"/>
      <c r="Z453" s="88"/>
      <c r="AA453" s="88"/>
      <c r="AB453" s="88"/>
      <c r="AC453" s="88"/>
      <c r="AD453" s="66" t="str">
        <f t="shared" ref="AD453:AD504" si="56">IF(G453="","",UPPER(SUBSTITUTE(SUBSTITUTE(SUBSTITUTE(SUBSTITUTE(SUBSTITUTE(TRIM(G453),"-",""),"/","")," ",""),".",""),"\","")))</f>
        <v/>
      </c>
      <c r="AE453" s="67" t="str">
        <f t="shared" ref="AE453:AE516" si="57">IF(OR(C453="",F453="",AD453=""),"",UPPER(TRIM(C453))&amp;"|"&amp;UPPER(TRIM(F453))&amp;"|"&amp;AD453)</f>
        <v/>
      </c>
      <c r="AF453" s="68" t="str">
        <f t="shared" ref="AF453:AF504" si="58">IF(A453="","",SUM(M453:P453))</f>
        <v/>
      </c>
      <c r="AG453" s="67" t="str">
        <f t="shared" ref="AG453:AG504" si="59">IF(AE453="","",COUNTIF($AE$5:$AE$504,AE453))</f>
        <v/>
      </c>
      <c r="AH453" s="67" t="str">
        <f>IF(AE453="","",IF(COUNTIF('Books Register'!$AM$5:$AM$504,AE453)=1,SUMIF('Books Register'!$AM$5:$AM$504,AE453,'Books Register'!$AZ$5:$AZ$504),""))</f>
        <v/>
      </c>
      <c r="AI453" s="67" t="str">
        <f>IF(A453="","",IF(OR(AG453&gt;1,COUNTIF('Books Register'!$AM$5:$AM$504,AE453)&gt;1),"Duplicate",IF(AH453="","Only in 2B",INDEX('Books Register'!$AX$5:$AX$504,AH453))))</f>
        <v/>
      </c>
      <c r="AJ453" s="69" t="str">
        <f t="shared" ref="AJ453:AJ504" si="60">IF(A453="","",IF(AH453&lt;&gt;"","See matched book row",IF(V453="Rejected","Hold: reverse/review through 4(B)",IF(V453="Pending","Hold: pending item requires temporary reversal/review",IF(T453&lt;&gt;"Available","No claim / review portal status","Verify ownership, receipt and books")))))</f>
        <v/>
      </c>
      <c r="AK453" s="69" t="str">
        <f>IF(A453="","",IF(AND(R453&lt;&gt;"",R453&lt;&gt;Setup!$B$7),"Review POS / state",IF(SUMIF('FY Deadlines'!$A$5:$A$14,IF(MONTH(H453)&gt;=4,YEAR(H453),YEAR(H453)-1),'FY Deadlines'!$F$5:$F$14)=0,"Review FY deadline",IF(COUNTIFS('Books Register'!$AM$5:$AM$504,AE453,'Books Register'!$AI$5:$AI$504,"&gt;0")&gt;0,"Open - verify claim period",IF(AND(H453&lt;&gt;"",Setup!$B$24&gt;SUMIF('FY Deadlines'!$A$5:$A$14,IF(MONTH(H453)&gt;=4,YEAR(H453),YEAR(H453)-1),'FY Deadlines'!$F$5:$F$14)),"Section 16(4) expired","Open")))))</f>
        <v/>
      </c>
      <c r="AL453" s="190">
        <f t="shared" ref="AL453:AL504" si="61">ROW()-4</f>
        <v>449</v>
      </c>
      <c r="AM453" s="192" t="str">
        <f t="shared" ref="AM453:AM504" si="62">IF($A453="","",IF(OR($B453="GSTR-1 B2B",$B453="GSTR-1A",$B453="IFF"),IF(OR($V453="Accepted",$V453="No Action",$V453="Deemed Accepted"),"INCLUDE","EXCLUDE"),IF(OR($B453="GSTR-5",$B453="GSTR-6",$B453="ICEGATE",$B453="Bill of Entry",$B453="RCM"),"INCLUDE","REVIEW SOURCE")))</f>
        <v/>
      </c>
      <c r="AN453" s="192" t="str">
        <f t="shared" ref="AN453:AN504" si="63">IF($A453="","",IF(OR($T453&lt;&gt;"Available",$AK453="Section 16(4) expired",$AK453="Review POS / state",$AM453&lt;&gt;"INCLUDE"),"EXCLUDE","INCLUDE"))</f>
        <v/>
      </c>
    </row>
    <row r="454" spans="1:40" ht="15" customHeight="1" x14ac:dyDescent="0.25">
      <c r="A454" s="87"/>
      <c r="B454" s="88"/>
      <c r="C454" s="88"/>
      <c r="D454" s="88"/>
      <c r="E454" s="194"/>
      <c r="F454" s="88"/>
      <c r="G454" s="88"/>
      <c r="H454" s="89"/>
      <c r="I454" s="89"/>
      <c r="J454" s="89"/>
      <c r="K454" s="89"/>
      <c r="L454" s="90"/>
      <c r="M454" s="90"/>
      <c r="N454" s="90"/>
      <c r="O454" s="90"/>
      <c r="P454" s="90"/>
      <c r="Q454" s="90"/>
      <c r="R454" s="88"/>
      <c r="S454" s="88"/>
      <c r="T454" s="88"/>
      <c r="U454" s="88"/>
      <c r="V454" s="88"/>
      <c r="W454" s="89"/>
      <c r="X454" s="88"/>
      <c r="Y454" s="90"/>
      <c r="Z454" s="88"/>
      <c r="AA454" s="88"/>
      <c r="AB454" s="88"/>
      <c r="AC454" s="88"/>
      <c r="AD454" s="66" t="str">
        <f t="shared" si="56"/>
        <v/>
      </c>
      <c r="AE454" s="67" t="str">
        <f t="shared" si="57"/>
        <v/>
      </c>
      <c r="AF454" s="68" t="str">
        <f t="shared" si="58"/>
        <v/>
      </c>
      <c r="AG454" s="67" t="str">
        <f t="shared" si="59"/>
        <v/>
      </c>
      <c r="AH454" s="67" t="str">
        <f>IF(AE454="","",IF(COUNTIF('Books Register'!$AM$5:$AM$504,AE454)=1,SUMIF('Books Register'!$AM$5:$AM$504,AE454,'Books Register'!$AZ$5:$AZ$504),""))</f>
        <v/>
      </c>
      <c r="AI454" s="67" t="str">
        <f>IF(A454="","",IF(OR(AG454&gt;1,COUNTIF('Books Register'!$AM$5:$AM$504,AE454)&gt;1),"Duplicate",IF(AH454="","Only in 2B",INDEX('Books Register'!$AX$5:$AX$504,AH454))))</f>
        <v/>
      </c>
      <c r="AJ454" s="69" t="str">
        <f t="shared" si="60"/>
        <v/>
      </c>
      <c r="AK454" s="69" t="str">
        <f>IF(A454="","",IF(AND(R454&lt;&gt;"",R454&lt;&gt;Setup!$B$7),"Review POS / state",IF(SUMIF('FY Deadlines'!$A$5:$A$14,IF(MONTH(H454)&gt;=4,YEAR(H454),YEAR(H454)-1),'FY Deadlines'!$F$5:$F$14)=0,"Review FY deadline",IF(COUNTIFS('Books Register'!$AM$5:$AM$504,AE454,'Books Register'!$AI$5:$AI$504,"&gt;0")&gt;0,"Open - verify claim period",IF(AND(H454&lt;&gt;"",Setup!$B$24&gt;SUMIF('FY Deadlines'!$A$5:$A$14,IF(MONTH(H454)&gt;=4,YEAR(H454),YEAR(H454)-1),'FY Deadlines'!$F$5:$F$14)),"Section 16(4) expired","Open")))))</f>
        <v/>
      </c>
      <c r="AL454" s="190">
        <f t="shared" si="61"/>
        <v>450</v>
      </c>
      <c r="AM454" s="192" t="str">
        <f t="shared" si="62"/>
        <v/>
      </c>
      <c r="AN454" s="192" t="str">
        <f t="shared" si="63"/>
        <v/>
      </c>
    </row>
    <row r="455" spans="1:40" ht="15" customHeight="1" x14ac:dyDescent="0.25">
      <c r="A455" s="87"/>
      <c r="B455" s="88"/>
      <c r="C455" s="88"/>
      <c r="D455" s="88"/>
      <c r="E455" s="194"/>
      <c r="F455" s="88"/>
      <c r="G455" s="88"/>
      <c r="H455" s="89"/>
      <c r="I455" s="89"/>
      <c r="J455" s="89"/>
      <c r="K455" s="89"/>
      <c r="L455" s="90"/>
      <c r="M455" s="90"/>
      <c r="N455" s="90"/>
      <c r="O455" s="90"/>
      <c r="P455" s="90"/>
      <c r="Q455" s="90"/>
      <c r="R455" s="88"/>
      <c r="S455" s="88"/>
      <c r="T455" s="88"/>
      <c r="U455" s="88"/>
      <c r="V455" s="88"/>
      <c r="W455" s="89"/>
      <c r="X455" s="88"/>
      <c r="Y455" s="90"/>
      <c r="Z455" s="88"/>
      <c r="AA455" s="88"/>
      <c r="AB455" s="88"/>
      <c r="AC455" s="88"/>
      <c r="AD455" s="66" t="str">
        <f t="shared" si="56"/>
        <v/>
      </c>
      <c r="AE455" s="67" t="str">
        <f t="shared" si="57"/>
        <v/>
      </c>
      <c r="AF455" s="68" t="str">
        <f t="shared" si="58"/>
        <v/>
      </c>
      <c r="AG455" s="67" t="str">
        <f t="shared" si="59"/>
        <v/>
      </c>
      <c r="AH455" s="67" t="str">
        <f>IF(AE455="","",IF(COUNTIF('Books Register'!$AM$5:$AM$504,AE455)=1,SUMIF('Books Register'!$AM$5:$AM$504,AE455,'Books Register'!$AZ$5:$AZ$504),""))</f>
        <v/>
      </c>
      <c r="AI455" s="67" t="str">
        <f>IF(A455="","",IF(OR(AG455&gt;1,COUNTIF('Books Register'!$AM$5:$AM$504,AE455)&gt;1),"Duplicate",IF(AH455="","Only in 2B",INDEX('Books Register'!$AX$5:$AX$504,AH455))))</f>
        <v/>
      </c>
      <c r="AJ455" s="69" t="str">
        <f t="shared" si="60"/>
        <v/>
      </c>
      <c r="AK455" s="69" t="str">
        <f>IF(A455="","",IF(AND(R455&lt;&gt;"",R455&lt;&gt;Setup!$B$7),"Review POS / state",IF(SUMIF('FY Deadlines'!$A$5:$A$14,IF(MONTH(H455)&gt;=4,YEAR(H455),YEAR(H455)-1),'FY Deadlines'!$F$5:$F$14)=0,"Review FY deadline",IF(COUNTIFS('Books Register'!$AM$5:$AM$504,AE455,'Books Register'!$AI$5:$AI$504,"&gt;0")&gt;0,"Open - verify claim period",IF(AND(H455&lt;&gt;"",Setup!$B$24&gt;SUMIF('FY Deadlines'!$A$5:$A$14,IF(MONTH(H455)&gt;=4,YEAR(H455),YEAR(H455)-1),'FY Deadlines'!$F$5:$F$14)),"Section 16(4) expired","Open")))))</f>
        <v/>
      </c>
      <c r="AL455" s="190">
        <f t="shared" si="61"/>
        <v>451</v>
      </c>
      <c r="AM455" s="192" t="str">
        <f t="shared" si="62"/>
        <v/>
      </c>
      <c r="AN455" s="192" t="str">
        <f t="shared" si="63"/>
        <v/>
      </c>
    </row>
    <row r="456" spans="1:40" ht="15" customHeight="1" x14ac:dyDescent="0.25">
      <c r="A456" s="87"/>
      <c r="B456" s="88"/>
      <c r="C456" s="88"/>
      <c r="D456" s="88"/>
      <c r="E456" s="194"/>
      <c r="F456" s="88"/>
      <c r="G456" s="88"/>
      <c r="H456" s="89"/>
      <c r="I456" s="89"/>
      <c r="J456" s="89"/>
      <c r="K456" s="89"/>
      <c r="L456" s="90"/>
      <c r="M456" s="90"/>
      <c r="N456" s="90"/>
      <c r="O456" s="90"/>
      <c r="P456" s="90"/>
      <c r="Q456" s="90"/>
      <c r="R456" s="88"/>
      <c r="S456" s="88"/>
      <c r="T456" s="88"/>
      <c r="U456" s="88"/>
      <c r="V456" s="88"/>
      <c r="W456" s="89"/>
      <c r="X456" s="88"/>
      <c r="Y456" s="90"/>
      <c r="Z456" s="88"/>
      <c r="AA456" s="88"/>
      <c r="AB456" s="88"/>
      <c r="AC456" s="88"/>
      <c r="AD456" s="66" t="str">
        <f t="shared" si="56"/>
        <v/>
      </c>
      <c r="AE456" s="67" t="str">
        <f t="shared" si="57"/>
        <v/>
      </c>
      <c r="AF456" s="68" t="str">
        <f t="shared" si="58"/>
        <v/>
      </c>
      <c r="AG456" s="67" t="str">
        <f t="shared" si="59"/>
        <v/>
      </c>
      <c r="AH456" s="67" t="str">
        <f>IF(AE456="","",IF(COUNTIF('Books Register'!$AM$5:$AM$504,AE456)=1,SUMIF('Books Register'!$AM$5:$AM$504,AE456,'Books Register'!$AZ$5:$AZ$504),""))</f>
        <v/>
      </c>
      <c r="AI456" s="67" t="str">
        <f>IF(A456="","",IF(OR(AG456&gt;1,COUNTIF('Books Register'!$AM$5:$AM$504,AE456)&gt;1),"Duplicate",IF(AH456="","Only in 2B",INDEX('Books Register'!$AX$5:$AX$504,AH456))))</f>
        <v/>
      </c>
      <c r="AJ456" s="69" t="str">
        <f t="shared" si="60"/>
        <v/>
      </c>
      <c r="AK456" s="69" t="str">
        <f>IF(A456="","",IF(AND(R456&lt;&gt;"",R456&lt;&gt;Setup!$B$7),"Review POS / state",IF(SUMIF('FY Deadlines'!$A$5:$A$14,IF(MONTH(H456)&gt;=4,YEAR(H456),YEAR(H456)-1),'FY Deadlines'!$F$5:$F$14)=0,"Review FY deadline",IF(COUNTIFS('Books Register'!$AM$5:$AM$504,AE456,'Books Register'!$AI$5:$AI$504,"&gt;0")&gt;0,"Open - verify claim period",IF(AND(H456&lt;&gt;"",Setup!$B$24&gt;SUMIF('FY Deadlines'!$A$5:$A$14,IF(MONTH(H456)&gt;=4,YEAR(H456),YEAR(H456)-1),'FY Deadlines'!$F$5:$F$14)),"Section 16(4) expired","Open")))))</f>
        <v/>
      </c>
      <c r="AL456" s="190">
        <f t="shared" si="61"/>
        <v>452</v>
      </c>
      <c r="AM456" s="192" t="str">
        <f t="shared" si="62"/>
        <v/>
      </c>
      <c r="AN456" s="192" t="str">
        <f t="shared" si="63"/>
        <v/>
      </c>
    </row>
    <row r="457" spans="1:40" ht="15" customHeight="1" x14ac:dyDescent="0.25">
      <c r="A457" s="87"/>
      <c r="B457" s="88"/>
      <c r="C457" s="88"/>
      <c r="D457" s="88"/>
      <c r="E457" s="194"/>
      <c r="F457" s="88"/>
      <c r="G457" s="88"/>
      <c r="H457" s="89"/>
      <c r="I457" s="89"/>
      <c r="J457" s="89"/>
      <c r="K457" s="89"/>
      <c r="L457" s="90"/>
      <c r="M457" s="90"/>
      <c r="N457" s="90"/>
      <c r="O457" s="90"/>
      <c r="P457" s="90"/>
      <c r="Q457" s="90"/>
      <c r="R457" s="88"/>
      <c r="S457" s="88"/>
      <c r="T457" s="88"/>
      <c r="U457" s="88"/>
      <c r="V457" s="88"/>
      <c r="W457" s="89"/>
      <c r="X457" s="88"/>
      <c r="Y457" s="90"/>
      <c r="Z457" s="88"/>
      <c r="AA457" s="88"/>
      <c r="AB457" s="88"/>
      <c r="AC457" s="88"/>
      <c r="AD457" s="66" t="str">
        <f t="shared" si="56"/>
        <v/>
      </c>
      <c r="AE457" s="67" t="str">
        <f t="shared" si="57"/>
        <v/>
      </c>
      <c r="AF457" s="68" t="str">
        <f t="shared" si="58"/>
        <v/>
      </c>
      <c r="AG457" s="67" t="str">
        <f t="shared" si="59"/>
        <v/>
      </c>
      <c r="AH457" s="67" t="str">
        <f>IF(AE457="","",IF(COUNTIF('Books Register'!$AM$5:$AM$504,AE457)=1,SUMIF('Books Register'!$AM$5:$AM$504,AE457,'Books Register'!$AZ$5:$AZ$504),""))</f>
        <v/>
      </c>
      <c r="AI457" s="67" t="str">
        <f>IF(A457="","",IF(OR(AG457&gt;1,COUNTIF('Books Register'!$AM$5:$AM$504,AE457)&gt;1),"Duplicate",IF(AH457="","Only in 2B",INDEX('Books Register'!$AX$5:$AX$504,AH457))))</f>
        <v/>
      </c>
      <c r="AJ457" s="69" t="str">
        <f t="shared" si="60"/>
        <v/>
      </c>
      <c r="AK457" s="69" t="str">
        <f>IF(A457="","",IF(AND(R457&lt;&gt;"",R457&lt;&gt;Setup!$B$7),"Review POS / state",IF(SUMIF('FY Deadlines'!$A$5:$A$14,IF(MONTH(H457)&gt;=4,YEAR(H457),YEAR(H457)-1),'FY Deadlines'!$F$5:$F$14)=0,"Review FY deadline",IF(COUNTIFS('Books Register'!$AM$5:$AM$504,AE457,'Books Register'!$AI$5:$AI$504,"&gt;0")&gt;0,"Open - verify claim period",IF(AND(H457&lt;&gt;"",Setup!$B$24&gt;SUMIF('FY Deadlines'!$A$5:$A$14,IF(MONTH(H457)&gt;=4,YEAR(H457),YEAR(H457)-1),'FY Deadlines'!$F$5:$F$14)),"Section 16(4) expired","Open")))))</f>
        <v/>
      </c>
      <c r="AL457" s="190">
        <f t="shared" si="61"/>
        <v>453</v>
      </c>
      <c r="AM457" s="192" t="str">
        <f t="shared" si="62"/>
        <v/>
      </c>
      <c r="AN457" s="192" t="str">
        <f t="shared" si="63"/>
        <v/>
      </c>
    </row>
    <row r="458" spans="1:40" ht="15" customHeight="1" x14ac:dyDescent="0.25">
      <c r="A458" s="87"/>
      <c r="B458" s="88"/>
      <c r="C458" s="88"/>
      <c r="D458" s="88"/>
      <c r="E458" s="194"/>
      <c r="F458" s="88"/>
      <c r="G458" s="88"/>
      <c r="H458" s="89"/>
      <c r="I458" s="89"/>
      <c r="J458" s="89"/>
      <c r="K458" s="89"/>
      <c r="L458" s="90"/>
      <c r="M458" s="90"/>
      <c r="N458" s="90"/>
      <c r="O458" s="90"/>
      <c r="P458" s="90"/>
      <c r="Q458" s="90"/>
      <c r="R458" s="88"/>
      <c r="S458" s="88"/>
      <c r="T458" s="88"/>
      <c r="U458" s="88"/>
      <c r="V458" s="88"/>
      <c r="W458" s="89"/>
      <c r="X458" s="88"/>
      <c r="Y458" s="90"/>
      <c r="Z458" s="88"/>
      <c r="AA458" s="88"/>
      <c r="AB458" s="88"/>
      <c r="AC458" s="88"/>
      <c r="AD458" s="66" t="str">
        <f t="shared" si="56"/>
        <v/>
      </c>
      <c r="AE458" s="67" t="str">
        <f t="shared" si="57"/>
        <v/>
      </c>
      <c r="AF458" s="68" t="str">
        <f t="shared" si="58"/>
        <v/>
      </c>
      <c r="AG458" s="67" t="str">
        <f t="shared" si="59"/>
        <v/>
      </c>
      <c r="AH458" s="67" t="str">
        <f>IF(AE458="","",IF(COUNTIF('Books Register'!$AM$5:$AM$504,AE458)=1,SUMIF('Books Register'!$AM$5:$AM$504,AE458,'Books Register'!$AZ$5:$AZ$504),""))</f>
        <v/>
      </c>
      <c r="AI458" s="67" t="str">
        <f>IF(A458="","",IF(OR(AG458&gt;1,COUNTIF('Books Register'!$AM$5:$AM$504,AE458)&gt;1),"Duplicate",IF(AH458="","Only in 2B",INDEX('Books Register'!$AX$5:$AX$504,AH458))))</f>
        <v/>
      </c>
      <c r="AJ458" s="69" t="str">
        <f t="shared" si="60"/>
        <v/>
      </c>
      <c r="AK458" s="69" t="str">
        <f>IF(A458="","",IF(AND(R458&lt;&gt;"",R458&lt;&gt;Setup!$B$7),"Review POS / state",IF(SUMIF('FY Deadlines'!$A$5:$A$14,IF(MONTH(H458)&gt;=4,YEAR(H458),YEAR(H458)-1),'FY Deadlines'!$F$5:$F$14)=0,"Review FY deadline",IF(COUNTIFS('Books Register'!$AM$5:$AM$504,AE458,'Books Register'!$AI$5:$AI$504,"&gt;0")&gt;0,"Open - verify claim period",IF(AND(H458&lt;&gt;"",Setup!$B$24&gt;SUMIF('FY Deadlines'!$A$5:$A$14,IF(MONTH(H458)&gt;=4,YEAR(H458),YEAR(H458)-1),'FY Deadlines'!$F$5:$F$14)),"Section 16(4) expired","Open")))))</f>
        <v/>
      </c>
      <c r="AL458" s="190">
        <f t="shared" si="61"/>
        <v>454</v>
      </c>
      <c r="AM458" s="192" t="str">
        <f t="shared" si="62"/>
        <v/>
      </c>
      <c r="AN458" s="192" t="str">
        <f t="shared" si="63"/>
        <v/>
      </c>
    </row>
    <row r="459" spans="1:40" ht="15" customHeight="1" x14ac:dyDescent="0.25">
      <c r="A459" s="87"/>
      <c r="B459" s="88"/>
      <c r="C459" s="88"/>
      <c r="D459" s="88"/>
      <c r="E459" s="194"/>
      <c r="F459" s="88"/>
      <c r="G459" s="88"/>
      <c r="H459" s="89"/>
      <c r="I459" s="89"/>
      <c r="J459" s="89"/>
      <c r="K459" s="89"/>
      <c r="L459" s="90"/>
      <c r="M459" s="90"/>
      <c r="N459" s="90"/>
      <c r="O459" s="90"/>
      <c r="P459" s="90"/>
      <c r="Q459" s="90"/>
      <c r="R459" s="88"/>
      <c r="S459" s="88"/>
      <c r="T459" s="88"/>
      <c r="U459" s="88"/>
      <c r="V459" s="88"/>
      <c r="W459" s="89"/>
      <c r="X459" s="88"/>
      <c r="Y459" s="90"/>
      <c r="Z459" s="88"/>
      <c r="AA459" s="88"/>
      <c r="AB459" s="88"/>
      <c r="AC459" s="88"/>
      <c r="AD459" s="66" t="str">
        <f t="shared" si="56"/>
        <v/>
      </c>
      <c r="AE459" s="67" t="str">
        <f t="shared" si="57"/>
        <v/>
      </c>
      <c r="AF459" s="68" t="str">
        <f t="shared" si="58"/>
        <v/>
      </c>
      <c r="AG459" s="67" t="str">
        <f t="shared" si="59"/>
        <v/>
      </c>
      <c r="AH459" s="67" t="str">
        <f>IF(AE459="","",IF(COUNTIF('Books Register'!$AM$5:$AM$504,AE459)=1,SUMIF('Books Register'!$AM$5:$AM$504,AE459,'Books Register'!$AZ$5:$AZ$504),""))</f>
        <v/>
      </c>
      <c r="AI459" s="67" t="str">
        <f>IF(A459="","",IF(OR(AG459&gt;1,COUNTIF('Books Register'!$AM$5:$AM$504,AE459)&gt;1),"Duplicate",IF(AH459="","Only in 2B",INDEX('Books Register'!$AX$5:$AX$504,AH459))))</f>
        <v/>
      </c>
      <c r="AJ459" s="69" t="str">
        <f t="shared" si="60"/>
        <v/>
      </c>
      <c r="AK459" s="69" t="str">
        <f>IF(A459="","",IF(AND(R459&lt;&gt;"",R459&lt;&gt;Setup!$B$7),"Review POS / state",IF(SUMIF('FY Deadlines'!$A$5:$A$14,IF(MONTH(H459)&gt;=4,YEAR(H459),YEAR(H459)-1),'FY Deadlines'!$F$5:$F$14)=0,"Review FY deadline",IF(COUNTIFS('Books Register'!$AM$5:$AM$504,AE459,'Books Register'!$AI$5:$AI$504,"&gt;0")&gt;0,"Open - verify claim period",IF(AND(H459&lt;&gt;"",Setup!$B$24&gt;SUMIF('FY Deadlines'!$A$5:$A$14,IF(MONTH(H459)&gt;=4,YEAR(H459),YEAR(H459)-1),'FY Deadlines'!$F$5:$F$14)),"Section 16(4) expired","Open")))))</f>
        <v/>
      </c>
      <c r="AL459" s="190">
        <f t="shared" si="61"/>
        <v>455</v>
      </c>
      <c r="AM459" s="192" t="str">
        <f t="shared" si="62"/>
        <v/>
      </c>
      <c r="AN459" s="192" t="str">
        <f t="shared" si="63"/>
        <v/>
      </c>
    </row>
    <row r="460" spans="1:40" ht="15" customHeight="1" x14ac:dyDescent="0.25">
      <c r="A460" s="87"/>
      <c r="B460" s="88"/>
      <c r="C460" s="88"/>
      <c r="D460" s="88"/>
      <c r="E460" s="194"/>
      <c r="F460" s="88"/>
      <c r="G460" s="88"/>
      <c r="H460" s="89"/>
      <c r="I460" s="89"/>
      <c r="J460" s="89"/>
      <c r="K460" s="89"/>
      <c r="L460" s="90"/>
      <c r="M460" s="90"/>
      <c r="N460" s="90"/>
      <c r="O460" s="90"/>
      <c r="P460" s="90"/>
      <c r="Q460" s="90"/>
      <c r="R460" s="88"/>
      <c r="S460" s="88"/>
      <c r="T460" s="88"/>
      <c r="U460" s="88"/>
      <c r="V460" s="88"/>
      <c r="W460" s="89"/>
      <c r="X460" s="88"/>
      <c r="Y460" s="90"/>
      <c r="Z460" s="88"/>
      <c r="AA460" s="88"/>
      <c r="AB460" s="88"/>
      <c r="AC460" s="88"/>
      <c r="AD460" s="66" t="str">
        <f t="shared" si="56"/>
        <v/>
      </c>
      <c r="AE460" s="67" t="str">
        <f t="shared" si="57"/>
        <v/>
      </c>
      <c r="AF460" s="68" t="str">
        <f t="shared" si="58"/>
        <v/>
      </c>
      <c r="AG460" s="67" t="str">
        <f t="shared" si="59"/>
        <v/>
      </c>
      <c r="AH460" s="67" t="str">
        <f>IF(AE460="","",IF(COUNTIF('Books Register'!$AM$5:$AM$504,AE460)=1,SUMIF('Books Register'!$AM$5:$AM$504,AE460,'Books Register'!$AZ$5:$AZ$504),""))</f>
        <v/>
      </c>
      <c r="AI460" s="67" t="str">
        <f>IF(A460="","",IF(OR(AG460&gt;1,COUNTIF('Books Register'!$AM$5:$AM$504,AE460)&gt;1),"Duplicate",IF(AH460="","Only in 2B",INDEX('Books Register'!$AX$5:$AX$504,AH460))))</f>
        <v/>
      </c>
      <c r="AJ460" s="69" t="str">
        <f t="shared" si="60"/>
        <v/>
      </c>
      <c r="AK460" s="69" t="str">
        <f>IF(A460="","",IF(AND(R460&lt;&gt;"",R460&lt;&gt;Setup!$B$7),"Review POS / state",IF(SUMIF('FY Deadlines'!$A$5:$A$14,IF(MONTH(H460)&gt;=4,YEAR(H460),YEAR(H460)-1),'FY Deadlines'!$F$5:$F$14)=0,"Review FY deadline",IF(COUNTIFS('Books Register'!$AM$5:$AM$504,AE460,'Books Register'!$AI$5:$AI$504,"&gt;0")&gt;0,"Open - verify claim period",IF(AND(H460&lt;&gt;"",Setup!$B$24&gt;SUMIF('FY Deadlines'!$A$5:$A$14,IF(MONTH(H460)&gt;=4,YEAR(H460),YEAR(H460)-1),'FY Deadlines'!$F$5:$F$14)),"Section 16(4) expired","Open")))))</f>
        <v/>
      </c>
      <c r="AL460" s="190">
        <f t="shared" si="61"/>
        <v>456</v>
      </c>
      <c r="AM460" s="192" t="str">
        <f t="shared" si="62"/>
        <v/>
      </c>
      <c r="AN460" s="192" t="str">
        <f t="shared" si="63"/>
        <v/>
      </c>
    </row>
    <row r="461" spans="1:40" ht="15" customHeight="1" x14ac:dyDescent="0.25">
      <c r="A461" s="87"/>
      <c r="B461" s="88"/>
      <c r="C461" s="88"/>
      <c r="D461" s="88"/>
      <c r="E461" s="194"/>
      <c r="F461" s="88"/>
      <c r="G461" s="88"/>
      <c r="H461" s="89"/>
      <c r="I461" s="89"/>
      <c r="J461" s="89"/>
      <c r="K461" s="89"/>
      <c r="L461" s="90"/>
      <c r="M461" s="90"/>
      <c r="N461" s="90"/>
      <c r="O461" s="90"/>
      <c r="P461" s="90"/>
      <c r="Q461" s="90"/>
      <c r="R461" s="88"/>
      <c r="S461" s="88"/>
      <c r="T461" s="88"/>
      <c r="U461" s="88"/>
      <c r="V461" s="88"/>
      <c r="W461" s="89"/>
      <c r="X461" s="88"/>
      <c r="Y461" s="90"/>
      <c r="Z461" s="88"/>
      <c r="AA461" s="88"/>
      <c r="AB461" s="88"/>
      <c r="AC461" s="88"/>
      <c r="AD461" s="66" t="str">
        <f t="shared" si="56"/>
        <v/>
      </c>
      <c r="AE461" s="67" t="str">
        <f t="shared" si="57"/>
        <v/>
      </c>
      <c r="AF461" s="68" t="str">
        <f t="shared" si="58"/>
        <v/>
      </c>
      <c r="AG461" s="67" t="str">
        <f t="shared" si="59"/>
        <v/>
      </c>
      <c r="AH461" s="67" t="str">
        <f>IF(AE461="","",IF(COUNTIF('Books Register'!$AM$5:$AM$504,AE461)=1,SUMIF('Books Register'!$AM$5:$AM$504,AE461,'Books Register'!$AZ$5:$AZ$504),""))</f>
        <v/>
      </c>
      <c r="AI461" s="67" t="str">
        <f>IF(A461="","",IF(OR(AG461&gt;1,COUNTIF('Books Register'!$AM$5:$AM$504,AE461)&gt;1),"Duplicate",IF(AH461="","Only in 2B",INDEX('Books Register'!$AX$5:$AX$504,AH461))))</f>
        <v/>
      </c>
      <c r="AJ461" s="69" t="str">
        <f t="shared" si="60"/>
        <v/>
      </c>
      <c r="AK461" s="69" t="str">
        <f>IF(A461="","",IF(AND(R461&lt;&gt;"",R461&lt;&gt;Setup!$B$7),"Review POS / state",IF(SUMIF('FY Deadlines'!$A$5:$A$14,IF(MONTH(H461)&gt;=4,YEAR(H461),YEAR(H461)-1),'FY Deadlines'!$F$5:$F$14)=0,"Review FY deadline",IF(COUNTIFS('Books Register'!$AM$5:$AM$504,AE461,'Books Register'!$AI$5:$AI$504,"&gt;0")&gt;0,"Open - verify claim period",IF(AND(H461&lt;&gt;"",Setup!$B$24&gt;SUMIF('FY Deadlines'!$A$5:$A$14,IF(MONTH(H461)&gt;=4,YEAR(H461),YEAR(H461)-1),'FY Deadlines'!$F$5:$F$14)),"Section 16(4) expired","Open")))))</f>
        <v/>
      </c>
      <c r="AL461" s="190">
        <f t="shared" si="61"/>
        <v>457</v>
      </c>
      <c r="AM461" s="192" t="str">
        <f t="shared" si="62"/>
        <v/>
      </c>
      <c r="AN461" s="192" t="str">
        <f t="shared" si="63"/>
        <v/>
      </c>
    </row>
    <row r="462" spans="1:40" ht="15" customHeight="1" x14ac:dyDescent="0.25">
      <c r="A462" s="87"/>
      <c r="B462" s="88"/>
      <c r="C462" s="88"/>
      <c r="D462" s="88"/>
      <c r="E462" s="194"/>
      <c r="F462" s="88"/>
      <c r="G462" s="88"/>
      <c r="H462" s="89"/>
      <c r="I462" s="89"/>
      <c r="J462" s="89"/>
      <c r="K462" s="89"/>
      <c r="L462" s="90"/>
      <c r="M462" s="90"/>
      <c r="N462" s="90"/>
      <c r="O462" s="90"/>
      <c r="P462" s="90"/>
      <c r="Q462" s="90"/>
      <c r="R462" s="88"/>
      <c r="S462" s="88"/>
      <c r="T462" s="88"/>
      <c r="U462" s="88"/>
      <c r="V462" s="88"/>
      <c r="W462" s="89"/>
      <c r="X462" s="88"/>
      <c r="Y462" s="90"/>
      <c r="Z462" s="88"/>
      <c r="AA462" s="88"/>
      <c r="AB462" s="88"/>
      <c r="AC462" s="88"/>
      <c r="AD462" s="66" t="str">
        <f t="shared" si="56"/>
        <v/>
      </c>
      <c r="AE462" s="67" t="str">
        <f t="shared" si="57"/>
        <v/>
      </c>
      <c r="AF462" s="68" t="str">
        <f t="shared" si="58"/>
        <v/>
      </c>
      <c r="AG462" s="67" t="str">
        <f t="shared" si="59"/>
        <v/>
      </c>
      <c r="AH462" s="67" t="str">
        <f>IF(AE462="","",IF(COUNTIF('Books Register'!$AM$5:$AM$504,AE462)=1,SUMIF('Books Register'!$AM$5:$AM$504,AE462,'Books Register'!$AZ$5:$AZ$504),""))</f>
        <v/>
      </c>
      <c r="AI462" s="67" t="str">
        <f>IF(A462="","",IF(OR(AG462&gt;1,COUNTIF('Books Register'!$AM$5:$AM$504,AE462)&gt;1),"Duplicate",IF(AH462="","Only in 2B",INDEX('Books Register'!$AX$5:$AX$504,AH462))))</f>
        <v/>
      </c>
      <c r="AJ462" s="69" t="str">
        <f t="shared" si="60"/>
        <v/>
      </c>
      <c r="AK462" s="69" t="str">
        <f>IF(A462="","",IF(AND(R462&lt;&gt;"",R462&lt;&gt;Setup!$B$7),"Review POS / state",IF(SUMIF('FY Deadlines'!$A$5:$A$14,IF(MONTH(H462)&gt;=4,YEAR(H462),YEAR(H462)-1),'FY Deadlines'!$F$5:$F$14)=0,"Review FY deadline",IF(COUNTIFS('Books Register'!$AM$5:$AM$504,AE462,'Books Register'!$AI$5:$AI$504,"&gt;0")&gt;0,"Open - verify claim period",IF(AND(H462&lt;&gt;"",Setup!$B$24&gt;SUMIF('FY Deadlines'!$A$5:$A$14,IF(MONTH(H462)&gt;=4,YEAR(H462),YEAR(H462)-1),'FY Deadlines'!$F$5:$F$14)),"Section 16(4) expired","Open")))))</f>
        <v/>
      </c>
      <c r="AL462" s="190">
        <f t="shared" si="61"/>
        <v>458</v>
      </c>
      <c r="AM462" s="192" t="str">
        <f t="shared" si="62"/>
        <v/>
      </c>
      <c r="AN462" s="192" t="str">
        <f t="shared" si="63"/>
        <v/>
      </c>
    </row>
    <row r="463" spans="1:40" ht="15" customHeight="1" x14ac:dyDescent="0.25">
      <c r="A463" s="87"/>
      <c r="B463" s="88"/>
      <c r="C463" s="88"/>
      <c r="D463" s="88"/>
      <c r="E463" s="194"/>
      <c r="F463" s="88"/>
      <c r="G463" s="88"/>
      <c r="H463" s="89"/>
      <c r="I463" s="89"/>
      <c r="J463" s="89"/>
      <c r="K463" s="89"/>
      <c r="L463" s="90"/>
      <c r="M463" s="90"/>
      <c r="N463" s="90"/>
      <c r="O463" s="90"/>
      <c r="P463" s="90"/>
      <c r="Q463" s="90"/>
      <c r="R463" s="88"/>
      <c r="S463" s="88"/>
      <c r="T463" s="88"/>
      <c r="U463" s="88"/>
      <c r="V463" s="88"/>
      <c r="W463" s="89"/>
      <c r="X463" s="88"/>
      <c r="Y463" s="90"/>
      <c r="Z463" s="88"/>
      <c r="AA463" s="88"/>
      <c r="AB463" s="88"/>
      <c r="AC463" s="88"/>
      <c r="AD463" s="66" t="str">
        <f t="shared" si="56"/>
        <v/>
      </c>
      <c r="AE463" s="67" t="str">
        <f t="shared" si="57"/>
        <v/>
      </c>
      <c r="AF463" s="68" t="str">
        <f t="shared" si="58"/>
        <v/>
      </c>
      <c r="AG463" s="67" t="str">
        <f t="shared" si="59"/>
        <v/>
      </c>
      <c r="AH463" s="67" t="str">
        <f>IF(AE463="","",IF(COUNTIF('Books Register'!$AM$5:$AM$504,AE463)=1,SUMIF('Books Register'!$AM$5:$AM$504,AE463,'Books Register'!$AZ$5:$AZ$504),""))</f>
        <v/>
      </c>
      <c r="AI463" s="67" t="str">
        <f>IF(A463="","",IF(OR(AG463&gt;1,COUNTIF('Books Register'!$AM$5:$AM$504,AE463)&gt;1),"Duplicate",IF(AH463="","Only in 2B",INDEX('Books Register'!$AX$5:$AX$504,AH463))))</f>
        <v/>
      </c>
      <c r="AJ463" s="69" t="str">
        <f t="shared" si="60"/>
        <v/>
      </c>
      <c r="AK463" s="69" t="str">
        <f>IF(A463="","",IF(AND(R463&lt;&gt;"",R463&lt;&gt;Setup!$B$7),"Review POS / state",IF(SUMIF('FY Deadlines'!$A$5:$A$14,IF(MONTH(H463)&gt;=4,YEAR(H463),YEAR(H463)-1),'FY Deadlines'!$F$5:$F$14)=0,"Review FY deadline",IF(COUNTIFS('Books Register'!$AM$5:$AM$504,AE463,'Books Register'!$AI$5:$AI$504,"&gt;0")&gt;0,"Open - verify claim period",IF(AND(H463&lt;&gt;"",Setup!$B$24&gt;SUMIF('FY Deadlines'!$A$5:$A$14,IF(MONTH(H463)&gt;=4,YEAR(H463),YEAR(H463)-1),'FY Deadlines'!$F$5:$F$14)),"Section 16(4) expired","Open")))))</f>
        <v/>
      </c>
      <c r="AL463" s="190">
        <f t="shared" si="61"/>
        <v>459</v>
      </c>
      <c r="AM463" s="192" t="str">
        <f t="shared" si="62"/>
        <v/>
      </c>
      <c r="AN463" s="192" t="str">
        <f t="shared" si="63"/>
        <v/>
      </c>
    </row>
    <row r="464" spans="1:40" ht="15" customHeight="1" x14ac:dyDescent="0.25">
      <c r="A464" s="87"/>
      <c r="B464" s="88"/>
      <c r="C464" s="88"/>
      <c r="D464" s="88"/>
      <c r="E464" s="194"/>
      <c r="F464" s="88"/>
      <c r="G464" s="88"/>
      <c r="H464" s="89"/>
      <c r="I464" s="89"/>
      <c r="J464" s="89"/>
      <c r="K464" s="89"/>
      <c r="L464" s="90"/>
      <c r="M464" s="90"/>
      <c r="N464" s="90"/>
      <c r="O464" s="90"/>
      <c r="P464" s="90"/>
      <c r="Q464" s="90"/>
      <c r="R464" s="88"/>
      <c r="S464" s="88"/>
      <c r="T464" s="88"/>
      <c r="U464" s="88"/>
      <c r="V464" s="88"/>
      <c r="W464" s="89"/>
      <c r="X464" s="88"/>
      <c r="Y464" s="90"/>
      <c r="Z464" s="88"/>
      <c r="AA464" s="88"/>
      <c r="AB464" s="88"/>
      <c r="AC464" s="88"/>
      <c r="AD464" s="66" t="str">
        <f t="shared" si="56"/>
        <v/>
      </c>
      <c r="AE464" s="67" t="str">
        <f t="shared" si="57"/>
        <v/>
      </c>
      <c r="AF464" s="68" t="str">
        <f t="shared" si="58"/>
        <v/>
      </c>
      <c r="AG464" s="67" t="str">
        <f t="shared" si="59"/>
        <v/>
      </c>
      <c r="AH464" s="67" t="str">
        <f>IF(AE464="","",IF(COUNTIF('Books Register'!$AM$5:$AM$504,AE464)=1,SUMIF('Books Register'!$AM$5:$AM$504,AE464,'Books Register'!$AZ$5:$AZ$504),""))</f>
        <v/>
      </c>
      <c r="AI464" s="67" t="str">
        <f>IF(A464="","",IF(OR(AG464&gt;1,COUNTIF('Books Register'!$AM$5:$AM$504,AE464)&gt;1),"Duplicate",IF(AH464="","Only in 2B",INDEX('Books Register'!$AX$5:$AX$504,AH464))))</f>
        <v/>
      </c>
      <c r="AJ464" s="69" t="str">
        <f t="shared" si="60"/>
        <v/>
      </c>
      <c r="AK464" s="69" t="str">
        <f>IF(A464="","",IF(AND(R464&lt;&gt;"",R464&lt;&gt;Setup!$B$7),"Review POS / state",IF(SUMIF('FY Deadlines'!$A$5:$A$14,IF(MONTH(H464)&gt;=4,YEAR(H464),YEAR(H464)-1),'FY Deadlines'!$F$5:$F$14)=0,"Review FY deadline",IF(COUNTIFS('Books Register'!$AM$5:$AM$504,AE464,'Books Register'!$AI$5:$AI$504,"&gt;0")&gt;0,"Open - verify claim period",IF(AND(H464&lt;&gt;"",Setup!$B$24&gt;SUMIF('FY Deadlines'!$A$5:$A$14,IF(MONTH(H464)&gt;=4,YEAR(H464),YEAR(H464)-1),'FY Deadlines'!$F$5:$F$14)),"Section 16(4) expired","Open")))))</f>
        <v/>
      </c>
      <c r="AL464" s="190">
        <f t="shared" si="61"/>
        <v>460</v>
      </c>
      <c r="AM464" s="192" t="str">
        <f t="shared" si="62"/>
        <v/>
      </c>
      <c r="AN464" s="192" t="str">
        <f t="shared" si="63"/>
        <v/>
      </c>
    </row>
    <row r="465" spans="1:40" ht="15" customHeight="1" x14ac:dyDescent="0.25">
      <c r="A465" s="87"/>
      <c r="B465" s="88"/>
      <c r="C465" s="88"/>
      <c r="D465" s="88"/>
      <c r="E465" s="194"/>
      <c r="F465" s="88"/>
      <c r="G465" s="88"/>
      <c r="H465" s="89"/>
      <c r="I465" s="89"/>
      <c r="J465" s="89"/>
      <c r="K465" s="89"/>
      <c r="L465" s="90"/>
      <c r="M465" s="90"/>
      <c r="N465" s="90"/>
      <c r="O465" s="90"/>
      <c r="P465" s="90"/>
      <c r="Q465" s="90"/>
      <c r="R465" s="88"/>
      <c r="S465" s="88"/>
      <c r="T465" s="88"/>
      <c r="U465" s="88"/>
      <c r="V465" s="88"/>
      <c r="W465" s="89"/>
      <c r="X465" s="88"/>
      <c r="Y465" s="90"/>
      <c r="Z465" s="88"/>
      <c r="AA465" s="88"/>
      <c r="AB465" s="88"/>
      <c r="AC465" s="88"/>
      <c r="AD465" s="66" t="str">
        <f t="shared" si="56"/>
        <v/>
      </c>
      <c r="AE465" s="67" t="str">
        <f t="shared" si="57"/>
        <v/>
      </c>
      <c r="AF465" s="68" t="str">
        <f t="shared" si="58"/>
        <v/>
      </c>
      <c r="AG465" s="67" t="str">
        <f t="shared" si="59"/>
        <v/>
      </c>
      <c r="AH465" s="67" t="str">
        <f>IF(AE465="","",IF(COUNTIF('Books Register'!$AM$5:$AM$504,AE465)=1,SUMIF('Books Register'!$AM$5:$AM$504,AE465,'Books Register'!$AZ$5:$AZ$504),""))</f>
        <v/>
      </c>
      <c r="AI465" s="67" t="str">
        <f>IF(A465="","",IF(OR(AG465&gt;1,COUNTIF('Books Register'!$AM$5:$AM$504,AE465)&gt;1),"Duplicate",IF(AH465="","Only in 2B",INDEX('Books Register'!$AX$5:$AX$504,AH465))))</f>
        <v/>
      </c>
      <c r="AJ465" s="69" t="str">
        <f t="shared" si="60"/>
        <v/>
      </c>
      <c r="AK465" s="69" t="str">
        <f>IF(A465="","",IF(AND(R465&lt;&gt;"",R465&lt;&gt;Setup!$B$7),"Review POS / state",IF(SUMIF('FY Deadlines'!$A$5:$A$14,IF(MONTH(H465)&gt;=4,YEAR(H465),YEAR(H465)-1),'FY Deadlines'!$F$5:$F$14)=0,"Review FY deadline",IF(COUNTIFS('Books Register'!$AM$5:$AM$504,AE465,'Books Register'!$AI$5:$AI$504,"&gt;0")&gt;0,"Open - verify claim period",IF(AND(H465&lt;&gt;"",Setup!$B$24&gt;SUMIF('FY Deadlines'!$A$5:$A$14,IF(MONTH(H465)&gt;=4,YEAR(H465),YEAR(H465)-1),'FY Deadlines'!$F$5:$F$14)),"Section 16(4) expired","Open")))))</f>
        <v/>
      </c>
      <c r="AL465" s="190">
        <f t="shared" si="61"/>
        <v>461</v>
      </c>
      <c r="AM465" s="192" t="str">
        <f t="shared" si="62"/>
        <v/>
      </c>
      <c r="AN465" s="192" t="str">
        <f t="shared" si="63"/>
        <v/>
      </c>
    </row>
    <row r="466" spans="1:40" ht="15" customHeight="1" x14ac:dyDescent="0.25">
      <c r="A466" s="87"/>
      <c r="B466" s="88"/>
      <c r="C466" s="88"/>
      <c r="D466" s="88"/>
      <c r="E466" s="194"/>
      <c r="F466" s="88"/>
      <c r="G466" s="88"/>
      <c r="H466" s="89"/>
      <c r="I466" s="89"/>
      <c r="J466" s="89"/>
      <c r="K466" s="89"/>
      <c r="L466" s="90"/>
      <c r="M466" s="90"/>
      <c r="N466" s="90"/>
      <c r="O466" s="90"/>
      <c r="P466" s="90"/>
      <c r="Q466" s="90"/>
      <c r="R466" s="88"/>
      <c r="S466" s="88"/>
      <c r="T466" s="88"/>
      <c r="U466" s="88"/>
      <c r="V466" s="88"/>
      <c r="W466" s="89"/>
      <c r="X466" s="88"/>
      <c r="Y466" s="90"/>
      <c r="Z466" s="88"/>
      <c r="AA466" s="88"/>
      <c r="AB466" s="88"/>
      <c r="AC466" s="88"/>
      <c r="AD466" s="66" t="str">
        <f t="shared" si="56"/>
        <v/>
      </c>
      <c r="AE466" s="67" t="str">
        <f t="shared" si="57"/>
        <v/>
      </c>
      <c r="AF466" s="68" t="str">
        <f t="shared" si="58"/>
        <v/>
      </c>
      <c r="AG466" s="67" t="str">
        <f t="shared" si="59"/>
        <v/>
      </c>
      <c r="AH466" s="67" t="str">
        <f>IF(AE466="","",IF(COUNTIF('Books Register'!$AM$5:$AM$504,AE466)=1,SUMIF('Books Register'!$AM$5:$AM$504,AE466,'Books Register'!$AZ$5:$AZ$504),""))</f>
        <v/>
      </c>
      <c r="AI466" s="67" t="str">
        <f>IF(A466="","",IF(OR(AG466&gt;1,COUNTIF('Books Register'!$AM$5:$AM$504,AE466)&gt;1),"Duplicate",IF(AH466="","Only in 2B",INDEX('Books Register'!$AX$5:$AX$504,AH466))))</f>
        <v/>
      </c>
      <c r="AJ466" s="69" t="str">
        <f t="shared" si="60"/>
        <v/>
      </c>
      <c r="AK466" s="69" t="str">
        <f>IF(A466="","",IF(AND(R466&lt;&gt;"",R466&lt;&gt;Setup!$B$7),"Review POS / state",IF(SUMIF('FY Deadlines'!$A$5:$A$14,IF(MONTH(H466)&gt;=4,YEAR(H466),YEAR(H466)-1),'FY Deadlines'!$F$5:$F$14)=0,"Review FY deadline",IF(COUNTIFS('Books Register'!$AM$5:$AM$504,AE466,'Books Register'!$AI$5:$AI$504,"&gt;0")&gt;0,"Open - verify claim period",IF(AND(H466&lt;&gt;"",Setup!$B$24&gt;SUMIF('FY Deadlines'!$A$5:$A$14,IF(MONTH(H466)&gt;=4,YEAR(H466),YEAR(H466)-1),'FY Deadlines'!$F$5:$F$14)),"Section 16(4) expired","Open")))))</f>
        <v/>
      </c>
      <c r="AL466" s="190">
        <f t="shared" si="61"/>
        <v>462</v>
      </c>
      <c r="AM466" s="192" t="str">
        <f t="shared" si="62"/>
        <v/>
      </c>
      <c r="AN466" s="192" t="str">
        <f t="shared" si="63"/>
        <v/>
      </c>
    </row>
    <row r="467" spans="1:40" ht="15" customHeight="1" x14ac:dyDescent="0.25">
      <c r="A467" s="87"/>
      <c r="B467" s="88"/>
      <c r="C467" s="88"/>
      <c r="D467" s="88"/>
      <c r="E467" s="194"/>
      <c r="F467" s="88"/>
      <c r="G467" s="88"/>
      <c r="H467" s="89"/>
      <c r="I467" s="89"/>
      <c r="J467" s="89"/>
      <c r="K467" s="89"/>
      <c r="L467" s="90"/>
      <c r="M467" s="90"/>
      <c r="N467" s="90"/>
      <c r="O467" s="90"/>
      <c r="P467" s="90"/>
      <c r="Q467" s="90"/>
      <c r="R467" s="88"/>
      <c r="S467" s="88"/>
      <c r="T467" s="88"/>
      <c r="U467" s="88"/>
      <c r="V467" s="88"/>
      <c r="W467" s="89"/>
      <c r="X467" s="88"/>
      <c r="Y467" s="90"/>
      <c r="Z467" s="88"/>
      <c r="AA467" s="88"/>
      <c r="AB467" s="88"/>
      <c r="AC467" s="88"/>
      <c r="AD467" s="66" t="str">
        <f t="shared" si="56"/>
        <v/>
      </c>
      <c r="AE467" s="67" t="str">
        <f t="shared" si="57"/>
        <v/>
      </c>
      <c r="AF467" s="68" t="str">
        <f t="shared" si="58"/>
        <v/>
      </c>
      <c r="AG467" s="67" t="str">
        <f t="shared" si="59"/>
        <v/>
      </c>
      <c r="AH467" s="67" t="str">
        <f>IF(AE467="","",IF(COUNTIF('Books Register'!$AM$5:$AM$504,AE467)=1,SUMIF('Books Register'!$AM$5:$AM$504,AE467,'Books Register'!$AZ$5:$AZ$504),""))</f>
        <v/>
      </c>
      <c r="AI467" s="67" t="str">
        <f>IF(A467="","",IF(OR(AG467&gt;1,COUNTIF('Books Register'!$AM$5:$AM$504,AE467)&gt;1),"Duplicate",IF(AH467="","Only in 2B",INDEX('Books Register'!$AX$5:$AX$504,AH467))))</f>
        <v/>
      </c>
      <c r="AJ467" s="69" t="str">
        <f t="shared" si="60"/>
        <v/>
      </c>
      <c r="AK467" s="69" t="str">
        <f>IF(A467="","",IF(AND(R467&lt;&gt;"",R467&lt;&gt;Setup!$B$7),"Review POS / state",IF(SUMIF('FY Deadlines'!$A$5:$A$14,IF(MONTH(H467)&gt;=4,YEAR(H467),YEAR(H467)-1),'FY Deadlines'!$F$5:$F$14)=0,"Review FY deadline",IF(COUNTIFS('Books Register'!$AM$5:$AM$504,AE467,'Books Register'!$AI$5:$AI$504,"&gt;0")&gt;0,"Open - verify claim period",IF(AND(H467&lt;&gt;"",Setup!$B$24&gt;SUMIF('FY Deadlines'!$A$5:$A$14,IF(MONTH(H467)&gt;=4,YEAR(H467),YEAR(H467)-1),'FY Deadlines'!$F$5:$F$14)),"Section 16(4) expired","Open")))))</f>
        <v/>
      </c>
      <c r="AL467" s="190">
        <f t="shared" si="61"/>
        <v>463</v>
      </c>
      <c r="AM467" s="192" t="str">
        <f t="shared" si="62"/>
        <v/>
      </c>
      <c r="AN467" s="192" t="str">
        <f t="shared" si="63"/>
        <v/>
      </c>
    </row>
    <row r="468" spans="1:40" ht="15" customHeight="1" x14ac:dyDescent="0.25">
      <c r="A468" s="87"/>
      <c r="B468" s="88"/>
      <c r="C468" s="88"/>
      <c r="D468" s="88"/>
      <c r="E468" s="194"/>
      <c r="F468" s="88"/>
      <c r="G468" s="88"/>
      <c r="H468" s="89"/>
      <c r="I468" s="89"/>
      <c r="J468" s="89"/>
      <c r="K468" s="89"/>
      <c r="L468" s="90"/>
      <c r="M468" s="90"/>
      <c r="N468" s="90"/>
      <c r="O468" s="90"/>
      <c r="P468" s="90"/>
      <c r="Q468" s="90"/>
      <c r="R468" s="88"/>
      <c r="S468" s="88"/>
      <c r="T468" s="88"/>
      <c r="U468" s="88"/>
      <c r="V468" s="88"/>
      <c r="W468" s="89"/>
      <c r="X468" s="88"/>
      <c r="Y468" s="90"/>
      <c r="Z468" s="88"/>
      <c r="AA468" s="88"/>
      <c r="AB468" s="88"/>
      <c r="AC468" s="88"/>
      <c r="AD468" s="66" t="str">
        <f t="shared" si="56"/>
        <v/>
      </c>
      <c r="AE468" s="67" t="str">
        <f t="shared" si="57"/>
        <v/>
      </c>
      <c r="AF468" s="68" t="str">
        <f t="shared" si="58"/>
        <v/>
      </c>
      <c r="AG468" s="67" t="str">
        <f t="shared" si="59"/>
        <v/>
      </c>
      <c r="AH468" s="67" t="str">
        <f>IF(AE468="","",IF(COUNTIF('Books Register'!$AM$5:$AM$504,AE468)=1,SUMIF('Books Register'!$AM$5:$AM$504,AE468,'Books Register'!$AZ$5:$AZ$504),""))</f>
        <v/>
      </c>
      <c r="AI468" s="67" t="str">
        <f>IF(A468="","",IF(OR(AG468&gt;1,COUNTIF('Books Register'!$AM$5:$AM$504,AE468)&gt;1),"Duplicate",IF(AH468="","Only in 2B",INDEX('Books Register'!$AX$5:$AX$504,AH468))))</f>
        <v/>
      </c>
      <c r="AJ468" s="69" t="str">
        <f t="shared" si="60"/>
        <v/>
      </c>
      <c r="AK468" s="69" t="str">
        <f>IF(A468="","",IF(AND(R468&lt;&gt;"",R468&lt;&gt;Setup!$B$7),"Review POS / state",IF(SUMIF('FY Deadlines'!$A$5:$A$14,IF(MONTH(H468)&gt;=4,YEAR(H468),YEAR(H468)-1),'FY Deadlines'!$F$5:$F$14)=0,"Review FY deadline",IF(COUNTIFS('Books Register'!$AM$5:$AM$504,AE468,'Books Register'!$AI$5:$AI$504,"&gt;0")&gt;0,"Open - verify claim period",IF(AND(H468&lt;&gt;"",Setup!$B$24&gt;SUMIF('FY Deadlines'!$A$5:$A$14,IF(MONTH(H468)&gt;=4,YEAR(H468),YEAR(H468)-1),'FY Deadlines'!$F$5:$F$14)),"Section 16(4) expired","Open")))))</f>
        <v/>
      </c>
      <c r="AL468" s="190">
        <f t="shared" si="61"/>
        <v>464</v>
      </c>
      <c r="AM468" s="192" t="str">
        <f t="shared" si="62"/>
        <v/>
      </c>
      <c r="AN468" s="192" t="str">
        <f t="shared" si="63"/>
        <v/>
      </c>
    </row>
    <row r="469" spans="1:40" ht="15" customHeight="1" x14ac:dyDescent="0.25">
      <c r="A469" s="87"/>
      <c r="B469" s="88"/>
      <c r="C469" s="88"/>
      <c r="D469" s="88"/>
      <c r="E469" s="194"/>
      <c r="F469" s="88"/>
      <c r="G469" s="88"/>
      <c r="H469" s="89"/>
      <c r="I469" s="89"/>
      <c r="J469" s="89"/>
      <c r="K469" s="89"/>
      <c r="L469" s="90"/>
      <c r="M469" s="90"/>
      <c r="N469" s="90"/>
      <c r="O469" s="90"/>
      <c r="P469" s="90"/>
      <c r="Q469" s="90"/>
      <c r="R469" s="88"/>
      <c r="S469" s="88"/>
      <c r="T469" s="88"/>
      <c r="U469" s="88"/>
      <c r="V469" s="88"/>
      <c r="W469" s="89"/>
      <c r="X469" s="88"/>
      <c r="Y469" s="90"/>
      <c r="Z469" s="88"/>
      <c r="AA469" s="88"/>
      <c r="AB469" s="88"/>
      <c r="AC469" s="88"/>
      <c r="AD469" s="66" t="str">
        <f t="shared" si="56"/>
        <v/>
      </c>
      <c r="AE469" s="67" t="str">
        <f t="shared" si="57"/>
        <v/>
      </c>
      <c r="AF469" s="68" t="str">
        <f t="shared" si="58"/>
        <v/>
      </c>
      <c r="AG469" s="67" t="str">
        <f t="shared" si="59"/>
        <v/>
      </c>
      <c r="AH469" s="67" t="str">
        <f>IF(AE469="","",IF(COUNTIF('Books Register'!$AM$5:$AM$504,AE469)=1,SUMIF('Books Register'!$AM$5:$AM$504,AE469,'Books Register'!$AZ$5:$AZ$504),""))</f>
        <v/>
      </c>
      <c r="AI469" s="67" t="str">
        <f>IF(A469="","",IF(OR(AG469&gt;1,COUNTIF('Books Register'!$AM$5:$AM$504,AE469)&gt;1),"Duplicate",IF(AH469="","Only in 2B",INDEX('Books Register'!$AX$5:$AX$504,AH469))))</f>
        <v/>
      </c>
      <c r="AJ469" s="69" t="str">
        <f t="shared" si="60"/>
        <v/>
      </c>
      <c r="AK469" s="69" t="str">
        <f>IF(A469="","",IF(AND(R469&lt;&gt;"",R469&lt;&gt;Setup!$B$7),"Review POS / state",IF(SUMIF('FY Deadlines'!$A$5:$A$14,IF(MONTH(H469)&gt;=4,YEAR(H469),YEAR(H469)-1),'FY Deadlines'!$F$5:$F$14)=0,"Review FY deadline",IF(COUNTIFS('Books Register'!$AM$5:$AM$504,AE469,'Books Register'!$AI$5:$AI$504,"&gt;0")&gt;0,"Open - verify claim period",IF(AND(H469&lt;&gt;"",Setup!$B$24&gt;SUMIF('FY Deadlines'!$A$5:$A$14,IF(MONTH(H469)&gt;=4,YEAR(H469),YEAR(H469)-1),'FY Deadlines'!$F$5:$F$14)),"Section 16(4) expired","Open")))))</f>
        <v/>
      </c>
      <c r="AL469" s="190">
        <f t="shared" si="61"/>
        <v>465</v>
      </c>
      <c r="AM469" s="192" t="str">
        <f t="shared" si="62"/>
        <v/>
      </c>
      <c r="AN469" s="192" t="str">
        <f t="shared" si="63"/>
        <v/>
      </c>
    </row>
    <row r="470" spans="1:40" ht="15" customHeight="1" x14ac:dyDescent="0.25">
      <c r="A470" s="87"/>
      <c r="B470" s="88"/>
      <c r="C470" s="88"/>
      <c r="D470" s="88"/>
      <c r="E470" s="194"/>
      <c r="F470" s="88"/>
      <c r="G470" s="88"/>
      <c r="H470" s="89"/>
      <c r="I470" s="89"/>
      <c r="J470" s="89"/>
      <c r="K470" s="89"/>
      <c r="L470" s="90"/>
      <c r="M470" s="90"/>
      <c r="N470" s="90"/>
      <c r="O470" s="90"/>
      <c r="P470" s="90"/>
      <c r="Q470" s="90"/>
      <c r="R470" s="88"/>
      <c r="S470" s="88"/>
      <c r="T470" s="88"/>
      <c r="U470" s="88"/>
      <c r="V470" s="88"/>
      <c r="W470" s="89"/>
      <c r="X470" s="88"/>
      <c r="Y470" s="90"/>
      <c r="Z470" s="88"/>
      <c r="AA470" s="88"/>
      <c r="AB470" s="88"/>
      <c r="AC470" s="88"/>
      <c r="AD470" s="66" t="str">
        <f t="shared" si="56"/>
        <v/>
      </c>
      <c r="AE470" s="67" t="str">
        <f t="shared" si="57"/>
        <v/>
      </c>
      <c r="AF470" s="68" t="str">
        <f t="shared" si="58"/>
        <v/>
      </c>
      <c r="AG470" s="67" t="str">
        <f t="shared" si="59"/>
        <v/>
      </c>
      <c r="AH470" s="67" t="str">
        <f>IF(AE470="","",IF(COUNTIF('Books Register'!$AM$5:$AM$504,AE470)=1,SUMIF('Books Register'!$AM$5:$AM$504,AE470,'Books Register'!$AZ$5:$AZ$504),""))</f>
        <v/>
      </c>
      <c r="AI470" s="67" t="str">
        <f>IF(A470="","",IF(OR(AG470&gt;1,COUNTIF('Books Register'!$AM$5:$AM$504,AE470)&gt;1),"Duplicate",IF(AH470="","Only in 2B",INDEX('Books Register'!$AX$5:$AX$504,AH470))))</f>
        <v/>
      </c>
      <c r="AJ470" s="69" t="str">
        <f t="shared" si="60"/>
        <v/>
      </c>
      <c r="AK470" s="69" t="str">
        <f>IF(A470="","",IF(AND(R470&lt;&gt;"",R470&lt;&gt;Setup!$B$7),"Review POS / state",IF(SUMIF('FY Deadlines'!$A$5:$A$14,IF(MONTH(H470)&gt;=4,YEAR(H470),YEAR(H470)-1),'FY Deadlines'!$F$5:$F$14)=0,"Review FY deadline",IF(COUNTIFS('Books Register'!$AM$5:$AM$504,AE470,'Books Register'!$AI$5:$AI$504,"&gt;0")&gt;0,"Open - verify claim period",IF(AND(H470&lt;&gt;"",Setup!$B$24&gt;SUMIF('FY Deadlines'!$A$5:$A$14,IF(MONTH(H470)&gt;=4,YEAR(H470),YEAR(H470)-1),'FY Deadlines'!$F$5:$F$14)),"Section 16(4) expired","Open")))))</f>
        <v/>
      </c>
      <c r="AL470" s="190">
        <f t="shared" si="61"/>
        <v>466</v>
      </c>
      <c r="AM470" s="192" t="str">
        <f t="shared" si="62"/>
        <v/>
      </c>
      <c r="AN470" s="192" t="str">
        <f t="shared" si="63"/>
        <v/>
      </c>
    </row>
    <row r="471" spans="1:40" ht="15" customHeight="1" x14ac:dyDescent="0.25">
      <c r="A471" s="87"/>
      <c r="B471" s="88"/>
      <c r="C471" s="88"/>
      <c r="D471" s="88"/>
      <c r="E471" s="194"/>
      <c r="F471" s="88"/>
      <c r="G471" s="88"/>
      <c r="H471" s="89"/>
      <c r="I471" s="89"/>
      <c r="J471" s="89"/>
      <c r="K471" s="89"/>
      <c r="L471" s="90"/>
      <c r="M471" s="90"/>
      <c r="N471" s="90"/>
      <c r="O471" s="90"/>
      <c r="P471" s="90"/>
      <c r="Q471" s="90"/>
      <c r="R471" s="88"/>
      <c r="S471" s="88"/>
      <c r="T471" s="88"/>
      <c r="U471" s="88"/>
      <c r="V471" s="88"/>
      <c r="W471" s="89"/>
      <c r="X471" s="88"/>
      <c r="Y471" s="90"/>
      <c r="Z471" s="88"/>
      <c r="AA471" s="88"/>
      <c r="AB471" s="88"/>
      <c r="AC471" s="88"/>
      <c r="AD471" s="66" t="str">
        <f t="shared" si="56"/>
        <v/>
      </c>
      <c r="AE471" s="67" t="str">
        <f t="shared" si="57"/>
        <v/>
      </c>
      <c r="AF471" s="68" t="str">
        <f t="shared" si="58"/>
        <v/>
      </c>
      <c r="AG471" s="67" t="str">
        <f t="shared" si="59"/>
        <v/>
      </c>
      <c r="AH471" s="67" t="str">
        <f>IF(AE471="","",IF(COUNTIF('Books Register'!$AM$5:$AM$504,AE471)=1,SUMIF('Books Register'!$AM$5:$AM$504,AE471,'Books Register'!$AZ$5:$AZ$504),""))</f>
        <v/>
      </c>
      <c r="AI471" s="67" t="str">
        <f>IF(A471="","",IF(OR(AG471&gt;1,COUNTIF('Books Register'!$AM$5:$AM$504,AE471)&gt;1),"Duplicate",IF(AH471="","Only in 2B",INDEX('Books Register'!$AX$5:$AX$504,AH471))))</f>
        <v/>
      </c>
      <c r="AJ471" s="69" t="str">
        <f t="shared" si="60"/>
        <v/>
      </c>
      <c r="AK471" s="69" t="str">
        <f>IF(A471="","",IF(AND(R471&lt;&gt;"",R471&lt;&gt;Setup!$B$7),"Review POS / state",IF(SUMIF('FY Deadlines'!$A$5:$A$14,IF(MONTH(H471)&gt;=4,YEAR(H471),YEAR(H471)-1),'FY Deadlines'!$F$5:$F$14)=0,"Review FY deadline",IF(COUNTIFS('Books Register'!$AM$5:$AM$504,AE471,'Books Register'!$AI$5:$AI$504,"&gt;0")&gt;0,"Open - verify claim period",IF(AND(H471&lt;&gt;"",Setup!$B$24&gt;SUMIF('FY Deadlines'!$A$5:$A$14,IF(MONTH(H471)&gt;=4,YEAR(H471),YEAR(H471)-1),'FY Deadlines'!$F$5:$F$14)),"Section 16(4) expired","Open")))))</f>
        <v/>
      </c>
      <c r="AL471" s="190">
        <f t="shared" si="61"/>
        <v>467</v>
      </c>
      <c r="AM471" s="192" t="str">
        <f t="shared" si="62"/>
        <v/>
      </c>
      <c r="AN471" s="192" t="str">
        <f t="shared" si="63"/>
        <v/>
      </c>
    </row>
    <row r="472" spans="1:40" ht="15" customHeight="1" x14ac:dyDescent="0.25">
      <c r="A472" s="87"/>
      <c r="B472" s="88"/>
      <c r="C472" s="88"/>
      <c r="D472" s="88"/>
      <c r="E472" s="194"/>
      <c r="F472" s="88"/>
      <c r="G472" s="88"/>
      <c r="H472" s="89"/>
      <c r="I472" s="89"/>
      <c r="J472" s="89"/>
      <c r="K472" s="89"/>
      <c r="L472" s="90"/>
      <c r="M472" s="90"/>
      <c r="N472" s="90"/>
      <c r="O472" s="90"/>
      <c r="P472" s="90"/>
      <c r="Q472" s="90"/>
      <c r="R472" s="88"/>
      <c r="S472" s="88"/>
      <c r="T472" s="88"/>
      <c r="U472" s="88"/>
      <c r="V472" s="88"/>
      <c r="W472" s="89"/>
      <c r="X472" s="88"/>
      <c r="Y472" s="90"/>
      <c r="Z472" s="88"/>
      <c r="AA472" s="88"/>
      <c r="AB472" s="88"/>
      <c r="AC472" s="88"/>
      <c r="AD472" s="66" t="str">
        <f t="shared" si="56"/>
        <v/>
      </c>
      <c r="AE472" s="67" t="str">
        <f t="shared" si="57"/>
        <v/>
      </c>
      <c r="AF472" s="68" t="str">
        <f t="shared" si="58"/>
        <v/>
      </c>
      <c r="AG472" s="67" t="str">
        <f t="shared" si="59"/>
        <v/>
      </c>
      <c r="AH472" s="67" t="str">
        <f>IF(AE472="","",IF(COUNTIF('Books Register'!$AM$5:$AM$504,AE472)=1,SUMIF('Books Register'!$AM$5:$AM$504,AE472,'Books Register'!$AZ$5:$AZ$504),""))</f>
        <v/>
      </c>
      <c r="AI472" s="67" t="str">
        <f>IF(A472="","",IF(OR(AG472&gt;1,COUNTIF('Books Register'!$AM$5:$AM$504,AE472)&gt;1),"Duplicate",IF(AH472="","Only in 2B",INDEX('Books Register'!$AX$5:$AX$504,AH472))))</f>
        <v/>
      </c>
      <c r="AJ472" s="69" t="str">
        <f t="shared" si="60"/>
        <v/>
      </c>
      <c r="AK472" s="69" t="str">
        <f>IF(A472="","",IF(AND(R472&lt;&gt;"",R472&lt;&gt;Setup!$B$7),"Review POS / state",IF(SUMIF('FY Deadlines'!$A$5:$A$14,IF(MONTH(H472)&gt;=4,YEAR(H472),YEAR(H472)-1),'FY Deadlines'!$F$5:$F$14)=0,"Review FY deadline",IF(COUNTIFS('Books Register'!$AM$5:$AM$504,AE472,'Books Register'!$AI$5:$AI$504,"&gt;0")&gt;0,"Open - verify claim period",IF(AND(H472&lt;&gt;"",Setup!$B$24&gt;SUMIF('FY Deadlines'!$A$5:$A$14,IF(MONTH(H472)&gt;=4,YEAR(H472),YEAR(H472)-1),'FY Deadlines'!$F$5:$F$14)),"Section 16(4) expired","Open")))))</f>
        <v/>
      </c>
      <c r="AL472" s="190">
        <f t="shared" si="61"/>
        <v>468</v>
      </c>
      <c r="AM472" s="192" t="str">
        <f t="shared" si="62"/>
        <v/>
      </c>
      <c r="AN472" s="192" t="str">
        <f t="shared" si="63"/>
        <v/>
      </c>
    </row>
    <row r="473" spans="1:40" ht="15" customHeight="1" x14ac:dyDescent="0.25">
      <c r="A473" s="87"/>
      <c r="B473" s="88"/>
      <c r="C473" s="88"/>
      <c r="D473" s="88"/>
      <c r="E473" s="194"/>
      <c r="F473" s="88"/>
      <c r="G473" s="88"/>
      <c r="H473" s="89"/>
      <c r="I473" s="89"/>
      <c r="J473" s="89"/>
      <c r="K473" s="89"/>
      <c r="L473" s="90"/>
      <c r="M473" s="90"/>
      <c r="N473" s="90"/>
      <c r="O473" s="90"/>
      <c r="P473" s="90"/>
      <c r="Q473" s="90"/>
      <c r="R473" s="88"/>
      <c r="S473" s="88"/>
      <c r="T473" s="88"/>
      <c r="U473" s="88"/>
      <c r="V473" s="88"/>
      <c r="W473" s="89"/>
      <c r="X473" s="88"/>
      <c r="Y473" s="90"/>
      <c r="Z473" s="88"/>
      <c r="AA473" s="88"/>
      <c r="AB473" s="88"/>
      <c r="AC473" s="88"/>
      <c r="AD473" s="66" t="str">
        <f t="shared" si="56"/>
        <v/>
      </c>
      <c r="AE473" s="67" t="str">
        <f t="shared" si="57"/>
        <v/>
      </c>
      <c r="AF473" s="68" t="str">
        <f t="shared" si="58"/>
        <v/>
      </c>
      <c r="AG473" s="67" t="str">
        <f t="shared" si="59"/>
        <v/>
      </c>
      <c r="AH473" s="67" t="str">
        <f>IF(AE473="","",IF(COUNTIF('Books Register'!$AM$5:$AM$504,AE473)=1,SUMIF('Books Register'!$AM$5:$AM$504,AE473,'Books Register'!$AZ$5:$AZ$504),""))</f>
        <v/>
      </c>
      <c r="AI473" s="67" t="str">
        <f>IF(A473="","",IF(OR(AG473&gt;1,COUNTIF('Books Register'!$AM$5:$AM$504,AE473)&gt;1),"Duplicate",IF(AH473="","Only in 2B",INDEX('Books Register'!$AX$5:$AX$504,AH473))))</f>
        <v/>
      </c>
      <c r="AJ473" s="69" t="str">
        <f t="shared" si="60"/>
        <v/>
      </c>
      <c r="AK473" s="69" t="str">
        <f>IF(A473="","",IF(AND(R473&lt;&gt;"",R473&lt;&gt;Setup!$B$7),"Review POS / state",IF(SUMIF('FY Deadlines'!$A$5:$A$14,IF(MONTH(H473)&gt;=4,YEAR(H473),YEAR(H473)-1),'FY Deadlines'!$F$5:$F$14)=0,"Review FY deadline",IF(COUNTIFS('Books Register'!$AM$5:$AM$504,AE473,'Books Register'!$AI$5:$AI$504,"&gt;0")&gt;0,"Open - verify claim period",IF(AND(H473&lt;&gt;"",Setup!$B$24&gt;SUMIF('FY Deadlines'!$A$5:$A$14,IF(MONTH(H473)&gt;=4,YEAR(H473),YEAR(H473)-1),'FY Deadlines'!$F$5:$F$14)),"Section 16(4) expired","Open")))))</f>
        <v/>
      </c>
      <c r="AL473" s="190">
        <f t="shared" si="61"/>
        <v>469</v>
      </c>
      <c r="AM473" s="192" t="str">
        <f t="shared" si="62"/>
        <v/>
      </c>
      <c r="AN473" s="192" t="str">
        <f t="shared" si="63"/>
        <v/>
      </c>
    </row>
    <row r="474" spans="1:40" ht="15" customHeight="1" x14ac:dyDescent="0.25">
      <c r="A474" s="87"/>
      <c r="B474" s="88"/>
      <c r="C474" s="88"/>
      <c r="D474" s="88"/>
      <c r="E474" s="194"/>
      <c r="F474" s="88"/>
      <c r="G474" s="88"/>
      <c r="H474" s="89"/>
      <c r="I474" s="89"/>
      <c r="J474" s="89"/>
      <c r="K474" s="89"/>
      <c r="L474" s="90"/>
      <c r="M474" s="90"/>
      <c r="N474" s="90"/>
      <c r="O474" s="90"/>
      <c r="P474" s="90"/>
      <c r="Q474" s="90"/>
      <c r="R474" s="88"/>
      <c r="S474" s="88"/>
      <c r="T474" s="88"/>
      <c r="U474" s="88"/>
      <c r="V474" s="88"/>
      <c r="W474" s="89"/>
      <c r="X474" s="88"/>
      <c r="Y474" s="90"/>
      <c r="Z474" s="88"/>
      <c r="AA474" s="88"/>
      <c r="AB474" s="88"/>
      <c r="AC474" s="88"/>
      <c r="AD474" s="66" t="str">
        <f t="shared" si="56"/>
        <v/>
      </c>
      <c r="AE474" s="67" t="str">
        <f t="shared" si="57"/>
        <v/>
      </c>
      <c r="AF474" s="68" t="str">
        <f t="shared" si="58"/>
        <v/>
      </c>
      <c r="AG474" s="67" t="str">
        <f t="shared" si="59"/>
        <v/>
      </c>
      <c r="AH474" s="67" t="str">
        <f>IF(AE474="","",IF(COUNTIF('Books Register'!$AM$5:$AM$504,AE474)=1,SUMIF('Books Register'!$AM$5:$AM$504,AE474,'Books Register'!$AZ$5:$AZ$504),""))</f>
        <v/>
      </c>
      <c r="AI474" s="67" t="str">
        <f>IF(A474="","",IF(OR(AG474&gt;1,COUNTIF('Books Register'!$AM$5:$AM$504,AE474)&gt;1),"Duplicate",IF(AH474="","Only in 2B",INDEX('Books Register'!$AX$5:$AX$504,AH474))))</f>
        <v/>
      </c>
      <c r="AJ474" s="69" t="str">
        <f t="shared" si="60"/>
        <v/>
      </c>
      <c r="AK474" s="69" t="str">
        <f>IF(A474="","",IF(AND(R474&lt;&gt;"",R474&lt;&gt;Setup!$B$7),"Review POS / state",IF(SUMIF('FY Deadlines'!$A$5:$A$14,IF(MONTH(H474)&gt;=4,YEAR(H474),YEAR(H474)-1),'FY Deadlines'!$F$5:$F$14)=0,"Review FY deadline",IF(COUNTIFS('Books Register'!$AM$5:$AM$504,AE474,'Books Register'!$AI$5:$AI$504,"&gt;0")&gt;0,"Open - verify claim period",IF(AND(H474&lt;&gt;"",Setup!$B$24&gt;SUMIF('FY Deadlines'!$A$5:$A$14,IF(MONTH(H474)&gt;=4,YEAR(H474),YEAR(H474)-1),'FY Deadlines'!$F$5:$F$14)),"Section 16(4) expired","Open")))))</f>
        <v/>
      </c>
      <c r="AL474" s="190">
        <f t="shared" si="61"/>
        <v>470</v>
      </c>
      <c r="AM474" s="192" t="str">
        <f t="shared" si="62"/>
        <v/>
      </c>
      <c r="AN474" s="192" t="str">
        <f t="shared" si="63"/>
        <v/>
      </c>
    </row>
    <row r="475" spans="1:40" ht="15" customHeight="1" x14ac:dyDescent="0.25">
      <c r="A475" s="87"/>
      <c r="B475" s="88"/>
      <c r="C475" s="88"/>
      <c r="D475" s="88"/>
      <c r="E475" s="194"/>
      <c r="F475" s="88"/>
      <c r="G475" s="88"/>
      <c r="H475" s="89"/>
      <c r="I475" s="89"/>
      <c r="J475" s="89"/>
      <c r="K475" s="89"/>
      <c r="L475" s="90"/>
      <c r="M475" s="90"/>
      <c r="N475" s="90"/>
      <c r="O475" s="90"/>
      <c r="P475" s="90"/>
      <c r="Q475" s="90"/>
      <c r="R475" s="88"/>
      <c r="S475" s="88"/>
      <c r="T475" s="88"/>
      <c r="U475" s="88"/>
      <c r="V475" s="88"/>
      <c r="W475" s="89"/>
      <c r="X475" s="88"/>
      <c r="Y475" s="90"/>
      <c r="Z475" s="88"/>
      <c r="AA475" s="88"/>
      <c r="AB475" s="88"/>
      <c r="AC475" s="88"/>
      <c r="AD475" s="66" t="str">
        <f t="shared" si="56"/>
        <v/>
      </c>
      <c r="AE475" s="67" t="str">
        <f t="shared" si="57"/>
        <v/>
      </c>
      <c r="AF475" s="68" t="str">
        <f t="shared" si="58"/>
        <v/>
      </c>
      <c r="AG475" s="67" t="str">
        <f t="shared" si="59"/>
        <v/>
      </c>
      <c r="AH475" s="67" t="str">
        <f>IF(AE475="","",IF(COUNTIF('Books Register'!$AM$5:$AM$504,AE475)=1,SUMIF('Books Register'!$AM$5:$AM$504,AE475,'Books Register'!$AZ$5:$AZ$504),""))</f>
        <v/>
      </c>
      <c r="AI475" s="67" t="str">
        <f>IF(A475="","",IF(OR(AG475&gt;1,COUNTIF('Books Register'!$AM$5:$AM$504,AE475)&gt;1),"Duplicate",IF(AH475="","Only in 2B",INDEX('Books Register'!$AX$5:$AX$504,AH475))))</f>
        <v/>
      </c>
      <c r="AJ475" s="69" t="str">
        <f t="shared" si="60"/>
        <v/>
      </c>
      <c r="AK475" s="69" t="str">
        <f>IF(A475="","",IF(AND(R475&lt;&gt;"",R475&lt;&gt;Setup!$B$7),"Review POS / state",IF(SUMIF('FY Deadlines'!$A$5:$A$14,IF(MONTH(H475)&gt;=4,YEAR(H475),YEAR(H475)-1),'FY Deadlines'!$F$5:$F$14)=0,"Review FY deadline",IF(COUNTIFS('Books Register'!$AM$5:$AM$504,AE475,'Books Register'!$AI$5:$AI$504,"&gt;0")&gt;0,"Open - verify claim period",IF(AND(H475&lt;&gt;"",Setup!$B$24&gt;SUMIF('FY Deadlines'!$A$5:$A$14,IF(MONTH(H475)&gt;=4,YEAR(H475),YEAR(H475)-1),'FY Deadlines'!$F$5:$F$14)),"Section 16(4) expired","Open")))))</f>
        <v/>
      </c>
      <c r="AL475" s="190">
        <f t="shared" si="61"/>
        <v>471</v>
      </c>
      <c r="AM475" s="192" t="str">
        <f t="shared" si="62"/>
        <v/>
      </c>
      <c r="AN475" s="192" t="str">
        <f t="shared" si="63"/>
        <v/>
      </c>
    </row>
    <row r="476" spans="1:40" ht="15" customHeight="1" x14ac:dyDescent="0.25">
      <c r="A476" s="87"/>
      <c r="B476" s="88"/>
      <c r="C476" s="88"/>
      <c r="D476" s="88"/>
      <c r="E476" s="194"/>
      <c r="F476" s="88"/>
      <c r="G476" s="88"/>
      <c r="H476" s="89"/>
      <c r="I476" s="89"/>
      <c r="J476" s="89"/>
      <c r="K476" s="89"/>
      <c r="L476" s="90"/>
      <c r="M476" s="90"/>
      <c r="N476" s="90"/>
      <c r="O476" s="90"/>
      <c r="P476" s="90"/>
      <c r="Q476" s="90"/>
      <c r="R476" s="88"/>
      <c r="S476" s="88"/>
      <c r="T476" s="88"/>
      <c r="U476" s="88"/>
      <c r="V476" s="88"/>
      <c r="W476" s="89"/>
      <c r="X476" s="88"/>
      <c r="Y476" s="90"/>
      <c r="Z476" s="88"/>
      <c r="AA476" s="88"/>
      <c r="AB476" s="88"/>
      <c r="AC476" s="88"/>
      <c r="AD476" s="66" t="str">
        <f t="shared" si="56"/>
        <v/>
      </c>
      <c r="AE476" s="67" t="str">
        <f t="shared" si="57"/>
        <v/>
      </c>
      <c r="AF476" s="68" t="str">
        <f t="shared" si="58"/>
        <v/>
      </c>
      <c r="AG476" s="67" t="str">
        <f t="shared" si="59"/>
        <v/>
      </c>
      <c r="AH476" s="67" t="str">
        <f>IF(AE476="","",IF(COUNTIF('Books Register'!$AM$5:$AM$504,AE476)=1,SUMIF('Books Register'!$AM$5:$AM$504,AE476,'Books Register'!$AZ$5:$AZ$504),""))</f>
        <v/>
      </c>
      <c r="AI476" s="67" t="str">
        <f>IF(A476="","",IF(OR(AG476&gt;1,COUNTIF('Books Register'!$AM$5:$AM$504,AE476)&gt;1),"Duplicate",IF(AH476="","Only in 2B",INDEX('Books Register'!$AX$5:$AX$504,AH476))))</f>
        <v/>
      </c>
      <c r="AJ476" s="69" t="str">
        <f t="shared" si="60"/>
        <v/>
      </c>
      <c r="AK476" s="69" t="str">
        <f>IF(A476="","",IF(AND(R476&lt;&gt;"",R476&lt;&gt;Setup!$B$7),"Review POS / state",IF(SUMIF('FY Deadlines'!$A$5:$A$14,IF(MONTH(H476)&gt;=4,YEAR(H476),YEAR(H476)-1),'FY Deadlines'!$F$5:$F$14)=0,"Review FY deadline",IF(COUNTIFS('Books Register'!$AM$5:$AM$504,AE476,'Books Register'!$AI$5:$AI$504,"&gt;0")&gt;0,"Open - verify claim period",IF(AND(H476&lt;&gt;"",Setup!$B$24&gt;SUMIF('FY Deadlines'!$A$5:$A$14,IF(MONTH(H476)&gt;=4,YEAR(H476),YEAR(H476)-1),'FY Deadlines'!$F$5:$F$14)),"Section 16(4) expired","Open")))))</f>
        <v/>
      </c>
      <c r="AL476" s="190">
        <f t="shared" si="61"/>
        <v>472</v>
      </c>
      <c r="AM476" s="192" t="str">
        <f t="shared" si="62"/>
        <v/>
      </c>
      <c r="AN476" s="192" t="str">
        <f t="shared" si="63"/>
        <v/>
      </c>
    </row>
    <row r="477" spans="1:40" ht="15" customHeight="1" x14ac:dyDescent="0.25">
      <c r="A477" s="87"/>
      <c r="B477" s="88"/>
      <c r="C477" s="88"/>
      <c r="D477" s="88"/>
      <c r="E477" s="194"/>
      <c r="F477" s="88"/>
      <c r="G477" s="88"/>
      <c r="H477" s="89"/>
      <c r="I477" s="89"/>
      <c r="J477" s="89"/>
      <c r="K477" s="89"/>
      <c r="L477" s="90"/>
      <c r="M477" s="90"/>
      <c r="N477" s="90"/>
      <c r="O477" s="90"/>
      <c r="P477" s="90"/>
      <c r="Q477" s="90"/>
      <c r="R477" s="88"/>
      <c r="S477" s="88"/>
      <c r="T477" s="88"/>
      <c r="U477" s="88"/>
      <c r="V477" s="88"/>
      <c r="W477" s="89"/>
      <c r="X477" s="88"/>
      <c r="Y477" s="90"/>
      <c r="Z477" s="88"/>
      <c r="AA477" s="88"/>
      <c r="AB477" s="88"/>
      <c r="AC477" s="88"/>
      <c r="AD477" s="66" t="str">
        <f t="shared" si="56"/>
        <v/>
      </c>
      <c r="AE477" s="67" t="str">
        <f t="shared" si="57"/>
        <v/>
      </c>
      <c r="AF477" s="68" t="str">
        <f t="shared" si="58"/>
        <v/>
      </c>
      <c r="AG477" s="67" t="str">
        <f t="shared" si="59"/>
        <v/>
      </c>
      <c r="AH477" s="67" t="str">
        <f>IF(AE477="","",IF(COUNTIF('Books Register'!$AM$5:$AM$504,AE477)=1,SUMIF('Books Register'!$AM$5:$AM$504,AE477,'Books Register'!$AZ$5:$AZ$504),""))</f>
        <v/>
      </c>
      <c r="AI477" s="67" t="str">
        <f>IF(A477="","",IF(OR(AG477&gt;1,COUNTIF('Books Register'!$AM$5:$AM$504,AE477)&gt;1),"Duplicate",IF(AH477="","Only in 2B",INDEX('Books Register'!$AX$5:$AX$504,AH477))))</f>
        <v/>
      </c>
      <c r="AJ477" s="69" t="str">
        <f t="shared" si="60"/>
        <v/>
      </c>
      <c r="AK477" s="69" t="str">
        <f>IF(A477="","",IF(AND(R477&lt;&gt;"",R477&lt;&gt;Setup!$B$7),"Review POS / state",IF(SUMIF('FY Deadlines'!$A$5:$A$14,IF(MONTH(H477)&gt;=4,YEAR(H477),YEAR(H477)-1),'FY Deadlines'!$F$5:$F$14)=0,"Review FY deadline",IF(COUNTIFS('Books Register'!$AM$5:$AM$504,AE477,'Books Register'!$AI$5:$AI$504,"&gt;0")&gt;0,"Open - verify claim period",IF(AND(H477&lt;&gt;"",Setup!$B$24&gt;SUMIF('FY Deadlines'!$A$5:$A$14,IF(MONTH(H477)&gt;=4,YEAR(H477),YEAR(H477)-1),'FY Deadlines'!$F$5:$F$14)),"Section 16(4) expired","Open")))))</f>
        <v/>
      </c>
      <c r="AL477" s="190">
        <f t="shared" si="61"/>
        <v>473</v>
      </c>
      <c r="AM477" s="192" t="str">
        <f t="shared" si="62"/>
        <v/>
      </c>
      <c r="AN477" s="192" t="str">
        <f t="shared" si="63"/>
        <v/>
      </c>
    </row>
    <row r="478" spans="1:40" ht="15" customHeight="1" x14ac:dyDescent="0.25">
      <c r="A478" s="87"/>
      <c r="B478" s="88"/>
      <c r="C478" s="88"/>
      <c r="D478" s="88"/>
      <c r="E478" s="194"/>
      <c r="F478" s="88"/>
      <c r="G478" s="88"/>
      <c r="H478" s="89"/>
      <c r="I478" s="89"/>
      <c r="J478" s="89"/>
      <c r="K478" s="89"/>
      <c r="L478" s="90"/>
      <c r="M478" s="90"/>
      <c r="N478" s="90"/>
      <c r="O478" s="90"/>
      <c r="P478" s="90"/>
      <c r="Q478" s="90"/>
      <c r="R478" s="88"/>
      <c r="S478" s="88"/>
      <c r="T478" s="88"/>
      <c r="U478" s="88"/>
      <c r="V478" s="88"/>
      <c r="W478" s="89"/>
      <c r="X478" s="88"/>
      <c r="Y478" s="90"/>
      <c r="Z478" s="88"/>
      <c r="AA478" s="88"/>
      <c r="AB478" s="88"/>
      <c r="AC478" s="88"/>
      <c r="AD478" s="66" t="str">
        <f t="shared" si="56"/>
        <v/>
      </c>
      <c r="AE478" s="67" t="str">
        <f t="shared" si="57"/>
        <v/>
      </c>
      <c r="AF478" s="68" t="str">
        <f t="shared" si="58"/>
        <v/>
      </c>
      <c r="AG478" s="67" t="str">
        <f t="shared" si="59"/>
        <v/>
      </c>
      <c r="AH478" s="67" t="str">
        <f>IF(AE478="","",IF(COUNTIF('Books Register'!$AM$5:$AM$504,AE478)=1,SUMIF('Books Register'!$AM$5:$AM$504,AE478,'Books Register'!$AZ$5:$AZ$504),""))</f>
        <v/>
      </c>
      <c r="AI478" s="67" t="str">
        <f>IF(A478="","",IF(OR(AG478&gt;1,COUNTIF('Books Register'!$AM$5:$AM$504,AE478)&gt;1),"Duplicate",IF(AH478="","Only in 2B",INDEX('Books Register'!$AX$5:$AX$504,AH478))))</f>
        <v/>
      </c>
      <c r="AJ478" s="69" t="str">
        <f t="shared" si="60"/>
        <v/>
      </c>
      <c r="AK478" s="69" t="str">
        <f>IF(A478="","",IF(AND(R478&lt;&gt;"",R478&lt;&gt;Setup!$B$7),"Review POS / state",IF(SUMIF('FY Deadlines'!$A$5:$A$14,IF(MONTH(H478)&gt;=4,YEAR(H478),YEAR(H478)-1),'FY Deadlines'!$F$5:$F$14)=0,"Review FY deadline",IF(COUNTIFS('Books Register'!$AM$5:$AM$504,AE478,'Books Register'!$AI$5:$AI$504,"&gt;0")&gt;0,"Open - verify claim period",IF(AND(H478&lt;&gt;"",Setup!$B$24&gt;SUMIF('FY Deadlines'!$A$5:$A$14,IF(MONTH(H478)&gt;=4,YEAR(H478),YEAR(H478)-1),'FY Deadlines'!$F$5:$F$14)),"Section 16(4) expired","Open")))))</f>
        <v/>
      </c>
      <c r="AL478" s="190">
        <f t="shared" si="61"/>
        <v>474</v>
      </c>
      <c r="AM478" s="192" t="str">
        <f t="shared" si="62"/>
        <v/>
      </c>
      <c r="AN478" s="192" t="str">
        <f t="shared" si="63"/>
        <v/>
      </c>
    </row>
    <row r="479" spans="1:40" ht="15" customHeight="1" x14ac:dyDescent="0.25">
      <c r="A479" s="87"/>
      <c r="B479" s="88"/>
      <c r="C479" s="88"/>
      <c r="D479" s="88"/>
      <c r="E479" s="194"/>
      <c r="F479" s="88"/>
      <c r="G479" s="88"/>
      <c r="H479" s="89"/>
      <c r="I479" s="89"/>
      <c r="J479" s="89"/>
      <c r="K479" s="89"/>
      <c r="L479" s="90"/>
      <c r="M479" s="90"/>
      <c r="N479" s="90"/>
      <c r="O479" s="90"/>
      <c r="P479" s="90"/>
      <c r="Q479" s="90"/>
      <c r="R479" s="88"/>
      <c r="S479" s="88"/>
      <c r="T479" s="88"/>
      <c r="U479" s="88"/>
      <c r="V479" s="88"/>
      <c r="W479" s="89"/>
      <c r="X479" s="88"/>
      <c r="Y479" s="90"/>
      <c r="Z479" s="88"/>
      <c r="AA479" s="88"/>
      <c r="AB479" s="88"/>
      <c r="AC479" s="88"/>
      <c r="AD479" s="66" t="str">
        <f t="shared" si="56"/>
        <v/>
      </c>
      <c r="AE479" s="67" t="str">
        <f t="shared" si="57"/>
        <v/>
      </c>
      <c r="AF479" s="68" t="str">
        <f t="shared" si="58"/>
        <v/>
      </c>
      <c r="AG479" s="67" t="str">
        <f t="shared" si="59"/>
        <v/>
      </c>
      <c r="AH479" s="67" t="str">
        <f>IF(AE479="","",IF(COUNTIF('Books Register'!$AM$5:$AM$504,AE479)=1,SUMIF('Books Register'!$AM$5:$AM$504,AE479,'Books Register'!$AZ$5:$AZ$504),""))</f>
        <v/>
      </c>
      <c r="AI479" s="67" t="str">
        <f>IF(A479="","",IF(OR(AG479&gt;1,COUNTIF('Books Register'!$AM$5:$AM$504,AE479)&gt;1),"Duplicate",IF(AH479="","Only in 2B",INDEX('Books Register'!$AX$5:$AX$504,AH479))))</f>
        <v/>
      </c>
      <c r="AJ479" s="69" t="str">
        <f t="shared" si="60"/>
        <v/>
      </c>
      <c r="AK479" s="69" t="str">
        <f>IF(A479="","",IF(AND(R479&lt;&gt;"",R479&lt;&gt;Setup!$B$7),"Review POS / state",IF(SUMIF('FY Deadlines'!$A$5:$A$14,IF(MONTH(H479)&gt;=4,YEAR(H479),YEAR(H479)-1),'FY Deadlines'!$F$5:$F$14)=0,"Review FY deadline",IF(COUNTIFS('Books Register'!$AM$5:$AM$504,AE479,'Books Register'!$AI$5:$AI$504,"&gt;0")&gt;0,"Open - verify claim period",IF(AND(H479&lt;&gt;"",Setup!$B$24&gt;SUMIF('FY Deadlines'!$A$5:$A$14,IF(MONTH(H479)&gt;=4,YEAR(H479),YEAR(H479)-1),'FY Deadlines'!$F$5:$F$14)),"Section 16(4) expired","Open")))))</f>
        <v/>
      </c>
      <c r="AL479" s="190">
        <f t="shared" si="61"/>
        <v>475</v>
      </c>
      <c r="AM479" s="192" t="str">
        <f t="shared" si="62"/>
        <v/>
      </c>
      <c r="AN479" s="192" t="str">
        <f t="shared" si="63"/>
        <v/>
      </c>
    </row>
    <row r="480" spans="1:40" ht="15" customHeight="1" x14ac:dyDescent="0.25">
      <c r="A480" s="87"/>
      <c r="B480" s="88"/>
      <c r="C480" s="88"/>
      <c r="D480" s="88"/>
      <c r="E480" s="194"/>
      <c r="F480" s="88"/>
      <c r="G480" s="88"/>
      <c r="H480" s="89"/>
      <c r="I480" s="89"/>
      <c r="J480" s="89"/>
      <c r="K480" s="89"/>
      <c r="L480" s="90"/>
      <c r="M480" s="90"/>
      <c r="N480" s="90"/>
      <c r="O480" s="90"/>
      <c r="P480" s="90"/>
      <c r="Q480" s="90"/>
      <c r="R480" s="88"/>
      <c r="S480" s="88"/>
      <c r="T480" s="88"/>
      <c r="U480" s="88"/>
      <c r="V480" s="88"/>
      <c r="W480" s="89"/>
      <c r="X480" s="88"/>
      <c r="Y480" s="90"/>
      <c r="Z480" s="88"/>
      <c r="AA480" s="88"/>
      <c r="AB480" s="88"/>
      <c r="AC480" s="88"/>
      <c r="AD480" s="66" t="str">
        <f t="shared" si="56"/>
        <v/>
      </c>
      <c r="AE480" s="67" t="str">
        <f t="shared" si="57"/>
        <v/>
      </c>
      <c r="AF480" s="68" t="str">
        <f t="shared" si="58"/>
        <v/>
      </c>
      <c r="AG480" s="67" t="str">
        <f t="shared" si="59"/>
        <v/>
      </c>
      <c r="AH480" s="67" t="str">
        <f>IF(AE480="","",IF(COUNTIF('Books Register'!$AM$5:$AM$504,AE480)=1,SUMIF('Books Register'!$AM$5:$AM$504,AE480,'Books Register'!$AZ$5:$AZ$504),""))</f>
        <v/>
      </c>
      <c r="AI480" s="67" t="str">
        <f>IF(A480="","",IF(OR(AG480&gt;1,COUNTIF('Books Register'!$AM$5:$AM$504,AE480)&gt;1),"Duplicate",IF(AH480="","Only in 2B",INDEX('Books Register'!$AX$5:$AX$504,AH480))))</f>
        <v/>
      </c>
      <c r="AJ480" s="69" t="str">
        <f t="shared" si="60"/>
        <v/>
      </c>
      <c r="AK480" s="69" t="str">
        <f>IF(A480="","",IF(AND(R480&lt;&gt;"",R480&lt;&gt;Setup!$B$7),"Review POS / state",IF(SUMIF('FY Deadlines'!$A$5:$A$14,IF(MONTH(H480)&gt;=4,YEAR(H480),YEAR(H480)-1),'FY Deadlines'!$F$5:$F$14)=0,"Review FY deadline",IF(COUNTIFS('Books Register'!$AM$5:$AM$504,AE480,'Books Register'!$AI$5:$AI$504,"&gt;0")&gt;0,"Open - verify claim period",IF(AND(H480&lt;&gt;"",Setup!$B$24&gt;SUMIF('FY Deadlines'!$A$5:$A$14,IF(MONTH(H480)&gt;=4,YEAR(H480),YEAR(H480)-1),'FY Deadlines'!$F$5:$F$14)),"Section 16(4) expired","Open")))))</f>
        <v/>
      </c>
      <c r="AL480" s="190">
        <f t="shared" si="61"/>
        <v>476</v>
      </c>
      <c r="AM480" s="192" t="str">
        <f t="shared" si="62"/>
        <v/>
      </c>
      <c r="AN480" s="192" t="str">
        <f t="shared" si="63"/>
        <v/>
      </c>
    </row>
    <row r="481" spans="1:40" ht="15" customHeight="1" x14ac:dyDescent="0.25">
      <c r="A481" s="87"/>
      <c r="B481" s="88"/>
      <c r="C481" s="88"/>
      <c r="D481" s="88"/>
      <c r="E481" s="194"/>
      <c r="F481" s="88"/>
      <c r="G481" s="88"/>
      <c r="H481" s="89"/>
      <c r="I481" s="89"/>
      <c r="J481" s="89"/>
      <c r="K481" s="89"/>
      <c r="L481" s="90"/>
      <c r="M481" s="90"/>
      <c r="N481" s="90"/>
      <c r="O481" s="90"/>
      <c r="P481" s="90"/>
      <c r="Q481" s="90"/>
      <c r="R481" s="88"/>
      <c r="S481" s="88"/>
      <c r="T481" s="88"/>
      <c r="U481" s="88"/>
      <c r="V481" s="88"/>
      <c r="W481" s="89"/>
      <c r="X481" s="88"/>
      <c r="Y481" s="90"/>
      <c r="Z481" s="88"/>
      <c r="AA481" s="88"/>
      <c r="AB481" s="88"/>
      <c r="AC481" s="88"/>
      <c r="AD481" s="66" t="str">
        <f t="shared" si="56"/>
        <v/>
      </c>
      <c r="AE481" s="67" t="str">
        <f t="shared" si="57"/>
        <v/>
      </c>
      <c r="AF481" s="68" t="str">
        <f t="shared" si="58"/>
        <v/>
      </c>
      <c r="AG481" s="67" t="str">
        <f t="shared" si="59"/>
        <v/>
      </c>
      <c r="AH481" s="67" t="str">
        <f>IF(AE481="","",IF(COUNTIF('Books Register'!$AM$5:$AM$504,AE481)=1,SUMIF('Books Register'!$AM$5:$AM$504,AE481,'Books Register'!$AZ$5:$AZ$504),""))</f>
        <v/>
      </c>
      <c r="AI481" s="67" t="str">
        <f>IF(A481="","",IF(OR(AG481&gt;1,COUNTIF('Books Register'!$AM$5:$AM$504,AE481)&gt;1),"Duplicate",IF(AH481="","Only in 2B",INDEX('Books Register'!$AX$5:$AX$504,AH481))))</f>
        <v/>
      </c>
      <c r="AJ481" s="69" t="str">
        <f t="shared" si="60"/>
        <v/>
      </c>
      <c r="AK481" s="69" t="str">
        <f>IF(A481="","",IF(AND(R481&lt;&gt;"",R481&lt;&gt;Setup!$B$7),"Review POS / state",IF(SUMIF('FY Deadlines'!$A$5:$A$14,IF(MONTH(H481)&gt;=4,YEAR(H481),YEAR(H481)-1),'FY Deadlines'!$F$5:$F$14)=0,"Review FY deadline",IF(COUNTIFS('Books Register'!$AM$5:$AM$504,AE481,'Books Register'!$AI$5:$AI$504,"&gt;0")&gt;0,"Open - verify claim period",IF(AND(H481&lt;&gt;"",Setup!$B$24&gt;SUMIF('FY Deadlines'!$A$5:$A$14,IF(MONTH(H481)&gt;=4,YEAR(H481),YEAR(H481)-1),'FY Deadlines'!$F$5:$F$14)),"Section 16(4) expired","Open")))))</f>
        <v/>
      </c>
      <c r="AL481" s="190">
        <f t="shared" si="61"/>
        <v>477</v>
      </c>
      <c r="AM481" s="192" t="str">
        <f t="shared" si="62"/>
        <v/>
      </c>
      <c r="AN481" s="192" t="str">
        <f t="shared" si="63"/>
        <v/>
      </c>
    </row>
    <row r="482" spans="1:40" ht="15" customHeight="1" x14ac:dyDescent="0.25">
      <c r="A482" s="87"/>
      <c r="B482" s="88"/>
      <c r="C482" s="88"/>
      <c r="D482" s="88"/>
      <c r="E482" s="194"/>
      <c r="F482" s="88"/>
      <c r="G482" s="88"/>
      <c r="H482" s="89"/>
      <c r="I482" s="89"/>
      <c r="J482" s="89"/>
      <c r="K482" s="89"/>
      <c r="L482" s="90"/>
      <c r="M482" s="90"/>
      <c r="N482" s="90"/>
      <c r="O482" s="90"/>
      <c r="P482" s="90"/>
      <c r="Q482" s="90"/>
      <c r="R482" s="88"/>
      <c r="S482" s="88"/>
      <c r="T482" s="88"/>
      <c r="U482" s="88"/>
      <c r="V482" s="88"/>
      <c r="W482" s="89"/>
      <c r="X482" s="88"/>
      <c r="Y482" s="90"/>
      <c r="Z482" s="88"/>
      <c r="AA482" s="88"/>
      <c r="AB482" s="88"/>
      <c r="AC482" s="88"/>
      <c r="AD482" s="66" t="str">
        <f t="shared" si="56"/>
        <v/>
      </c>
      <c r="AE482" s="67" t="str">
        <f t="shared" si="57"/>
        <v/>
      </c>
      <c r="AF482" s="68" t="str">
        <f t="shared" si="58"/>
        <v/>
      </c>
      <c r="AG482" s="67" t="str">
        <f t="shared" si="59"/>
        <v/>
      </c>
      <c r="AH482" s="67" t="str">
        <f>IF(AE482="","",IF(COUNTIF('Books Register'!$AM$5:$AM$504,AE482)=1,SUMIF('Books Register'!$AM$5:$AM$504,AE482,'Books Register'!$AZ$5:$AZ$504),""))</f>
        <v/>
      </c>
      <c r="AI482" s="67" t="str">
        <f>IF(A482="","",IF(OR(AG482&gt;1,COUNTIF('Books Register'!$AM$5:$AM$504,AE482)&gt;1),"Duplicate",IF(AH482="","Only in 2B",INDEX('Books Register'!$AX$5:$AX$504,AH482))))</f>
        <v/>
      </c>
      <c r="AJ482" s="69" t="str">
        <f t="shared" si="60"/>
        <v/>
      </c>
      <c r="AK482" s="69" t="str">
        <f>IF(A482="","",IF(AND(R482&lt;&gt;"",R482&lt;&gt;Setup!$B$7),"Review POS / state",IF(SUMIF('FY Deadlines'!$A$5:$A$14,IF(MONTH(H482)&gt;=4,YEAR(H482),YEAR(H482)-1),'FY Deadlines'!$F$5:$F$14)=0,"Review FY deadline",IF(COUNTIFS('Books Register'!$AM$5:$AM$504,AE482,'Books Register'!$AI$5:$AI$504,"&gt;0")&gt;0,"Open - verify claim period",IF(AND(H482&lt;&gt;"",Setup!$B$24&gt;SUMIF('FY Deadlines'!$A$5:$A$14,IF(MONTH(H482)&gt;=4,YEAR(H482),YEAR(H482)-1),'FY Deadlines'!$F$5:$F$14)),"Section 16(4) expired","Open")))))</f>
        <v/>
      </c>
      <c r="AL482" s="190">
        <f t="shared" si="61"/>
        <v>478</v>
      </c>
      <c r="AM482" s="192" t="str">
        <f t="shared" si="62"/>
        <v/>
      </c>
      <c r="AN482" s="192" t="str">
        <f t="shared" si="63"/>
        <v/>
      </c>
    </row>
    <row r="483" spans="1:40" ht="15" customHeight="1" x14ac:dyDescent="0.25">
      <c r="A483" s="87"/>
      <c r="B483" s="88"/>
      <c r="C483" s="88"/>
      <c r="D483" s="88"/>
      <c r="E483" s="194"/>
      <c r="F483" s="88"/>
      <c r="G483" s="88"/>
      <c r="H483" s="89"/>
      <c r="I483" s="89"/>
      <c r="J483" s="89"/>
      <c r="K483" s="89"/>
      <c r="L483" s="90"/>
      <c r="M483" s="90"/>
      <c r="N483" s="90"/>
      <c r="O483" s="90"/>
      <c r="P483" s="90"/>
      <c r="Q483" s="90"/>
      <c r="R483" s="88"/>
      <c r="S483" s="88"/>
      <c r="T483" s="88"/>
      <c r="U483" s="88"/>
      <c r="V483" s="88"/>
      <c r="W483" s="89"/>
      <c r="X483" s="88"/>
      <c r="Y483" s="90"/>
      <c r="Z483" s="88"/>
      <c r="AA483" s="88"/>
      <c r="AB483" s="88"/>
      <c r="AC483" s="88"/>
      <c r="AD483" s="66" t="str">
        <f t="shared" si="56"/>
        <v/>
      </c>
      <c r="AE483" s="67" t="str">
        <f t="shared" si="57"/>
        <v/>
      </c>
      <c r="AF483" s="68" t="str">
        <f t="shared" si="58"/>
        <v/>
      </c>
      <c r="AG483" s="67" t="str">
        <f t="shared" si="59"/>
        <v/>
      </c>
      <c r="AH483" s="67" t="str">
        <f>IF(AE483="","",IF(COUNTIF('Books Register'!$AM$5:$AM$504,AE483)=1,SUMIF('Books Register'!$AM$5:$AM$504,AE483,'Books Register'!$AZ$5:$AZ$504),""))</f>
        <v/>
      </c>
      <c r="AI483" s="67" t="str">
        <f>IF(A483="","",IF(OR(AG483&gt;1,COUNTIF('Books Register'!$AM$5:$AM$504,AE483)&gt;1),"Duplicate",IF(AH483="","Only in 2B",INDEX('Books Register'!$AX$5:$AX$504,AH483))))</f>
        <v/>
      </c>
      <c r="AJ483" s="69" t="str">
        <f t="shared" si="60"/>
        <v/>
      </c>
      <c r="AK483" s="69" t="str">
        <f>IF(A483="","",IF(AND(R483&lt;&gt;"",R483&lt;&gt;Setup!$B$7),"Review POS / state",IF(SUMIF('FY Deadlines'!$A$5:$A$14,IF(MONTH(H483)&gt;=4,YEAR(H483),YEAR(H483)-1),'FY Deadlines'!$F$5:$F$14)=0,"Review FY deadline",IF(COUNTIFS('Books Register'!$AM$5:$AM$504,AE483,'Books Register'!$AI$5:$AI$504,"&gt;0")&gt;0,"Open - verify claim period",IF(AND(H483&lt;&gt;"",Setup!$B$24&gt;SUMIF('FY Deadlines'!$A$5:$A$14,IF(MONTH(H483)&gt;=4,YEAR(H483),YEAR(H483)-1),'FY Deadlines'!$F$5:$F$14)),"Section 16(4) expired","Open")))))</f>
        <v/>
      </c>
      <c r="AL483" s="190">
        <f t="shared" si="61"/>
        <v>479</v>
      </c>
      <c r="AM483" s="192" t="str">
        <f t="shared" si="62"/>
        <v/>
      </c>
      <c r="AN483" s="192" t="str">
        <f t="shared" si="63"/>
        <v/>
      </c>
    </row>
    <row r="484" spans="1:40" ht="15" customHeight="1" x14ac:dyDescent="0.25">
      <c r="A484" s="87"/>
      <c r="B484" s="88"/>
      <c r="C484" s="88"/>
      <c r="D484" s="88"/>
      <c r="E484" s="194"/>
      <c r="F484" s="88"/>
      <c r="G484" s="88"/>
      <c r="H484" s="89"/>
      <c r="I484" s="89"/>
      <c r="J484" s="89"/>
      <c r="K484" s="89"/>
      <c r="L484" s="90"/>
      <c r="M484" s="90"/>
      <c r="N484" s="90"/>
      <c r="O484" s="90"/>
      <c r="P484" s="90"/>
      <c r="Q484" s="90"/>
      <c r="R484" s="88"/>
      <c r="S484" s="88"/>
      <c r="T484" s="88"/>
      <c r="U484" s="88"/>
      <c r="V484" s="88"/>
      <c r="W484" s="89"/>
      <c r="X484" s="88"/>
      <c r="Y484" s="90"/>
      <c r="Z484" s="88"/>
      <c r="AA484" s="88"/>
      <c r="AB484" s="88"/>
      <c r="AC484" s="88"/>
      <c r="AD484" s="66" t="str">
        <f t="shared" si="56"/>
        <v/>
      </c>
      <c r="AE484" s="67" t="str">
        <f t="shared" si="57"/>
        <v/>
      </c>
      <c r="AF484" s="68" t="str">
        <f t="shared" si="58"/>
        <v/>
      </c>
      <c r="AG484" s="67" t="str">
        <f t="shared" si="59"/>
        <v/>
      </c>
      <c r="AH484" s="67" t="str">
        <f>IF(AE484="","",IF(COUNTIF('Books Register'!$AM$5:$AM$504,AE484)=1,SUMIF('Books Register'!$AM$5:$AM$504,AE484,'Books Register'!$AZ$5:$AZ$504),""))</f>
        <v/>
      </c>
      <c r="AI484" s="67" t="str">
        <f>IF(A484="","",IF(OR(AG484&gt;1,COUNTIF('Books Register'!$AM$5:$AM$504,AE484)&gt;1),"Duplicate",IF(AH484="","Only in 2B",INDEX('Books Register'!$AX$5:$AX$504,AH484))))</f>
        <v/>
      </c>
      <c r="AJ484" s="69" t="str">
        <f t="shared" si="60"/>
        <v/>
      </c>
      <c r="AK484" s="69" t="str">
        <f>IF(A484="","",IF(AND(R484&lt;&gt;"",R484&lt;&gt;Setup!$B$7),"Review POS / state",IF(SUMIF('FY Deadlines'!$A$5:$A$14,IF(MONTH(H484)&gt;=4,YEAR(H484),YEAR(H484)-1),'FY Deadlines'!$F$5:$F$14)=0,"Review FY deadline",IF(COUNTIFS('Books Register'!$AM$5:$AM$504,AE484,'Books Register'!$AI$5:$AI$504,"&gt;0")&gt;0,"Open - verify claim period",IF(AND(H484&lt;&gt;"",Setup!$B$24&gt;SUMIF('FY Deadlines'!$A$5:$A$14,IF(MONTH(H484)&gt;=4,YEAR(H484),YEAR(H484)-1),'FY Deadlines'!$F$5:$F$14)),"Section 16(4) expired","Open")))))</f>
        <v/>
      </c>
      <c r="AL484" s="190">
        <f t="shared" si="61"/>
        <v>480</v>
      </c>
      <c r="AM484" s="192" t="str">
        <f t="shared" si="62"/>
        <v/>
      </c>
      <c r="AN484" s="192" t="str">
        <f t="shared" si="63"/>
        <v/>
      </c>
    </row>
    <row r="485" spans="1:40" ht="15" customHeight="1" x14ac:dyDescent="0.25">
      <c r="A485" s="87"/>
      <c r="B485" s="88"/>
      <c r="C485" s="88"/>
      <c r="D485" s="88"/>
      <c r="E485" s="194"/>
      <c r="F485" s="88"/>
      <c r="G485" s="88"/>
      <c r="H485" s="89"/>
      <c r="I485" s="89"/>
      <c r="J485" s="89"/>
      <c r="K485" s="89"/>
      <c r="L485" s="90"/>
      <c r="M485" s="90"/>
      <c r="N485" s="90"/>
      <c r="O485" s="90"/>
      <c r="P485" s="90"/>
      <c r="Q485" s="90"/>
      <c r="R485" s="88"/>
      <c r="S485" s="88"/>
      <c r="T485" s="88"/>
      <c r="U485" s="88"/>
      <c r="V485" s="88"/>
      <c r="W485" s="89"/>
      <c r="X485" s="88"/>
      <c r="Y485" s="90"/>
      <c r="Z485" s="88"/>
      <c r="AA485" s="88"/>
      <c r="AB485" s="88"/>
      <c r="AC485" s="88"/>
      <c r="AD485" s="66" t="str">
        <f t="shared" si="56"/>
        <v/>
      </c>
      <c r="AE485" s="67" t="str">
        <f t="shared" si="57"/>
        <v/>
      </c>
      <c r="AF485" s="68" t="str">
        <f t="shared" si="58"/>
        <v/>
      </c>
      <c r="AG485" s="67" t="str">
        <f t="shared" si="59"/>
        <v/>
      </c>
      <c r="AH485" s="67" t="str">
        <f>IF(AE485="","",IF(COUNTIF('Books Register'!$AM$5:$AM$504,AE485)=1,SUMIF('Books Register'!$AM$5:$AM$504,AE485,'Books Register'!$AZ$5:$AZ$504),""))</f>
        <v/>
      </c>
      <c r="AI485" s="67" t="str">
        <f>IF(A485="","",IF(OR(AG485&gt;1,COUNTIF('Books Register'!$AM$5:$AM$504,AE485)&gt;1),"Duplicate",IF(AH485="","Only in 2B",INDEX('Books Register'!$AX$5:$AX$504,AH485))))</f>
        <v/>
      </c>
      <c r="AJ485" s="69" t="str">
        <f t="shared" si="60"/>
        <v/>
      </c>
      <c r="AK485" s="69" t="str">
        <f>IF(A485="","",IF(AND(R485&lt;&gt;"",R485&lt;&gt;Setup!$B$7),"Review POS / state",IF(SUMIF('FY Deadlines'!$A$5:$A$14,IF(MONTH(H485)&gt;=4,YEAR(H485),YEAR(H485)-1),'FY Deadlines'!$F$5:$F$14)=0,"Review FY deadline",IF(COUNTIFS('Books Register'!$AM$5:$AM$504,AE485,'Books Register'!$AI$5:$AI$504,"&gt;0")&gt;0,"Open - verify claim period",IF(AND(H485&lt;&gt;"",Setup!$B$24&gt;SUMIF('FY Deadlines'!$A$5:$A$14,IF(MONTH(H485)&gt;=4,YEAR(H485),YEAR(H485)-1),'FY Deadlines'!$F$5:$F$14)),"Section 16(4) expired","Open")))))</f>
        <v/>
      </c>
      <c r="AL485" s="190">
        <f t="shared" si="61"/>
        <v>481</v>
      </c>
      <c r="AM485" s="192" t="str">
        <f t="shared" si="62"/>
        <v/>
      </c>
      <c r="AN485" s="192" t="str">
        <f t="shared" si="63"/>
        <v/>
      </c>
    </row>
    <row r="486" spans="1:40" ht="15" customHeight="1" x14ac:dyDescent="0.25">
      <c r="A486" s="87"/>
      <c r="B486" s="88"/>
      <c r="C486" s="88"/>
      <c r="D486" s="88"/>
      <c r="E486" s="194"/>
      <c r="F486" s="88"/>
      <c r="G486" s="88"/>
      <c r="H486" s="89"/>
      <c r="I486" s="89"/>
      <c r="J486" s="89"/>
      <c r="K486" s="89"/>
      <c r="L486" s="90"/>
      <c r="M486" s="90"/>
      <c r="N486" s="90"/>
      <c r="O486" s="90"/>
      <c r="P486" s="90"/>
      <c r="Q486" s="90"/>
      <c r="R486" s="88"/>
      <c r="S486" s="88"/>
      <c r="T486" s="88"/>
      <c r="U486" s="88"/>
      <c r="V486" s="88"/>
      <c r="W486" s="89"/>
      <c r="X486" s="88"/>
      <c r="Y486" s="90"/>
      <c r="Z486" s="88"/>
      <c r="AA486" s="88"/>
      <c r="AB486" s="88"/>
      <c r="AC486" s="88"/>
      <c r="AD486" s="66" t="str">
        <f t="shared" si="56"/>
        <v/>
      </c>
      <c r="AE486" s="67" t="str">
        <f t="shared" si="57"/>
        <v/>
      </c>
      <c r="AF486" s="68" t="str">
        <f t="shared" si="58"/>
        <v/>
      </c>
      <c r="AG486" s="67" t="str">
        <f t="shared" si="59"/>
        <v/>
      </c>
      <c r="AH486" s="67" t="str">
        <f>IF(AE486="","",IF(COUNTIF('Books Register'!$AM$5:$AM$504,AE486)=1,SUMIF('Books Register'!$AM$5:$AM$504,AE486,'Books Register'!$AZ$5:$AZ$504),""))</f>
        <v/>
      </c>
      <c r="AI486" s="67" t="str">
        <f>IF(A486="","",IF(OR(AG486&gt;1,COUNTIF('Books Register'!$AM$5:$AM$504,AE486)&gt;1),"Duplicate",IF(AH486="","Only in 2B",INDEX('Books Register'!$AX$5:$AX$504,AH486))))</f>
        <v/>
      </c>
      <c r="AJ486" s="69" t="str">
        <f t="shared" si="60"/>
        <v/>
      </c>
      <c r="AK486" s="69" t="str">
        <f>IF(A486="","",IF(AND(R486&lt;&gt;"",R486&lt;&gt;Setup!$B$7),"Review POS / state",IF(SUMIF('FY Deadlines'!$A$5:$A$14,IF(MONTH(H486)&gt;=4,YEAR(H486),YEAR(H486)-1),'FY Deadlines'!$F$5:$F$14)=0,"Review FY deadline",IF(COUNTIFS('Books Register'!$AM$5:$AM$504,AE486,'Books Register'!$AI$5:$AI$504,"&gt;0")&gt;0,"Open - verify claim period",IF(AND(H486&lt;&gt;"",Setup!$B$24&gt;SUMIF('FY Deadlines'!$A$5:$A$14,IF(MONTH(H486)&gt;=4,YEAR(H486),YEAR(H486)-1),'FY Deadlines'!$F$5:$F$14)),"Section 16(4) expired","Open")))))</f>
        <v/>
      </c>
      <c r="AL486" s="190">
        <f t="shared" si="61"/>
        <v>482</v>
      </c>
      <c r="AM486" s="192" t="str">
        <f t="shared" si="62"/>
        <v/>
      </c>
      <c r="AN486" s="192" t="str">
        <f t="shared" si="63"/>
        <v/>
      </c>
    </row>
    <row r="487" spans="1:40" ht="15" customHeight="1" x14ac:dyDescent="0.25">
      <c r="A487" s="87"/>
      <c r="B487" s="88"/>
      <c r="C487" s="88"/>
      <c r="D487" s="88"/>
      <c r="E487" s="194"/>
      <c r="F487" s="88"/>
      <c r="G487" s="88"/>
      <c r="H487" s="89"/>
      <c r="I487" s="89"/>
      <c r="J487" s="89"/>
      <c r="K487" s="89"/>
      <c r="L487" s="90"/>
      <c r="M487" s="90"/>
      <c r="N487" s="90"/>
      <c r="O487" s="90"/>
      <c r="P487" s="90"/>
      <c r="Q487" s="90"/>
      <c r="R487" s="88"/>
      <c r="S487" s="88"/>
      <c r="T487" s="88"/>
      <c r="U487" s="88"/>
      <c r="V487" s="88"/>
      <c r="W487" s="89"/>
      <c r="X487" s="88"/>
      <c r="Y487" s="90"/>
      <c r="Z487" s="88"/>
      <c r="AA487" s="88"/>
      <c r="AB487" s="88"/>
      <c r="AC487" s="88"/>
      <c r="AD487" s="66" t="str">
        <f t="shared" si="56"/>
        <v/>
      </c>
      <c r="AE487" s="67" t="str">
        <f t="shared" si="57"/>
        <v/>
      </c>
      <c r="AF487" s="68" t="str">
        <f t="shared" si="58"/>
        <v/>
      </c>
      <c r="AG487" s="67" t="str">
        <f t="shared" si="59"/>
        <v/>
      </c>
      <c r="AH487" s="67" t="str">
        <f>IF(AE487="","",IF(COUNTIF('Books Register'!$AM$5:$AM$504,AE487)=1,SUMIF('Books Register'!$AM$5:$AM$504,AE487,'Books Register'!$AZ$5:$AZ$504),""))</f>
        <v/>
      </c>
      <c r="AI487" s="67" t="str">
        <f>IF(A487="","",IF(OR(AG487&gt;1,COUNTIF('Books Register'!$AM$5:$AM$504,AE487)&gt;1),"Duplicate",IF(AH487="","Only in 2B",INDEX('Books Register'!$AX$5:$AX$504,AH487))))</f>
        <v/>
      </c>
      <c r="AJ487" s="69" t="str">
        <f t="shared" si="60"/>
        <v/>
      </c>
      <c r="AK487" s="69" t="str">
        <f>IF(A487="","",IF(AND(R487&lt;&gt;"",R487&lt;&gt;Setup!$B$7),"Review POS / state",IF(SUMIF('FY Deadlines'!$A$5:$A$14,IF(MONTH(H487)&gt;=4,YEAR(H487),YEAR(H487)-1),'FY Deadlines'!$F$5:$F$14)=0,"Review FY deadline",IF(COUNTIFS('Books Register'!$AM$5:$AM$504,AE487,'Books Register'!$AI$5:$AI$504,"&gt;0")&gt;0,"Open - verify claim period",IF(AND(H487&lt;&gt;"",Setup!$B$24&gt;SUMIF('FY Deadlines'!$A$5:$A$14,IF(MONTH(H487)&gt;=4,YEAR(H487),YEAR(H487)-1),'FY Deadlines'!$F$5:$F$14)),"Section 16(4) expired","Open")))))</f>
        <v/>
      </c>
      <c r="AL487" s="190">
        <f t="shared" si="61"/>
        <v>483</v>
      </c>
      <c r="AM487" s="192" t="str">
        <f t="shared" si="62"/>
        <v/>
      </c>
      <c r="AN487" s="192" t="str">
        <f t="shared" si="63"/>
        <v/>
      </c>
    </row>
    <row r="488" spans="1:40" ht="15" customHeight="1" x14ac:dyDescent="0.25">
      <c r="A488" s="87"/>
      <c r="B488" s="88"/>
      <c r="C488" s="88"/>
      <c r="D488" s="88"/>
      <c r="E488" s="194"/>
      <c r="F488" s="88"/>
      <c r="G488" s="88"/>
      <c r="H488" s="89"/>
      <c r="I488" s="89"/>
      <c r="J488" s="89"/>
      <c r="K488" s="89"/>
      <c r="L488" s="90"/>
      <c r="M488" s="90"/>
      <c r="N488" s="90"/>
      <c r="O488" s="90"/>
      <c r="P488" s="90"/>
      <c r="Q488" s="90"/>
      <c r="R488" s="88"/>
      <c r="S488" s="88"/>
      <c r="T488" s="88"/>
      <c r="U488" s="88"/>
      <c r="V488" s="88"/>
      <c r="W488" s="89"/>
      <c r="X488" s="88"/>
      <c r="Y488" s="90"/>
      <c r="Z488" s="88"/>
      <c r="AA488" s="88"/>
      <c r="AB488" s="88"/>
      <c r="AC488" s="88"/>
      <c r="AD488" s="66" t="str">
        <f t="shared" si="56"/>
        <v/>
      </c>
      <c r="AE488" s="67" t="str">
        <f t="shared" si="57"/>
        <v/>
      </c>
      <c r="AF488" s="68" t="str">
        <f t="shared" si="58"/>
        <v/>
      </c>
      <c r="AG488" s="67" t="str">
        <f t="shared" si="59"/>
        <v/>
      </c>
      <c r="AH488" s="67" t="str">
        <f>IF(AE488="","",IF(COUNTIF('Books Register'!$AM$5:$AM$504,AE488)=1,SUMIF('Books Register'!$AM$5:$AM$504,AE488,'Books Register'!$AZ$5:$AZ$504),""))</f>
        <v/>
      </c>
      <c r="AI488" s="67" t="str">
        <f>IF(A488="","",IF(OR(AG488&gt;1,COUNTIF('Books Register'!$AM$5:$AM$504,AE488)&gt;1),"Duplicate",IF(AH488="","Only in 2B",INDEX('Books Register'!$AX$5:$AX$504,AH488))))</f>
        <v/>
      </c>
      <c r="AJ488" s="69" t="str">
        <f t="shared" si="60"/>
        <v/>
      </c>
      <c r="AK488" s="69" t="str">
        <f>IF(A488="","",IF(AND(R488&lt;&gt;"",R488&lt;&gt;Setup!$B$7),"Review POS / state",IF(SUMIF('FY Deadlines'!$A$5:$A$14,IF(MONTH(H488)&gt;=4,YEAR(H488),YEAR(H488)-1),'FY Deadlines'!$F$5:$F$14)=0,"Review FY deadline",IF(COUNTIFS('Books Register'!$AM$5:$AM$504,AE488,'Books Register'!$AI$5:$AI$504,"&gt;0")&gt;0,"Open - verify claim period",IF(AND(H488&lt;&gt;"",Setup!$B$24&gt;SUMIF('FY Deadlines'!$A$5:$A$14,IF(MONTH(H488)&gt;=4,YEAR(H488),YEAR(H488)-1),'FY Deadlines'!$F$5:$F$14)),"Section 16(4) expired","Open")))))</f>
        <v/>
      </c>
      <c r="AL488" s="190">
        <f t="shared" si="61"/>
        <v>484</v>
      </c>
      <c r="AM488" s="192" t="str">
        <f t="shared" si="62"/>
        <v/>
      </c>
      <c r="AN488" s="192" t="str">
        <f t="shared" si="63"/>
        <v/>
      </c>
    </row>
    <row r="489" spans="1:40" ht="15" customHeight="1" x14ac:dyDescent="0.25">
      <c r="A489" s="87"/>
      <c r="B489" s="88"/>
      <c r="C489" s="88"/>
      <c r="D489" s="88"/>
      <c r="E489" s="194"/>
      <c r="F489" s="88"/>
      <c r="G489" s="88"/>
      <c r="H489" s="89"/>
      <c r="I489" s="89"/>
      <c r="J489" s="89"/>
      <c r="K489" s="89"/>
      <c r="L489" s="90"/>
      <c r="M489" s="90"/>
      <c r="N489" s="90"/>
      <c r="O489" s="90"/>
      <c r="P489" s="90"/>
      <c r="Q489" s="90"/>
      <c r="R489" s="88"/>
      <c r="S489" s="88"/>
      <c r="T489" s="88"/>
      <c r="U489" s="88"/>
      <c r="V489" s="88"/>
      <c r="W489" s="89"/>
      <c r="X489" s="88"/>
      <c r="Y489" s="90"/>
      <c r="Z489" s="88"/>
      <c r="AA489" s="88"/>
      <c r="AB489" s="88"/>
      <c r="AC489" s="88"/>
      <c r="AD489" s="66" t="str">
        <f t="shared" si="56"/>
        <v/>
      </c>
      <c r="AE489" s="67" t="str">
        <f t="shared" si="57"/>
        <v/>
      </c>
      <c r="AF489" s="68" t="str">
        <f t="shared" si="58"/>
        <v/>
      </c>
      <c r="AG489" s="67" t="str">
        <f t="shared" si="59"/>
        <v/>
      </c>
      <c r="AH489" s="67" t="str">
        <f>IF(AE489="","",IF(COUNTIF('Books Register'!$AM$5:$AM$504,AE489)=1,SUMIF('Books Register'!$AM$5:$AM$504,AE489,'Books Register'!$AZ$5:$AZ$504),""))</f>
        <v/>
      </c>
      <c r="AI489" s="67" t="str">
        <f>IF(A489="","",IF(OR(AG489&gt;1,COUNTIF('Books Register'!$AM$5:$AM$504,AE489)&gt;1),"Duplicate",IF(AH489="","Only in 2B",INDEX('Books Register'!$AX$5:$AX$504,AH489))))</f>
        <v/>
      </c>
      <c r="AJ489" s="69" t="str">
        <f t="shared" si="60"/>
        <v/>
      </c>
      <c r="AK489" s="69" t="str">
        <f>IF(A489="","",IF(AND(R489&lt;&gt;"",R489&lt;&gt;Setup!$B$7),"Review POS / state",IF(SUMIF('FY Deadlines'!$A$5:$A$14,IF(MONTH(H489)&gt;=4,YEAR(H489),YEAR(H489)-1),'FY Deadlines'!$F$5:$F$14)=0,"Review FY deadline",IF(COUNTIFS('Books Register'!$AM$5:$AM$504,AE489,'Books Register'!$AI$5:$AI$504,"&gt;0")&gt;0,"Open - verify claim period",IF(AND(H489&lt;&gt;"",Setup!$B$24&gt;SUMIF('FY Deadlines'!$A$5:$A$14,IF(MONTH(H489)&gt;=4,YEAR(H489),YEAR(H489)-1),'FY Deadlines'!$F$5:$F$14)),"Section 16(4) expired","Open")))))</f>
        <v/>
      </c>
      <c r="AL489" s="190">
        <f t="shared" si="61"/>
        <v>485</v>
      </c>
      <c r="AM489" s="192" t="str">
        <f t="shared" si="62"/>
        <v/>
      </c>
      <c r="AN489" s="192" t="str">
        <f t="shared" si="63"/>
        <v/>
      </c>
    </row>
    <row r="490" spans="1:40" ht="15" customHeight="1" x14ac:dyDescent="0.25">
      <c r="A490" s="87"/>
      <c r="B490" s="88"/>
      <c r="C490" s="88"/>
      <c r="D490" s="88"/>
      <c r="E490" s="194"/>
      <c r="F490" s="88"/>
      <c r="G490" s="88"/>
      <c r="H490" s="89"/>
      <c r="I490" s="89"/>
      <c r="J490" s="89"/>
      <c r="K490" s="89"/>
      <c r="L490" s="90"/>
      <c r="M490" s="90"/>
      <c r="N490" s="90"/>
      <c r="O490" s="90"/>
      <c r="P490" s="90"/>
      <c r="Q490" s="90"/>
      <c r="R490" s="88"/>
      <c r="S490" s="88"/>
      <c r="T490" s="88"/>
      <c r="U490" s="88"/>
      <c r="V490" s="88"/>
      <c r="W490" s="89"/>
      <c r="X490" s="88"/>
      <c r="Y490" s="90"/>
      <c r="Z490" s="88"/>
      <c r="AA490" s="88"/>
      <c r="AB490" s="88"/>
      <c r="AC490" s="88"/>
      <c r="AD490" s="66" t="str">
        <f t="shared" si="56"/>
        <v/>
      </c>
      <c r="AE490" s="67" t="str">
        <f t="shared" si="57"/>
        <v/>
      </c>
      <c r="AF490" s="68" t="str">
        <f t="shared" si="58"/>
        <v/>
      </c>
      <c r="AG490" s="67" t="str">
        <f t="shared" si="59"/>
        <v/>
      </c>
      <c r="AH490" s="67" t="str">
        <f>IF(AE490="","",IF(COUNTIF('Books Register'!$AM$5:$AM$504,AE490)=1,SUMIF('Books Register'!$AM$5:$AM$504,AE490,'Books Register'!$AZ$5:$AZ$504),""))</f>
        <v/>
      </c>
      <c r="AI490" s="67" t="str">
        <f>IF(A490="","",IF(OR(AG490&gt;1,COUNTIF('Books Register'!$AM$5:$AM$504,AE490)&gt;1),"Duplicate",IF(AH490="","Only in 2B",INDEX('Books Register'!$AX$5:$AX$504,AH490))))</f>
        <v/>
      </c>
      <c r="AJ490" s="69" t="str">
        <f t="shared" si="60"/>
        <v/>
      </c>
      <c r="AK490" s="69" t="str">
        <f>IF(A490="","",IF(AND(R490&lt;&gt;"",R490&lt;&gt;Setup!$B$7),"Review POS / state",IF(SUMIF('FY Deadlines'!$A$5:$A$14,IF(MONTH(H490)&gt;=4,YEAR(H490),YEAR(H490)-1),'FY Deadlines'!$F$5:$F$14)=0,"Review FY deadline",IF(COUNTIFS('Books Register'!$AM$5:$AM$504,AE490,'Books Register'!$AI$5:$AI$504,"&gt;0")&gt;0,"Open - verify claim period",IF(AND(H490&lt;&gt;"",Setup!$B$24&gt;SUMIF('FY Deadlines'!$A$5:$A$14,IF(MONTH(H490)&gt;=4,YEAR(H490),YEAR(H490)-1),'FY Deadlines'!$F$5:$F$14)),"Section 16(4) expired","Open")))))</f>
        <v/>
      </c>
      <c r="AL490" s="190">
        <f t="shared" si="61"/>
        <v>486</v>
      </c>
      <c r="AM490" s="192" t="str">
        <f t="shared" si="62"/>
        <v/>
      </c>
      <c r="AN490" s="192" t="str">
        <f t="shared" si="63"/>
        <v/>
      </c>
    </row>
    <row r="491" spans="1:40" ht="15" customHeight="1" x14ac:dyDescent="0.25">
      <c r="A491" s="87"/>
      <c r="B491" s="88"/>
      <c r="C491" s="88"/>
      <c r="D491" s="88"/>
      <c r="E491" s="194"/>
      <c r="F491" s="88"/>
      <c r="G491" s="88"/>
      <c r="H491" s="89"/>
      <c r="I491" s="89"/>
      <c r="J491" s="89"/>
      <c r="K491" s="89"/>
      <c r="L491" s="90"/>
      <c r="M491" s="90"/>
      <c r="N491" s="90"/>
      <c r="O491" s="90"/>
      <c r="P491" s="90"/>
      <c r="Q491" s="90"/>
      <c r="R491" s="88"/>
      <c r="S491" s="88"/>
      <c r="T491" s="88"/>
      <c r="U491" s="88"/>
      <c r="V491" s="88"/>
      <c r="W491" s="89"/>
      <c r="X491" s="88"/>
      <c r="Y491" s="90"/>
      <c r="Z491" s="88"/>
      <c r="AA491" s="88"/>
      <c r="AB491" s="88"/>
      <c r="AC491" s="88"/>
      <c r="AD491" s="66" t="str">
        <f t="shared" si="56"/>
        <v/>
      </c>
      <c r="AE491" s="67" t="str">
        <f t="shared" si="57"/>
        <v/>
      </c>
      <c r="AF491" s="68" t="str">
        <f t="shared" si="58"/>
        <v/>
      </c>
      <c r="AG491" s="67" t="str">
        <f t="shared" si="59"/>
        <v/>
      </c>
      <c r="AH491" s="67" t="str">
        <f>IF(AE491="","",IF(COUNTIF('Books Register'!$AM$5:$AM$504,AE491)=1,SUMIF('Books Register'!$AM$5:$AM$504,AE491,'Books Register'!$AZ$5:$AZ$504),""))</f>
        <v/>
      </c>
      <c r="AI491" s="67" t="str">
        <f>IF(A491="","",IF(OR(AG491&gt;1,COUNTIF('Books Register'!$AM$5:$AM$504,AE491)&gt;1),"Duplicate",IF(AH491="","Only in 2B",INDEX('Books Register'!$AX$5:$AX$504,AH491))))</f>
        <v/>
      </c>
      <c r="AJ491" s="69" t="str">
        <f t="shared" si="60"/>
        <v/>
      </c>
      <c r="AK491" s="69" t="str">
        <f>IF(A491="","",IF(AND(R491&lt;&gt;"",R491&lt;&gt;Setup!$B$7),"Review POS / state",IF(SUMIF('FY Deadlines'!$A$5:$A$14,IF(MONTH(H491)&gt;=4,YEAR(H491),YEAR(H491)-1),'FY Deadlines'!$F$5:$F$14)=0,"Review FY deadline",IF(COUNTIFS('Books Register'!$AM$5:$AM$504,AE491,'Books Register'!$AI$5:$AI$504,"&gt;0")&gt;0,"Open - verify claim period",IF(AND(H491&lt;&gt;"",Setup!$B$24&gt;SUMIF('FY Deadlines'!$A$5:$A$14,IF(MONTH(H491)&gt;=4,YEAR(H491),YEAR(H491)-1),'FY Deadlines'!$F$5:$F$14)),"Section 16(4) expired","Open")))))</f>
        <v/>
      </c>
      <c r="AL491" s="190">
        <f t="shared" si="61"/>
        <v>487</v>
      </c>
      <c r="AM491" s="192" t="str">
        <f t="shared" si="62"/>
        <v/>
      </c>
      <c r="AN491" s="192" t="str">
        <f t="shared" si="63"/>
        <v/>
      </c>
    </row>
    <row r="492" spans="1:40" ht="15" customHeight="1" x14ac:dyDescent="0.25">
      <c r="A492" s="87"/>
      <c r="B492" s="88"/>
      <c r="C492" s="88"/>
      <c r="D492" s="88"/>
      <c r="E492" s="194"/>
      <c r="F492" s="88"/>
      <c r="G492" s="88"/>
      <c r="H492" s="89"/>
      <c r="I492" s="89"/>
      <c r="J492" s="89"/>
      <c r="K492" s="89"/>
      <c r="L492" s="90"/>
      <c r="M492" s="90"/>
      <c r="N492" s="90"/>
      <c r="O492" s="90"/>
      <c r="P492" s="90"/>
      <c r="Q492" s="90"/>
      <c r="R492" s="88"/>
      <c r="S492" s="88"/>
      <c r="T492" s="88"/>
      <c r="U492" s="88"/>
      <c r="V492" s="88"/>
      <c r="W492" s="89"/>
      <c r="X492" s="88"/>
      <c r="Y492" s="90"/>
      <c r="Z492" s="88"/>
      <c r="AA492" s="88"/>
      <c r="AB492" s="88"/>
      <c r="AC492" s="88"/>
      <c r="AD492" s="66" t="str">
        <f t="shared" si="56"/>
        <v/>
      </c>
      <c r="AE492" s="67" t="str">
        <f t="shared" si="57"/>
        <v/>
      </c>
      <c r="AF492" s="68" t="str">
        <f t="shared" si="58"/>
        <v/>
      </c>
      <c r="AG492" s="67" t="str">
        <f t="shared" si="59"/>
        <v/>
      </c>
      <c r="AH492" s="67" t="str">
        <f>IF(AE492="","",IF(COUNTIF('Books Register'!$AM$5:$AM$504,AE492)=1,SUMIF('Books Register'!$AM$5:$AM$504,AE492,'Books Register'!$AZ$5:$AZ$504),""))</f>
        <v/>
      </c>
      <c r="AI492" s="67" t="str">
        <f>IF(A492="","",IF(OR(AG492&gt;1,COUNTIF('Books Register'!$AM$5:$AM$504,AE492)&gt;1),"Duplicate",IF(AH492="","Only in 2B",INDEX('Books Register'!$AX$5:$AX$504,AH492))))</f>
        <v/>
      </c>
      <c r="AJ492" s="69" t="str">
        <f t="shared" si="60"/>
        <v/>
      </c>
      <c r="AK492" s="69" t="str">
        <f>IF(A492="","",IF(AND(R492&lt;&gt;"",R492&lt;&gt;Setup!$B$7),"Review POS / state",IF(SUMIF('FY Deadlines'!$A$5:$A$14,IF(MONTH(H492)&gt;=4,YEAR(H492),YEAR(H492)-1),'FY Deadlines'!$F$5:$F$14)=0,"Review FY deadline",IF(COUNTIFS('Books Register'!$AM$5:$AM$504,AE492,'Books Register'!$AI$5:$AI$504,"&gt;0")&gt;0,"Open - verify claim period",IF(AND(H492&lt;&gt;"",Setup!$B$24&gt;SUMIF('FY Deadlines'!$A$5:$A$14,IF(MONTH(H492)&gt;=4,YEAR(H492),YEAR(H492)-1),'FY Deadlines'!$F$5:$F$14)),"Section 16(4) expired","Open")))))</f>
        <v/>
      </c>
      <c r="AL492" s="190">
        <f t="shared" si="61"/>
        <v>488</v>
      </c>
      <c r="AM492" s="192" t="str">
        <f t="shared" si="62"/>
        <v/>
      </c>
      <c r="AN492" s="192" t="str">
        <f t="shared" si="63"/>
        <v/>
      </c>
    </row>
    <row r="493" spans="1:40" ht="15" customHeight="1" x14ac:dyDescent="0.25">
      <c r="A493" s="87"/>
      <c r="B493" s="88"/>
      <c r="C493" s="88"/>
      <c r="D493" s="88"/>
      <c r="E493" s="194"/>
      <c r="F493" s="88"/>
      <c r="G493" s="88"/>
      <c r="H493" s="89"/>
      <c r="I493" s="89"/>
      <c r="J493" s="89"/>
      <c r="K493" s="89"/>
      <c r="L493" s="90"/>
      <c r="M493" s="90"/>
      <c r="N493" s="90"/>
      <c r="O493" s="90"/>
      <c r="P493" s="90"/>
      <c r="Q493" s="90"/>
      <c r="R493" s="88"/>
      <c r="S493" s="88"/>
      <c r="T493" s="88"/>
      <c r="U493" s="88"/>
      <c r="V493" s="88"/>
      <c r="W493" s="89"/>
      <c r="X493" s="88"/>
      <c r="Y493" s="90"/>
      <c r="Z493" s="88"/>
      <c r="AA493" s="88"/>
      <c r="AB493" s="88"/>
      <c r="AC493" s="88"/>
      <c r="AD493" s="66" t="str">
        <f t="shared" si="56"/>
        <v/>
      </c>
      <c r="AE493" s="67" t="str">
        <f t="shared" si="57"/>
        <v/>
      </c>
      <c r="AF493" s="68" t="str">
        <f t="shared" si="58"/>
        <v/>
      </c>
      <c r="AG493" s="67" t="str">
        <f t="shared" si="59"/>
        <v/>
      </c>
      <c r="AH493" s="67" t="str">
        <f>IF(AE493="","",IF(COUNTIF('Books Register'!$AM$5:$AM$504,AE493)=1,SUMIF('Books Register'!$AM$5:$AM$504,AE493,'Books Register'!$AZ$5:$AZ$504),""))</f>
        <v/>
      </c>
      <c r="AI493" s="67" t="str">
        <f>IF(A493="","",IF(OR(AG493&gt;1,COUNTIF('Books Register'!$AM$5:$AM$504,AE493)&gt;1),"Duplicate",IF(AH493="","Only in 2B",INDEX('Books Register'!$AX$5:$AX$504,AH493))))</f>
        <v/>
      </c>
      <c r="AJ493" s="69" t="str">
        <f t="shared" si="60"/>
        <v/>
      </c>
      <c r="AK493" s="69" t="str">
        <f>IF(A493="","",IF(AND(R493&lt;&gt;"",R493&lt;&gt;Setup!$B$7),"Review POS / state",IF(SUMIF('FY Deadlines'!$A$5:$A$14,IF(MONTH(H493)&gt;=4,YEAR(H493),YEAR(H493)-1),'FY Deadlines'!$F$5:$F$14)=0,"Review FY deadline",IF(COUNTIFS('Books Register'!$AM$5:$AM$504,AE493,'Books Register'!$AI$5:$AI$504,"&gt;0")&gt;0,"Open - verify claim period",IF(AND(H493&lt;&gt;"",Setup!$B$24&gt;SUMIF('FY Deadlines'!$A$5:$A$14,IF(MONTH(H493)&gt;=4,YEAR(H493),YEAR(H493)-1),'FY Deadlines'!$F$5:$F$14)),"Section 16(4) expired","Open")))))</f>
        <v/>
      </c>
      <c r="AL493" s="190">
        <f t="shared" si="61"/>
        <v>489</v>
      </c>
      <c r="AM493" s="192" t="str">
        <f t="shared" si="62"/>
        <v/>
      </c>
      <c r="AN493" s="192" t="str">
        <f t="shared" si="63"/>
        <v/>
      </c>
    </row>
    <row r="494" spans="1:40" ht="15" customHeight="1" x14ac:dyDescent="0.25">
      <c r="A494" s="87"/>
      <c r="B494" s="88"/>
      <c r="C494" s="88"/>
      <c r="D494" s="88"/>
      <c r="E494" s="194"/>
      <c r="F494" s="88"/>
      <c r="G494" s="88"/>
      <c r="H494" s="89"/>
      <c r="I494" s="89"/>
      <c r="J494" s="89"/>
      <c r="K494" s="89"/>
      <c r="L494" s="90"/>
      <c r="M494" s="90"/>
      <c r="N494" s="90"/>
      <c r="O494" s="90"/>
      <c r="P494" s="90"/>
      <c r="Q494" s="90"/>
      <c r="R494" s="88"/>
      <c r="S494" s="88"/>
      <c r="T494" s="88"/>
      <c r="U494" s="88"/>
      <c r="V494" s="88"/>
      <c r="W494" s="89"/>
      <c r="X494" s="88"/>
      <c r="Y494" s="90"/>
      <c r="Z494" s="88"/>
      <c r="AA494" s="88"/>
      <c r="AB494" s="88"/>
      <c r="AC494" s="88"/>
      <c r="AD494" s="66" t="str">
        <f t="shared" si="56"/>
        <v/>
      </c>
      <c r="AE494" s="67" t="str">
        <f t="shared" si="57"/>
        <v/>
      </c>
      <c r="AF494" s="68" t="str">
        <f t="shared" si="58"/>
        <v/>
      </c>
      <c r="AG494" s="67" t="str">
        <f t="shared" si="59"/>
        <v/>
      </c>
      <c r="AH494" s="67" t="str">
        <f>IF(AE494="","",IF(COUNTIF('Books Register'!$AM$5:$AM$504,AE494)=1,SUMIF('Books Register'!$AM$5:$AM$504,AE494,'Books Register'!$AZ$5:$AZ$504),""))</f>
        <v/>
      </c>
      <c r="AI494" s="67" t="str">
        <f>IF(A494="","",IF(OR(AG494&gt;1,COUNTIF('Books Register'!$AM$5:$AM$504,AE494)&gt;1),"Duplicate",IF(AH494="","Only in 2B",INDEX('Books Register'!$AX$5:$AX$504,AH494))))</f>
        <v/>
      </c>
      <c r="AJ494" s="69" t="str">
        <f t="shared" si="60"/>
        <v/>
      </c>
      <c r="AK494" s="69" t="str">
        <f>IF(A494="","",IF(AND(R494&lt;&gt;"",R494&lt;&gt;Setup!$B$7),"Review POS / state",IF(SUMIF('FY Deadlines'!$A$5:$A$14,IF(MONTH(H494)&gt;=4,YEAR(H494),YEAR(H494)-1),'FY Deadlines'!$F$5:$F$14)=0,"Review FY deadline",IF(COUNTIFS('Books Register'!$AM$5:$AM$504,AE494,'Books Register'!$AI$5:$AI$504,"&gt;0")&gt;0,"Open - verify claim period",IF(AND(H494&lt;&gt;"",Setup!$B$24&gt;SUMIF('FY Deadlines'!$A$5:$A$14,IF(MONTH(H494)&gt;=4,YEAR(H494),YEAR(H494)-1),'FY Deadlines'!$F$5:$F$14)),"Section 16(4) expired","Open")))))</f>
        <v/>
      </c>
      <c r="AL494" s="190">
        <f t="shared" si="61"/>
        <v>490</v>
      </c>
      <c r="AM494" s="192" t="str">
        <f t="shared" si="62"/>
        <v/>
      </c>
      <c r="AN494" s="192" t="str">
        <f t="shared" si="63"/>
        <v/>
      </c>
    </row>
    <row r="495" spans="1:40" ht="15" customHeight="1" x14ac:dyDescent="0.25">
      <c r="A495" s="87"/>
      <c r="B495" s="88"/>
      <c r="C495" s="88"/>
      <c r="D495" s="88"/>
      <c r="E495" s="194"/>
      <c r="F495" s="88"/>
      <c r="G495" s="88"/>
      <c r="H495" s="89"/>
      <c r="I495" s="89"/>
      <c r="J495" s="89"/>
      <c r="K495" s="89"/>
      <c r="L495" s="90"/>
      <c r="M495" s="90"/>
      <c r="N495" s="90"/>
      <c r="O495" s="90"/>
      <c r="P495" s="90"/>
      <c r="Q495" s="90"/>
      <c r="R495" s="88"/>
      <c r="S495" s="88"/>
      <c r="T495" s="88"/>
      <c r="U495" s="88"/>
      <c r="V495" s="88"/>
      <c r="W495" s="89"/>
      <c r="X495" s="88"/>
      <c r="Y495" s="90"/>
      <c r="Z495" s="88"/>
      <c r="AA495" s="88"/>
      <c r="AB495" s="88"/>
      <c r="AC495" s="88"/>
      <c r="AD495" s="66" t="str">
        <f t="shared" si="56"/>
        <v/>
      </c>
      <c r="AE495" s="67" t="str">
        <f t="shared" si="57"/>
        <v/>
      </c>
      <c r="AF495" s="68" t="str">
        <f t="shared" si="58"/>
        <v/>
      </c>
      <c r="AG495" s="67" t="str">
        <f t="shared" si="59"/>
        <v/>
      </c>
      <c r="AH495" s="67" t="str">
        <f>IF(AE495="","",IF(COUNTIF('Books Register'!$AM$5:$AM$504,AE495)=1,SUMIF('Books Register'!$AM$5:$AM$504,AE495,'Books Register'!$AZ$5:$AZ$504),""))</f>
        <v/>
      </c>
      <c r="AI495" s="67" t="str">
        <f>IF(A495="","",IF(OR(AG495&gt;1,COUNTIF('Books Register'!$AM$5:$AM$504,AE495)&gt;1),"Duplicate",IF(AH495="","Only in 2B",INDEX('Books Register'!$AX$5:$AX$504,AH495))))</f>
        <v/>
      </c>
      <c r="AJ495" s="69" t="str">
        <f t="shared" si="60"/>
        <v/>
      </c>
      <c r="AK495" s="69" t="str">
        <f>IF(A495="","",IF(AND(R495&lt;&gt;"",R495&lt;&gt;Setup!$B$7),"Review POS / state",IF(SUMIF('FY Deadlines'!$A$5:$A$14,IF(MONTH(H495)&gt;=4,YEAR(H495),YEAR(H495)-1),'FY Deadlines'!$F$5:$F$14)=0,"Review FY deadline",IF(COUNTIFS('Books Register'!$AM$5:$AM$504,AE495,'Books Register'!$AI$5:$AI$504,"&gt;0")&gt;0,"Open - verify claim period",IF(AND(H495&lt;&gt;"",Setup!$B$24&gt;SUMIF('FY Deadlines'!$A$5:$A$14,IF(MONTH(H495)&gt;=4,YEAR(H495),YEAR(H495)-1),'FY Deadlines'!$F$5:$F$14)),"Section 16(4) expired","Open")))))</f>
        <v/>
      </c>
      <c r="AL495" s="190">
        <f t="shared" si="61"/>
        <v>491</v>
      </c>
      <c r="AM495" s="192" t="str">
        <f t="shared" si="62"/>
        <v/>
      </c>
      <c r="AN495" s="192" t="str">
        <f t="shared" si="63"/>
        <v/>
      </c>
    </row>
    <row r="496" spans="1:40" ht="15" customHeight="1" x14ac:dyDescent="0.25">
      <c r="A496" s="87"/>
      <c r="B496" s="88"/>
      <c r="C496" s="88"/>
      <c r="D496" s="88"/>
      <c r="E496" s="194"/>
      <c r="F496" s="88"/>
      <c r="G496" s="88"/>
      <c r="H496" s="89"/>
      <c r="I496" s="89"/>
      <c r="J496" s="89"/>
      <c r="K496" s="89"/>
      <c r="L496" s="90"/>
      <c r="M496" s="90"/>
      <c r="N496" s="90"/>
      <c r="O496" s="90"/>
      <c r="P496" s="90"/>
      <c r="Q496" s="90"/>
      <c r="R496" s="88"/>
      <c r="S496" s="88"/>
      <c r="T496" s="88"/>
      <c r="U496" s="88"/>
      <c r="V496" s="88"/>
      <c r="W496" s="89"/>
      <c r="X496" s="88"/>
      <c r="Y496" s="90"/>
      <c r="Z496" s="88"/>
      <c r="AA496" s="88"/>
      <c r="AB496" s="88"/>
      <c r="AC496" s="88"/>
      <c r="AD496" s="66" t="str">
        <f t="shared" si="56"/>
        <v/>
      </c>
      <c r="AE496" s="67" t="str">
        <f t="shared" si="57"/>
        <v/>
      </c>
      <c r="AF496" s="68" t="str">
        <f t="shared" si="58"/>
        <v/>
      </c>
      <c r="AG496" s="67" t="str">
        <f t="shared" si="59"/>
        <v/>
      </c>
      <c r="AH496" s="67" t="str">
        <f>IF(AE496="","",IF(COUNTIF('Books Register'!$AM$5:$AM$504,AE496)=1,SUMIF('Books Register'!$AM$5:$AM$504,AE496,'Books Register'!$AZ$5:$AZ$504),""))</f>
        <v/>
      </c>
      <c r="AI496" s="67" t="str">
        <f>IF(A496="","",IF(OR(AG496&gt;1,COUNTIF('Books Register'!$AM$5:$AM$504,AE496)&gt;1),"Duplicate",IF(AH496="","Only in 2B",INDEX('Books Register'!$AX$5:$AX$504,AH496))))</f>
        <v/>
      </c>
      <c r="AJ496" s="69" t="str">
        <f t="shared" si="60"/>
        <v/>
      </c>
      <c r="AK496" s="69" t="str">
        <f>IF(A496="","",IF(AND(R496&lt;&gt;"",R496&lt;&gt;Setup!$B$7),"Review POS / state",IF(SUMIF('FY Deadlines'!$A$5:$A$14,IF(MONTH(H496)&gt;=4,YEAR(H496),YEAR(H496)-1),'FY Deadlines'!$F$5:$F$14)=0,"Review FY deadline",IF(COUNTIFS('Books Register'!$AM$5:$AM$504,AE496,'Books Register'!$AI$5:$AI$504,"&gt;0")&gt;0,"Open - verify claim period",IF(AND(H496&lt;&gt;"",Setup!$B$24&gt;SUMIF('FY Deadlines'!$A$5:$A$14,IF(MONTH(H496)&gt;=4,YEAR(H496),YEAR(H496)-1),'FY Deadlines'!$F$5:$F$14)),"Section 16(4) expired","Open")))))</f>
        <v/>
      </c>
      <c r="AL496" s="190">
        <f t="shared" si="61"/>
        <v>492</v>
      </c>
      <c r="AM496" s="192" t="str">
        <f t="shared" si="62"/>
        <v/>
      </c>
      <c r="AN496" s="192" t="str">
        <f t="shared" si="63"/>
        <v/>
      </c>
    </row>
    <row r="497" spans="1:40" ht="15" customHeight="1" x14ac:dyDescent="0.25">
      <c r="A497" s="87"/>
      <c r="B497" s="88"/>
      <c r="C497" s="88"/>
      <c r="D497" s="88"/>
      <c r="E497" s="194"/>
      <c r="F497" s="88"/>
      <c r="G497" s="88"/>
      <c r="H497" s="89"/>
      <c r="I497" s="89"/>
      <c r="J497" s="89"/>
      <c r="K497" s="89"/>
      <c r="L497" s="90"/>
      <c r="M497" s="90"/>
      <c r="N497" s="90"/>
      <c r="O497" s="90"/>
      <c r="P497" s="90"/>
      <c r="Q497" s="90"/>
      <c r="R497" s="88"/>
      <c r="S497" s="88"/>
      <c r="T497" s="88"/>
      <c r="U497" s="88"/>
      <c r="V497" s="88"/>
      <c r="W497" s="89"/>
      <c r="X497" s="88"/>
      <c r="Y497" s="90"/>
      <c r="Z497" s="88"/>
      <c r="AA497" s="88"/>
      <c r="AB497" s="88"/>
      <c r="AC497" s="88"/>
      <c r="AD497" s="66" t="str">
        <f t="shared" si="56"/>
        <v/>
      </c>
      <c r="AE497" s="67" t="str">
        <f t="shared" si="57"/>
        <v/>
      </c>
      <c r="AF497" s="68" t="str">
        <f t="shared" si="58"/>
        <v/>
      </c>
      <c r="AG497" s="67" t="str">
        <f t="shared" si="59"/>
        <v/>
      </c>
      <c r="AH497" s="67" t="str">
        <f>IF(AE497="","",IF(COUNTIF('Books Register'!$AM$5:$AM$504,AE497)=1,SUMIF('Books Register'!$AM$5:$AM$504,AE497,'Books Register'!$AZ$5:$AZ$504),""))</f>
        <v/>
      </c>
      <c r="AI497" s="67" t="str">
        <f>IF(A497="","",IF(OR(AG497&gt;1,COUNTIF('Books Register'!$AM$5:$AM$504,AE497)&gt;1),"Duplicate",IF(AH497="","Only in 2B",INDEX('Books Register'!$AX$5:$AX$504,AH497))))</f>
        <v/>
      </c>
      <c r="AJ497" s="69" t="str">
        <f t="shared" si="60"/>
        <v/>
      </c>
      <c r="AK497" s="69" t="str">
        <f>IF(A497="","",IF(AND(R497&lt;&gt;"",R497&lt;&gt;Setup!$B$7),"Review POS / state",IF(SUMIF('FY Deadlines'!$A$5:$A$14,IF(MONTH(H497)&gt;=4,YEAR(H497),YEAR(H497)-1),'FY Deadlines'!$F$5:$F$14)=0,"Review FY deadline",IF(COUNTIFS('Books Register'!$AM$5:$AM$504,AE497,'Books Register'!$AI$5:$AI$504,"&gt;0")&gt;0,"Open - verify claim period",IF(AND(H497&lt;&gt;"",Setup!$B$24&gt;SUMIF('FY Deadlines'!$A$5:$A$14,IF(MONTH(H497)&gt;=4,YEAR(H497),YEAR(H497)-1),'FY Deadlines'!$F$5:$F$14)),"Section 16(4) expired","Open")))))</f>
        <v/>
      </c>
      <c r="AL497" s="190">
        <f t="shared" si="61"/>
        <v>493</v>
      </c>
      <c r="AM497" s="192" t="str">
        <f t="shared" si="62"/>
        <v/>
      </c>
      <c r="AN497" s="192" t="str">
        <f t="shared" si="63"/>
        <v/>
      </c>
    </row>
    <row r="498" spans="1:40" ht="15" customHeight="1" x14ac:dyDescent="0.25">
      <c r="A498" s="87"/>
      <c r="B498" s="88"/>
      <c r="C498" s="88"/>
      <c r="D498" s="88"/>
      <c r="E498" s="194"/>
      <c r="F498" s="88"/>
      <c r="G498" s="88"/>
      <c r="H498" s="89"/>
      <c r="I498" s="89"/>
      <c r="J498" s="89"/>
      <c r="K498" s="89"/>
      <c r="L498" s="90"/>
      <c r="M498" s="90"/>
      <c r="N498" s="90"/>
      <c r="O498" s="90"/>
      <c r="P498" s="90"/>
      <c r="Q498" s="90"/>
      <c r="R498" s="88"/>
      <c r="S498" s="88"/>
      <c r="T498" s="88"/>
      <c r="U498" s="88"/>
      <c r="V498" s="88"/>
      <c r="W498" s="89"/>
      <c r="X498" s="88"/>
      <c r="Y498" s="90"/>
      <c r="Z498" s="88"/>
      <c r="AA498" s="88"/>
      <c r="AB498" s="88"/>
      <c r="AC498" s="88"/>
      <c r="AD498" s="66" t="str">
        <f t="shared" si="56"/>
        <v/>
      </c>
      <c r="AE498" s="67" t="str">
        <f t="shared" si="57"/>
        <v/>
      </c>
      <c r="AF498" s="68" t="str">
        <f t="shared" si="58"/>
        <v/>
      </c>
      <c r="AG498" s="67" t="str">
        <f t="shared" si="59"/>
        <v/>
      </c>
      <c r="AH498" s="67" t="str">
        <f>IF(AE498="","",IF(COUNTIF('Books Register'!$AM$5:$AM$504,AE498)=1,SUMIF('Books Register'!$AM$5:$AM$504,AE498,'Books Register'!$AZ$5:$AZ$504),""))</f>
        <v/>
      </c>
      <c r="AI498" s="67" t="str">
        <f>IF(A498="","",IF(OR(AG498&gt;1,COUNTIF('Books Register'!$AM$5:$AM$504,AE498)&gt;1),"Duplicate",IF(AH498="","Only in 2B",INDEX('Books Register'!$AX$5:$AX$504,AH498))))</f>
        <v/>
      </c>
      <c r="AJ498" s="69" t="str">
        <f t="shared" si="60"/>
        <v/>
      </c>
      <c r="AK498" s="69" t="str">
        <f>IF(A498="","",IF(AND(R498&lt;&gt;"",R498&lt;&gt;Setup!$B$7),"Review POS / state",IF(SUMIF('FY Deadlines'!$A$5:$A$14,IF(MONTH(H498)&gt;=4,YEAR(H498),YEAR(H498)-1),'FY Deadlines'!$F$5:$F$14)=0,"Review FY deadline",IF(COUNTIFS('Books Register'!$AM$5:$AM$504,AE498,'Books Register'!$AI$5:$AI$504,"&gt;0")&gt;0,"Open - verify claim period",IF(AND(H498&lt;&gt;"",Setup!$B$24&gt;SUMIF('FY Deadlines'!$A$5:$A$14,IF(MONTH(H498)&gt;=4,YEAR(H498),YEAR(H498)-1),'FY Deadlines'!$F$5:$F$14)),"Section 16(4) expired","Open")))))</f>
        <v/>
      </c>
      <c r="AL498" s="190">
        <f t="shared" si="61"/>
        <v>494</v>
      </c>
      <c r="AM498" s="192" t="str">
        <f t="shared" si="62"/>
        <v/>
      </c>
      <c r="AN498" s="192" t="str">
        <f t="shared" si="63"/>
        <v/>
      </c>
    </row>
    <row r="499" spans="1:40" ht="15" customHeight="1" x14ac:dyDescent="0.25">
      <c r="A499" s="87"/>
      <c r="B499" s="88"/>
      <c r="C499" s="88"/>
      <c r="D499" s="88"/>
      <c r="E499" s="194"/>
      <c r="F499" s="88"/>
      <c r="G499" s="88"/>
      <c r="H499" s="89"/>
      <c r="I499" s="89"/>
      <c r="J499" s="89"/>
      <c r="K499" s="89"/>
      <c r="L499" s="90"/>
      <c r="M499" s="90"/>
      <c r="N499" s="90"/>
      <c r="O499" s="90"/>
      <c r="P499" s="90"/>
      <c r="Q499" s="90"/>
      <c r="R499" s="88"/>
      <c r="S499" s="88"/>
      <c r="T499" s="88"/>
      <c r="U499" s="88"/>
      <c r="V499" s="88"/>
      <c r="W499" s="89"/>
      <c r="X499" s="88"/>
      <c r="Y499" s="90"/>
      <c r="Z499" s="88"/>
      <c r="AA499" s="88"/>
      <c r="AB499" s="88"/>
      <c r="AC499" s="88"/>
      <c r="AD499" s="66" t="str">
        <f t="shared" si="56"/>
        <v/>
      </c>
      <c r="AE499" s="67" t="str">
        <f t="shared" si="57"/>
        <v/>
      </c>
      <c r="AF499" s="68" t="str">
        <f t="shared" si="58"/>
        <v/>
      </c>
      <c r="AG499" s="67" t="str">
        <f t="shared" si="59"/>
        <v/>
      </c>
      <c r="AH499" s="67" t="str">
        <f>IF(AE499="","",IF(COUNTIF('Books Register'!$AM$5:$AM$504,AE499)=1,SUMIF('Books Register'!$AM$5:$AM$504,AE499,'Books Register'!$AZ$5:$AZ$504),""))</f>
        <v/>
      </c>
      <c r="AI499" s="67" t="str">
        <f>IF(A499="","",IF(OR(AG499&gt;1,COUNTIF('Books Register'!$AM$5:$AM$504,AE499)&gt;1),"Duplicate",IF(AH499="","Only in 2B",INDEX('Books Register'!$AX$5:$AX$504,AH499))))</f>
        <v/>
      </c>
      <c r="AJ499" s="69" t="str">
        <f t="shared" si="60"/>
        <v/>
      </c>
      <c r="AK499" s="69" t="str">
        <f>IF(A499="","",IF(AND(R499&lt;&gt;"",R499&lt;&gt;Setup!$B$7),"Review POS / state",IF(SUMIF('FY Deadlines'!$A$5:$A$14,IF(MONTH(H499)&gt;=4,YEAR(H499),YEAR(H499)-1),'FY Deadlines'!$F$5:$F$14)=0,"Review FY deadline",IF(COUNTIFS('Books Register'!$AM$5:$AM$504,AE499,'Books Register'!$AI$5:$AI$504,"&gt;0")&gt;0,"Open - verify claim period",IF(AND(H499&lt;&gt;"",Setup!$B$24&gt;SUMIF('FY Deadlines'!$A$5:$A$14,IF(MONTH(H499)&gt;=4,YEAR(H499),YEAR(H499)-1),'FY Deadlines'!$F$5:$F$14)),"Section 16(4) expired","Open")))))</f>
        <v/>
      </c>
      <c r="AL499" s="190">
        <f t="shared" si="61"/>
        <v>495</v>
      </c>
      <c r="AM499" s="192" t="str">
        <f t="shared" si="62"/>
        <v/>
      </c>
      <c r="AN499" s="192" t="str">
        <f t="shared" si="63"/>
        <v/>
      </c>
    </row>
    <row r="500" spans="1:40" ht="15" customHeight="1" x14ac:dyDescent="0.25">
      <c r="A500" s="87"/>
      <c r="B500" s="88"/>
      <c r="C500" s="88"/>
      <c r="D500" s="88"/>
      <c r="E500" s="194"/>
      <c r="F500" s="88"/>
      <c r="G500" s="88"/>
      <c r="H500" s="89"/>
      <c r="I500" s="89"/>
      <c r="J500" s="89"/>
      <c r="K500" s="89"/>
      <c r="L500" s="90"/>
      <c r="M500" s="90"/>
      <c r="N500" s="90"/>
      <c r="O500" s="90"/>
      <c r="P500" s="90"/>
      <c r="Q500" s="90"/>
      <c r="R500" s="88"/>
      <c r="S500" s="88"/>
      <c r="T500" s="88"/>
      <c r="U500" s="88"/>
      <c r="V500" s="88"/>
      <c r="W500" s="89"/>
      <c r="X500" s="88"/>
      <c r="Y500" s="90"/>
      <c r="Z500" s="88"/>
      <c r="AA500" s="88"/>
      <c r="AB500" s="88"/>
      <c r="AC500" s="88"/>
      <c r="AD500" s="66" t="str">
        <f t="shared" si="56"/>
        <v/>
      </c>
      <c r="AE500" s="67" t="str">
        <f t="shared" si="57"/>
        <v/>
      </c>
      <c r="AF500" s="68" t="str">
        <f t="shared" si="58"/>
        <v/>
      </c>
      <c r="AG500" s="67" t="str">
        <f t="shared" si="59"/>
        <v/>
      </c>
      <c r="AH500" s="67" t="str">
        <f>IF(AE500="","",IF(COUNTIF('Books Register'!$AM$5:$AM$504,AE500)=1,SUMIF('Books Register'!$AM$5:$AM$504,AE500,'Books Register'!$AZ$5:$AZ$504),""))</f>
        <v/>
      </c>
      <c r="AI500" s="67" t="str">
        <f>IF(A500="","",IF(OR(AG500&gt;1,COUNTIF('Books Register'!$AM$5:$AM$504,AE500)&gt;1),"Duplicate",IF(AH500="","Only in 2B",INDEX('Books Register'!$AX$5:$AX$504,AH500))))</f>
        <v/>
      </c>
      <c r="AJ500" s="69" t="str">
        <f t="shared" si="60"/>
        <v/>
      </c>
      <c r="AK500" s="69" t="str">
        <f>IF(A500="","",IF(AND(R500&lt;&gt;"",R500&lt;&gt;Setup!$B$7),"Review POS / state",IF(SUMIF('FY Deadlines'!$A$5:$A$14,IF(MONTH(H500)&gt;=4,YEAR(H500),YEAR(H500)-1),'FY Deadlines'!$F$5:$F$14)=0,"Review FY deadline",IF(COUNTIFS('Books Register'!$AM$5:$AM$504,AE500,'Books Register'!$AI$5:$AI$504,"&gt;0")&gt;0,"Open - verify claim period",IF(AND(H500&lt;&gt;"",Setup!$B$24&gt;SUMIF('FY Deadlines'!$A$5:$A$14,IF(MONTH(H500)&gt;=4,YEAR(H500),YEAR(H500)-1),'FY Deadlines'!$F$5:$F$14)),"Section 16(4) expired","Open")))))</f>
        <v/>
      </c>
      <c r="AL500" s="190">
        <f t="shared" si="61"/>
        <v>496</v>
      </c>
      <c r="AM500" s="192" t="str">
        <f t="shared" si="62"/>
        <v/>
      </c>
      <c r="AN500" s="192" t="str">
        <f t="shared" si="63"/>
        <v/>
      </c>
    </row>
    <row r="501" spans="1:40" ht="15" customHeight="1" x14ac:dyDescent="0.25">
      <c r="A501" s="87"/>
      <c r="B501" s="88"/>
      <c r="C501" s="88"/>
      <c r="D501" s="88"/>
      <c r="E501" s="194"/>
      <c r="F501" s="88"/>
      <c r="G501" s="88"/>
      <c r="H501" s="89"/>
      <c r="I501" s="89"/>
      <c r="J501" s="89"/>
      <c r="K501" s="89"/>
      <c r="L501" s="90"/>
      <c r="M501" s="90"/>
      <c r="N501" s="90"/>
      <c r="O501" s="90"/>
      <c r="P501" s="90"/>
      <c r="Q501" s="90"/>
      <c r="R501" s="88"/>
      <c r="S501" s="88"/>
      <c r="T501" s="88"/>
      <c r="U501" s="88"/>
      <c r="V501" s="88"/>
      <c r="W501" s="89"/>
      <c r="X501" s="88"/>
      <c r="Y501" s="90"/>
      <c r="Z501" s="88"/>
      <c r="AA501" s="88"/>
      <c r="AB501" s="88"/>
      <c r="AC501" s="88"/>
      <c r="AD501" s="66" t="str">
        <f t="shared" si="56"/>
        <v/>
      </c>
      <c r="AE501" s="67" t="str">
        <f t="shared" si="57"/>
        <v/>
      </c>
      <c r="AF501" s="68" t="str">
        <f t="shared" si="58"/>
        <v/>
      </c>
      <c r="AG501" s="67" t="str">
        <f t="shared" si="59"/>
        <v/>
      </c>
      <c r="AH501" s="67" t="str">
        <f>IF(AE501="","",IF(COUNTIF('Books Register'!$AM$5:$AM$504,AE501)=1,SUMIF('Books Register'!$AM$5:$AM$504,AE501,'Books Register'!$AZ$5:$AZ$504),""))</f>
        <v/>
      </c>
      <c r="AI501" s="67" t="str">
        <f>IF(A501="","",IF(OR(AG501&gt;1,COUNTIF('Books Register'!$AM$5:$AM$504,AE501)&gt;1),"Duplicate",IF(AH501="","Only in 2B",INDEX('Books Register'!$AX$5:$AX$504,AH501))))</f>
        <v/>
      </c>
      <c r="AJ501" s="69" t="str">
        <f t="shared" si="60"/>
        <v/>
      </c>
      <c r="AK501" s="69" t="str">
        <f>IF(A501="","",IF(AND(R501&lt;&gt;"",R501&lt;&gt;Setup!$B$7),"Review POS / state",IF(SUMIF('FY Deadlines'!$A$5:$A$14,IF(MONTH(H501)&gt;=4,YEAR(H501),YEAR(H501)-1),'FY Deadlines'!$F$5:$F$14)=0,"Review FY deadline",IF(COUNTIFS('Books Register'!$AM$5:$AM$504,AE501,'Books Register'!$AI$5:$AI$504,"&gt;0")&gt;0,"Open - verify claim period",IF(AND(H501&lt;&gt;"",Setup!$B$24&gt;SUMIF('FY Deadlines'!$A$5:$A$14,IF(MONTH(H501)&gt;=4,YEAR(H501),YEAR(H501)-1),'FY Deadlines'!$F$5:$F$14)),"Section 16(4) expired","Open")))))</f>
        <v/>
      </c>
      <c r="AL501" s="190">
        <f t="shared" si="61"/>
        <v>497</v>
      </c>
      <c r="AM501" s="192" t="str">
        <f t="shared" si="62"/>
        <v/>
      </c>
      <c r="AN501" s="192" t="str">
        <f t="shared" si="63"/>
        <v/>
      </c>
    </row>
    <row r="502" spans="1:40" ht="15" customHeight="1" x14ac:dyDescent="0.25">
      <c r="A502" s="87"/>
      <c r="B502" s="88"/>
      <c r="C502" s="88"/>
      <c r="D502" s="88"/>
      <c r="E502" s="194"/>
      <c r="F502" s="88"/>
      <c r="G502" s="88"/>
      <c r="H502" s="89"/>
      <c r="I502" s="89"/>
      <c r="J502" s="89"/>
      <c r="K502" s="89"/>
      <c r="L502" s="90"/>
      <c r="M502" s="90"/>
      <c r="N502" s="90"/>
      <c r="O502" s="90"/>
      <c r="P502" s="90"/>
      <c r="Q502" s="90"/>
      <c r="R502" s="88"/>
      <c r="S502" s="88"/>
      <c r="T502" s="88"/>
      <c r="U502" s="88"/>
      <c r="V502" s="88"/>
      <c r="W502" s="89"/>
      <c r="X502" s="88"/>
      <c r="Y502" s="90"/>
      <c r="Z502" s="88"/>
      <c r="AA502" s="88"/>
      <c r="AB502" s="88"/>
      <c r="AC502" s="88"/>
      <c r="AD502" s="66" t="str">
        <f t="shared" si="56"/>
        <v/>
      </c>
      <c r="AE502" s="67" t="str">
        <f t="shared" si="57"/>
        <v/>
      </c>
      <c r="AF502" s="68" t="str">
        <f t="shared" si="58"/>
        <v/>
      </c>
      <c r="AG502" s="67" t="str">
        <f t="shared" si="59"/>
        <v/>
      </c>
      <c r="AH502" s="67" t="str">
        <f>IF(AE502="","",IF(COUNTIF('Books Register'!$AM$5:$AM$504,AE502)=1,SUMIF('Books Register'!$AM$5:$AM$504,AE502,'Books Register'!$AZ$5:$AZ$504),""))</f>
        <v/>
      </c>
      <c r="AI502" s="67" t="str">
        <f>IF(A502="","",IF(OR(AG502&gt;1,COUNTIF('Books Register'!$AM$5:$AM$504,AE502)&gt;1),"Duplicate",IF(AH502="","Only in 2B",INDEX('Books Register'!$AX$5:$AX$504,AH502))))</f>
        <v/>
      </c>
      <c r="AJ502" s="69" t="str">
        <f t="shared" si="60"/>
        <v/>
      </c>
      <c r="AK502" s="69" t="str">
        <f>IF(A502="","",IF(AND(R502&lt;&gt;"",R502&lt;&gt;Setup!$B$7),"Review POS / state",IF(SUMIF('FY Deadlines'!$A$5:$A$14,IF(MONTH(H502)&gt;=4,YEAR(H502),YEAR(H502)-1),'FY Deadlines'!$F$5:$F$14)=0,"Review FY deadline",IF(COUNTIFS('Books Register'!$AM$5:$AM$504,AE502,'Books Register'!$AI$5:$AI$504,"&gt;0")&gt;0,"Open - verify claim period",IF(AND(H502&lt;&gt;"",Setup!$B$24&gt;SUMIF('FY Deadlines'!$A$5:$A$14,IF(MONTH(H502)&gt;=4,YEAR(H502),YEAR(H502)-1),'FY Deadlines'!$F$5:$F$14)),"Section 16(4) expired","Open")))))</f>
        <v/>
      </c>
      <c r="AL502" s="190">
        <f t="shared" si="61"/>
        <v>498</v>
      </c>
      <c r="AM502" s="192" t="str">
        <f t="shared" si="62"/>
        <v/>
      </c>
      <c r="AN502" s="192" t="str">
        <f t="shared" si="63"/>
        <v/>
      </c>
    </row>
    <row r="503" spans="1:40" ht="15" customHeight="1" x14ac:dyDescent="0.25">
      <c r="A503" s="87"/>
      <c r="B503" s="88"/>
      <c r="C503" s="88"/>
      <c r="D503" s="88"/>
      <c r="E503" s="194"/>
      <c r="F503" s="88"/>
      <c r="G503" s="88"/>
      <c r="H503" s="89"/>
      <c r="I503" s="89"/>
      <c r="J503" s="89"/>
      <c r="K503" s="89"/>
      <c r="L503" s="90"/>
      <c r="M503" s="90"/>
      <c r="N503" s="90"/>
      <c r="O503" s="90"/>
      <c r="P503" s="90"/>
      <c r="Q503" s="90"/>
      <c r="R503" s="88"/>
      <c r="S503" s="88"/>
      <c r="T503" s="88"/>
      <c r="U503" s="88"/>
      <c r="V503" s="88"/>
      <c r="W503" s="89"/>
      <c r="X503" s="88"/>
      <c r="Y503" s="90"/>
      <c r="Z503" s="88"/>
      <c r="AA503" s="88"/>
      <c r="AB503" s="88"/>
      <c r="AC503" s="88"/>
      <c r="AD503" s="66" t="str">
        <f t="shared" si="56"/>
        <v/>
      </c>
      <c r="AE503" s="67" t="str">
        <f t="shared" si="57"/>
        <v/>
      </c>
      <c r="AF503" s="68" t="str">
        <f t="shared" si="58"/>
        <v/>
      </c>
      <c r="AG503" s="67" t="str">
        <f t="shared" si="59"/>
        <v/>
      </c>
      <c r="AH503" s="67" t="str">
        <f>IF(AE503="","",IF(COUNTIF('Books Register'!$AM$5:$AM$504,AE503)=1,SUMIF('Books Register'!$AM$5:$AM$504,AE503,'Books Register'!$AZ$5:$AZ$504),""))</f>
        <v/>
      </c>
      <c r="AI503" s="67" t="str">
        <f>IF(A503="","",IF(OR(AG503&gt;1,COUNTIF('Books Register'!$AM$5:$AM$504,AE503)&gt;1),"Duplicate",IF(AH503="","Only in 2B",INDEX('Books Register'!$AX$5:$AX$504,AH503))))</f>
        <v/>
      </c>
      <c r="AJ503" s="69" t="str">
        <f t="shared" si="60"/>
        <v/>
      </c>
      <c r="AK503" s="69" t="str">
        <f>IF(A503="","",IF(AND(R503&lt;&gt;"",R503&lt;&gt;Setup!$B$7),"Review POS / state",IF(SUMIF('FY Deadlines'!$A$5:$A$14,IF(MONTH(H503)&gt;=4,YEAR(H503),YEAR(H503)-1),'FY Deadlines'!$F$5:$F$14)=0,"Review FY deadline",IF(COUNTIFS('Books Register'!$AM$5:$AM$504,AE503,'Books Register'!$AI$5:$AI$504,"&gt;0")&gt;0,"Open - verify claim period",IF(AND(H503&lt;&gt;"",Setup!$B$24&gt;SUMIF('FY Deadlines'!$A$5:$A$14,IF(MONTH(H503)&gt;=4,YEAR(H503),YEAR(H503)-1),'FY Deadlines'!$F$5:$F$14)),"Section 16(4) expired","Open")))))</f>
        <v/>
      </c>
      <c r="AL503" s="190">
        <f t="shared" si="61"/>
        <v>499</v>
      </c>
      <c r="AM503" s="192" t="str">
        <f t="shared" si="62"/>
        <v/>
      </c>
      <c r="AN503" s="192" t="str">
        <f t="shared" si="63"/>
        <v/>
      </c>
    </row>
    <row r="504" spans="1:40" ht="15" customHeight="1" x14ac:dyDescent="0.25">
      <c r="A504" s="91"/>
      <c r="B504" s="92"/>
      <c r="C504" s="92"/>
      <c r="D504" s="92"/>
      <c r="E504" s="195"/>
      <c r="F504" s="92"/>
      <c r="G504" s="92"/>
      <c r="H504" s="93"/>
      <c r="I504" s="93"/>
      <c r="J504" s="93"/>
      <c r="K504" s="93"/>
      <c r="L504" s="94"/>
      <c r="M504" s="94"/>
      <c r="N504" s="94"/>
      <c r="O504" s="94"/>
      <c r="P504" s="94"/>
      <c r="Q504" s="94"/>
      <c r="R504" s="92"/>
      <c r="S504" s="92"/>
      <c r="T504" s="92"/>
      <c r="U504" s="92"/>
      <c r="V504" s="92"/>
      <c r="W504" s="93"/>
      <c r="X504" s="92"/>
      <c r="Y504" s="94"/>
      <c r="Z504" s="92"/>
      <c r="AA504" s="92"/>
      <c r="AB504" s="92"/>
      <c r="AC504" s="92"/>
      <c r="AD504" s="76" t="str">
        <f t="shared" si="56"/>
        <v/>
      </c>
      <c r="AE504" s="77" t="str">
        <f t="shared" si="57"/>
        <v/>
      </c>
      <c r="AF504" s="78" t="str">
        <f t="shared" si="58"/>
        <v/>
      </c>
      <c r="AG504" s="77" t="str">
        <f t="shared" si="59"/>
        <v/>
      </c>
      <c r="AH504" s="77" t="str">
        <f>IF(AE504="","",IF(COUNTIF('Books Register'!$AM$5:$AM$504,AE504)=1,SUMIF('Books Register'!$AM$5:$AM$504,AE504,'Books Register'!$AZ$5:$AZ$504),""))</f>
        <v/>
      </c>
      <c r="AI504" s="77" t="str">
        <f>IF(A504="","",IF(OR(AG504&gt;1,COUNTIF('Books Register'!$AM$5:$AM$504,AE504)&gt;1),"Duplicate",IF(AH504="","Only in 2B",INDEX('Books Register'!$AX$5:$AX$504,AH504))))</f>
        <v/>
      </c>
      <c r="AJ504" s="79" t="str">
        <f t="shared" si="60"/>
        <v/>
      </c>
      <c r="AK504" s="79" t="str">
        <f>IF(A504="","",IF(AND(R504&lt;&gt;"",R504&lt;&gt;Setup!$B$7),"Review POS / state",IF(SUMIF('FY Deadlines'!$A$5:$A$14,IF(MONTH(H504)&gt;=4,YEAR(H504),YEAR(H504)-1),'FY Deadlines'!$F$5:$F$14)=0,"Review FY deadline",IF(COUNTIFS('Books Register'!$AM$5:$AM$504,AE504,'Books Register'!$AI$5:$AI$504,"&gt;0")&gt;0,"Open - verify claim period",IF(AND(H504&lt;&gt;"",Setup!$B$24&gt;SUMIF('FY Deadlines'!$A$5:$A$14,IF(MONTH(H504)&gt;=4,YEAR(H504),YEAR(H504)-1),'FY Deadlines'!$F$5:$F$14)),"Section 16(4) expired","Open")))))</f>
        <v/>
      </c>
      <c r="AL504" s="191">
        <f t="shared" si="61"/>
        <v>500</v>
      </c>
      <c r="AM504" s="192" t="str">
        <f t="shared" si="62"/>
        <v/>
      </c>
      <c r="AN504" s="192" t="str">
        <f t="shared" si="63"/>
        <v/>
      </c>
    </row>
  </sheetData>
  <autoFilter ref="A4:AN504"/>
  <mergeCells count="2">
    <mergeCell ref="A1:AN1"/>
    <mergeCell ref="A2:AN2"/>
  </mergeCells>
  <conditionalFormatting sqref="AG5:AG504">
    <cfRule type="cellIs" dxfId="13" priority="2" operator="greaterThan">
      <formula>1</formula>
    </cfRule>
  </conditionalFormatting>
  <conditionalFormatting sqref="AI5:AI504">
    <cfRule type="containsText" dxfId="12" priority="3" operator="containsText" text="Only">
      <formula>NOT(ISERROR(SEARCH("Only",AI5)))</formula>
    </cfRule>
  </conditionalFormatting>
  <dataValidations count="5">
    <dataValidation type="list" sqref="F5:F504" xr:uid="{00000000-0002-0000-0400-000000000000}">
      <formula1>"Invoice,Debit Note,Credit Note,Invoice Amendment,Debit Note Amendment,Credit Note Amendment,Bill of Entry,ISD Document,RCM Self Invoice"</formula1>
      <formula2>0</formula2>
    </dataValidation>
    <dataValidation type="list" sqref="S5:S504" xr:uid="{00000000-0002-0000-0400-000001000000}">
      <formula1>"Yes,No"</formula1>
      <formula2>0</formula2>
    </dataValidation>
    <dataValidation type="list" sqref="T5:T504" xr:uid="{00000000-0002-0000-0400-000002000000}">
      <formula1>"Available,Not Available,Reversal,Not Applicable"</formula1>
      <formula2>0</formula2>
    </dataValidation>
    <dataValidation type="list" sqref="Z5:Z504" xr:uid="{00000000-0002-0000-0400-000004000000}">
      <formula1>"Monthly,QRMP,N.A."</formula1>
      <formula2>0</formula2>
    </dataValidation>
    <dataValidation type="list" sqref="AA5:AA504" xr:uid="{00000000-0002-0000-0400-000005000000}">
      <formula1>"Yes,No,Not Checked"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400-000003000000}">
          <x14:formula1>
            <xm:f>Lists!$C$5:$C$11</xm:f>
          </x14:formula1>
          <xm:sqref>V5:V504</xm:sqref>
        </x14:dataValidation>
        <x14:dataValidation type="list" allowBlank="1" xr:uid="{00000000-0002-0000-0400-000006000000}">
          <x14:formula1>
            <xm:f>Lists!$J$5:$J$9</xm:f>
          </x14:formula1>
          <xm:sqref>AC5:AC504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1" width="10.6640625" customWidth="1"/>
    <col min="2" max="2" width="16.21875" customWidth="1"/>
    <col min="3" max="3" width="21.88671875" customWidth="1"/>
    <col min="4" max="5" width="15" customWidth="1"/>
    <col min="6" max="6" width="11.88671875" customWidth="1"/>
    <col min="7" max="7" width="12.44140625" customWidth="1"/>
    <col min="8" max="9" width="11.21875" customWidth="1"/>
    <col min="10" max="10" width="13.109375" customWidth="1"/>
    <col min="11" max="11" width="10.6640625" customWidth="1"/>
    <col min="12" max="12" width="13.109375" customWidth="1"/>
    <col min="13" max="13" width="11.21875" customWidth="1"/>
    <col min="14" max="14" width="15" customWidth="1"/>
    <col min="15" max="15" width="11.88671875" customWidth="1"/>
    <col min="16" max="16" width="12.44140625" customWidth="1"/>
    <col min="17" max="18" width="11.21875" customWidth="1"/>
    <col min="19" max="19" width="13.109375" customWidth="1"/>
    <col min="20" max="20" width="10.6640625" customWidth="1"/>
    <col min="21" max="23" width="13.109375" customWidth="1"/>
    <col min="24" max="24" width="13.77734375" customWidth="1"/>
    <col min="25" max="25" width="15.6640625" customWidth="1"/>
    <col min="26" max="26" width="35.6640625" customWidth="1"/>
    <col min="27" max="27" width="11.21875" customWidth="1"/>
  </cols>
  <sheetData>
    <row r="1" spans="1:27" ht="30" customHeight="1" x14ac:dyDescent="0.25">
      <c r="A1" s="4" t="s">
        <v>263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7.75" customHeight="1" x14ac:dyDescent="0.25">
      <c r="A2" s="3" t="s">
        <v>264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48" customHeight="1" x14ac:dyDescent="0.25">
      <c r="A4" s="95" t="s">
        <v>265</v>
      </c>
      <c r="B4" s="95" t="s">
        <v>126</v>
      </c>
      <c r="C4" s="95" t="s">
        <v>127</v>
      </c>
      <c r="D4" s="95" t="s">
        <v>129</v>
      </c>
      <c r="E4" s="95" t="s">
        <v>130</v>
      </c>
      <c r="F4" s="95" t="s">
        <v>131</v>
      </c>
      <c r="G4" s="95" t="s">
        <v>266</v>
      </c>
      <c r="H4" s="95" t="s">
        <v>267</v>
      </c>
      <c r="I4" s="95" t="s">
        <v>268</v>
      </c>
      <c r="J4" s="95" t="s">
        <v>269</v>
      </c>
      <c r="K4" s="95" t="s">
        <v>270</v>
      </c>
      <c r="L4" s="95" t="s">
        <v>271</v>
      </c>
      <c r="M4" s="95" t="s">
        <v>169</v>
      </c>
      <c r="N4" s="95" t="s">
        <v>272</v>
      </c>
      <c r="O4" s="95" t="s">
        <v>273</v>
      </c>
      <c r="P4" s="95" t="s">
        <v>274</v>
      </c>
      <c r="Q4" s="95" t="s">
        <v>275</v>
      </c>
      <c r="R4" s="95" t="s">
        <v>276</v>
      </c>
      <c r="S4" s="95" t="s">
        <v>277</v>
      </c>
      <c r="T4" s="95" t="s">
        <v>278</v>
      </c>
      <c r="U4" s="95" t="s">
        <v>279</v>
      </c>
      <c r="V4" s="95" t="s">
        <v>280</v>
      </c>
      <c r="W4" s="95" t="s">
        <v>281</v>
      </c>
      <c r="X4" s="95" t="s">
        <v>170</v>
      </c>
      <c r="Y4" s="95" t="s">
        <v>282</v>
      </c>
      <c r="Z4" s="95" t="s">
        <v>171</v>
      </c>
      <c r="AA4" s="95" t="s">
        <v>283</v>
      </c>
    </row>
    <row r="5" spans="1:27" ht="37.950000000000003" customHeight="1" x14ac:dyDescent="0.25">
      <c r="A5" s="96" t="str">
        <f>IF('Books Register'!A5="","",'Books Register'!A5)</f>
        <v>B001</v>
      </c>
      <c r="B5" s="57" t="str">
        <f>IF(A5="","",'Books Register'!C5)</f>
        <v>27ABCDE1234F1Z2</v>
      </c>
      <c r="C5" s="57" t="str">
        <f>IF(A5="","",'Books Register'!D5)</f>
        <v>Alpha Components Pvt Ltd</v>
      </c>
      <c r="D5" s="57" t="str">
        <f>IF(A5="","",'Books Register'!F5)</f>
        <v>Invoice</v>
      </c>
      <c r="E5" s="57" t="str">
        <f>IF(A5="","",'Books Register'!G5)</f>
        <v>INV-1001</v>
      </c>
      <c r="F5" s="97">
        <f>IF(A5="","",'Books Register'!H5)</f>
        <v>46208</v>
      </c>
      <c r="G5" s="58">
        <f>IF(A5="","",'Books Register'!L5)</f>
        <v>100000</v>
      </c>
      <c r="H5" s="58">
        <f>IF(A5="","",'Books Register'!M5)</f>
        <v>18000</v>
      </c>
      <c r="I5" s="58">
        <f>IF(A5="","",'Books Register'!N5)</f>
        <v>0</v>
      </c>
      <c r="J5" s="58">
        <f>IF(A5="","",'Books Register'!O5)</f>
        <v>0</v>
      </c>
      <c r="K5" s="58">
        <f>IF(A5="","",'Books Register'!P5)</f>
        <v>0</v>
      </c>
      <c r="L5" s="58">
        <f>IF(A5="","",'Books Register'!AN5)</f>
        <v>18000</v>
      </c>
      <c r="M5" s="57">
        <f>IF(A5="","",'Books Register'!AW5)</f>
        <v>1</v>
      </c>
      <c r="N5" s="57" t="str">
        <f>IF(M5="","",INDEX('GSTR-2B IMS'!$G$5:$G$504,M5))</f>
        <v>INV1001</v>
      </c>
      <c r="O5" s="97">
        <f>IF(M5="","",INDEX('GSTR-2B IMS'!$H$5:$H$504,M5))</f>
        <v>46208</v>
      </c>
      <c r="P5" s="58">
        <f>IF(M5="","",INDEX('GSTR-2B IMS'!$L$5:$L$504,M5))</f>
        <v>100000</v>
      </c>
      <c r="Q5" s="58">
        <f>IF(M5="","",INDEX('GSTR-2B IMS'!$M$5:$M$504,M5))</f>
        <v>18000</v>
      </c>
      <c r="R5" s="58">
        <f>IF(M5="","",INDEX('GSTR-2B IMS'!$N$5:$N$504,M5))</f>
        <v>0</v>
      </c>
      <c r="S5" s="58">
        <f>IF(M5="","",INDEX('GSTR-2B IMS'!$O$5:$O$504,M5))</f>
        <v>0</v>
      </c>
      <c r="T5" s="58">
        <f>IF(M5="","",INDEX('GSTR-2B IMS'!$P$5:$P$504,M5))</f>
        <v>0</v>
      </c>
      <c r="U5" s="58">
        <f>IF(M5="","",INDEX('GSTR-2B IMS'!$AF$5:$AF$504,M5))</f>
        <v>18000</v>
      </c>
      <c r="V5" s="58">
        <f t="shared" ref="V5:V68" si="0">IF(OR(A5="",M5=""),"",G5-P5)</f>
        <v>0</v>
      </c>
      <c r="W5" s="58">
        <f t="shared" ref="W5:W68" si="1">IF(OR(A5="",M5=""),"",L5-U5)</f>
        <v>0</v>
      </c>
      <c r="X5" s="57" t="str">
        <f>IF(A5="","",'Books Register'!AX5)</f>
        <v>Duplicate</v>
      </c>
      <c r="Y5" s="57" t="str">
        <f>IF(A5="","",'Books Register'!AV5)</f>
        <v>FAIL - DUPLICATE</v>
      </c>
      <c r="Z5" s="59" t="str">
        <f>IF(A5="","",'Books Register'!AY5)</f>
        <v>Hold / review legal gates</v>
      </c>
      <c r="AA5" s="60" t="str">
        <f>IF(A5="","",IF(OR(X5="Duplicate",Y5&lt;&gt;"PASS"),"Critical",IF(X5="Only in Books","High",IF(X5="Exact",IF(ABS(N(W5))&gt;=Setup!$B$23,"High","Low"),"Medium"))))</f>
        <v>Critical</v>
      </c>
    </row>
    <row r="6" spans="1:27" ht="37.950000000000003" customHeight="1" x14ac:dyDescent="0.25">
      <c r="A6" s="98" t="str">
        <f>IF('Books Register'!A6="","",'Books Register'!A6)</f>
        <v>B002</v>
      </c>
      <c r="B6" s="67" t="str">
        <f>IF(A6="","",'Books Register'!C6)</f>
        <v>29AAAAA1111A1Z1</v>
      </c>
      <c r="C6" s="67" t="str">
        <f>IF(A6="","",'Books Register'!D6)</f>
        <v>Beta Advisory LLP</v>
      </c>
      <c r="D6" s="67" t="str">
        <f>IF(A6="","",'Books Register'!F6)</f>
        <v>Invoice</v>
      </c>
      <c r="E6" s="67" t="str">
        <f>IF(A6="","",'Books Register'!G6)</f>
        <v>BA/77/26-27</v>
      </c>
      <c r="F6" s="99">
        <f>IF(A6="","",'Books Register'!H6)</f>
        <v>46213</v>
      </c>
      <c r="G6" s="68">
        <f>IF(A6="","",'Books Register'!L6)</f>
        <v>50000</v>
      </c>
      <c r="H6" s="68">
        <f>IF(A6="","",'Books Register'!M6)</f>
        <v>9000</v>
      </c>
      <c r="I6" s="68">
        <f>IF(A6="","",'Books Register'!N6)</f>
        <v>0</v>
      </c>
      <c r="J6" s="68">
        <f>IF(A6="","",'Books Register'!O6)</f>
        <v>0</v>
      </c>
      <c r="K6" s="68">
        <f>IF(A6="","",'Books Register'!P6)</f>
        <v>0</v>
      </c>
      <c r="L6" s="68">
        <f>IF(A6="","",'Books Register'!AN6)</f>
        <v>9000</v>
      </c>
      <c r="M6" s="67">
        <f>IF(A6="","",'Books Register'!AW6)</f>
        <v>2</v>
      </c>
      <c r="N6" s="67" t="str">
        <f>IF(M6="","",INDEX('GSTR-2B IMS'!$G$5:$G$504,M6))</f>
        <v>BA-77-26-27</v>
      </c>
      <c r="O6" s="99">
        <f>IF(M6="","",INDEX('GSTR-2B IMS'!$H$5:$H$504,M6))</f>
        <v>46213</v>
      </c>
      <c r="P6" s="68">
        <f>IF(M6="","",INDEX('GSTR-2B IMS'!$L$5:$L$504,M6))</f>
        <v>50000</v>
      </c>
      <c r="Q6" s="68">
        <f>IF(M6="","",INDEX('GSTR-2B IMS'!$M$5:$M$504,M6))</f>
        <v>9000</v>
      </c>
      <c r="R6" s="68">
        <f>IF(M6="","",INDEX('GSTR-2B IMS'!$N$5:$N$504,M6))</f>
        <v>0</v>
      </c>
      <c r="S6" s="68">
        <f>IF(M6="","",INDEX('GSTR-2B IMS'!$O$5:$O$504,M6))</f>
        <v>0</v>
      </c>
      <c r="T6" s="68">
        <f>IF(M6="","",INDEX('GSTR-2B IMS'!$P$5:$P$504,M6))</f>
        <v>0</v>
      </c>
      <c r="U6" s="68">
        <f>IF(M6="","",INDEX('GSTR-2B IMS'!$AF$5:$AF$504,M6))</f>
        <v>9000</v>
      </c>
      <c r="V6" s="68">
        <f t="shared" si="0"/>
        <v>0</v>
      </c>
      <c r="W6" s="68">
        <f t="shared" si="1"/>
        <v>0</v>
      </c>
      <c r="X6" s="67" t="str">
        <f>IF(A6="","",'Books Register'!AX6)</f>
        <v>Exact</v>
      </c>
      <c r="Y6" s="67" t="str">
        <f>IF(A6="","",'Books Register'!AV6)</f>
        <v>PASS</v>
      </c>
      <c r="Z6" s="69" t="str">
        <f>IF(A6="","",'Books Register'!AY6)</f>
        <v>Claim if eligible; monitor 180-day payment</v>
      </c>
      <c r="AA6" s="70" t="str">
        <f>IF(A6="","",IF(OR(X6="Duplicate",Y6&lt;&gt;"PASS"),"Critical",IF(X6="Only in Books","High",IF(X6="Exact",IF(ABS(N(W6))&gt;=Setup!$B$23,"High","Low"),"Medium"))))</f>
        <v>Low</v>
      </c>
    </row>
    <row r="7" spans="1:27" ht="37.950000000000003" customHeight="1" x14ac:dyDescent="0.25">
      <c r="A7" s="98" t="str">
        <f>IF('Books Register'!A7="","",'Books Register'!A7)</f>
        <v>B003</v>
      </c>
      <c r="B7" s="67" t="str">
        <f>IF(A7="","",'Books Register'!C7)</f>
        <v>27CCCCD2222C1Z8</v>
      </c>
      <c r="C7" s="67" t="str">
        <f>IF(A7="","",'Books Register'!D7)</f>
        <v>Gamma Catering Services</v>
      </c>
      <c r="D7" s="67" t="str">
        <f>IF(A7="","",'Books Register'!F7)</f>
        <v>Invoice</v>
      </c>
      <c r="E7" s="67" t="str">
        <f>IF(A7="","",'Books Register'!G7)</f>
        <v>GC-902</v>
      </c>
      <c r="F7" s="99">
        <f>IF(A7="","",'Books Register'!H7)</f>
        <v>46215</v>
      </c>
      <c r="G7" s="68">
        <f>IF(A7="","",'Books Register'!L7)</f>
        <v>20000</v>
      </c>
      <c r="H7" s="68">
        <f>IF(A7="","",'Books Register'!M7)</f>
        <v>0</v>
      </c>
      <c r="I7" s="68">
        <f>IF(A7="","",'Books Register'!N7)</f>
        <v>1800</v>
      </c>
      <c r="J7" s="68">
        <f>IF(A7="","",'Books Register'!O7)</f>
        <v>1800</v>
      </c>
      <c r="K7" s="68">
        <f>IF(A7="","",'Books Register'!P7)</f>
        <v>0</v>
      </c>
      <c r="L7" s="68">
        <f>IF(A7="","",'Books Register'!AN7)</f>
        <v>3600</v>
      </c>
      <c r="M7" s="67">
        <f>IF(A7="","",'Books Register'!AW7)</f>
        <v>3</v>
      </c>
      <c r="N7" s="67" t="str">
        <f>IF(M7="","",INDEX('GSTR-2B IMS'!$G$5:$G$504,M7))</f>
        <v>GC902</v>
      </c>
      <c r="O7" s="99">
        <f>IF(M7="","",INDEX('GSTR-2B IMS'!$H$5:$H$504,M7))</f>
        <v>46215</v>
      </c>
      <c r="P7" s="68">
        <f>IF(M7="","",INDEX('GSTR-2B IMS'!$L$5:$L$504,M7))</f>
        <v>20000</v>
      </c>
      <c r="Q7" s="68">
        <f>IF(M7="","",INDEX('GSTR-2B IMS'!$M$5:$M$504,M7))</f>
        <v>0</v>
      </c>
      <c r="R7" s="68">
        <f>IF(M7="","",INDEX('GSTR-2B IMS'!$N$5:$N$504,M7))</f>
        <v>1800</v>
      </c>
      <c r="S7" s="68">
        <f>IF(M7="","",INDEX('GSTR-2B IMS'!$O$5:$O$504,M7))</f>
        <v>1800</v>
      </c>
      <c r="T7" s="68">
        <f>IF(M7="","",INDEX('GSTR-2B IMS'!$P$5:$P$504,M7))</f>
        <v>0</v>
      </c>
      <c r="U7" s="68">
        <f>IF(M7="","",INDEX('GSTR-2B IMS'!$AF$5:$AF$504,M7))</f>
        <v>3600</v>
      </c>
      <c r="V7" s="68">
        <f t="shared" si="0"/>
        <v>0</v>
      </c>
      <c r="W7" s="68">
        <f t="shared" si="1"/>
        <v>0</v>
      </c>
      <c r="X7" s="67" t="str">
        <f>IF(A7="","",'Books Register'!AX7)</f>
        <v>Exact</v>
      </c>
      <c r="Y7" s="67" t="str">
        <f>IF(A7="","",'Books Register'!AV7)</f>
        <v>HOLD/REVIEW</v>
      </c>
      <c r="Z7" s="69" t="str">
        <f>IF(A7="","",'Books Register'!AY7)</f>
        <v>Hold / review legal gates</v>
      </c>
      <c r="AA7" s="70" t="str">
        <f>IF(A7="","",IF(OR(X7="Duplicate",Y7&lt;&gt;"PASS"),"Critical",IF(X7="Only in Books","High",IF(X7="Exact",IF(ABS(N(W7))&gt;=Setup!$B$23,"High","Low"),"Medium"))))</f>
        <v>Critical</v>
      </c>
    </row>
    <row r="8" spans="1:27" ht="37.950000000000003" customHeight="1" x14ac:dyDescent="0.25">
      <c r="A8" s="98" t="str">
        <f>IF('Books Register'!A8="","",'Books Register'!A8)</f>
        <v>B004</v>
      </c>
      <c r="B8" s="67" t="str">
        <f>IF(A8="","",'Books Register'!C8)</f>
        <v>27DDDDD3333D1Z4</v>
      </c>
      <c r="C8" s="67" t="str">
        <f>IF(A8="","",'Books Register'!D8)</f>
        <v>Delta Office Supplies</v>
      </c>
      <c r="D8" s="67" t="str">
        <f>IF(A8="","",'Books Register'!F8)</f>
        <v>Invoice</v>
      </c>
      <c r="E8" s="67" t="str">
        <f>IF(A8="","",'Books Register'!G8)</f>
        <v>DOS-44</v>
      </c>
      <c r="F8" s="99">
        <f>IF(A8="","",'Books Register'!H8)</f>
        <v>46218</v>
      </c>
      <c r="G8" s="68">
        <f>IF(A8="","",'Books Register'!L8)</f>
        <v>10000</v>
      </c>
      <c r="H8" s="68">
        <f>IF(A8="","",'Books Register'!M8)</f>
        <v>0</v>
      </c>
      <c r="I8" s="68">
        <f>IF(A8="","",'Books Register'!N8)</f>
        <v>900</v>
      </c>
      <c r="J8" s="68">
        <f>IF(A8="","",'Books Register'!O8)</f>
        <v>900</v>
      </c>
      <c r="K8" s="68">
        <f>IF(A8="","",'Books Register'!P8)</f>
        <v>0</v>
      </c>
      <c r="L8" s="68">
        <f>IF(A8="","",'Books Register'!AN8)</f>
        <v>1800</v>
      </c>
      <c r="M8" s="67" t="str">
        <f>IF(A8="","",'Books Register'!AW8)</f>
        <v/>
      </c>
      <c r="N8" s="67" t="str">
        <f>IF(M8="","",INDEX('GSTR-2B IMS'!$G$5:$G$504,M8))</f>
        <v/>
      </c>
      <c r="O8" s="99" t="str">
        <f>IF(M8="","",INDEX('GSTR-2B IMS'!$H$5:$H$504,M8))</f>
        <v/>
      </c>
      <c r="P8" s="68" t="str">
        <f>IF(M8="","",INDEX('GSTR-2B IMS'!$L$5:$L$504,M8))</f>
        <v/>
      </c>
      <c r="Q8" s="68" t="str">
        <f>IF(M8="","",INDEX('GSTR-2B IMS'!$M$5:$M$504,M8))</f>
        <v/>
      </c>
      <c r="R8" s="68" t="str">
        <f>IF(M8="","",INDEX('GSTR-2B IMS'!$N$5:$N$504,M8))</f>
        <v/>
      </c>
      <c r="S8" s="68" t="str">
        <f>IF(M8="","",INDEX('GSTR-2B IMS'!$O$5:$O$504,M8))</f>
        <v/>
      </c>
      <c r="T8" s="68" t="str">
        <f>IF(M8="","",INDEX('GSTR-2B IMS'!$P$5:$P$504,M8))</f>
        <v/>
      </c>
      <c r="U8" s="68" t="str">
        <f>IF(M8="","",INDEX('GSTR-2B IMS'!$AF$5:$AF$504,M8))</f>
        <v/>
      </c>
      <c r="V8" s="68" t="str">
        <f t="shared" si="0"/>
        <v/>
      </c>
      <c r="W8" s="68" t="str">
        <f t="shared" si="1"/>
        <v/>
      </c>
      <c r="X8" s="67" t="str">
        <f>IF(A8="","",'Books Register'!AX8)</f>
        <v>Only in Books</v>
      </c>
      <c r="Y8" s="67" t="str">
        <f>IF(A8="","",'Books Register'!AV8)</f>
        <v>PASS</v>
      </c>
      <c r="Z8" s="69" t="str">
        <f>IF(A8="","",'Books Register'!AY8)</f>
        <v>Hold and follow up supplier</v>
      </c>
      <c r="AA8" s="70" t="str">
        <f>IF(A8="","",IF(OR(X8="Duplicate",Y8&lt;&gt;"PASS"),"Critical",IF(X8="Only in Books","High",IF(X8="Exact",IF(ABS(N(W8))&gt;=Setup!$B$23,"High","Low"),"Medium"))))</f>
        <v>High</v>
      </c>
    </row>
    <row r="9" spans="1:27" ht="37.950000000000003" customHeight="1" x14ac:dyDescent="0.25">
      <c r="A9" s="98" t="str">
        <f>IF('Books Register'!A9="","",'Books Register'!A9)</f>
        <v>B005</v>
      </c>
      <c r="B9" s="67" t="str">
        <f>IF(A9="","",'Books Register'!C9)</f>
        <v>27EEEEF4444E1Z0</v>
      </c>
      <c r="C9" s="67" t="str">
        <f>IF(A9="","",'Books Register'!D9)</f>
        <v>Echo Software India</v>
      </c>
      <c r="D9" s="67" t="str">
        <f>IF(A9="","",'Books Register'!F9)</f>
        <v>Invoice</v>
      </c>
      <c r="E9" s="67" t="str">
        <f>IF(A9="","",'Books Register'!G9)</f>
        <v>ESI-0088</v>
      </c>
      <c r="F9" s="99">
        <f>IF(A9="","",'Books Register'!H9)</f>
        <v>46221</v>
      </c>
      <c r="G9" s="68">
        <f>IF(A9="","",'Books Register'!L9)</f>
        <v>75000</v>
      </c>
      <c r="H9" s="68">
        <f>IF(A9="","",'Books Register'!M9)</f>
        <v>0</v>
      </c>
      <c r="I9" s="68">
        <f>IF(A9="","",'Books Register'!N9)</f>
        <v>6750</v>
      </c>
      <c r="J9" s="68">
        <f>IF(A9="","",'Books Register'!O9)</f>
        <v>6750</v>
      </c>
      <c r="K9" s="68">
        <f>IF(A9="","",'Books Register'!P9)</f>
        <v>0</v>
      </c>
      <c r="L9" s="68">
        <f>IF(A9="","",'Books Register'!AN9)</f>
        <v>13500</v>
      </c>
      <c r="M9" s="67">
        <f>IF(A9="","",'Books Register'!AW9)</f>
        <v>4</v>
      </c>
      <c r="N9" s="67" t="str">
        <f>IF(M9="","",INDEX('GSTR-2B IMS'!$G$5:$G$504,M9))</f>
        <v>ESI-0088</v>
      </c>
      <c r="O9" s="99">
        <f>IF(M9="","",INDEX('GSTR-2B IMS'!$H$5:$H$504,M9))</f>
        <v>46221</v>
      </c>
      <c r="P9" s="68">
        <f>IF(M9="","",INDEX('GSTR-2B IMS'!$L$5:$L$504,M9))</f>
        <v>74000</v>
      </c>
      <c r="Q9" s="68">
        <f>IF(M9="","",INDEX('GSTR-2B IMS'!$M$5:$M$504,M9))</f>
        <v>0</v>
      </c>
      <c r="R9" s="68">
        <f>IF(M9="","",INDEX('GSTR-2B IMS'!$N$5:$N$504,M9))</f>
        <v>6660</v>
      </c>
      <c r="S9" s="68">
        <f>IF(M9="","",INDEX('GSTR-2B IMS'!$O$5:$O$504,M9))</f>
        <v>6660</v>
      </c>
      <c r="T9" s="68">
        <f>IF(M9="","",INDEX('GSTR-2B IMS'!$P$5:$P$504,M9))</f>
        <v>0</v>
      </c>
      <c r="U9" s="68">
        <f>IF(M9="","",INDEX('GSTR-2B IMS'!$AF$5:$AF$504,M9))</f>
        <v>13320</v>
      </c>
      <c r="V9" s="68">
        <f t="shared" si="0"/>
        <v>1000</v>
      </c>
      <c r="W9" s="68">
        <f t="shared" si="1"/>
        <v>180</v>
      </c>
      <c r="X9" s="67" t="str">
        <f>IF(A9="","",'Books Register'!AX9)</f>
        <v>Partial</v>
      </c>
      <c r="Y9" s="67" t="str">
        <f>IF(A9="","",'Books Register'!AV9)</f>
        <v>HOLD/REVIEW</v>
      </c>
      <c r="Z9" s="69" t="str">
        <f>IF(A9="","",'Books Register'!AY9)</f>
        <v>Hold / review legal gates</v>
      </c>
      <c r="AA9" s="70" t="str">
        <f>IF(A9="","",IF(OR(X9="Duplicate",Y9&lt;&gt;"PASS"),"Critical",IF(X9="Only in Books","High",IF(X9="Exact",IF(ABS(N(W9))&gt;=Setup!$B$23,"High","Low"),"Medium"))))</f>
        <v>Critical</v>
      </c>
    </row>
    <row r="10" spans="1:27" ht="37.950000000000003" customHeight="1" x14ac:dyDescent="0.25">
      <c r="A10" s="98" t="str">
        <f>IF('Books Register'!A10="","",'Books Register'!A10)</f>
        <v>B006</v>
      </c>
      <c r="B10" s="67" t="str">
        <f>IF(A10="","",'Books Register'!C10)</f>
        <v>27ABCDE1234F1Z2</v>
      </c>
      <c r="C10" s="67" t="str">
        <f>IF(A10="","",'Books Register'!D10)</f>
        <v>Alpha Components Pvt Ltd</v>
      </c>
      <c r="D10" s="67" t="str">
        <f>IF(A10="","",'Books Register'!F10)</f>
        <v>Invoice</v>
      </c>
      <c r="E10" s="67" t="str">
        <f>IF(A10="","",'Books Register'!G10)</f>
        <v>INV-1001</v>
      </c>
      <c r="F10" s="99">
        <f>IF(A10="","",'Books Register'!H10)</f>
        <v>46208</v>
      </c>
      <c r="G10" s="68">
        <f>IF(A10="","",'Books Register'!L10)</f>
        <v>100000</v>
      </c>
      <c r="H10" s="68">
        <f>IF(A10="","",'Books Register'!M10)</f>
        <v>18000</v>
      </c>
      <c r="I10" s="68">
        <f>IF(A10="","",'Books Register'!N10)</f>
        <v>0</v>
      </c>
      <c r="J10" s="68">
        <f>IF(A10="","",'Books Register'!O10)</f>
        <v>0</v>
      </c>
      <c r="K10" s="68">
        <f>IF(A10="","",'Books Register'!P10)</f>
        <v>0</v>
      </c>
      <c r="L10" s="68">
        <f>IF(A10="","",'Books Register'!AN10)</f>
        <v>18000</v>
      </c>
      <c r="M10" s="67">
        <f>IF(A10="","",'Books Register'!AW10)</f>
        <v>1</v>
      </c>
      <c r="N10" s="67" t="str">
        <f>IF(M10="","",INDEX('GSTR-2B IMS'!$G$5:$G$504,M10))</f>
        <v>INV1001</v>
      </c>
      <c r="O10" s="99">
        <f>IF(M10="","",INDEX('GSTR-2B IMS'!$H$5:$H$504,M10))</f>
        <v>46208</v>
      </c>
      <c r="P10" s="68">
        <f>IF(M10="","",INDEX('GSTR-2B IMS'!$L$5:$L$504,M10))</f>
        <v>100000</v>
      </c>
      <c r="Q10" s="68">
        <f>IF(M10="","",INDEX('GSTR-2B IMS'!$M$5:$M$504,M10))</f>
        <v>18000</v>
      </c>
      <c r="R10" s="68">
        <f>IF(M10="","",INDEX('GSTR-2B IMS'!$N$5:$N$504,M10))</f>
        <v>0</v>
      </c>
      <c r="S10" s="68">
        <f>IF(M10="","",INDEX('GSTR-2B IMS'!$O$5:$O$504,M10))</f>
        <v>0</v>
      </c>
      <c r="T10" s="68">
        <f>IF(M10="","",INDEX('GSTR-2B IMS'!$P$5:$P$504,M10))</f>
        <v>0</v>
      </c>
      <c r="U10" s="68">
        <f>IF(M10="","",INDEX('GSTR-2B IMS'!$AF$5:$AF$504,M10))</f>
        <v>18000</v>
      </c>
      <c r="V10" s="68">
        <f t="shared" si="0"/>
        <v>0</v>
      </c>
      <c r="W10" s="68">
        <f t="shared" si="1"/>
        <v>0</v>
      </c>
      <c r="X10" s="67" t="str">
        <f>IF(A10="","",'Books Register'!AX10)</f>
        <v>Duplicate</v>
      </c>
      <c r="Y10" s="67" t="str">
        <f>IF(A10="","",'Books Register'!AV10)</f>
        <v>FAIL - DUPLICATE</v>
      </c>
      <c r="Z10" s="69" t="str">
        <f>IF(A10="","",'Books Register'!AY10)</f>
        <v>Hold / review legal gates</v>
      </c>
      <c r="AA10" s="70" t="str">
        <f>IF(A10="","",IF(OR(X10="Duplicate",Y10&lt;&gt;"PASS"),"Critical",IF(X10="Only in Books","High",IF(X10="Exact",IF(ABS(N(W10))&gt;=Setup!$B$23,"High","Low"),"Medium"))))</f>
        <v>Critical</v>
      </c>
    </row>
    <row r="11" spans="1:27" ht="37.950000000000003" customHeight="1" x14ac:dyDescent="0.25">
      <c r="A11" s="98" t="str">
        <f>IF('Books Register'!A11="","",'Books Register'!A11)</f>
        <v/>
      </c>
      <c r="B11" s="67" t="str">
        <f>IF(A11="","",'Books Register'!C11)</f>
        <v/>
      </c>
      <c r="C11" s="67" t="str">
        <f>IF(A11="","",'Books Register'!D11)</f>
        <v/>
      </c>
      <c r="D11" s="67" t="str">
        <f>IF(A11="","",'Books Register'!F11)</f>
        <v/>
      </c>
      <c r="E11" s="67" t="str">
        <f>IF(A11="","",'Books Register'!G11)</f>
        <v/>
      </c>
      <c r="F11" s="99" t="str">
        <f>IF(A11="","",'Books Register'!H11)</f>
        <v/>
      </c>
      <c r="G11" s="68" t="str">
        <f>IF(A11="","",'Books Register'!L11)</f>
        <v/>
      </c>
      <c r="H11" s="68" t="str">
        <f>IF(A11="","",'Books Register'!M11)</f>
        <v/>
      </c>
      <c r="I11" s="68" t="str">
        <f>IF(A11="","",'Books Register'!N11)</f>
        <v/>
      </c>
      <c r="J11" s="68" t="str">
        <f>IF(A11="","",'Books Register'!O11)</f>
        <v/>
      </c>
      <c r="K11" s="68" t="str">
        <f>IF(A11="","",'Books Register'!P11)</f>
        <v/>
      </c>
      <c r="L11" s="68" t="str">
        <f>IF(A11="","",'Books Register'!AN11)</f>
        <v/>
      </c>
      <c r="M11" s="67" t="str">
        <f>IF(A11="","",'Books Register'!AW11)</f>
        <v/>
      </c>
      <c r="N11" s="67" t="str">
        <f>IF(M11="","",INDEX('GSTR-2B IMS'!$G$5:$G$504,M11))</f>
        <v/>
      </c>
      <c r="O11" s="99" t="str">
        <f>IF(M11="","",INDEX('GSTR-2B IMS'!$H$5:$H$504,M11))</f>
        <v/>
      </c>
      <c r="P11" s="68" t="str">
        <f>IF(M11="","",INDEX('GSTR-2B IMS'!$L$5:$L$504,M11))</f>
        <v/>
      </c>
      <c r="Q11" s="68" t="str">
        <f>IF(M11="","",INDEX('GSTR-2B IMS'!$M$5:$M$504,M11))</f>
        <v/>
      </c>
      <c r="R11" s="68" t="str">
        <f>IF(M11="","",INDEX('GSTR-2B IMS'!$N$5:$N$504,M11))</f>
        <v/>
      </c>
      <c r="S11" s="68" t="str">
        <f>IF(M11="","",INDEX('GSTR-2B IMS'!$O$5:$O$504,M11))</f>
        <v/>
      </c>
      <c r="T11" s="68" t="str">
        <f>IF(M11="","",INDEX('GSTR-2B IMS'!$P$5:$P$504,M11))</f>
        <v/>
      </c>
      <c r="U11" s="68" t="str">
        <f>IF(M11="","",INDEX('GSTR-2B IMS'!$AF$5:$AF$504,M11))</f>
        <v/>
      </c>
      <c r="V11" s="68" t="str">
        <f t="shared" si="0"/>
        <v/>
      </c>
      <c r="W11" s="68" t="str">
        <f t="shared" si="1"/>
        <v/>
      </c>
      <c r="X11" s="67" t="str">
        <f>IF(A11="","",'Books Register'!AX11)</f>
        <v/>
      </c>
      <c r="Y11" s="67" t="str">
        <f>IF(A11="","",'Books Register'!AV11)</f>
        <v/>
      </c>
      <c r="Z11" s="69" t="str">
        <f>IF(A11="","",'Books Register'!AY11)</f>
        <v/>
      </c>
      <c r="AA11" s="70" t="str">
        <f>IF(A11="","",IF(OR(X11="Duplicate",Y11&lt;&gt;"PASS"),"Critical",IF(X11="Only in Books","High",IF(X11="Exact",IF(ABS(N(W11))&gt;=Setup!$B$23,"High","Low"),"Medium"))))</f>
        <v/>
      </c>
    </row>
    <row r="12" spans="1:27" ht="37.950000000000003" customHeight="1" x14ac:dyDescent="0.25">
      <c r="A12" s="98" t="str">
        <f>IF('Books Register'!A12="","",'Books Register'!A12)</f>
        <v/>
      </c>
      <c r="B12" s="67" t="str">
        <f>IF(A12="","",'Books Register'!C12)</f>
        <v/>
      </c>
      <c r="C12" s="67" t="str">
        <f>IF(A12="","",'Books Register'!D12)</f>
        <v/>
      </c>
      <c r="D12" s="67" t="str">
        <f>IF(A12="","",'Books Register'!F12)</f>
        <v/>
      </c>
      <c r="E12" s="67" t="str">
        <f>IF(A12="","",'Books Register'!G12)</f>
        <v/>
      </c>
      <c r="F12" s="99" t="str">
        <f>IF(A12="","",'Books Register'!H12)</f>
        <v/>
      </c>
      <c r="G12" s="68" t="str">
        <f>IF(A12="","",'Books Register'!L12)</f>
        <v/>
      </c>
      <c r="H12" s="68" t="str">
        <f>IF(A12="","",'Books Register'!M12)</f>
        <v/>
      </c>
      <c r="I12" s="68" t="str">
        <f>IF(A12="","",'Books Register'!N12)</f>
        <v/>
      </c>
      <c r="J12" s="68" t="str">
        <f>IF(A12="","",'Books Register'!O12)</f>
        <v/>
      </c>
      <c r="K12" s="68" t="str">
        <f>IF(A12="","",'Books Register'!P12)</f>
        <v/>
      </c>
      <c r="L12" s="68" t="str">
        <f>IF(A12="","",'Books Register'!AN12)</f>
        <v/>
      </c>
      <c r="M12" s="67" t="str">
        <f>IF(A12="","",'Books Register'!AW12)</f>
        <v/>
      </c>
      <c r="N12" s="67" t="str">
        <f>IF(M12="","",INDEX('GSTR-2B IMS'!$G$5:$G$504,M12))</f>
        <v/>
      </c>
      <c r="O12" s="99" t="str">
        <f>IF(M12="","",INDEX('GSTR-2B IMS'!$H$5:$H$504,M12))</f>
        <v/>
      </c>
      <c r="P12" s="68" t="str">
        <f>IF(M12="","",INDEX('GSTR-2B IMS'!$L$5:$L$504,M12))</f>
        <v/>
      </c>
      <c r="Q12" s="68" t="str">
        <f>IF(M12="","",INDEX('GSTR-2B IMS'!$M$5:$M$504,M12))</f>
        <v/>
      </c>
      <c r="R12" s="68" t="str">
        <f>IF(M12="","",INDEX('GSTR-2B IMS'!$N$5:$N$504,M12))</f>
        <v/>
      </c>
      <c r="S12" s="68" t="str">
        <f>IF(M12="","",INDEX('GSTR-2B IMS'!$O$5:$O$504,M12))</f>
        <v/>
      </c>
      <c r="T12" s="68" t="str">
        <f>IF(M12="","",INDEX('GSTR-2B IMS'!$P$5:$P$504,M12))</f>
        <v/>
      </c>
      <c r="U12" s="68" t="str">
        <f>IF(M12="","",INDEX('GSTR-2B IMS'!$AF$5:$AF$504,M12))</f>
        <v/>
      </c>
      <c r="V12" s="68" t="str">
        <f t="shared" si="0"/>
        <v/>
      </c>
      <c r="W12" s="68" t="str">
        <f t="shared" si="1"/>
        <v/>
      </c>
      <c r="X12" s="67" t="str">
        <f>IF(A12="","",'Books Register'!AX12)</f>
        <v/>
      </c>
      <c r="Y12" s="67" t="str">
        <f>IF(A12="","",'Books Register'!AV12)</f>
        <v/>
      </c>
      <c r="Z12" s="69" t="str">
        <f>IF(A12="","",'Books Register'!AY12)</f>
        <v/>
      </c>
      <c r="AA12" s="70" t="str">
        <f>IF(A12="","",IF(OR(X12="Duplicate",Y12&lt;&gt;"PASS"),"Critical",IF(X12="Only in Books","High",IF(X12="Exact",IF(ABS(N(W12))&gt;=Setup!$B$23,"High","Low"),"Medium"))))</f>
        <v/>
      </c>
    </row>
    <row r="13" spans="1:27" ht="37.950000000000003" customHeight="1" x14ac:dyDescent="0.25">
      <c r="A13" s="98" t="str">
        <f>IF('Books Register'!A13="","",'Books Register'!A13)</f>
        <v/>
      </c>
      <c r="B13" s="67" t="str">
        <f>IF(A13="","",'Books Register'!C13)</f>
        <v/>
      </c>
      <c r="C13" s="67" t="str">
        <f>IF(A13="","",'Books Register'!D13)</f>
        <v/>
      </c>
      <c r="D13" s="67" t="str">
        <f>IF(A13="","",'Books Register'!F13)</f>
        <v/>
      </c>
      <c r="E13" s="67" t="str">
        <f>IF(A13="","",'Books Register'!G13)</f>
        <v/>
      </c>
      <c r="F13" s="99" t="str">
        <f>IF(A13="","",'Books Register'!H13)</f>
        <v/>
      </c>
      <c r="G13" s="68" t="str">
        <f>IF(A13="","",'Books Register'!L13)</f>
        <v/>
      </c>
      <c r="H13" s="68" t="str">
        <f>IF(A13="","",'Books Register'!M13)</f>
        <v/>
      </c>
      <c r="I13" s="68" t="str">
        <f>IF(A13="","",'Books Register'!N13)</f>
        <v/>
      </c>
      <c r="J13" s="68" t="str">
        <f>IF(A13="","",'Books Register'!O13)</f>
        <v/>
      </c>
      <c r="K13" s="68" t="str">
        <f>IF(A13="","",'Books Register'!P13)</f>
        <v/>
      </c>
      <c r="L13" s="68" t="str">
        <f>IF(A13="","",'Books Register'!AN13)</f>
        <v/>
      </c>
      <c r="M13" s="67" t="str">
        <f>IF(A13="","",'Books Register'!AW13)</f>
        <v/>
      </c>
      <c r="N13" s="67" t="str">
        <f>IF(M13="","",INDEX('GSTR-2B IMS'!$G$5:$G$504,M13))</f>
        <v/>
      </c>
      <c r="O13" s="99" t="str">
        <f>IF(M13="","",INDEX('GSTR-2B IMS'!$H$5:$H$504,M13))</f>
        <v/>
      </c>
      <c r="P13" s="68" t="str">
        <f>IF(M13="","",INDEX('GSTR-2B IMS'!$L$5:$L$504,M13))</f>
        <v/>
      </c>
      <c r="Q13" s="68" t="str">
        <f>IF(M13="","",INDEX('GSTR-2B IMS'!$M$5:$M$504,M13))</f>
        <v/>
      </c>
      <c r="R13" s="68" t="str">
        <f>IF(M13="","",INDEX('GSTR-2B IMS'!$N$5:$N$504,M13))</f>
        <v/>
      </c>
      <c r="S13" s="68" t="str">
        <f>IF(M13="","",INDEX('GSTR-2B IMS'!$O$5:$O$504,M13))</f>
        <v/>
      </c>
      <c r="T13" s="68" t="str">
        <f>IF(M13="","",INDEX('GSTR-2B IMS'!$P$5:$P$504,M13))</f>
        <v/>
      </c>
      <c r="U13" s="68" t="str">
        <f>IF(M13="","",INDEX('GSTR-2B IMS'!$AF$5:$AF$504,M13))</f>
        <v/>
      </c>
      <c r="V13" s="68" t="str">
        <f t="shared" si="0"/>
        <v/>
      </c>
      <c r="W13" s="68" t="str">
        <f t="shared" si="1"/>
        <v/>
      </c>
      <c r="X13" s="67" t="str">
        <f>IF(A13="","",'Books Register'!AX13)</f>
        <v/>
      </c>
      <c r="Y13" s="67" t="str">
        <f>IF(A13="","",'Books Register'!AV13)</f>
        <v/>
      </c>
      <c r="Z13" s="69" t="str">
        <f>IF(A13="","",'Books Register'!AY13)</f>
        <v/>
      </c>
      <c r="AA13" s="70" t="str">
        <f>IF(A13="","",IF(OR(X13="Duplicate",Y13&lt;&gt;"PASS"),"Critical",IF(X13="Only in Books","High",IF(X13="Exact",IF(ABS(N(W13))&gt;=Setup!$B$23,"High","Low"),"Medium"))))</f>
        <v/>
      </c>
    </row>
    <row r="14" spans="1:27" ht="37.950000000000003" customHeight="1" x14ac:dyDescent="0.25">
      <c r="A14" s="98" t="str">
        <f>IF('Books Register'!A14="","",'Books Register'!A14)</f>
        <v/>
      </c>
      <c r="B14" s="67" t="str">
        <f>IF(A14="","",'Books Register'!C14)</f>
        <v/>
      </c>
      <c r="C14" s="67" t="str">
        <f>IF(A14="","",'Books Register'!D14)</f>
        <v/>
      </c>
      <c r="D14" s="67" t="str">
        <f>IF(A14="","",'Books Register'!F14)</f>
        <v/>
      </c>
      <c r="E14" s="67" t="str">
        <f>IF(A14="","",'Books Register'!G14)</f>
        <v/>
      </c>
      <c r="F14" s="99" t="str">
        <f>IF(A14="","",'Books Register'!H14)</f>
        <v/>
      </c>
      <c r="G14" s="68" t="str">
        <f>IF(A14="","",'Books Register'!L14)</f>
        <v/>
      </c>
      <c r="H14" s="68" t="str">
        <f>IF(A14="","",'Books Register'!M14)</f>
        <v/>
      </c>
      <c r="I14" s="68" t="str">
        <f>IF(A14="","",'Books Register'!N14)</f>
        <v/>
      </c>
      <c r="J14" s="68" t="str">
        <f>IF(A14="","",'Books Register'!O14)</f>
        <v/>
      </c>
      <c r="K14" s="68" t="str">
        <f>IF(A14="","",'Books Register'!P14)</f>
        <v/>
      </c>
      <c r="L14" s="68" t="str">
        <f>IF(A14="","",'Books Register'!AN14)</f>
        <v/>
      </c>
      <c r="M14" s="67" t="str">
        <f>IF(A14="","",'Books Register'!AW14)</f>
        <v/>
      </c>
      <c r="N14" s="67" t="str">
        <f>IF(M14="","",INDEX('GSTR-2B IMS'!$G$5:$G$504,M14))</f>
        <v/>
      </c>
      <c r="O14" s="99" t="str">
        <f>IF(M14="","",INDEX('GSTR-2B IMS'!$H$5:$H$504,M14))</f>
        <v/>
      </c>
      <c r="P14" s="68" t="str">
        <f>IF(M14="","",INDEX('GSTR-2B IMS'!$L$5:$L$504,M14))</f>
        <v/>
      </c>
      <c r="Q14" s="68" t="str">
        <f>IF(M14="","",INDEX('GSTR-2B IMS'!$M$5:$M$504,M14))</f>
        <v/>
      </c>
      <c r="R14" s="68" t="str">
        <f>IF(M14="","",INDEX('GSTR-2B IMS'!$N$5:$N$504,M14))</f>
        <v/>
      </c>
      <c r="S14" s="68" t="str">
        <f>IF(M14="","",INDEX('GSTR-2B IMS'!$O$5:$O$504,M14))</f>
        <v/>
      </c>
      <c r="T14" s="68" t="str">
        <f>IF(M14="","",INDEX('GSTR-2B IMS'!$P$5:$P$504,M14))</f>
        <v/>
      </c>
      <c r="U14" s="68" t="str">
        <f>IF(M14="","",INDEX('GSTR-2B IMS'!$AF$5:$AF$504,M14))</f>
        <v/>
      </c>
      <c r="V14" s="68" t="str">
        <f t="shared" si="0"/>
        <v/>
      </c>
      <c r="W14" s="68" t="str">
        <f t="shared" si="1"/>
        <v/>
      </c>
      <c r="X14" s="67" t="str">
        <f>IF(A14="","",'Books Register'!AX14)</f>
        <v/>
      </c>
      <c r="Y14" s="67" t="str">
        <f>IF(A14="","",'Books Register'!AV14)</f>
        <v/>
      </c>
      <c r="Z14" s="69" t="str">
        <f>IF(A14="","",'Books Register'!AY14)</f>
        <v/>
      </c>
      <c r="AA14" s="70" t="str">
        <f>IF(A14="","",IF(OR(X14="Duplicate",Y14&lt;&gt;"PASS"),"Critical",IF(X14="Only in Books","High",IF(X14="Exact",IF(ABS(N(W14))&gt;=Setup!$B$23,"High","Low"),"Medium"))))</f>
        <v/>
      </c>
    </row>
    <row r="15" spans="1:27" ht="37.950000000000003" customHeight="1" x14ac:dyDescent="0.25">
      <c r="A15" s="98" t="str">
        <f>IF('Books Register'!A15="","",'Books Register'!A15)</f>
        <v/>
      </c>
      <c r="B15" s="67" t="str">
        <f>IF(A15="","",'Books Register'!C15)</f>
        <v/>
      </c>
      <c r="C15" s="67" t="str">
        <f>IF(A15="","",'Books Register'!D15)</f>
        <v/>
      </c>
      <c r="D15" s="67" t="str">
        <f>IF(A15="","",'Books Register'!F15)</f>
        <v/>
      </c>
      <c r="E15" s="67" t="str">
        <f>IF(A15="","",'Books Register'!G15)</f>
        <v/>
      </c>
      <c r="F15" s="99" t="str">
        <f>IF(A15="","",'Books Register'!H15)</f>
        <v/>
      </c>
      <c r="G15" s="68" t="str">
        <f>IF(A15="","",'Books Register'!L15)</f>
        <v/>
      </c>
      <c r="H15" s="68" t="str">
        <f>IF(A15="","",'Books Register'!M15)</f>
        <v/>
      </c>
      <c r="I15" s="68" t="str">
        <f>IF(A15="","",'Books Register'!N15)</f>
        <v/>
      </c>
      <c r="J15" s="68" t="str">
        <f>IF(A15="","",'Books Register'!O15)</f>
        <v/>
      </c>
      <c r="K15" s="68" t="str">
        <f>IF(A15="","",'Books Register'!P15)</f>
        <v/>
      </c>
      <c r="L15" s="68" t="str">
        <f>IF(A15="","",'Books Register'!AN15)</f>
        <v/>
      </c>
      <c r="M15" s="67" t="str">
        <f>IF(A15="","",'Books Register'!AW15)</f>
        <v/>
      </c>
      <c r="N15" s="67" t="str">
        <f>IF(M15="","",INDEX('GSTR-2B IMS'!$G$5:$G$504,M15))</f>
        <v/>
      </c>
      <c r="O15" s="99" t="str">
        <f>IF(M15="","",INDEX('GSTR-2B IMS'!$H$5:$H$504,M15))</f>
        <v/>
      </c>
      <c r="P15" s="68" t="str">
        <f>IF(M15="","",INDEX('GSTR-2B IMS'!$L$5:$L$504,M15))</f>
        <v/>
      </c>
      <c r="Q15" s="68" t="str">
        <f>IF(M15="","",INDEX('GSTR-2B IMS'!$M$5:$M$504,M15))</f>
        <v/>
      </c>
      <c r="R15" s="68" t="str">
        <f>IF(M15="","",INDEX('GSTR-2B IMS'!$N$5:$N$504,M15))</f>
        <v/>
      </c>
      <c r="S15" s="68" t="str">
        <f>IF(M15="","",INDEX('GSTR-2B IMS'!$O$5:$O$504,M15))</f>
        <v/>
      </c>
      <c r="T15" s="68" t="str">
        <f>IF(M15="","",INDEX('GSTR-2B IMS'!$P$5:$P$504,M15))</f>
        <v/>
      </c>
      <c r="U15" s="68" t="str">
        <f>IF(M15="","",INDEX('GSTR-2B IMS'!$AF$5:$AF$504,M15))</f>
        <v/>
      </c>
      <c r="V15" s="68" t="str">
        <f t="shared" si="0"/>
        <v/>
      </c>
      <c r="W15" s="68" t="str">
        <f t="shared" si="1"/>
        <v/>
      </c>
      <c r="X15" s="67" t="str">
        <f>IF(A15="","",'Books Register'!AX15)</f>
        <v/>
      </c>
      <c r="Y15" s="67" t="str">
        <f>IF(A15="","",'Books Register'!AV15)</f>
        <v/>
      </c>
      <c r="Z15" s="69" t="str">
        <f>IF(A15="","",'Books Register'!AY15)</f>
        <v/>
      </c>
      <c r="AA15" s="70" t="str">
        <f>IF(A15="","",IF(OR(X15="Duplicate",Y15&lt;&gt;"PASS"),"Critical",IF(X15="Only in Books","High",IF(X15="Exact",IF(ABS(N(W15))&gt;=Setup!$B$23,"High","Low"),"Medium"))))</f>
        <v/>
      </c>
    </row>
    <row r="16" spans="1:27" ht="37.950000000000003" customHeight="1" x14ac:dyDescent="0.25">
      <c r="A16" s="98" t="str">
        <f>IF('Books Register'!A16="","",'Books Register'!A16)</f>
        <v/>
      </c>
      <c r="B16" s="67" t="str">
        <f>IF(A16="","",'Books Register'!C16)</f>
        <v/>
      </c>
      <c r="C16" s="67" t="str">
        <f>IF(A16="","",'Books Register'!D16)</f>
        <v/>
      </c>
      <c r="D16" s="67" t="str">
        <f>IF(A16="","",'Books Register'!F16)</f>
        <v/>
      </c>
      <c r="E16" s="67" t="str">
        <f>IF(A16="","",'Books Register'!G16)</f>
        <v/>
      </c>
      <c r="F16" s="99" t="str">
        <f>IF(A16="","",'Books Register'!H16)</f>
        <v/>
      </c>
      <c r="G16" s="68" t="str">
        <f>IF(A16="","",'Books Register'!L16)</f>
        <v/>
      </c>
      <c r="H16" s="68" t="str">
        <f>IF(A16="","",'Books Register'!M16)</f>
        <v/>
      </c>
      <c r="I16" s="68" t="str">
        <f>IF(A16="","",'Books Register'!N16)</f>
        <v/>
      </c>
      <c r="J16" s="68" t="str">
        <f>IF(A16="","",'Books Register'!O16)</f>
        <v/>
      </c>
      <c r="K16" s="68" t="str">
        <f>IF(A16="","",'Books Register'!P16)</f>
        <v/>
      </c>
      <c r="L16" s="68" t="str">
        <f>IF(A16="","",'Books Register'!AN16)</f>
        <v/>
      </c>
      <c r="M16" s="67" t="str">
        <f>IF(A16="","",'Books Register'!AW16)</f>
        <v/>
      </c>
      <c r="N16" s="67" t="str">
        <f>IF(M16="","",INDEX('GSTR-2B IMS'!$G$5:$G$504,M16))</f>
        <v/>
      </c>
      <c r="O16" s="99" t="str">
        <f>IF(M16="","",INDEX('GSTR-2B IMS'!$H$5:$H$504,M16))</f>
        <v/>
      </c>
      <c r="P16" s="68" t="str">
        <f>IF(M16="","",INDEX('GSTR-2B IMS'!$L$5:$L$504,M16))</f>
        <v/>
      </c>
      <c r="Q16" s="68" t="str">
        <f>IF(M16="","",INDEX('GSTR-2B IMS'!$M$5:$M$504,M16))</f>
        <v/>
      </c>
      <c r="R16" s="68" t="str">
        <f>IF(M16="","",INDEX('GSTR-2B IMS'!$N$5:$N$504,M16))</f>
        <v/>
      </c>
      <c r="S16" s="68" t="str">
        <f>IF(M16="","",INDEX('GSTR-2B IMS'!$O$5:$O$504,M16))</f>
        <v/>
      </c>
      <c r="T16" s="68" t="str">
        <f>IF(M16="","",INDEX('GSTR-2B IMS'!$P$5:$P$504,M16))</f>
        <v/>
      </c>
      <c r="U16" s="68" t="str">
        <f>IF(M16="","",INDEX('GSTR-2B IMS'!$AF$5:$AF$504,M16))</f>
        <v/>
      </c>
      <c r="V16" s="68" t="str">
        <f t="shared" si="0"/>
        <v/>
      </c>
      <c r="W16" s="68" t="str">
        <f t="shared" si="1"/>
        <v/>
      </c>
      <c r="X16" s="67" t="str">
        <f>IF(A16="","",'Books Register'!AX16)</f>
        <v/>
      </c>
      <c r="Y16" s="67" t="str">
        <f>IF(A16="","",'Books Register'!AV16)</f>
        <v/>
      </c>
      <c r="Z16" s="69" t="str">
        <f>IF(A16="","",'Books Register'!AY16)</f>
        <v/>
      </c>
      <c r="AA16" s="70" t="str">
        <f>IF(A16="","",IF(OR(X16="Duplicate",Y16&lt;&gt;"PASS"),"Critical",IF(X16="Only in Books","High",IF(X16="Exact",IF(ABS(N(W16))&gt;=Setup!$B$23,"High","Low"),"Medium"))))</f>
        <v/>
      </c>
    </row>
    <row r="17" spans="1:27" ht="37.950000000000003" customHeight="1" x14ac:dyDescent="0.25">
      <c r="A17" s="98" t="str">
        <f>IF('Books Register'!A17="","",'Books Register'!A17)</f>
        <v/>
      </c>
      <c r="B17" s="67" t="str">
        <f>IF(A17="","",'Books Register'!C17)</f>
        <v/>
      </c>
      <c r="C17" s="67" t="str">
        <f>IF(A17="","",'Books Register'!D17)</f>
        <v/>
      </c>
      <c r="D17" s="67" t="str">
        <f>IF(A17="","",'Books Register'!F17)</f>
        <v/>
      </c>
      <c r="E17" s="67" t="str">
        <f>IF(A17="","",'Books Register'!G17)</f>
        <v/>
      </c>
      <c r="F17" s="99" t="str">
        <f>IF(A17="","",'Books Register'!H17)</f>
        <v/>
      </c>
      <c r="G17" s="68" t="str">
        <f>IF(A17="","",'Books Register'!L17)</f>
        <v/>
      </c>
      <c r="H17" s="68" t="str">
        <f>IF(A17="","",'Books Register'!M17)</f>
        <v/>
      </c>
      <c r="I17" s="68" t="str">
        <f>IF(A17="","",'Books Register'!N17)</f>
        <v/>
      </c>
      <c r="J17" s="68" t="str">
        <f>IF(A17="","",'Books Register'!O17)</f>
        <v/>
      </c>
      <c r="K17" s="68" t="str">
        <f>IF(A17="","",'Books Register'!P17)</f>
        <v/>
      </c>
      <c r="L17" s="68" t="str">
        <f>IF(A17="","",'Books Register'!AN17)</f>
        <v/>
      </c>
      <c r="M17" s="67" t="str">
        <f>IF(A17="","",'Books Register'!AW17)</f>
        <v/>
      </c>
      <c r="N17" s="67" t="str">
        <f>IF(M17="","",INDEX('GSTR-2B IMS'!$G$5:$G$504,M17))</f>
        <v/>
      </c>
      <c r="O17" s="99" t="str">
        <f>IF(M17="","",INDEX('GSTR-2B IMS'!$H$5:$H$504,M17))</f>
        <v/>
      </c>
      <c r="P17" s="68" t="str">
        <f>IF(M17="","",INDEX('GSTR-2B IMS'!$L$5:$L$504,M17))</f>
        <v/>
      </c>
      <c r="Q17" s="68" t="str">
        <f>IF(M17="","",INDEX('GSTR-2B IMS'!$M$5:$M$504,M17))</f>
        <v/>
      </c>
      <c r="R17" s="68" t="str">
        <f>IF(M17="","",INDEX('GSTR-2B IMS'!$N$5:$N$504,M17))</f>
        <v/>
      </c>
      <c r="S17" s="68" t="str">
        <f>IF(M17="","",INDEX('GSTR-2B IMS'!$O$5:$O$504,M17))</f>
        <v/>
      </c>
      <c r="T17" s="68" t="str">
        <f>IF(M17="","",INDEX('GSTR-2B IMS'!$P$5:$P$504,M17))</f>
        <v/>
      </c>
      <c r="U17" s="68" t="str">
        <f>IF(M17="","",INDEX('GSTR-2B IMS'!$AF$5:$AF$504,M17))</f>
        <v/>
      </c>
      <c r="V17" s="68" t="str">
        <f t="shared" si="0"/>
        <v/>
      </c>
      <c r="W17" s="68" t="str">
        <f t="shared" si="1"/>
        <v/>
      </c>
      <c r="X17" s="67" t="str">
        <f>IF(A17="","",'Books Register'!AX17)</f>
        <v/>
      </c>
      <c r="Y17" s="67" t="str">
        <f>IF(A17="","",'Books Register'!AV17)</f>
        <v/>
      </c>
      <c r="Z17" s="69" t="str">
        <f>IF(A17="","",'Books Register'!AY17)</f>
        <v/>
      </c>
      <c r="AA17" s="70" t="str">
        <f>IF(A17="","",IF(OR(X17="Duplicate",Y17&lt;&gt;"PASS"),"Critical",IF(X17="Only in Books","High",IF(X17="Exact",IF(ABS(N(W17))&gt;=Setup!$B$23,"High","Low"),"Medium"))))</f>
        <v/>
      </c>
    </row>
    <row r="18" spans="1:27" ht="37.950000000000003" customHeight="1" x14ac:dyDescent="0.25">
      <c r="A18" s="98" t="str">
        <f>IF('Books Register'!A18="","",'Books Register'!A18)</f>
        <v/>
      </c>
      <c r="B18" s="67" t="str">
        <f>IF(A18="","",'Books Register'!C18)</f>
        <v/>
      </c>
      <c r="C18" s="67" t="str">
        <f>IF(A18="","",'Books Register'!D18)</f>
        <v/>
      </c>
      <c r="D18" s="67" t="str">
        <f>IF(A18="","",'Books Register'!F18)</f>
        <v/>
      </c>
      <c r="E18" s="67" t="str">
        <f>IF(A18="","",'Books Register'!G18)</f>
        <v/>
      </c>
      <c r="F18" s="99" t="str">
        <f>IF(A18="","",'Books Register'!H18)</f>
        <v/>
      </c>
      <c r="G18" s="68" t="str">
        <f>IF(A18="","",'Books Register'!L18)</f>
        <v/>
      </c>
      <c r="H18" s="68" t="str">
        <f>IF(A18="","",'Books Register'!M18)</f>
        <v/>
      </c>
      <c r="I18" s="68" t="str">
        <f>IF(A18="","",'Books Register'!N18)</f>
        <v/>
      </c>
      <c r="J18" s="68" t="str">
        <f>IF(A18="","",'Books Register'!O18)</f>
        <v/>
      </c>
      <c r="K18" s="68" t="str">
        <f>IF(A18="","",'Books Register'!P18)</f>
        <v/>
      </c>
      <c r="L18" s="68" t="str">
        <f>IF(A18="","",'Books Register'!AN18)</f>
        <v/>
      </c>
      <c r="M18" s="67" t="str">
        <f>IF(A18="","",'Books Register'!AW18)</f>
        <v/>
      </c>
      <c r="N18" s="67" t="str">
        <f>IF(M18="","",INDEX('GSTR-2B IMS'!$G$5:$G$504,M18))</f>
        <v/>
      </c>
      <c r="O18" s="99" t="str">
        <f>IF(M18="","",INDEX('GSTR-2B IMS'!$H$5:$H$504,M18))</f>
        <v/>
      </c>
      <c r="P18" s="68" t="str">
        <f>IF(M18="","",INDEX('GSTR-2B IMS'!$L$5:$L$504,M18))</f>
        <v/>
      </c>
      <c r="Q18" s="68" t="str">
        <f>IF(M18="","",INDEX('GSTR-2B IMS'!$M$5:$M$504,M18))</f>
        <v/>
      </c>
      <c r="R18" s="68" t="str">
        <f>IF(M18="","",INDEX('GSTR-2B IMS'!$N$5:$N$504,M18))</f>
        <v/>
      </c>
      <c r="S18" s="68" t="str">
        <f>IF(M18="","",INDEX('GSTR-2B IMS'!$O$5:$O$504,M18))</f>
        <v/>
      </c>
      <c r="T18" s="68" t="str">
        <f>IF(M18="","",INDEX('GSTR-2B IMS'!$P$5:$P$504,M18))</f>
        <v/>
      </c>
      <c r="U18" s="68" t="str">
        <f>IF(M18="","",INDEX('GSTR-2B IMS'!$AF$5:$AF$504,M18))</f>
        <v/>
      </c>
      <c r="V18" s="68" t="str">
        <f t="shared" si="0"/>
        <v/>
      </c>
      <c r="W18" s="68" t="str">
        <f t="shared" si="1"/>
        <v/>
      </c>
      <c r="X18" s="67" t="str">
        <f>IF(A18="","",'Books Register'!AX18)</f>
        <v/>
      </c>
      <c r="Y18" s="67" t="str">
        <f>IF(A18="","",'Books Register'!AV18)</f>
        <v/>
      </c>
      <c r="Z18" s="69" t="str">
        <f>IF(A18="","",'Books Register'!AY18)</f>
        <v/>
      </c>
      <c r="AA18" s="70" t="str">
        <f>IF(A18="","",IF(OR(X18="Duplicate",Y18&lt;&gt;"PASS"),"Critical",IF(X18="Only in Books","High",IF(X18="Exact",IF(ABS(N(W18))&gt;=Setup!$B$23,"High","Low"),"Medium"))))</f>
        <v/>
      </c>
    </row>
    <row r="19" spans="1:27" ht="37.950000000000003" customHeight="1" x14ac:dyDescent="0.25">
      <c r="A19" s="98" t="str">
        <f>IF('Books Register'!A19="","",'Books Register'!A19)</f>
        <v/>
      </c>
      <c r="B19" s="67" t="str">
        <f>IF(A19="","",'Books Register'!C19)</f>
        <v/>
      </c>
      <c r="C19" s="67" t="str">
        <f>IF(A19="","",'Books Register'!D19)</f>
        <v/>
      </c>
      <c r="D19" s="67" t="str">
        <f>IF(A19="","",'Books Register'!F19)</f>
        <v/>
      </c>
      <c r="E19" s="67" t="str">
        <f>IF(A19="","",'Books Register'!G19)</f>
        <v/>
      </c>
      <c r="F19" s="99" t="str">
        <f>IF(A19="","",'Books Register'!H19)</f>
        <v/>
      </c>
      <c r="G19" s="68" t="str">
        <f>IF(A19="","",'Books Register'!L19)</f>
        <v/>
      </c>
      <c r="H19" s="68" t="str">
        <f>IF(A19="","",'Books Register'!M19)</f>
        <v/>
      </c>
      <c r="I19" s="68" t="str">
        <f>IF(A19="","",'Books Register'!N19)</f>
        <v/>
      </c>
      <c r="J19" s="68" t="str">
        <f>IF(A19="","",'Books Register'!O19)</f>
        <v/>
      </c>
      <c r="K19" s="68" t="str">
        <f>IF(A19="","",'Books Register'!P19)</f>
        <v/>
      </c>
      <c r="L19" s="68" t="str">
        <f>IF(A19="","",'Books Register'!AN19)</f>
        <v/>
      </c>
      <c r="M19" s="67" t="str">
        <f>IF(A19="","",'Books Register'!AW19)</f>
        <v/>
      </c>
      <c r="N19" s="67" t="str">
        <f>IF(M19="","",INDEX('GSTR-2B IMS'!$G$5:$G$504,M19))</f>
        <v/>
      </c>
      <c r="O19" s="99" t="str">
        <f>IF(M19="","",INDEX('GSTR-2B IMS'!$H$5:$H$504,M19))</f>
        <v/>
      </c>
      <c r="P19" s="68" t="str">
        <f>IF(M19="","",INDEX('GSTR-2B IMS'!$L$5:$L$504,M19))</f>
        <v/>
      </c>
      <c r="Q19" s="68" t="str">
        <f>IF(M19="","",INDEX('GSTR-2B IMS'!$M$5:$M$504,M19))</f>
        <v/>
      </c>
      <c r="R19" s="68" t="str">
        <f>IF(M19="","",INDEX('GSTR-2B IMS'!$N$5:$N$504,M19))</f>
        <v/>
      </c>
      <c r="S19" s="68" t="str">
        <f>IF(M19="","",INDEX('GSTR-2B IMS'!$O$5:$O$504,M19))</f>
        <v/>
      </c>
      <c r="T19" s="68" t="str">
        <f>IF(M19="","",INDEX('GSTR-2B IMS'!$P$5:$P$504,M19))</f>
        <v/>
      </c>
      <c r="U19" s="68" t="str">
        <f>IF(M19="","",INDEX('GSTR-2B IMS'!$AF$5:$AF$504,M19))</f>
        <v/>
      </c>
      <c r="V19" s="68" t="str">
        <f t="shared" si="0"/>
        <v/>
      </c>
      <c r="W19" s="68" t="str">
        <f t="shared" si="1"/>
        <v/>
      </c>
      <c r="X19" s="67" t="str">
        <f>IF(A19="","",'Books Register'!AX19)</f>
        <v/>
      </c>
      <c r="Y19" s="67" t="str">
        <f>IF(A19="","",'Books Register'!AV19)</f>
        <v/>
      </c>
      <c r="Z19" s="69" t="str">
        <f>IF(A19="","",'Books Register'!AY19)</f>
        <v/>
      </c>
      <c r="AA19" s="70" t="str">
        <f>IF(A19="","",IF(OR(X19="Duplicate",Y19&lt;&gt;"PASS"),"Critical",IF(X19="Only in Books","High",IF(X19="Exact",IF(ABS(N(W19))&gt;=Setup!$B$23,"High","Low"),"Medium"))))</f>
        <v/>
      </c>
    </row>
    <row r="20" spans="1:27" ht="37.950000000000003" customHeight="1" x14ac:dyDescent="0.25">
      <c r="A20" s="98" t="str">
        <f>IF('Books Register'!A20="","",'Books Register'!A20)</f>
        <v/>
      </c>
      <c r="B20" s="67" t="str">
        <f>IF(A20="","",'Books Register'!C20)</f>
        <v/>
      </c>
      <c r="C20" s="67" t="str">
        <f>IF(A20="","",'Books Register'!D20)</f>
        <v/>
      </c>
      <c r="D20" s="67" t="str">
        <f>IF(A20="","",'Books Register'!F20)</f>
        <v/>
      </c>
      <c r="E20" s="67" t="str">
        <f>IF(A20="","",'Books Register'!G20)</f>
        <v/>
      </c>
      <c r="F20" s="99" t="str">
        <f>IF(A20="","",'Books Register'!H20)</f>
        <v/>
      </c>
      <c r="G20" s="68" t="str">
        <f>IF(A20="","",'Books Register'!L20)</f>
        <v/>
      </c>
      <c r="H20" s="68" t="str">
        <f>IF(A20="","",'Books Register'!M20)</f>
        <v/>
      </c>
      <c r="I20" s="68" t="str">
        <f>IF(A20="","",'Books Register'!N20)</f>
        <v/>
      </c>
      <c r="J20" s="68" t="str">
        <f>IF(A20="","",'Books Register'!O20)</f>
        <v/>
      </c>
      <c r="K20" s="68" t="str">
        <f>IF(A20="","",'Books Register'!P20)</f>
        <v/>
      </c>
      <c r="L20" s="68" t="str">
        <f>IF(A20="","",'Books Register'!AN20)</f>
        <v/>
      </c>
      <c r="M20" s="67" t="str">
        <f>IF(A20="","",'Books Register'!AW20)</f>
        <v/>
      </c>
      <c r="N20" s="67" t="str">
        <f>IF(M20="","",INDEX('GSTR-2B IMS'!$G$5:$G$504,M20))</f>
        <v/>
      </c>
      <c r="O20" s="99" t="str">
        <f>IF(M20="","",INDEX('GSTR-2B IMS'!$H$5:$H$504,M20))</f>
        <v/>
      </c>
      <c r="P20" s="68" t="str">
        <f>IF(M20="","",INDEX('GSTR-2B IMS'!$L$5:$L$504,M20))</f>
        <v/>
      </c>
      <c r="Q20" s="68" t="str">
        <f>IF(M20="","",INDEX('GSTR-2B IMS'!$M$5:$M$504,M20))</f>
        <v/>
      </c>
      <c r="R20" s="68" t="str">
        <f>IF(M20="","",INDEX('GSTR-2B IMS'!$N$5:$N$504,M20))</f>
        <v/>
      </c>
      <c r="S20" s="68" t="str">
        <f>IF(M20="","",INDEX('GSTR-2B IMS'!$O$5:$O$504,M20))</f>
        <v/>
      </c>
      <c r="T20" s="68" t="str">
        <f>IF(M20="","",INDEX('GSTR-2B IMS'!$P$5:$P$504,M20))</f>
        <v/>
      </c>
      <c r="U20" s="68" t="str">
        <f>IF(M20="","",INDEX('GSTR-2B IMS'!$AF$5:$AF$504,M20))</f>
        <v/>
      </c>
      <c r="V20" s="68" t="str">
        <f t="shared" si="0"/>
        <v/>
      </c>
      <c r="W20" s="68" t="str">
        <f t="shared" si="1"/>
        <v/>
      </c>
      <c r="X20" s="67" t="str">
        <f>IF(A20="","",'Books Register'!AX20)</f>
        <v/>
      </c>
      <c r="Y20" s="67" t="str">
        <f>IF(A20="","",'Books Register'!AV20)</f>
        <v/>
      </c>
      <c r="Z20" s="69" t="str">
        <f>IF(A20="","",'Books Register'!AY20)</f>
        <v/>
      </c>
      <c r="AA20" s="70" t="str">
        <f>IF(A20="","",IF(OR(X20="Duplicate",Y20&lt;&gt;"PASS"),"Critical",IF(X20="Only in Books","High",IF(X20="Exact",IF(ABS(N(W20))&gt;=Setup!$B$23,"High","Low"),"Medium"))))</f>
        <v/>
      </c>
    </row>
    <row r="21" spans="1:27" ht="37.950000000000003" customHeight="1" x14ac:dyDescent="0.25">
      <c r="A21" s="98" t="str">
        <f>IF('Books Register'!A21="","",'Books Register'!A21)</f>
        <v/>
      </c>
      <c r="B21" s="67" t="str">
        <f>IF(A21="","",'Books Register'!C21)</f>
        <v/>
      </c>
      <c r="C21" s="67" t="str">
        <f>IF(A21="","",'Books Register'!D21)</f>
        <v/>
      </c>
      <c r="D21" s="67" t="str">
        <f>IF(A21="","",'Books Register'!F21)</f>
        <v/>
      </c>
      <c r="E21" s="67" t="str">
        <f>IF(A21="","",'Books Register'!G21)</f>
        <v/>
      </c>
      <c r="F21" s="99" t="str">
        <f>IF(A21="","",'Books Register'!H21)</f>
        <v/>
      </c>
      <c r="G21" s="68" t="str">
        <f>IF(A21="","",'Books Register'!L21)</f>
        <v/>
      </c>
      <c r="H21" s="68" t="str">
        <f>IF(A21="","",'Books Register'!M21)</f>
        <v/>
      </c>
      <c r="I21" s="68" t="str">
        <f>IF(A21="","",'Books Register'!N21)</f>
        <v/>
      </c>
      <c r="J21" s="68" t="str">
        <f>IF(A21="","",'Books Register'!O21)</f>
        <v/>
      </c>
      <c r="K21" s="68" t="str">
        <f>IF(A21="","",'Books Register'!P21)</f>
        <v/>
      </c>
      <c r="L21" s="68" t="str">
        <f>IF(A21="","",'Books Register'!AN21)</f>
        <v/>
      </c>
      <c r="M21" s="67" t="str">
        <f>IF(A21="","",'Books Register'!AW21)</f>
        <v/>
      </c>
      <c r="N21" s="67" t="str">
        <f>IF(M21="","",INDEX('GSTR-2B IMS'!$G$5:$G$504,M21))</f>
        <v/>
      </c>
      <c r="O21" s="99" t="str">
        <f>IF(M21="","",INDEX('GSTR-2B IMS'!$H$5:$H$504,M21))</f>
        <v/>
      </c>
      <c r="P21" s="68" t="str">
        <f>IF(M21="","",INDEX('GSTR-2B IMS'!$L$5:$L$504,M21))</f>
        <v/>
      </c>
      <c r="Q21" s="68" t="str">
        <f>IF(M21="","",INDEX('GSTR-2B IMS'!$M$5:$M$504,M21))</f>
        <v/>
      </c>
      <c r="R21" s="68" t="str">
        <f>IF(M21="","",INDEX('GSTR-2B IMS'!$N$5:$N$504,M21))</f>
        <v/>
      </c>
      <c r="S21" s="68" t="str">
        <f>IF(M21="","",INDEX('GSTR-2B IMS'!$O$5:$O$504,M21))</f>
        <v/>
      </c>
      <c r="T21" s="68" t="str">
        <f>IF(M21="","",INDEX('GSTR-2B IMS'!$P$5:$P$504,M21))</f>
        <v/>
      </c>
      <c r="U21" s="68" t="str">
        <f>IF(M21="","",INDEX('GSTR-2B IMS'!$AF$5:$AF$504,M21))</f>
        <v/>
      </c>
      <c r="V21" s="68" t="str">
        <f t="shared" si="0"/>
        <v/>
      </c>
      <c r="W21" s="68" t="str">
        <f t="shared" si="1"/>
        <v/>
      </c>
      <c r="X21" s="67" t="str">
        <f>IF(A21="","",'Books Register'!AX21)</f>
        <v/>
      </c>
      <c r="Y21" s="67" t="str">
        <f>IF(A21="","",'Books Register'!AV21)</f>
        <v/>
      </c>
      <c r="Z21" s="69" t="str">
        <f>IF(A21="","",'Books Register'!AY21)</f>
        <v/>
      </c>
      <c r="AA21" s="70" t="str">
        <f>IF(A21="","",IF(OR(X21="Duplicate",Y21&lt;&gt;"PASS"),"Critical",IF(X21="Only in Books","High",IF(X21="Exact",IF(ABS(N(W21))&gt;=Setup!$B$23,"High","Low"),"Medium"))))</f>
        <v/>
      </c>
    </row>
    <row r="22" spans="1:27" ht="37.950000000000003" customHeight="1" x14ac:dyDescent="0.25">
      <c r="A22" s="98" t="str">
        <f>IF('Books Register'!A22="","",'Books Register'!A22)</f>
        <v/>
      </c>
      <c r="B22" s="67" t="str">
        <f>IF(A22="","",'Books Register'!C22)</f>
        <v/>
      </c>
      <c r="C22" s="67" t="str">
        <f>IF(A22="","",'Books Register'!D22)</f>
        <v/>
      </c>
      <c r="D22" s="67" t="str">
        <f>IF(A22="","",'Books Register'!F22)</f>
        <v/>
      </c>
      <c r="E22" s="67" t="str">
        <f>IF(A22="","",'Books Register'!G22)</f>
        <v/>
      </c>
      <c r="F22" s="99" t="str">
        <f>IF(A22="","",'Books Register'!H22)</f>
        <v/>
      </c>
      <c r="G22" s="68" t="str">
        <f>IF(A22="","",'Books Register'!L22)</f>
        <v/>
      </c>
      <c r="H22" s="68" t="str">
        <f>IF(A22="","",'Books Register'!M22)</f>
        <v/>
      </c>
      <c r="I22" s="68" t="str">
        <f>IF(A22="","",'Books Register'!N22)</f>
        <v/>
      </c>
      <c r="J22" s="68" t="str">
        <f>IF(A22="","",'Books Register'!O22)</f>
        <v/>
      </c>
      <c r="K22" s="68" t="str">
        <f>IF(A22="","",'Books Register'!P22)</f>
        <v/>
      </c>
      <c r="L22" s="68" t="str">
        <f>IF(A22="","",'Books Register'!AN22)</f>
        <v/>
      </c>
      <c r="M22" s="67" t="str">
        <f>IF(A22="","",'Books Register'!AW22)</f>
        <v/>
      </c>
      <c r="N22" s="67" t="str">
        <f>IF(M22="","",INDEX('GSTR-2B IMS'!$G$5:$G$504,M22))</f>
        <v/>
      </c>
      <c r="O22" s="99" t="str">
        <f>IF(M22="","",INDEX('GSTR-2B IMS'!$H$5:$H$504,M22))</f>
        <v/>
      </c>
      <c r="P22" s="68" t="str">
        <f>IF(M22="","",INDEX('GSTR-2B IMS'!$L$5:$L$504,M22))</f>
        <v/>
      </c>
      <c r="Q22" s="68" t="str">
        <f>IF(M22="","",INDEX('GSTR-2B IMS'!$M$5:$M$504,M22))</f>
        <v/>
      </c>
      <c r="R22" s="68" t="str">
        <f>IF(M22="","",INDEX('GSTR-2B IMS'!$N$5:$N$504,M22))</f>
        <v/>
      </c>
      <c r="S22" s="68" t="str">
        <f>IF(M22="","",INDEX('GSTR-2B IMS'!$O$5:$O$504,M22))</f>
        <v/>
      </c>
      <c r="T22" s="68" t="str">
        <f>IF(M22="","",INDEX('GSTR-2B IMS'!$P$5:$P$504,M22))</f>
        <v/>
      </c>
      <c r="U22" s="68" t="str">
        <f>IF(M22="","",INDEX('GSTR-2B IMS'!$AF$5:$AF$504,M22))</f>
        <v/>
      </c>
      <c r="V22" s="68" t="str">
        <f t="shared" si="0"/>
        <v/>
      </c>
      <c r="W22" s="68" t="str">
        <f t="shared" si="1"/>
        <v/>
      </c>
      <c r="X22" s="67" t="str">
        <f>IF(A22="","",'Books Register'!AX22)</f>
        <v/>
      </c>
      <c r="Y22" s="67" t="str">
        <f>IF(A22="","",'Books Register'!AV22)</f>
        <v/>
      </c>
      <c r="Z22" s="69" t="str">
        <f>IF(A22="","",'Books Register'!AY22)</f>
        <v/>
      </c>
      <c r="AA22" s="70" t="str">
        <f>IF(A22="","",IF(OR(X22="Duplicate",Y22&lt;&gt;"PASS"),"Critical",IF(X22="Only in Books","High",IF(X22="Exact",IF(ABS(N(W22))&gt;=Setup!$B$23,"High","Low"),"Medium"))))</f>
        <v/>
      </c>
    </row>
    <row r="23" spans="1:27" ht="37.950000000000003" customHeight="1" x14ac:dyDescent="0.25">
      <c r="A23" s="98" t="str">
        <f>IF('Books Register'!A23="","",'Books Register'!A23)</f>
        <v/>
      </c>
      <c r="B23" s="67" t="str">
        <f>IF(A23="","",'Books Register'!C23)</f>
        <v/>
      </c>
      <c r="C23" s="67" t="str">
        <f>IF(A23="","",'Books Register'!D23)</f>
        <v/>
      </c>
      <c r="D23" s="67" t="str">
        <f>IF(A23="","",'Books Register'!F23)</f>
        <v/>
      </c>
      <c r="E23" s="67" t="str">
        <f>IF(A23="","",'Books Register'!G23)</f>
        <v/>
      </c>
      <c r="F23" s="99" t="str">
        <f>IF(A23="","",'Books Register'!H23)</f>
        <v/>
      </c>
      <c r="G23" s="68" t="str">
        <f>IF(A23="","",'Books Register'!L23)</f>
        <v/>
      </c>
      <c r="H23" s="68" t="str">
        <f>IF(A23="","",'Books Register'!M23)</f>
        <v/>
      </c>
      <c r="I23" s="68" t="str">
        <f>IF(A23="","",'Books Register'!N23)</f>
        <v/>
      </c>
      <c r="J23" s="68" t="str">
        <f>IF(A23="","",'Books Register'!O23)</f>
        <v/>
      </c>
      <c r="K23" s="68" t="str">
        <f>IF(A23="","",'Books Register'!P23)</f>
        <v/>
      </c>
      <c r="L23" s="68" t="str">
        <f>IF(A23="","",'Books Register'!AN23)</f>
        <v/>
      </c>
      <c r="M23" s="67" t="str">
        <f>IF(A23="","",'Books Register'!AW23)</f>
        <v/>
      </c>
      <c r="N23" s="67" t="str">
        <f>IF(M23="","",INDEX('GSTR-2B IMS'!$G$5:$G$504,M23))</f>
        <v/>
      </c>
      <c r="O23" s="99" t="str">
        <f>IF(M23="","",INDEX('GSTR-2B IMS'!$H$5:$H$504,M23))</f>
        <v/>
      </c>
      <c r="P23" s="68" t="str">
        <f>IF(M23="","",INDEX('GSTR-2B IMS'!$L$5:$L$504,M23))</f>
        <v/>
      </c>
      <c r="Q23" s="68" t="str">
        <f>IF(M23="","",INDEX('GSTR-2B IMS'!$M$5:$M$504,M23))</f>
        <v/>
      </c>
      <c r="R23" s="68" t="str">
        <f>IF(M23="","",INDEX('GSTR-2B IMS'!$N$5:$N$504,M23))</f>
        <v/>
      </c>
      <c r="S23" s="68" t="str">
        <f>IF(M23="","",INDEX('GSTR-2B IMS'!$O$5:$O$504,M23))</f>
        <v/>
      </c>
      <c r="T23" s="68" t="str">
        <f>IF(M23="","",INDEX('GSTR-2B IMS'!$P$5:$P$504,M23))</f>
        <v/>
      </c>
      <c r="U23" s="68" t="str">
        <f>IF(M23="","",INDEX('GSTR-2B IMS'!$AF$5:$AF$504,M23))</f>
        <v/>
      </c>
      <c r="V23" s="68" t="str">
        <f t="shared" si="0"/>
        <v/>
      </c>
      <c r="W23" s="68" t="str">
        <f t="shared" si="1"/>
        <v/>
      </c>
      <c r="X23" s="67" t="str">
        <f>IF(A23="","",'Books Register'!AX23)</f>
        <v/>
      </c>
      <c r="Y23" s="67" t="str">
        <f>IF(A23="","",'Books Register'!AV23)</f>
        <v/>
      </c>
      <c r="Z23" s="69" t="str">
        <f>IF(A23="","",'Books Register'!AY23)</f>
        <v/>
      </c>
      <c r="AA23" s="70" t="str">
        <f>IF(A23="","",IF(OR(X23="Duplicate",Y23&lt;&gt;"PASS"),"Critical",IF(X23="Only in Books","High",IF(X23="Exact",IF(ABS(N(W23))&gt;=Setup!$B$23,"High","Low"),"Medium"))))</f>
        <v/>
      </c>
    </row>
    <row r="24" spans="1:27" ht="37.950000000000003" customHeight="1" x14ac:dyDescent="0.25">
      <c r="A24" s="98" t="str">
        <f>IF('Books Register'!A24="","",'Books Register'!A24)</f>
        <v/>
      </c>
      <c r="B24" s="67" t="str">
        <f>IF(A24="","",'Books Register'!C24)</f>
        <v/>
      </c>
      <c r="C24" s="67" t="str">
        <f>IF(A24="","",'Books Register'!D24)</f>
        <v/>
      </c>
      <c r="D24" s="67" t="str">
        <f>IF(A24="","",'Books Register'!F24)</f>
        <v/>
      </c>
      <c r="E24" s="67" t="str">
        <f>IF(A24="","",'Books Register'!G24)</f>
        <v/>
      </c>
      <c r="F24" s="99" t="str">
        <f>IF(A24="","",'Books Register'!H24)</f>
        <v/>
      </c>
      <c r="G24" s="68" t="str">
        <f>IF(A24="","",'Books Register'!L24)</f>
        <v/>
      </c>
      <c r="H24" s="68" t="str">
        <f>IF(A24="","",'Books Register'!M24)</f>
        <v/>
      </c>
      <c r="I24" s="68" t="str">
        <f>IF(A24="","",'Books Register'!N24)</f>
        <v/>
      </c>
      <c r="J24" s="68" t="str">
        <f>IF(A24="","",'Books Register'!O24)</f>
        <v/>
      </c>
      <c r="K24" s="68" t="str">
        <f>IF(A24="","",'Books Register'!P24)</f>
        <v/>
      </c>
      <c r="L24" s="68" t="str">
        <f>IF(A24="","",'Books Register'!AN24)</f>
        <v/>
      </c>
      <c r="M24" s="67" t="str">
        <f>IF(A24="","",'Books Register'!AW24)</f>
        <v/>
      </c>
      <c r="N24" s="67" t="str">
        <f>IF(M24="","",INDEX('GSTR-2B IMS'!$G$5:$G$504,M24))</f>
        <v/>
      </c>
      <c r="O24" s="99" t="str">
        <f>IF(M24="","",INDEX('GSTR-2B IMS'!$H$5:$H$504,M24))</f>
        <v/>
      </c>
      <c r="P24" s="68" t="str">
        <f>IF(M24="","",INDEX('GSTR-2B IMS'!$L$5:$L$504,M24))</f>
        <v/>
      </c>
      <c r="Q24" s="68" t="str">
        <f>IF(M24="","",INDEX('GSTR-2B IMS'!$M$5:$M$504,M24))</f>
        <v/>
      </c>
      <c r="R24" s="68" t="str">
        <f>IF(M24="","",INDEX('GSTR-2B IMS'!$N$5:$N$504,M24))</f>
        <v/>
      </c>
      <c r="S24" s="68" t="str">
        <f>IF(M24="","",INDEX('GSTR-2B IMS'!$O$5:$O$504,M24))</f>
        <v/>
      </c>
      <c r="T24" s="68" t="str">
        <f>IF(M24="","",INDEX('GSTR-2B IMS'!$P$5:$P$504,M24))</f>
        <v/>
      </c>
      <c r="U24" s="68" t="str">
        <f>IF(M24="","",INDEX('GSTR-2B IMS'!$AF$5:$AF$504,M24))</f>
        <v/>
      </c>
      <c r="V24" s="68" t="str">
        <f t="shared" si="0"/>
        <v/>
      </c>
      <c r="W24" s="68" t="str">
        <f t="shared" si="1"/>
        <v/>
      </c>
      <c r="X24" s="67" t="str">
        <f>IF(A24="","",'Books Register'!AX24)</f>
        <v/>
      </c>
      <c r="Y24" s="67" t="str">
        <f>IF(A24="","",'Books Register'!AV24)</f>
        <v/>
      </c>
      <c r="Z24" s="69" t="str">
        <f>IF(A24="","",'Books Register'!AY24)</f>
        <v/>
      </c>
      <c r="AA24" s="70" t="str">
        <f>IF(A24="","",IF(OR(X24="Duplicate",Y24&lt;&gt;"PASS"),"Critical",IF(X24="Only in Books","High",IF(X24="Exact",IF(ABS(N(W24))&gt;=Setup!$B$23,"High","Low"),"Medium"))))</f>
        <v/>
      </c>
    </row>
    <row r="25" spans="1:27" ht="37.950000000000003" customHeight="1" x14ac:dyDescent="0.25">
      <c r="A25" s="98" t="str">
        <f>IF('Books Register'!A25="","",'Books Register'!A25)</f>
        <v/>
      </c>
      <c r="B25" s="67" t="str">
        <f>IF(A25="","",'Books Register'!C25)</f>
        <v/>
      </c>
      <c r="C25" s="67" t="str">
        <f>IF(A25="","",'Books Register'!D25)</f>
        <v/>
      </c>
      <c r="D25" s="67" t="str">
        <f>IF(A25="","",'Books Register'!F25)</f>
        <v/>
      </c>
      <c r="E25" s="67" t="str">
        <f>IF(A25="","",'Books Register'!G25)</f>
        <v/>
      </c>
      <c r="F25" s="99" t="str">
        <f>IF(A25="","",'Books Register'!H25)</f>
        <v/>
      </c>
      <c r="G25" s="68" t="str">
        <f>IF(A25="","",'Books Register'!L25)</f>
        <v/>
      </c>
      <c r="H25" s="68" t="str">
        <f>IF(A25="","",'Books Register'!M25)</f>
        <v/>
      </c>
      <c r="I25" s="68" t="str">
        <f>IF(A25="","",'Books Register'!N25)</f>
        <v/>
      </c>
      <c r="J25" s="68" t="str">
        <f>IF(A25="","",'Books Register'!O25)</f>
        <v/>
      </c>
      <c r="K25" s="68" t="str">
        <f>IF(A25="","",'Books Register'!P25)</f>
        <v/>
      </c>
      <c r="L25" s="68" t="str">
        <f>IF(A25="","",'Books Register'!AN25)</f>
        <v/>
      </c>
      <c r="M25" s="67" t="str">
        <f>IF(A25="","",'Books Register'!AW25)</f>
        <v/>
      </c>
      <c r="N25" s="67" t="str">
        <f>IF(M25="","",INDEX('GSTR-2B IMS'!$G$5:$G$504,M25))</f>
        <v/>
      </c>
      <c r="O25" s="99" t="str">
        <f>IF(M25="","",INDEX('GSTR-2B IMS'!$H$5:$H$504,M25))</f>
        <v/>
      </c>
      <c r="P25" s="68" t="str">
        <f>IF(M25="","",INDEX('GSTR-2B IMS'!$L$5:$L$504,M25))</f>
        <v/>
      </c>
      <c r="Q25" s="68" t="str">
        <f>IF(M25="","",INDEX('GSTR-2B IMS'!$M$5:$M$504,M25))</f>
        <v/>
      </c>
      <c r="R25" s="68" t="str">
        <f>IF(M25="","",INDEX('GSTR-2B IMS'!$N$5:$N$504,M25))</f>
        <v/>
      </c>
      <c r="S25" s="68" t="str">
        <f>IF(M25="","",INDEX('GSTR-2B IMS'!$O$5:$O$504,M25))</f>
        <v/>
      </c>
      <c r="T25" s="68" t="str">
        <f>IF(M25="","",INDEX('GSTR-2B IMS'!$P$5:$P$504,M25))</f>
        <v/>
      </c>
      <c r="U25" s="68" t="str">
        <f>IF(M25="","",INDEX('GSTR-2B IMS'!$AF$5:$AF$504,M25))</f>
        <v/>
      </c>
      <c r="V25" s="68" t="str">
        <f t="shared" si="0"/>
        <v/>
      </c>
      <c r="W25" s="68" t="str">
        <f t="shared" si="1"/>
        <v/>
      </c>
      <c r="X25" s="67" t="str">
        <f>IF(A25="","",'Books Register'!AX25)</f>
        <v/>
      </c>
      <c r="Y25" s="67" t="str">
        <f>IF(A25="","",'Books Register'!AV25)</f>
        <v/>
      </c>
      <c r="Z25" s="69" t="str">
        <f>IF(A25="","",'Books Register'!AY25)</f>
        <v/>
      </c>
      <c r="AA25" s="70" t="str">
        <f>IF(A25="","",IF(OR(X25="Duplicate",Y25&lt;&gt;"PASS"),"Critical",IF(X25="Only in Books","High",IF(X25="Exact",IF(ABS(N(W25))&gt;=Setup!$B$23,"High","Low"),"Medium"))))</f>
        <v/>
      </c>
    </row>
    <row r="26" spans="1:27" ht="37.950000000000003" customHeight="1" x14ac:dyDescent="0.25">
      <c r="A26" s="98" t="str">
        <f>IF('Books Register'!A26="","",'Books Register'!A26)</f>
        <v/>
      </c>
      <c r="B26" s="67" t="str">
        <f>IF(A26="","",'Books Register'!C26)</f>
        <v/>
      </c>
      <c r="C26" s="67" t="str">
        <f>IF(A26="","",'Books Register'!D26)</f>
        <v/>
      </c>
      <c r="D26" s="67" t="str">
        <f>IF(A26="","",'Books Register'!F26)</f>
        <v/>
      </c>
      <c r="E26" s="67" t="str">
        <f>IF(A26="","",'Books Register'!G26)</f>
        <v/>
      </c>
      <c r="F26" s="99" t="str">
        <f>IF(A26="","",'Books Register'!H26)</f>
        <v/>
      </c>
      <c r="G26" s="68" t="str">
        <f>IF(A26="","",'Books Register'!L26)</f>
        <v/>
      </c>
      <c r="H26" s="68" t="str">
        <f>IF(A26="","",'Books Register'!M26)</f>
        <v/>
      </c>
      <c r="I26" s="68" t="str">
        <f>IF(A26="","",'Books Register'!N26)</f>
        <v/>
      </c>
      <c r="J26" s="68" t="str">
        <f>IF(A26="","",'Books Register'!O26)</f>
        <v/>
      </c>
      <c r="K26" s="68" t="str">
        <f>IF(A26="","",'Books Register'!P26)</f>
        <v/>
      </c>
      <c r="L26" s="68" t="str">
        <f>IF(A26="","",'Books Register'!AN26)</f>
        <v/>
      </c>
      <c r="M26" s="67" t="str">
        <f>IF(A26="","",'Books Register'!AW26)</f>
        <v/>
      </c>
      <c r="N26" s="67" t="str">
        <f>IF(M26="","",INDEX('GSTR-2B IMS'!$G$5:$G$504,M26))</f>
        <v/>
      </c>
      <c r="O26" s="99" t="str">
        <f>IF(M26="","",INDEX('GSTR-2B IMS'!$H$5:$H$504,M26))</f>
        <v/>
      </c>
      <c r="P26" s="68" t="str">
        <f>IF(M26="","",INDEX('GSTR-2B IMS'!$L$5:$L$504,M26))</f>
        <v/>
      </c>
      <c r="Q26" s="68" t="str">
        <f>IF(M26="","",INDEX('GSTR-2B IMS'!$M$5:$M$504,M26))</f>
        <v/>
      </c>
      <c r="R26" s="68" t="str">
        <f>IF(M26="","",INDEX('GSTR-2B IMS'!$N$5:$N$504,M26))</f>
        <v/>
      </c>
      <c r="S26" s="68" t="str">
        <f>IF(M26="","",INDEX('GSTR-2B IMS'!$O$5:$O$504,M26))</f>
        <v/>
      </c>
      <c r="T26" s="68" t="str">
        <f>IF(M26="","",INDEX('GSTR-2B IMS'!$P$5:$P$504,M26))</f>
        <v/>
      </c>
      <c r="U26" s="68" t="str">
        <f>IF(M26="","",INDEX('GSTR-2B IMS'!$AF$5:$AF$504,M26))</f>
        <v/>
      </c>
      <c r="V26" s="68" t="str">
        <f t="shared" si="0"/>
        <v/>
      </c>
      <c r="W26" s="68" t="str">
        <f t="shared" si="1"/>
        <v/>
      </c>
      <c r="X26" s="67" t="str">
        <f>IF(A26="","",'Books Register'!AX26)</f>
        <v/>
      </c>
      <c r="Y26" s="67" t="str">
        <f>IF(A26="","",'Books Register'!AV26)</f>
        <v/>
      </c>
      <c r="Z26" s="69" t="str">
        <f>IF(A26="","",'Books Register'!AY26)</f>
        <v/>
      </c>
      <c r="AA26" s="70" t="str">
        <f>IF(A26="","",IF(OR(X26="Duplicate",Y26&lt;&gt;"PASS"),"Critical",IF(X26="Only in Books","High",IF(X26="Exact",IF(ABS(N(W26))&gt;=Setup!$B$23,"High","Low"),"Medium"))))</f>
        <v/>
      </c>
    </row>
    <row r="27" spans="1:27" ht="37.950000000000003" customHeight="1" x14ac:dyDescent="0.25">
      <c r="A27" s="98" t="str">
        <f>IF('Books Register'!A27="","",'Books Register'!A27)</f>
        <v/>
      </c>
      <c r="B27" s="67" t="str">
        <f>IF(A27="","",'Books Register'!C27)</f>
        <v/>
      </c>
      <c r="C27" s="67" t="str">
        <f>IF(A27="","",'Books Register'!D27)</f>
        <v/>
      </c>
      <c r="D27" s="67" t="str">
        <f>IF(A27="","",'Books Register'!F27)</f>
        <v/>
      </c>
      <c r="E27" s="67" t="str">
        <f>IF(A27="","",'Books Register'!G27)</f>
        <v/>
      </c>
      <c r="F27" s="99" t="str">
        <f>IF(A27="","",'Books Register'!H27)</f>
        <v/>
      </c>
      <c r="G27" s="68" t="str">
        <f>IF(A27="","",'Books Register'!L27)</f>
        <v/>
      </c>
      <c r="H27" s="68" t="str">
        <f>IF(A27="","",'Books Register'!M27)</f>
        <v/>
      </c>
      <c r="I27" s="68" t="str">
        <f>IF(A27="","",'Books Register'!N27)</f>
        <v/>
      </c>
      <c r="J27" s="68" t="str">
        <f>IF(A27="","",'Books Register'!O27)</f>
        <v/>
      </c>
      <c r="K27" s="68" t="str">
        <f>IF(A27="","",'Books Register'!P27)</f>
        <v/>
      </c>
      <c r="L27" s="68" t="str">
        <f>IF(A27="","",'Books Register'!AN27)</f>
        <v/>
      </c>
      <c r="M27" s="67" t="str">
        <f>IF(A27="","",'Books Register'!AW27)</f>
        <v/>
      </c>
      <c r="N27" s="67" t="str">
        <f>IF(M27="","",INDEX('GSTR-2B IMS'!$G$5:$G$504,M27))</f>
        <v/>
      </c>
      <c r="O27" s="99" t="str">
        <f>IF(M27="","",INDEX('GSTR-2B IMS'!$H$5:$H$504,M27))</f>
        <v/>
      </c>
      <c r="P27" s="68" t="str">
        <f>IF(M27="","",INDEX('GSTR-2B IMS'!$L$5:$L$504,M27))</f>
        <v/>
      </c>
      <c r="Q27" s="68" t="str">
        <f>IF(M27="","",INDEX('GSTR-2B IMS'!$M$5:$M$504,M27))</f>
        <v/>
      </c>
      <c r="R27" s="68" t="str">
        <f>IF(M27="","",INDEX('GSTR-2B IMS'!$N$5:$N$504,M27))</f>
        <v/>
      </c>
      <c r="S27" s="68" t="str">
        <f>IF(M27="","",INDEX('GSTR-2B IMS'!$O$5:$O$504,M27))</f>
        <v/>
      </c>
      <c r="T27" s="68" t="str">
        <f>IF(M27="","",INDEX('GSTR-2B IMS'!$P$5:$P$504,M27))</f>
        <v/>
      </c>
      <c r="U27" s="68" t="str">
        <f>IF(M27="","",INDEX('GSTR-2B IMS'!$AF$5:$AF$504,M27))</f>
        <v/>
      </c>
      <c r="V27" s="68" t="str">
        <f t="shared" si="0"/>
        <v/>
      </c>
      <c r="W27" s="68" t="str">
        <f t="shared" si="1"/>
        <v/>
      </c>
      <c r="X27" s="67" t="str">
        <f>IF(A27="","",'Books Register'!AX27)</f>
        <v/>
      </c>
      <c r="Y27" s="67" t="str">
        <f>IF(A27="","",'Books Register'!AV27)</f>
        <v/>
      </c>
      <c r="Z27" s="69" t="str">
        <f>IF(A27="","",'Books Register'!AY27)</f>
        <v/>
      </c>
      <c r="AA27" s="70" t="str">
        <f>IF(A27="","",IF(OR(X27="Duplicate",Y27&lt;&gt;"PASS"),"Critical",IF(X27="Only in Books","High",IF(X27="Exact",IF(ABS(N(W27))&gt;=Setup!$B$23,"High","Low"),"Medium"))))</f>
        <v/>
      </c>
    </row>
    <row r="28" spans="1:27" ht="37.950000000000003" customHeight="1" x14ac:dyDescent="0.25">
      <c r="A28" s="98" t="str">
        <f>IF('Books Register'!A28="","",'Books Register'!A28)</f>
        <v/>
      </c>
      <c r="B28" s="67" t="str">
        <f>IF(A28="","",'Books Register'!C28)</f>
        <v/>
      </c>
      <c r="C28" s="67" t="str">
        <f>IF(A28="","",'Books Register'!D28)</f>
        <v/>
      </c>
      <c r="D28" s="67" t="str">
        <f>IF(A28="","",'Books Register'!F28)</f>
        <v/>
      </c>
      <c r="E28" s="67" t="str">
        <f>IF(A28="","",'Books Register'!G28)</f>
        <v/>
      </c>
      <c r="F28" s="99" t="str">
        <f>IF(A28="","",'Books Register'!H28)</f>
        <v/>
      </c>
      <c r="G28" s="68" t="str">
        <f>IF(A28="","",'Books Register'!L28)</f>
        <v/>
      </c>
      <c r="H28" s="68" t="str">
        <f>IF(A28="","",'Books Register'!M28)</f>
        <v/>
      </c>
      <c r="I28" s="68" t="str">
        <f>IF(A28="","",'Books Register'!N28)</f>
        <v/>
      </c>
      <c r="J28" s="68" t="str">
        <f>IF(A28="","",'Books Register'!O28)</f>
        <v/>
      </c>
      <c r="K28" s="68" t="str">
        <f>IF(A28="","",'Books Register'!P28)</f>
        <v/>
      </c>
      <c r="L28" s="68" t="str">
        <f>IF(A28="","",'Books Register'!AN28)</f>
        <v/>
      </c>
      <c r="M28" s="67" t="str">
        <f>IF(A28="","",'Books Register'!AW28)</f>
        <v/>
      </c>
      <c r="N28" s="67" t="str">
        <f>IF(M28="","",INDEX('GSTR-2B IMS'!$G$5:$G$504,M28))</f>
        <v/>
      </c>
      <c r="O28" s="99" t="str">
        <f>IF(M28="","",INDEX('GSTR-2B IMS'!$H$5:$H$504,M28))</f>
        <v/>
      </c>
      <c r="P28" s="68" t="str">
        <f>IF(M28="","",INDEX('GSTR-2B IMS'!$L$5:$L$504,M28))</f>
        <v/>
      </c>
      <c r="Q28" s="68" t="str">
        <f>IF(M28="","",INDEX('GSTR-2B IMS'!$M$5:$M$504,M28))</f>
        <v/>
      </c>
      <c r="R28" s="68" t="str">
        <f>IF(M28="","",INDEX('GSTR-2B IMS'!$N$5:$N$504,M28))</f>
        <v/>
      </c>
      <c r="S28" s="68" t="str">
        <f>IF(M28="","",INDEX('GSTR-2B IMS'!$O$5:$O$504,M28))</f>
        <v/>
      </c>
      <c r="T28" s="68" t="str">
        <f>IF(M28="","",INDEX('GSTR-2B IMS'!$P$5:$P$504,M28))</f>
        <v/>
      </c>
      <c r="U28" s="68" t="str">
        <f>IF(M28="","",INDEX('GSTR-2B IMS'!$AF$5:$AF$504,M28))</f>
        <v/>
      </c>
      <c r="V28" s="68" t="str">
        <f t="shared" si="0"/>
        <v/>
      </c>
      <c r="W28" s="68" t="str">
        <f t="shared" si="1"/>
        <v/>
      </c>
      <c r="X28" s="67" t="str">
        <f>IF(A28="","",'Books Register'!AX28)</f>
        <v/>
      </c>
      <c r="Y28" s="67" t="str">
        <f>IF(A28="","",'Books Register'!AV28)</f>
        <v/>
      </c>
      <c r="Z28" s="69" t="str">
        <f>IF(A28="","",'Books Register'!AY28)</f>
        <v/>
      </c>
      <c r="AA28" s="70" t="str">
        <f>IF(A28="","",IF(OR(X28="Duplicate",Y28&lt;&gt;"PASS"),"Critical",IF(X28="Only in Books","High",IF(X28="Exact",IF(ABS(N(W28))&gt;=Setup!$B$23,"High","Low"),"Medium"))))</f>
        <v/>
      </c>
    </row>
    <row r="29" spans="1:27" ht="37.950000000000003" customHeight="1" x14ac:dyDescent="0.25">
      <c r="A29" s="98" t="str">
        <f>IF('Books Register'!A29="","",'Books Register'!A29)</f>
        <v/>
      </c>
      <c r="B29" s="67" t="str">
        <f>IF(A29="","",'Books Register'!C29)</f>
        <v/>
      </c>
      <c r="C29" s="67" t="str">
        <f>IF(A29="","",'Books Register'!D29)</f>
        <v/>
      </c>
      <c r="D29" s="67" t="str">
        <f>IF(A29="","",'Books Register'!F29)</f>
        <v/>
      </c>
      <c r="E29" s="67" t="str">
        <f>IF(A29="","",'Books Register'!G29)</f>
        <v/>
      </c>
      <c r="F29" s="99" t="str">
        <f>IF(A29="","",'Books Register'!H29)</f>
        <v/>
      </c>
      <c r="G29" s="68" t="str">
        <f>IF(A29="","",'Books Register'!L29)</f>
        <v/>
      </c>
      <c r="H29" s="68" t="str">
        <f>IF(A29="","",'Books Register'!M29)</f>
        <v/>
      </c>
      <c r="I29" s="68" t="str">
        <f>IF(A29="","",'Books Register'!N29)</f>
        <v/>
      </c>
      <c r="J29" s="68" t="str">
        <f>IF(A29="","",'Books Register'!O29)</f>
        <v/>
      </c>
      <c r="K29" s="68" t="str">
        <f>IF(A29="","",'Books Register'!P29)</f>
        <v/>
      </c>
      <c r="L29" s="68" t="str">
        <f>IF(A29="","",'Books Register'!AN29)</f>
        <v/>
      </c>
      <c r="M29" s="67" t="str">
        <f>IF(A29="","",'Books Register'!AW29)</f>
        <v/>
      </c>
      <c r="N29" s="67" t="str">
        <f>IF(M29="","",INDEX('GSTR-2B IMS'!$G$5:$G$504,M29))</f>
        <v/>
      </c>
      <c r="O29" s="99" t="str">
        <f>IF(M29="","",INDEX('GSTR-2B IMS'!$H$5:$H$504,M29))</f>
        <v/>
      </c>
      <c r="P29" s="68" t="str">
        <f>IF(M29="","",INDEX('GSTR-2B IMS'!$L$5:$L$504,M29))</f>
        <v/>
      </c>
      <c r="Q29" s="68" t="str">
        <f>IF(M29="","",INDEX('GSTR-2B IMS'!$M$5:$M$504,M29))</f>
        <v/>
      </c>
      <c r="R29" s="68" t="str">
        <f>IF(M29="","",INDEX('GSTR-2B IMS'!$N$5:$N$504,M29))</f>
        <v/>
      </c>
      <c r="S29" s="68" t="str">
        <f>IF(M29="","",INDEX('GSTR-2B IMS'!$O$5:$O$504,M29))</f>
        <v/>
      </c>
      <c r="T29" s="68" t="str">
        <f>IF(M29="","",INDEX('GSTR-2B IMS'!$P$5:$P$504,M29))</f>
        <v/>
      </c>
      <c r="U29" s="68" t="str">
        <f>IF(M29="","",INDEX('GSTR-2B IMS'!$AF$5:$AF$504,M29))</f>
        <v/>
      </c>
      <c r="V29" s="68" t="str">
        <f t="shared" si="0"/>
        <v/>
      </c>
      <c r="W29" s="68" t="str">
        <f t="shared" si="1"/>
        <v/>
      </c>
      <c r="X29" s="67" t="str">
        <f>IF(A29="","",'Books Register'!AX29)</f>
        <v/>
      </c>
      <c r="Y29" s="67" t="str">
        <f>IF(A29="","",'Books Register'!AV29)</f>
        <v/>
      </c>
      <c r="Z29" s="69" t="str">
        <f>IF(A29="","",'Books Register'!AY29)</f>
        <v/>
      </c>
      <c r="AA29" s="70" t="str">
        <f>IF(A29="","",IF(OR(X29="Duplicate",Y29&lt;&gt;"PASS"),"Critical",IF(X29="Only in Books","High",IF(X29="Exact",IF(ABS(N(W29))&gt;=Setup!$B$23,"High","Low"),"Medium"))))</f>
        <v/>
      </c>
    </row>
    <row r="30" spans="1:27" ht="37.950000000000003" customHeight="1" x14ac:dyDescent="0.25">
      <c r="A30" s="98" t="str">
        <f>IF('Books Register'!A30="","",'Books Register'!A30)</f>
        <v/>
      </c>
      <c r="B30" s="67" t="str">
        <f>IF(A30="","",'Books Register'!C30)</f>
        <v/>
      </c>
      <c r="C30" s="67" t="str">
        <f>IF(A30="","",'Books Register'!D30)</f>
        <v/>
      </c>
      <c r="D30" s="67" t="str">
        <f>IF(A30="","",'Books Register'!F30)</f>
        <v/>
      </c>
      <c r="E30" s="67" t="str">
        <f>IF(A30="","",'Books Register'!G30)</f>
        <v/>
      </c>
      <c r="F30" s="99" t="str">
        <f>IF(A30="","",'Books Register'!H30)</f>
        <v/>
      </c>
      <c r="G30" s="68" t="str">
        <f>IF(A30="","",'Books Register'!L30)</f>
        <v/>
      </c>
      <c r="H30" s="68" t="str">
        <f>IF(A30="","",'Books Register'!M30)</f>
        <v/>
      </c>
      <c r="I30" s="68" t="str">
        <f>IF(A30="","",'Books Register'!N30)</f>
        <v/>
      </c>
      <c r="J30" s="68" t="str">
        <f>IF(A30="","",'Books Register'!O30)</f>
        <v/>
      </c>
      <c r="K30" s="68" t="str">
        <f>IF(A30="","",'Books Register'!P30)</f>
        <v/>
      </c>
      <c r="L30" s="68" t="str">
        <f>IF(A30="","",'Books Register'!AN30)</f>
        <v/>
      </c>
      <c r="M30" s="67" t="str">
        <f>IF(A30="","",'Books Register'!AW30)</f>
        <v/>
      </c>
      <c r="N30" s="67" t="str">
        <f>IF(M30="","",INDEX('GSTR-2B IMS'!$G$5:$G$504,M30))</f>
        <v/>
      </c>
      <c r="O30" s="99" t="str">
        <f>IF(M30="","",INDEX('GSTR-2B IMS'!$H$5:$H$504,M30))</f>
        <v/>
      </c>
      <c r="P30" s="68" t="str">
        <f>IF(M30="","",INDEX('GSTR-2B IMS'!$L$5:$L$504,M30))</f>
        <v/>
      </c>
      <c r="Q30" s="68" t="str">
        <f>IF(M30="","",INDEX('GSTR-2B IMS'!$M$5:$M$504,M30))</f>
        <v/>
      </c>
      <c r="R30" s="68" t="str">
        <f>IF(M30="","",INDEX('GSTR-2B IMS'!$N$5:$N$504,M30))</f>
        <v/>
      </c>
      <c r="S30" s="68" t="str">
        <f>IF(M30="","",INDEX('GSTR-2B IMS'!$O$5:$O$504,M30))</f>
        <v/>
      </c>
      <c r="T30" s="68" t="str">
        <f>IF(M30="","",INDEX('GSTR-2B IMS'!$P$5:$P$504,M30))</f>
        <v/>
      </c>
      <c r="U30" s="68" t="str">
        <f>IF(M30="","",INDEX('GSTR-2B IMS'!$AF$5:$AF$504,M30))</f>
        <v/>
      </c>
      <c r="V30" s="68" t="str">
        <f t="shared" si="0"/>
        <v/>
      </c>
      <c r="W30" s="68" t="str">
        <f t="shared" si="1"/>
        <v/>
      </c>
      <c r="X30" s="67" t="str">
        <f>IF(A30="","",'Books Register'!AX30)</f>
        <v/>
      </c>
      <c r="Y30" s="67" t="str">
        <f>IF(A30="","",'Books Register'!AV30)</f>
        <v/>
      </c>
      <c r="Z30" s="69" t="str">
        <f>IF(A30="","",'Books Register'!AY30)</f>
        <v/>
      </c>
      <c r="AA30" s="70" t="str">
        <f>IF(A30="","",IF(OR(X30="Duplicate",Y30&lt;&gt;"PASS"),"Critical",IF(X30="Only in Books","High",IF(X30="Exact",IF(ABS(N(W30))&gt;=Setup!$B$23,"High","Low"),"Medium"))))</f>
        <v/>
      </c>
    </row>
    <row r="31" spans="1:27" ht="37.950000000000003" customHeight="1" x14ac:dyDescent="0.25">
      <c r="A31" s="98" t="str">
        <f>IF('Books Register'!A31="","",'Books Register'!A31)</f>
        <v/>
      </c>
      <c r="B31" s="67" t="str">
        <f>IF(A31="","",'Books Register'!C31)</f>
        <v/>
      </c>
      <c r="C31" s="67" t="str">
        <f>IF(A31="","",'Books Register'!D31)</f>
        <v/>
      </c>
      <c r="D31" s="67" t="str">
        <f>IF(A31="","",'Books Register'!F31)</f>
        <v/>
      </c>
      <c r="E31" s="67" t="str">
        <f>IF(A31="","",'Books Register'!G31)</f>
        <v/>
      </c>
      <c r="F31" s="99" t="str">
        <f>IF(A31="","",'Books Register'!H31)</f>
        <v/>
      </c>
      <c r="G31" s="68" t="str">
        <f>IF(A31="","",'Books Register'!L31)</f>
        <v/>
      </c>
      <c r="H31" s="68" t="str">
        <f>IF(A31="","",'Books Register'!M31)</f>
        <v/>
      </c>
      <c r="I31" s="68" t="str">
        <f>IF(A31="","",'Books Register'!N31)</f>
        <v/>
      </c>
      <c r="J31" s="68" t="str">
        <f>IF(A31="","",'Books Register'!O31)</f>
        <v/>
      </c>
      <c r="K31" s="68" t="str">
        <f>IF(A31="","",'Books Register'!P31)</f>
        <v/>
      </c>
      <c r="L31" s="68" t="str">
        <f>IF(A31="","",'Books Register'!AN31)</f>
        <v/>
      </c>
      <c r="M31" s="67" t="str">
        <f>IF(A31="","",'Books Register'!AW31)</f>
        <v/>
      </c>
      <c r="N31" s="67" t="str">
        <f>IF(M31="","",INDEX('GSTR-2B IMS'!$G$5:$G$504,M31))</f>
        <v/>
      </c>
      <c r="O31" s="99" t="str">
        <f>IF(M31="","",INDEX('GSTR-2B IMS'!$H$5:$H$504,M31))</f>
        <v/>
      </c>
      <c r="P31" s="68" t="str">
        <f>IF(M31="","",INDEX('GSTR-2B IMS'!$L$5:$L$504,M31))</f>
        <v/>
      </c>
      <c r="Q31" s="68" t="str">
        <f>IF(M31="","",INDEX('GSTR-2B IMS'!$M$5:$M$504,M31))</f>
        <v/>
      </c>
      <c r="R31" s="68" t="str">
        <f>IF(M31="","",INDEX('GSTR-2B IMS'!$N$5:$N$504,M31))</f>
        <v/>
      </c>
      <c r="S31" s="68" t="str">
        <f>IF(M31="","",INDEX('GSTR-2B IMS'!$O$5:$O$504,M31))</f>
        <v/>
      </c>
      <c r="T31" s="68" t="str">
        <f>IF(M31="","",INDEX('GSTR-2B IMS'!$P$5:$P$504,M31))</f>
        <v/>
      </c>
      <c r="U31" s="68" t="str">
        <f>IF(M31="","",INDEX('GSTR-2B IMS'!$AF$5:$AF$504,M31))</f>
        <v/>
      </c>
      <c r="V31" s="68" t="str">
        <f t="shared" si="0"/>
        <v/>
      </c>
      <c r="W31" s="68" t="str">
        <f t="shared" si="1"/>
        <v/>
      </c>
      <c r="X31" s="67" t="str">
        <f>IF(A31="","",'Books Register'!AX31)</f>
        <v/>
      </c>
      <c r="Y31" s="67" t="str">
        <f>IF(A31="","",'Books Register'!AV31)</f>
        <v/>
      </c>
      <c r="Z31" s="69" t="str">
        <f>IF(A31="","",'Books Register'!AY31)</f>
        <v/>
      </c>
      <c r="AA31" s="70" t="str">
        <f>IF(A31="","",IF(OR(X31="Duplicate",Y31&lt;&gt;"PASS"),"Critical",IF(X31="Only in Books","High",IF(X31="Exact",IF(ABS(N(W31))&gt;=Setup!$B$23,"High","Low"),"Medium"))))</f>
        <v/>
      </c>
    </row>
    <row r="32" spans="1:27" ht="37.950000000000003" customHeight="1" x14ac:dyDescent="0.25">
      <c r="A32" s="98" t="str">
        <f>IF('Books Register'!A32="","",'Books Register'!A32)</f>
        <v/>
      </c>
      <c r="B32" s="67" t="str">
        <f>IF(A32="","",'Books Register'!C32)</f>
        <v/>
      </c>
      <c r="C32" s="67" t="str">
        <f>IF(A32="","",'Books Register'!D32)</f>
        <v/>
      </c>
      <c r="D32" s="67" t="str">
        <f>IF(A32="","",'Books Register'!F32)</f>
        <v/>
      </c>
      <c r="E32" s="67" t="str">
        <f>IF(A32="","",'Books Register'!G32)</f>
        <v/>
      </c>
      <c r="F32" s="99" t="str">
        <f>IF(A32="","",'Books Register'!H32)</f>
        <v/>
      </c>
      <c r="G32" s="68" t="str">
        <f>IF(A32="","",'Books Register'!L32)</f>
        <v/>
      </c>
      <c r="H32" s="68" t="str">
        <f>IF(A32="","",'Books Register'!M32)</f>
        <v/>
      </c>
      <c r="I32" s="68" t="str">
        <f>IF(A32="","",'Books Register'!N32)</f>
        <v/>
      </c>
      <c r="J32" s="68" t="str">
        <f>IF(A32="","",'Books Register'!O32)</f>
        <v/>
      </c>
      <c r="K32" s="68" t="str">
        <f>IF(A32="","",'Books Register'!P32)</f>
        <v/>
      </c>
      <c r="L32" s="68" t="str">
        <f>IF(A32="","",'Books Register'!AN32)</f>
        <v/>
      </c>
      <c r="M32" s="67" t="str">
        <f>IF(A32="","",'Books Register'!AW32)</f>
        <v/>
      </c>
      <c r="N32" s="67" t="str">
        <f>IF(M32="","",INDEX('GSTR-2B IMS'!$G$5:$G$504,M32))</f>
        <v/>
      </c>
      <c r="O32" s="99" t="str">
        <f>IF(M32="","",INDEX('GSTR-2B IMS'!$H$5:$H$504,M32))</f>
        <v/>
      </c>
      <c r="P32" s="68" t="str">
        <f>IF(M32="","",INDEX('GSTR-2B IMS'!$L$5:$L$504,M32))</f>
        <v/>
      </c>
      <c r="Q32" s="68" t="str">
        <f>IF(M32="","",INDEX('GSTR-2B IMS'!$M$5:$M$504,M32))</f>
        <v/>
      </c>
      <c r="R32" s="68" t="str">
        <f>IF(M32="","",INDEX('GSTR-2B IMS'!$N$5:$N$504,M32))</f>
        <v/>
      </c>
      <c r="S32" s="68" t="str">
        <f>IF(M32="","",INDEX('GSTR-2B IMS'!$O$5:$O$504,M32))</f>
        <v/>
      </c>
      <c r="T32" s="68" t="str">
        <f>IF(M32="","",INDEX('GSTR-2B IMS'!$P$5:$P$504,M32))</f>
        <v/>
      </c>
      <c r="U32" s="68" t="str">
        <f>IF(M32="","",INDEX('GSTR-2B IMS'!$AF$5:$AF$504,M32))</f>
        <v/>
      </c>
      <c r="V32" s="68" t="str">
        <f t="shared" si="0"/>
        <v/>
      </c>
      <c r="W32" s="68" t="str">
        <f t="shared" si="1"/>
        <v/>
      </c>
      <c r="X32" s="67" t="str">
        <f>IF(A32="","",'Books Register'!AX32)</f>
        <v/>
      </c>
      <c r="Y32" s="67" t="str">
        <f>IF(A32="","",'Books Register'!AV32)</f>
        <v/>
      </c>
      <c r="Z32" s="69" t="str">
        <f>IF(A32="","",'Books Register'!AY32)</f>
        <v/>
      </c>
      <c r="AA32" s="70" t="str">
        <f>IF(A32="","",IF(OR(X32="Duplicate",Y32&lt;&gt;"PASS"),"Critical",IF(X32="Only in Books","High",IF(X32="Exact",IF(ABS(N(W32))&gt;=Setup!$B$23,"High","Low"),"Medium"))))</f>
        <v/>
      </c>
    </row>
    <row r="33" spans="1:27" ht="37.950000000000003" customHeight="1" x14ac:dyDescent="0.25">
      <c r="A33" s="98" t="str">
        <f>IF('Books Register'!A33="","",'Books Register'!A33)</f>
        <v/>
      </c>
      <c r="B33" s="67" t="str">
        <f>IF(A33="","",'Books Register'!C33)</f>
        <v/>
      </c>
      <c r="C33" s="67" t="str">
        <f>IF(A33="","",'Books Register'!D33)</f>
        <v/>
      </c>
      <c r="D33" s="67" t="str">
        <f>IF(A33="","",'Books Register'!F33)</f>
        <v/>
      </c>
      <c r="E33" s="67" t="str">
        <f>IF(A33="","",'Books Register'!G33)</f>
        <v/>
      </c>
      <c r="F33" s="99" t="str">
        <f>IF(A33="","",'Books Register'!H33)</f>
        <v/>
      </c>
      <c r="G33" s="68" t="str">
        <f>IF(A33="","",'Books Register'!L33)</f>
        <v/>
      </c>
      <c r="H33" s="68" t="str">
        <f>IF(A33="","",'Books Register'!M33)</f>
        <v/>
      </c>
      <c r="I33" s="68" t="str">
        <f>IF(A33="","",'Books Register'!N33)</f>
        <v/>
      </c>
      <c r="J33" s="68" t="str">
        <f>IF(A33="","",'Books Register'!O33)</f>
        <v/>
      </c>
      <c r="K33" s="68" t="str">
        <f>IF(A33="","",'Books Register'!P33)</f>
        <v/>
      </c>
      <c r="L33" s="68" t="str">
        <f>IF(A33="","",'Books Register'!AN33)</f>
        <v/>
      </c>
      <c r="M33" s="67" t="str">
        <f>IF(A33="","",'Books Register'!AW33)</f>
        <v/>
      </c>
      <c r="N33" s="67" t="str">
        <f>IF(M33="","",INDEX('GSTR-2B IMS'!$G$5:$G$504,M33))</f>
        <v/>
      </c>
      <c r="O33" s="99" t="str">
        <f>IF(M33="","",INDEX('GSTR-2B IMS'!$H$5:$H$504,M33))</f>
        <v/>
      </c>
      <c r="P33" s="68" t="str">
        <f>IF(M33="","",INDEX('GSTR-2B IMS'!$L$5:$L$504,M33))</f>
        <v/>
      </c>
      <c r="Q33" s="68" t="str">
        <f>IF(M33="","",INDEX('GSTR-2B IMS'!$M$5:$M$504,M33))</f>
        <v/>
      </c>
      <c r="R33" s="68" t="str">
        <f>IF(M33="","",INDEX('GSTR-2B IMS'!$N$5:$N$504,M33))</f>
        <v/>
      </c>
      <c r="S33" s="68" t="str">
        <f>IF(M33="","",INDEX('GSTR-2B IMS'!$O$5:$O$504,M33))</f>
        <v/>
      </c>
      <c r="T33" s="68" t="str">
        <f>IF(M33="","",INDEX('GSTR-2B IMS'!$P$5:$P$504,M33))</f>
        <v/>
      </c>
      <c r="U33" s="68" t="str">
        <f>IF(M33="","",INDEX('GSTR-2B IMS'!$AF$5:$AF$504,M33))</f>
        <v/>
      </c>
      <c r="V33" s="68" t="str">
        <f t="shared" si="0"/>
        <v/>
      </c>
      <c r="W33" s="68" t="str">
        <f t="shared" si="1"/>
        <v/>
      </c>
      <c r="X33" s="67" t="str">
        <f>IF(A33="","",'Books Register'!AX33)</f>
        <v/>
      </c>
      <c r="Y33" s="67" t="str">
        <f>IF(A33="","",'Books Register'!AV33)</f>
        <v/>
      </c>
      <c r="Z33" s="69" t="str">
        <f>IF(A33="","",'Books Register'!AY33)</f>
        <v/>
      </c>
      <c r="AA33" s="70" t="str">
        <f>IF(A33="","",IF(OR(X33="Duplicate",Y33&lt;&gt;"PASS"),"Critical",IF(X33="Only in Books","High",IF(X33="Exact",IF(ABS(N(W33))&gt;=Setup!$B$23,"High","Low"),"Medium"))))</f>
        <v/>
      </c>
    </row>
    <row r="34" spans="1:27" ht="37.950000000000003" customHeight="1" x14ac:dyDescent="0.25">
      <c r="A34" s="98" t="str">
        <f>IF('Books Register'!A34="","",'Books Register'!A34)</f>
        <v/>
      </c>
      <c r="B34" s="67" t="str">
        <f>IF(A34="","",'Books Register'!C34)</f>
        <v/>
      </c>
      <c r="C34" s="67" t="str">
        <f>IF(A34="","",'Books Register'!D34)</f>
        <v/>
      </c>
      <c r="D34" s="67" t="str">
        <f>IF(A34="","",'Books Register'!F34)</f>
        <v/>
      </c>
      <c r="E34" s="67" t="str">
        <f>IF(A34="","",'Books Register'!G34)</f>
        <v/>
      </c>
      <c r="F34" s="99" t="str">
        <f>IF(A34="","",'Books Register'!H34)</f>
        <v/>
      </c>
      <c r="G34" s="68" t="str">
        <f>IF(A34="","",'Books Register'!L34)</f>
        <v/>
      </c>
      <c r="H34" s="68" t="str">
        <f>IF(A34="","",'Books Register'!M34)</f>
        <v/>
      </c>
      <c r="I34" s="68" t="str">
        <f>IF(A34="","",'Books Register'!N34)</f>
        <v/>
      </c>
      <c r="J34" s="68" t="str">
        <f>IF(A34="","",'Books Register'!O34)</f>
        <v/>
      </c>
      <c r="K34" s="68" t="str">
        <f>IF(A34="","",'Books Register'!P34)</f>
        <v/>
      </c>
      <c r="L34" s="68" t="str">
        <f>IF(A34="","",'Books Register'!AN34)</f>
        <v/>
      </c>
      <c r="M34" s="67" t="str">
        <f>IF(A34="","",'Books Register'!AW34)</f>
        <v/>
      </c>
      <c r="N34" s="67" t="str">
        <f>IF(M34="","",INDEX('GSTR-2B IMS'!$G$5:$G$504,M34))</f>
        <v/>
      </c>
      <c r="O34" s="99" t="str">
        <f>IF(M34="","",INDEX('GSTR-2B IMS'!$H$5:$H$504,M34))</f>
        <v/>
      </c>
      <c r="P34" s="68" t="str">
        <f>IF(M34="","",INDEX('GSTR-2B IMS'!$L$5:$L$504,M34))</f>
        <v/>
      </c>
      <c r="Q34" s="68" t="str">
        <f>IF(M34="","",INDEX('GSTR-2B IMS'!$M$5:$M$504,M34))</f>
        <v/>
      </c>
      <c r="R34" s="68" t="str">
        <f>IF(M34="","",INDEX('GSTR-2B IMS'!$N$5:$N$504,M34))</f>
        <v/>
      </c>
      <c r="S34" s="68" t="str">
        <f>IF(M34="","",INDEX('GSTR-2B IMS'!$O$5:$O$504,M34))</f>
        <v/>
      </c>
      <c r="T34" s="68" t="str">
        <f>IF(M34="","",INDEX('GSTR-2B IMS'!$P$5:$P$504,M34))</f>
        <v/>
      </c>
      <c r="U34" s="68" t="str">
        <f>IF(M34="","",INDEX('GSTR-2B IMS'!$AF$5:$AF$504,M34))</f>
        <v/>
      </c>
      <c r="V34" s="68" t="str">
        <f t="shared" si="0"/>
        <v/>
      </c>
      <c r="W34" s="68" t="str">
        <f t="shared" si="1"/>
        <v/>
      </c>
      <c r="X34" s="67" t="str">
        <f>IF(A34="","",'Books Register'!AX34)</f>
        <v/>
      </c>
      <c r="Y34" s="67" t="str">
        <f>IF(A34="","",'Books Register'!AV34)</f>
        <v/>
      </c>
      <c r="Z34" s="69" t="str">
        <f>IF(A34="","",'Books Register'!AY34)</f>
        <v/>
      </c>
      <c r="AA34" s="70" t="str">
        <f>IF(A34="","",IF(OR(X34="Duplicate",Y34&lt;&gt;"PASS"),"Critical",IF(X34="Only in Books","High",IF(X34="Exact",IF(ABS(N(W34))&gt;=Setup!$B$23,"High","Low"),"Medium"))))</f>
        <v/>
      </c>
    </row>
    <row r="35" spans="1:27" ht="37.950000000000003" customHeight="1" x14ac:dyDescent="0.25">
      <c r="A35" s="98" t="str">
        <f>IF('Books Register'!A35="","",'Books Register'!A35)</f>
        <v/>
      </c>
      <c r="B35" s="67" t="str">
        <f>IF(A35="","",'Books Register'!C35)</f>
        <v/>
      </c>
      <c r="C35" s="67" t="str">
        <f>IF(A35="","",'Books Register'!D35)</f>
        <v/>
      </c>
      <c r="D35" s="67" t="str">
        <f>IF(A35="","",'Books Register'!F35)</f>
        <v/>
      </c>
      <c r="E35" s="67" t="str">
        <f>IF(A35="","",'Books Register'!G35)</f>
        <v/>
      </c>
      <c r="F35" s="99" t="str">
        <f>IF(A35="","",'Books Register'!H35)</f>
        <v/>
      </c>
      <c r="G35" s="68" t="str">
        <f>IF(A35="","",'Books Register'!L35)</f>
        <v/>
      </c>
      <c r="H35" s="68" t="str">
        <f>IF(A35="","",'Books Register'!M35)</f>
        <v/>
      </c>
      <c r="I35" s="68" t="str">
        <f>IF(A35="","",'Books Register'!N35)</f>
        <v/>
      </c>
      <c r="J35" s="68" t="str">
        <f>IF(A35="","",'Books Register'!O35)</f>
        <v/>
      </c>
      <c r="K35" s="68" t="str">
        <f>IF(A35="","",'Books Register'!P35)</f>
        <v/>
      </c>
      <c r="L35" s="68" t="str">
        <f>IF(A35="","",'Books Register'!AN35)</f>
        <v/>
      </c>
      <c r="M35" s="67" t="str">
        <f>IF(A35="","",'Books Register'!AW35)</f>
        <v/>
      </c>
      <c r="N35" s="67" t="str">
        <f>IF(M35="","",INDEX('GSTR-2B IMS'!$G$5:$G$504,M35))</f>
        <v/>
      </c>
      <c r="O35" s="99" t="str">
        <f>IF(M35="","",INDEX('GSTR-2B IMS'!$H$5:$H$504,M35))</f>
        <v/>
      </c>
      <c r="P35" s="68" t="str">
        <f>IF(M35="","",INDEX('GSTR-2B IMS'!$L$5:$L$504,M35))</f>
        <v/>
      </c>
      <c r="Q35" s="68" t="str">
        <f>IF(M35="","",INDEX('GSTR-2B IMS'!$M$5:$M$504,M35))</f>
        <v/>
      </c>
      <c r="R35" s="68" t="str">
        <f>IF(M35="","",INDEX('GSTR-2B IMS'!$N$5:$N$504,M35))</f>
        <v/>
      </c>
      <c r="S35" s="68" t="str">
        <f>IF(M35="","",INDEX('GSTR-2B IMS'!$O$5:$O$504,M35))</f>
        <v/>
      </c>
      <c r="T35" s="68" t="str">
        <f>IF(M35="","",INDEX('GSTR-2B IMS'!$P$5:$P$504,M35))</f>
        <v/>
      </c>
      <c r="U35" s="68" t="str">
        <f>IF(M35="","",INDEX('GSTR-2B IMS'!$AF$5:$AF$504,M35))</f>
        <v/>
      </c>
      <c r="V35" s="68" t="str">
        <f t="shared" si="0"/>
        <v/>
      </c>
      <c r="W35" s="68" t="str">
        <f t="shared" si="1"/>
        <v/>
      </c>
      <c r="X35" s="67" t="str">
        <f>IF(A35="","",'Books Register'!AX35)</f>
        <v/>
      </c>
      <c r="Y35" s="67" t="str">
        <f>IF(A35="","",'Books Register'!AV35)</f>
        <v/>
      </c>
      <c r="Z35" s="69" t="str">
        <f>IF(A35="","",'Books Register'!AY35)</f>
        <v/>
      </c>
      <c r="AA35" s="70" t="str">
        <f>IF(A35="","",IF(OR(X35="Duplicate",Y35&lt;&gt;"PASS"),"Critical",IF(X35="Only in Books","High",IF(X35="Exact",IF(ABS(N(W35))&gt;=Setup!$B$23,"High","Low"),"Medium"))))</f>
        <v/>
      </c>
    </row>
    <row r="36" spans="1:27" ht="37.950000000000003" customHeight="1" x14ac:dyDescent="0.25">
      <c r="A36" s="98" t="str">
        <f>IF('Books Register'!A36="","",'Books Register'!A36)</f>
        <v/>
      </c>
      <c r="B36" s="67" t="str">
        <f>IF(A36="","",'Books Register'!C36)</f>
        <v/>
      </c>
      <c r="C36" s="67" t="str">
        <f>IF(A36="","",'Books Register'!D36)</f>
        <v/>
      </c>
      <c r="D36" s="67" t="str">
        <f>IF(A36="","",'Books Register'!F36)</f>
        <v/>
      </c>
      <c r="E36" s="67" t="str">
        <f>IF(A36="","",'Books Register'!G36)</f>
        <v/>
      </c>
      <c r="F36" s="99" t="str">
        <f>IF(A36="","",'Books Register'!H36)</f>
        <v/>
      </c>
      <c r="G36" s="68" t="str">
        <f>IF(A36="","",'Books Register'!L36)</f>
        <v/>
      </c>
      <c r="H36" s="68" t="str">
        <f>IF(A36="","",'Books Register'!M36)</f>
        <v/>
      </c>
      <c r="I36" s="68" t="str">
        <f>IF(A36="","",'Books Register'!N36)</f>
        <v/>
      </c>
      <c r="J36" s="68" t="str">
        <f>IF(A36="","",'Books Register'!O36)</f>
        <v/>
      </c>
      <c r="K36" s="68" t="str">
        <f>IF(A36="","",'Books Register'!P36)</f>
        <v/>
      </c>
      <c r="L36" s="68" t="str">
        <f>IF(A36="","",'Books Register'!AN36)</f>
        <v/>
      </c>
      <c r="M36" s="67" t="str">
        <f>IF(A36="","",'Books Register'!AW36)</f>
        <v/>
      </c>
      <c r="N36" s="67" t="str">
        <f>IF(M36="","",INDEX('GSTR-2B IMS'!$G$5:$G$504,M36))</f>
        <v/>
      </c>
      <c r="O36" s="99" t="str">
        <f>IF(M36="","",INDEX('GSTR-2B IMS'!$H$5:$H$504,M36))</f>
        <v/>
      </c>
      <c r="P36" s="68" t="str">
        <f>IF(M36="","",INDEX('GSTR-2B IMS'!$L$5:$L$504,M36))</f>
        <v/>
      </c>
      <c r="Q36" s="68" t="str">
        <f>IF(M36="","",INDEX('GSTR-2B IMS'!$M$5:$M$504,M36))</f>
        <v/>
      </c>
      <c r="R36" s="68" t="str">
        <f>IF(M36="","",INDEX('GSTR-2B IMS'!$N$5:$N$504,M36))</f>
        <v/>
      </c>
      <c r="S36" s="68" t="str">
        <f>IF(M36="","",INDEX('GSTR-2B IMS'!$O$5:$O$504,M36))</f>
        <v/>
      </c>
      <c r="T36" s="68" t="str">
        <f>IF(M36="","",INDEX('GSTR-2B IMS'!$P$5:$P$504,M36))</f>
        <v/>
      </c>
      <c r="U36" s="68" t="str">
        <f>IF(M36="","",INDEX('GSTR-2B IMS'!$AF$5:$AF$504,M36))</f>
        <v/>
      </c>
      <c r="V36" s="68" t="str">
        <f t="shared" si="0"/>
        <v/>
      </c>
      <c r="W36" s="68" t="str">
        <f t="shared" si="1"/>
        <v/>
      </c>
      <c r="X36" s="67" t="str">
        <f>IF(A36="","",'Books Register'!AX36)</f>
        <v/>
      </c>
      <c r="Y36" s="67" t="str">
        <f>IF(A36="","",'Books Register'!AV36)</f>
        <v/>
      </c>
      <c r="Z36" s="69" t="str">
        <f>IF(A36="","",'Books Register'!AY36)</f>
        <v/>
      </c>
      <c r="AA36" s="70" t="str">
        <f>IF(A36="","",IF(OR(X36="Duplicate",Y36&lt;&gt;"PASS"),"Critical",IF(X36="Only in Books","High",IF(X36="Exact",IF(ABS(N(W36))&gt;=Setup!$B$23,"High","Low"),"Medium"))))</f>
        <v/>
      </c>
    </row>
    <row r="37" spans="1:27" ht="37.950000000000003" customHeight="1" x14ac:dyDescent="0.25">
      <c r="A37" s="98" t="str">
        <f>IF('Books Register'!A37="","",'Books Register'!A37)</f>
        <v/>
      </c>
      <c r="B37" s="67" t="str">
        <f>IF(A37="","",'Books Register'!C37)</f>
        <v/>
      </c>
      <c r="C37" s="67" t="str">
        <f>IF(A37="","",'Books Register'!D37)</f>
        <v/>
      </c>
      <c r="D37" s="67" t="str">
        <f>IF(A37="","",'Books Register'!F37)</f>
        <v/>
      </c>
      <c r="E37" s="67" t="str">
        <f>IF(A37="","",'Books Register'!G37)</f>
        <v/>
      </c>
      <c r="F37" s="99" t="str">
        <f>IF(A37="","",'Books Register'!H37)</f>
        <v/>
      </c>
      <c r="G37" s="68" t="str">
        <f>IF(A37="","",'Books Register'!L37)</f>
        <v/>
      </c>
      <c r="H37" s="68" t="str">
        <f>IF(A37="","",'Books Register'!M37)</f>
        <v/>
      </c>
      <c r="I37" s="68" t="str">
        <f>IF(A37="","",'Books Register'!N37)</f>
        <v/>
      </c>
      <c r="J37" s="68" t="str">
        <f>IF(A37="","",'Books Register'!O37)</f>
        <v/>
      </c>
      <c r="K37" s="68" t="str">
        <f>IF(A37="","",'Books Register'!P37)</f>
        <v/>
      </c>
      <c r="L37" s="68" t="str">
        <f>IF(A37="","",'Books Register'!AN37)</f>
        <v/>
      </c>
      <c r="M37" s="67" t="str">
        <f>IF(A37="","",'Books Register'!AW37)</f>
        <v/>
      </c>
      <c r="N37" s="67" t="str">
        <f>IF(M37="","",INDEX('GSTR-2B IMS'!$G$5:$G$504,M37))</f>
        <v/>
      </c>
      <c r="O37" s="99" t="str">
        <f>IF(M37="","",INDEX('GSTR-2B IMS'!$H$5:$H$504,M37))</f>
        <v/>
      </c>
      <c r="P37" s="68" t="str">
        <f>IF(M37="","",INDEX('GSTR-2B IMS'!$L$5:$L$504,M37))</f>
        <v/>
      </c>
      <c r="Q37" s="68" t="str">
        <f>IF(M37="","",INDEX('GSTR-2B IMS'!$M$5:$M$504,M37))</f>
        <v/>
      </c>
      <c r="R37" s="68" t="str">
        <f>IF(M37="","",INDEX('GSTR-2B IMS'!$N$5:$N$504,M37))</f>
        <v/>
      </c>
      <c r="S37" s="68" t="str">
        <f>IF(M37="","",INDEX('GSTR-2B IMS'!$O$5:$O$504,M37))</f>
        <v/>
      </c>
      <c r="T37" s="68" t="str">
        <f>IF(M37="","",INDEX('GSTR-2B IMS'!$P$5:$P$504,M37))</f>
        <v/>
      </c>
      <c r="U37" s="68" t="str">
        <f>IF(M37="","",INDEX('GSTR-2B IMS'!$AF$5:$AF$504,M37))</f>
        <v/>
      </c>
      <c r="V37" s="68" t="str">
        <f t="shared" si="0"/>
        <v/>
      </c>
      <c r="W37" s="68" t="str">
        <f t="shared" si="1"/>
        <v/>
      </c>
      <c r="X37" s="67" t="str">
        <f>IF(A37="","",'Books Register'!AX37)</f>
        <v/>
      </c>
      <c r="Y37" s="67" t="str">
        <f>IF(A37="","",'Books Register'!AV37)</f>
        <v/>
      </c>
      <c r="Z37" s="69" t="str">
        <f>IF(A37="","",'Books Register'!AY37)</f>
        <v/>
      </c>
      <c r="AA37" s="70" t="str">
        <f>IF(A37="","",IF(OR(X37="Duplicate",Y37&lt;&gt;"PASS"),"Critical",IF(X37="Only in Books","High",IF(X37="Exact",IF(ABS(N(W37))&gt;=Setup!$B$23,"High","Low"),"Medium"))))</f>
        <v/>
      </c>
    </row>
    <row r="38" spans="1:27" ht="37.950000000000003" customHeight="1" x14ac:dyDescent="0.25">
      <c r="A38" s="98" t="str">
        <f>IF('Books Register'!A38="","",'Books Register'!A38)</f>
        <v/>
      </c>
      <c r="B38" s="67" t="str">
        <f>IF(A38="","",'Books Register'!C38)</f>
        <v/>
      </c>
      <c r="C38" s="67" t="str">
        <f>IF(A38="","",'Books Register'!D38)</f>
        <v/>
      </c>
      <c r="D38" s="67" t="str">
        <f>IF(A38="","",'Books Register'!F38)</f>
        <v/>
      </c>
      <c r="E38" s="67" t="str">
        <f>IF(A38="","",'Books Register'!G38)</f>
        <v/>
      </c>
      <c r="F38" s="99" t="str">
        <f>IF(A38="","",'Books Register'!H38)</f>
        <v/>
      </c>
      <c r="G38" s="68" t="str">
        <f>IF(A38="","",'Books Register'!L38)</f>
        <v/>
      </c>
      <c r="H38" s="68" t="str">
        <f>IF(A38="","",'Books Register'!M38)</f>
        <v/>
      </c>
      <c r="I38" s="68" t="str">
        <f>IF(A38="","",'Books Register'!N38)</f>
        <v/>
      </c>
      <c r="J38" s="68" t="str">
        <f>IF(A38="","",'Books Register'!O38)</f>
        <v/>
      </c>
      <c r="K38" s="68" t="str">
        <f>IF(A38="","",'Books Register'!P38)</f>
        <v/>
      </c>
      <c r="L38" s="68" t="str">
        <f>IF(A38="","",'Books Register'!AN38)</f>
        <v/>
      </c>
      <c r="M38" s="67" t="str">
        <f>IF(A38="","",'Books Register'!AW38)</f>
        <v/>
      </c>
      <c r="N38" s="67" t="str">
        <f>IF(M38="","",INDEX('GSTR-2B IMS'!$G$5:$G$504,M38))</f>
        <v/>
      </c>
      <c r="O38" s="99" t="str">
        <f>IF(M38="","",INDEX('GSTR-2B IMS'!$H$5:$H$504,M38))</f>
        <v/>
      </c>
      <c r="P38" s="68" t="str">
        <f>IF(M38="","",INDEX('GSTR-2B IMS'!$L$5:$L$504,M38))</f>
        <v/>
      </c>
      <c r="Q38" s="68" t="str">
        <f>IF(M38="","",INDEX('GSTR-2B IMS'!$M$5:$M$504,M38))</f>
        <v/>
      </c>
      <c r="R38" s="68" t="str">
        <f>IF(M38="","",INDEX('GSTR-2B IMS'!$N$5:$N$504,M38))</f>
        <v/>
      </c>
      <c r="S38" s="68" t="str">
        <f>IF(M38="","",INDEX('GSTR-2B IMS'!$O$5:$O$504,M38))</f>
        <v/>
      </c>
      <c r="T38" s="68" t="str">
        <f>IF(M38="","",INDEX('GSTR-2B IMS'!$P$5:$P$504,M38))</f>
        <v/>
      </c>
      <c r="U38" s="68" t="str">
        <f>IF(M38="","",INDEX('GSTR-2B IMS'!$AF$5:$AF$504,M38))</f>
        <v/>
      </c>
      <c r="V38" s="68" t="str">
        <f t="shared" si="0"/>
        <v/>
      </c>
      <c r="W38" s="68" t="str">
        <f t="shared" si="1"/>
        <v/>
      </c>
      <c r="X38" s="67" t="str">
        <f>IF(A38="","",'Books Register'!AX38)</f>
        <v/>
      </c>
      <c r="Y38" s="67" t="str">
        <f>IF(A38="","",'Books Register'!AV38)</f>
        <v/>
      </c>
      <c r="Z38" s="69" t="str">
        <f>IF(A38="","",'Books Register'!AY38)</f>
        <v/>
      </c>
      <c r="AA38" s="70" t="str">
        <f>IF(A38="","",IF(OR(X38="Duplicate",Y38&lt;&gt;"PASS"),"Critical",IF(X38="Only in Books","High",IF(X38="Exact",IF(ABS(N(W38))&gt;=Setup!$B$23,"High","Low"),"Medium"))))</f>
        <v/>
      </c>
    </row>
    <row r="39" spans="1:27" ht="37.950000000000003" customHeight="1" x14ac:dyDescent="0.25">
      <c r="A39" s="98" t="str">
        <f>IF('Books Register'!A39="","",'Books Register'!A39)</f>
        <v/>
      </c>
      <c r="B39" s="67" t="str">
        <f>IF(A39="","",'Books Register'!C39)</f>
        <v/>
      </c>
      <c r="C39" s="67" t="str">
        <f>IF(A39="","",'Books Register'!D39)</f>
        <v/>
      </c>
      <c r="D39" s="67" t="str">
        <f>IF(A39="","",'Books Register'!F39)</f>
        <v/>
      </c>
      <c r="E39" s="67" t="str">
        <f>IF(A39="","",'Books Register'!G39)</f>
        <v/>
      </c>
      <c r="F39" s="99" t="str">
        <f>IF(A39="","",'Books Register'!H39)</f>
        <v/>
      </c>
      <c r="G39" s="68" t="str">
        <f>IF(A39="","",'Books Register'!L39)</f>
        <v/>
      </c>
      <c r="H39" s="68" t="str">
        <f>IF(A39="","",'Books Register'!M39)</f>
        <v/>
      </c>
      <c r="I39" s="68" t="str">
        <f>IF(A39="","",'Books Register'!N39)</f>
        <v/>
      </c>
      <c r="J39" s="68" t="str">
        <f>IF(A39="","",'Books Register'!O39)</f>
        <v/>
      </c>
      <c r="K39" s="68" t="str">
        <f>IF(A39="","",'Books Register'!P39)</f>
        <v/>
      </c>
      <c r="L39" s="68" t="str">
        <f>IF(A39="","",'Books Register'!AN39)</f>
        <v/>
      </c>
      <c r="M39" s="67" t="str">
        <f>IF(A39="","",'Books Register'!AW39)</f>
        <v/>
      </c>
      <c r="N39" s="67" t="str">
        <f>IF(M39="","",INDEX('GSTR-2B IMS'!$G$5:$G$504,M39))</f>
        <v/>
      </c>
      <c r="O39" s="99" t="str">
        <f>IF(M39="","",INDEX('GSTR-2B IMS'!$H$5:$H$504,M39))</f>
        <v/>
      </c>
      <c r="P39" s="68" t="str">
        <f>IF(M39="","",INDEX('GSTR-2B IMS'!$L$5:$L$504,M39))</f>
        <v/>
      </c>
      <c r="Q39" s="68" t="str">
        <f>IF(M39="","",INDEX('GSTR-2B IMS'!$M$5:$M$504,M39))</f>
        <v/>
      </c>
      <c r="R39" s="68" t="str">
        <f>IF(M39="","",INDEX('GSTR-2B IMS'!$N$5:$N$504,M39))</f>
        <v/>
      </c>
      <c r="S39" s="68" t="str">
        <f>IF(M39="","",INDEX('GSTR-2B IMS'!$O$5:$O$504,M39))</f>
        <v/>
      </c>
      <c r="T39" s="68" t="str">
        <f>IF(M39="","",INDEX('GSTR-2B IMS'!$P$5:$P$504,M39))</f>
        <v/>
      </c>
      <c r="U39" s="68" t="str">
        <f>IF(M39="","",INDEX('GSTR-2B IMS'!$AF$5:$AF$504,M39))</f>
        <v/>
      </c>
      <c r="V39" s="68" t="str">
        <f t="shared" si="0"/>
        <v/>
      </c>
      <c r="W39" s="68" t="str">
        <f t="shared" si="1"/>
        <v/>
      </c>
      <c r="X39" s="67" t="str">
        <f>IF(A39="","",'Books Register'!AX39)</f>
        <v/>
      </c>
      <c r="Y39" s="67" t="str">
        <f>IF(A39="","",'Books Register'!AV39)</f>
        <v/>
      </c>
      <c r="Z39" s="69" t="str">
        <f>IF(A39="","",'Books Register'!AY39)</f>
        <v/>
      </c>
      <c r="AA39" s="70" t="str">
        <f>IF(A39="","",IF(OR(X39="Duplicate",Y39&lt;&gt;"PASS"),"Critical",IF(X39="Only in Books","High",IF(X39="Exact",IF(ABS(N(W39))&gt;=Setup!$B$23,"High","Low"),"Medium"))))</f>
        <v/>
      </c>
    </row>
    <row r="40" spans="1:27" ht="37.950000000000003" customHeight="1" x14ac:dyDescent="0.25">
      <c r="A40" s="98" t="str">
        <f>IF('Books Register'!A40="","",'Books Register'!A40)</f>
        <v/>
      </c>
      <c r="B40" s="67" t="str">
        <f>IF(A40="","",'Books Register'!C40)</f>
        <v/>
      </c>
      <c r="C40" s="67" t="str">
        <f>IF(A40="","",'Books Register'!D40)</f>
        <v/>
      </c>
      <c r="D40" s="67" t="str">
        <f>IF(A40="","",'Books Register'!F40)</f>
        <v/>
      </c>
      <c r="E40" s="67" t="str">
        <f>IF(A40="","",'Books Register'!G40)</f>
        <v/>
      </c>
      <c r="F40" s="99" t="str">
        <f>IF(A40="","",'Books Register'!H40)</f>
        <v/>
      </c>
      <c r="G40" s="68" t="str">
        <f>IF(A40="","",'Books Register'!L40)</f>
        <v/>
      </c>
      <c r="H40" s="68" t="str">
        <f>IF(A40="","",'Books Register'!M40)</f>
        <v/>
      </c>
      <c r="I40" s="68" t="str">
        <f>IF(A40="","",'Books Register'!N40)</f>
        <v/>
      </c>
      <c r="J40" s="68" t="str">
        <f>IF(A40="","",'Books Register'!O40)</f>
        <v/>
      </c>
      <c r="K40" s="68" t="str">
        <f>IF(A40="","",'Books Register'!P40)</f>
        <v/>
      </c>
      <c r="L40" s="68" t="str">
        <f>IF(A40="","",'Books Register'!AN40)</f>
        <v/>
      </c>
      <c r="M40" s="67" t="str">
        <f>IF(A40="","",'Books Register'!AW40)</f>
        <v/>
      </c>
      <c r="N40" s="67" t="str">
        <f>IF(M40="","",INDEX('GSTR-2B IMS'!$G$5:$G$504,M40))</f>
        <v/>
      </c>
      <c r="O40" s="99" t="str">
        <f>IF(M40="","",INDEX('GSTR-2B IMS'!$H$5:$H$504,M40))</f>
        <v/>
      </c>
      <c r="P40" s="68" t="str">
        <f>IF(M40="","",INDEX('GSTR-2B IMS'!$L$5:$L$504,M40))</f>
        <v/>
      </c>
      <c r="Q40" s="68" t="str">
        <f>IF(M40="","",INDEX('GSTR-2B IMS'!$M$5:$M$504,M40))</f>
        <v/>
      </c>
      <c r="R40" s="68" t="str">
        <f>IF(M40="","",INDEX('GSTR-2B IMS'!$N$5:$N$504,M40))</f>
        <v/>
      </c>
      <c r="S40" s="68" t="str">
        <f>IF(M40="","",INDEX('GSTR-2B IMS'!$O$5:$O$504,M40))</f>
        <v/>
      </c>
      <c r="T40" s="68" t="str">
        <f>IF(M40="","",INDEX('GSTR-2B IMS'!$P$5:$P$504,M40))</f>
        <v/>
      </c>
      <c r="U40" s="68" t="str">
        <f>IF(M40="","",INDEX('GSTR-2B IMS'!$AF$5:$AF$504,M40))</f>
        <v/>
      </c>
      <c r="V40" s="68" t="str">
        <f t="shared" si="0"/>
        <v/>
      </c>
      <c r="W40" s="68" t="str">
        <f t="shared" si="1"/>
        <v/>
      </c>
      <c r="X40" s="67" t="str">
        <f>IF(A40="","",'Books Register'!AX40)</f>
        <v/>
      </c>
      <c r="Y40" s="67" t="str">
        <f>IF(A40="","",'Books Register'!AV40)</f>
        <v/>
      </c>
      <c r="Z40" s="69" t="str">
        <f>IF(A40="","",'Books Register'!AY40)</f>
        <v/>
      </c>
      <c r="AA40" s="70" t="str">
        <f>IF(A40="","",IF(OR(X40="Duplicate",Y40&lt;&gt;"PASS"),"Critical",IF(X40="Only in Books","High",IF(X40="Exact",IF(ABS(N(W40))&gt;=Setup!$B$23,"High","Low"),"Medium"))))</f>
        <v/>
      </c>
    </row>
    <row r="41" spans="1:27" ht="37.950000000000003" customHeight="1" x14ac:dyDescent="0.25">
      <c r="A41" s="98" t="str">
        <f>IF('Books Register'!A41="","",'Books Register'!A41)</f>
        <v/>
      </c>
      <c r="B41" s="67" t="str">
        <f>IF(A41="","",'Books Register'!C41)</f>
        <v/>
      </c>
      <c r="C41" s="67" t="str">
        <f>IF(A41="","",'Books Register'!D41)</f>
        <v/>
      </c>
      <c r="D41" s="67" t="str">
        <f>IF(A41="","",'Books Register'!F41)</f>
        <v/>
      </c>
      <c r="E41" s="67" t="str">
        <f>IF(A41="","",'Books Register'!G41)</f>
        <v/>
      </c>
      <c r="F41" s="99" t="str">
        <f>IF(A41="","",'Books Register'!H41)</f>
        <v/>
      </c>
      <c r="G41" s="68" t="str">
        <f>IF(A41="","",'Books Register'!L41)</f>
        <v/>
      </c>
      <c r="H41" s="68" t="str">
        <f>IF(A41="","",'Books Register'!M41)</f>
        <v/>
      </c>
      <c r="I41" s="68" t="str">
        <f>IF(A41="","",'Books Register'!N41)</f>
        <v/>
      </c>
      <c r="J41" s="68" t="str">
        <f>IF(A41="","",'Books Register'!O41)</f>
        <v/>
      </c>
      <c r="K41" s="68" t="str">
        <f>IF(A41="","",'Books Register'!P41)</f>
        <v/>
      </c>
      <c r="L41" s="68" t="str">
        <f>IF(A41="","",'Books Register'!AN41)</f>
        <v/>
      </c>
      <c r="M41" s="67" t="str">
        <f>IF(A41="","",'Books Register'!AW41)</f>
        <v/>
      </c>
      <c r="N41" s="67" t="str">
        <f>IF(M41="","",INDEX('GSTR-2B IMS'!$G$5:$G$504,M41))</f>
        <v/>
      </c>
      <c r="O41" s="99" t="str">
        <f>IF(M41="","",INDEX('GSTR-2B IMS'!$H$5:$H$504,M41))</f>
        <v/>
      </c>
      <c r="P41" s="68" t="str">
        <f>IF(M41="","",INDEX('GSTR-2B IMS'!$L$5:$L$504,M41))</f>
        <v/>
      </c>
      <c r="Q41" s="68" t="str">
        <f>IF(M41="","",INDEX('GSTR-2B IMS'!$M$5:$M$504,M41))</f>
        <v/>
      </c>
      <c r="R41" s="68" t="str">
        <f>IF(M41="","",INDEX('GSTR-2B IMS'!$N$5:$N$504,M41))</f>
        <v/>
      </c>
      <c r="S41" s="68" t="str">
        <f>IF(M41="","",INDEX('GSTR-2B IMS'!$O$5:$O$504,M41))</f>
        <v/>
      </c>
      <c r="T41" s="68" t="str">
        <f>IF(M41="","",INDEX('GSTR-2B IMS'!$P$5:$P$504,M41))</f>
        <v/>
      </c>
      <c r="U41" s="68" t="str">
        <f>IF(M41="","",INDEX('GSTR-2B IMS'!$AF$5:$AF$504,M41))</f>
        <v/>
      </c>
      <c r="V41" s="68" t="str">
        <f t="shared" si="0"/>
        <v/>
      </c>
      <c r="W41" s="68" t="str">
        <f t="shared" si="1"/>
        <v/>
      </c>
      <c r="X41" s="67" t="str">
        <f>IF(A41="","",'Books Register'!AX41)</f>
        <v/>
      </c>
      <c r="Y41" s="67" t="str">
        <f>IF(A41="","",'Books Register'!AV41)</f>
        <v/>
      </c>
      <c r="Z41" s="69" t="str">
        <f>IF(A41="","",'Books Register'!AY41)</f>
        <v/>
      </c>
      <c r="AA41" s="70" t="str">
        <f>IF(A41="","",IF(OR(X41="Duplicate",Y41&lt;&gt;"PASS"),"Critical",IF(X41="Only in Books","High",IF(X41="Exact",IF(ABS(N(W41))&gt;=Setup!$B$23,"High","Low"),"Medium"))))</f>
        <v/>
      </c>
    </row>
    <row r="42" spans="1:27" ht="37.950000000000003" customHeight="1" x14ac:dyDescent="0.25">
      <c r="A42" s="98" t="str">
        <f>IF('Books Register'!A42="","",'Books Register'!A42)</f>
        <v/>
      </c>
      <c r="B42" s="67" t="str">
        <f>IF(A42="","",'Books Register'!C42)</f>
        <v/>
      </c>
      <c r="C42" s="67" t="str">
        <f>IF(A42="","",'Books Register'!D42)</f>
        <v/>
      </c>
      <c r="D42" s="67" t="str">
        <f>IF(A42="","",'Books Register'!F42)</f>
        <v/>
      </c>
      <c r="E42" s="67" t="str">
        <f>IF(A42="","",'Books Register'!G42)</f>
        <v/>
      </c>
      <c r="F42" s="99" t="str">
        <f>IF(A42="","",'Books Register'!H42)</f>
        <v/>
      </c>
      <c r="G42" s="68" t="str">
        <f>IF(A42="","",'Books Register'!L42)</f>
        <v/>
      </c>
      <c r="H42" s="68" t="str">
        <f>IF(A42="","",'Books Register'!M42)</f>
        <v/>
      </c>
      <c r="I42" s="68" t="str">
        <f>IF(A42="","",'Books Register'!N42)</f>
        <v/>
      </c>
      <c r="J42" s="68" t="str">
        <f>IF(A42="","",'Books Register'!O42)</f>
        <v/>
      </c>
      <c r="K42" s="68" t="str">
        <f>IF(A42="","",'Books Register'!P42)</f>
        <v/>
      </c>
      <c r="L42" s="68" t="str">
        <f>IF(A42="","",'Books Register'!AN42)</f>
        <v/>
      </c>
      <c r="M42" s="67" t="str">
        <f>IF(A42="","",'Books Register'!AW42)</f>
        <v/>
      </c>
      <c r="N42" s="67" t="str">
        <f>IF(M42="","",INDEX('GSTR-2B IMS'!$G$5:$G$504,M42))</f>
        <v/>
      </c>
      <c r="O42" s="99" t="str">
        <f>IF(M42="","",INDEX('GSTR-2B IMS'!$H$5:$H$504,M42))</f>
        <v/>
      </c>
      <c r="P42" s="68" t="str">
        <f>IF(M42="","",INDEX('GSTR-2B IMS'!$L$5:$L$504,M42))</f>
        <v/>
      </c>
      <c r="Q42" s="68" t="str">
        <f>IF(M42="","",INDEX('GSTR-2B IMS'!$M$5:$M$504,M42))</f>
        <v/>
      </c>
      <c r="R42" s="68" t="str">
        <f>IF(M42="","",INDEX('GSTR-2B IMS'!$N$5:$N$504,M42))</f>
        <v/>
      </c>
      <c r="S42" s="68" t="str">
        <f>IF(M42="","",INDEX('GSTR-2B IMS'!$O$5:$O$504,M42))</f>
        <v/>
      </c>
      <c r="T42" s="68" t="str">
        <f>IF(M42="","",INDEX('GSTR-2B IMS'!$P$5:$P$504,M42))</f>
        <v/>
      </c>
      <c r="U42" s="68" t="str">
        <f>IF(M42="","",INDEX('GSTR-2B IMS'!$AF$5:$AF$504,M42))</f>
        <v/>
      </c>
      <c r="V42" s="68" t="str">
        <f t="shared" si="0"/>
        <v/>
      </c>
      <c r="W42" s="68" t="str">
        <f t="shared" si="1"/>
        <v/>
      </c>
      <c r="X42" s="67" t="str">
        <f>IF(A42="","",'Books Register'!AX42)</f>
        <v/>
      </c>
      <c r="Y42" s="67" t="str">
        <f>IF(A42="","",'Books Register'!AV42)</f>
        <v/>
      </c>
      <c r="Z42" s="69" t="str">
        <f>IF(A42="","",'Books Register'!AY42)</f>
        <v/>
      </c>
      <c r="AA42" s="70" t="str">
        <f>IF(A42="","",IF(OR(X42="Duplicate",Y42&lt;&gt;"PASS"),"Critical",IF(X42="Only in Books","High",IF(X42="Exact",IF(ABS(N(W42))&gt;=Setup!$B$23,"High","Low"),"Medium"))))</f>
        <v/>
      </c>
    </row>
    <row r="43" spans="1:27" ht="37.950000000000003" customHeight="1" x14ac:dyDescent="0.25">
      <c r="A43" s="98" t="str">
        <f>IF('Books Register'!A43="","",'Books Register'!A43)</f>
        <v/>
      </c>
      <c r="B43" s="67" t="str">
        <f>IF(A43="","",'Books Register'!C43)</f>
        <v/>
      </c>
      <c r="C43" s="67" t="str">
        <f>IF(A43="","",'Books Register'!D43)</f>
        <v/>
      </c>
      <c r="D43" s="67" t="str">
        <f>IF(A43="","",'Books Register'!F43)</f>
        <v/>
      </c>
      <c r="E43" s="67" t="str">
        <f>IF(A43="","",'Books Register'!G43)</f>
        <v/>
      </c>
      <c r="F43" s="99" t="str">
        <f>IF(A43="","",'Books Register'!H43)</f>
        <v/>
      </c>
      <c r="G43" s="68" t="str">
        <f>IF(A43="","",'Books Register'!L43)</f>
        <v/>
      </c>
      <c r="H43" s="68" t="str">
        <f>IF(A43="","",'Books Register'!M43)</f>
        <v/>
      </c>
      <c r="I43" s="68" t="str">
        <f>IF(A43="","",'Books Register'!N43)</f>
        <v/>
      </c>
      <c r="J43" s="68" t="str">
        <f>IF(A43="","",'Books Register'!O43)</f>
        <v/>
      </c>
      <c r="K43" s="68" t="str">
        <f>IF(A43="","",'Books Register'!P43)</f>
        <v/>
      </c>
      <c r="L43" s="68" t="str">
        <f>IF(A43="","",'Books Register'!AN43)</f>
        <v/>
      </c>
      <c r="M43" s="67" t="str">
        <f>IF(A43="","",'Books Register'!AW43)</f>
        <v/>
      </c>
      <c r="N43" s="67" t="str">
        <f>IF(M43="","",INDEX('GSTR-2B IMS'!$G$5:$G$504,M43))</f>
        <v/>
      </c>
      <c r="O43" s="99" t="str">
        <f>IF(M43="","",INDEX('GSTR-2B IMS'!$H$5:$H$504,M43))</f>
        <v/>
      </c>
      <c r="P43" s="68" t="str">
        <f>IF(M43="","",INDEX('GSTR-2B IMS'!$L$5:$L$504,M43))</f>
        <v/>
      </c>
      <c r="Q43" s="68" t="str">
        <f>IF(M43="","",INDEX('GSTR-2B IMS'!$M$5:$M$504,M43))</f>
        <v/>
      </c>
      <c r="R43" s="68" t="str">
        <f>IF(M43="","",INDEX('GSTR-2B IMS'!$N$5:$N$504,M43))</f>
        <v/>
      </c>
      <c r="S43" s="68" t="str">
        <f>IF(M43="","",INDEX('GSTR-2B IMS'!$O$5:$O$504,M43))</f>
        <v/>
      </c>
      <c r="T43" s="68" t="str">
        <f>IF(M43="","",INDEX('GSTR-2B IMS'!$P$5:$P$504,M43))</f>
        <v/>
      </c>
      <c r="U43" s="68" t="str">
        <f>IF(M43="","",INDEX('GSTR-2B IMS'!$AF$5:$AF$504,M43))</f>
        <v/>
      </c>
      <c r="V43" s="68" t="str">
        <f t="shared" si="0"/>
        <v/>
      </c>
      <c r="W43" s="68" t="str">
        <f t="shared" si="1"/>
        <v/>
      </c>
      <c r="X43" s="67" t="str">
        <f>IF(A43="","",'Books Register'!AX43)</f>
        <v/>
      </c>
      <c r="Y43" s="67" t="str">
        <f>IF(A43="","",'Books Register'!AV43)</f>
        <v/>
      </c>
      <c r="Z43" s="69" t="str">
        <f>IF(A43="","",'Books Register'!AY43)</f>
        <v/>
      </c>
      <c r="AA43" s="70" t="str">
        <f>IF(A43="","",IF(OR(X43="Duplicate",Y43&lt;&gt;"PASS"),"Critical",IF(X43="Only in Books","High",IF(X43="Exact",IF(ABS(N(W43))&gt;=Setup!$B$23,"High","Low"),"Medium"))))</f>
        <v/>
      </c>
    </row>
    <row r="44" spans="1:27" ht="37.950000000000003" customHeight="1" x14ac:dyDescent="0.25">
      <c r="A44" s="98" t="str">
        <f>IF('Books Register'!A44="","",'Books Register'!A44)</f>
        <v/>
      </c>
      <c r="B44" s="67" t="str">
        <f>IF(A44="","",'Books Register'!C44)</f>
        <v/>
      </c>
      <c r="C44" s="67" t="str">
        <f>IF(A44="","",'Books Register'!D44)</f>
        <v/>
      </c>
      <c r="D44" s="67" t="str">
        <f>IF(A44="","",'Books Register'!F44)</f>
        <v/>
      </c>
      <c r="E44" s="67" t="str">
        <f>IF(A44="","",'Books Register'!G44)</f>
        <v/>
      </c>
      <c r="F44" s="99" t="str">
        <f>IF(A44="","",'Books Register'!H44)</f>
        <v/>
      </c>
      <c r="G44" s="68" t="str">
        <f>IF(A44="","",'Books Register'!L44)</f>
        <v/>
      </c>
      <c r="H44" s="68" t="str">
        <f>IF(A44="","",'Books Register'!M44)</f>
        <v/>
      </c>
      <c r="I44" s="68" t="str">
        <f>IF(A44="","",'Books Register'!N44)</f>
        <v/>
      </c>
      <c r="J44" s="68" t="str">
        <f>IF(A44="","",'Books Register'!O44)</f>
        <v/>
      </c>
      <c r="K44" s="68" t="str">
        <f>IF(A44="","",'Books Register'!P44)</f>
        <v/>
      </c>
      <c r="L44" s="68" t="str">
        <f>IF(A44="","",'Books Register'!AN44)</f>
        <v/>
      </c>
      <c r="M44" s="67" t="str">
        <f>IF(A44="","",'Books Register'!AW44)</f>
        <v/>
      </c>
      <c r="N44" s="67" t="str">
        <f>IF(M44="","",INDEX('GSTR-2B IMS'!$G$5:$G$504,M44))</f>
        <v/>
      </c>
      <c r="O44" s="99" t="str">
        <f>IF(M44="","",INDEX('GSTR-2B IMS'!$H$5:$H$504,M44))</f>
        <v/>
      </c>
      <c r="P44" s="68" t="str">
        <f>IF(M44="","",INDEX('GSTR-2B IMS'!$L$5:$L$504,M44))</f>
        <v/>
      </c>
      <c r="Q44" s="68" t="str">
        <f>IF(M44="","",INDEX('GSTR-2B IMS'!$M$5:$M$504,M44))</f>
        <v/>
      </c>
      <c r="R44" s="68" t="str">
        <f>IF(M44="","",INDEX('GSTR-2B IMS'!$N$5:$N$504,M44))</f>
        <v/>
      </c>
      <c r="S44" s="68" t="str">
        <f>IF(M44="","",INDEX('GSTR-2B IMS'!$O$5:$O$504,M44))</f>
        <v/>
      </c>
      <c r="T44" s="68" t="str">
        <f>IF(M44="","",INDEX('GSTR-2B IMS'!$P$5:$P$504,M44))</f>
        <v/>
      </c>
      <c r="U44" s="68" t="str">
        <f>IF(M44="","",INDEX('GSTR-2B IMS'!$AF$5:$AF$504,M44))</f>
        <v/>
      </c>
      <c r="V44" s="68" t="str">
        <f t="shared" si="0"/>
        <v/>
      </c>
      <c r="W44" s="68" t="str">
        <f t="shared" si="1"/>
        <v/>
      </c>
      <c r="X44" s="67" t="str">
        <f>IF(A44="","",'Books Register'!AX44)</f>
        <v/>
      </c>
      <c r="Y44" s="67" t="str">
        <f>IF(A44="","",'Books Register'!AV44)</f>
        <v/>
      </c>
      <c r="Z44" s="69" t="str">
        <f>IF(A44="","",'Books Register'!AY44)</f>
        <v/>
      </c>
      <c r="AA44" s="70" t="str">
        <f>IF(A44="","",IF(OR(X44="Duplicate",Y44&lt;&gt;"PASS"),"Critical",IF(X44="Only in Books","High",IF(X44="Exact",IF(ABS(N(W44))&gt;=Setup!$B$23,"High","Low"),"Medium"))))</f>
        <v/>
      </c>
    </row>
    <row r="45" spans="1:27" ht="37.950000000000003" customHeight="1" x14ac:dyDescent="0.25">
      <c r="A45" s="98" t="str">
        <f>IF('Books Register'!A45="","",'Books Register'!A45)</f>
        <v/>
      </c>
      <c r="B45" s="67" t="str">
        <f>IF(A45="","",'Books Register'!C45)</f>
        <v/>
      </c>
      <c r="C45" s="67" t="str">
        <f>IF(A45="","",'Books Register'!D45)</f>
        <v/>
      </c>
      <c r="D45" s="67" t="str">
        <f>IF(A45="","",'Books Register'!F45)</f>
        <v/>
      </c>
      <c r="E45" s="67" t="str">
        <f>IF(A45="","",'Books Register'!G45)</f>
        <v/>
      </c>
      <c r="F45" s="99" t="str">
        <f>IF(A45="","",'Books Register'!H45)</f>
        <v/>
      </c>
      <c r="G45" s="68" t="str">
        <f>IF(A45="","",'Books Register'!L45)</f>
        <v/>
      </c>
      <c r="H45" s="68" t="str">
        <f>IF(A45="","",'Books Register'!M45)</f>
        <v/>
      </c>
      <c r="I45" s="68" t="str">
        <f>IF(A45="","",'Books Register'!N45)</f>
        <v/>
      </c>
      <c r="J45" s="68" t="str">
        <f>IF(A45="","",'Books Register'!O45)</f>
        <v/>
      </c>
      <c r="K45" s="68" t="str">
        <f>IF(A45="","",'Books Register'!P45)</f>
        <v/>
      </c>
      <c r="L45" s="68" t="str">
        <f>IF(A45="","",'Books Register'!AN45)</f>
        <v/>
      </c>
      <c r="M45" s="67" t="str">
        <f>IF(A45="","",'Books Register'!AW45)</f>
        <v/>
      </c>
      <c r="N45" s="67" t="str">
        <f>IF(M45="","",INDEX('GSTR-2B IMS'!$G$5:$G$504,M45))</f>
        <v/>
      </c>
      <c r="O45" s="99" t="str">
        <f>IF(M45="","",INDEX('GSTR-2B IMS'!$H$5:$H$504,M45))</f>
        <v/>
      </c>
      <c r="P45" s="68" t="str">
        <f>IF(M45="","",INDEX('GSTR-2B IMS'!$L$5:$L$504,M45))</f>
        <v/>
      </c>
      <c r="Q45" s="68" t="str">
        <f>IF(M45="","",INDEX('GSTR-2B IMS'!$M$5:$M$504,M45))</f>
        <v/>
      </c>
      <c r="R45" s="68" t="str">
        <f>IF(M45="","",INDEX('GSTR-2B IMS'!$N$5:$N$504,M45))</f>
        <v/>
      </c>
      <c r="S45" s="68" t="str">
        <f>IF(M45="","",INDEX('GSTR-2B IMS'!$O$5:$O$504,M45))</f>
        <v/>
      </c>
      <c r="T45" s="68" t="str">
        <f>IF(M45="","",INDEX('GSTR-2B IMS'!$P$5:$P$504,M45))</f>
        <v/>
      </c>
      <c r="U45" s="68" t="str">
        <f>IF(M45="","",INDEX('GSTR-2B IMS'!$AF$5:$AF$504,M45))</f>
        <v/>
      </c>
      <c r="V45" s="68" t="str">
        <f t="shared" si="0"/>
        <v/>
      </c>
      <c r="W45" s="68" t="str">
        <f t="shared" si="1"/>
        <v/>
      </c>
      <c r="X45" s="67" t="str">
        <f>IF(A45="","",'Books Register'!AX45)</f>
        <v/>
      </c>
      <c r="Y45" s="67" t="str">
        <f>IF(A45="","",'Books Register'!AV45)</f>
        <v/>
      </c>
      <c r="Z45" s="69" t="str">
        <f>IF(A45="","",'Books Register'!AY45)</f>
        <v/>
      </c>
      <c r="AA45" s="70" t="str">
        <f>IF(A45="","",IF(OR(X45="Duplicate",Y45&lt;&gt;"PASS"),"Critical",IF(X45="Only in Books","High",IF(X45="Exact",IF(ABS(N(W45))&gt;=Setup!$B$23,"High","Low"),"Medium"))))</f>
        <v/>
      </c>
    </row>
    <row r="46" spans="1:27" ht="37.950000000000003" customHeight="1" x14ac:dyDescent="0.25">
      <c r="A46" s="98" t="str">
        <f>IF('Books Register'!A46="","",'Books Register'!A46)</f>
        <v/>
      </c>
      <c r="B46" s="67" t="str">
        <f>IF(A46="","",'Books Register'!C46)</f>
        <v/>
      </c>
      <c r="C46" s="67" t="str">
        <f>IF(A46="","",'Books Register'!D46)</f>
        <v/>
      </c>
      <c r="D46" s="67" t="str">
        <f>IF(A46="","",'Books Register'!F46)</f>
        <v/>
      </c>
      <c r="E46" s="67" t="str">
        <f>IF(A46="","",'Books Register'!G46)</f>
        <v/>
      </c>
      <c r="F46" s="99" t="str">
        <f>IF(A46="","",'Books Register'!H46)</f>
        <v/>
      </c>
      <c r="G46" s="68" t="str">
        <f>IF(A46="","",'Books Register'!L46)</f>
        <v/>
      </c>
      <c r="H46" s="68" t="str">
        <f>IF(A46="","",'Books Register'!M46)</f>
        <v/>
      </c>
      <c r="I46" s="68" t="str">
        <f>IF(A46="","",'Books Register'!N46)</f>
        <v/>
      </c>
      <c r="J46" s="68" t="str">
        <f>IF(A46="","",'Books Register'!O46)</f>
        <v/>
      </c>
      <c r="K46" s="68" t="str">
        <f>IF(A46="","",'Books Register'!P46)</f>
        <v/>
      </c>
      <c r="L46" s="68" t="str">
        <f>IF(A46="","",'Books Register'!AN46)</f>
        <v/>
      </c>
      <c r="M46" s="67" t="str">
        <f>IF(A46="","",'Books Register'!AW46)</f>
        <v/>
      </c>
      <c r="N46" s="67" t="str">
        <f>IF(M46="","",INDEX('GSTR-2B IMS'!$G$5:$G$504,M46))</f>
        <v/>
      </c>
      <c r="O46" s="99" t="str">
        <f>IF(M46="","",INDEX('GSTR-2B IMS'!$H$5:$H$504,M46))</f>
        <v/>
      </c>
      <c r="P46" s="68" t="str">
        <f>IF(M46="","",INDEX('GSTR-2B IMS'!$L$5:$L$504,M46))</f>
        <v/>
      </c>
      <c r="Q46" s="68" t="str">
        <f>IF(M46="","",INDEX('GSTR-2B IMS'!$M$5:$M$504,M46))</f>
        <v/>
      </c>
      <c r="R46" s="68" t="str">
        <f>IF(M46="","",INDEX('GSTR-2B IMS'!$N$5:$N$504,M46))</f>
        <v/>
      </c>
      <c r="S46" s="68" t="str">
        <f>IF(M46="","",INDEX('GSTR-2B IMS'!$O$5:$O$504,M46))</f>
        <v/>
      </c>
      <c r="T46" s="68" t="str">
        <f>IF(M46="","",INDEX('GSTR-2B IMS'!$P$5:$P$504,M46))</f>
        <v/>
      </c>
      <c r="U46" s="68" t="str">
        <f>IF(M46="","",INDEX('GSTR-2B IMS'!$AF$5:$AF$504,M46))</f>
        <v/>
      </c>
      <c r="V46" s="68" t="str">
        <f t="shared" si="0"/>
        <v/>
      </c>
      <c r="W46" s="68" t="str">
        <f t="shared" si="1"/>
        <v/>
      </c>
      <c r="X46" s="67" t="str">
        <f>IF(A46="","",'Books Register'!AX46)</f>
        <v/>
      </c>
      <c r="Y46" s="67" t="str">
        <f>IF(A46="","",'Books Register'!AV46)</f>
        <v/>
      </c>
      <c r="Z46" s="69" t="str">
        <f>IF(A46="","",'Books Register'!AY46)</f>
        <v/>
      </c>
      <c r="AA46" s="70" t="str">
        <f>IF(A46="","",IF(OR(X46="Duplicate",Y46&lt;&gt;"PASS"),"Critical",IF(X46="Only in Books","High",IF(X46="Exact",IF(ABS(N(W46))&gt;=Setup!$B$23,"High","Low"),"Medium"))))</f>
        <v/>
      </c>
    </row>
    <row r="47" spans="1:27" ht="37.950000000000003" customHeight="1" x14ac:dyDescent="0.25">
      <c r="A47" s="98" t="str">
        <f>IF('Books Register'!A47="","",'Books Register'!A47)</f>
        <v/>
      </c>
      <c r="B47" s="67" t="str">
        <f>IF(A47="","",'Books Register'!C47)</f>
        <v/>
      </c>
      <c r="C47" s="67" t="str">
        <f>IF(A47="","",'Books Register'!D47)</f>
        <v/>
      </c>
      <c r="D47" s="67" t="str">
        <f>IF(A47="","",'Books Register'!F47)</f>
        <v/>
      </c>
      <c r="E47" s="67" t="str">
        <f>IF(A47="","",'Books Register'!G47)</f>
        <v/>
      </c>
      <c r="F47" s="99" t="str">
        <f>IF(A47="","",'Books Register'!H47)</f>
        <v/>
      </c>
      <c r="G47" s="68" t="str">
        <f>IF(A47="","",'Books Register'!L47)</f>
        <v/>
      </c>
      <c r="H47" s="68" t="str">
        <f>IF(A47="","",'Books Register'!M47)</f>
        <v/>
      </c>
      <c r="I47" s="68" t="str">
        <f>IF(A47="","",'Books Register'!N47)</f>
        <v/>
      </c>
      <c r="J47" s="68" t="str">
        <f>IF(A47="","",'Books Register'!O47)</f>
        <v/>
      </c>
      <c r="K47" s="68" t="str">
        <f>IF(A47="","",'Books Register'!P47)</f>
        <v/>
      </c>
      <c r="L47" s="68" t="str">
        <f>IF(A47="","",'Books Register'!AN47)</f>
        <v/>
      </c>
      <c r="M47" s="67" t="str">
        <f>IF(A47="","",'Books Register'!AW47)</f>
        <v/>
      </c>
      <c r="N47" s="67" t="str">
        <f>IF(M47="","",INDEX('GSTR-2B IMS'!$G$5:$G$504,M47))</f>
        <v/>
      </c>
      <c r="O47" s="99" t="str">
        <f>IF(M47="","",INDEX('GSTR-2B IMS'!$H$5:$H$504,M47))</f>
        <v/>
      </c>
      <c r="P47" s="68" t="str">
        <f>IF(M47="","",INDEX('GSTR-2B IMS'!$L$5:$L$504,M47))</f>
        <v/>
      </c>
      <c r="Q47" s="68" t="str">
        <f>IF(M47="","",INDEX('GSTR-2B IMS'!$M$5:$M$504,M47))</f>
        <v/>
      </c>
      <c r="R47" s="68" t="str">
        <f>IF(M47="","",INDEX('GSTR-2B IMS'!$N$5:$N$504,M47))</f>
        <v/>
      </c>
      <c r="S47" s="68" t="str">
        <f>IF(M47="","",INDEX('GSTR-2B IMS'!$O$5:$O$504,M47))</f>
        <v/>
      </c>
      <c r="T47" s="68" t="str">
        <f>IF(M47="","",INDEX('GSTR-2B IMS'!$P$5:$P$504,M47))</f>
        <v/>
      </c>
      <c r="U47" s="68" t="str">
        <f>IF(M47="","",INDEX('GSTR-2B IMS'!$AF$5:$AF$504,M47))</f>
        <v/>
      </c>
      <c r="V47" s="68" t="str">
        <f t="shared" si="0"/>
        <v/>
      </c>
      <c r="W47" s="68" t="str">
        <f t="shared" si="1"/>
        <v/>
      </c>
      <c r="X47" s="67" t="str">
        <f>IF(A47="","",'Books Register'!AX47)</f>
        <v/>
      </c>
      <c r="Y47" s="67" t="str">
        <f>IF(A47="","",'Books Register'!AV47)</f>
        <v/>
      </c>
      <c r="Z47" s="69" t="str">
        <f>IF(A47="","",'Books Register'!AY47)</f>
        <v/>
      </c>
      <c r="AA47" s="70" t="str">
        <f>IF(A47="","",IF(OR(X47="Duplicate",Y47&lt;&gt;"PASS"),"Critical",IF(X47="Only in Books","High",IF(X47="Exact",IF(ABS(N(W47))&gt;=Setup!$B$23,"High","Low"),"Medium"))))</f>
        <v/>
      </c>
    </row>
    <row r="48" spans="1:27" ht="37.950000000000003" customHeight="1" x14ac:dyDescent="0.25">
      <c r="A48" s="98" t="str">
        <f>IF('Books Register'!A48="","",'Books Register'!A48)</f>
        <v/>
      </c>
      <c r="B48" s="67" t="str">
        <f>IF(A48="","",'Books Register'!C48)</f>
        <v/>
      </c>
      <c r="C48" s="67" t="str">
        <f>IF(A48="","",'Books Register'!D48)</f>
        <v/>
      </c>
      <c r="D48" s="67" t="str">
        <f>IF(A48="","",'Books Register'!F48)</f>
        <v/>
      </c>
      <c r="E48" s="67" t="str">
        <f>IF(A48="","",'Books Register'!G48)</f>
        <v/>
      </c>
      <c r="F48" s="99" t="str">
        <f>IF(A48="","",'Books Register'!H48)</f>
        <v/>
      </c>
      <c r="G48" s="68" t="str">
        <f>IF(A48="","",'Books Register'!L48)</f>
        <v/>
      </c>
      <c r="H48" s="68" t="str">
        <f>IF(A48="","",'Books Register'!M48)</f>
        <v/>
      </c>
      <c r="I48" s="68" t="str">
        <f>IF(A48="","",'Books Register'!N48)</f>
        <v/>
      </c>
      <c r="J48" s="68" t="str">
        <f>IF(A48="","",'Books Register'!O48)</f>
        <v/>
      </c>
      <c r="K48" s="68" t="str">
        <f>IF(A48="","",'Books Register'!P48)</f>
        <v/>
      </c>
      <c r="L48" s="68" t="str">
        <f>IF(A48="","",'Books Register'!AN48)</f>
        <v/>
      </c>
      <c r="M48" s="67" t="str">
        <f>IF(A48="","",'Books Register'!AW48)</f>
        <v/>
      </c>
      <c r="N48" s="67" t="str">
        <f>IF(M48="","",INDEX('GSTR-2B IMS'!$G$5:$G$504,M48))</f>
        <v/>
      </c>
      <c r="O48" s="99" t="str">
        <f>IF(M48="","",INDEX('GSTR-2B IMS'!$H$5:$H$504,M48))</f>
        <v/>
      </c>
      <c r="P48" s="68" t="str">
        <f>IF(M48="","",INDEX('GSTR-2B IMS'!$L$5:$L$504,M48))</f>
        <v/>
      </c>
      <c r="Q48" s="68" t="str">
        <f>IF(M48="","",INDEX('GSTR-2B IMS'!$M$5:$M$504,M48))</f>
        <v/>
      </c>
      <c r="R48" s="68" t="str">
        <f>IF(M48="","",INDEX('GSTR-2B IMS'!$N$5:$N$504,M48))</f>
        <v/>
      </c>
      <c r="S48" s="68" t="str">
        <f>IF(M48="","",INDEX('GSTR-2B IMS'!$O$5:$O$504,M48))</f>
        <v/>
      </c>
      <c r="T48" s="68" t="str">
        <f>IF(M48="","",INDEX('GSTR-2B IMS'!$P$5:$P$504,M48))</f>
        <v/>
      </c>
      <c r="U48" s="68" t="str">
        <f>IF(M48="","",INDEX('GSTR-2B IMS'!$AF$5:$AF$504,M48))</f>
        <v/>
      </c>
      <c r="V48" s="68" t="str">
        <f t="shared" si="0"/>
        <v/>
      </c>
      <c r="W48" s="68" t="str">
        <f t="shared" si="1"/>
        <v/>
      </c>
      <c r="X48" s="67" t="str">
        <f>IF(A48="","",'Books Register'!AX48)</f>
        <v/>
      </c>
      <c r="Y48" s="67" t="str">
        <f>IF(A48="","",'Books Register'!AV48)</f>
        <v/>
      </c>
      <c r="Z48" s="69" t="str">
        <f>IF(A48="","",'Books Register'!AY48)</f>
        <v/>
      </c>
      <c r="AA48" s="70" t="str">
        <f>IF(A48="","",IF(OR(X48="Duplicate",Y48&lt;&gt;"PASS"),"Critical",IF(X48="Only in Books","High",IF(X48="Exact",IF(ABS(N(W48))&gt;=Setup!$B$23,"High","Low"),"Medium"))))</f>
        <v/>
      </c>
    </row>
    <row r="49" spans="1:27" ht="37.950000000000003" customHeight="1" x14ac:dyDescent="0.25">
      <c r="A49" s="98" t="str">
        <f>IF('Books Register'!A49="","",'Books Register'!A49)</f>
        <v/>
      </c>
      <c r="B49" s="67" t="str">
        <f>IF(A49="","",'Books Register'!C49)</f>
        <v/>
      </c>
      <c r="C49" s="67" t="str">
        <f>IF(A49="","",'Books Register'!D49)</f>
        <v/>
      </c>
      <c r="D49" s="67" t="str">
        <f>IF(A49="","",'Books Register'!F49)</f>
        <v/>
      </c>
      <c r="E49" s="67" t="str">
        <f>IF(A49="","",'Books Register'!G49)</f>
        <v/>
      </c>
      <c r="F49" s="99" t="str">
        <f>IF(A49="","",'Books Register'!H49)</f>
        <v/>
      </c>
      <c r="G49" s="68" t="str">
        <f>IF(A49="","",'Books Register'!L49)</f>
        <v/>
      </c>
      <c r="H49" s="68" t="str">
        <f>IF(A49="","",'Books Register'!M49)</f>
        <v/>
      </c>
      <c r="I49" s="68" t="str">
        <f>IF(A49="","",'Books Register'!N49)</f>
        <v/>
      </c>
      <c r="J49" s="68" t="str">
        <f>IF(A49="","",'Books Register'!O49)</f>
        <v/>
      </c>
      <c r="K49" s="68" t="str">
        <f>IF(A49="","",'Books Register'!P49)</f>
        <v/>
      </c>
      <c r="L49" s="68" t="str">
        <f>IF(A49="","",'Books Register'!AN49)</f>
        <v/>
      </c>
      <c r="M49" s="67" t="str">
        <f>IF(A49="","",'Books Register'!AW49)</f>
        <v/>
      </c>
      <c r="N49" s="67" t="str">
        <f>IF(M49="","",INDEX('GSTR-2B IMS'!$G$5:$G$504,M49))</f>
        <v/>
      </c>
      <c r="O49" s="99" t="str">
        <f>IF(M49="","",INDEX('GSTR-2B IMS'!$H$5:$H$504,M49))</f>
        <v/>
      </c>
      <c r="P49" s="68" t="str">
        <f>IF(M49="","",INDEX('GSTR-2B IMS'!$L$5:$L$504,M49))</f>
        <v/>
      </c>
      <c r="Q49" s="68" t="str">
        <f>IF(M49="","",INDEX('GSTR-2B IMS'!$M$5:$M$504,M49))</f>
        <v/>
      </c>
      <c r="R49" s="68" t="str">
        <f>IF(M49="","",INDEX('GSTR-2B IMS'!$N$5:$N$504,M49))</f>
        <v/>
      </c>
      <c r="S49" s="68" t="str">
        <f>IF(M49="","",INDEX('GSTR-2B IMS'!$O$5:$O$504,M49))</f>
        <v/>
      </c>
      <c r="T49" s="68" t="str">
        <f>IF(M49="","",INDEX('GSTR-2B IMS'!$P$5:$P$504,M49))</f>
        <v/>
      </c>
      <c r="U49" s="68" t="str">
        <f>IF(M49="","",INDEX('GSTR-2B IMS'!$AF$5:$AF$504,M49))</f>
        <v/>
      </c>
      <c r="V49" s="68" t="str">
        <f t="shared" si="0"/>
        <v/>
      </c>
      <c r="W49" s="68" t="str">
        <f t="shared" si="1"/>
        <v/>
      </c>
      <c r="X49" s="67" t="str">
        <f>IF(A49="","",'Books Register'!AX49)</f>
        <v/>
      </c>
      <c r="Y49" s="67" t="str">
        <f>IF(A49="","",'Books Register'!AV49)</f>
        <v/>
      </c>
      <c r="Z49" s="69" t="str">
        <f>IF(A49="","",'Books Register'!AY49)</f>
        <v/>
      </c>
      <c r="AA49" s="70" t="str">
        <f>IF(A49="","",IF(OR(X49="Duplicate",Y49&lt;&gt;"PASS"),"Critical",IF(X49="Only in Books","High",IF(X49="Exact",IF(ABS(N(W49))&gt;=Setup!$B$23,"High","Low"),"Medium"))))</f>
        <v/>
      </c>
    </row>
    <row r="50" spans="1:27" ht="37.950000000000003" customHeight="1" x14ac:dyDescent="0.25">
      <c r="A50" s="98" t="str">
        <f>IF('Books Register'!A50="","",'Books Register'!A50)</f>
        <v/>
      </c>
      <c r="B50" s="67" t="str">
        <f>IF(A50="","",'Books Register'!C50)</f>
        <v/>
      </c>
      <c r="C50" s="67" t="str">
        <f>IF(A50="","",'Books Register'!D50)</f>
        <v/>
      </c>
      <c r="D50" s="67" t="str">
        <f>IF(A50="","",'Books Register'!F50)</f>
        <v/>
      </c>
      <c r="E50" s="67" t="str">
        <f>IF(A50="","",'Books Register'!G50)</f>
        <v/>
      </c>
      <c r="F50" s="99" t="str">
        <f>IF(A50="","",'Books Register'!H50)</f>
        <v/>
      </c>
      <c r="G50" s="68" t="str">
        <f>IF(A50="","",'Books Register'!L50)</f>
        <v/>
      </c>
      <c r="H50" s="68" t="str">
        <f>IF(A50="","",'Books Register'!M50)</f>
        <v/>
      </c>
      <c r="I50" s="68" t="str">
        <f>IF(A50="","",'Books Register'!N50)</f>
        <v/>
      </c>
      <c r="J50" s="68" t="str">
        <f>IF(A50="","",'Books Register'!O50)</f>
        <v/>
      </c>
      <c r="K50" s="68" t="str">
        <f>IF(A50="","",'Books Register'!P50)</f>
        <v/>
      </c>
      <c r="L50" s="68" t="str">
        <f>IF(A50="","",'Books Register'!AN50)</f>
        <v/>
      </c>
      <c r="M50" s="67" t="str">
        <f>IF(A50="","",'Books Register'!AW50)</f>
        <v/>
      </c>
      <c r="N50" s="67" t="str">
        <f>IF(M50="","",INDEX('GSTR-2B IMS'!$G$5:$G$504,M50))</f>
        <v/>
      </c>
      <c r="O50" s="99" t="str">
        <f>IF(M50="","",INDEX('GSTR-2B IMS'!$H$5:$H$504,M50))</f>
        <v/>
      </c>
      <c r="P50" s="68" t="str">
        <f>IF(M50="","",INDEX('GSTR-2B IMS'!$L$5:$L$504,M50))</f>
        <v/>
      </c>
      <c r="Q50" s="68" t="str">
        <f>IF(M50="","",INDEX('GSTR-2B IMS'!$M$5:$M$504,M50))</f>
        <v/>
      </c>
      <c r="R50" s="68" t="str">
        <f>IF(M50="","",INDEX('GSTR-2B IMS'!$N$5:$N$504,M50))</f>
        <v/>
      </c>
      <c r="S50" s="68" t="str">
        <f>IF(M50="","",INDEX('GSTR-2B IMS'!$O$5:$O$504,M50))</f>
        <v/>
      </c>
      <c r="T50" s="68" t="str">
        <f>IF(M50="","",INDEX('GSTR-2B IMS'!$P$5:$P$504,M50))</f>
        <v/>
      </c>
      <c r="U50" s="68" t="str">
        <f>IF(M50="","",INDEX('GSTR-2B IMS'!$AF$5:$AF$504,M50))</f>
        <v/>
      </c>
      <c r="V50" s="68" t="str">
        <f t="shared" si="0"/>
        <v/>
      </c>
      <c r="W50" s="68" t="str">
        <f t="shared" si="1"/>
        <v/>
      </c>
      <c r="X50" s="67" t="str">
        <f>IF(A50="","",'Books Register'!AX50)</f>
        <v/>
      </c>
      <c r="Y50" s="67" t="str">
        <f>IF(A50="","",'Books Register'!AV50)</f>
        <v/>
      </c>
      <c r="Z50" s="69" t="str">
        <f>IF(A50="","",'Books Register'!AY50)</f>
        <v/>
      </c>
      <c r="AA50" s="70" t="str">
        <f>IF(A50="","",IF(OR(X50="Duplicate",Y50&lt;&gt;"PASS"),"Critical",IF(X50="Only in Books","High",IF(X50="Exact",IF(ABS(N(W50))&gt;=Setup!$B$23,"High","Low"),"Medium"))))</f>
        <v/>
      </c>
    </row>
    <row r="51" spans="1:27" ht="37.950000000000003" customHeight="1" x14ac:dyDescent="0.25">
      <c r="A51" s="98" t="str">
        <f>IF('Books Register'!A51="","",'Books Register'!A51)</f>
        <v/>
      </c>
      <c r="B51" s="67" t="str">
        <f>IF(A51="","",'Books Register'!C51)</f>
        <v/>
      </c>
      <c r="C51" s="67" t="str">
        <f>IF(A51="","",'Books Register'!D51)</f>
        <v/>
      </c>
      <c r="D51" s="67" t="str">
        <f>IF(A51="","",'Books Register'!F51)</f>
        <v/>
      </c>
      <c r="E51" s="67" t="str">
        <f>IF(A51="","",'Books Register'!G51)</f>
        <v/>
      </c>
      <c r="F51" s="99" t="str">
        <f>IF(A51="","",'Books Register'!H51)</f>
        <v/>
      </c>
      <c r="G51" s="68" t="str">
        <f>IF(A51="","",'Books Register'!L51)</f>
        <v/>
      </c>
      <c r="H51" s="68" t="str">
        <f>IF(A51="","",'Books Register'!M51)</f>
        <v/>
      </c>
      <c r="I51" s="68" t="str">
        <f>IF(A51="","",'Books Register'!N51)</f>
        <v/>
      </c>
      <c r="J51" s="68" t="str">
        <f>IF(A51="","",'Books Register'!O51)</f>
        <v/>
      </c>
      <c r="K51" s="68" t="str">
        <f>IF(A51="","",'Books Register'!P51)</f>
        <v/>
      </c>
      <c r="L51" s="68" t="str">
        <f>IF(A51="","",'Books Register'!AN51)</f>
        <v/>
      </c>
      <c r="M51" s="67" t="str">
        <f>IF(A51="","",'Books Register'!AW51)</f>
        <v/>
      </c>
      <c r="N51" s="67" t="str">
        <f>IF(M51="","",INDEX('GSTR-2B IMS'!$G$5:$G$504,M51))</f>
        <v/>
      </c>
      <c r="O51" s="99" t="str">
        <f>IF(M51="","",INDEX('GSTR-2B IMS'!$H$5:$H$504,M51))</f>
        <v/>
      </c>
      <c r="P51" s="68" t="str">
        <f>IF(M51="","",INDEX('GSTR-2B IMS'!$L$5:$L$504,M51))</f>
        <v/>
      </c>
      <c r="Q51" s="68" t="str">
        <f>IF(M51="","",INDEX('GSTR-2B IMS'!$M$5:$M$504,M51))</f>
        <v/>
      </c>
      <c r="R51" s="68" t="str">
        <f>IF(M51="","",INDEX('GSTR-2B IMS'!$N$5:$N$504,M51))</f>
        <v/>
      </c>
      <c r="S51" s="68" t="str">
        <f>IF(M51="","",INDEX('GSTR-2B IMS'!$O$5:$O$504,M51))</f>
        <v/>
      </c>
      <c r="T51" s="68" t="str">
        <f>IF(M51="","",INDEX('GSTR-2B IMS'!$P$5:$P$504,M51))</f>
        <v/>
      </c>
      <c r="U51" s="68" t="str">
        <f>IF(M51="","",INDEX('GSTR-2B IMS'!$AF$5:$AF$504,M51))</f>
        <v/>
      </c>
      <c r="V51" s="68" t="str">
        <f t="shared" si="0"/>
        <v/>
      </c>
      <c r="W51" s="68" t="str">
        <f t="shared" si="1"/>
        <v/>
      </c>
      <c r="X51" s="67" t="str">
        <f>IF(A51="","",'Books Register'!AX51)</f>
        <v/>
      </c>
      <c r="Y51" s="67" t="str">
        <f>IF(A51="","",'Books Register'!AV51)</f>
        <v/>
      </c>
      <c r="Z51" s="69" t="str">
        <f>IF(A51="","",'Books Register'!AY51)</f>
        <v/>
      </c>
      <c r="AA51" s="70" t="str">
        <f>IF(A51="","",IF(OR(X51="Duplicate",Y51&lt;&gt;"PASS"),"Critical",IF(X51="Only in Books","High",IF(X51="Exact",IF(ABS(N(W51))&gt;=Setup!$B$23,"High","Low"),"Medium"))))</f>
        <v/>
      </c>
    </row>
    <row r="52" spans="1:27" ht="37.950000000000003" customHeight="1" x14ac:dyDescent="0.25">
      <c r="A52" s="98" t="str">
        <f>IF('Books Register'!A52="","",'Books Register'!A52)</f>
        <v/>
      </c>
      <c r="B52" s="67" t="str">
        <f>IF(A52="","",'Books Register'!C52)</f>
        <v/>
      </c>
      <c r="C52" s="67" t="str">
        <f>IF(A52="","",'Books Register'!D52)</f>
        <v/>
      </c>
      <c r="D52" s="67" t="str">
        <f>IF(A52="","",'Books Register'!F52)</f>
        <v/>
      </c>
      <c r="E52" s="67" t="str">
        <f>IF(A52="","",'Books Register'!G52)</f>
        <v/>
      </c>
      <c r="F52" s="99" t="str">
        <f>IF(A52="","",'Books Register'!H52)</f>
        <v/>
      </c>
      <c r="G52" s="68" t="str">
        <f>IF(A52="","",'Books Register'!L52)</f>
        <v/>
      </c>
      <c r="H52" s="68" t="str">
        <f>IF(A52="","",'Books Register'!M52)</f>
        <v/>
      </c>
      <c r="I52" s="68" t="str">
        <f>IF(A52="","",'Books Register'!N52)</f>
        <v/>
      </c>
      <c r="J52" s="68" t="str">
        <f>IF(A52="","",'Books Register'!O52)</f>
        <v/>
      </c>
      <c r="K52" s="68" t="str">
        <f>IF(A52="","",'Books Register'!P52)</f>
        <v/>
      </c>
      <c r="L52" s="68" t="str">
        <f>IF(A52="","",'Books Register'!AN52)</f>
        <v/>
      </c>
      <c r="M52" s="67" t="str">
        <f>IF(A52="","",'Books Register'!AW52)</f>
        <v/>
      </c>
      <c r="N52" s="67" t="str">
        <f>IF(M52="","",INDEX('GSTR-2B IMS'!$G$5:$G$504,M52))</f>
        <v/>
      </c>
      <c r="O52" s="99" t="str">
        <f>IF(M52="","",INDEX('GSTR-2B IMS'!$H$5:$H$504,M52))</f>
        <v/>
      </c>
      <c r="P52" s="68" t="str">
        <f>IF(M52="","",INDEX('GSTR-2B IMS'!$L$5:$L$504,M52))</f>
        <v/>
      </c>
      <c r="Q52" s="68" t="str">
        <f>IF(M52="","",INDEX('GSTR-2B IMS'!$M$5:$M$504,M52))</f>
        <v/>
      </c>
      <c r="R52" s="68" t="str">
        <f>IF(M52="","",INDEX('GSTR-2B IMS'!$N$5:$N$504,M52))</f>
        <v/>
      </c>
      <c r="S52" s="68" t="str">
        <f>IF(M52="","",INDEX('GSTR-2B IMS'!$O$5:$O$504,M52))</f>
        <v/>
      </c>
      <c r="T52" s="68" t="str">
        <f>IF(M52="","",INDEX('GSTR-2B IMS'!$P$5:$P$504,M52))</f>
        <v/>
      </c>
      <c r="U52" s="68" t="str">
        <f>IF(M52="","",INDEX('GSTR-2B IMS'!$AF$5:$AF$504,M52))</f>
        <v/>
      </c>
      <c r="V52" s="68" t="str">
        <f t="shared" si="0"/>
        <v/>
      </c>
      <c r="W52" s="68" t="str">
        <f t="shared" si="1"/>
        <v/>
      </c>
      <c r="X52" s="67" t="str">
        <f>IF(A52="","",'Books Register'!AX52)</f>
        <v/>
      </c>
      <c r="Y52" s="67" t="str">
        <f>IF(A52="","",'Books Register'!AV52)</f>
        <v/>
      </c>
      <c r="Z52" s="69" t="str">
        <f>IF(A52="","",'Books Register'!AY52)</f>
        <v/>
      </c>
      <c r="AA52" s="70" t="str">
        <f>IF(A52="","",IF(OR(X52="Duplicate",Y52&lt;&gt;"PASS"),"Critical",IF(X52="Only in Books","High",IF(X52="Exact",IF(ABS(N(W52))&gt;=Setup!$B$23,"High","Low"),"Medium"))))</f>
        <v/>
      </c>
    </row>
    <row r="53" spans="1:27" ht="37.950000000000003" customHeight="1" x14ac:dyDescent="0.25">
      <c r="A53" s="98" t="str">
        <f>IF('Books Register'!A53="","",'Books Register'!A53)</f>
        <v/>
      </c>
      <c r="B53" s="67" t="str">
        <f>IF(A53="","",'Books Register'!C53)</f>
        <v/>
      </c>
      <c r="C53" s="67" t="str">
        <f>IF(A53="","",'Books Register'!D53)</f>
        <v/>
      </c>
      <c r="D53" s="67" t="str">
        <f>IF(A53="","",'Books Register'!F53)</f>
        <v/>
      </c>
      <c r="E53" s="67" t="str">
        <f>IF(A53="","",'Books Register'!G53)</f>
        <v/>
      </c>
      <c r="F53" s="99" t="str">
        <f>IF(A53="","",'Books Register'!H53)</f>
        <v/>
      </c>
      <c r="G53" s="68" t="str">
        <f>IF(A53="","",'Books Register'!L53)</f>
        <v/>
      </c>
      <c r="H53" s="68" t="str">
        <f>IF(A53="","",'Books Register'!M53)</f>
        <v/>
      </c>
      <c r="I53" s="68" t="str">
        <f>IF(A53="","",'Books Register'!N53)</f>
        <v/>
      </c>
      <c r="J53" s="68" t="str">
        <f>IF(A53="","",'Books Register'!O53)</f>
        <v/>
      </c>
      <c r="K53" s="68" t="str">
        <f>IF(A53="","",'Books Register'!P53)</f>
        <v/>
      </c>
      <c r="L53" s="68" t="str">
        <f>IF(A53="","",'Books Register'!AN53)</f>
        <v/>
      </c>
      <c r="M53" s="67" t="str">
        <f>IF(A53="","",'Books Register'!AW53)</f>
        <v/>
      </c>
      <c r="N53" s="67" t="str">
        <f>IF(M53="","",INDEX('GSTR-2B IMS'!$G$5:$G$504,M53))</f>
        <v/>
      </c>
      <c r="O53" s="99" t="str">
        <f>IF(M53="","",INDEX('GSTR-2B IMS'!$H$5:$H$504,M53))</f>
        <v/>
      </c>
      <c r="P53" s="68" t="str">
        <f>IF(M53="","",INDEX('GSTR-2B IMS'!$L$5:$L$504,M53))</f>
        <v/>
      </c>
      <c r="Q53" s="68" t="str">
        <f>IF(M53="","",INDEX('GSTR-2B IMS'!$M$5:$M$504,M53))</f>
        <v/>
      </c>
      <c r="R53" s="68" t="str">
        <f>IF(M53="","",INDEX('GSTR-2B IMS'!$N$5:$N$504,M53))</f>
        <v/>
      </c>
      <c r="S53" s="68" t="str">
        <f>IF(M53="","",INDEX('GSTR-2B IMS'!$O$5:$O$504,M53))</f>
        <v/>
      </c>
      <c r="T53" s="68" t="str">
        <f>IF(M53="","",INDEX('GSTR-2B IMS'!$P$5:$P$504,M53))</f>
        <v/>
      </c>
      <c r="U53" s="68" t="str">
        <f>IF(M53="","",INDEX('GSTR-2B IMS'!$AF$5:$AF$504,M53))</f>
        <v/>
      </c>
      <c r="V53" s="68" t="str">
        <f t="shared" si="0"/>
        <v/>
      </c>
      <c r="W53" s="68" t="str">
        <f t="shared" si="1"/>
        <v/>
      </c>
      <c r="X53" s="67" t="str">
        <f>IF(A53="","",'Books Register'!AX53)</f>
        <v/>
      </c>
      <c r="Y53" s="67" t="str">
        <f>IF(A53="","",'Books Register'!AV53)</f>
        <v/>
      </c>
      <c r="Z53" s="69" t="str">
        <f>IF(A53="","",'Books Register'!AY53)</f>
        <v/>
      </c>
      <c r="AA53" s="70" t="str">
        <f>IF(A53="","",IF(OR(X53="Duplicate",Y53&lt;&gt;"PASS"),"Critical",IF(X53="Only in Books","High",IF(X53="Exact",IF(ABS(N(W53))&gt;=Setup!$B$23,"High","Low"),"Medium"))))</f>
        <v/>
      </c>
    </row>
    <row r="54" spans="1:27" ht="37.950000000000003" customHeight="1" x14ac:dyDescent="0.25">
      <c r="A54" s="98" t="str">
        <f>IF('Books Register'!A54="","",'Books Register'!A54)</f>
        <v/>
      </c>
      <c r="B54" s="67" t="str">
        <f>IF(A54="","",'Books Register'!C54)</f>
        <v/>
      </c>
      <c r="C54" s="67" t="str">
        <f>IF(A54="","",'Books Register'!D54)</f>
        <v/>
      </c>
      <c r="D54" s="67" t="str">
        <f>IF(A54="","",'Books Register'!F54)</f>
        <v/>
      </c>
      <c r="E54" s="67" t="str">
        <f>IF(A54="","",'Books Register'!G54)</f>
        <v/>
      </c>
      <c r="F54" s="99" t="str">
        <f>IF(A54="","",'Books Register'!H54)</f>
        <v/>
      </c>
      <c r="G54" s="68" t="str">
        <f>IF(A54="","",'Books Register'!L54)</f>
        <v/>
      </c>
      <c r="H54" s="68" t="str">
        <f>IF(A54="","",'Books Register'!M54)</f>
        <v/>
      </c>
      <c r="I54" s="68" t="str">
        <f>IF(A54="","",'Books Register'!N54)</f>
        <v/>
      </c>
      <c r="J54" s="68" t="str">
        <f>IF(A54="","",'Books Register'!O54)</f>
        <v/>
      </c>
      <c r="K54" s="68" t="str">
        <f>IF(A54="","",'Books Register'!P54)</f>
        <v/>
      </c>
      <c r="L54" s="68" t="str">
        <f>IF(A54="","",'Books Register'!AN54)</f>
        <v/>
      </c>
      <c r="M54" s="67" t="str">
        <f>IF(A54="","",'Books Register'!AW54)</f>
        <v/>
      </c>
      <c r="N54" s="67" t="str">
        <f>IF(M54="","",INDEX('GSTR-2B IMS'!$G$5:$G$504,M54))</f>
        <v/>
      </c>
      <c r="O54" s="99" t="str">
        <f>IF(M54="","",INDEX('GSTR-2B IMS'!$H$5:$H$504,M54))</f>
        <v/>
      </c>
      <c r="P54" s="68" t="str">
        <f>IF(M54="","",INDEX('GSTR-2B IMS'!$L$5:$L$504,M54))</f>
        <v/>
      </c>
      <c r="Q54" s="68" t="str">
        <f>IF(M54="","",INDEX('GSTR-2B IMS'!$M$5:$M$504,M54))</f>
        <v/>
      </c>
      <c r="R54" s="68" t="str">
        <f>IF(M54="","",INDEX('GSTR-2B IMS'!$N$5:$N$504,M54))</f>
        <v/>
      </c>
      <c r="S54" s="68" t="str">
        <f>IF(M54="","",INDEX('GSTR-2B IMS'!$O$5:$O$504,M54))</f>
        <v/>
      </c>
      <c r="T54" s="68" t="str">
        <f>IF(M54="","",INDEX('GSTR-2B IMS'!$P$5:$P$504,M54))</f>
        <v/>
      </c>
      <c r="U54" s="68" t="str">
        <f>IF(M54="","",INDEX('GSTR-2B IMS'!$AF$5:$AF$504,M54))</f>
        <v/>
      </c>
      <c r="V54" s="68" t="str">
        <f t="shared" si="0"/>
        <v/>
      </c>
      <c r="W54" s="68" t="str">
        <f t="shared" si="1"/>
        <v/>
      </c>
      <c r="X54" s="67" t="str">
        <f>IF(A54="","",'Books Register'!AX54)</f>
        <v/>
      </c>
      <c r="Y54" s="67" t="str">
        <f>IF(A54="","",'Books Register'!AV54)</f>
        <v/>
      </c>
      <c r="Z54" s="69" t="str">
        <f>IF(A54="","",'Books Register'!AY54)</f>
        <v/>
      </c>
      <c r="AA54" s="70" t="str">
        <f>IF(A54="","",IF(OR(X54="Duplicate",Y54&lt;&gt;"PASS"),"Critical",IF(X54="Only in Books","High",IF(X54="Exact",IF(ABS(N(W54))&gt;=Setup!$B$23,"High","Low"),"Medium"))))</f>
        <v/>
      </c>
    </row>
    <row r="55" spans="1:27" ht="37.950000000000003" customHeight="1" x14ac:dyDescent="0.25">
      <c r="A55" s="98" t="str">
        <f>IF('Books Register'!A55="","",'Books Register'!A55)</f>
        <v/>
      </c>
      <c r="B55" s="67" t="str">
        <f>IF(A55="","",'Books Register'!C55)</f>
        <v/>
      </c>
      <c r="C55" s="67" t="str">
        <f>IF(A55="","",'Books Register'!D55)</f>
        <v/>
      </c>
      <c r="D55" s="67" t="str">
        <f>IF(A55="","",'Books Register'!F55)</f>
        <v/>
      </c>
      <c r="E55" s="67" t="str">
        <f>IF(A55="","",'Books Register'!G55)</f>
        <v/>
      </c>
      <c r="F55" s="99" t="str">
        <f>IF(A55="","",'Books Register'!H55)</f>
        <v/>
      </c>
      <c r="G55" s="68" t="str">
        <f>IF(A55="","",'Books Register'!L55)</f>
        <v/>
      </c>
      <c r="H55" s="68" t="str">
        <f>IF(A55="","",'Books Register'!M55)</f>
        <v/>
      </c>
      <c r="I55" s="68" t="str">
        <f>IF(A55="","",'Books Register'!N55)</f>
        <v/>
      </c>
      <c r="J55" s="68" t="str">
        <f>IF(A55="","",'Books Register'!O55)</f>
        <v/>
      </c>
      <c r="K55" s="68" t="str">
        <f>IF(A55="","",'Books Register'!P55)</f>
        <v/>
      </c>
      <c r="L55" s="68" t="str">
        <f>IF(A55="","",'Books Register'!AN55)</f>
        <v/>
      </c>
      <c r="M55" s="67" t="str">
        <f>IF(A55="","",'Books Register'!AW55)</f>
        <v/>
      </c>
      <c r="N55" s="67" t="str">
        <f>IF(M55="","",INDEX('GSTR-2B IMS'!$G$5:$G$504,M55))</f>
        <v/>
      </c>
      <c r="O55" s="99" t="str">
        <f>IF(M55="","",INDEX('GSTR-2B IMS'!$H$5:$H$504,M55))</f>
        <v/>
      </c>
      <c r="P55" s="68" t="str">
        <f>IF(M55="","",INDEX('GSTR-2B IMS'!$L$5:$L$504,M55))</f>
        <v/>
      </c>
      <c r="Q55" s="68" t="str">
        <f>IF(M55="","",INDEX('GSTR-2B IMS'!$M$5:$M$504,M55))</f>
        <v/>
      </c>
      <c r="R55" s="68" t="str">
        <f>IF(M55="","",INDEX('GSTR-2B IMS'!$N$5:$N$504,M55))</f>
        <v/>
      </c>
      <c r="S55" s="68" t="str">
        <f>IF(M55="","",INDEX('GSTR-2B IMS'!$O$5:$O$504,M55))</f>
        <v/>
      </c>
      <c r="T55" s="68" t="str">
        <f>IF(M55="","",INDEX('GSTR-2B IMS'!$P$5:$P$504,M55))</f>
        <v/>
      </c>
      <c r="U55" s="68" t="str">
        <f>IF(M55="","",INDEX('GSTR-2B IMS'!$AF$5:$AF$504,M55))</f>
        <v/>
      </c>
      <c r="V55" s="68" t="str">
        <f t="shared" si="0"/>
        <v/>
      </c>
      <c r="W55" s="68" t="str">
        <f t="shared" si="1"/>
        <v/>
      </c>
      <c r="X55" s="67" t="str">
        <f>IF(A55="","",'Books Register'!AX55)</f>
        <v/>
      </c>
      <c r="Y55" s="67" t="str">
        <f>IF(A55="","",'Books Register'!AV55)</f>
        <v/>
      </c>
      <c r="Z55" s="69" t="str">
        <f>IF(A55="","",'Books Register'!AY55)</f>
        <v/>
      </c>
      <c r="AA55" s="70" t="str">
        <f>IF(A55="","",IF(OR(X55="Duplicate",Y55&lt;&gt;"PASS"),"Critical",IF(X55="Only in Books","High",IF(X55="Exact",IF(ABS(N(W55))&gt;=Setup!$B$23,"High","Low"),"Medium"))))</f>
        <v/>
      </c>
    </row>
    <row r="56" spans="1:27" ht="37.950000000000003" customHeight="1" x14ac:dyDescent="0.25">
      <c r="A56" s="98" t="str">
        <f>IF('Books Register'!A56="","",'Books Register'!A56)</f>
        <v/>
      </c>
      <c r="B56" s="67" t="str">
        <f>IF(A56="","",'Books Register'!C56)</f>
        <v/>
      </c>
      <c r="C56" s="67" t="str">
        <f>IF(A56="","",'Books Register'!D56)</f>
        <v/>
      </c>
      <c r="D56" s="67" t="str">
        <f>IF(A56="","",'Books Register'!F56)</f>
        <v/>
      </c>
      <c r="E56" s="67" t="str">
        <f>IF(A56="","",'Books Register'!G56)</f>
        <v/>
      </c>
      <c r="F56" s="99" t="str">
        <f>IF(A56="","",'Books Register'!H56)</f>
        <v/>
      </c>
      <c r="G56" s="68" t="str">
        <f>IF(A56="","",'Books Register'!L56)</f>
        <v/>
      </c>
      <c r="H56" s="68" t="str">
        <f>IF(A56="","",'Books Register'!M56)</f>
        <v/>
      </c>
      <c r="I56" s="68" t="str">
        <f>IF(A56="","",'Books Register'!N56)</f>
        <v/>
      </c>
      <c r="J56" s="68" t="str">
        <f>IF(A56="","",'Books Register'!O56)</f>
        <v/>
      </c>
      <c r="K56" s="68" t="str">
        <f>IF(A56="","",'Books Register'!P56)</f>
        <v/>
      </c>
      <c r="L56" s="68" t="str">
        <f>IF(A56="","",'Books Register'!AN56)</f>
        <v/>
      </c>
      <c r="M56" s="67" t="str">
        <f>IF(A56="","",'Books Register'!AW56)</f>
        <v/>
      </c>
      <c r="N56" s="67" t="str">
        <f>IF(M56="","",INDEX('GSTR-2B IMS'!$G$5:$G$504,M56))</f>
        <v/>
      </c>
      <c r="O56" s="99" t="str">
        <f>IF(M56="","",INDEX('GSTR-2B IMS'!$H$5:$H$504,M56))</f>
        <v/>
      </c>
      <c r="P56" s="68" t="str">
        <f>IF(M56="","",INDEX('GSTR-2B IMS'!$L$5:$L$504,M56))</f>
        <v/>
      </c>
      <c r="Q56" s="68" t="str">
        <f>IF(M56="","",INDEX('GSTR-2B IMS'!$M$5:$M$504,M56))</f>
        <v/>
      </c>
      <c r="R56" s="68" t="str">
        <f>IF(M56="","",INDEX('GSTR-2B IMS'!$N$5:$N$504,M56))</f>
        <v/>
      </c>
      <c r="S56" s="68" t="str">
        <f>IF(M56="","",INDEX('GSTR-2B IMS'!$O$5:$O$504,M56))</f>
        <v/>
      </c>
      <c r="T56" s="68" t="str">
        <f>IF(M56="","",INDEX('GSTR-2B IMS'!$P$5:$P$504,M56))</f>
        <v/>
      </c>
      <c r="U56" s="68" t="str">
        <f>IF(M56="","",INDEX('GSTR-2B IMS'!$AF$5:$AF$504,M56))</f>
        <v/>
      </c>
      <c r="V56" s="68" t="str">
        <f t="shared" si="0"/>
        <v/>
      </c>
      <c r="W56" s="68" t="str">
        <f t="shared" si="1"/>
        <v/>
      </c>
      <c r="X56" s="67" t="str">
        <f>IF(A56="","",'Books Register'!AX56)</f>
        <v/>
      </c>
      <c r="Y56" s="67" t="str">
        <f>IF(A56="","",'Books Register'!AV56)</f>
        <v/>
      </c>
      <c r="Z56" s="69" t="str">
        <f>IF(A56="","",'Books Register'!AY56)</f>
        <v/>
      </c>
      <c r="AA56" s="70" t="str">
        <f>IF(A56="","",IF(OR(X56="Duplicate",Y56&lt;&gt;"PASS"),"Critical",IF(X56="Only in Books","High",IF(X56="Exact",IF(ABS(N(W56))&gt;=Setup!$B$23,"High","Low"),"Medium"))))</f>
        <v/>
      </c>
    </row>
    <row r="57" spans="1:27" ht="37.950000000000003" customHeight="1" x14ac:dyDescent="0.25">
      <c r="A57" s="98" t="str">
        <f>IF('Books Register'!A57="","",'Books Register'!A57)</f>
        <v/>
      </c>
      <c r="B57" s="67" t="str">
        <f>IF(A57="","",'Books Register'!C57)</f>
        <v/>
      </c>
      <c r="C57" s="67" t="str">
        <f>IF(A57="","",'Books Register'!D57)</f>
        <v/>
      </c>
      <c r="D57" s="67" t="str">
        <f>IF(A57="","",'Books Register'!F57)</f>
        <v/>
      </c>
      <c r="E57" s="67" t="str">
        <f>IF(A57="","",'Books Register'!G57)</f>
        <v/>
      </c>
      <c r="F57" s="99" t="str">
        <f>IF(A57="","",'Books Register'!H57)</f>
        <v/>
      </c>
      <c r="G57" s="68" t="str">
        <f>IF(A57="","",'Books Register'!L57)</f>
        <v/>
      </c>
      <c r="H57" s="68" t="str">
        <f>IF(A57="","",'Books Register'!M57)</f>
        <v/>
      </c>
      <c r="I57" s="68" t="str">
        <f>IF(A57="","",'Books Register'!N57)</f>
        <v/>
      </c>
      <c r="J57" s="68" t="str">
        <f>IF(A57="","",'Books Register'!O57)</f>
        <v/>
      </c>
      <c r="K57" s="68" t="str">
        <f>IF(A57="","",'Books Register'!P57)</f>
        <v/>
      </c>
      <c r="L57" s="68" t="str">
        <f>IF(A57="","",'Books Register'!AN57)</f>
        <v/>
      </c>
      <c r="M57" s="67" t="str">
        <f>IF(A57="","",'Books Register'!AW57)</f>
        <v/>
      </c>
      <c r="N57" s="67" t="str">
        <f>IF(M57="","",INDEX('GSTR-2B IMS'!$G$5:$G$504,M57))</f>
        <v/>
      </c>
      <c r="O57" s="99" t="str">
        <f>IF(M57="","",INDEX('GSTR-2B IMS'!$H$5:$H$504,M57))</f>
        <v/>
      </c>
      <c r="P57" s="68" t="str">
        <f>IF(M57="","",INDEX('GSTR-2B IMS'!$L$5:$L$504,M57))</f>
        <v/>
      </c>
      <c r="Q57" s="68" t="str">
        <f>IF(M57="","",INDEX('GSTR-2B IMS'!$M$5:$M$504,M57))</f>
        <v/>
      </c>
      <c r="R57" s="68" t="str">
        <f>IF(M57="","",INDEX('GSTR-2B IMS'!$N$5:$N$504,M57))</f>
        <v/>
      </c>
      <c r="S57" s="68" t="str">
        <f>IF(M57="","",INDEX('GSTR-2B IMS'!$O$5:$O$504,M57))</f>
        <v/>
      </c>
      <c r="T57" s="68" t="str">
        <f>IF(M57="","",INDEX('GSTR-2B IMS'!$P$5:$P$504,M57))</f>
        <v/>
      </c>
      <c r="U57" s="68" t="str">
        <f>IF(M57="","",INDEX('GSTR-2B IMS'!$AF$5:$AF$504,M57))</f>
        <v/>
      </c>
      <c r="V57" s="68" t="str">
        <f t="shared" si="0"/>
        <v/>
      </c>
      <c r="W57" s="68" t="str">
        <f t="shared" si="1"/>
        <v/>
      </c>
      <c r="X57" s="67" t="str">
        <f>IF(A57="","",'Books Register'!AX57)</f>
        <v/>
      </c>
      <c r="Y57" s="67" t="str">
        <f>IF(A57="","",'Books Register'!AV57)</f>
        <v/>
      </c>
      <c r="Z57" s="69" t="str">
        <f>IF(A57="","",'Books Register'!AY57)</f>
        <v/>
      </c>
      <c r="AA57" s="70" t="str">
        <f>IF(A57="","",IF(OR(X57="Duplicate",Y57&lt;&gt;"PASS"),"Critical",IF(X57="Only in Books","High",IF(X57="Exact",IF(ABS(N(W57))&gt;=Setup!$B$23,"High","Low"),"Medium"))))</f>
        <v/>
      </c>
    </row>
    <row r="58" spans="1:27" ht="37.950000000000003" customHeight="1" x14ac:dyDescent="0.25">
      <c r="A58" s="98" t="str">
        <f>IF('Books Register'!A58="","",'Books Register'!A58)</f>
        <v/>
      </c>
      <c r="B58" s="67" t="str">
        <f>IF(A58="","",'Books Register'!C58)</f>
        <v/>
      </c>
      <c r="C58" s="67" t="str">
        <f>IF(A58="","",'Books Register'!D58)</f>
        <v/>
      </c>
      <c r="D58" s="67" t="str">
        <f>IF(A58="","",'Books Register'!F58)</f>
        <v/>
      </c>
      <c r="E58" s="67" t="str">
        <f>IF(A58="","",'Books Register'!G58)</f>
        <v/>
      </c>
      <c r="F58" s="99" t="str">
        <f>IF(A58="","",'Books Register'!H58)</f>
        <v/>
      </c>
      <c r="G58" s="68" t="str">
        <f>IF(A58="","",'Books Register'!L58)</f>
        <v/>
      </c>
      <c r="H58" s="68" t="str">
        <f>IF(A58="","",'Books Register'!M58)</f>
        <v/>
      </c>
      <c r="I58" s="68" t="str">
        <f>IF(A58="","",'Books Register'!N58)</f>
        <v/>
      </c>
      <c r="J58" s="68" t="str">
        <f>IF(A58="","",'Books Register'!O58)</f>
        <v/>
      </c>
      <c r="K58" s="68" t="str">
        <f>IF(A58="","",'Books Register'!P58)</f>
        <v/>
      </c>
      <c r="L58" s="68" t="str">
        <f>IF(A58="","",'Books Register'!AN58)</f>
        <v/>
      </c>
      <c r="M58" s="67" t="str">
        <f>IF(A58="","",'Books Register'!AW58)</f>
        <v/>
      </c>
      <c r="N58" s="67" t="str">
        <f>IF(M58="","",INDEX('GSTR-2B IMS'!$G$5:$G$504,M58))</f>
        <v/>
      </c>
      <c r="O58" s="99" t="str">
        <f>IF(M58="","",INDEX('GSTR-2B IMS'!$H$5:$H$504,M58))</f>
        <v/>
      </c>
      <c r="P58" s="68" t="str">
        <f>IF(M58="","",INDEX('GSTR-2B IMS'!$L$5:$L$504,M58))</f>
        <v/>
      </c>
      <c r="Q58" s="68" t="str">
        <f>IF(M58="","",INDEX('GSTR-2B IMS'!$M$5:$M$504,M58))</f>
        <v/>
      </c>
      <c r="R58" s="68" t="str">
        <f>IF(M58="","",INDEX('GSTR-2B IMS'!$N$5:$N$504,M58))</f>
        <v/>
      </c>
      <c r="S58" s="68" t="str">
        <f>IF(M58="","",INDEX('GSTR-2B IMS'!$O$5:$O$504,M58))</f>
        <v/>
      </c>
      <c r="T58" s="68" t="str">
        <f>IF(M58="","",INDEX('GSTR-2B IMS'!$P$5:$P$504,M58))</f>
        <v/>
      </c>
      <c r="U58" s="68" t="str">
        <f>IF(M58="","",INDEX('GSTR-2B IMS'!$AF$5:$AF$504,M58))</f>
        <v/>
      </c>
      <c r="V58" s="68" t="str">
        <f t="shared" si="0"/>
        <v/>
      </c>
      <c r="W58" s="68" t="str">
        <f t="shared" si="1"/>
        <v/>
      </c>
      <c r="X58" s="67" t="str">
        <f>IF(A58="","",'Books Register'!AX58)</f>
        <v/>
      </c>
      <c r="Y58" s="67" t="str">
        <f>IF(A58="","",'Books Register'!AV58)</f>
        <v/>
      </c>
      <c r="Z58" s="69" t="str">
        <f>IF(A58="","",'Books Register'!AY58)</f>
        <v/>
      </c>
      <c r="AA58" s="70" t="str">
        <f>IF(A58="","",IF(OR(X58="Duplicate",Y58&lt;&gt;"PASS"),"Critical",IF(X58="Only in Books","High",IF(X58="Exact",IF(ABS(N(W58))&gt;=Setup!$B$23,"High","Low"),"Medium"))))</f>
        <v/>
      </c>
    </row>
    <row r="59" spans="1:27" ht="37.950000000000003" customHeight="1" x14ac:dyDescent="0.25">
      <c r="A59" s="98" t="str">
        <f>IF('Books Register'!A59="","",'Books Register'!A59)</f>
        <v/>
      </c>
      <c r="B59" s="67" t="str">
        <f>IF(A59="","",'Books Register'!C59)</f>
        <v/>
      </c>
      <c r="C59" s="67" t="str">
        <f>IF(A59="","",'Books Register'!D59)</f>
        <v/>
      </c>
      <c r="D59" s="67" t="str">
        <f>IF(A59="","",'Books Register'!F59)</f>
        <v/>
      </c>
      <c r="E59" s="67" t="str">
        <f>IF(A59="","",'Books Register'!G59)</f>
        <v/>
      </c>
      <c r="F59" s="99" t="str">
        <f>IF(A59="","",'Books Register'!H59)</f>
        <v/>
      </c>
      <c r="G59" s="68" t="str">
        <f>IF(A59="","",'Books Register'!L59)</f>
        <v/>
      </c>
      <c r="H59" s="68" t="str">
        <f>IF(A59="","",'Books Register'!M59)</f>
        <v/>
      </c>
      <c r="I59" s="68" t="str">
        <f>IF(A59="","",'Books Register'!N59)</f>
        <v/>
      </c>
      <c r="J59" s="68" t="str">
        <f>IF(A59="","",'Books Register'!O59)</f>
        <v/>
      </c>
      <c r="K59" s="68" t="str">
        <f>IF(A59="","",'Books Register'!P59)</f>
        <v/>
      </c>
      <c r="L59" s="68" t="str">
        <f>IF(A59="","",'Books Register'!AN59)</f>
        <v/>
      </c>
      <c r="M59" s="67" t="str">
        <f>IF(A59="","",'Books Register'!AW59)</f>
        <v/>
      </c>
      <c r="N59" s="67" t="str">
        <f>IF(M59="","",INDEX('GSTR-2B IMS'!$G$5:$G$504,M59))</f>
        <v/>
      </c>
      <c r="O59" s="99" t="str">
        <f>IF(M59="","",INDEX('GSTR-2B IMS'!$H$5:$H$504,M59))</f>
        <v/>
      </c>
      <c r="P59" s="68" t="str">
        <f>IF(M59="","",INDEX('GSTR-2B IMS'!$L$5:$L$504,M59))</f>
        <v/>
      </c>
      <c r="Q59" s="68" t="str">
        <f>IF(M59="","",INDEX('GSTR-2B IMS'!$M$5:$M$504,M59))</f>
        <v/>
      </c>
      <c r="R59" s="68" t="str">
        <f>IF(M59="","",INDEX('GSTR-2B IMS'!$N$5:$N$504,M59))</f>
        <v/>
      </c>
      <c r="S59" s="68" t="str">
        <f>IF(M59="","",INDEX('GSTR-2B IMS'!$O$5:$O$504,M59))</f>
        <v/>
      </c>
      <c r="T59" s="68" t="str">
        <f>IF(M59="","",INDEX('GSTR-2B IMS'!$P$5:$P$504,M59))</f>
        <v/>
      </c>
      <c r="U59" s="68" t="str">
        <f>IF(M59="","",INDEX('GSTR-2B IMS'!$AF$5:$AF$504,M59))</f>
        <v/>
      </c>
      <c r="V59" s="68" t="str">
        <f t="shared" si="0"/>
        <v/>
      </c>
      <c r="W59" s="68" t="str">
        <f t="shared" si="1"/>
        <v/>
      </c>
      <c r="X59" s="67" t="str">
        <f>IF(A59="","",'Books Register'!AX59)</f>
        <v/>
      </c>
      <c r="Y59" s="67" t="str">
        <f>IF(A59="","",'Books Register'!AV59)</f>
        <v/>
      </c>
      <c r="Z59" s="69" t="str">
        <f>IF(A59="","",'Books Register'!AY59)</f>
        <v/>
      </c>
      <c r="AA59" s="70" t="str">
        <f>IF(A59="","",IF(OR(X59="Duplicate",Y59&lt;&gt;"PASS"),"Critical",IF(X59="Only in Books","High",IF(X59="Exact",IF(ABS(N(W59))&gt;=Setup!$B$23,"High","Low"),"Medium"))))</f>
        <v/>
      </c>
    </row>
    <row r="60" spans="1:27" ht="37.950000000000003" customHeight="1" x14ac:dyDescent="0.25">
      <c r="A60" s="98" t="str">
        <f>IF('Books Register'!A60="","",'Books Register'!A60)</f>
        <v/>
      </c>
      <c r="B60" s="67" t="str">
        <f>IF(A60="","",'Books Register'!C60)</f>
        <v/>
      </c>
      <c r="C60" s="67" t="str">
        <f>IF(A60="","",'Books Register'!D60)</f>
        <v/>
      </c>
      <c r="D60" s="67" t="str">
        <f>IF(A60="","",'Books Register'!F60)</f>
        <v/>
      </c>
      <c r="E60" s="67" t="str">
        <f>IF(A60="","",'Books Register'!G60)</f>
        <v/>
      </c>
      <c r="F60" s="99" t="str">
        <f>IF(A60="","",'Books Register'!H60)</f>
        <v/>
      </c>
      <c r="G60" s="68" t="str">
        <f>IF(A60="","",'Books Register'!L60)</f>
        <v/>
      </c>
      <c r="H60" s="68" t="str">
        <f>IF(A60="","",'Books Register'!M60)</f>
        <v/>
      </c>
      <c r="I60" s="68" t="str">
        <f>IF(A60="","",'Books Register'!N60)</f>
        <v/>
      </c>
      <c r="J60" s="68" t="str">
        <f>IF(A60="","",'Books Register'!O60)</f>
        <v/>
      </c>
      <c r="K60" s="68" t="str">
        <f>IF(A60="","",'Books Register'!P60)</f>
        <v/>
      </c>
      <c r="L60" s="68" t="str">
        <f>IF(A60="","",'Books Register'!AN60)</f>
        <v/>
      </c>
      <c r="M60" s="67" t="str">
        <f>IF(A60="","",'Books Register'!AW60)</f>
        <v/>
      </c>
      <c r="N60" s="67" t="str">
        <f>IF(M60="","",INDEX('GSTR-2B IMS'!$G$5:$G$504,M60))</f>
        <v/>
      </c>
      <c r="O60" s="99" t="str">
        <f>IF(M60="","",INDEX('GSTR-2B IMS'!$H$5:$H$504,M60))</f>
        <v/>
      </c>
      <c r="P60" s="68" t="str">
        <f>IF(M60="","",INDEX('GSTR-2B IMS'!$L$5:$L$504,M60))</f>
        <v/>
      </c>
      <c r="Q60" s="68" t="str">
        <f>IF(M60="","",INDEX('GSTR-2B IMS'!$M$5:$M$504,M60))</f>
        <v/>
      </c>
      <c r="R60" s="68" t="str">
        <f>IF(M60="","",INDEX('GSTR-2B IMS'!$N$5:$N$504,M60))</f>
        <v/>
      </c>
      <c r="S60" s="68" t="str">
        <f>IF(M60="","",INDEX('GSTR-2B IMS'!$O$5:$O$504,M60))</f>
        <v/>
      </c>
      <c r="T60" s="68" t="str">
        <f>IF(M60="","",INDEX('GSTR-2B IMS'!$P$5:$P$504,M60))</f>
        <v/>
      </c>
      <c r="U60" s="68" t="str">
        <f>IF(M60="","",INDEX('GSTR-2B IMS'!$AF$5:$AF$504,M60))</f>
        <v/>
      </c>
      <c r="V60" s="68" t="str">
        <f t="shared" si="0"/>
        <v/>
      </c>
      <c r="W60" s="68" t="str">
        <f t="shared" si="1"/>
        <v/>
      </c>
      <c r="X60" s="67" t="str">
        <f>IF(A60="","",'Books Register'!AX60)</f>
        <v/>
      </c>
      <c r="Y60" s="67" t="str">
        <f>IF(A60="","",'Books Register'!AV60)</f>
        <v/>
      </c>
      <c r="Z60" s="69" t="str">
        <f>IF(A60="","",'Books Register'!AY60)</f>
        <v/>
      </c>
      <c r="AA60" s="70" t="str">
        <f>IF(A60="","",IF(OR(X60="Duplicate",Y60&lt;&gt;"PASS"),"Critical",IF(X60="Only in Books","High",IF(X60="Exact",IF(ABS(N(W60))&gt;=Setup!$B$23,"High","Low"),"Medium"))))</f>
        <v/>
      </c>
    </row>
    <row r="61" spans="1:27" ht="37.950000000000003" customHeight="1" x14ac:dyDescent="0.25">
      <c r="A61" s="98" t="str">
        <f>IF('Books Register'!A61="","",'Books Register'!A61)</f>
        <v/>
      </c>
      <c r="B61" s="67" t="str">
        <f>IF(A61="","",'Books Register'!C61)</f>
        <v/>
      </c>
      <c r="C61" s="67" t="str">
        <f>IF(A61="","",'Books Register'!D61)</f>
        <v/>
      </c>
      <c r="D61" s="67" t="str">
        <f>IF(A61="","",'Books Register'!F61)</f>
        <v/>
      </c>
      <c r="E61" s="67" t="str">
        <f>IF(A61="","",'Books Register'!G61)</f>
        <v/>
      </c>
      <c r="F61" s="99" t="str">
        <f>IF(A61="","",'Books Register'!H61)</f>
        <v/>
      </c>
      <c r="G61" s="68" t="str">
        <f>IF(A61="","",'Books Register'!L61)</f>
        <v/>
      </c>
      <c r="H61" s="68" t="str">
        <f>IF(A61="","",'Books Register'!M61)</f>
        <v/>
      </c>
      <c r="I61" s="68" t="str">
        <f>IF(A61="","",'Books Register'!N61)</f>
        <v/>
      </c>
      <c r="J61" s="68" t="str">
        <f>IF(A61="","",'Books Register'!O61)</f>
        <v/>
      </c>
      <c r="K61" s="68" t="str">
        <f>IF(A61="","",'Books Register'!P61)</f>
        <v/>
      </c>
      <c r="L61" s="68" t="str">
        <f>IF(A61="","",'Books Register'!AN61)</f>
        <v/>
      </c>
      <c r="M61" s="67" t="str">
        <f>IF(A61="","",'Books Register'!AW61)</f>
        <v/>
      </c>
      <c r="N61" s="67" t="str">
        <f>IF(M61="","",INDEX('GSTR-2B IMS'!$G$5:$G$504,M61))</f>
        <v/>
      </c>
      <c r="O61" s="99" t="str">
        <f>IF(M61="","",INDEX('GSTR-2B IMS'!$H$5:$H$504,M61))</f>
        <v/>
      </c>
      <c r="P61" s="68" t="str">
        <f>IF(M61="","",INDEX('GSTR-2B IMS'!$L$5:$L$504,M61))</f>
        <v/>
      </c>
      <c r="Q61" s="68" t="str">
        <f>IF(M61="","",INDEX('GSTR-2B IMS'!$M$5:$M$504,M61))</f>
        <v/>
      </c>
      <c r="R61" s="68" t="str">
        <f>IF(M61="","",INDEX('GSTR-2B IMS'!$N$5:$N$504,M61))</f>
        <v/>
      </c>
      <c r="S61" s="68" t="str">
        <f>IF(M61="","",INDEX('GSTR-2B IMS'!$O$5:$O$504,M61))</f>
        <v/>
      </c>
      <c r="T61" s="68" t="str">
        <f>IF(M61="","",INDEX('GSTR-2B IMS'!$P$5:$P$504,M61))</f>
        <v/>
      </c>
      <c r="U61" s="68" t="str">
        <f>IF(M61="","",INDEX('GSTR-2B IMS'!$AF$5:$AF$504,M61))</f>
        <v/>
      </c>
      <c r="V61" s="68" t="str">
        <f t="shared" si="0"/>
        <v/>
      </c>
      <c r="W61" s="68" t="str">
        <f t="shared" si="1"/>
        <v/>
      </c>
      <c r="X61" s="67" t="str">
        <f>IF(A61="","",'Books Register'!AX61)</f>
        <v/>
      </c>
      <c r="Y61" s="67" t="str">
        <f>IF(A61="","",'Books Register'!AV61)</f>
        <v/>
      </c>
      <c r="Z61" s="69" t="str">
        <f>IF(A61="","",'Books Register'!AY61)</f>
        <v/>
      </c>
      <c r="AA61" s="70" t="str">
        <f>IF(A61="","",IF(OR(X61="Duplicate",Y61&lt;&gt;"PASS"),"Critical",IF(X61="Only in Books","High",IF(X61="Exact",IF(ABS(N(W61))&gt;=Setup!$B$23,"High","Low"),"Medium"))))</f>
        <v/>
      </c>
    </row>
    <row r="62" spans="1:27" ht="37.950000000000003" customHeight="1" x14ac:dyDescent="0.25">
      <c r="A62" s="98" t="str">
        <f>IF('Books Register'!A62="","",'Books Register'!A62)</f>
        <v/>
      </c>
      <c r="B62" s="67" t="str">
        <f>IF(A62="","",'Books Register'!C62)</f>
        <v/>
      </c>
      <c r="C62" s="67" t="str">
        <f>IF(A62="","",'Books Register'!D62)</f>
        <v/>
      </c>
      <c r="D62" s="67" t="str">
        <f>IF(A62="","",'Books Register'!F62)</f>
        <v/>
      </c>
      <c r="E62" s="67" t="str">
        <f>IF(A62="","",'Books Register'!G62)</f>
        <v/>
      </c>
      <c r="F62" s="99" t="str">
        <f>IF(A62="","",'Books Register'!H62)</f>
        <v/>
      </c>
      <c r="G62" s="68" t="str">
        <f>IF(A62="","",'Books Register'!L62)</f>
        <v/>
      </c>
      <c r="H62" s="68" t="str">
        <f>IF(A62="","",'Books Register'!M62)</f>
        <v/>
      </c>
      <c r="I62" s="68" t="str">
        <f>IF(A62="","",'Books Register'!N62)</f>
        <v/>
      </c>
      <c r="J62" s="68" t="str">
        <f>IF(A62="","",'Books Register'!O62)</f>
        <v/>
      </c>
      <c r="K62" s="68" t="str">
        <f>IF(A62="","",'Books Register'!P62)</f>
        <v/>
      </c>
      <c r="L62" s="68" t="str">
        <f>IF(A62="","",'Books Register'!AN62)</f>
        <v/>
      </c>
      <c r="M62" s="67" t="str">
        <f>IF(A62="","",'Books Register'!AW62)</f>
        <v/>
      </c>
      <c r="N62" s="67" t="str">
        <f>IF(M62="","",INDEX('GSTR-2B IMS'!$G$5:$G$504,M62))</f>
        <v/>
      </c>
      <c r="O62" s="99" t="str">
        <f>IF(M62="","",INDEX('GSTR-2B IMS'!$H$5:$H$504,M62))</f>
        <v/>
      </c>
      <c r="P62" s="68" t="str">
        <f>IF(M62="","",INDEX('GSTR-2B IMS'!$L$5:$L$504,M62))</f>
        <v/>
      </c>
      <c r="Q62" s="68" t="str">
        <f>IF(M62="","",INDEX('GSTR-2B IMS'!$M$5:$M$504,M62))</f>
        <v/>
      </c>
      <c r="R62" s="68" t="str">
        <f>IF(M62="","",INDEX('GSTR-2B IMS'!$N$5:$N$504,M62))</f>
        <v/>
      </c>
      <c r="S62" s="68" t="str">
        <f>IF(M62="","",INDEX('GSTR-2B IMS'!$O$5:$O$504,M62))</f>
        <v/>
      </c>
      <c r="T62" s="68" t="str">
        <f>IF(M62="","",INDEX('GSTR-2B IMS'!$P$5:$P$504,M62))</f>
        <v/>
      </c>
      <c r="U62" s="68" t="str">
        <f>IF(M62="","",INDEX('GSTR-2B IMS'!$AF$5:$AF$504,M62))</f>
        <v/>
      </c>
      <c r="V62" s="68" t="str">
        <f t="shared" si="0"/>
        <v/>
      </c>
      <c r="W62" s="68" t="str">
        <f t="shared" si="1"/>
        <v/>
      </c>
      <c r="X62" s="67" t="str">
        <f>IF(A62="","",'Books Register'!AX62)</f>
        <v/>
      </c>
      <c r="Y62" s="67" t="str">
        <f>IF(A62="","",'Books Register'!AV62)</f>
        <v/>
      </c>
      <c r="Z62" s="69" t="str">
        <f>IF(A62="","",'Books Register'!AY62)</f>
        <v/>
      </c>
      <c r="AA62" s="70" t="str">
        <f>IF(A62="","",IF(OR(X62="Duplicate",Y62&lt;&gt;"PASS"),"Critical",IF(X62="Only in Books","High",IF(X62="Exact",IF(ABS(N(W62))&gt;=Setup!$B$23,"High","Low"),"Medium"))))</f>
        <v/>
      </c>
    </row>
    <row r="63" spans="1:27" ht="37.950000000000003" customHeight="1" x14ac:dyDescent="0.25">
      <c r="A63" s="98" t="str">
        <f>IF('Books Register'!A63="","",'Books Register'!A63)</f>
        <v/>
      </c>
      <c r="B63" s="67" t="str">
        <f>IF(A63="","",'Books Register'!C63)</f>
        <v/>
      </c>
      <c r="C63" s="67" t="str">
        <f>IF(A63="","",'Books Register'!D63)</f>
        <v/>
      </c>
      <c r="D63" s="67" t="str">
        <f>IF(A63="","",'Books Register'!F63)</f>
        <v/>
      </c>
      <c r="E63" s="67" t="str">
        <f>IF(A63="","",'Books Register'!G63)</f>
        <v/>
      </c>
      <c r="F63" s="99" t="str">
        <f>IF(A63="","",'Books Register'!H63)</f>
        <v/>
      </c>
      <c r="G63" s="68" t="str">
        <f>IF(A63="","",'Books Register'!L63)</f>
        <v/>
      </c>
      <c r="H63" s="68" t="str">
        <f>IF(A63="","",'Books Register'!M63)</f>
        <v/>
      </c>
      <c r="I63" s="68" t="str">
        <f>IF(A63="","",'Books Register'!N63)</f>
        <v/>
      </c>
      <c r="J63" s="68" t="str">
        <f>IF(A63="","",'Books Register'!O63)</f>
        <v/>
      </c>
      <c r="K63" s="68" t="str">
        <f>IF(A63="","",'Books Register'!P63)</f>
        <v/>
      </c>
      <c r="L63" s="68" t="str">
        <f>IF(A63="","",'Books Register'!AN63)</f>
        <v/>
      </c>
      <c r="M63" s="67" t="str">
        <f>IF(A63="","",'Books Register'!AW63)</f>
        <v/>
      </c>
      <c r="N63" s="67" t="str">
        <f>IF(M63="","",INDEX('GSTR-2B IMS'!$G$5:$G$504,M63))</f>
        <v/>
      </c>
      <c r="O63" s="99" t="str">
        <f>IF(M63="","",INDEX('GSTR-2B IMS'!$H$5:$H$504,M63))</f>
        <v/>
      </c>
      <c r="P63" s="68" t="str">
        <f>IF(M63="","",INDEX('GSTR-2B IMS'!$L$5:$L$504,M63))</f>
        <v/>
      </c>
      <c r="Q63" s="68" t="str">
        <f>IF(M63="","",INDEX('GSTR-2B IMS'!$M$5:$M$504,M63))</f>
        <v/>
      </c>
      <c r="R63" s="68" t="str">
        <f>IF(M63="","",INDEX('GSTR-2B IMS'!$N$5:$N$504,M63))</f>
        <v/>
      </c>
      <c r="S63" s="68" t="str">
        <f>IF(M63="","",INDEX('GSTR-2B IMS'!$O$5:$O$504,M63))</f>
        <v/>
      </c>
      <c r="T63" s="68" t="str">
        <f>IF(M63="","",INDEX('GSTR-2B IMS'!$P$5:$P$504,M63))</f>
        <v/>
      </c>
      <c r="U63" s="68" t="str">
        <f>IF(M63="","",INDEX('GSTR-2B IMS'!$AF$5:$AF$504,M63))</f>
        <v/>
      </c>
      <c r="V63" s="68" t="str">
        <f t="shared" si="0"/>
        <v/>
      </c>
      <c r="W63" s="68" t="str">
        <f t="shared" si="1"/>
        <v/>
      </c>
      <c r="X63" s="67" t="str">
        <f>IF(A63="","",'Books Register'!AX63)</f>
        <v/>
      </c>
      <c r="Y63" s="67" t="str">
        <f>IF(A63="","",'Books Register'!AV63)</f>
        <v/>
      </c>
      <c r="Z63" s="69" t="str">
        <f>IF(A63="","",'Books Register'!AY63)</f>
        <v/>
      </c>
      <c r="AA63" s="70" t="str">
        <f>IF(A63="","",IF(OR(X63="Duplicate",Y63&lt;&gt;"PASS"),"Critical",IF(X63="Only in Books","High",IF(X63="Exact",IF(ABS(N(W63))&gt;=Setup!$B$23,"High","Low"),"Medium"))))</f>
        <v/>
      </c>
    </row>
    <row r="64" spans="1:27" ht="37.950000000000003" customHeight="1" x14ac:dyDescent="0.25">
      <c r="A64" s="98" t="str">
        <f>IF('Books Register'!A64="","",'Books Register'!A64)</f>
        <v/>
      </c>
      <c r="B64" s="67" t="str">
        <f>IF(A64="","",'Books Register'!C64)</f>
        <v/>
      </c>
      <c r="C64" s="67" t="str">
        <f>IF(A64="","",'Books Register'!D64)</f>
        <v/>
      </c>
      <c r="D64" s="67" t="str">
        <f>IF(A64="","",'Books Register'!F64)</f>
        <v/>
      </c>
      <c r="E64" s="67" t="str">
        <f>IF(A64="","",'Books Register'!G64)</f>
        <v/>
      </c>
      <c r="F64" s="99" t="str">
        <f>IF(A64="","",'Books Register'!H64)</f>
        <v/>
      </c>
      <c r="G64" s="68" t="str">
        <f>IF(A64="","",'Books Register'!L64)</f>
        <v/>
      </c>
      <c r="H64" s="68" t="str">
        <f>IF(A64="","",'Books Register'!M64)</f>
        <v/>
      </c>
      <c r="I64" s="68" t="str">
        <f>IF(A64="","",'Books Register'!N64)</f>
        <v/>
      </c>
      <c r="J64" s="68" t="str">
        <f>IF(A64="","",'Books Register'!O64)</f>
        <v/>
      </c>
      <c r="K64" s="68" t="str">
        <f>IF(A64="","",'Books Register'!P64)</f>
        <v/>
      </c>
      <c r="L64" s="68" t="str">
        <f>IF(A64="","",'Books Register'!AN64)</f>
        <v/>
      </c>
      <c r="M64" s="67" t="str">
        <f>IF(A64="","",'Books Register'!AW64)</f>
        <v/>
      </c>
      <c r="N64" s="67" t="str">
        <f>IF(M64="","",INDEX('GSTR-2B IMS'!$G$5:$G$504,M64))</f>
        <v/>
      </c>
      <c r="O64" s="99" t="str">
        <f>IF(M64="","",INDEX('GSTR-2B IMS'!$H$5:$H$504,M64))</f>
        <v/>
      </c>
      <c r="P64" s="68" t="str">
        <f>IF(M64="","",INDEX('GSTR-2B IMS'!$L$5:$L$504,M64))</f>
        <v/>
      </c>
      <c r="Q64" s="68" t="str">
        <f>IF(M64="","",INDEX('GSTR-2B IMS'!$M$5:$M$504,M64))</f>
        <v/>
      </c>
      <c r="R64" s="68" t="str">
        <f>IF(M64="","",INDEX('GSTR-2B IMS'!$N$5:$N$504,M64))</f>
        <v/>
      </c>
      <c r="S64" s="68" t="str">
        <f>IF(M64="","",INDEX('GSTR-2B IMS'!$O$5:$O$504,M64))</f>
        <v/>
      </c>
      <c r="T64" s="68" t="str">
        <f>IF(M64="","",INDEX('GSTR-2B IMS'!$P$5:$P$504,M64))</f>
        <v/>
      </c>
      <c r="U64" s="68" t="str">
        <f>IF(M64="","",INDEX('GSTR-2B IMS'!$AF$5:$AF$504,M64))</f>
        <v/>
      </c>
      <c r="V64" s="68" t="str">
        <f t="shared" si="0"/>
        <v/>
      </c>
      <c r="W64" s="68" t="str">
        <f t="shared" si="1"/>
        <v/>
      </c>
      <c r="X64" s="67" t="str">
        <f>IF(A64="","",'Books Register'!AX64)</f>
        <v/>
      </c>
      <c r="Y64" s="67" t="str">
        <f>IF(A64="","",'Books Register'!AV64)</f>
        <v/>
      </c>
      <c r="Z64" s="69" t="str">
        <f>IF(A64="","",'Books Register'!AY64)</f>
        <v/>
      </c>
      <c r="AA64" s="70" t="str">
        <f>IF(A64="","",IF(OR(X64="Duplicate",Y64&lt;&gt;"PASS"),"Critical",IF(X64="Only in Books","High",IF(X64="Exact",IF(ABS(N(W64))&gt;=Setup!$B$23,"High","Low"),"Medium"))))</f>
        <v/>
      </c>
    </row>
    <row r="65" spans="1:27" ht="37.950000000000003" customHeight="1" x14ac:dyDescent="0.25">
      <c r="A65" s="98" t="str">
        <f>IF('Books Register'!A65="","",'Books Register'!A65)</f>
        <v/>
      </c>
      <c r="B65" s="67" t="str">
        <f>IF(A65="","",'Books Register'!C65)</f>
        <v/>
      </c>
      <c r="C65" s="67" t="str">
        <f>IF(A65="","",'Books Register'!D65)</f>
        <v/>
      </c>
      <c r="D65" s="67" t="str">
        <f>IF(A65="","",'Books Register'!F65)</f>
        <v/>
      </c>
      <c r="E65" s="67" t="str">
        <f>IF(A65="","",'Books Register'!G65)</f>
        <v/>
      </c>
      <c r="F65" s="99" t="str">
        <f>IF(A65="","",'Books Register'!H65)</f>
        <v/>
      </c>
      <c r="G65" s="68" t="str">
        <f>IF(A65="","",'Books Register'!L65)</f>
        <v/>
      </c>
      <c r="H65" s="68" t="str">
        <f>IF(A65="","",'Books Register'!M65)</f>
        <v/>
      </c>
      <c r="I65" s="68" t="str">
        <f>IF(A65="","",'Books Register'!N65)</f>
        <v/>
      </c>
      <c r="J65" s="68" t="str">
        <f>IF(A65="","",'Books Register'!O65)</f>
        <v/>
      </c>
      <c r="K65" s="68" t="str">
        <f>IF(A65="","",'Books Register'!P65)</f>
        <v/>
      </c>
      <c r="L65" s="68" t="str">
        <f>IF(A65="","",'Books Register'!AN65)</f>
        <v/>
      </c>
      <c r="M65" s="67" t="str">
        <f>IF(A65="","",'Books Register'!AW65)</f>
        <v/>
      </c>
      <c r="N65" s="67" t="str">
        <f>IF(M65="","",INDEX('GSTR-2B IMS'!$G$5:$G$504,M65))</f>
        <v/>
      </c>
      <c r="O65" s="99" t="str">
        <f>IF(M65="","",INDEX('GSTR-2B IMS'!$H$5:$H$504,M65))</f>
        <v/>
      </c>
      <c r="P65" s="68" t="str">
        <f>IF(M65="","",INDEX('GSTR-2B IMS'!$L$5:$L$504,M65))</f>
        <v/>
      </c>
      <c r="Q65" s="68" t="str">
        <f>IF(M65="","",INDEX('GSTR-2B IMS'!$M$5:$M$504,M65))</f>
        <v/>
      </c>
      <c r="R65" s="68" t="str">
        <f>IF(M65="","",INDEX('GSTR-2B IMS'!$N$5:$N$504,M65))</f>
        <v/>
      </c>
      <c r="S65" s="68" t="str">
        <f>IF(M65="","",INDEX('GSTR-2B IMS'!$O$5:$O$504,M65))</f>
        <v/>
      </c>
      <c r="T65" s="68" t="str">
        <f>IF(M65="","",INDEX('GSTR-2B IMS'!$P$5:$P$504,M65))</f>
        <v/>
      </c>
      <c r="U65" s="68" t="str">
        <f>IF(M65="","",INDEX('GSTR-2B IMS'!$AF$5:$AF$504,M65))</f>
        <v/>
      </c>
      <c r="V65" s="68" t="str">
        <f t="shared" si="0"/>
        <v/>
      </c>
      <c r="W65" s="68" t="str">
        <f t="shared" si="1"/>
        <v/>
      </c>
      <c r="X65" s="67" t="str">
        <f>IF(A65="","",'Books Register'!AX65)</f>
        <v/>
      </c>
      <c r="Y65" s="67" t="str">
        <f>IF(A65="","",'Books Register'!AV65)</f>
        <v/>
      </c>
      <c r="Z65" s="69" t="str">
        <f>IF(A65="","",'Books Register'!AY65)</f>
        <v/>
      </c>
      <c r="AA65" s="70" t="str">
        <f>IF(A65="","",IF(OR(X65="Duplicate",Y65&lt;&gt;"PASS"),"Critical",IF(X65="Only in Books","High",IF(X65="Exact",IF(ABS(N(W65))&gt;=Setup!$B$23,"High","Low"),"Medium"))))</f>
        <v/>
      </c>
    </row>
    <row r="66" spans="1:27" ht="37.950000000000003" customHeight="1" x14ac:dyDescent="0.25">
      <c r="A66" s="98" t="str">
        <f>IF('Books Register'!A66="","",'Books Register'!A66)</f>
        <v/>
      </c>
      <c r="B66" s="67" t="str">
        <f>IF(A66="","",'Books Register'!C66)</f>
        <v/>
      </c>
      <c r="C66" s="67" t="str">
        <f>IF(A66="","",'Books Register'!D66)</f>
        <v/>
      </c>
      <c r="D66" s="67" t="str">
        <f>IF(A66="","",'Books Register'!F66)</f>
        <v/>
      </c>
      <c r="E66" s="67" t="str">
        <f>IF(A66="","",'Books Register'!G66)</f>
        <v/>
      </c>
      <c r="F66" s="99" t="str">
        <f>IF(A66="","",'Books Register'!H66)</f>
        <v/>
      </c>
      <c r="G66" s="68" t="str">
        <f>IF(A66="","",'Books Register'!L66)</f>
        <v/>
      </c>
      <c r="H66" s="68" t="str">
        <f>IF(A66="","",'Books Register'!M66)</f>
        <v/>
      </c>
      <c r="I66" s="68" t="str">
        <f>IF(A66="","",'Books Register'!N66)</f>
        <v/>
      </c>
      <c r="J66" s="68" t="str">
        <f>IF(A66="","",'Books Register'!O66)</f>
        <v/>
      </c>
      <c r="K66" s="68" t="str">
        <f>IF(A66="","",'Books Register'!P66)</f>
        <v/>
      </c>
      <c r="L66" s="68" t="str">
        <f>IF(A66="","",'Books Register'!AN66)</f>
        <v/>
      </c>
      <c r="M66" s="67" t="str">
        <f>IF(A66="","",'Books Register'!AW66)</f>
        <v/>
      </c>
      <c r="N66" s="67" t="str">
        <f>IF(M66="","",INDEX('GSTR-2B IMS'!$G$5:$G$504,M66))</f>
        <v/>
      </c>
      <c r="O66" s="99" t="str">
        <f>IF(M66="","",INDEX('GSTR-2B IMS'!$H$5:$H$504,M66))</f>
        <v/>
      </c>
      <c r="P66" s="68" t="str">
        <f>IF(M66="","",INDEX('GSTR-2B IMS'!$L$5:$L$504,M66))</f>
        <v/>
      </c>
      <c r="Q66" s="68" t="str">
        <f>IF(M66="","",INDEX('GSTR-2B IMS'!$M$5:$M$504,M66))</f>
        <v/>
      </c>
      <c r="R66" s="68" t="str">
        <f>IF(M66="","",INDEX('GSTR-2B IMS'!$N$5:$N$504,M66))</f>
        <v/>
      </c>
      <c r="S66" s="68" t="str">
        <f>IF(M66="","",INDEX('GSTR-2B IMS'!$O$5:$O$504,M66))</f>
        <v/>
      </c>
      <c r="T66" s="68" t="str">
        <f>IF(M66="","",INDEX('GSTR-2B IMS'!$P$5:$P$504,M66))</f>
        <v/>
      </c>
      <c r="U66" s="68" t="str">
        <f>IF(M66="","",INDEX('GSTR-2B IMS'!$AF$5:$AF$504,M66))</f>
        <v/>
      </c>
      <c r="V66" s="68" t="str">
        <f t="shared" si="0"/>
        <v/>
      </c>
      <c r="W66" s="68" t="str">
        <f t="shared" si="1"/>
        <v/>
      </c>
      <c r="X66" s="67" t="str">
        <f>IF(A66="","",'Books Register'!AX66)</f>
        <v/>
      </c>
      <c r="Y66" s="67" t="str">
        <f>IF(A66="","",'Books Register'!AV66)</f>
        <v/>
      </c>
      <c r="Z66" s="69" t="str">
        <f>IF(A66="","",'Books Register'!AY66)</f>
        <v/>
      </c>
      <c r="AA66" s="70" t="str">
        <f>IF(A66="","",IF(OR(X66="Duplicate",Y66&lt;&gt;"PASS"),"Critical",IF(X66="Only in Books","High",IF(X66="Exact",IF(ABS(N(W66))&gt;=Setup!$B$23,"High","Low"),"Medium"))))</f>
        <v/>
      </c>
    </row>
    <row r="67" spans="1:27" ht="37.950000000000003" customHeight="1" x14ac:dyDescent="0.25">
      <c r="A67" s="98" t="str">
        <f>IF('Books Register'!A67="","",'Books Register'!A67)</f>
        <v/>
      </c>
      <c r="B67" s="67" t="str">
        <f>IF(A67="","",'Books Register'!C67)</f>
        <v/>
      </c>
      <c r="C67" s="67" t="str">
        <f>IF(A67="","",'Books Register'!D67)</f>
        <v/>
      </c>
      <c r="D67" s="67" t="str">
        <f>IF(A67="","",'Books Register'!F67)</f>
        <v/>
      </c>
      <c r="E67" s="67" t="str">
        <f>IF(A67="","",'Books Register'!G67)</f>
        <v/>
      </c>
      <c r="F67" s="99" t="str">
        <f>IF(A67="","",'Books Register'!H67)</f>
        <v/>
      </c>
      <c r="G67" s="68" t="str">
        <f>IF(A67="","",'Books Register'!L67)</f>
        <v/>
      </c>
      <c r="H67" s="68" t="str">
        <f>IF(A67="","",'Books Register'!M67)</f>
        <v/>
      </c>
      <c r="I67" s="68" t="str">
        <f>IF(A67="","",'Books Register'!N67)</f>
        <v/>
      </c>
      <c r="J67" s="68" t="str">
        <f>IF(A67="","",'Books Register'!O67)</f>
        <v/>
      </c>
      <c r="K67" s="68" t="str">
        <f>IF(A67="","",'Books Register'!P67)</f>
        <v/>
      </c>
      <c r="L67" s="68" t="str">
        <f>IF(A67="","",'Books Register'!AN67)</f>
        <v/>
      </c>
      <c r="M67" s="67" t="str">
        <f>IF(A67="","",'Books Register'!AW67)</f>
        <v/>
      </c>
      <c r="N67" s="67" t="str">
        <f>IF(M67="","",INDEX('GSTR-2B IMS'!$G$5:$G$504,M67))</f>
        <v/>
      </c>
      <c r="O67" s="99" t="str">
        <f>IF(M67="","",INDEX('GSTR-2B IMS'!$H$5:$H$504,M67))</f>
        <v/>
      </c>
      <c r="P67" s="68" t="str">
        <f>IF(M67="","",INDEX('GSTR-2B IMS'!$L$5:$L$504,M67))</f>
        <v/>
      </c>
      <c r="Q67" s="68" t="str">
        <f>IF(M67="","",INDEX('GSTR-2B IMS'!$M$5:$M$504,M67))</f>
        <v/>
      </c>
      <c r="R67" s="68" t="str">
        <f>IF(M67="","",INDEX('GSTR-2B IMS'!$N$5:$N$504,M67))</f>
        <v/>
      </c>
      <c r="S67" s="68" t="str">
        <f>IF(M67="","",INDEX('GSTR-2B IMS'!$O$5:$O$504,M67))</f>
        <v/>
      </c>
      <c r="T67" s="68" t="str">
        <f>IF(M67="","",INDEX('GSTR-2B IMS'!$P$5:$P$504,M67))</f>
        <v/>
      </c>
      <c r="U67" s="68" t="str">
        <f>IF(M67="","",INDEX('GSTR-2B IMS'!$AF$5:$AF$504,M67))</f>
        <v/>
      </c>
      <c r="V67" s="68" t="str">
        <f t="shared" si="0"/>
        <v/>
      </c>
      <c r="W67" s="68" t="str">
        <f t="shared" si="1"/>
        <v/>
      </c>
      <c r="X67" s="67" t="str">
        <f>IF(A67="","",'Books Register'!AX67)</f>
        <v/>
      </c>
      <c r="Y67" s="67" t="str">
        <f>IF(A67="","",'Books Register'!AV67)</f>
        <v/>
      </c>
      <c r="Z67" s="69" t="str">
        <f>IF(A67="","",'Books Register'!AY67)</f>
        <v/>
      </c>
      <c r="AA67" s="70" t="str">
        <f>IF(A67="","",IF(OR(X67="Duplicate",Y67&lt;&gt;"PASS"),"Critical",IF(X67="Only in Books","High",IF(X67="Exact",IF(ABS(N(W67))&gt;=Setup!$B$23,"High","Low"),"Medium"))))</f>
        <v/>
      </c>
    </row>
    <row r="68" spans="1:27" ht="37.950000000000003" customHeight="1" x14ac:dyDescent="0.25">
      <c r="A68" s="98" t="str">
        <f>IF('Books Register'!A68="","",'Books Register'!A68)</f>
        <v/>
      </c>
      <c r="B68" s="67" t="str">
        <f>IF(A68="","",'Books Register'!C68)</f>
        <v/>
      </c>
      <c r="C68" s="67" t="str">
        <f>IF(A68="","",'Books Register'!D68)</f>
        <v/>
      </c>
      <c r="D68" s="67" t="str">
        <f>IF(A68="","",'Books Register'!F68)</f>
        <v/>
      </c>
      <c r="E68" s="67" t="str">
        <f>IF(A68="","",'Books Register'!G68)</f>
        <v/>
      </c>
      <c r="F68" s="99" t="str">
        <f>IF(A68="","",'Books Register'!H68)</f>
        <v/>
      </c>
      <c r="G68" s="68" t="str">
        <f>IF(A68="","",'Books Register'!L68)</f>
        <v/>
      </c>
      <c r="H68" s="68" t="str">
        <f>IF(A68="","",'Books Register'!M68)</f>
        <v/>
      </c>
      <c r="I68" s="68" t="str">
        <f>IF(A68="","",'Books Register'!N68)</f>
        <v/>
      </c>
      <c r="J68" s="68" t="str">
        <f>IF(A68="","",'Books Register'!O68)</f>
        <v/>
      </c>
      <c r="K68" s="68" t="str">
        <f>IF(A68="","",'Books Register'!P68)</f>
        <v/>
      </c>
      <c r="L68" s="68" t="str">
        <f>IF(A68="","",'Books Register'!AN68)</f>
        <v/>
      </c>
      <c r="M68" s="67" t="str">
        <f>IF(A68="","",'Books Register'!AW68)</f>
        <v/>
      </c>
      <c r="N68" s="67" t="str">
        <f>IF(M68="","",INDEX('GSTR-2B IMS'!$G$5:$G$504,M68))</f>
        <v/>
      </c>
      <c r="O68" s="99" t="str">
        <f>IF(M68="","",INDEX('GSTR-2B IMS'!$H$5:$H$504,M68))</f>
        <v/>
      </c>
      <c r="P68" s="68" t="str">
        <f>IF(M68="","",INDEX('GSTR-2B IMS'!$L$5:$L$504,M68))</f>
        <v/>
      </c>
      <c r="Q68" s="68" t="str">
        <f>IF(M68="","",INDEX('GSTR-2B IMS'!$M$5:$M$504,M68))</f>
        <v/>
      </c>
      <c r="R68" s="68" t="str">
        <f>IF(M68="","",INDEX('GSTR-2B IMS'!$N$5:$N$504,M68))</f>
        <v/>
      </c>
      <c r="S68" s="68" t="str">
        <f>IF(M68="","",INDEX('GSTR-2B IMS'!$O$5:$O$504,M68))</f>
        <v/>
      </c>
      <c r="T68" s="68" t="str">
        <f>IF(M68="","",INDEX('GSTR-2B IMS'!$P$5:$P$504,M68))</f>
        <v/>
      </c>
      <c r="U68" s="68" t="str">
        <f>IF(M68="","",INDEX('GSTR-2B IMS'!$AF$5:$AF$504,M68))</f>
        <v/>
      </c>
      <c r="V68" s="68" t="str">
        <f t="shared" si="0"/>
        <v/>
      </c>
      <c r="W68" s="68" t="str">
        <f t="shared" si="1"/>
        <v/>
      </c>
      <c r="X68" s="67" t="str">
        <f>IF(A68="","",'Books Register'!AX68)</f>
        <v/>
      </c>
      <c r="Y68" s="67" t="str">
        <f>IF(A68="","",'Books Register'!AV68)</f>
        <v/>
      </c>
      <c r="Z68" s="69" t="str">
        <f>IF(A68="","",'Books Register'!AY68)</f>
        <v/>
      </c>
      <c r="AA68" s="70" t="str">
        <f>IF(A68="","",IF(OR(X68="Duplicate",Y68&lt;&gt;"PASS"),"Critical",IF(X68="Only in Books","High",IF(X68="Exact",IF(ABS(N(W68))&gt;=Setup!$B$23,"High","Low"),"Medium"))))</f>
        <v/>
      </c>
    </row>
    <row r="69" spans="1:27" ht="37.950000000000003" customHeight="1" x14ac:dyDescent="0.25">
      <c r="A69" s="98" t="str">
        <f>IF('Books Register'!A69="","",'Books Register'!A69)</f>
        <v/>
      </c>
      <c r="B69" s="67" t="str">
        <f>IF(A69="","",'Books Register'!C69)</f>
        <v/>
      </c>
      <c r="C69" s="67" t="str">
        <f>IF(A69="","",'Books Register'!D69)</f>
        <v/>
      </c>
      <c r="D69" s="67" t="str">
        <f>IF(A69="","",'Books Register'!F69)</f>
        <v/>
      </c>
      <c r="E69" s="67" t="str">
        <f>IF(A69="","",'Books Register'!G69)</f>
        <v/>
      </c>
      <c r="F69" s="99" t="str">
        <f>IF(A69="","",'Books Register'!H69)</f>
        <v/>
      </c>
      <c r="G69" s="68" t="str">
        <f>IF(A69="","",'Books Register'!L69)</f>
        <v/>
      </c>
      <c r="H69" s="68" t="str">
        <f>IF(A69="","",'Books Register'!M69)</f>
        <v/>
      </c>
      <c r="I69" s="68" t="str">
        <f>IF(A69="","",'Books Register'!N69)</f>
        <v/>
      </c>
      <c r="J69" s="68" t="str">
        <f>IF(A69="","",'Books Register'!O69)</f>
        <v/>
      </c>
      <c r="K69" s="68" t="str">
        <f>IF(A69="","",'Books Register'!P69)</f>
        <v/>
      </c>
      <c r="L69" s="68" t="str">
        <f>IF(A69="","",'Books Register'!AN69)</f>
        <v/>
      </c>
      <c r="M69" s="67" t="str">
        <f>IF(A69="","",'Books Register'!AW69)</f>
        <v/>
      </c>
      <c r="N69" s="67" t="str">
        <f>IF(M69="","",INDEX('GSTR-2B IMS'!$G$5:$G$504,M69))</f>
        <v/>
      </c>
      <c r="O69" s="99" t="str">
        <f>IF(M69="","",INDEX('GSTR-2B IMS'!$H$5:$H$504,M69))</f>
        <v/>
      </c>
      <c r="P69" s="68" t="str">
        <f>IF(M69="","",INDEX('GSTR-2B IMS'!$L$5:$L$504,M69))</f>
        <v/>
      </c>
      <c r="Q69" s="68" t="str">
        <f>IF(M69="","",INDEX('GSTR-2B IMS'!$M$5:$M$504,M69))</f>
        <v/>
      </c>
      <c r="R69" s="68" t="str">
        <f>IF(M69="","",INDEX('GSTR-2B IMS'!$N$5:$N$504,M69))</f>
        <v/>
      </c>
      <c r="S69" s="68" t="str">
        <f>IF(M69="","",INDEX('GSTR-2B IMS'!$O$5:$O$504,M69))</f>
        <v/>
      </c>
      <c r="T69" s="68" t="str">
        <f>IF(M69="","",INDEX('GSTR-2B IMS'!$P$5:$P$504,M69))</f>
        <v/>
      </c>
      <c r="U69" s="68" t="str">
        <f>IF(M69="","",INDEX('GSTR-2B IMS'!$AF$5:$AF$504,M69))</f>
        <v/>
      </c>
      <c r="V69" s="68" t="str">
        <f t="shared" ref="V69:V132" si="2">IF(OR(A69="",M69=""),"",G69-P69)</f>
        <v/>
      </c>
      <c r="W69" s="68" t="str">
        <f t="shared" ref="W69:W132" si="3">IF(OR(A69="",M69=""),"",L69-U69)</f>
        <v/>
      </c>
      <c r="X69" s="67" t="str">
        <f>IF(A69="","",'Books Register'!AX69)</f>
        <v/>
      </c>
      <c r="Y69" s="67" t="str">
        <f>IF(A69="","",'Books Register'!AV69)</f>
        <v/>
      </c>
      <c r="Z69" s="69" t="str">
        <f>IF(A69="","",'Books Register'!AY69)</f>
        <v/>
      </c>
      <c r="AA69" s="70" t="str">
        <f>IF(A69="","",IF(OR(X69="Duplicate",Y69&lt;&gt;"PASS"),"Critical",IF(X69="Only in Books","High",IF(X69="Exact",IF(ABS(N(W69))&gt;=Setup!$B$23,"High","Low"),"Medium"))))</f>
        <v/>
      </c>
    </row>
    <row r="70" spans="1:27" ht="37.950000000000003" customHeight="1" x14ac:dyDescent="0.25">
      <c r="A70" s="98" t="str">
        <f>IF('Books Register'!A70="","",'Books Register'!A70)</f>
        <v/>
      </c>
      <c r="B70" s="67" t="str">
        <f>IF(A70="","",'Books Register'!C70)</f>
        <v/>
      </c>
      <c r="C70" s="67" t="str">
        <f>IF(A70="","",'Books Register'!D70)</f>
        <v/>
      </c>
      <c r="D70" s="67" t="str">
        <f>IF(A70="","",'Books Register'!F70)</f>
        <v/>
      </c>
      <c r="E70" s="67" t="str">
        <f>IF(A70="","",'Books Register'!G70)</f>
        <v/>
      </c>
      <c r="F70" s="99" t="str">
        <f>IF(A70="","",'Books Register'!H70)</f>
        <v/>
      </c>
      <c r="G70" s="68" t="str">
        <f>IF(A70="","",'Books Register'!L70)</f>
        <v/>
      </c>
      <c r="H70" s="68" t="str">
        <f>IF(A70="","",'Books Register'!M70)</f>
        <v/>
      </c>
      <c r="I70" s="68" t="str">
        <f>IF(A70="","",'Books Register'!N70)</f>
        <v/>
      </c>
      <c r="J70" s="68" t="str">
        <f>IF(A70="","",'Books Register'!O70)</f>
        <v/>
      </c>
      <c r="K70" s="68" t="str">
        <f>IF(A70="","",'Books Register'!P70)</f>
        <v/>
      </c>
      <c r="L70" s="68" t="str">
        <f>IF(A70="","",'Books Register'!AN70)</f>
        <v/>
      </c>
      <c r="M70" s="67" t="str">
        <f>IF(A70="","",'Books Register'!AW70)</f>
        <v/>
      </c>
      <c r="N70" s="67" t="str">
        <f>IF(M70="","",INDEX('GSTR-2B IMS'!$G$5:$G$504,M70))</f>
        <v/>
      </c>
      <c r="O70" s="99" t="str">
        <f>IF(M70="","",INDEX('GSTR-2B IMS'!$H$5:$H$504,M70))</f>
        <v/>
      </c>
      <c r="P70" s="68" t="str">
        <f>IF(M70="","",INDEX('GSTR-2B IMS'!$L$5:$L$504,M70))</f>
        <v/>
      </c>
      <c r="Q70" s="68" t="str">
        <f>IF(M70="","",INDEX('GSTR-2B IMS'!$M$5:$M$504,M70))</f>
        <v/>
      </c>
      <c r="R70" s="68" t="str">
        <f>IF(M70="","",INDEX('GSTR-2B IMS'!$N$5:$N$504,M70))</f>
        <v/>
      </c>
      <c r="S70" s="68" t="str">
        <f>IF(M70="","",INDEX('GSTR-2B IMS'!$O$5:$O$504,M70))</f>
        <v/>
      </c>
      <c r="T70" s="68" t="str">
        <f>IF(M70="","",INDEX('GSTR-2B IMS'!$P$5:$P$504,M70))</f>
        <v/>
      </c>
      <c r="U70" s="68" t="str">
        <f>IF(M70="","",INDEX('GSTR-2B IMS'!$AF$5:$AF$504,M70))</f>
        <v/>
      </c>
      <c r="V70" s="68" t="str">
        <f t="shared" si="2"/>
        <v/>
      </c>
      <c r="W70" s="68" t="str">
        <f t="shared" si="3"/>
        <v/>
      </c>
      <c r="X70" s="67" t="str">
        <f>IF(A70="","",'Books Register'!AX70)</f>
        <v/>
      </c>
      <c r="Y70" s="67" t="str">
        <f>IF(A70="","",'Books Register'!AV70)</f>
        <v/>
      </c>
      <c r="Z70" s="69" t="str">
        <f>IF(A70="","",'Books Register'!AY70)</f>
        <v/>
      </c>
      <c r="AA70" s="70" t="str">
        <f>IF(A70="","",IF(OR(X70="Duplicate",Y70&lt;&gt;"PASS"),"Critical",IF(X70="Only in Books","High",IF(X70="Exact",IF(ABS(N(W70))&gt;=Setup!$B$23,"High","Low"),"Medium"))))</f>
        <v/>
      </c>
    </row>
    <row r="71" spans="1:27" ht="37.950000000000003" customHeight="1" x14ac:dyDescent="0.25">
      <c r="A71" s="98" t="str">
        <f>IF('Books Register'!A71="","",'Books Register'!A71)</f>
        <v/>
      </c>
      <c r="B71" s="67" t="str">
        <f>IF(A71="","",'Books Register'!C71)</f>
        <v/>
      </c>
      <c r="C71" s="67" t="str">
        <f>IF(A71="","",'Books Register'!D71)</f>
        <v/>
      </c>
      <c r="D71" s="67" t="str">
        <f>IF(A71="","",'Books Register'!F71)</f>
        <v/>
      </c>
      <c r="E71" s="67" t="str">
        <f>IF(A71="","",'Books Register'!G71)</f>
        <v/>
      </c>
      <c r="F71" s="99" t="str">
        <f>IF(A71="","",'Books Register'!H71)</f>
        <v/>
      </c>
      <c r="G71" s="68" t="str">
        <f>IF(A71="","",'Books Register'!L71)</f>
        <v/>
      </c>
      <c r="H71" s="68" t="str">
        <f>IF(A71="","",'Books Register'!M71)</f>
        <v/>
      </c>
      <c r="I71" s="68" t="str">
        <f>IF(A71="","",'Books Register'!N71)</f>
        <v/>
      </c>
      <c r="J71" s="68" t="str">
        <f>IF(A71="","",'Books Register'!O71)</f>
        <v/>
      </c>
      <c r="K71" s="68" t="str">
        <f>IF(A71="","",'Books Register'!P71)</f>
        <v/>
      </c>
      <c r="L71" s="68" t="str">
        <f>IF(A71="","",'Books Register'!AN71)</f>
        <v/>
      </c>
      <c r="M71" s="67" t="str">
        <f>IF(A71="","",'Books Register'!AW71)</f>
        <v/>
      </c>
      <c r="N71" s="67" t="str">
        <f>IF(M71="","",INDEX('GSTR-2B IMS'!$G$5:$G$504,M71))</f>
        <v/>
      </c>
      <c r="O71" s="99" t="str">
        <f>IF(M71="","",INDEX('GSTR-2B IMS'!$H$5:$H$504,M71))</f>
        <v/>
      </c>
      <c r="P71" s="68" t="str">
        <f>IF(M71="","",INDEX('GSTR-2B IMS'!$L$5:$L$504,M71))</f>
        <v/>
      </c>
      <c r="Q71" s="68" t="str">
        <f>IF(M71="","",INDEX('GSTR-2B IMS'!$M$5:$M$504,M71))</f>
        <v/>
      </c>
      <c r="R71" s="68" t="str">
        <f>IF(M71="","",INDEX('GSTR-2B IMS'!$N$5:$N$504,M71))</f>
        <v/>
      </c>
      <c r="S71" s="68" t="str">
        <f>IF(M71="","",INDEX('GSTR-2B IMS'!$O$5:$O$504,M71))</f>
        <v/>
      </c>
      <c r="T71" s="68" t="str">
        <f>IF(M71="","",INDEX('GSTR-2B IMS'!$P$5:$P$504,M71))</f>
        <v/>
      </c>
      <c r="U71" s="68" t="str">
        <f>IF(M71="","",INDEX('GSTR-2B IMS'!$AF$5:$AF$504,M71))</f>
        <v/>
      </c>
      <c r="V71" s="68" t="str">
        <f t="shared" si="2"/>
        <v/>
      </c>
      <c r="W71" s="68" t="str">
        <f t="shared" si="3"/>
        <v/>
      </c>
      <c r="X71" s="67" t="str">
        <f>IF(A71="","",'Books Register'!AX71)</f>
        <v/>
      </c>
      <c r="Y71" s="67" t="str">
        <f>IF(A71="","",'Books Register'!AV71)</f>
        <v/>
      </c>
      <c r="Z71" s="69" t="str">
        <f>IF(A71="","",'Books Register'!AY71)</f>
        <v/>
      </c>
      <c r="AA71" s="70" t="str">
        <f>IF(A71="","",IF(OR(X71="Duplicate",Y71&lt;&gt;"PASS"),"Critical",IF(X71="Only in Books","High",IF(X71="Exact",IF(ABS(N(W71))&gt;=Setup!$B$23,"High","Low"),"Medium"))))</f>
        <v/>
      </c>
    </row>
    <row r="72" spans="1:27" ht="37.950000000000003" customHeight="1" x14ac:dyDescent="0.25">
      <c r="A72" s="98" t="str">
        <f>IF('Books Register'!A72="","",'Books Register'!A72)</f>
        <v/>
      </c>
      <c r="B72" s="67" t="str">
        <f>IF(A72="","",'Books Register'!C72)</f>
        <v/>
      </c>
      <c r="C72" s="67" t="str">
        <f>IF(A72="","",'Books Register'!D72)</f>
        <v/>
      </c>
      <c r="D72" s="67" t="str">
        <f>IF(A72="","",'Books Register'!F72)</f>
        <v/>
      </c>
      <c r="E72" s="67" t="str">
        <f>IF(A72="","",'Books Register'!G72)</f>
        <v/>
      </c>
      <c r="F72" s="99" t="str">
        <f>IF(A72="","",'Books Register'!H72)</f>
        <v/>
      </c>
      <c r="G72" s="68" t="str">
        <f>IF(A72="","",'Books Register'!L72)</f>
        <v/>
      </c>
      <c r="H72" s="68" t="str">
        <f>IF(A72="","",'Books Register'!M72)</f>
        <v/>
      </c>
      <c r="I72" s="68" t="str">
        <f>IF(A72="","",'Books Register'!N72)</f>
        <v/>
      </c>
      <c r="J72" s="68" t="str">
        <f>IF(A72="","",'Books Register'!O72)</f>
        <v/>
      </c>
      <c r="K72" s="68" t="str">
        <f>IF(A72="","",'Books Register'!P72)</f>
        <v/>
      </c>
      <c r="L72" s="68" t="str">
        <f>IF(A72="","",'Books Register'!AN72)</f>
        <v/>
      </c>
      <c r="M72" s="67" t="str">
        <f>IF(A72="","",'Books Register'!AW72)</f>
        <v/>
      </c>
      <c r="N72" s="67" t="str">
        <f>IF(M72="","",INDEX('GSTR-2B IMS'!$G$5:$G$504,M72))</f>
        <v/>
      </c>
      <c r="O72" s="99" t="str">
        <f>IF(M72="","",INDEX('GSTR-2B IMS'!$H$5:$H$504,M72))</f>
        <v/>
      </c>
      <c r="P72" s="68" t="str">
        <f>IF(M72="","",INDEX('GSTR-2B IMS'!$L$5:$L$504,M72))</f>
        <v/>
      </c>
      <c r="Q72" s="68" t="str">
        <f>IF(M72="","",INDEX('GSTR-2B IMS'!$M$5:$M$504,M72))</f>
        <v/>
      </c>
      <c r="R72" s="68" t="str">
        <f>IF(M72="","",INDEX('GSTR-2B IMS'!$N$5:$N$504,M72))</f>
        <v/>
      </c>
      <c r="S72" s="68" t="str">
        <f>IF(M72="","",INDEX('GSTR-2B IMS'!$O$5:$O$504,M72))</f>
        <v/>
      </c>
      <c r="T72" s="68" t="str">
        <f>IF(M72="","",INDEX('GSTR-2B IMS'!$P$5:$P$504,M72))</f>
        <v/>
      </c>
      <c r="U72" s="68" t="str">
        <f>IF(M72="","",INDEX('GSTR-2B IMS'!$AF$5:$AF$504,M72))</f>
        <v/>
      </c>
      <c r="V72" s="68" t="str">
        <f t="shared" si="2"/>
        <v/>
      </c>
      <c r="W72" s="68" t="str">
        <f t="shared" si="3"/>
        <v/>
      </c>
      <c r="X72" s="67" t="str">
        <f>IF(A72="","",'Books Register'!AX72)</f>
        <v/>
      </c>
      <c r="Y72" s="67" t="str">
        <f>IF(A72="","",'Books Register'!AV72)</f>
        <v/>
      </c>
      <c r="Z72" s="69" t="str">
        <f>IF(A72="","",'Books Register'!AY72)</f>
        <v/>
      </c>
      <c r="AA72" s="70" t="str">
        <f>IF(A72="","",IF(OR(X72="Duplicate",Y72&lt;&gt;"PASS"),"Critical",IF(X72="Only in Books","High",IF(X72="Exact",IF(ABS(N(W72))&gt;=Setup!$B$23,"High","Low"),"Medium"))))</f>
        <v/>
      </c>
    </row>
    <row r="73" spans="1:27" ht="37.950000000000003" customHeight="1" x14ac:dyDescent="0.25">
      <c r="A73" s="98" t="str">
        <f>IF('Books Register'!A73="","",'Books Register'!A73)</f>
        <v/>
      </c>
      <c r="B73" s="67" t="str">
        <f>IF(A73="","",'Books Register'!C73)</f>
        <v/>
      </c>
      <c r="C73" s="67" t="str">
        <f>IF(A73="","",'Books Register'!D73)</f>
        <v/>
      </c>
      <c r="D73" s="67" t="str">
        <f>IF(A73="","",'Books Register'!F73)</f>
        <v/>
      </c>
      <c r="E73" s="67" t="str">
        <f>IF(A73="","",'Books Register'!G73)</f>
        <v/>
      </c>
      <c r="F73" s="99" t="str">
        <f>IF(A73="","",'Books Register'!H73)</f>
        <v/>
      </c>
      <c r="G73" s="68" t="str">
        <f>IF(A73="","",'Books Register'!L73)</f>
        <v/>
      </c>
      <c r="H73" s="68" t="str">
        <f>IF(A73="","",'Books Register'!M73)</f>
        <v/>
      </c>
      <c r="I73" s="68" t="str">
        <f>IF(A73="","",'Books Register'!N73)</f>
        <v/>
      </c>
      <c r="J73" s="68" t="str">
        <f>IF(A73="","",'Books Register'!O73)</f>
        <v/>
      </c>
      <c r="K73" s="68" t="str">
        <f>IF(A73="","",'Books Register'!P73)</f>
        <v/>
      </c>
      <c r="L73" s="68" t="str">
        <f>IF(A73="","",'Books Register'!AN73)</f>
        <v/>
      </c>
      <c r="M73" s="67" t="str">
        <f>IF(A73="","",'Books Register'!AW73)</f>
        <v/>
      </c>
      <c r="N73" s="67" t="str">
        <f>IF(M73="","",INDEX('GSTR-2B IMS'!$G$5:$G$504,M73))</f>
        <v/>
      </c>
      <c r="O73" s="99" t="str">
        <f>IF(M73="","",INDEX('GSTR-2B IMS'!$H$5:$H$504,M73))</f>
        <v/>
      </c>
      <c r="P73" s="68" t="str">
        <f>IF(M73="","",INDEX('GSTR-2B IMS'!$L$5:$L$504,M73))</f>
        <v/>
      </c>
      <c r="Q73" s="68" t="str">
        <f>IF(M73="","",INDEX('GSTR-2B IMS'!$M$5:$M$504,M73))</f>
        <v/>
      </c>
      <c r="R73" s="68" t="str">
        <f>IF(M73="","",INDEX('GSTR-2B IMS'!$N$5:$N$504,M73))</f>
        <v/>
      </c>
      <c r="S73" s="68" t="str">
        <f>IF(M73="","",INDEX('GSTR-2B IMS'!$O$5:$O$504,M73))</f>
        <v/>
      </c>
      <c r="T73" s="68" t="str">
        <f>IF(M73="","",INDEX('GSTR-2B IMS'!$P$5:$P$504,M73))</f>
        <v/>
      </c>
      <c r="U73" s="68" t="str">
        <f>IF(M73="","",INDEX('GSTR-2B IMS'!$AF$5:$AF$504,M73))</f>
        <v/>
      </c>
      <c r="V73" s="68" t="str">
        <f t="shared" si="2"/>
        <v/>
      </c>
      <c r="W73" s="68" t="str">
        <f t="shared" si="3"/>
        <v/>
      </c>
      <c r="X73" s="67" t="str">
        <f>IF(A73="","",'Books Register'!AX73)</f>
        <v/>
      </c>
      <c r="Y73" s="67" t="str">
        <f>IF(A73="","",'Books Register'!AV73)</f>
        <v/>
      </c>
      <c r="Z73" s="69" t="str">
        <f>IF(A73="","",'Books Register'!AY73)</f>
        <v/>
      </c>
      <c r="AA73" s="70" t="str">
        <f>IF(A73="","",IF(OR(X73="Duplicate",Y73&lt;&gt;"PASS"),"Critical",IF(X73="Only in Books","High",IF(X73="Exact",IF(ABS(N(W73))&gt;=Setup!$B$23,"High","Low"),"Medium"))))</f>
        <v/>
      </c>
    </row>
    <row r="74" spans="1:27" ht="37.950000000000003" customHeight="1" x14ac:dyDescent="0.25">
      <c r="A74" s="98" t="str">
        <f>IF('Books Register'!A74="","",'Books Register'!A74)</f>
        <v/>
      </c>
      <c r="B74" s="67" t="str">
        <f>IF(A74="","",'Books Register'!C74)</f>
        <v/>
      </c>
      <c r="C74" s="67" t="str">
        <f>IF(A74="","",'Books Register'!D74)</f>
        <v/>
      </c>
      <c r="D74" s="67" t="str">
        <f>IF(A74="","",'Books Register'!F74)</f>
        <v/>
      </c>
      <c r="E74" s="67" t="str">
        <f>IF(A74="","",'Books Register'!G74)</f>
        <v/>
      </c>
      <c r="F74" s="99" t="str">
        <f>IF(A74="","",'Books Register'!H74)</f>
        <v/>
      </c>
      <c r="G74" s="68" t="str">
        <f>IF(A74="","",'Books Register'!L74)</f>
        <v/>
      </c>
      <c r="H74" s="68" t="str">
        <f>IF(A74="","",'Books Register'!M74)</f>
        <v/>
      </c>
      <c r="I74" s="68" t="str">
        <f>IF(A74="","",'Books Register'!N74)</f>
        <v/>
      </c>
      <c r="J74" s="68" t="str">
        <f>IF(A74="","",'Books Register'!O74)</f>
        <v/>
      </c>
      <c r="K74" s="68" t="str">
        <f>IF(A74="","",'Books Register'!P74)</f>
        <v/>
      </c>
      <c r="L74" s="68" t="str">
        <f>IF(A74="","",'Books Register'!AN74)</f>
        <v/>
      </c>
      <c r="M74" s="67" t="str">
        <f>IF(A74="","",'Books Register'!AW74)</f>
        <v/>
      </c>
      <c r="N74" s="67" t="str">
        <f>IF(M74="","",INDEX('GSTR-2B IMS'!$G$5:$G$504,M74))</f>
        <v/>
      </c>
      <c r="O74" s="99" t="str">
        <f>IF(M74="","",INDEX('GSTR-2B IMS'!$H$5:$H$504,M74))</f>
        <v/>
      </c>
      <c r="P74" s="68" t="str">
        <f>IF(M74="","",INDEX('GSTR-2B IMS'!$L$5:$L$504,M74))</f>
        <v/>
      </c>
      <c r="Q74" s="68" t="str">
        <f>IF(M74="","",INDEX('GSTR-2B IMS'!$M$5:$M$504,M74))</f>
        <v/>
      </c>
      <c r="R74" s="68" t="str">
        <f>IF(M74="","",INDEX('GSTR-2B IMS'!$N$5:$N$504,M74))</f>
        <v/>
      </c>
      <c r="S74" s="68" t="str">
        <f>IF(M74="","",INDEX('GSTR-2B IMS'!$O$5:$O$504,M74))</f>
        <v/>
      </c>
      <c r="T74" s="68" t="str">
        <f>IF(M74="","",INDEX('GSTR-2B IMS'!$P$5:$P$504,M74))</f>
        <v/>
      </c>
      <c r="U74" s="68" t="str">
        <f>IF(M74="","",INDEX('GSTR-2B IMS'!$AF$5:$AF$504,M74))</f>
        <v/>
      </c>
      <c r="V74" s="68" t="str">
        <f t="shared" si="2"/>
        <v/>
      </c>
      <c r="W74" s="68" t="str">
        <f t="shared" si="3"/>
        <v/>
      </c>
      <c r="X74" s="67" t="str">
        <f>IF(A74="","",'Books Register'!AX74)</f>
        <v/>
      </c>
      <c r="Y74" s="67" t="str">
        <f>IF(A74="","",'Books Register'!AV74)</f>
        <v/>
      </c>
      <c r="Z74" s="69" t="str">
        <f>IF(A74="","",'Books Register'!AY74)</f>
        <v/>
      </c>
      <c r="AA74" s="70" t="str">
        <f>IF(A74="","",IF(OR(X74="Duplicate",Y74&lt;&gt;"PASS"),"Critical",IF(X74="Only in Books","High",IF(X74="Exact",IF(ABS(N(W74))&gt;=Setup!$B$23,"High","Low"),"Medium"))))</f>
        <v/>
      </c>
    </row>
    <row r="75" spans="1:27" ht="37.950000000000003" customHeight="1" x14ac:dyDescent="0.25">
      <c r="A75" s="98" t="str">
        <f>IF('Books Register'!A75="","",'Books Register'!A75)</f>
        <v/>
      </c>
      <c r="B75" s="67" t="str">
        <f>IF(A75="","",'Books Register'!C75)</f>
        <v/>
      </c>
      <c r="C75" s="67" t="str">
        <f>IF(A75="","",'Books Register'!D75)</f>
        <v/>
      </c>
      <c r="D75" s="67" t="str">
        <f>IF(A75="","",'Books Register'!F75)</f>
        <v/>
      </c>
      <c r="E75" s="67" t="str">
        <f>IF(A75="","",'Books Register'!G75)</f>
        <v/>
      </c>
      <c r="F75" s="99" t="str">
        <f>IF(A75="","",'Books Register'!H75)</f>
        <v/>
      </c>
      <c r="G75" s="68" t="str">
        <f>IF(A75="","",'Books Register'!L75)</f>
        <v/>
      </c>
      <c r="H75" s="68" t="str">
        <f>IF(A75="","",'Books Register'!M75)</f>
        <v/>
      </c>
      <c r="I75" s="68" t="str">
        <f>IF(A75="","",'Books Register'!N75)</f>
        <v/>
      </c>
      <c r="J75" s="68" t="str">
        <f>IF(A75="","",'Books Register'!O75)</f>
        <v/>
      </c>
      <c r="K75" s="68" t="str">
        <f>IF(A75="","",'Books Register'!P75)</f>
        <v/>
      </c>
      <c r="L75" s="68" t="str">
        <f>IF(A75="","",'Books Register'!AN75)</f>
        <v/>
      </c>
      <c r="M75" s="67" t="str">
        <f>IF(A75="","",'Books Register'!AW75)</f>
        <v/>
      </c>
      <c r="N75" s="67" t="str">
        <f>IF(M75="","",INDEX('GSTR-2B IMS'!$G$5:$G$504,M75))</f>
        <v/>
      </c>
      <c r="O75" s="99" t="str">
        <f>IF(M75="","",INDEX('GSTR-2B IMS'!$H$5:$H$504,M75))</f>
        <v/>
      </c>
      <c r="P75" s="68" t="str">
        <f>IF(M75="","",INDEX('GSTR-2B IMS'!$L$5:$L$504,M75))</f>
        <v/>
      </c>
      <c r="Q75" s="68" t="str">
        <f>IF(M75="","",INDEX('GSTR-2B IMS'!$M$5:$M$504,M75))</f>
        <v/>
      </c>
      <c r="R75" s="68" t="str">
        <f>IF(M75="","",INDEX('GSTR-2B IMS'!$N$5:$N$504,M75))</f>
        <v/>
      </c>
      <c r="S75" s="68" t="str">
        <f>IF(M75="","",INDEX('GSTR-2B IMS'!$O$5:$O$504,M75))</f>
        <v/>
      </c>
      <c r="T75" s="68" t="str">
        <f>IF(M75="","",INDEX('GSTR-2B IMS'!$P$5:$P$504,M75))</f>
        <v/>
      </c>
      <c r="U75" s="68" t="str">
        <f>IF(M75="","",INDEX('GSTR-2B IMS'!$AF$5:$AF$504,M75))</f>
        <v/>
      </c>
      <c r="V75" s="68" t="str">
        <f t="shared" si="2"/>
        <v/>
      </c>
      <c r="W75" s="68" t="str">
        <f t="shared" si="3"/>
        <v/>
      </c>
      <c r="X75" s="67" t="str">
        <f>IF(A75="","",'Books Register'!AX75)</f>
        <v/>
      </c>
      <c r="Y75" s="67" t="str">
        <f>IF(A75="","",'Books Register'!AV75)</f>
        <v/>
      </c>
      <c r="Z75" s="69" t="str">
        <f>IF(A75="","",'Books Register'!AY75)</f>
        <v/>
      </c>
      <c r="AA75" s="70" t="str">
        <f>IF(A75="","",IF(OR(X75="Duplicate",Y75&lt;&gt;"PASS"),"Critical",IF(X75="Only in Books","High",IF(X75="Exact",IF(ABS(N(W75))&gt;=Setup!$B$23,"High","Low"),"Medium"))))</f>
        <v/>
      </c>
    </row>
    <row r="76" spans="1:27" ht="37.950000000000003" customHeight="1" x14ac:dyDescent="0.25">
      <c r="A76" s="98" t="str">
        <f>IF('Books Register'!A76="","",'Books Register'!A76)</f>
        <v/>
      </c>
      <c r="B76" s="67" t="str">
        <f>IF(A76="","",'Books Register'!C76)</f>
        <v/>
      </c>
      <c r="C76" s="67" t="str">
        <f>IF(A76="","",'Books Register'!D76)</f>
        <v/>
      </c>
      <c r="D76" s="67" t="str">
        <f>IF(A76="","",'Books Register'!F76)</f>
        <v/>
      </c>
      <c r="E76" s="67" t="str">
        <f>IF(A76="","",'Books Register'!G76)</f>
        <v/>
      </c>
      <c r="F76" s="99" t="str">
        <f>IF(A76="","",'Books Register'!H76)</f>
        <v/>
      </c>
      <c r="G76" s="68" t="str">
        <f>IF(A76="","",'Books Register'!L76)</f>
        <v/>
      </c>
      <c r="H76" s="68" t="str">
        <f>IF(A76="","",'Books Register'!M76)</f>
        <v/>
      </c>
      <c r="I76" s="68" t="str">
        <f>IF(A76="","",'Books Register'!N76)</f>
        <v/>
      </c>
      <c r="J76" s="68" t="str">
        <f>IF(A76="","",'Books Register'!O76)</f>
        <v/>
      </c>
      <c r="K76" s="68" t="str">
        <f>IF(A76="","",'Books Register'!P76)</f>
        <v/>
      </c>
      <c r="L76" s="68" t="str">
        <f>IF(A76="","",'Books Register'!AN76)</f>
        <v/>
      </c>
      <c r="M76" s="67" t="str">
        <f>IF(A76="","",'Books Register'!AW76)</f>
        <v/>
      </c>
      <c r="N76" s="67" t="str">
        <f>IF(M76="","",INDEX('GSTR-2B IMS'!$G$5:$G$504,M76))</f>
        <v/>
      </c>
      <c r="O76" s="99" t="str">
        <f>IF(M76="","",INDEX('GSTR-2B IMS'!$H$5:$H$504,M76))</f>
        <v/>
      </c>
      <c r="P76" s="68" t="str">
        <f>IF(M76="","",INDEX('GSTR-2B IMS'!$L$5:$L$504,M76))</f>
        <v/>
      </c>
      <c r="Q76" s="68" t="str">
        <f>IF(M76="","",INDEX('GSTR-2B IMS'!$M$5:$M$504,M76))</f>
        <v/>
      </c>
      <c r="R76" s="68" t="str">
        <f>IF(M76="","",INDEX('GSTR-2B IMS'!$N$5:$N$504,M76))</f>
        <v/>
      </c>
      <c r="S76" s="68" t="str">
        <f>IF(M76="","",INDEX('GSTR-2B IMS'!$O$5:$O$504,M76))</f>
        <v/>
      </c>
      <c r="T76" s="68" t="str">
        <f>IF(M76="","",INDEX('GSTR-2B IMS'!$P$5:$P$504,M76))</f>
        <v/>
      </c>
      <c r="U76" s="68" t="str">
        <f>IF(M76="","",INDEX('GSTR-2B IMS'!$AF$5:$AF$504,M76))</f>
        <v/>
      </c>
      <c r="V76" s="68" t="str">
        <f t="shared" si="2"/>
        <v/>
      </c>
      <c r="W76" s="68" t="str">
        <f t="shared" si="3"/>
        <v/>
      </c>
      <c r="X76" s="67" t="str">
        <f>IF(A76="","",'Books Register'!AX76)</f>
        <v/>
      </c>
      <c r="Y76" s="67" t="str">
        <f>IF(A76="","",'Books Register'!AV76)</f>
        <v/>
      </c>
      <c r="Z76" s="69" t="str">
        <f>IF(A76="","",'Books Register'!AY76)</f>
        <v/>
      </c>
      <c r="AA76" s="70" t="str">
        <f>IF(A76="","",IF(OR(X76="Duplicate",Y76&lt;&gt;"PASS"),"Critical",IF(X76="Only in Books","High",IF(X76="Exact",IF(ABS(N(W76))&gt;=Setup!$B$23,"High","Low"),"Medium"))))</f>
        <v/>
      </c>
    </row>
    <row r="77" spans="1:27" ht="37.950000000000003" customHeight="1" x14ac:dyDescent="0.25">
      <c r="A77" s="98" t="str">
        <f>IF('Books Register'!A77="","",'Books Register'!A77)</f>
        <v/>
      </c>
      <c r="B77" s="67" t="str">
        <f>IF(A77="","",'Books Register'!C77)</f>
        <v/>
      </c>
      <c r="C77" s="67" t="str">
        <f>IF(A77="","",'Books Register'!D77)</f>
        <v/>
      </c>
      <c r="D77" s="67" t="str">
        <f>IF(A77="","",'Books Register'!F77)</f>
        <v/>
      </c>
      <c r="E77" s="67" t="str">
        <f>IF(A77="","",'Books Register'!G77)</f>
        <v/>
      </c>
      <c r="F77" s="99" t="str">
        <f>IF(A77="","",'Books Register'!H77)</f>
        <v/>
      </c>
      <c r="G77" s="68" t="str">
        <f>IF(A77="","",'Books Register'!L77)</f>
        <v/>
      </c>
      <c r="H77" s="68" t="str">
        <f>IF(A77="","",'Books Register'!M77)</f>
        <v/>
      </c>
      <c r="I77" s="68" t="str">
        <f>IF(A77="","",'Books Register'!N77)</f>
        <v/>
      </c>
      <c r="J77" s="68" t="str">
        <f>IF(A77="","",'Books Register'!O77)</f>
        <v/>
      </c>
      <c r="K77" s="68" t="str">
        <f>IF(A77="","",'Books Register'!P77)</f>
        <v/>
      </c>
      <c r="L77" s="68" t="str">
        <f>IF(A77="","",'Books Register'!AN77)</f>
        <v/>
      </c>
      <c r="M77" s="67" t="str">
        <f>IF(A77="","",'Books Register'!AW77)</f>
        <v/>
      </c>
      <c r="N77" s="67" t="str">
        <f>IF(M77="","",INDEX('GSTR-2B IMS'!$G$5:$G$504,M77))</f>
        <v/>
      </c>
      <c r="O77" s="99" t="str">
        <f>IF(M77="","",INDEX('GSTR-2B IMS'!$H$5:$H$504,M77))</f>
        <v/>
      </c>
      <c r="P77" s="68" t="str">
        <f>IF(M77="","",INDEX('GSTR-2B IMS'!$L$5:$L$504,M77))</f>
        <v/>
      </c>
      <c r="Q77" s="68" t="str">
        <f>IF(M77="","",INDEX('GSTR-2B IMS'!$M$5:$M$504,M77))</f>
        <v/>
      </c>
      <c r="R77" s="68" t="str">
        <f>IF(M77="","",INDEX('GSTR-2B IMS'!$N$5:$N$504,M77))</f>
        <v/>
      </c>
      <c r="S77" s="68" t="str">
        <f>IF(M77="","",INDEX('GSTR-2B IMS'!$O$5:$O$504,M77))</f>
        <v/>
      </c>
      <c r="T77" s="68" t="str">
        <f>IF(M77="","",INDEX('GSTR-2B IMS'!$P$5:$P$504,M77))</f>
        <v/>
      </c>
      <c r="U77" s="68" t="str">
        <f>IF(M77="","",INDEX('GSTR-2B IMS'!$AF$5:$AF$504,M77))</f>
        <v/>
      </c>
      <c r="V77" s="68" t="str">
        <f t="shared" si="2"/>
        <v/>
      </c>
      <c r="W77" s="68" t="str">
        <f t="shared" si="3"/>
        <v/>
      </c>
      <c r="X77" s="67" t="str">
        <f>IF(A77="","",'Books Register'!AX77)</f>
        <v/>
      </c>
      <c r="Y77" s="67" t="str">
        <f>IF(A77="","",'Books Register'!AV77)</f>
        <v/>
      </c>
      <c r="Z77" s="69" t="str">
        <f>IF(A77="","",'Books Register'!AY77)</f>
        <v/>
      </c>
      <c r="AA77" s="70" t="str">
        <f>IF(A77="","",IF(OR(X77="Duplicate",Y77&lt;&gt;"PASS"),"Critical",IF(X77="Only in Books","High",IF(X77="Exact",IF(ABS(N(W77))&gt;=Setup!$B$23,"High","Low"),"Medium"))))</f>
        <v/>
      </c>
    </row>
    <row r="78" spans="1:27" ht="37.950000000000003" customHeight="1" x14ac:dyDescent="0.25">
      <c r="A78" s="98" t="str">
        <f>IF('Books Register'!A78="","",'Books Register'!A78)</f>
        <v/>
      </c>
      <c r="B78" s="67" t="str">
        <f>IF(A78="","",'Books Register'!C78)</f>
        <v/>
      </c>
      <c r="C78" s="67" t="str">
        <f>IF(A78="","",'Books Register'!D78)</f>
        <v/>
      </c>
      <c r="D78" s="67" t="str">
        <f>IF(A78="","",'Books Register'!F78)</f>
        <v/>
      </c>
      <c r="E78" s="67" t="str">
        <f>IF(A78="","",'Books Register'!G78)</f>
        <v/>
      </c>
      <c r="F78" s="99" t="str">
        <f>IF(A78="","",'Books Register'!H78)</f>
        <v/>
      </c>
      <c r="G78" s="68" t="str">
        <f>IF(A78="","",'Books Register'!L78)</f>
        <v/>
      </c>
      <c r="H78" s="68" t="str">
        <f>IF(A78="","",'Books Register'!M78)</f>
        <v/>
      </c>
      <c r="I78" s="68" t="str">
        <f>IF(A78="","",'Books Register'!N78)</f>
        <v/>
      </c>
      <c r="J78" s="68" t="str">
        <f>IF(A78="","",'Books Register'!O78)</f>
        <v/>
      </c>
      <c r="K78" s="68" t="str">
        <f>IF(A78="","",'Books Register'!P78)</f>
        <v/>
      </c>
      <c r="L78" s="68" t="str">
        <f>IF(A78="","",'Books Register'!AN78)</f>
        <v/>
      </c>
      <c r="M78" s="67" t="str">
        <f>IF(A78="","",'Books Register'!AW78)</f>
        <v/>
      </c>
      <c r="N78" s="67" t="str">
        <f>IF(M78="","",INDEX('GSTR-2B IMS'!$G$5:$G$504,M78))</f>
        <v/>
      </c>
      <c r="O78" s="99" t="str">
        <f>IF(M78="","",INDEX('GSTR-2B IMS'!$H$5:$H$504,M78))</f>
        <v/>
      </c>
      <c r="P78" s="68" t="str">
        <f>IF(M78="","",INDEX('GSTR-2B IMS'!$L$5:$L$504,M78))</f>
        <v/>
      </c>
      <c r="Q78" s="68" t="str">
        <f>IF(M78="","",INDEX('GSTR-2B IMS'!$M$5:$M$504,M78))</f>
        <v/>
      </c>
      <c r="R78" s="68" t="str">
        <f>IF(M78="","",INDEX('GSTR-2B IMS'!$N$5:$N$504,M78))</f>
        <v/>
      </c>
      <c r="S78" s="68" t="str">
        <f>IF(M78="","",INDEX('GSTR-2B IMS'!$O$5:$O$504,M78))</f>
        <v/>
      </c>
      <c r="T78" s="68" t="str">
        <f>IF(M78="","",INDEX('GSTR-2B IMS'!$P$5:$P$504,M78))</f>
        <v/>
      </c>
      <c r="U78" s="68" t="str">
        <f>IF(M78="","",INDEX('GSTR-2B IMS'!$AF$5:$AF$504,M78))</f>
        <v/>
      </c>
      <c r="V78" s="68" t="str">
        <f t="shared" si="2"/>
        <v/>
      </c>
      <c r="W78" s="68" t="str">
        <f t="shared" si="3"/>
        <v/>
      </c>
      <c r="X78" s="67" t="str">
        <f>IF(A78="","",'Books Register'!AX78)</f>
        <v/>
      </c>
      <c r="Y78" s="67" t="str">
        <f>IF(A78="","",'Books Register'!AV78)</f>
        <v/>
      </c>
      <c r="Z78" s="69" t="str">
        <f>IF(A78="","",'Books Register'!AY78)</f>
        <v/>
      </c>
      <c r="AA78" s="70" t="str">
        <f>IF(A78="","",IF(OR(X78="Duplicate",Y78&lt;&gt;"PASS"),"Critical",IF(X78="Only in Books","High",IF(X78="Exact",IF(ABS(N(W78))&gt;=Setup!$B$23,"High","Low"),"Medium"))))</f>
        <v/>
      </c>
    </row>
    <row r="79" spans="1:27" ht="37.950000000000003" customHeight="1" x14ac:dyDescent="0.25">
      <c r="A79" s="98" t="str">
        <f>IF('Books Register'!A79="","",'Books Register'!A79)</f>
        <v/>
      </c>
      <c r="B79" s="67" t="str">
        <f>IF(A79="","",'Books Register'!C79)</f>
        <v/>
      </c>
      <c r="C79" s="67" t="str">
        <f>IF(A79="","",'Books Register'!D79)</f>
        <v/>
      </c>
      <c r="D79" s="67" t="str">
        <f>IF(A79="","",'Books Register'!F79)</f>
        <v/>
      </c>
      <c r="E79" s="67" t="str">
        <f>IF(A79="","",'Books Register'!G79)</f>
        <v/>
      </c>
      <c r="F79" s="99" t="str">
        <f>IF(A79="","",'Books Register'!H79)</f>
        <v/>
      </c>
      <c r="G79" s="68" t="str">
        <f>IF(A79="","",'Books Register'!L79)</f>
        <v/>
      </c>
      <c r="H79" s="68" t="str">
        <f>IF(A79="","",'Books Register'!M79)</f>
        <v/>
      </c>
      <c r="I79" s="68" t="str">
        <f>IF(A79="","",'Books Register'!N79)</f>
        <v/>
      </c>
      <c r="J79" s="68" t="str">
        <f>IF(A79="","",'Books Register'!O79)</f>
        <v/>
      </c>
      <c r="K79" s="68" t="str">
        <f>IF(A79="","",'Books Register'!P79)</f>
        <v/>
      </c>
      <c r="L79" s="68" t="str">
        <f>IF(A79="","",'Books Register'!AN79)</f>
        <v/>
      </c>
      <c r="M79" s="67" t="str">
        <f>IF(A79="","",'Books Register'!AW79)</f>
        <v/>
      </c>
      <c r="N79" s="67" t="str">
        <f>IF(M79="","",INDEX('GSTR-2B IMS'!$G$5:$G$504,M79))</f>
        <v/>
      </c>
      <c r="O79" s="99" t="str">
        <f>IF(M79="","",INDEX('GSTR-2B IMS'!$H$5:$H$504,M79))</f>
        <v/>
      </c>
      <c r="P79" s="68" t="str">
        <f>IF(M79="","",INDEX('GSTR-2B IMS'!$L$5:$L$504,M79))</f>
        <v/>
      </c>
      <c r="Q79" s="68" t="str">
        <f>IF(M79="","",INDEX('GSTR-2B IMS'!$M$5:$M$504,M79))</f>
        <v/>
      </c>
      <c r="R79" s="68" t="str">
        <f>IF(M79="","",INDEX('GSTR-2B IMS'!$N$5:$N$504,M79))</f>
        <v/>
      </c>
      <c r="S79" s="68" t="str">
        <f>IF(M79="","",INDEX('GSTR-2B IMS'!$O$5:$O$504,M79))</f>
        <v/>
      </c>
      <c r="T79" s="68" t="str">
        <f>IF(M79="","",INDEX('GSTR-2B IMS'!$P$5:$P$504,M79))</f>
        <v/>
      </c>
      <c r="U79" s="68" t="str">
        <f>IF(M79="","",INDEX('GSTR-2B IMS'!$AF$5:$AF$504,M79))</f>
        <v/>
      </c>
      <c r="V79" s="68" t="str">
        <f t="shared" si="2"/>
        <v/>
      </c>
      <c r="W79" s="68" t="str">
        <f t="shared" si="3"/>
        <v/>
      </c>
      <c r="X79" s="67" t="str">
        <f>IF(A79="","",'Books Register'!AX79)</f>
        <v/>
      </c>
      <c r="Y79" s="67" t="str">
        <f>IF(A79="","",'Books Register'!AV79)</f>
        <v/>
      </c>
      <c r="Z79" s="69" t="str">
        <f>IF(A79="","",'Books Register'!AY79)</f>
        <v/>
      </c>
      <c r="AA79" s="70" t="str">
        <f>IF(A79="","",IF(OR(X79="Duplicate",Y79&lt;&gt;"PASS"),"Critical",IF(X79="Only in Books","High",IF(X79="Exact",IF(ABS(N(W79))&gt;=Setup!$B$23,"High","Low"),"Medium"))))</f>
        <v/>
      </c>
    </row>
    <row r="80" spans="1:27" ht="37.950000000000003" customHeight="1" x14ac:dyDescent="0.25">
      <c r="A80" s="98" t="str">
        <f>IF('Books Register'!A80="","",'Books Register'!A80)</f>
        <v/>
      </c>
      <c r="B80" s="67" t="str">
        <f>IF(A80="","",'Books Register'!C80)</f>
        <v/>
      </c>
      <c r="C80" s="67" t="str">
        <f>IF(A80="","",'Books Register'!D80)</f>
        <v/>
      </c>
      <c r="D80" s="67" t="str">
        <f>IF(A80="","",'Books Register'!F80)</f>
        <v/>
      </c>
      <c r="E80" s="67" t="str">
        <f>IF(A80="","",'Books Register'!G80)</f>
        <v/>
      </c>
      <c r="F80" s="99" t="str">
        <f>IF(A80="","",'Books Register'!H80)</f>
        <v/>
      </c>
      <c r="G80" s="68" t="str">
        <f>IF(A80="","",'Books Register'!L80)</f>
        <v/>
      </c>
      <c r="H80" s="68" t="str">
        <f>IF(A80="","",'Books Register'!M80)</f>
        <v/>
      </c>
      <c r="I80" s="68" t="str">
        <f>IF(A80="","",'Books Register'!N80)</f>
        <v/>
      </c>
      <c r="J80" s="68" t="str">
        <f>IF(A80="","",'Books Register'!O80)</f>
        <v/>
      </c>
      <c r="K80" s="68" t="str">
        <f>IF(A80="","",'Books Register'!P80)</f>
        <v/>
      </c>
      <c r="L80" s="68" t="str">
        <f>IF(A80="","",'Books Register'!AN80)</f>
        <v/>
      </c>
      <c r="M80" s="67" t="str">
        <f>IF(A80="","",'Books Register'!AW80)</f>
        <v/>
      </c>
      <c r="N80" s="67" t="str">
        <f>IF(M80="","",INDEX('GSTR-2B IMS'!$G$5:$G$504,M80))</f>
        <v/>
      </c>
      <c r="O80" s="99" t="str">
        <f>IF(M80="","",INDEX('GSTR-2B IMS'!$H$5:$H$504,M80))</f>
        <v/>
      </c>
      <c r="P80" s="68" t="str">
        <f>IF(M80="","",INDEX('GSTR-2B IMS'!$L$5:$L$504,M80))</f>
        <v/>
      </c>
      <c r="Q80" s="68" t="str">
        <f>IF(M80="","",INDEX('GSTR-2B IMS'!$M$5:$M$504,M80))</f>
        <v/>
      </c>
      <c r="R80" s="68" t="str">
        <f>IF(M80="","",INDEX('GSTR-2B IMS'!$N$5:$N$504,M80))</f>
        <v/>
      </c>
      <c r="S80" s="68" t="str">
        <f>IF(M80="","",INDEX('GSTR-2B IMS'!$O$5:$O$504,M80))</f>
        <v/>
      </c>
      <c r="T80" s="68" t="str">
        <f>IF(M80="","",INDEX('GSTR-2B IMS'!$P$5:$P$504,M80))</f>
        <v/>
      </c>
      <c r="U80" s="68" t="str">
        <f>IF(M80="","",INDEX('GSTR-2B IMS'!$AF$5:$AF$504,M80))</f>
        <v/>
      </c>
      <c r="V80" s="68" t="str">
        <f t="shared" si="2"/>
        <v/>
      </c>
      <c r="W80" s="68" t="str">
        <f t="shared" si="3"/>
        <v/>
      </c>
      <c r="X80" s="67" t="str">
        <f>IF(A80="","",'Books Register'!AX80)</f>
        <v/>
      </c>
      <c r="Y80" s="67" t="str">
        <f>IF(A80="","",'Books Register'!AV80)</f>
        <v/>
      </c>
      <c r="Z80" s="69" t="str">
        <f>IF(A80="","",'Books Register'!AY80)</f>
        <v/>
      </c>
      <c r="AA80" s="70" t="str">
        <f>IF(A80="","",IF(OR(X80="Duplicate",Y80&lt;&gt;"PASS"),"Critical",IF(X80="Only in Books","High",IF(X80="Exact",IF(ABS(N(W80))&gt;=Setup!$B$23,"High","Low"),"Medium"))))</f>
        <v/>
      </c>
    </row>
    <row r="81" spans="1:27" ht="37.950000000000003" customHeight="1" x14ac:dyDescent="0.25">
      <c r="A81" s="98" t="str">
        <f>IF('Books Register'!A81="","",'Books Register'!A81)</f>
        <v/>
      </c>
      <c r="B81" s="67" t="str">
        <f>IF(A81="","",'Books Register'!C81)</f>
        <v/>
      </c>
      <c r="C81" s="67" t="str">
        <f>IF(A81="","",'Books Register'!D81)</f>
        <v/>
      </c>
      <c r="D81" s="67" t="str">
        <f>IF(A81="","",'Books Register'!F81)</f>
        <v/>
      </c>
      <c r="E81" s="67" t="str">
        <f>IF(A81="","",'Books Register'!G81)</f>
        <v/>
      </c>
      <c r="F81" s="99" t="str">
        <f>IF(A81="","",'Books Register'!H81)</f>
        <v/>
      </c>
      <c r="G81" s="68" t="str">
        <f>IF(A81="","",'Books Register'!L81)</f>
        <v/>
      </c>
      <c r="H81" s="68" t="str">
        <f>IF(A81="","",'Books Register'!M81)</f>
        <v/>
      </c>
      <c r="I81" s="68" t="str">
        <f>IF(A81="","",'Books Register'!N81)</f>
        <v/>
      </c>
      <c r="J81" s="68" t="str">
        <f>IF(A81="","",'Books Register'!O81)</f>
        <v/>
      </c>
      <c r="K81" s="68" t="str">
        <f>IF(A81="","",'Books Register'!P81)</f>
        <v/>
      </c>
      <c r="L81" s="68" t="str">
        <f>IF(A81="","",'Books Register'!AN81)</f>
        <v/>
      </c>
      <c r="M81" s="67" t="str">
        <f>IF(A81="","",'Books Register'!AW81)</f>
        <v/>
      </c>
      <c r="N81" s="67" t="str">
        <f>IF(M81="","",INDEX('GSTR-2B IMS'!$G$5:$G$504,M81))</f>
        <v/>
      </c>
      <c r="O81" s="99" t="str">
        <f>IF(M81="","",INDEX('GSTR-2B IMS'!$H$5:$H$504,M81))</f>
        <v/>
      </c>
      <c r="P81" s="68" t="str">
        <f>IF(M81="","",INDEX('GSTR-2B IMS'!$L$5:$L$504,M81))</f>
        <v/>
      </c>
      <c r="Q81" s="68" t="str">
        <f>IF(M81="","",INDEX('GSTR-2B IMS'!$M$5:$M$504,M81))</f>
        <v/>
      </c>
      <c r="R81" s="68" t="str">
        <f>IF(M81="","",INDEX('GSTR-2B IMS'!$N$5:$N$504,M81))</f>
        <v/>
      </c>
      <c r="S81" s="68" t="str">
        <f>IF(M81="","",INDEX('GSTR-2B IMS'!$O$5:$O$504,M81))</f>
        <v/>
      </c>
      <c r="T81" s="68" t="str">
        <f>IF(M81="","",INDEX('GSTR-2B IMS'!$P$5:$P$504,M81))</f>
        <v/>
      </c>
      <c r="U81" s="68" t="str">
        <f>IF(M81="","",INDEX('GSTR-2B IMS'!$AF$5:$AF$504,M81))</f>
        <v/>
      </c>
      <c r="V81" s="68" t="str">
        <f t="shared" si="2"/>
        <v/>
      </c>
      <c r="W81" s="68" t="str">
        <f t="shared" si="3"/>
        <v/>
      </c>
      <c r="X81" s="67" t="str">
        <f>IF(A81="","",'Books Register'!AX81)</f>
        <v/>
      </c>
      <c r="Y81" s="67" t="str">
        <f>IF(A81="","",'Books Register'!AV81)</f>
        <v/>
      </c>
      <c r="Z81" s="69" t="str">
        <f>IF(A81="","",'Books Register'!AY81)</f>
        <v/>
      </c>
      <c r="AA81" s="70" t="str">
        <f>IF(A81="","",IF(OR(X81="Duplicate",Y81&lt;&gt;"PASS"),"Critical",IF(X81="Only in Books","High",IF(X81="Exact",IF(ABS(N(W81))&gt;=Setup!$B$23,"High","Low"),"Medium"))))</f>
        <v/>
      </c>
    </row>
    <row r="82" spans="1:27" ht="37.950000000000003" customHeight="1" x14ac:dyDescent="0.25">
      <c r="A82" s="98" t="str">
        <f>IF('Books Register'!A82="","",'Books Register'!A82)</f>
        <v/>
      </c>
      <c r="B82" s="67" t="str">
        <f>IF(A82="","",'Books Register'!C82)</f>
        <v/>
      </c>
      <c r="C82" s="67" t="str">
        <f>IF(A82="","",'Books Register'!D82)</f>
        <v/>
      </c>
      <c r="D82" s="67" t="str">
        <f>IF(A82="","",'Books Register'!F82)</f>
        <v/>
      </c>
      <c r="E82" s="67" t="str">
        <f>IF(A82="","",'Books Register'!G82)</f>
        <v/>
      </c>
      <c r="F82" s="99" t="str">
        <f>IF(A82="","",'Books Register'!H82)</f>
        <v/>
      </c>
      <c r="G82" s="68" t="str">
        <f>IF(A82="","",'Books Register'!L82)</f>
        <v/>
      </c>
      <c r="H82" s="68" t="str">
        <f>IF(A82="","",'Books Register'!M82)</f>
        <v/>
      </c>
      <c r="I82" s="68" t="str">
        <f>IF(A82="","",'Books Register'!N82)</f>
        <v/>
      </c>
      <c r="J82" s="68" t="str">
        <f>IF(A82="","",'Books Register'!O82)</f>
        <v/>
      </c>
      <c r="K82" s="68" t="str">
        <f>IF(A82="","",'Books Register'!P82)</f>
        <v/>
      </c>
      <c r="L82" s="68" t="str">
        <f>IF(A82="","",'Books Register'!AN82)</f>
        <v/>
      </c>
      <c r="M82" s="67" t="str">
        <f>IF(A82="","",'Books Register'!AW82)</f>
        <v/>
      </c>
      <c r="N82" s="67" t="str">
        <f>IF(M82="","",INDEX('GSTR-2B IMS'!$G$5:$G$504,M82))</f>
        <v/>
      </c>
      <c r="O82" s="99" t="str">
        <f>IF(M82="","",INDEX('GSTR-2B IMS'!$H$5:$H$504,M82))</f>
        <v/>
      </c>
      <c r="P82" s="68" t="str">
        <f>IF(M82="","",INDEX('GSTR-2B IMS'!$L$5:$L$504,M82))</f>
        <v/>
      </c>
      <c r="Q82" s="68" t="str">
        <f>IF(M82="","",INDEX('GSTR-2B IMS'!$M$5:$M$504,M82))</f>
        <v/>
      </c>
      <c r="R82" s="68" t="str">
        <f>IF(M82="","",INDEX('GSTR-2B IMS'!$N$5:$N$504,M82))</f>
        <v/>
      </c>
      <c r="S82" s="68" t="str">
        <f>IF(M82="","",INDEX('GSTR-2B IMS'!$O$5:$O$504,M82))</f>
        <v/>
      </c>
      <c r="T82" s="68" t="str">
        <f>IF(M82="","",INDEX('GSTR-2B IMS'!$P$5:$P$504,M82))</f>
        <v/>
      </c>
      <c r="U82" s="68" t="str">
        <f>IF(M82="","",INDEX('GSTR-2B IMS'!$AF$5:$AF$504,M82))</f>
        <v/>
      </c>
      <c r="V82" s="68" t="str">
        <f t="shared" si="2"/>
        <v/>
      </c>
      <c r="W82" s="68" t="str">
        <f t="shared" si="3"/>
        <v/>
      </c>
      <c r="X82" s="67" t="str">
        <f>IF(A82="","",'Books Register'!AX82)</f>
        <v/>
      </c>
      <c r="Y82" s="67" t="str">
        <f>IF(A82="","",'Books Register'!AV82)</f>
        <v/>
      </c>
      <c r="Z82" s="69" t="str">
        <f>IF(A82="","",'Books Register'!AY82)</f>
        <v/>
      </c>
      <c r="AA82" s="70" t="str">
        <f>IF(A82="","",IF(OR(X82="Duplicate",Y82&lt;&gt;"PASS"),"Critical",IF(X82="Only in Books","High",IF(X82="Exact",IF(ABS(N(W82))&gt;=Setup!$B$23,"High","Low"),"Medium"))))</f>
        <v/>
      </c>
    </row>
    <row r="83" spans="1:27" ht="37.950000000000003" customHeight="1" x14ac:dyDescent="0.25">
      <c r="A83" s="98" t="str">
        <f>IF('Books Register'!A83="","",'Books Register'!A83)</f>
        <v/>
      </c>
      <c r="B83" s="67" t="str">
        <f>IF(A83="","",'Books Register'!C83)</f>
        <v/>
      </c>
      <c r="C83" s="67" t="str">
        <f>IF(A83="","",'Books Register'!D83)</f>
        <v/>
      </c>
      <c r="D83" s="67" t="str">
        <f>IF(A83="","",'Books Register'!F83)</f>
        <v/>
      </c>
      <c r="E83" s="67" t="str">
        <f>IF(A83="","",'Books Register'!G83)</f>
        <v/>
      </c>
      <c r="F83" s="99" t="str">
        <f>IF(A83="","",'Books Register'!H83)</f>
        <v/>
      </c>
      <c r="G83" s="68" t="str">
        <f>IF(A83="","",'Books Register'!L83)</f>
        <v/>
      </c>
      <c r="H83" s="68" t="str">
        <f>IF(A83="","",'Books Register'!M83)</f>
        <v/>
      </c>
      <c r="I83" s="68" t="str">
        <f>IF(A83="","",'Books Register'!N83)</f>
        <v/>
      </c>
      <c r="J83" s="68" t="str">
        <f>IF(A83="","",'Books Register'!O83)</f>
        <v/>
      </c>
      <c r="K83" s="68" t="str">
        <f>IF(A83="","",'Books Register'!P83)</f>
        <v/>
      </c>
      <c r="L83" s="68" t="str">
        <f>IF(A83="","",'Books Register'!AN83)</f>
        <v/>
      </c>
      <c r="M83" s="67" t="str">
        <f>IF(A83="","",'Books Register'!AW83)</f>
        <v/>
      </c>
      <c r="N83" s="67" t="str">
        <f>IF(M83="","",INDEX('GSTR-2B IMS'!$G$5:$G$504,M83))</f>
        <v/>
      </c>
      <c r="O83" s="99" t="str">
        <f>IF(M83="","",INDEX('GSTR-2B IMS'!$H$5:$H$504,M83))</f>
        <v/>
      </c>
      <c r="P83" s="68" t="str">
        <f>IF(M83="","",INDEX('GSTR-2B IMS'!$L$5:$L$504,M83))</f>
        <v/>
      </c>
      <c r="Q83" s="68" t="str">
        <f>IF(M83="","",INDEX('GSTR-2B IMS'!$M$5:$M$504,M83))</f>
        <v/>
      </c>
      <c r="R83" s="68" t="str">
        <f>IF(M83="","",INDEX('GSTR-2B IMS'!$N$5:$N$504,M83))</f>
        <v/>
      </c>
      <c r="S83" s="68" t="str">
        <f>IF(M83="","",INDEX('GSTR-2B IMS'!$O$5:$O$504,M83))</f>
        <v/>
      </c>
      <c r="T83" s="68" t="str">
        <f>IF(M83="","",INDEX('GSTR-2B IMS'!$P$5:$P$504,M83))</f>
        <v/>
      </c>
      <c r="U83" s="68" t="str">
        <f>IF(M83="","",INDEX('GSTR-2B IMS'!$AF$5:$AF$504,M83))</f>
        <v/>
      </c>
      <c r="V83" s="68" t="str">
        <f t="shared" si="2"/>
        <v/>
      </c>
      <c r="W83" s="68" t="str">
        <f t="shared" si="3"/>
        <v/>
      </c>
      <c r="X83" s="67" t="str">
        <f>IF(A83="","",'Books Register'!AX83)</f>
        <v/>
      </c>
      <c r="Y83" s="67" t="str">
        <f>IF(A83="","",'Books Register'!AV83)</f>
        <v/>
      </c>
      <c r="Z83" s="69" t="str">
        <f>IF(A83="","",'Books Register'!AY83)</f>
        <v/>
      </c>
      <c r="AA83" s="70" t="str">
        <f>IF(A83="","",IF(OR(X83="Duplicate",Y83&lt;&gt;"PASS"),"Critical",IF(X83="Only in Books","High",IF(X83="Exact",IF(ABS(N(W83))&gt;=Setup!$B$23,"High","Low"),"Medium"))))</f>
        <v/>
      </c>
    </row>
    <row r="84" spans="1:27" ht="37.950000000000003" customHeight="1" x14ac:dyDescent="0.25">
      <c r="A84" s="98" t="str">
        <f>IF('Books Register'!A84="","",'Books Register'!A84)</f>
        <v/>
      </c>
      <c r="B84" s="67" t="str">
        <f>IF(A84="","",'Books Register'!C84)</f>
        <v/>
      </c>
      <c r="C84" s="67" t="str">
        <f>IF(A84="","",'Books Register'!D84)</f>
        <v/>
      </c>
      <c r="D84" s="67" t="str">
        <f>IF(A84="","",'Books Register'!F84)</f>
        <v/>
      </c>
      <c r="E84" s="67" t="str">
        <f>IF(A84="","",'Books Register'!G84)</f>
        <v/>
      </c>
      <c r="F84" s="99" t="str">
        <f>IF(A84="","",'Books Register'!H84)</f>
        <v/>
      </c>
      <c r="G84" s="68" t="str">
        <f>IF(A84="","",'Books Register'!L84)</f>
        <v/>
      </c>
      <c r="H84" s="68" t="str">
        <f>IF(A84="","",'Books Register'!M84)</f>
        <v/>
      </c>
      <c r="I84" s="68" t="str">
        <f>IF(A84="","",'Books Register'!N84)</f>
        <v/>
      </c>
      <c r="J84" s="68" t="str">
        <f>IF(A84="","",'Books Register'!O84)</f>
        <v/>
      </c>
      <c r="K84" s="68" t="str">
        <f>IF(A84="","",'Books Register'!P84)</f>
        <v/>
      </c>
      <c r="L84" s="68" t="str">
        <f>IF(A84="","",'Books Register'!AN84)</f>
        <v/>
      </c>
      <c r="M84" s="67" t="str">
        <f>IF(A84="","",'Books Register'!AW84)</f>
        <v/>
      </c>
      <c r="N84" s="67" t="str">
        <f>IF(M84="","",INDEX('GSTR-2B IMS'!$G$5:$G$504,M84))</f>
        <v/>
      </c>
      <c r="O84" s="99" t="str">
        <f>IF(M84="","",INDEX('GSTR-2B IMS'!$H$5:$H$504,M84))</f>
        <v/>
      </c>
      <c r="P84" s="68" t="str">
        <f>IF(M84="","",INDEX('GSTR-2B IMS'!$L$5:$L$504,M84))</f>
        <v/>
      </c>
      <c r="Q84" s="68" t="str">
        <f>IF(M84="","",INDEX('GSTR-2B IMS'!$M$5:$M$504,M84))</f>
        <v/>
      </c>
      <c r="R84" s="68" t="str">
        <f>IF(M84="","",INDEX('GSTR-2B IMS'!$N$5:$N$504,M84))</f>
        <v/>
      </c>
      <c r="S84" s="68" t="str">
        <f>IF(M84="","",INDEX('GSTR-2B IMS'!$O$5:$O$504,M84))</f>
        <v/>
      </c>
      <c r="T84" s="68" t="str">
        <f>IF(M84="","",INDEX('GSTR-2B IMS'!$P$5:$P$504,M84))</f>
        <v/>
      </c>
      <c r="U84" s="68" t="str">
        <f>IF(M84="","",INDEX('GSTR-2B IMS'!$AF$5:$AF$504,M84))</f>
        <v/>
      </c>
      <c r="V84" s="68" t="str">
        <f t="shared" si="2"/>
        <v/>
      </c>
      <c r="W84" s="68" t="str">
        <f t="shared" si="3"/>
        <v/>
      </c>
      <c r="X84" s="67" t="str">
        <f>IF(A84="","",'Books Register'!AX84)</f>
        <v/>
      </c>
      <c r="Y84" s="67" t="str">
        <f>IF(A84="","",'Books Register'!AV84)</f>
        <v/>
      </c>
      <c r="Z84" s="69" t="str">
        <f>IF(A84="","",'Books Register'!AY84)</f>
        <v/>
      </c>
      <c r="AA84" s="70" t="str">
        <f>IF(A84="","",IF(OR(X84="Duplicate",Y84&lt;&gt;"PASS"),"Critical",IF(X84="Only in Books","High",IF(X84="Exact",IF(ABS(N(W84))&gt;=Setup!$B$23,"High","Low"),"Medium"))))</f>
        <v/>
      </c>
    </row>
    <row r="85" spans="1:27" ht="37.950000000000003" customHeight="1" x14ac:dyDescent="0.25">
      <c r="A85" s="98" t="str">
        <f>IF('Books Register'!A85="","",'Books Register'!A85)</f>
        <v/>
      </c>
      <c r="B85" s="67" t="str">
        <f>IF(A85="","",'Books Register'!C85)</f>
        <v/>
      </c>
      <c r="C85" s="67" t="str">
        <f>IF(A85="","",'Books Register'!D85)</f>
        <v/>
      </c>
      <c r="D85" s="67" t="str">
        <f>IF(A85="","",'Books Register'!F85)</f>
        <v/>
      </c>
      <c r="E85" s="67" t="str">
        <f>IF(A85="","",'Books Register'!G85)</f>
        <v/>
      </c>
      <c r="F85" s="99" t="str">
        <f>IF(A85="","",'Books Register'!H85)</f>
        <v/>
      </c>
      <c r="G85" s="68" t="str">
        <f>IF(A85="","",'Books Register'!L85)</f>
        <v/>
      </c>
      <c r="H85" s="68" t="str">
        <f>IF(A85="","",'Books Register'!M85)</f>
        <v/>
      </c>
      <c r="I85" s="68" t="str">
        <f>IF(A85="","",'Books Register'!N85)</f>
        <v/>
      </c>
      <c r="J85" s="68" t="str">
        <f>IF(A85="","",'Books Register'!O85)</f>
        <v/>
      </c>
      <c r="K85" s="68" t="str">
        <f>IF(A85="","",'Books Register'!P85)</f>
        <v/>
      </c>
      <c r="L85" s="68" t="str">
        <f>IF(A85="","",'Books Register'!AN85)</f>
        <v/>
      </c>
      <c r="M85" s="67" t="str">
        <f>IF(A85="","",'Books Register'!AW85)</f>
        <v/>
      </c>
      <c r="N85" s="67" t="str">
        <f>IF(M85="","",INDEX('GSTR-2B IMS'!$G$5:$G$504,M85))</f>
        <v/>
      </c>
      <c r="O85" s="99" t="str">
        <f>IF(M85="","",INDEX('GSTR-2B IMS'!$H$5:$H$504,M85))</f>
        <v/>
      </c>
      <c r="P85" s="68" t="str">
        <f>IF(M85="","",INDEX('GSTR-2B IMS'!$L$5:$L$504,M85))</f>
        <v/>
      </c>
      <c r="Q85" s="68" t="str">
        <f>IF(M85="","",INDEX('GSTR-2B IMS'!$M$5:$M$504,M85))</f>
        <v/>
      </c>
      <c r="R85" s="68" t="str">
        <f>IF(M85="","",INDEX('GSTR-2B IMS'!$N$5:$N$504,M85))</f>
        <v/>
      </c>
      <c r="S85" s="68" t="str">
        <f>IF(M85="","",INDEX('GSTR-2B IMS'!$O$5:$O$504,M85))</f>
        <v/>
      </c>
      <c r="T85" s="68" t="str">
        <f>IF(M85="","",INDEX('GSTR-2B IMS'!$P$5:$P$504,M85))</f>
        <v/>
      </c>
      <c r="U85" s="68" t="str">
        <f>IF(M85="","",INDEX('GSTR-2B IMS'!$AF$5:$AF$504,M85))</f>
        <v/>
      </c>
      <c r="V85" s="68" t="str">
        <f t="shared" si="2"/>
        <v/>
      </c>
      <c r="W85" s="68" t="str">
        <f t="shared" si="3"/>
        <v/>
      </c>
      <c r="X85" s="67" t="str">
        <f>IF(A85="","",'Books Register'!AX85)</f>
        <v/>
      </c>
      <c r="Y85" s="67" t="str">
        <f>IF(A85="","",'Books Register'!AV85)</f>
        <v/>
      </c>
      <c r="Z85" s="69" t="str">
        <f>IF(A85="","",'Books Register'!AY85)</f>
        <v/>
      </c>
      <c r="AA85" s="70" t="str">
        <f>IF(A85="","",IF(OR(X85="Duplicate",Y85&lt;&gt;"PASS"),"Critical",IF(X85="Only in Books","High",IF(X85="Exact",IF(ABS(N(W85))&gt;=Setup!$B$23,"High","Low"),"Medium"))))</f>
        <v/>
      </c>
    </row>
    <row r="86" spans="1:27" ht="37.950000000000003" customHeight="1" x14ac:dyDescent="0.25">
      <c r="A86" s="98" t="str">
        <f>IF('Books Register'!A86="","",'Books Register'!A86)</f>
        <v/>
      </c>
      <c r="B86" s="67" t="str">
        <f>IF(A86="","",'Books Register'!C86)</f>
        <v/>
      </c>
      <c r="C86" s="67" t="str">
        <f>IF(A86="","",'Books Register'!D86)</f>
        <v/>
      </c>
      <c r="D86" s="67" t="str">
        <f>IF(A86="","",'Books Register'!F86)</f>
        <v/>
      </c>
      <c r="E86" s="67" t="str">
        <f>IF(A86="","",'Books Register'!G86)</f>
        <v/>
      </c>
      <c r="F86" s="99" t="str">
        <f>IF(A86="","",'Books Register'!H86)</f>
        <v/>
      </c>
      <c r="G86" s="68" t="str">
        <f>IF(A86="","",'Books Register'!L86)</f>
        <v/>
      </c>
      <c r="H86" s="68" t="str">
        <f>IF(A86="","",'Books Register'!M86)</f>
        <v/>
      </c>
      <c r="I86" s="68" t="str">
        <f>IF(A86="","",'Books Register'!N86)</f>
        <v/>
      </c>
      <c r="J86" s="68" t="str">
        <f>IF(A86="","",'Books Register'!O86)</f>
        <v/>
      </c>
      <c r="K86" s="68" t="str">
        <f>IF(A86="","",'Books Register'!P86)</f>
        <v/>
      </c>
      <c r="L86" s="68" t="str">
        <f>IF(A86="","",'Books Register'!AN86)</f>
        <v/>
      </c>
      <c r="M86" s="67" t="str">
        <f>IF(A86="","",'Books Register'!AW86)</f>
        <v/>
      </c>
      <c r="N86" s="67" t="str">
        <f>IF(M86="","",INDEX('GSTR-2B IMS'!$G$5:$G$504,M86))</f>
        <v/>
      </c>
      <c r="O86" s="99" t="str">
        <f>IF(M86="","",INDEX('GSTR-2B IMS'!$H$5:$H$504,M86))</f>
        <v/>
      </c>
      <c r="P86" s="68" t="str">
        <f>IF(M86="","",INDEX('GSTR-2B IMS'!$L$5:$L$504,M86))</f>
        <v/>
      </c>
      <c r="Q86" s="68" t="str">
        <f>IF(M86="","",INDEX('GSTR-2B IMS'!$M$5:$M$504,M86))</f>
        <v/>
      </c>
      <c r="R86" s="68" t="str">
        <f>IF(M86="","",INDEX('GSTR-2B IMS'!$N$5:$N$504,M86))</f>
        <v/>
      </c>
      <c r="S86" s="68" t="str">
        <f>IF(M86="","",INDEX('GSTR-2B IMS'!$O$5:$O$504,M86))</f>
        <v/>
      </c>
      <c r="T86" s="68" t="str">
        <f>IF(M86="","",INDEX('GSTR-2B IMS'!$P$5:$P$504,M86))</f>
        <v/>
      </c>
      <c r="U86" s="68" t="str">
        <f>IF(M86="","",INDEX('GSTR-2B IMS'!$AF$5:$AF$504,M86))</f>
        <v/>
      </c>
      <c r="V86" s="68" t="str">
        <f t="shared" si="2"/>
        <v/>
      </c>
      <c r="W86" s="68" t="str">
        <f t="shared" si="3"/>
        <v/>
      </c>
      <c r="X86" s="67" t="str">
        <f>IF(A86="","",'Books Register'!AX86)</f>
        <v/>
      </c>
      <c r="Y86" s="67" t="str">
        <f>IF(A86="","",'Books Register'!AV86)</f>
        <v/>
      </c>
      <c r="Z86" s="69" t="str">
        <f>IF(A86="","",'Books Register'!AY86)</f>
        <v/>
      </c>
      <c r="AA86" s="70" t="str">
        <f>IF(A86="","",IF(OR(X86="Duplicate",Y86&lt;&gt;"PASS"),"Critical",IF(X86="Only in Books","High",IF(X86="Exact",IF(ABS(N(W86))&gt;=Setup!$B$23,"High","Low"),"Medium"))))</f>
        <v/>
      </c>
    </row>
    <row r="87" spans="1:27" ht="37.950000000000003" customHeight="1" x14ac:dyDescent="0.25">
      <c r="A87" s="98" t="str">
        <f>IF('Books Register'!A87="","",'Books Register'!A87)</f>
        <v/>
      </c>
      <c r="B87" s="67" t="str">
        <f>IF(A87="","",'Books Register'!C87)</f>
        <v/>
      </c>
      <c r="C87" s="67" t="str">
        <f>IF(A87="","",'Books Register'!D87)</f>
        <v/>
      </c>
      <c r="D87" s="67" t="str">
        <f>IF(A87="","",'Books Register'!F87)</f>
        <v/>
      </c>
      <c r="E87" s="67" t="str">
        <f>IF(A87="","",'Books Register'!G87)</f>
        <v/>
      </c>
      <c r="F87" s="99" t="str">
        <f>IF(A87="","",'Books Register'!H87)</f>
        <v/>
      </c>
      <c r="G87" s="68" t="str">
        <f>IF(A87="","",'Books Register'!L87)</f>
        <v/>
      </c>
      <c r="H87" s="68" t="str">
        <f>IF(A87="","",'Books Register'!M87)</f>
        <v/>
      </c>
      <c r="I87" s="68" t="str">
        <f>IF(A87="","",'Books Register'!N87)</f>
        <v/>
      </c>
      <c r="J87" s="68" t="str">
        <f>IF(A87="","",'Books Register'!O87)</f>
        <v/>
      </c>
      <c r="K87" s="68" t="str">
        <f>IF(A87="","",'Books Register'!P87)</f>
        <v/>
      </c>
      <c r="L87" s="68" t="str">
        <f>IF(A87="","",'Books Register'!AN87)</f>
        <v/>
      </c>
      <c r="M87" s="67" t="str">
        <f>IF(A87="","",'Books Register'!AW87)</f>
        <v/>
      </c>
      <c r="N87" s="67" t="str">
        <f>IF(M87="","",INDEX('GSTR-2B IMS'!$G$5:$G$504,M87))</f>
        <v/>
      </c>
      <c r="O87" s="99" t="str">
        <f>IF(M87="","",INDEX('GSTR-2B IMS'!$H$5:$H$504,M87))</f>
        <v/>
      </c>
      <c r="P87" s="68" t="str">
        <f>IF(M87="","",INDEX('GSTR-2B IMS'!$L$5:$L$504,M87))</f>
        <v/>
      </c>
      <c r="Q87" s="68" t="str">
        <f>IF(M87="","",INDEX('GSTR-2B IMS'!$M$5:$M$504,M87))</f>
        <v/>
      </c>
      <c r="R87" s="68" t="str">
        <f>IF(M87="","",INDEX('GSTR-2B IMS'!$N$5:$N$504,M87))</f>
        <v/>
      </c>
      <c r="S87" s="68" t="str">
        <f>IF(M87="","",INDEX('GSTR-2B IMS'!$O$5:$O$504,M87))</f>
        <v/>
      </c>
      <c r="T87" s="68" t="str">
        <f>IF(M87="","",INDEX('GSTR-2B IMS'!$P$5:$P$504,M87))</f>
        <v/>
      </c>
      <c r="U87" s="68" t="str">
        <f>IF(M87="","",INDEX('GSTR-2B IMS'!$AF$5:$AF$504,M87))</f>
        <v/>
      </c>
      <c r="V87" s="68" t="str">
        <f t="shared" si="2"/>
        <v/>
      </c>
      <c r="W87" s="68" t="str">
        <f t="shared" si="3"/>
        <v/>
      </c>
      <c r="X87" s="67" t="str">
        <f>IF(A87="","",'Books Register'!AX87)</f>
        <v/>
      </c>
      <c r="Y87" s="67" t="str">
        <f>IF(A87="","",'Books Register'!AV87)</f>
        <v/>
      </c>
      <c r="Z87" s="69" t="str">
        <f>IF(A87="","",'Books Register'!AY87)</f>
        <v/>
      </c>
      <c r="AA87" s="70" t="str">
        <f>IF(A87="","",IF(OR(X87="Duplicate",Y87&lt;&gt;"PASS"),"Critical",IF(X87="Only in Books","High",IF(X87="Exact",IF(ABS(N(W87))&gt;=Setup!$B$23,"High","Low"),"Medium"))))</f>
        <v/>
      </c>
    </row>
    <row r="88" spans="1:27" ht="37.950000000000003" customHeight="1" x14ac:dyDescent="0.25">
      <c r="A88" s="98" t="str">
        <f>IF('Books Register'!A88="","",'Books Register'!A88)</f>
        <v/>
      </c>
      <c r="B88" s="67" t="str">
        <f>IF(A88="","",'Books Register'!C88)</f>
        <v/>
      </c>
      <c r="C88" s="67" t="str">
        <f>IF(A88="","",'Books Register'!D88)</f>
        <v/>
      </c>
      <c r="D88" s="67" t="str">
        <f>IF(A88="","",'Books Register'!F88)</f>
        <v/>
      </c>
      <c r="E88" s="67" t="str">
        <f>IF(A88="","",'Books Register'!G88)</f>
        <v/>
      </c>
      <c r="F88" s="99" t="str">
        <f>IF(A88="","",'Books Register'!H88)</f>
        <v/>
      </c>
      <c r="G88" s="68" t="str">
        <f>IF(A88="","",'Books Register'!L88)</f>
        <v/>
      </c>
      <c r="H88" s="68" t="str">
        <f>IF(A88="","",'Books Register'!M88)</f>
        <v/>
      </c>
      <c r="I88" s="68" t="str">
        <f>IF(A88="","",'Books Register'!N88)</f>
        <v/>
      </c>
      <c r="J88" s="68" t="str">
        <f>IF(A88="","",'Books Register'!O88)</f>
        <v/>
      </c>
      <c r="K88" s="68" t="str">
        <f>IF(A88="","",'Books Register'!P88)</f>
        <v/>
      </c>
      <c r="L88" s="68" t="str">
        <f>IF(A88="","",'Books Register'!AN88)</f>
        <v/>
      </c>
      <c r="M88" s="67" t="str">
        <f>IF(A88="","",'Books Register'!AW88)</f>
        <v/>
      </c>
      <c r="N88" s="67" t="str">
        <f>IF(M88="","",INDEX('GSTR-2B IMS'!$G$5:$G$504,M88))</f>
        <v/>
      </c>
      <c r="O88" s="99" t="str">
        <f>IF(M88="","",INDEX('GSTR-2B IMS'!$H$5:$H$504,M88))</f>
        <v/>
      </c>
      <c r="P88" s="68" t="str">
        <f>IF(M88="","",INDEX('GSTR-2B IMS'!$L$5:$L$504,M88))</f>
        <v/>
      </c>
      <c r="Q88" s="68" t="str">
        <f>IF(M88="","",INDEX('GSTR-2B IMS'!$M$5:$M$504,M88))</f>
        <v/>
      </c>
      <c r="R88" s="68" t="str">
        <f>IF(M88="","",INDEX('GSTR-2B IMS'!$N$5:$N$504,M88))</f>
        <v/>
      </c>
      <c r="S88" s="68" t="str">
        <f>IF(M88="","",INDEX('GSTR-2B IMS'!$O$5:$O$504,M88))</f>
        <v/>
      </c>
      <c r="T88" s="68" t="str">
        <f>IF(M88="","",INDEX('GSTR-2B IMS'!$P$5:$P$504,M88))</f>
        <v/>
      </c>
      <c r="U88" s="68" t="str">
        <f>IF(M88="","",INDEX('GSTR-2B IMS'!$AF$5:$AF$504,M88))</f>
        <v/>
      </c>
      <c r="V88" s="68" t="str">
        <f t="shared" si="2"/>
        <v/>
      </c>
      <c r="W88" s="68" t="str">
        <f t="shared" si="3"/>
        <v/>
      </c>
      <c r="X88" s="67" t="str">
        <f>IF(A88="","",'Books Register'!AX88)</f>
        <v/>
      </c>
      <c r="Y88" s="67" t="str">
        <f>IF(A88="","",'Books Register'!AV88)</f>
        <v/>
      </c>
      <c r="Z88" s="69" t="str">
        <f>IF(A88="","",'Books Register'!AY88)</f>
        <v/>
      </c>
      <c r="AA88" s="70" t="str">
        <f>IF(A88="","",IF(OR(X88="Duplicate",Y88&lt;&gt;"PASS"),"Critical",IF(X88="Only in Books","High",IF(X88="Exact",IF(ABS(N(W88))&gt;=Setup!$B$23,"High","Low"),"Medium"))))</f>
        <v/>
      </c>
    </row>
    <row r="89" spans="1:27" ht="37.950000000000003" customHeight="1" x14ac:dyDescent="0.25">
      <c r="A89" s="98" t="str">
        <f>IF('Books Register'!A89="","",'Books Register'!A89)</f>
        <v/>
      </c>
      <c r="B89" s="67" t="str">
        <f>IF(A89="","",'Books Register'!C89)</f>
        <v/>
      </c>
      <c r="C89" s="67" t="str">
        <f>IF(A89="","",'Books Register'!D89)</f>
        <v/>
      </c>
      <c r="D89" s="67" t="str">
        <f>IF(A89="","",'Books Register'!F89)</f>
        <v/>
      </c>
      <c r="E89" s="67" t="str">
        <f>IF(A89="","",'Books Register'!G89)</f>
        <v/>
      </c>
      <c r="F89" s="99" t="str">
        <f>IF(A89="","",'Books Register'!H89)</f>
        <v/>
      </c>
      <c r="G89" s="68" t="str">
        <f>IF(A89="","",'Books Register'!L89)</f>
        <v/>
      </c>
      <c r="H89" s="68" t="str">
        <f>IF(A89="","",'Books Register'!M89)</f>
        <v/>
      </c>
      <c r="I89" s="68" t="str">
        <f>IF(A89="","",'Books Register'!N89)</f>
        <v/>
      </c>
      <c r="J89" s="68" t="str">
        <f>IF(A89="","",'Books Register'!O89)</f>
        <v/>
      </c>
      <c r="K89" s="68" t="str">
        <f>IF(A89="","",'Books Register'!P89)</f>
        <v/>
      </c>
      <c r="L89" s="68" t="str">
        <f>IF(A89="","",'Books Register'!AN89)</f>
        <v/>
      </c>
      <c r="M89" s="67" t="str">
        <f>IF(A89="","",'Books Register'!AW89)</f>
        <v/>
      </c>
      <c r="N89" s="67" t="str">
        <f>IF(M89="","",INDEX('GSTR-2B IMS'!$G$5:$G$504,M89))</f>
        <v/>
      </c>
      <c r="O89" s="99" t="str">
        <f>IF(M89="","",INDEX('GSTR-2B IMS'!$H$5:$H$504,M89))</f>
        <v/>
      </c>
      <c r="P89" s="68" t="str">
        <f>IF(M89="","",INDEX('GSTR-2B IMS'!$L$5:$L$504,M89))</f>
        <v/>
      </c>
      <c r="Q89" s="68" t="str">
        <f>IF(M89="","",INDEX('GSTR-2B IMS'!$M$5:$M$504,M89))</f>
        <v/>
      </c>
      <c r="R89" s="68" t="str">
        <f>IF(M89="","",INDEX('GSTR-2B IMS'!$N$5:$N$504,M89))</f>
        <v/>
      </c>
      <c r="S89" s="68" t="str">
        <f>IF(M89="","",INDEX('GSTR-2B IMS'!$O$5:$O$504,M89))</f>
        <v/>
      </c>
      <c r="T89" s="68" t="str">
        <f>IF(M89="","",INDEX('GSTR-2B IMS'!$P$5:$P$504,M89))</f>
        <v/>
      </c>
      <c r="U89" s="68" t="str">
        <f>IF(M89="","",INDEX('GSTR-2B IMS'!$AF$5:$AF$504,M89))</f>
        <v/>
      </c>
      <c r="V89" s="68" t="str">
        <f t="shared" si="2"/>
        <v/>
      </c>
      <c r="W89" s="68" t="str">
        <f t="shared" si="3"/>
        <v/>
      </c>
      <c r="X89" s="67" t="str">
        <f>IF(A89="","",'Books Register'!AX89)</f>
        <v/>
      </c>
      <c r="Y89" s="67" t="str">
        <f>IF(A89="","",'Books Register'!AV89)</f>
        <v/>
      </c>
      <c r="Z89" s="69" t="str">
        <f>IF(A89="","",'Books Register'!AY89)</f>
        <v/>
      </c>
      <c r="AA89" s="70" t="str">
        <f>IF(A89="","",IF(OR(X89="Duplicate",Y89&lt;&gt;"PASS"),"Critical",IF(X89="Only in Books","High",IF(X89="Exact",IF(ABS(N(W89))&gt;=Setup!$B$23,"High","Low"),"Medium"))))</f>
        <v/>
      </c>
    </row>
    <row r="90" spans="1:27" ht="37.950000000000003" customHeight="1" x14ac:dyDescent="0.25">
      <c r="A90" s="98" t="str">
        <f>IF('Books Register'!A90="","",'Books Register'!A90)</f>
        <v/>
      </c>
      <c r="B90" s="67" t="str">
        <f>IF(A90="","",'Books Register'!C90)</f>
        <v/>
      </c>
      <c r="C90" s="67" t="str">
        <f>IF(A90="","",'Books Register'!D90)</f>
        <v/>
      </c>
      <c r="D90" s="67" t="str">
        <f>IF(A90="","",'Books Register'!F90)</f>
        <v/>
      </c>
      <c r="E90" s="67" t="str">
        <f>IF(A90="","",'Books Register'!G90)</f>
        <v/>
      </c>
      <c r="F90" s="99" t="str">
        <f>IF(A90="","",'Books Register'!H90)</f>
        <v/>
      </c>
      <c r="G90" s="68" t="str">
        <f>IF(A90="","",'Books Register'!L90)</f>
        <v/>
      </c>
      <c r="H90" s="68" t="str">
        <f>IF(A90="","",'Books Register'!M90)</f>
        <v/>
      </c>
      <c r="I90" s="68" t="str">
        <f>IF(A90="","",'Books Register'!N90)</f>
        <v/>
      </c>
      <c r="J90" s="68" t="str">
        <f>IF(A90="","",'Books Register'!O90)</f>
        <v/>
      </c>
      <c r="K90" s="68" t="str">
        <f>IF(A90="","",'Books Register'!P90)</f>
        <v/>
      </c>
      <c r="L90" s="68" t="str">
        <f>IF(A90="","",'Books Register'!AN90)</f>
        <v/>
      </c>
      <c r="M90" s="67" t="str">
        <f>IF(A90="","",'Books Register'!AW90)</f>
        <v/>
      </c>
      <c r="N90" s="67" t="str">
        <f>IF(M90="","",INDEX('GSTR-2B IMS'!$G$5:$G$504,M90))</f>
        <v/>
      </c>
      <c r="O90" s="99" t="str">
        <f>IF(M90="","",INDEX('GSTR-2B IMS'!$H$5:$H$504,M90))</f>
        <v/>
      </c>
      <c r="P90" s="68" t="str">
        <f>IF(M90="","",INDEX('GSTR-2B IMS'!$L$5:$L$504,M90))</f>
        <v/>
      </c>
      <c r="Q90" s="68" t="str">
        <f>IF(M90="","",INDEX('GSTR-2B IMS'!$M$5:$M$504,M90))</f>
        <v/>
      </c>
      <c r="R90" s="68" t="str">
        <f>IF(M90="","",INDEX('GSTR-2B IMS'!$N$5:$N$504,M90))</f>
        <v/>
      </c>
      <c r="S90" s="68" t="str">
        <f>IF(M90="","",INDEX('GSTR-2B IMS'!$O$5:$O$504,M90))</f>
        <v/>
      </c>
      <c r="T90" s="68" t="str">
        <f>IF(M90="","",INDEX('GSTR-2B IMS'!$P$5:$P$504,M90))</f>
        <v/>
      </c>
      <c r="U90" s="68" t="str">
        <f>IF(M90="","",INDEX('GSTR-2B IMS'!$AF$5:$AF$504,M90))</f>
        <v/>
      </c>
      <c r="V90" s="68" t="str">
        <f t="shared" si="2"/>
        <v/>
      </c>
      <c r="W90" s="68" t="str">
        <f t="shared" si="3"/>
        <v/>
      </c>
      <c r="X90" s="67" t="str">
        <f>IF(A90="","",'Books Register'!AX90)</f>
        <v/>
      </c>
      <c r="Y90" s="67" t="str">
        <f>IF(A90="","",'Books Register'!AV90)</f>
        <v/>
      </c>
      <c r="Z90" s="69" t="str">
        <f>IF(A90="","",'Books Register'!AY90)</f>
        <v/>
      </c>
      <c r="AA90" s="70" t="str">
        <f>IF(A90="","",IF(OR(X90="Duplicate",Y90&lt;&gt;"PASS"),"Critical",IF(X90="Only in Books","High",IF(X90="Exact",IF(ABS(N(W90))&gt;=Setup!$B$23,"High","Low"),"Medium"))))</f>
        <v/>
      </c>
    </row>
    <row r="91" spans="1:27" ht="37.950000000000003" customHeight="1" x14ac:dyDescent="0.25">
      <c r="A91" s="98" t="str">
        <f>IF('Books Register'!A91="","",'Books Register'!A91)</f>
        <v/>
      </c>
      <c r="B91" s="67" t="str">
        <f>IF(A91="","",'Books Register'!C91)</f>
        <v/>
      </c>
      <c r="C91" s="67" t="str">
        <f>IF(A91="","",'Books Register'!D91)</f>
        <v/>
      </c>
      <c r="D91" s="67" t="str">
        <f>IF(A91="","",'Books Register'!F91)</f>
        <v/>
      </c>
      <c r="E91" s="67" t="str">
        <f>IF(A91="","",'Books Register'!G91)</f>
        <v/>
      </c>
      <c r="F91" s="99" t="str">
        <f>IF(A91="","",'Books Register'!H91)</f>
        <v/>
      </c>
      <c r="G91" s="68" t="str">
        <f>IF(A91="","",'Books Register'!L91)</f>
        <v/>
      </c>
      <c r="H91" s="68" t="str">
        <f>IF(A91="","",'Books Register'!M91)</f>
        <v/>
      </c>
      <c r="I91" s="68" t="str">
        <f>IF(A91="","",'Books Register'!N91)</f>
        <v/>
      </c>
      <c r="J91" s="68" t="str">
        <f>IF(A91="","",'Books Register'!O91)</f>
        <v/>
      </c>
      <c r="K91" s="68" t="str">
        <f>IF(A91="","",'Books Register'!P91)</f>
        <v/>
      </c>
      <c r="L91" s="68" t="str">
        <f>IF(A91="","",'Books Register'!AN91)</f>
        <v/>
      </c>
      <c r="M91" s="67" t="str">
        <f>IF(A91="","",'Books Register'!AW91)</f>
        <v/>
      </c>
      <c r="N91" s="67" t="str">
        <f>IF(M91="","",INDEX('GSTR-2B IMS'!$G$5:$G$504,M91))</f>
        <v/>
      </c>
      <c r="O91" s="99" t="str">
        <f>IF(M91="","",INDEX('GSTR-2B IMS'!$H$5:$H$504,M91))</f>
        <v/>
      </c>
      <c r="P91" s="68" t="str">
        <f>IF(M91="","",INDEX('GSTR-2B IMS'!$L$5:$L$504,M91))</f>
        <v/>
      </c>
      <c r="Q91" s="68" t="str">
        <f>IF(M91="","",INDEX('GSTR-2B IMS'!$M$5:$M$504,M91))</f>
        <v/>
      </c>
      <c r="R91" s="68" t="str">
        <f>IF(M91="","",INDEX('GSTR-2B IMS'!$N$5:$N$504,M91))</f>
        <v/>
      </c>
      <c r="S91" s="68" t="str">
        <f>IF(M91="","",INDEX('GSTR-2B IMS'!$O$5:$O$504,M91))</f>
        <v/>
      </c>
      <c r="T91" s="68" t="str">
        <f>IF(M91="","",INDEX('GSTR-2B IMS'!$P$5:$P$504,M91))</f>
        <v/>
      </c>
      <c r="U91" s="68" t="str">
        <f>IF(M91="","",INDEX('GSTR-2B IMS'!$AF$5:$AF$504,M91))</f>
        <v/>
      </c>
      <c r="V91" s="68" t="str">
        <f t="shared" si="2"/>
        <v/>
      </c>
      <c r="W91" s="68" t="str">
        <f t="shared" si="3"/>
        <v/>
      </c>
      <c r="X91" s="67" t="str">
        <f>IF(A91="","",'Books Register'!AX91)</f>
        <v/>
      </c>
      <c r="Y91" s="67" t="str">
        <f>IF(A91="","",'Books Register'!AV91)</f>
        <v/>
      </c>
      <c r="Z91" s="69" t="str">
        <f>IF(A91="","",'Books Register'!AY91)</f>
        <v/>
      </c>
      <c r="AA91" s="70" t="str">
        <f>IF(A91="","",IF(OR(X91="Duplicate",Y91&lt;&gt;"PASS"),"Critical",IF(X91="Only in Books","High",IF(X91="Exact",IF(ABS(N(W91))&gt;=Setup!$B$23,"High","Low"),"Medium"))))</f>
        <v/>
      </c>
    </row>
    <row r="92" spans="1:27" ht="37.950000000000003" customHeight="1" x14ac:dyDescent="0.25">
      <c r="A92" s="98" t="str">
        <f>IF('Books Register'!A92="","",'Books Register'!A92)</f>
        <v/>
      </c>
      <c r="B92" s="67" t="str">
        <f>IF(A92="","",'Books Register'!C92)</f>
        <v/>
      </c>
      <c r="C92" s="67" t="str">
        <f>IF(A92="","",'Books Register'!D92)</f>
        <v/>
      </c>
      <c r="D92" s="67" t="str">
        <f>IF(A92="","",'Books Register'!F92)</f>
        <v/>
      </c>
      <c r="E92" s="67" t="str">
        <f>IF(A92="","",'Books Register'!G92)</f>
        <v/>
      </c>
      <c r="F92" s="99" t="str">
        <f>IF(A92="","",'Books Register'!H92)</f>
        <v/>
      </c>
      <c r="G92" s="68" t="str">
        <f>IF(A92="","",'Books Register'!L92)</f>
        <v/>
      </c>
      <c r="H92" s="68" t="str">
        <f>IF(A92="","",'Books Register'!M92)</f>
        <v/>
      </c>
      <c r="I92" s="68" t="str">
        <f>IF(A92="","",'Books Register'!N92)</f>
        <v/>
      </c>
      <c r="J92" s="68" t="str">
        <f>IF(A92="","",'Books Register'!O92)</f>
        <v/>
      </c>
      <c r="K92" s="68" t="str">
        <f>IF(A92="","",'Books Register'!P92)</f>
        <v/>
      </c>
      <c r="L92" s="68" t="str">
        <f>IF(A92="","",'Books Register'!AN92)</f>
        <v/>
      </c>
      <c r="M92" s="67" t="str">
        <f>IF(A92="","",'Books Register'!AW92)</f>
        <v/>
      </c>
      <c r="N92" s="67" t="str">
        <f>IF(M92="","",INDEX('GSTR-2B IMS'!$G$5:$G$504,M92))</f>
        <v/>
      </c>
      <c r="O92" s="99" t="str">
        <f>IF(M92="","",INDEX('GSTR-2B IMS'!$H$5:$H$504,M92))</f>
        <v/>
      </c>
      <c r="P92" s="68" t="str">
        <f>IF(M92="","",INDEX('GSTR-2B IMS'!$L$5:$L$504,M92))</f>
        <v/>
      </c>
      <c r="Q92" s="68" t="str">
        <f>IF(M92="","",INDEX('GSTR-2B IMS'!$M$5:$M$504,M92))</f>
        <v/>
      </c>
      <c r="R92" s="68" t="str">
        <f>IF(M92="","",INDEX('GSTR-2B IMS'!$N$5:$N$504,M92))</f>
        <v/>
      </c>
      <c r="S92" s="68" t="str">
        <f>IF(M92="","",INDEX('GSTR-2B IMS'!$O$5:$O$504,M92))</f>
        <v/>
      </c>
      <c r="T92" s="68" t="str">
        <f>IF(M92="","",INDEX('GSTR-2B IMS'!$P$5:$P$504,M92))</f>
        <v/>
      </c>
      <c r="U92" s="68" t="str">
        <f>IF(M92="","",INDEX('GSTR-2B IMS'!$AF$5:$AF$504,M92))</f>
        <v/>
      </c>
      <c r="V92" s="68" t="str">
        <f t="shared" si="2"/>
        <v/>
      </c>
      <c r="W92" s="68" t="str">
        <f t="shared" si="3"/>
        <v/>
      </c>
      <c r="X92" s="67" t="str">
        <f>IF(A92="","",'Books Register'!AX92)</f>
        <v/>
      </c>
      <c r="Y92" s="67" t="str">
        <f>IF(A92="","",'Books Register'!AV92)</f>
        <v/>
      </c>
      <c r="Z92" s="69" t="str">
        <f>IF(A92="","",'Books Register'!AY92)</f>
        <v/>
      </c>
      <c r="AA92" s="70" t="str">
        <f>IF(A92="","",IF(OR(X92="Duplicate",Y92&lt;&gt;"PASS"),"Critical",IF(X92="Only in Books","High",IF(X92="Exact",IF(ABS(N(W92))&gt;=Setup!$B$23,"High","Low"),"Medium"))))</f>
        <v/>
      </c>
    </row>
    <row r="93" spans="1:27" ht="37.950000000000003" customHeight="1" x14ac:dyDescent="0.25">
      <c r="A93" s="98" t="str">
        <f>IF('Books Register'!A93="","",'Books Register'!A93)</f>
        <v/>
      </c>
      <c r="B93" s="67" t="str">
        <f>IF(A93="","",'Books Register'!C93)</f>
        <v/>
      </c>
      <c r="C93" s="67" t="str">
        <f>IF(A93="","",'Books Register'!D93)</f>
        <v/>
      </c>
      <c r="D93" s="67" t="str">
        <f>IF(A93="","",'Books Register'!F93)</f>
        <v/>
      </c>
      <c r="E93" s="67" t="str">
        <f>IF(A93="","",'Books Register'!G93)</f>
        <v/>
      </c>
      <c r="F93" s="99" t="str">
        <f>IF(A93="","",'Books Register'!H93)</f>
        <v/>
      </c>
      <c r="G93" s="68" t="str">
        <f>IF(A93="","",'Books Register'!L93)</f>
        <v/>
      </c>
      <c r="H93" s="68" t="str">
        <f>IF(A93="","",'Books Register'!M93)</f>
        <v/>
      </c>
      <c r="I93" s="68" t="str">
        <f>IF(A93="","",'Books Register'!N93)</f>
        <v/>
      </c>
      <c r="J93" s="68" t="str">
        <f>IF(A93="","",'Books Register'!O93)</f>
        <v/>
      </c>
      <c r="K93" s="68" t="str">
        <f>IF(A93="","",'Books Register'!P93)</f>
        <v/>
      </c>
      <c r="L93" s="68" t="str">
        <f>IF(A93="","",'Books Register'!AN93)</f>
        <v/>
      </c>
      <c r="M93" s="67" t="str">
        <f>IF(A93="","",'Books Register'!AW93)</f>
        <v/>
      </c>
      <c r="N93" s="67" t="str">
        <f>IF(M93="","",INDEX('GSTR-2B IMS'!$G$5:$G$504,M93))</f>
        <v/>
      </c>
      <c r="O93" s="99" t="str">
        <f>IF(M93="","",INDEX('GSTR-2B IMS'!$H$5:$H$504,M93))</f>
        <v/>
      </c>
      <c r="P93" s="68" t="str">
        <f>IF(M93="","",INDEX('GSTR-2B IMS'!$L$5:$L$504,M93))</f>
        <v/>
      </c>
      <c r="Q93" s="68" t="str">
        <f>IF(M93="","",INDEX('GSTR-2B IMS'!$M$5:$M$504,M93))</f>
        <v/>
      </c>
      <c r="R93" s="68" t="str">
        <f>IF(M93="","",INDEX('GSTR-2B IMS'!$N$5:$N$504,M93))</f>
        <v/>
      </c>
      <c r="S93" s="68" t="str">
        <f>IF(M93="","",INDEX('GSTR-2B IMS'!$O$5:$O$504,M93))</f>
        <v/>
      </c>
      <c r="T93" s="68" t="str">
        <f>IF(M93="","",INDEX('GSTR-2B IMS'!$P$5:$P$504,M93))</f>
        <v/>
      </c>
      <c r="U93" s="68" t="str">
        <f>IF(M93="","",INDEX('GSTR-2B IMS'!$AF$5:$AF$504,M93))</f>
        <v/>
      </c>
      <c r="V93" s="68" t="str">
        <f t="shared" si="2"/>
        <v/>
      </c>
      <c r="W93" s="68" t="str">
        <f t="shared" si="3"/>
        <v/>
      </c>
      <c r="X93" s="67" t="str">
        <f>IF(A93="","",'Books Register'!AX93)</f>
        <v/>
      </c>
      <c r="Y93" s="67" t="str">
        <f>IF(A93="","",'Books Register'!AV93)</f>
        <v/>
      </c>
      <c r="Z93" s="69" t="str">
        <f>IF(A93="","",'Books Register'!AY93)</f>
        <v/>
      </c>
      <c r="AA93" s="70" t="str">
        <f>IF(A93="","",IF(OR(X93="Duplicate",Y93&lt;&gt;"PASS"),"Critical",IF(X93="Only in Books","High",IF(X93="Exact",IF(ABS(N(W93))&gt;=Setup!$B$23,"High","Low"),"Medium"))))</f>
        <v/>
      </c>
    </row>
    <row r="94" spans="1:27" ht="37.950000000000003" customHeight="1" x14ac:dyDescent="0.25">
      <c r="A94" s="98" t="str">
        <f>IF('Books Register'!A94="","",'Books Register'!A94)</f>
        <v/>
      </c>
      <c r="B94" s="67" t="str">
        <f>IF(A94="","",'Books Register'!C94)</f>
        <v/>
      </c>
      <c r="C94" s="67" t="str">
        <f>IF(A94="","",'Books Register'!D94)</f>
        <v/>
      </c>
      <c r="D94" s="67" t="str">
        <f>IF(A94="","",'Books Register'!F94)</f>
        <v/>
      </c>
      <c r="E94" s="67" t="str">
        <f>IF(A94="","",'Books Register'!G94)</f>
        <v/>
      </c>
      <c r="F94" s="99" t="str">
        <f>IF(A94="","",'Books Register'!H94)</f>
        <v/>
      </c>
      <c r="G94" s="68" t="str">
        <f>IF(A94="","",'Books Register'!L94)</f>
        <v/>
      </c>
      <c r="H94" s="68" t="str">
        <f>IF(A94="","",'Books Register'!M94)</f>
        <v/>
      </c>
      <c r="I94" s="68" t="str">
        <f>IF(A94="","",'Books Register'!N94)</f>
        <v/>
      </c>
      <c r="J94" s="68" t="str">
        <f>IF(A94="","",'Books Register'!O94)</f>
        <v/>
      </c>
      <c r="K94" s="68" t="str">
        <f>IF(A94="","",'Books Register'!P94)</f>
        <v/>
      </c>
      <c r="L94" s="68" t="str">
        <f>IF(A94="","",'Books Register'!AN94)</f>
        <v/>
      </c>
      <c r="M94" s="67" t="str">
        <f>IF(A94="","",'Books Register'!AW94)</f>
        <v/>
      </c>
      <c r="N94" s="67" t="str">
        <f>IF(M94="","",INDEX('GSTR-2B IMS'!$G$5:$G$504,M94))</f>
        <v/>
      </c>
      <c r="O94" s="99" t="str">
        <f>IF(M94="","",INDEX('GSTR-2B IMS'!$H$5:$H$504,M94))</f>
        <v/>
      </c>
      <c r="P94" s="68" t="str">
        <f>IF(M94="","",INDEX('GSTR-2B IMS'!$L$5:$L$504,M94))</f>
        <v/>
      </c>
      <c r="Q94" s="68" t="str">
        <f>IF(M94="","",INDEX('GSTR-2B IMS'!$M$5:$M$504,M94))</f>
        <v/>
      </c>
      <c r="R94" s="68" t="str">
        <f>IF(M94="","",INDEX('GSTR-2B IMS'!$N$5:$N$504,M94))</f>
        <v/>
      </c>
      <c r="S94" s="68" t="str">
        <f>IF(M94="","",INDEX('GSTR-2B IMS'!$O$5:$O$504,M94))</f>
        <v/>
      </c>
      <c r="T94" s="68" t="str">
        <f>IF(M94="","",INDEX('GSTR-2B IMS'!$P$5:$P$504,M94))</f>
        <v/>
      </c>
      <c r="U94" s="68" t="str">
        <f>IF(M94="","",INDEX('GSTR-2B IMS'!$AF$5:$AF$504,M94))</f>
        <v/>
      </c>
      <c r="V94" s="68" t="str">
        <f t="shared" si="2"/>
        <v/>
      </c>
      <c r="W94" s="68" t="str">
        <f t="shared" si="3"/>
        <v/>
      </c>
      <c r="X94" s="67" t="str">
        <f>IF(A94="","",'Books Register'!AX94)</f>
        <v/>
      </c>
      <c r="Y94" s="67" t="str">
        <f>IF(A94="","",'Books Register'!AV94)</f>
        <v/>
      </c>
      <c r="Z94" s="69" t="str">
        <f>IF(A94="","",'Books Register'!AY94)</f>
        <v/>
      </c>
      <c r="AA94" s="70" t="str">
        <f>IF(A94="","",IF(OR(X94="Duplicate",Y94&lt;&gt;"PASS"),"Critical",IF(X94="Only in Books","High",IF(X94="Exact",IF(ABS(N(W94))&gt;=Setup!$B$23,"High","Low"),"Medium"))))</f>
        <v/>
      </c>
    </row>
    <row r="95" spans="1:27" ht="37.950000000000003" customHeight="1" x14ac:dyDescent="0.25">
      <c r="A95" s="98" t="str">
        <f>IF('Books Register'!A95="","",'Books Register'!A95)</f>
        <v/>
      </c>
      <c r="B95" s="67" t="str">
        <f>IF(A95="","",'Books Register'!C95)</f>
        <v/>
      </c>
      <c r="C95" s="67" t="str">
        <f>IF(A95="","",'Books Register'!D95)</f>
        <v/>
      </c>
      <c r="D95" s="67" t="str">
        <f>IF(A95="","",'Books Register'!F95)</f>
        <v/>
      </c>
      <c r="E95" s="67" t="str">
        <f>IF(A95="","",'Books Register'!G95)</f>
        <v/>
      </c>
      <c r="F95" s="99" t="str">
        <f>IF(A95="","",'Books Register'!H95)</f>
        <v/>
      </c>
      <c r="G95" s="68" t="str">
        <f>IF(A95="","",'Books Register'!L95)</f>
        <v/>
      </c>
      <c r="H95" s="68" t="str">
        <f>IF(A95="","",'Books Register'!M95)</f>
        <v/>
      </c>
      <c r="I95" s="68" t="str">
        <f>IF(A95="","",'Books Register'!N95)</f>
        <v/>
      </c>
      <c r="J95" s="68" t="str">
        <f>IF(A95="","",'Books Register'!O95)</f>
        <v/>
      </c>
      <c r="K95" s="68" t="str">
        <f>IF(A95="","",'Books Register'!P95)</f>
        <v/>
      </c>
      <c r="L95" s="68" t="str">
        <f>IF(A95="","",'Books Register'!AN95)</f>
        <v/>
      </c>
      <c r="M95" s="67" t="str">
        <f>IF(A95="","",'Books Register'!AW95)</f>
        <v/>
      </c>
      <c r="N95" s="67" t="str">
        <f>IF(M95="","",INDEX('GSTR-2B IMS'!$G$5:$G$504,M95))</f>
        <v/>
      </c>
      <c r="O95" s="99" t="str">
        <f>IF(M95="","",INDEX('GSTR-2B IMS'!$H$5:$H$504,M95))</f>
        <v/>
      </c>
      <c r="P95" s="68" t="str">
        <f>IF(M95="","",INDEX('GSTR-2B IMS'!$L$5:$L$504,M95))</f>
        <v/>
      </c>
      <c r="Q95" s="68" t="str">
        <f>IF(M95="","",INDEX('GSTR-2B IMS'!$M$5:$M$504,M95))</f>
        <v/>
      </c>
      <c r="R95" s="68" t="str">
        <f>IF(M95="","",INDEX('GSTR-2B IMS'!$N$5:$N$504,M95))</f>
        <v/>
      </c>
      <c r="S95" s="68" t="str">
        <f>IF(M95="","",INDEX('GSTR-2B IMS'!$O$5:$O$504,M95))</f>
        <v/>
      </c>
      <c r="T95" s="68" t="str">
        <f>IF(M95="","",INDEX('GSTR-2B IMS'!$P$5:$P$504,M95))</f>
        <v/>
      </c>
      <c r="U95" s="68" t="str">
        <f>IF(M95="","",INDEX('GSTR-2B IMS'!$AF$5:$AF$504,M95))</f>
        <v/>
      </c>
      <c r="V95" s="68" t="str">
        <f t="shared" si="2"/>
        <v/>
      </c>
      <c r="W95" s="68" t="str">
        <f t="shared" si="3"/>
        <v/>
      </c>
      <c r="X95" s="67" t="str">
        <f>IF(A95="","",'Books Register'!AX95)</f>
        <v/>
      </c>
      <c r="Y95" s="67" t="str">
        <f>IF(A95="","",'Books Register'!AV95)</f>
        <v/>
      </c>
      <c r="Z95" s="69" t="str">
        <f>IF(A95="","",'Books Register'!AY95)</f>
        <v/>
      </c>
      <c r="AA95" s="70" t="str">
        <f>IF(A95="","",IF(OR(X95="Duplicate",Y95&lt;&gt;"PASS"),"Critical",IF(X95="Only in Books","High",IF(X95="Exact",IF(ABS(N(W95))&gt;=Setup!$B$23,"High","Low"),"Medium"))))</f>
        <v/>
      </c>
    </row>
    <row r="96" spans="1:27" ht="37.950000000000003" customHeight="1" x14ac:dyDescent="0.25">
      <c r="A96" s="98" t="str">
        <f>IF('Books Register'!A96="","",'Books Register'!A96)</f>
        <v/>
      </c>
      <c r="B96" s="67" t="str">
        <f>IF(A96="","",'Books Register'!C96)</f>
        <v/>
      </c>
      <c r="C96" s="67" t="str">
        <f>IF(A96="","",'Books Register'!D96)</f>
        <v/>
      </c>
      <c r="D96" s="67" t="str">
        <f>IF(A96="","",'Books Register'!F96)</f>
        <v/>
      </c>
      <c r="E96" s="67" t="str">
        <f>IF(A96="","",'Books Register'!G96)</f>
        <v/>
      </c>
      <c r="F96" s="99" t="str">
        <f>IF(A96="","",'Books Register'!H96)</f>
        <v/>
      </c>
      <c r="G96" s="68" t="str">
        <f>IF(A96="","",'Books Register'!L96)</f>
        <v/>
      </c>
      <c r="H96" s="68" t="str">
        <f>IF(A96="","",'Books Register'!M96)</f>
        <v/>
      </c>
      <c r="I96" s="68" t="str">
        <f>IF(A96="","",'Books Register'!N96)</f>
        <v/>
      </c>
      <c r="J96" s="68" t="str">
        <f>IF(A96="","",'Books Register'!O96)</f>
        <v/>
      </c>
      <c r="K96" s="68" t="str">
        <f>IF(A96="","",'Books Register'!P96)</f>
        <v/>
      </c>
      <c r="L96" s="68" t="str">
        <f>IF(A96="","",'Books Register'!AN96)</f>
        <v/>
      </c>
      <c r="M96" s="67" t="str">
        <f>IF(A96="","",'Books Register'!AW96)</f>
        <v/>
      </c>
      <c r="N96" s="67" t="str">
        <f>IF(M96="","",INDEX('GSTR-2B IMS'!$G$5:$G$504,M96))</f>
        <v/>
      </c>
      <c r="O96" s="99" t="str">
        <f>IF(M96="","",INDEX('GSTR-2B IMS'!$H$5:$H$504,M96))</f>
        <v/>
      </c>
      <c r="P96" s="68" t="str">
        <f>IF(M96="","",INDEX('GSTR-2B IMS'!$L$5:$L$504,M96))</f>
        <v/>
      </c>
      <c r="Q96" s="68" t="str">
        <f>IF(M96="","",INDEX('GSTR-2B IMS'!$M$5:$M$504,M96))</f>
        <v/>
      </c>
      <c r="R96" s="68" t="str">
        <f>IF(M96="","",INDEX('GSTR-2B IMS'!$N$5:$N$504,M96))</f>
        <v/>
      </c>
      <c r="S96" s="68" t="str">
        <f>IF(M96="","",INDEX('GSTR-2B IMS'!$O$5:$O$504,M96))</f>
        <v/>
      </c>
      <c r="T96" s="68" t="str">
        <f>IF(M96="","",INDEX('GSTR-2B IMS'!$P$5:$P$504,M96))</f>
        <v/>
      </c>
      <c r="U96" s="68" t="str">
        <f>IF(M96="","",INDEX('GSTR-2B IMS'!$AF$5:$AF$504,M96))</f>
        <v/>
      </c>
      <c r="V96" s="68" t="str">
        <f t="shared" si="2"/>
        <v/>
      </c>
      <c r="W96" s="68" t="str">
        <f t="shared" si="3"/>
        <v/>
      </c>
      <c r="X96" s="67" t="str">
        <f>IF(A96="","",'Books Register'!AX96)</f>
        <v/>
      </c>
      <c r="Y96" s="67" t="str">
        <f>IF(A96="","",'Books Register'!AV96)</f>
        <v/>
      </c>
      <c r="Z96" s="69" t="str">
        <f>IF(A96="","",'Books Register'!AY96)</f>
        <v/>
      </c>
      <c r="AA96" s="70" t="str">
        <f>IF(A96="","",IF(OR(X96="Duplicate",Y96&lt;&gt;"PASS"),"Critical",IF(X96="Only in Books","High",IF(X96="Exact",IF(ABS(N(W96))&gt;=Setup!$B$23,"High","Low"),"Medium"))))</f>
        <v/>
      </c>
    </row>
    <row r="97" spans="1:27" ht="37.950000000000003" customHeight="1" x14ac:dyDescent="0.25">
      <c r="A97" s="98" t="str">
        <f>IF('Books Register'!A97="","",'Books Register'!A97)</f>
        <v/>
      </c>
      <c r="B97" s="67" t="str">
        <f>IF(A97="","",'Books Register'!C97)</f>
        <v/>
      </c>
      <c r="C97" s="67" t="str">
        <f>IF(A97="","",'Books Register'!D97)</f>
        <v/>
      </c>
      <c r="D97" s="67" t="str">
        <f>IF(A97="","",'Books Register'!F97)</f>
        <v/>
      </c>
      <c r="E97" s="67" t="str">
        <f>IF(A97="","",'Books Register'!G97)</f>
        <v/>
      </c>
      <c r="F97" s="99" t="str">
        <f>IF(A97="","",'Books Register'!H97)</f>
        <v/>
      </c>
      <c r="G97" s="68" t="str">
        <f>IF(A97="","",'Books Register'!L97)</f>
        <v/>
      </c>
      <c r="H97" s="68" t="str">
        <f>IF(A97="","",'Books Register'!M97)</f>
        <v/>
      </c>
      <c r="I97" s="68" t="str">
        <f>IF(A97="","",'Books Register'!N97)</f>
        <v/>
      </c>
      <c r="J97" s="68" t="str">
        <f>IF(A97="","",'Books Register'!O97)</f>
        <v/>
      </c>
      <c r="K97" s="68" t="str">
        <f>IF(A97="","",'Books Register'!P97)</f>
        <v/>
      </c>
      <c r="L97" s="68" t="str">
        <f>IF(A97="","",'Books Register'!AN97)</f>
        <v/>
      </c>
      <c r="M97" s="67" t="str">
        <f>IF(A97="","",'Books Register'!AW97)</f>
        <v/>
      </c>
      <c r="N97" s="67" t="str">
        <f>IF(M97="","",INDEX('GSTR-2B IMS'!$G$5:$G$504,M97))</f>
        <v/>
      </c>
      <c r="O97" s="99" t="str">
        <f>IF(M97="","",INDEX('GSTR-2B IMS'!$H$5:$H$504,M97))</f>
        <v/>
      </c>
      <c r="P97" s="68" t="str">
        <f>IF(M97="","",INDEX('GSTR-2B IMS'!$L$5:$L$504,M97))</f>
        <v/>
      </c>
      <c r="Q97" s="68" t="str">
        <f>IF(M97="","",INDEX('GSTR-2B IMS'!$M$5:$M$504,M97))</f>
        <v/>
      </c>
      <c r="R97" s="68" t="str">
        <f>IF(M97="","",INDEX('GSTR-2B IMS'!$N$5:$N$504,M97))</f>
        <v/>
      </c>
      <c r="S97" s="68" t="str">
        <f>IF(M97="","",INDEX('GSTR-2B IMS'!$O$5:$O$504,M97))</f>
        <v/>
      </c>
      <c r="T97" s="68" t="str">
        <f>IF(M97="","",INDEX('GSTR-2B IMS'!$P$5:$P$504,M97))</f>
        <v/>
      </c>
      <c r="U97" s="68" t="str">
        <f>IF(M97="","",INDEX('GSTR-2B IMS'!$AF$5:$AF$504,M97))</f>
        <v/>
      </c>
      <c r="V97" s="68" t="str">
        <f t="shared" si="2"/>
        <v/>
      </c>
      <c r="W97" s="68" t="str">
        <f t="shared" si="3"/>
        <v/>
      </c>
      <c r="X97" s="67" t="str">
        <f>IF(A97="","",'Books Register'!AX97)</f>
        <v/>
      </c>
      <c r="Y97" s="67" t="str">
        <f>IF(A97="","",'Books Register'!AV97)</f>
        <v/>
      </c>
      <c r="Z97" s="69" t="str">
        <f>IF(A97="","",'Books Register'!AY97)</f>
        <v/>
      </c>
      <c r="AA97" s="70" t="str">
        <f>IF(A97="","",IF(OR(X97="Duplicate",Y97&lt;&gt;"PASS"),"Critical",IF(X97="Only in Books","High",IF(X97="Exact",IF(ABS(N(W97))&gt;=Setup!$B$23,"High","Low"),"Medium"))))</f>
        <v/>
      </c>
    </row>
    <row r="98" spans="1:27" ht="37.950000000000003" customHeight="1" x14ac:dyDescent="0.25">
      <c r="A98" s="98" t="str">
        <f>IF('Books Register'!A98="","",'Books Register'!A98)</f>
        <v/>
      </c>
      <c r="B98" s="67" t="str">
        <f>IF(A98="","",'Books Register'!C98)</f>
        <v/>
      </c>
      <c r="C98" s="67" t="str">
        <f>IF(A98="","",'Books Register'!D98)</f>
        <v/>
      </c>
      <c r="D98" s="67" t="str">
        <f>IF(A98="","",'Books Register'!F98)</f>
        <v/>
      </c>
      <c r="E98" s="67" t="str">
        <f>IF(A98="","",'Books Register'!G98)</f>
        <v/>
      </c>
      <c r="F98" s="99" t="str">
        <f>IF(A98="","",'Books Register'!H98)</f>
        <v/>
      </c>
      <c r="G98" s="68" t="str">
        <f>IF(A98="","",'Books Register'!L98)</f>
        <v/>
      </c>
      <c r="H98" s="68" t="str">
        <f>IF(A98="","",'Books Register'!M98)</f>
        <v/>
      </c>
      <c r="I98" s="68" t="str">
        <f>IF(A98="","",'Books Register'!N98)</f>
        <v/>
      </c>
      <c r="J98" s="68" t="str">
        <f>IF(A98="","",'Books Register'!O98)</f>
        <v/>
      </c>
      <c r="K98" s="68" t="str">
        <f>IF(A98="","",'Books Register'!P98)</f>
        <v/>
      </c>
      <c r="L98" s="68" t="str">
        <f>IF(A98="","",'Books Register'!AN98)</f>
        <v/>
      </c>
      <c r="M98" s="67" t="str">
        <f>IF(A98="","",'Books Register'!AW98)</f>
        <v/>
      </c>
      <c r="N98" s="67" t="str">
        <f>IF(M98="","",INDEX('GSTR-2B IMS'!$G$5:$G$504,M98))</f>
        <v/>
      </c>
      <c r="O98" s="99" t="str">
        <f>IF(M98="","",INDEX('GSTR-2B IMS'!$H$5:$H$504,M98))</f>
        <v/>
      </c>
      <c r="P98" s="68" t="str">
        <f>IF(M98="","",INDEX('GSTR-2B IMS'!$L$5:$L$504,M98))</f>
        <v/>
      </c>
      <c r="Q98" s="68" t="str">
        <f>IF(M98="","",INDEX('GSTR-2B IMS'!$M$5:$M$504,M98))</f>
        <v/>
      </c>
      <c r="R98" s="68" t="str">
        <f>IF(M98="","",INDEX('GSTR-2B IMS'!$N$5:$N$504,M98))</f>
        <v/>
      </c>
      <c r="S98" s="68" t="str">
        <f>IF(M98="","",INDEX('GSTR-2B IMS'!$O$5:$O$504,M98))</f>
        <v/>
      </c>
      <c r="T98" s="68" t="str">
        <f>IF(M98="","",INDEX('GSTR-2B IMS'!$P$5:$P$504,M98))</f>
        <v/>
      </c>
      <c r="U98" s="68" t="str">
        <f>IF(M98="","",INDEX('GSTR-2B IMS'!$AF$5:$AF$504,M98))</f>
        <v/>
      </c>
      <c r="V98" s="68" t="str">
        <f t="shared" si="2"/>
        <v/>
      </c>
      <c r="W98" s="68" t="str">
        <f t="shared" si="3"/>
        <v/>
      </c>
      <c r="X98" s="67" t="str">
        <f>IF(A98="","",'Books Register'!AX98)</f>
        <v/>
      </c>
      <c r="Y98" s="67" t="str">
        <f>IF(A98="","",'Books Register'!AV98)</f>
        <v/>
      </c>
      <c r="Z98" s="69" t="str">
        <f>IF(A98="","",'Books Register'!AY98)</f>
        <v/>
      </c>
      <c r="AA98" s="70" t="str">
        <f>IF(A98="","",IF(OR(X98="Duplicate",Y98&lt;&gt;"PASS"),"Critical",IF(X98="Only in Books","High",IF(X98="Exact",IF(ABS(N(W98))&gt;=Setup!$B$23,"High","Low"),"Medium"))))</f>
        <v/>
      </c>
    </row>
    <row r="99" spans="1:27" ht="37.950000000000003" customHeight="1" x14ac:dyDescent="0.25">
      <c r="A99" s="98" t="str">
        <f>IF('Books Register'!A99="","",'Books Register'!A99)</f>
        <v/>
      </c>
      <c r="B99" s="67" t="str">
        <f>IF(A99="","",'Books Register'!C99)</f>
        <v/>
      </c>
      <c r="C99" s="67" t="str">
        <f>IF(A99="","",'Books Register'!D99)</f>
        <v/>
      </c>
      <c r="D99" s="67" t="str">
        <f>IF(A99="","",'Books Register'!F99)</f>
        <v/>
      </c>
      <c r="E99" s="67" t="str">
        <f>IF(A99="","",'Books Register'!G99)</f>
        <v/>
      </c>
      <c r="F99" s="99" t="str">
        <f>IF(A99="","",'Books Register'!H99)</f>
        <v/>
      </c>
      <c r="G99" s="68" t="str">
        <f>IF(A99="","",'Books Register'!L99)</f>
        <v/>
      </c>
      <c r="H99" s="68" t="str">
        <f>IF(A99="","",'Books Register'!M99)</f>
        <v/>
      </c>
      <c r="I99" s="68" t="str">
        <f>IF(A99="","",'Books Register'!N99)</f>
        <v/>
      </c>
      <c r="J99" s="68" t="str">
        <f>IF(A99="","",'Books Register'!O99)</f>
        <v/>
      </c>
      <c r="K99" s="68" t="str">
        <f>IF(A99="","",'Books Register'!P99)</f>
        <v/>
      </c>
      <c r="L99" s="68" t="str">
        <f>IF(A99="","",'Books Register'!AN99)</f>
        <v/>
      </c>
      <c r="M99" s="67" t="str">
        <f>IF(A99="","",'Books Register'!AW99)</f>
        <v/>
      </c>
      <c r="N99" s="67" t="str">
        <f>IF(M99="","",INDEX('GSTR-2B IMS'!$G$5:$G$504,M99))</f>
        <v/>
      </c>
      <c r="O99" s="99" t="str">
        <f>IF(M99="","",INDEX('GSTR-2B IMS'!$H$5:$H$504,M99))</f>
        <v/>
      </c>
      <c r="P99" s="68" t="str">
        <f>IF(M99="","",INDEX('GSTR-2B IMS'!$L$5:$L$504,M99))</f>
        <v/>
      </c>
      <c r="Q99" s="68" t="str">
        <f>IF(M99="","",INDEX('GSTR-2B IMS'!$M$5:$M$504,M99))</f>
        <v/>
      </c>
      <c r="R99" s="68" t="str">
        <f>IF(M99="","",INDEX('GSTR-2B IMS'!$N$5:$N$504,M99))</f>
        <v/>
      </c>
      <c r="S99" s="68" t="str">
        <f>IF(M99="","",INDEX('GSTR-2B IMS'!$O$5:$O$504,M99))</f>
        <v/>
      </c>
      <c r="T99" s="68" t="str">
        <f>IF(M99="","",INDEX('GSTR-2B IMS'!$P$5:$P$504,M99))</f>
        <v/>
      </c>
      <c r="U99" s="68" t="str">
        <f>IF(M99="","",INDEX('GSTR-2B IMS'!$AF$5:$AF$504,M99))</f>
        <v/>
      </c>
      <c r="V99" s="68" t="str">
        <f t="shared" si="2"/>
        <v/>
      </c>
      <c r="W99" s="68" t="str">
        <f t="shared" si="3"/>
        <v/>
      </c>
      <c r="X99" s="67" t="str">
        <f>IF(A99="","",'Books Register'!AX99)</f>
        <v/>
      </c>
      <c r="Y99" s="67" t="str">
        <f>IF(A99="","",'Books Register'!AV99)</f>
        <v/>
      </c>
      <c r="Z99" s="69" t="str">
        <f>IF(A99="","",'Books Register'!AY99)</f>
        <v/>
      </c>
      <c r="AA99" s="70" t="str">
        <f>IF(A99="","",IF(OR(X99="Duplicate",Y99&lt;&gt;"PASS"),"Critical",IF(X99="Only in Books","High",IF(X99="Exact",IF(ABS(N(W99))&gt;=Setup!$B$23,"High","Low"),"Medium"))))</f>
        <v/>
      </c>
    </row>
    <row r="100" spans="1:27" ht="37.950000000000003" customHeight="1" x14ac:dyDescent="0.25">
      <c r="A100" s="98" t="str">
        <f>IF('Books Register'!A100="","",'Books Register'!A100)</f>
        <v/>
      </c>
      <c r="B100" s="67" t="str">
        <f>IF(A100="","",'Books Register'!C100)</f>
        <v/>
      </c>
      <c r="C100" s="67" t="str">
        <f>IF(A100="","",'Books Register'!D100)</f>
        <v/>
      </c>
      <c r="D100" s="67" t="str">
        <f>IF(A100="","",'Books Register'!F100)</f>
        <v/>
      </c>
      <c r="E100" s="67" t="str">
        <f>IF(A100="","",'Books Register'!G100)</f>
        <v/>
      </c>
      <c r="F100" s="99" t="str">
        <f>IF(A100="","",'Books Register'!H100)</f>
        <v/>
      </c>
      <c r="G100" s="68" t="str">
        <f>IF(A100="","",'Books Register'!L100)</f>
        <v/>
      </c>
      <c r="H100" s="68" t="str">
        <f>IF(A100="","",'Books Register'!M100)</f>
        <v/>
      </c>
      <c r="I100" s="68" t="str">
        <f>IF(A100="","",'Books Register'!N100)</f>
        <v/>
      </c>
      <c r="J100" s="68" t="str">
        <f>IF(A100="","",'Books Register'!O100)</f>
        <v/>
      </c>
      <c r="K100" s="68" t="str">
        <f>IF(A100="","",'Books Register'!P100)</f>
        <v/>
      </c>
      <c r="L100" s="68" t="str">
        <f>IF(A100="","",'Books Register'!AN100)</f>
        <v/>
      </c>
      <c r="M100" s="67" t="str">
        <f>IF(A100="","",'Books Register'!AW100)</f>
        <v/>
      </c>
      <c r="N100" s="67" t="str">
        <f>IF(M100="","",INDEX('GSTR-2B IMS'!$G$5:$G$504,M100))</f>
        <v/>
      </c>
      <c r="O100" s="99" t="str">
        <f>IF(M100="","",INDEX('GSTR-2B IMS'!$H$5:$H$504,M100))</f>
        <v/>
      </c>
      <c r="P100" s="68" t="str">
        <f>IF(M100="","",INDEX('GSTR-2B IMS'!$L$5:$L$504,M100))</f>
        <v/>
      </c>
      <c r="Q100" s="68" t="str">
        <f>IF(M100="","",INDEX('GSTR-2B IMS'!$M$5:$M$504,M100))</f>
        <v/>
      </c>
      <c r="R100" s="68" t="str">
        <f>IF(M100="","",INDEX('GSTR-2B IMS'!$N$5:$N$504,M100))</f>
        <v/>
      </c>
      <c r="S100" s="68" t="str">
        <f>IF(M100="","",INDEX('GSTR-2B IMS'!$O$5:$O$504,M100))</f>
        <v/>
      </c>
      <c r="T100" s="68" t="str">
        <f>IF(M100="","",INDEX('GSTR-2B IMS'!$P$5:$P$504,M100))</f>
        <v/>
      </c>
      <c r="U100" s="68" t="str">
        <f>IF(M100="","",INDEX('GSTR-2B IMS'!$AF$5:$AF$504,M100))</f>
        <v/>
      </c>
      <c r="V100" s="68" t="str">
        <f t="shared" si="2"/>
        <v/>
      </c>
      <c r="W100" s="68" t="str">
        <f t="shared" si="3"/>
        <v/>
      </c>
      <c r="X100" s="67" t="str">
        <f>IF(A100="","",'Books Register'!AX100)</f>
        <v/>
      </c>
      <c r="Y100" s="67" t="str">
        <f>IF(A100="","",'Books Register'!AV100)</f>
        <v/>
      </c>
      <c r="Z100" s="69" t="str">
        <f>IF(A100="","",'Books Register'!AY100)</f>
        <v/>
      </c>
      <c r="AA100" s="70" t="str">
        <f>IF(A100="","",IF(OR(X100="Duplicate",Y100&lt;&gt;"PASS"),"Critical",IF(X100="Only in Books","High",IF(X100="Exact",IF(ABS(N(W100))&gt;=Setup!$B$23,"High","Low"),"Medium"))))</f>
        <v/>
      </c>
    </row>
    <row r="101" spans="1:27" ht="37.950000000000003" customHeight="1" x14ac:dyDescent="0.25">
      <c r="A101" s="98" t="str">
        <f>IF('Books Register'!A101="","",'Books Register'!A101)</f>
        <v/>
      </c>
      <c r="B101" s="67" t="str">
        <f>IF(A101="","",'Books Register'!C101)</f>
        <v/>
      </c>
      <c r="C101" s="67" t="str">
        <f>IF(A101="","",'Books Register'!D101)</f>
        <v/>
      </c>
      <c r="D101" s="67" t="str">
        <f>IF(A101="","",'Books Register'!F101)</f>
        <v/>
      </c>
      <c r="E101" s="67" t="str">
        <f>IF(A101="","",'Books Register'!G101)</f>
        <v/>
      </c>
      <c r="F101" s="99" t="str">
        <f>IF(A101="","",'Books Register'!H101)</f>
        <v/>
      </c>
      <c r="G101" s="68" t="str">
        <f>IF(A101="","",'Books Register'!L101)</f>
        <v/>
      </c>
      <c r="H101" s="68" t="str">
        <f>IF(A101="","",'Books Register'!M101)</f>
        <v/>
      </c>
      <c r="I101" s="68" t="str">
        <f>IF(A101="","",'Books Register'!N101)</f>
        <v/>
      </c>
      <c r="J101" s="68" t="str">
        <f>IF(A101="","",'Books Register'!O101)</f>
        <v/>
      </c>
      <c r="K101" s="68" t="str">
        <f>IF(A101="","",'Books Register'!P101)</f>
        <v/>
      </c>
      <c r="L101" s="68" t="str">
        <f>IF(A101="","",'Books Register'!AN101)</f>
        <v/>
      </c>
      <c r="M101" s="67" t="str">
        <f>IF(A101="","",'Books Register'!AW101)</f>
        <v/>
      </c>
      <c r="N101" s="67" t="str">
        <f>IF(M101="","",INDEX('GSTR-2B IMS'!$G$5:$G$504,M101))</f>
        <v/>
      </c>
      <c r="O101" s="99" t="str">
        <f>IF(M101="","",INDEX('GSTR-2B IMS'!$H$5:$H$504,M101))</f>
        <v/>
      </c>
      <c r="P101" s="68" t="str">
        <f>IF(M101="","",INDEX('GSTR-2B IMS'!$L$5:$L$504,M101))</f>
        <v/>
      </c>
      <c r="Q101" s="68" t="str">
        <f>IF(M101="","",INDEX('GSTR-2B IMS'!$M$5:$M$504,M101))</f>
        <v/>
      </c>
      <c r="R101" s="68" t="str">
        <f>IF(M101="","",INDEX('GSTR-2B IMS'!$N$5:$N$504,M101))</f>
        <v/>
      </c>
      <c r="S101" s="68" t="str">
        <f>IF(M101="","",INDEX('GSTR-2B IMS'!$O$5:$O$504,M101))</f>
        <v/>
      </c>
      <c r="T101" s="68" t="str">
        <f>IF(M101="","",INDEX('GSTR-2B IMS'!$P$5:$P$504,M101))</f>
        <v/>
      </c>
      <c r="U101" s="68" t="str">
        <f>IF(M101="","",INDEX('GSTR-2B IMS'!$AF$5:$AF$504,M101))</f>
        <v/>
      </c>
      <c r="V101" s="68" t="str">
        <f t="shared" si="2"/>
        <v/>
      </c>
      <c r="W101" s="68" t="str">
        <f t="shared" si="3"/>
        <v/>
      </c>
      <c r="X101" s="67" t="str">
        <f>IF(A101="","",'Books Register'!AX101)</f>
        <v/>
      </c>
      <c r="Y101" s="67" t="str">
        <f>IF(A101="","",'Books Register'!AV101)</f>
        <v/>
      </c>
      <c r="Z101" s="69" t="str">
        <f>IF(A101="","",'Books Register'!AY101)</f>
        <v/>
      </c>
      <c r="AA101" s="70" t="str">
        <f>IF(A101="","",IF(OR(X101="Duplicate",Y101&lt;&gt;"PASS"),"Critical",IF(X101="Only in Books","High",IF(X101="Exact",IF(ABS(N(W101))&gt;=Setup!$B$23,"High","Low"),"Medium"))))</f>
        <v/>
      </c>
    </row>
    <row r="102" spans="1:27" ht="37.950000000000003" customHeight="1" x14ac:dyDescent="0.25">
      <c r="A102" s="98" t="str">
        <f>IF('Books Register'!A102="","",'Books Register'!A102)</f>
        <v/>
      </c>
      <c r="B102" s="67" t="str">
        <f>IF(A102="","",'Books Register'!C102)</f>
        <v/>
      </c>
      <c r="C102" s="67" t="str">
        <f>IF(A102="","",'Books Register'!D102)</f>
        <v/>
      </c>
      <c r="D102" s="67" t="str">
        <f>IF(A102="","",'Books Register'!F102)</f>
        <v/>
      </c>
      <c r="E102" s="67" t="str">
        <f>IF(A102="","",'Books Register'!G102)</f>
        <v/>
      </c>
      <c r="F102" s="99" t="str">
        <f>IF(A102="","",'Books Register'!H102)</f>
        <v/>
      </c>
      <c r="G102" s="68" t="str">
        <f>IF(A102="","",'Books Register'!L102)</f>
        <v/>
      </c>
      <c r="H102" s="68" t="str">
        <f>IF(A102="","",'Books Register'!M102)</f>
        <v/>
      </c>
      <c r="I102" s="68" t="str">
        <f>IF(A102="","",'Books Register'!N102)</f>
        <v/>
      </c>
      <c r="J102" s="68" t="str">
        <f>IF(A102="","",'Books Register'!O102)</f>
        <v/>
      </c>
      <c r="K102" s="68" t="str">
        <f>IF(A102="","",'Books Register'!P102)</f>
        <v/>
      </c>
      <c r="L102" s="68" t="str">
        <f>IF(A102="","",'Books Register'!AN102)</f>
        <v/>
      </c>
      <c r="M102" s="67" t="str">
        <f>IF(A102="","",'Books Register'!AW102)</f>
        <v/>
      </c>
      <c r="N102" s="67" t="str">
        <f>IF(M102="","",INDEX('GSTR-2B IMS'!$G$5:$G$504,M102))</f>
        <v/>
      </c>
      <c r="O102" s="99" t="str">
        <f>IF(M102="","",INDEX('GSTR-2B IMS'!$H$5:$H$504,M102))</f>
        <v/>
      </c>
      <c r="P102" s="68" t="str">
        <f>IF(M102="","",INDEX('GSTR-2B IMS'!$L$5:$L$504,M102))</f>
        <v/>
      </c>
      <c r="Q102" s="68" t="str">
        <f>IF(M102="","",INDEX('GSTR-2B IMS'!$M$5:$M$504,M102))</f>
        <v/>
      </c>
      <c r="R102" s="68" t="str">
        <f>IF(M102="","",INDEX('GSTR-2B IMS'!$N$5:$N$504,M102))</f>
        <v/>
      </c>
      <c r="S102" s="68" t="str">
        <f>IF(M102="","",INDEX('GSTR-2B IMS'!$O$5:$O$504,M102))</f>
        <v/>
      </c>
      <c r="T102" s="68" t="str">
        <f>IF(M102="","",INDEX('GSTR-2B IMS'!$P$5:$P$504,M102))</f>
        <v/>
      </c>
      <c r="U102" s="68" t="str">
        <f>IF(M102="","",INDEX('GSTR-2B IMS'!$AF$5:$AF$504,M102))</f>
        <v/>
      </c>
      <c r="V102" s="68" t="str">
        <f t="shared" si="2"/>
        <v/>
      </c>
      <c r="W102" s="68" t="str">
        <f t="shared" si="3"/>
        <v/>
      </c>
      <c r="X102" s="67" t="str">
        <f>IF(A102="","",'Books Register'!AX102)</f>
        <v/>
      </c>
      <c r="Y102" s="67" t="str">
        <f>IF(A102="","",'Books Register'!AV102)</f>
        <v/>
      </c>
      <c r="Z102" s="69" t="str">
        <f>IF(A102="","",'Books Register'!AY102)</f>
        <v/>
      </c>
      <c r="AA102" s="70" t="str">
        <f>IF(A102="","",IF(OR(X102="Duplicate",Y102&lt;&gt;"PASS"),"Critical",IF(X102="Only in Books","High",IF(X102="Exact",IF(ABS(N(W102))&gt;=Setup!$B$23,"High","Low"),"Medium"))))</f>
        <v/>
      </c>
    </row>
    <row r="103" spans="1:27" ht="37.950000000000003" customHeight="1" x14ac:dyDescent="0.25">
      <c r="A103" s="98" t="str">
        <f>IF('Books Register'!A103="","",'Books Register'!A103)</f>
        <v/>
      </c>
      <c r="B103" s="67" t="str">
        <f>IF(A103="","",'Books Register'!C103)</f>
        <v/>
      </c>
      <c r="C103" s="67" t="str">
        <f>IF(A103="","",'Books Register'!D103)</f>
        <v/>
      </c>
      <c r="D103" s="67" t="str">
        <f>IF(A103="","",'Books Register'!F103)</f>
        <v/>
      </c>
      <c r="E103" s="67" t="str">
        <f>IF(A103="","",'Books Register'!G103)</f>
        <v/>
      </c>
      <c r="F103" s="99" t="str">
        <f>IF(A103="","",'Books Register'!H103)</f>
        <v/>
      </c>
      <c r="G103" s="68" t="str">
        <f>IF(A103="","",'Books Register'!L103)</f>
        <v/>
      </c>
      <c r="H103" s="68" t="str">
        <f>IF(A103="","",'Books Register'!M103)</f>
        <v/>
      </c>
      <c r="I103" s="68" t="str">
        <f>IF(A103="","",'Books Register'!N103)</f>
        <v/>
      </c>
      <c r="J103" s="68" t="str">
        <f>IF(A103="","",'Books Register'!O103)</f>
        <v/>
      </c>
      <c r="K103" s="68" t="str">
        <f>IF(A103="","",'Books Register'!P103)</f>
        <v/>
      </c>
      <c r="L103" s="68" t="str">
        <f>IF(A103="","",'Books Register'!AN103)</f>
        <v/>
      </c>
      <c r="M103" s="67" t="str">
        <f>IF(A103="","",'Books Register'!AW103)</f>
        <v/>
      </c>
      <c r="N103" s="67" t="str">
        <f>IF(M103="","",INDEX('GSTR-2B IMS'!$G$5:$G$504,M103))</f>
        <v/>
      </c>
      <c r="O103" s="99" t="str">
        <f>IF(M103="","",INDEX('GSTR-2B IMS'!$H$5:$H$504,M103))</f>
        <v/>
      </c>
      <c r="P103" s="68" t="str">
        <f>IF(M103="","",INDEX('GSTR-2B IMS'!$L$5:$L$504,M103))</f>
        <v/>
      </c>
      <c r="Q103" s="68" t="str">
        <f>IF(M103="","",INDEX('GSTR-2B IMS'!$M$5:$M$504,M103))</f>
        <v/>
      </c>
      <c r="R103" s="68" t="str">
        <f>IF(M103="","",INDEX('GSTR-2B IMS'!$N$5:$N$504,M103))</f>
        <v/>
      </c>
      <c r="S103" s="68" t="str">
        <f>IF(M103="","",INDEX('GSTR-2B IMS'!$O$5:$O$504,M103))</f>
        <v/>
      </c>
      <c r="T103" s="68" t="str">
        <f>IF(M103="","",INDEX('GSTR-2B IMS'!$P$5:$P$504,M103))</f>
        <v/>
      </c>
      <c r="U103" s="68" t="str">
        <f>IF(M103="","",INDEX('GSTR-2B IMS'!$AF$5:$AF$504,M103))</f>
        <v/>
      </c>
      <c r="V103" s="68" t="str">
        <f t="shared" si="2"/>
        <v/>
      </c>
      <c r="W103" s="68" t="str">
        <f t="shared" si="3"/>
        <v/>
      </c>
      <c r="X103" s="67" t="str">
        <f>IF(A103="","",'Books Register'!AX103)</f>
        <v/>
      </c>
      <c r="Y103" s="67" t="str">
        <f>IF(A103="","",'Books Register'!AV103)</f>
        <v/>
      </c>
      <c r="Z103" s="69" t="str">
        <f>IF(A103="","",'Books Register'!AY103)</f>
        <v/>
      </c>
      <c r="AA103" s="70" t="str">
        <f>IF(A103="","",IF(OR(X103="Duplicate",Y103&lt;&gt;"PASS"),"Critical",IF(X103="Only in Books","High",IF(X103="Exact",IF(ABS(N(W103))&gt;=Setup!$B$23,"High","Low"),"Medium"))))</f>
        <v/>
      </c>
    </row>
    <row r="104" spans="1:27" ht="37.950000000000003" customHeight="1" x14ac:dyDescent="0.25">
      <c r="A104" s="98" t="str">
        <f>IF('Books Register'!A104="","",'Books Register'!A104)</f>
        <v/>
      </c>
      <c r="B104" s="67" t="str">
        <f>IF(A104="","",'Books Register'!C104)</f>
        <v/>
      </c>
      <c r="C104" s="67" t="str">
        <f>IF(A104="","",'Books Register'!D104)</f>
        <v/>
      </c>
      <c r="D104" s="67" t="str">
        <f>IF(A104="","",'Books Register'!F104)</f>
        <v/>
      </c>
      <c r="E104" s="67" t="str">
        <f>IF(A104="","",'Books Register'!G104)</f>
        <v/>
      </c>
      <c r="F104" s="99" t="str">
        <f>IF(A104="","",'Books Register'!H104)</f>
        <v/>
      </c>
      <c r="G104" s="68" t="str">
        <f>IF(A104="","",'Books Register'!L104)</f>
        <v/>
      </c>
      <c r="H104" s="68" t="str">
        <f>IF(A104="","",'Books Register'!M104)</f>
        <v/>
      </c>
      <c r="I104" s="68" t="str">
        <f>IF(A104="","",'Books Register'!N104)</f>
        <v/>
      </c>
      <c r="J104" s="68" t="str">
        <f>IF(A104="","",'Books Register'!O104)</f>
        <v/>
      </c>
      <c r="K104" s="68" t="str">
        <f>IF(A104="","",'Books Register'!P104)</f>
        <v/>
      </c>
      <c r="L104" s="68" t="str">
        <f>IF(A104="","",'Books Register'!AN104)</f>
        <v/>
      </c>
      <c r="M104" s="67" t="str">
        <f>IF(A104="","",'Books Register'!AW104)</f>
        <v/>
      </c>
      <c r="N104" s="67" t="str">
        <f>IF(M104="","",INDEX('GSTR-2B IMS'!$G$5:$G$504,M104))</f>
        <v/>
      </c>
      <c r="O104" s="99" t="str">
        <f>IF(M104="","",INDEX('GSTR-2B IMS'!$H$5:$H$504,M104))</f>
        <v/>
      </c>
      <c r="P104" s="68" t="str">
        <f>IF(M104="","",INDEX('GSTR-2B IMS'!$L$5:$L$504,M104))</f>
        <v/>
      </c>
      <c r="Q104" s="68" t="str">
        <f>IF(M104="","",INDEX('GSTR-2B IMS'!$M$5:$M$504,M104))</f>
        <v/>
      </c>
      <c r="R104" s="68" t="str">
        <f>IF(M104="","",INDEX('GSTR-2B IMS'!$N$5:$N$504,M104))</f>
        <v/>
      </c>
      <c r="S104" s="68" t="str">
        <f>IF(M104="","",INDEX('GSTR-2B IMS'!$O$5:$O$504,M104))</f>
        <v/>
      </c>
      <c r="T104" s="68" t="str">
        <f>IF(M104="","",INDEX('GSTR-2B IMS'!$P$5:$P$504,M104))</f>
        <v/>
      </c>
      <c r="U104" s="68" t="str">
        <f>IF(M104="","",INDEX('GSTR-2B IMS'!$AF$5:$AF$504,M104))</f>
        <v/>
      </c>
      <c r="V104" s="68" t="str">
        <f t="shared" si="2"/>
        <v/>
      </c>
      <c r="W104" s="68" t="str">
        <f t="shared" si="3"/>
        <v/>
      </c>
      <c r="X104" s="67" t="str">
        <f>IF(A104="","",'Books Register'!AX104)</f>
        <v/>
      </c>
      <c r="Y104" s="67" t="str">
        <f>IF(A104="","",'Books Register'!AV104)</f>
        <v/>
      </c>
      <c r="Z104" s="69" t="str">
        <f>IF(A104="","",'Books Register'!AY104)</f>
        <v/>
      </c>
      <c r="AA104" s="70" t="str">
        <f>IF(A104="","",IF(OR(X104="Duplicate",Y104&lt;&gt;"PASS"),"Critical",IF(X104="Only in Books","High",IF(X104="Exact",IF(ABS(N(W104))&gt;=Setup!$B$23,"High","Low"),"Medium"))))</f>
        <v/>
      </c>
    </row>
    <row r="105" spans="1:27" ht="37.950000000000003" customHeight="1" x14ac:dyDescent="0.25">
      <c r="A105" s="98" t="str">
        <f>IF('Books Register'!A105="","",'Books Register'!A105)</f>
        <v/>
      </c>
      <c r="B105" s="67" t="str">
        <f>IF(A105="","",'Books Register'!C105)</f>
        <v/>
      </c>
      <c r="C105" s="67" t="str">
        <f>IF(A105="","",'Books Register'!D105)</f>
        <v/>
      </c>
      <c r="D105" s="67" t="str">
        <f>IF(A105="","",'Books Register'!F105)</f>
        <v/>
      </c>
      <c r="E105" s="67" t="str">
        <f>IF(A105="","",'Books Register'!G105)</f>
        <v/>
      </c>
      <c r="F105" s="99" t="str">
        <f>IF(A105="","",'Books Register'!H105)</f>
        <v/>
      </c>
      <c r="G105" s="68" t="str">
        <f>IF(A105="","",'Books Register'!L105)</f>
        <v/>
      </c>
      <c r="H105" s="68" t="str">
        <f>IF(A105="","",'Books Register'!M105)</f>
        <v/>
      </c>
      <c r="I105" s="68" t="str">
        <f>IF(A105="","",'Books Register'!N105)</f>
        <v/>
      </c>
      <c r="J105" s="68" t="str">
        <f>IF(A105="","",'Books Register'!O105)</f>
        <v/>
      </c>
      <c r="K105" s="68" t="str">
        <f>IF(A105="","",'Books Register'!P105)</f>
        <v/>
      </c>
      <c r="L105" s="68" t="str">
        <f>IF(A105="","",'Books Register'!AN105)</f>
        <v/>
      </c>
      <c r="M105" s="67" t="str">
        <f>IF(A105="","",'Books Register'!AW105)</f>
        <v/>
      </c>
      <c r="N105" s="67" t="str">
        <f>IF(M105="","",INDEX('GSTR-2B IMS'!$G$5:$G$504,M105))</f>
        <v/>
      </c>
      <c r="O105" s="99" t="str">
        <f>IF(M105="","",INDEX('GSTR-2B IMS'!$H$5:$H$504,M105))</f>
        <v/>
      </c>
      <c r="P105" s="68" t="str">
        <f>IF(M105="","",INDEX('GSTR-2B IMS'!$L$5:$L$504,M105))</f>
        <v/>
      </c>
      <c r="Q105" s="68" t="str">
        <f>IF(M105="","",INDEX('GSTR-2B IMS'!$M$5:$M$504,M105))</f>
        <v/>
      </c>
      <c r="R105" s="68" t="str">
        <f>IF(M105="","",INDEX('GSTR-2B IMS'!$N$5:$N$504,M105))</f>
        <v/>
      </c>
      <c r="S105" s="68" t="str">
        <f>IF(M105="","",INDEX('GSTR-2B IMS'!$O$5:$O$504,M105))</f>
        <v/>
      </c>
      <c r="T105" s="68" t="str">
        <f>IF(M105="","",INDEX('GSTR-2B IMS'!$P$5:$P$504,M105))</f>
        <v/>
      </c>
      <c r="U105" s="68" t="str">
        <f>IF(M105="","",INDEX('GSTR-2B IMS'!$AF$5:$AF$504,M105))</f>
        <v/>
      </c>
      <c r="V105" s="68" t="str">
        <f t="shared" si="2"/>
        <v/>
      </c>
      <c r="W105" s="68" t="str">
        <f t="shared" si="3"/>
        <v/>
      </c>
      <c r="X105" s="67" t="str">
        <f>IF(A105="","",'Books Register'!AX105)</f>
        <v/>
      </c>
      <c r="Y105" s="67" t="str">
        <f>IF(A105="","",'Books Register'!AV105)</f>
        <v/>
      </c>
      <c r="Z105" s="69" t="str">
        <f>IF(A105="","",'Books Register'!AY105)</f>
        <v/>
      </c>
      <c r="AA105" s="70" t="str">
        <f>IF(A105="","",IF(OR(X105="Duplicate",Y105&lt;&gt;"PASS"),"Critical",IF(X105="Only in Books","High",IF(X105="Exact",IF(ABS(N(W105))&gt;=Setup!$B$23,"High","Low"),"Medium"))))</f>
        <v/>
      </c>
    </row>
    <row r="106" spans="1:27" ht="37.950000000000003" customHeight="1" x14ac:dyDescent="0.25">
      <c r="A106" s="98" t="str">
        <f>IF('Books Register'!A106="","",'Books Register'!A106)</f>
        <v/>
      </c>
      <c r="B106" s="67" t="str">
        <f>IF(A106="","",'Books Register'!C106)</f>
        <v/>
      </c>
      <c r="C106" s="67" t="str">
        <f>IF(A106="","",'Books Register'!D106)</f>
        <v/>
      </c>
      <c r="D106" s="67" t="str">
        <f>IF(A106="","",'Books Register'!F106)</f>
        <v/>
      </c>
      <c r="E106" s="67" t="str">
        <f>IF(A106="","",'Books Register'!G106)</f>
        <v/>
      </c>
      <c r="F106" s="99" t="str">
        <f>IF(A106="","",'Books Register'!H106)</f>
        <v/>
      </c>
      <c r="G106" s="68" t="str">
        <f>IF(A106="","",'Books Register'!L106)</f>
        <v/>
      </c>
      <c r="H106" s="68" t="str">
        <f>IF(A106="","",'Books Register'!M106)</f>
        <v/>
      </c>
      <c r="I106" s="68" t="str">
        <f>IF(A106="","",'Books Register'!N106)</f>
        <v/>
      </c>
      <c r="J106" s="68" t="str">
        <f>IF(A106="","",'Books Register'!O106)</f>
        <v/>
      </c>
      <c r="K106" s="68" t="str">
        <f>IF(A106="","",'Books Register'!P106)</f>
        <v/>
      </c>
      <c r="L106" s="68" t="str">
        <f>IF(A106="","",'Books Register'!AN106)</f>
        <v/>
      </c>
      <c r="M106" s="67" t="str">
        <f>IF(A106="","",'Books Register'!AW106)</f>
        <v/>
      </c>
      <c r="N106" s="67" t="str">
        <f>IF(M106="","",INDEX('GSTR-2B IMS'!$G$5:$G$504,M106))</f>
        <v/>
      </c>
      <c r="O106" s="99" t="str">
        <f>IF(M106="","",INDEX('GSTR-2B IMS'!$H$5:$H$504,M106))</f>
        <v/>
      </c>
      <c r="P106" s="68" t="str">
        <f>IF(M106="","",INDEX('GSTR-2B IMS'!$L$5:$L$504,M106))</f>
        <v/>
      </c>
      <c r="Q106" s="68" t="str">
        <f>IF(M106="","",INDEX('GSTR-2B IMS'!$M$5:$M$504,M106))</f>
        <v/>
      </c>
      <c r="R106" s="68" t="str">
        <f>IF(M106="","",INDEX('GSTR-2B IMS'!$N$5:$N$504,M106))</f>
        <v/>
      </c>
      <c r="S106" s="68" t="str">
        <f>IF(M106="","",INDEX('GSTR-2B IMS'!$O$5:$O$504,M106))</f>
        <v/>
      </c>
      <c r="T106" s="68" t="str">
        <f>IF(M106="","",INDEX('GSTR-2B IMS'!$P$5:$P$504,M106))</f>
        <v/>
      </c>
      <c r="U106" s="68" t="str">
        <f>IF(M106="","",INDEX('GSTR-2B IMS'!$AF$5:$AF$504,M106))</f>
        <v/>
      </c>
      <c r="V106" s="68" t="str">
        <f t="shared" si="2"/>
        <v/>
      </c>
      <c r="W106" s="68" t="str">
        <f t="shared" si="3"/>
        <v/>
      </c>
      <c r="X106" s="67" t="str">
        <f>IF(A106="","",'Books Register'!AX106)</f>
        <v/>
      </c>
      <c r="Y106" s="67" t="str">
        <f>IF(A106="","",'Books Register'!AV106)</f>
        <v/>
      </c>
      <c r="Z106" s="69" t="str">
        <f>IF(A106="","",'Books Register'!AY106)</f>
        <v/>
      </c>
      <c r="AA106" s="70" t="str">
        <f>IF(A106="","",IF(OR(X106="Duplicate",Y106&lt;&gt;"PASS"),"Critical",IF(X106="Only in Books","High",IF(X106="Exact",IF(ABS(N(W106))&gt;=Setup!$B$23,"High","Low"),"Medium"))))</f>
        <v/>
      </c>
    </row>
    <row r="107" spans="1:27" ht="37.950000000000003" customHeight="1" x14ac:dyDescent="0.25">
      <c r="A107" s="98" t="str">
        <f>IF('Books Register'!A107="","",'Books Register'!A107)</f>
        <v/>
      </c>
      <c r="B107" s="67" t="str">
        <f>IF(A107="","",'Books Register'!C107)</f>
        <v/>
      </c>
      <c r="C107" s="67" t="str">
        <f>IF(A107="","",'Books Register'!D107)</f>
        <v/>
      </c>
      <c r="D107" s="67" t="str">
        <f>IF(A107="","",'Books Register'!F107)</f>
        <v/>
      </c>
      <c r="E107" s="67" t="str">
        <f>IF(A107="","",'Books Register'!G107)</f>
        <v/>
      </c>
      <c r="F107" s="99" t="str">
        <f>IF(A107="","",'Books Register'!H107)</f>
        <v/>
      </c>
      <c r="G107" s="68" t="str">
        <f>IF(A107="","",'Books Register'!L107)</f>
        <v/>
      </c>
      <c r="H107" s="68" t="str">
        <f>IF(A107="","",'Books Register'!M107)</f>
        <v/>
      </c>
      <c r="I107" s="68" t="str">
        <f>IF(A107="","",'Books Register'!N107)</f>
        <v/>
      </c>
      <c r="J107" s="68" t="str">
        <f>IF(A107="","",'Books Register'!O107)</f>
        <v/>
      </c>
      <c r="K107" s="68" t="str">
        <f>IF(A107="","",'Books Register'!P107)</f>
        <v/>
      </c>
      <c r="L107" s="68" t="str">
        <f>IF(A107="","",'Books Register'!AN107)</f>
        <v/>
      </c>
      <c r="M107" s="67" t="str">
        <f>IF(A107="","",'Books Register'!AW107)</f>
        <v/>
      </c>
      <c r="N107" s="67" t="str">
        <f>IF(M107="","",INDEX('GSTR-2B IMS'!$G$5:$G$504,M107))</f>
        <v/>
      </c>
      <c r="O107" s="99" t="str">
        <f>IF(M107="","",INDEX('GSTR-2B IMS'!$H$5:$H$504,M107))</f>
        <v/>
      </c>
      <c r="P107" s="68" t="str">
        <f>IF(M107="","",INDEX('GSTR-2B IMS'!$L$5:$L$504,M107))</f>
        <v/>
      </c>
      <c r="Q107" s="68" t="str">
        <f>IF(M107="","",INDEX('GSTR-2B IMS'!$M$5:$M$504,M107))</f>
        <v/>
      </c>
      <c r="R107" s="68" t="str">
        <f>IF(M107="","",INDEX('GSTR-2B IMS'!$N$5:$N$504,M107))</f>
        <v/>
      </c>
      <c r="S107" s="68" t="str">
        <f>IF(M107="","",INDEX('GSTR-2B IMS'!$O$5:$O$504,M107))</f>
        <v/>
      </c>
      <c r="T107" s="68" t="str">
        <f>IF(M107="","",INDEX('GSTR-2B IMS'!$P$5:$P$504,M107))</f>
        <v/>
      </c>
      <c r="U107" s="68" t="str">
        <f>IF(M107="","",INDEX('GSTR-2B IMS'!$AF$5:$AF$504,M107))</f>
        <v/>
      </c>
      <c r="V107" s="68" t="str">
        <f t="shared" si="2"/>
        <v/>
      </c>
      <c r="W107" s="68" t="str">
        <f t="shared" si="3"/>
        <v/>
      </c>
      <c r="X107" s="67" t="str">
        <f>IF(A107="","",'Books Register'!AX107)</f>
        <v/>
      </c>
      <c r="Y107" s="67" t="str">
        <f>IF(A107="","",'Books Register'!AV107)</f>
        <v/>
      </c>
      <c r="Z107" s="69" t="str">
        <f>IF(A107="","",'Books Register'!AY107)</f>
        <v/>
      </c>
      <c r="AA107" s="70" t="str">
        <f>IF(A107="","",IF(OR(X107="Duplicate",Y107&lt;&gt;"PASS"),"Critical",IF(X107="Only in Books","High",IF(X107="Exact",IF(ABS(N(W107))&gt;=Setup!$B$23,"High","Low"),"Medium"))))</f>
        <v/>
      </c>
    </row>
    <row r="108" spans="1:27" ht="37.950000000000003" customHeight="1" x14ac:dyDescent="0.25">
      <c r="A108" s="98" t="str">
        <f>IF('Books Register'!A108="","",'Books Register'!A108)</f>
        <v/>
      </c>
      <c r="B108" s="67" t="str">
        <f>IF(A108="","",'Books Register'!C108)</f>
        <v/>
      </c>
      <c r="C108" s="67" t="str">
        <f>IF(A108="","",'Books Register'!D108)</f>
        <v/>
      </c>
      <c r="D108" s="67" t="str">
        <f>IF(A108="","",'Books Register'!F108)</f>
        <v/>
      </c>
      <c r="E108" s="67" t="str">
        <f>IF(A108="","",'Books Register'!G108)</f>
        <v/>
      </c>
      <c r="F108" s="99" t="str">
        <f>IF(A108="","",'Books Register'!H108)</f>
        <v/>
      </c>
      <c r="G108" s="68" t="str">
        <f>IF(A108="","",'Books Register'!L108)</f>
        <v/>
      </c>
      <c r="H108" s="68" t="str">
        <f>IF(A108="","",'Books Register'!M108)</f>
        <v/>
      </c>
      <c r="I108" s="68" t="str">
        <f>IF(A108="","",'Books Register'!N108)</f>
        <v/>
      </c>
      <c r="J108" s="68" t="str">
        <f>IF(A108="","",'Books Register'!O108)</f>
        <v/>
      </c>
      <c r="K108" s="68" t="str">
        <f>IF(A108="","",'Books Register'!P108)</f>
        <v/>
      </c>
      <c r="L108" s="68" t="str">
        <f>IF(A108="","",'Books Register'!AN108)</f>
        <v/>
      </c>
      <c r="M108" s="67" t="str">
        <f>IF(A108="","",'Books Register'!AW108)</f>
        <v/>
      </c>
      <c r="N108" s="67" t="str">
        <f>IF(M108="","",INDEX('GSTR-2B IMS'!$G$5:$G$504,M108))</f>
        <v/>
      </c>
      <c r="O108" s="99" t="str">
        <f>IF(M108="","",INDEX('GSTR-2B IMS'!$H$5:$H$504,M108))</f>
        <v/>
      </c>
      <c r="P108" s="68" t="str">
        <f>IF(M108="","",INDEX('GSTR-2B IMS'!$L$5:$L$504,M108))</f>
        <v/>
      </c>
      <c r="Q108" s="68" t="str">
        <f>IF(M108="","",INDEX('GSTR-2B IMS'!$M$5:$M$504,M108))</f>
        <v/>
      </c>
      <c r="R108" s="68" t="str">
        <f>IF(M108="","",INDEX('GSTR-2B IMS'!$N$5:$N$504,M108))</f>
        <v/>
      </c>
      <c r="S108" s="68" t="str">
        <f>IF(M108="","",INDEX('GSTR-2B IMS'!$O$5:$O$504,M108))</f>
        <v/>
      </c>
      <c r="T108" s="68" t="str">
        <f>IF(M108="","",INDEX('GSTR-2B IMS'!$P$5:$P$504,M108))</f>
        <v/>
      </c>
      <c r="U108" s="68" t="str">
        <f>IF(M108="","",INDEX('GSTR-2B IMS'!$AF$5:$AF$504,M108))</f>
        <v/>
      </c>
      <c r="V108" s="68" t="str">
        <f t="shared" si="2"/>
        <v/>
      </c>
      <c r="W108" s="68" t="str">
        <f t="shared" si="3"/>
        <v/>
      </c>
      <c r="X108" s="67" t="str">
        <f>IF(A108="","",'Books Register'!AX108)</f>
        <v/>
      </c>
      <c r="Y108" s="67" t="str">
        <f>IF(A108="","",'Books Register'!AV108)</f>
        <v/>
      </c>
      <c r="Z108" s="69" t="str">
        <f>IF(A108="","",'Books Register'!AY108)</f>
        <v/>
      </c>
      <c r="AA108" s="70" t="str">
        <f>IF(A108="","",IF(OR(X108="Duplicate",Y108&lt;&gt;"PASS"),"Critical",IF(X108="Only in Books","High",IF(X108="Exact",IF(ABS(N(W108))&gt;=Setup!$B$23,"High","Low"),"Medium"))))</f>
        <v/>
      </c>
    </row>
    <row r="109" spans="1:27" ht="37.950000000000003" customHeight="1" x14ac:dyDescent="0.25">
      <c r="A109" s="98" t="str">
        <f>IF('Books Register'!A109="","",'Books Register'!A109)</f>
        <v/>
      </c>
      <c r="B109" s="67" t="str">
        <f>IF(A109="","",'Books Register'!C109)</f>
        <v/>
      </c>
      <c r="C109" s="67" t="str">
        <f>IF(A109="","",'Books Register'!D109)</f>
        <v/>
      </c>
      <c r="D109" s="67" t="str">
        <f>IF(A109="","",'Books Register'!F109)</f>
        <v/>
      </c>
      <c r="E109" s="67" t="str">
        <f>IF(A109="","",'Books Register'!G109)</f>
        <v/>
      </c>
      <c r="F109" s="99" t="str">
        <f>IF(A109="","",'Books Register'!H109)</f>
        <v/>
      </c>
      <c r="G109" s="68" t="str">
        <f>IF(A109="","",'Books Register'!L109)</f>
        <v/>
      </c>
      <c r="H109" s="68" t="str">
        <f>IF(A109="","",'Books Register'!M109)</f>
        <v/>
      </c>
      <c r="I109" s="68" t="str">
        <f>IF(A109="","",'Books Register'!N109)</f>
        <v/>
      </c>
      <c r="J109" s="68" t="str">
        <f>IF(A109="","",'Books Register'!O109)</f>
        <v/>
      </c>
      <c r="K109" s="68" t="str">
        <f>IF(A109="","",'Books Register'!P109)</f>
        <v/>
      </c>
      <c r="L109" s="68" t="str">
        <f>IF(A109="","",'Books Register'!AN109)</f>
        <v/>
      </c>
      <c r="M109" s="67" t="str">
        <f>IF(A109="","",'Books Register'!AW109)</f>
        <v/>
      </c>
      <c r="N109" s="67" t="str">
        <f>IF(M109="","",INDEX('GSTR-2B IMS'!$G$5:$G$504,M109))</f>
        <v/>
      </c>
      <c r="O109" s="99" t="str">
        <f>IF(M109="","",INDEX('GSTR-2B IMS'!$H$5:$H$504,M109))</f>
        <v/>
      </c>
      <c r="P109" s="68" t="str">
        <f>IF(M109="","",INDEX('GSTR-2B IMS'!$L$5:$L$504,M109))</f>
        <v/>
      </c>
      <c r="Q109" s="68" t="str">
        <f>IF(M109="","",INDEX('GSTR-2B IMS'!$M$5:$M$504,M109))</f>
        <v/>
      </c>
      <c r="R109" s="68" t="str">
        <f>IF(M109="","",INDEX('GSTR-2B IMS'!$N$5:$N$504,M109))</f>
        <v/>
      </c>
      <c r="S109" s="68" t="str">
        <f>IF(M109="","",INDEX('GSTR-2B IMS'!$O$5:$O$504,M109))</f>
        <v/>
      </c>
      <c r="T109" s="68" t="str">
        <f>IF(M109="","",INDEX('GSTR-2B IMS'!$P$5:$P$504,M109))</f>
        <v/>
      </c>
      <c r="U109" s="68" t="str">
        <f>IF(M109="","",INDEX('GSTR-2B IMS'!$AF$5:$AF$504,M109))</f>
        <v/>
      </c>
      <c r="V109" s="68" t="str">
        <f t="shared" si="2"/>
        <v/>
      </c>
      <c r="W109" s="68" t="str">
        <f t="shared" si="3"/>
        <v/>
      </c>
      <c r="X109" s="67" t="str">
        <f>IF(A109="","",'Books Register'!AX109)</f>
        <v/>
      </c>
      <c r="Y109" s="67" t="str">
        <f>IF(A109="","",'Books Register'!AV109)</f>
        <v/>
      </c>
      <c r="Z109" s="69" t="str">
        <f>IF(A109="","",'Books Register'!AY109)</f>
        <v/>
      </c>
      <c r="AA109" s="70" t="str">
        <f>IF(A109="","",IF(OR(X109="Duplicate",Y109&lt;&gt;"PASS"),"Critical",IF(X109="Only in Books","High",IF(X109="Exact",IF(ABS(N(W109))&gt;=Setup!$B$23,"High","Low"),"Medium"))))</f>
        <v/>
      </c>
    </row>
    <row r="110" spans="1:27" ht="37.950000000000003" customHeight="1" x14ac:dyDescent="0.25">
      <c r="A110" s="98" t="str">
        <f>IF('Books Register'!A110="","",'Books Register'!A110)</f>
        <v/>
      </c>
      <c r="B110" s="67" t="str">
        <f>IF(A110="","",'Books Register'!C110)</f>
        <v/>
      </c>
      <c r="C110" s="67" t="str">
        <f>IF(A110="","",'Books Register'!D110)</f>
        <v/>
      </c>
      <c r="D110" s="67" t="str">
        <f>IF(A110="","",'Books Register'!F110)</f>
        <v/>
      </c>
      <c r="E110" s="67" t="str">
        <f>IF(A110="","",'Books Register'!G110)</f>
        <v/>
      </c>
      <c r="F110" s="99" t="str">
        <f>IF(A110="","",'Books Register'!H110)</f>
        <v/>
      </c>
      <c r="G110" s="68" t="str">
        <f>IF(A110="","",'Books Register'!L110)</f>
        <v/>
      </c>
      <c r="H110" s="68" t="str">
        <f>IF(A110="","",'Books Register'!M110)</f>
        <v/>
      </c>
      <c r="I110" s="68" t="str">
        <f>IF(A110="","",'Books Register'!N110)</f>
        <v/>
      </c>
      <c r="J110" s="68" t="str">
        <f>IF(A110="","",'Books Register'!O110)</f>
        <v/>
      </c>
      <c r="K110" s="68" t="str">
        <f>IF(A110="","",'Books Register'!P110)</f>
        <v/>
      </c>
      <c r="L110" s="68" t="str">
        <f>IF(A110="","",'Books Register'!AN110)</f>
        <v/>
      </c>
      <c r="M110" s="67" t="str">
        <f>IF(A110="","",'Books Register'!AW110)</f>
        <v/>
      </c>
      <c r="N110" s="67" t="str">
        <f>IF(M110="","",INDEX('GSTR-2B IMS'!$G$5:$G$504,M110))</f>
        <v/>
      </c>
      <c r="O110" s="99" t="str">
        <f>IF(M110="","",INDEX('GSTR-2B IMS'!$H$5:$H$504,M110))</f>
        <v/>
      </c>
      <c r="P110" s="68" t="str">
        <f>IF(M110="","",INDEX('GSTR-2B IMS'!$L$5:$L$504,M110))</f>
        <v/>
      </c>
      <c r="Q110" s="68" t="str">
        <f>IF(M110="","",INDEX('GSTR-2B IMS'!$M$5:$M$504,M110))</f>
        <v/>
      </c>
      <c r="R110" s="68" t="str">
        <f>IF(M110="","",INDEX('GSTR-2B IMS'!$N$5:$N$504,M110))</f>
        <v/>
      </c>
      <c r="S110" s="68" t="str">
        <f>IF(M110="","",INDEX('GSTR-2B IMS'!$O$5:$O$504,M110))</f>
        <v/>
      </c>
      <c r="T110" s="68" t="str">
        <f>IF(M110="","",INDEX('GSTR-2B IMS'!$P$5:$P$504,M110))</f>
        <v/>
      </c>
      <c r="U110" s="68" t="str">
        <f>IF(M110="","",INDEX('GSTR-2B IMS'!$AF$5:$AF$504,M110))</f>
        <v/>
      </c>
      <c r="V110" s="68" t="str">
        <f t="shared" si="2"/>
        <v/>
      </c>
      <c r="W110" s="68" t="str">
        <f t="shared" si="3"/>
        <v/>
      </c>
      <c r="X110" s="67" t="str">
        <f>IF(A110="","",'Books Register'!AX110)</f>
        <v/>
      </c>
      <c r="Y110" s="67" t="str">
        <f>IF(A110="","",'Books Register'!AV110)</f>
        <v/>
      </c>
      <c r="Z110" s="69" t="str">
        <f>IF(A110="","",'Books Register'!AY110)</f>
        <v/>
      </c>
      <c r="AA110" s="70" t="str">
        <f>IF(A110="","",IF(OR(X110="Duplicate",Y110&lt;&gt;"PASS"),"Critical",IF(X110="Only in Books","High",IF(X110="Exact",IF(ABS(N(W110))&gt;=Setup!$B$23,"High","Low"),"Medium"))))</f>
        <v/>
      </c>
    </row>
    <row r="111" spans="1:27" ht="37.950000000000003" customHeight="1" x14ac:dyDescent="0.25">
      <c r="A111" s="98" t="str">
        <f>IF('Books Register'!A111="","",'Books Register'!A111)</f>
        <v/>
      </c>
      <c r="B111" s="67" t="str">
        <f>IF(A111="","",'Books Register'!C111)</f>
        <v/>
      </c>
      <c r="C111" s="67" t="str">
        <f>IF(A111="","",'Books Register'!D111)</f>
        <v/>
      </c>
      <c r="D111" s="67" t="str">
        <f>IF(A111="","",'Books Register'!F111)</f>
        <v/>
      </c>
      <c r="E111" s="67" t="str">
        <f>IF(A111="","",'Books Register'!G111)</f>
        <v/>
      </c>
      <c r="F111" s="99" t="str">
        <f>IF(A111="","",'Books Register'!H111)</f>
        <v/>
      </c>
      <c r="G111" s="68" t="str">
        <f>IF(A111="","",'Books Register'!L111)</f>
        <v/>
      </c>
      <c r="H111" s="68" t="str">
        <f>IF(A111="","",'Books Register'!M111)</f>
        <v/>
      </c>
      <c r="I111" s="68" t="str">
        <f>IF(A111="","",'Books Register'!N111)</f>
        <v/>
      </c>
      <c r="J111" s="68" t="str">
        <f>IF(A111="","",'Books Register'!O111)</f>
        <v/>
      </c>
      <c r="K111" s="68" t="str">
        <f>IF(A111="","",'Books Register'!P111)</f>
        <v/>
      </c>
      <c r="L111" s="68" t="str">
        <f>IF(A111="","",'Books Register'!AN111)</f>
        <v/>
      </c>
      <c r="M111" s="67" t="str">
        <f>IF(A111="","",'Books Register'!AW111)</f>
        <v/>
      </c>
      <c r="N111" s="67" t="str">
        <f>IF(M111="","",INDEX('GSTR-2B IMS'!$G$5:$G$504,M111))</f>
        <v/>
      </c>
      <c r="O111" s="99" t="str">
        <f>IF(M111="","",INDEX('GSTR-2B IMS'!$H$5:$H$504,M111))</f>
        <v/>
      </c>
      <c r="P111" s="68" t="str">
        <f>IF(M111="","",INDEX('GSTR-2B IMS'!$L$5:$L$504,M111))</f>
        <v/>
      </c>
      <c r="Q111" s="68" t="str">
        <f>IF(M111="","",INDEX('GSTR-2B IMS'!$M$5:$M$504,M111))</f>
        <v/>
      </c>
      <c r="R111" s="68" t="str">
        <f>IF(M111="","",INDEX('GSTR-2B IMS'!$N$5:$N$504,M111))</f>
        <v/>
      </c>
      <c r="S111" s="68" t="str">
        <f>IF(M111="","",INDEX('GSTR-2B IMS'!$O$5:$O$504,M111))</f>
        <v/>
      </c>
      <c r="T111" s="68" t="str">
        <f>IF(M111="","",INDEX('GSTR-2B IMS'!$P$5:$P$504,M111))</f>
        <v/>
      </c>
      <c r="U111" s="68" t="str">
        <f>IF(M111="","",INDEX('GSTR-2B IMS'!$AF$5:$AF$504,M111))</f>
        <v/>
      </c>
      <c r="V111" s="68" t="str">
        <f t="shared" si="2"/>
        <v/>
      </c>
      <c r="W111" s="68" t="str">
        <f t="shared" si="3"/>
        <v/>
      </c>
      <c r="X111" s="67" t="str">
        <f>IF(A111="","",'Books Register'!AX111)</f>
        <v/>
      </c>
      <c r="Y111" s="67" t="str">
        <f>IF(A111="","",'Books Register'!AV111)</f>
        <v/>
      </c>
      <c r="Z111" s="69" t="str">
        <f>IF(A111="","",'Books Register'!AY111)</f>
        <v/>
      </c>
      <c r="AA111" s="70" t="str">
        <f>IF(A111="","",IF(OR(X111="Duplicate",Y111&lt;&gt;"PASS"),"Critical",IF(X111="Only in Books","High",IF(X111="Exact",IF(ABS(N(W111))&gt;=Setup!$B$23,"High","Low"),"Medium"))))</f>
        <v/>
      </c>
    </row>
    <row r="112" spans="1:27" ht="37.950000000000003" customHeight="1" x14ac:dyDescent="0.25">
      <c r="A112" s="98" t="str">
        <f>IF('Books Register'!A112="","",'Books Register'!A112)</f>
        <v/>
      </c>
      <c r="B112" s="67" t="str">
        <f>IF(A112="","",'Books Register'!C112)</f>
        <v/>
      </c>
      <c r="C112" s="67" t="str">
        <f>IF(A112="","",'Books Register'!D112)</f>
        <v/>
      </c>
      <c r="D112" s="67" t="str">
        <f>IF(A112="","",'Books Register'!F112)</f>
        <v/>
      </c>
      <c r="E112" s="67" t="str">
        <f>IF(A112="","",'Books Register'!G112)</f>
        <v/>
      </c>
      <c r="F112" s="99" t="str">
        <f>IF(A112="","",'Books Register'!H112)</f>
        <v/>
      </c>
      <c r="G112" s="68" t="str">
        <f>IF(A112="","",'Books Register'!L112)</f>
        <v/>
      </c>
      <c r="H112" s="68" t="str">
        <f>IF(A112="","",'Books Register'!M112)</f>
        <v/>
      </c>
      <c r="I112" s="68" t="str">
        <f>IF(A112="","",'Books Register'!N112)</f>
        <v/>
      </c>
      <c r="J112" s="68" t="str">
        <f>IF(A112="","",'Books Register'!O112)</f>
        <v/>
      </c>
      <c r="K112" s="68" t="str">
        <f>IF(A112="","",'Books Register'!P112)</f>
        <v/>
      </c>
      <c r="L112" s="68" t="str">
        <f>IF(A112="","",'Books Register'!AN112)</f>
        <v/>
      </c>
      <c r="M112" s="67" t="str">
        <f>IF(A112="","",'Books Register'!AW112)</f>
        <v/>
      </c>
      <c r="N112" s="67" t="str">
        <f>IF(M112="","",INDEX('GSTR-2B IMS'!$G$5:$G$504,M112))</f>
        <v/>
      </c>
      <c r="O112" s="99" t="str">
        <f>IF(M112="","",INDEX('GSTR-2B IMS'!$H$5:$H$504,M112))</f>
        <v/>
      </c>
      <c r="P112" s="68" t="str">
        <f>IF(M112="","",INDEX('GSTR-2B IMS'!$L$5:$L$504,M112))</f>
        <v/>
      </c>
      <c r="Q112" s="68" t="str">
        <f>IF(M112="","",INDEX('GSTR-2B IMS'!$M$5:$M$504,M112))</f>
        <v/>
      </c>
      <c r="R112" s="68" t="str">
        <f>IF(M112="","",INDEX('GSTR-2B IMS'!$N$5:$N$504,M112))</f>
        <v/>
      </c>
      <c r="S112" s="68" t="str">
        <f>IF(M112="","",INDEX('GSTR-2B IMS'!$O$5:$O$504,M112))</f>
        <v/>
      </c>
      <c r="T112" s="68" t="str">
        <f>IF(M112="","",INDEX('GSTR-2B IMS'!$P$5:$P$504,M112))</f>
        <v/>
      </c>
      <c r="U112" s="68" t="str">
        <f>IF(M112="","",INDEX('GSTR-2B IMS'!$AF$5:$AF$504,M112))</f>
        <v/>
      </c>
      <c r="V112" s="68" t="str">
        <f t="shared" si="2"/>
        <v/>
      </c>
      <c r="W112" s="68" t="str">
        <f t="shared" si="3"/>
        <v/>
      </c>
      <c r="X112" s="67" t="str">
        <f>IF(A112="","",'Books Register'!AX112)</f>
        <v/>
      </c>
      <c r="Y112" s="67" t="str">
        <f>IF(A112="","",'Books Register'!AV112)</f>
        <v/>
      </c>
      <c r="Z112" s="69" t="str">
        <f>IF(A112="","",'Books Register'!AY112)</f>
        <v/>
      </c>
      <c r="AA112" s="70" t="str">
        <f>IF(A112="","",IF(OR(X112="Duplicate",Y112&lt;&gt;"PASS"),"Critical",IF(X112="Only in Books","High",IF(X112="Exact",IF(ABS(N(W112))&gt;=Setup!$B$23,"High","Low"),"Medium"))))</f>
        <v/>
      </c>
    </row>
    <row r="113" spans="1:27" ht="37.950000000000003" customHeight="1" x14ac:dyDescent="0.25">
      <c r="A113" s="98" t="str">
        <f>IF('Books Register'!A113="","",'Books Register'!A113)</f>
        <v/>
      </c>
      <c r="B113" s="67" t="str">
        <f>IF(A113="","",'Books Register'!C113)</f>
        <v/>
      </c>
      <c r="C113" s="67" t="str">
        <f>IF(A113="","",'Books Register'!D113)</f>
        <v/>
      </c>
      <c r="D113" s="67" t="str">
        <f>IF(A113="","",'Books Register'!F113)</f>
        <v/>
      </c>
      <c r="E113" s="67" t="str">
        <f>IF(A113="","",'Books Register'!G113)</f>
        <v/>
      </c>
      <c r="F113" s="99" t="str">
        <f>IF(A113="","",'Books Register'!H113)</f>
        <v/>
      </c>
      <c r="G113" s="68" t="str">
        <f>IF(A113="","",'Books Register'!L113)</f>
        <v/>
      </c>
      <c r="H113" s="68" t="str">
        <f>IF(A113="","",'Books Register'!M113)</f>
        <v/>
      </c>
      <c r="I113" s="68" t="str">
        <f>IF(A113="","",'Books Register'!N113)</f>
        <v/>
      </c>
      <c r="J113" s="68" t="str">
        <f>IF(A113="","",'Books Register'!O113)</f>
        <v/>
      </c>
      <c r="K113" s="68" t="str">
        <f>IF(A113="","",'Books Register'!P113)</f>
        <v/>
      </c>
      <c r="L113" s="68" t="str">
        <f>IF(A113="","",'Books Register'!AN113)</f>
        <v/>
      </c>
      <c r="M113" s="67" t="str">
        <f>IF(A113="","",'Books Register'!AW113)</f>
        <v/>
      </c>
      <c r="N113" s="67" t="str">
        <f>IF(M113="","",INDEX('GSTR-2B IMS'!$G$5:$G$504,M113))</f>
        <v/>
      </c>
      <c r="O113" s="99" t="str">
        <f>IF(M113="","",INDEX('GSTR-2B IMS'!$H$5:$H$504,M113))</f>
        <v/>
      </c>
      <c r="P113" s="68" t="str">
        <f>IF(M113="","",INDEX('GSTR-2B IMS'!$L$5:$L$504,M113))</f>
        <v/>
      </c>
      <c r="Q113" s="68" t="str">
        <f>IF(M113="","",INDEX('GSTR-2B IMS'!$M$5:$M$504,M113))</f>
        <v/>
      </c>
      <c r="R113" s="68" t="str">
        <f>IF(M113="","",INDEX('GSTR-2B IMS'!$N$5:$N$504,M113))</f>
        <v/>
      </c>
      <c r="S113" s="68" t="str">
        <f>IF(M113="","",INDEX('GSTR-2B IMS'!$O$5:$O$504,M113))</f>
        <v/>
      </c>
      <c r="T113" s="68" t="str">
        <f>IF(M113="","",INDEX('GSTR-2B IMS'!$P$5:$P$504,M113))</f>
        <v/>
      </c>
      <c r="U113" s="68" t="str">
        <f>IF(M113="","",INDEX('GSTR-2B IMS'!$AF$5:$AF$504,M113))</f>
        <v/>
      </c>
      <c r="V113" s="68" t="str">
        <f t="shared" si="2"/>
        <v/>
      </c>
      <c r="W113" s="68" t="str">
        <f t="shared" si="3"/>
        <v/>
      </c>
      <c r="X113" s="67" t="str">
        <f>IF(A113="","",'Books Register'!AX113)</f>
        <v/>
      </c>
      <c r="Y113" s="67" t="str">
        <f>IF(A113="","",'Books Register'!AV113)</f>
        <v/>
      </c>
      <c r="Z113" s="69" t="str">
        <f>IF(A113="","",'Books Register'!AY113)</f>
        <v/>
      </c>
      <c r="AA113" s="70" t="str">
        <f>IF(A113="","",IF(OR(X113="Duplicate",Y113&lt;&gt;"PASS"),"Critical",IF(X113="Only in Books","High",IF(X113="Exact",IF(ABS(N(W113))&gt;=Setup!$B$23,"High","Low"),"Medium"))))</f>
        <v/>
      </c>
    </row>
    <row r="114" spans="1:27" ht="37.950000000000003" customHeight="1" x14ac:dyDescent="0.25">
      <c r="A114" s="98" t="str">
        <f>IF('Books Register'!A114="","",'Books Register'!A114)</f>
        <v/>
      </c>
      <c r="B114" s="67" t="str">
        <f>IF(A114="","",'Books Register'!C114)</f>
        <v/>
      </c>
      <c r="C114" s="67" t="str">
        <f>IF(A114="","",'Books Register'!D114)</f>
        <v/>
      </c>
      <c r="D114" s="67" t="str">
        <f>IF(A114="","",'Books Register'!F114)</f>
        <v/>
      </c>
      <c r="E114" s="67" t="str">
        <f>IF(A114="","",'Books Register'!G114)</f>
        <v/>
      </c>
      <c r="F114" s="99" t="str">
        <f>IF(A114="","",'Books Register'!H114)</f>
        <v/>
      </c>
      <c r="G114" s="68" t="str">
        <f>IF(A114="","",'Books Register'!L114)</f>
        <v/>
      </c>
      <c r="H114" s="68" t="str">
        <f>IF(A114="","",'Books Register'!M114)</f>
        <v/>
      </c>
      <c r="I114" s="68" t="str">
        <f>IF(A114="","",'Books Register'!N114)</f>
        <v/>
      </c>
      <c r="J114" s="68" t="str">
        <f>IF(A114="","",'Books Register'!O114)</f>
        <v/>
      </c>
      <c r="K114" s="68" t="str">
        <f>IF(A114="","",'Books Register'!P114)</f>
        <v/>
      </c>
      <c r="L114" s="68" t="str">
        <f>IF(A114="","",'Books Register'!AN114)</f>
        <v/>
      </c>
      <c r="M114" s="67" t="str">
        <f>IF(A114="","",'Books Register'!AW114)</f>
        <v/>
      </c>
      <c r="N114" s="67" t="str">
        <f>IF(M114="","",INDEX('GSTR-2B IMS'!$G$5:$G$504,M114))</f>
        <v/>
      </c>
      <c r="O114" s="99" t="str">
        <f>IF(M114="","",INDEX('GSTR-2B IMS'!$H$5:$H$504,M114))</f>
        <v/>
      </c>
      <c r="P114" s="68" t="str">
        <f>IF(M114="","",INDEX('GSTR-2B IMS'!$L$5:$L$504,M114))</f>
        <v/>
      </c>
      <c r="Q114" s="68" t="str">
        <f>IF(M114="","",INDEX('GSTR-2B IMS'!$M$5:$M$504,M114))</f>
        <v/>
      </c>
      <c r="R114" s="68" t="str">
        <f>IF(M114="","",INDEX('GSTR-2B IMS'!$N$5:$N$504,M114))</f>
        <v/>
      </c>
      <c r="S114" s="68" t="str">
        <f>IF(M114="","",INDEX('GSTR-2B IMS'!$O$5:$O$504,M114))</f>
        <v/>
      </c>
      <c r="T114" s="68" t="str">
        <f>IF(M114="","",INDEX('GSTR-2B IMS'!$P$5:$P$504,M114))</f>
        <v/>
      </c>
      <c r="U114" s="68" t="str">
        <f>IF(M114="","",INDEX('GSTR-2B IMS'!$AF$5:$AF$504,M114))</f>
        <v/>
      </c>
      <c r="V114" s="68" t="str">
        <f t="shared" si="2"/>
        <v/>
      </c>
      <c r="W114" s="68" t="str">
        <f t="shared" si="3"/>
        <v/>
      </c>
      <c r="X114" s="67" t="str">
        <f>IF(A114="","",'Books Register'!AX114)</f>
        <v/>
      </c>
      <c r="Y114" s="67" t="str">
        <f>IF(A114="","",'Books Register'!AV114)</f>
        <v/>
      </c>
      <c r="Z114" s="69" t="str">
        <f>IF(A114="","",'Books Register'!AY114)</f>
        <v/>
      </c>
      <c r="AA114" s="70" t="str">
        <f>IF(A114="","",IF(OR(X114="Duplicate",Y114&lt;&gt;"PASS"),"Critical",IF(X114="Only in Books","High",IF(X114="Exact",IF(ABS(N(W114))&gt;=Setup!$B$23,"High","Low"),"Medium"))))</f>
        <v/>
      </c>
    </row>
    <row r="115" spans="1:27" ht="37.950000000000003" customHeight="1" x14ac:dyDescent="0.25">
      <c r="A115" s="98" t="str">
        <f>IF('Books Register'!A115="","",'Books Register'!A115)</f>
        <v/>
      </c>
      <c r="B115" s="67" t="str">
        <f>IF(A115="","",'Books Register'!C115)</f>
        <v/>
      </c>
      <c r="C115" s="67" t="str">
        <f>IF(A115="","",'Books Register'!D115)</f>
        <v/>
      </c>
      <c r="D115" s="67" t="str">
        <f>IF(A115="","",'Books Register'!F115)</f>
        <v/>
      </c>
      <c r="E115" s="67" t="str">
        <f>IF(A115="","",'Books Register'!G115)</f>
        <v/>
      </c>
      <c r="F115" s="99" t="str">
        <f>IF(A115="","",'Books Register'!H115)</f>
        <v/>
      </c>
      <c r="G115" s="68" t="str">
        <f>IF(A115="","",'Books Register'!L115)</f>
        <v/>
      </c>
      <c r="H115" s="68" t="str">
        <f>IF(A115="","",'Books Register'!M115)</f>
        <v/>
      </c>
      <c r="I115" s="68" t="str">
        <f>IF(A115="","",'Books Register'!N115)</f>
        <v/>
      </c>
      <c r="J115" s="68" t="str">
        <f>IF(A115="","",'Books Register'!O115)</f>
        <v/>
      </c>
      <c r="K115" s="68" t="str">
        <f>IF(A115="","",'Books Register'!P115)</f>
        <v/>
      </c>
      <c r="L115" s="68" t="str">
        <f>IF(A115="","",'Books Register'!AN115)</f>
        <v/>
      </c>
      <c r="M115" s="67" t="str">
        <f>IF(A115="","",'Books Register'!AW115)</f>
        <v/>
      </c>
      <c r="N115" s="67" t="str">
        <f>IF(M115="","",INDEX('GSTR-2B IMS'!$G$5:$G$504,M115))</f>
        <v/>
      </c>
      <c r="O115" s="99" t="str">
        <f>IF(M115="","",INDEX('GSTR-2B IMS'!$H$5:$H$504,M115))</f>
        <v/>
      </c>
      <c r="P115" s="68" t="str">
        <f>IF(M115="","",INDEX('GSTR-2B IMS'!$L$5:$L$504,M115))</f>
        <v/>
      </c>
      <c r="Q115" s="68" t="str">
        <f>IF(M115="","",INDEX('GSTR-2B IMS'!$M$5:$M$504,M115))</f>
        <v/>
      </c>
      <c r="R115" s="68" t="str">
        <f>IF(M115="","",INDEX('GSTR-2B IMS'!$N$5:$N$504,M115))</f>
        <v/>
      </c>
      <c r="S115" s="68" t="str">
        <f>IF(M115="","",INDEX('GSTR-2B IMS'!$O$5:$O$504,M115))</f>
        <v/>
      </c>
      <c r="T115" s="68" t="str">
        <f>IF(M115="","",INDEX('GSTR-2B IMS'!$P$5:$P$504,M115))</f>
        <v/>
      </c>
      <c r="U115" s="68" t="str">
        <f>IF(M115="","",INDEX('GSTR-2B IMS'!$AF$5:$AF$504,M115))</f>
        <v/>
      </c>
      <c r="V115" s="68" t="str">
        <f t="shared" si="2"/>
        <v/>
      </c>
      <c r="W115" s="68" t="str">
        <f t="shared" si="3"/>
        <v/>
      </c>
      <c r="X115" s="67" t="str">
        <f>IF(A115="","",'Books Register'!AX115)</f>
        <v/>
      </c>
      <c r="Y115" s="67" t="str">
        <f>IF(A115="","",'Books Register'!AV115)</f>
        <v/>
      </c>
      <c r="Z115" s="69" t="str">
        <f>IF(A115="","",'Books Register'!AY115)</f>
        <v/>
      </c>
      <c r="AA115" s="70" t="str">
        <f>IF(A115="","",IF(OR(X115="Duplicate",Y115&lt;&gt;"PASS"),"Critical",IF(X115="Only in Books","High",IF(X115="Exact",IF(ABS(N(W115))&gt;=Setup!$B$23,"High","Low"),"Medium"))))</f>
        <v/>
      </c>
    </row>
    <row r="116" spans="1:27" ht="37.950000000000003" customHeight="1" x14ac:dyDescent="0.25">
      <c r="A116" s="98" t="str">
        <f>IF('Books Register'!A116="","",'Books Register'!A116)</f>
        <v/>
      </c>
      <c r="B116" s="67" t="str">
        <f>IF(A116="","",'Books Register'!C116)</f>
        <v/>
      </c>
      <c r="C116" s="67" t="str">
        <f>IF(A116="","",'Books Register'!D116)</f>
        <v/>
      </c>
      <c r="D116" s="67" t="str">
        <f>IF(A116="","",'Books Register'!F116)</f>
        <v/>
      </c>
      <c r="E116" s="67" t="str">
        <f>IF(A116="","",'Books Register'!G116)</f>
        <v/>
      </c>
      <c r="F116" s="99" t="str">
        <f>IF(A116="","",'Books Register'!H116)</f>
        <v/>
      </c>
      <c r="G116" s="68" t="str">
        <f>IF(A116="","",'Books Register'!L116)</f>
        <v/>
      </c>
      <c r="H116" s="68" t="str">
        <f>IF(A116="","",'Books Register'!M116)</f>
        <v/>
      </c>
      <c r="I116" s="68" t="str">
        <f>IF(A116="","",'Books Register'!N116)</f>
        <v/>
      </c>
      <c r="J116" s="68" t="str">
        <f>IF(A116="","",'Books Register'!O116)</f>
        <v/>
      </c>
      <c r="K116" s="68" t="str">
        <f>IF(A116="","",'Books Register'!P116)</f>
        <v/>
      </c>
      <c r="L116" s="68" t="str">
        <f>IF(A116="","",'Books Register'!AN116)</f>
        <v/>
      </c>
      <c r="M116" s="67" t="str">
        <f>IF(A116="","",'Books Register'!AW116)</f>
        <v/>
      </c>
      <c r="N116" s="67" t="str">
        <f>IF(M116="","",INDEX('GSTR-2B IMS'!$G$5:$G$504,M116))</f>
        <v/>
      </c>
      <c r="O116" s="99" t="str">
        <f>IF(M116="","",INDEX('GSTR-2B IMS'!$H$5:$H$504,M116))</f>
        <v/>
      </c>
      <c r="P116" s="68" t="str">
        <f>IF(M116="","",INDEX('GSTR-2B IMS'!$L$5:$L$504,M116))</f>
        <v/>
      </c>
      <c r="Q116" s="68" t="str">
        <f>IF(M116="","",INDEX('GSTR-2B IMS'!$M$5:$M$504,M116))</f>
        <v/>
      </c>
      <c r="R116" s="68" t="str">
        <f>IF(M116="","",INDEX('GSTR-2B IMS'!$N$5:$N$504,M116))</f>
        <v/>
      </c>
      <c r="S116" s="68" t="str">
        <f>IF(M116="","",INDEX('GSTR-2B IMS'!$O$5:$O$504,M116))</f>
        <v/>
      </c>
      <c r="T116" s="68" t="str">
        <f>IF(M116="","",INDEX('GSTR-2B IMS'!$P$5:$P$504,M116))</f>
        <v/>
      </c>
      <c r="U116" s="68" t="str">
        <f>IF(M116="","",INDEX('GSTR-2B IMS'!$AF$5:$AF$504,M116))</f>
        <v/>
      </c>
      <c r="V116" s="68" t="str">
        <f t="shared" si="2"/>
        <v/>
      </c>
      <c r="W116" s="68" t="str">
        <f t="shared" si="3"/>
        <v/>
      </c>
      <c r="X116" s="67" t="str">
        <f>IF(A116="","",'Books Register'!AX116)</f>
        <v/>
      </c>
      <c r="Y116" s="67" t="str">
        <f>IF(A116="","",'Books Register'!AV116)</f>
        <v/>
      </c>
      <c r="Z116" s="69" t="str">
        <f>IF(A116="","",'Books Register'!AY116)</f>
        <v/>
      </c>
      <c r="AA116" s="70" t="str">
        <f>IF(A116="","",IF(OR(X116="Duplicate",Y116&lt;&gt;"PASS"),"Critical",IF(X116="Only in Books","High",IF(X116="Exact",IF(ABS(N(W116))&gt;=Setup!$B$23,"High","Low"),"Medium"))))</f>
        <v/>
      </c>
    </row>
    <row r="117" spans="1:27" ht="37.950000000000003" customHeight="1" x14ac:dyDescent="0.25">
      <c r="A117" s="98" t="str">
        <f>IF('Books Register'!A117="","",'Books Register'!A117)</f>
        <v/>
      </c>
      <c r="B117" s="67" t="str">
        <f>IF(A117="","",'Books Register'!C117)</f>
        <v/>
      </c>
      <c r="C117" s="67" t="str">
        <f>IF(A117="","",'Books Register'!D117)</f>
        <v/>
      </c>
      <c r="D117" s="67" t="str">
        <f>IF(A117="","",'Books Register'!F117)</f>
        <v/>
      </c>
      <c r="E117" s="67" t="str">
        <f>IF(A117="","",'Books Register'!G117)</f>
        <v/>
      </c>
      <c r="F117" s="99" t="str">
        <f>IF(A117="","",'Books Register'!H117)</f>
        <v/>
      </c>
      <c r="G117" s="68" t="str">
        <f>IF(A117="","",'Books Register'!L117)</f>
        <v/>
      </c>
      <c r="H117" s="68" t="str">
        <f>IF(A117="","",'Books Register'!M117)</f>
        <v/>
      </c>
      <c r="I117" s="68" t="str">
        <f>IF(A117="","",'Books Register'!N117)</f>
        <v/>
      </c>
      <c r="J117" s="68" t="str">
        <f>IF(A117="","",'Books Register'!O117)</f>
        <v/>
      </c>
      <c r="K117" s="68" t="str">
        <f>IF(A117="","",'Books Register'!P117)</f>
        <v/>
      </c>
      <c r="L117" s="68" t="str">
        <f>IF(A117="","",'Books Register'!AN117)</f>
        <v/>
      </c>
      <c r="M117" s="67" t="str">
        <f>IF(A117="","",'Books Register'!AW117)</f>
        <v/>
      </c>
      <c r="N117" s="67" t="str">
        <f>IF(M117="","",INDEX('GSTR-2B IMS'!$G$5:$G$504,M117))</f>
        <v/>
      </c>
      <c r="O117" s="99" t="str">
        <f>IF(M117="","",INDEX('GSTR-2B IMS'!$H$5:$H$504,M117))</f>
        <v/>
      </c>
      <c r="P117" s="68" t="str">
        <f>IF(M117="","",INDEX('GSTR-2B IMS'!$L$5:$L$504,M117))</f>
        <v/>
      </c>
      <c r="Q117" s="68" t="str">
        <f>IF(M117="","",INDEX('GSTR-2B IMS'!$M$5:$M$504,M117))</f>
        <v/>
      </c>
      <c r="R117" s="68" t="str">
        <f>IF(M117="","",INDEX('GSTR-2B IMS'!$N$5:$N$504,M117))</f>
        <v/>
      </c>
      <c r="S117" s="68" t="str">
        <f>IF(M117="","",INDEX('GSTR-2B IMS'!$O$5:$O$504,M117))</f>
        <v/>
      </c>
      <c r="T117" s="68" t="str">
        <f>IF(M117="","",INDEX('GSTR-2B IMS'!$P$5:$P$504,M117))</f>
        <v/>
      </c>
      <c r="U117" s="68" t="str">
        <f>IF(M117="","",INDEX('GSTR-2B IMS'!$AF$5:$AF$504,M117))</f>
        <v/>
      </c>
      <c r="V117" s="68" t="str">
        <f t="shared" si="2"/>
        <v/>
      </c>
      <c r="W117" s="68" t="str">
        <f t="shared" si="3"/>
        <v/>
      </c>
      <c r="X117" s="67" t="str">
        <f>IF(A117="","",'Books Register'!AX117)</f>
        <v/>
      </c>
      <c r="Y117" s="67" t="str">
        <f>IF(A117="","",'Books Register'!AV117)</f>
        <v/>
      </c>
      <c r="Z117" s="69" t="str">
        <f>IF(A117="","",'Books Register'!AY117)</f>
        <v/>
      </c>
      <c r="AA117" s="70" t="str">
        <f>IF(A117="","",IF(OR(X117="Duplicate",Y117&lt;&gt;"PASS"),"Critical",IF(X117="Only in Books","High",IF(X117="Exact",IF(ABS(N(W117))&gt;=Setup!$B$23,"High","Low"),"Medium"))))</f>
        <v/>
      </c>
    </row>
    <row r="118" spans="1:27" ht="37.950000000000003" customHeight="1" x14ac:dyDescent="0.25">
      <c r="A118" s="98" t="str">
        <f>IF('Books Register'!A118="","",'Books Register'!A118)</f>
        <v/>
      </c>
      <c r="B118" s="67" t="str">
        <f>IF(A118="","",'Books Register'!C118)</f>
        <v/>
      </c>
      <c r="C118" s="67" t="str">
        <f>IF(A118="","",'Books Register'!D118)</f>
        <v/>
      </c>
      <c r="D118" s="67" t="str">
        <f>IF(A118="","",'Books Register'!F118)</f>
        <v/>
      </c>
      <c r="E118" s="67" t="str">
        <f>IF(A118="","",'Books Register'!G118)</f>
        <v/>
      </c>
      <c r="F118" s="99" t="str">
        <f>IF(A118="","",'Books Register'!H118)</f>
        <v/>
      </c>
      <c r="G118" s="68" t="str">
        <f>IF(A118="","",'Books Register'!L118)</f>
        <v/>
      </c>
      <c r="H118" s="68" t="str">
        <f>IF(A118="","",'Books Register'!M118)</f>
        <v/>
      </c>
      <c r="I118" s="68" t="str">
        <f>IF(A118="","",'Books Register'!N118)</f>
        <v/>
      </c>
      <c r="J118" s="68" t="str">
        <f>IF(A118="","",'Books Register'!O118)</f>
        <v/>
      </c>
      <c r="K118" s="68" t="str">
        <f>IF(A118="","",'Books Register'!P118)</f>
        <v/>
      </c>
      <c r="L118" s="68" t="str">
        <f>IF(A118="","",'Books Register'!AN118)</f>
        <v/>
      </c>
      <c r="M118" s="67" t="str">
        <f>IF(A118="","",'Books Register'!AW118)</f>
        <v/>
      </c>
      <c r="N118" s="67" t="str">
        <f>IF(M118="","",INDEX('GSTR-2B IMS'!$G$5:$G$504,M118))</f>
        <v/>
      </c>
      <c r="O118" s="99" t="str">
        <f>IF(M118="","",INDEX('GSTR-2B IMS'!$H$5:$H$504,M118))</f>
        <v/>
      </c>
      <c r="P118" s="68" t="str">
        <f>IF(M118="","",INDEX('GSTR-2B IMS'!$L$5:$L$504,M118))</f>
        <v/>
      </c>
      <c r="Q118" s="68" t="str">
        <f>IF(M118="","",INDEX('GSTR-2B IMS'!$M$5:$M$504,M118))</f>
        <v/>
      </c>
      <c r="R118" s="68" t="str">
        <f>IF(M118="","",INDEX('GSTR-2B IMS'!$N$5:$N$504,M118))</f>
        <v/>
      </c>
      <c r="S118" s="68" t="str">
        <f>IF(M118="","",INDEX('GSTR-2B IMS'!$O$5:$O$504,M118))</f>
        <v/>
      </c>
      <c r="T118" s="68" t="str">
        <f>IF(M118="","",INDEX('GSTR-2B IMS'!$P$5:$P$504,M118))</f>
        <v/>
      </c>
      <c r="U118" s="68" t="str">
        <f>IF(M118="","",INDEX('GSTR-2B IMS'!$AF$5:$AF$504,M118))</f>
        <v/>
      </c>
      <c r="V118" s="68" t="str">
        <f t="shared" si="2"/>
        <v/>
      </c>
      <c r="W118" s="68" t="str">
        <f t="shared" si="3"/>
        <v/>
      </c>
      <c r="X118" s="67" t="str">
        <f>IF(A118="","",'Books Register'!AX118)</f>
        <v/>
      </c>
      <c r="Y118" s="67" t="str">
        <f>IF(A118="","",'Books Register'!AV118)</f>
        <v/>
      </c>
      <c r="Z118" s="69" t="str">
        <f>IF(A118="","",'Books Register'!AY118)</f>
        <v/>
      </c>
      <c r="AA118" s="70" t="str">
        <f>IF(A118="","",IF(OR(X118="Duplicate",Y118&lt;&gt;"PASS"),"Critical",IF(X118="Only in Books","High",IF(X118="Exact",IF(ABS(N(W118))&gt;=Setup!$B$23,"High","Low"),"Medium"))))</f>
        <v/>
      </c>
    </row>
    <row r="119" spans="1:27" ht="37.950000000000003" customHeight="1" x14ac:dyDescent="0.25">
      <c r="A119" s="98" t="str">
        <f>IF('Books Register'!A119="","",'Books Register'!A119)</f>
        <v/>
      </c>
      <c r="B119" s="67" t="str">
        <f>IF(A119="","",'Books Register'!C119)</f>
        <v/>
      </c>
      <c r="C119" s="67" t="str">
        <f>IF(A119="","",'Books Register'!D119)</f>
        <v/>
      </c>
      <c r="D119" s="67" t="str">
        <f>IF(A119="","",'Books Register'!F119)</f>
        <v/>
      </c>
      <c r="E119" s="67" t="str">
        <f>IF(A119="","",'Books Register'!G119)</f>
        <v/>
      </c>
      <c r="F119" s="99" t="str">
        <f>IF(A119="","",'Books Register'!H119)</f>
        <v/>
      </c>
      <c r="G119" s="68" t="str">
        <f>IF(A119="","",'Books Register'!L119)</f>
        <v/>
      </c>
      <c r="H119" s="68" t="str">
        <f>IF(A119="","",'Books Register'!M119)</f>
        <v/>
      </c>
      <c r="I119" s="68" t="str">
        <f>IF(A119="","",'Books Register'!N119)</f>
        <v/>
      </c>
      <c r="J119" s="68" t="str">
        <f>IF(A119="","",'Books Register'!O119)</f>
        <v/>
      </c>
      <c r="K119" s="68" t="str">
        <f>IF(A119="","",'Books Register'!P119)</f>
        <v/>
      </c>
      <c r="L119" s="68" t="str">
        <f>IF(A119="","",'Books Register'!AN119)</f>
        <v/>
      </c>
      <c r="M119" s="67" t="str">
        <f>IF(A119="","",'Books Register'!AW119)</f>
        <v/>
      </c>
      <c r="N119" s="67" t="str">
        <f>IF(M119="","",INDEX('GSTR-2B IMS'!$G$5:$G$504,M119))</f>
        <v/>
      </c>
      <c r="O119" s="99" t="str">
        <f>IF(M119="","",INDEX('GSTR-2B IMS'!$H$5:$H$504,M119))</f>
        <v/>
      </c>
      <c r="P119" s="68" t="str">
        <f>IF(M119="","",INDEX('GSTR-2B IMS'!$L$5:$L$504,M119))</f>
        <v/>
      </c>
      <c r="Q119" s="68" t="str">
        <f>IF(M119="","",INDEX('GSTR-2B IMS'!$M$5:$M$504,M119))</f>
        <v/>
      </c>
      <c r="R119" s="68" t="str">
        <f>IF(M119="","",INDEX('GSTR-2B IMS'!$N$5:$N$504,M119))</f>
        <v/>
      </c>
      <c r="S119" s="68" t="str">
        <f>IF(M119="","",INDEX('GSTR-2B IMS'!$O$5:$O$504,M119))</f>
        <v/>
      </c>
      <c r="T119" s="68" t="str">
        <f>IF(M119="","",INDEX('GSTR-2B IMS'!$P$5:$P$504,M119))</f>
        <v/>
      </c>
      <c r="U119" s="68" t="str">
        <f>IF(M119="","",INDEX('GSTR-2B IMS'!$AF$5:$AF$504,M119))</f>
        <v/>
      </c>
      <c r="V119" s="68" t="str">
        <f t="shared" si="2"/>
        <v/>
      </c>
      <c r="W119" s="68" t="str">
        <f t="shared" si="3"/>
        <v/>
      </c>
      <c r="X119" s="67" t="str">
        <f>IF(A119="","",'Books Register'!AX119)</f>
        <v/>
      </c>
      <c r="Y119" s="67" t="str">
        <f>IF(A119="","",'Books Register'!AV119)</f>
        <v/>
      </c>
      <c r="Z119" s="69" t="str">
        <f>IF(A119="","",'Books Register'!AY119)</f>
        <v/>
      </c>
      <c r="AA119" s="70" t="str">
        <f>IF(A119="","",IF(OR(X119="Duplicate",Y119&lt;&gt;"PASS"),"Critical",IF(X119="Only in Books","High",IF(X119="Exact",IF(ABS(N(W119))&gt;=Setup!$B$23,"High","Low"),"Medium"))))</f>
        <v/>
      </c>
    </row>
    <row r="120" spans="1:27" ht="37.950000000000003" customHeight="1" x14ac:dyDescent="0.25">
      <c r="A120" s="98" t="str">
        <f>IF('Books Register'!A120="","",'Books Register'!A120)</f>
        <v/>
      </c>
      <c r="B120" s="67" t="str">
        <f>IF(A120="","",'Books Register'!C120)</f>
        <v/>
      </c>
      <c r="C120" s="67" t="str">
        <f>IF(A120="","",'Books Register'!D120)</f>
        <v/>
      </c>
      <c r="D120" s="67" t="str">
        <f>IF(A120="","",'Books Register'!F120)</f>
        <v/>
      </c>
      <c r="E120" s="67" t="str">
        <f>IF(A120="","",'Books Register'!G120)</f>
        <v/>
      </c>
      <c r="F120" s="99" t="str">
        <f>IF(A120="","",'Books Register'!H120)</f>
        <v/>
      </c>
      <c r="G120" s="68" t="str">
        <f>IF(A120="","",'Books Register'!L120)</f>
        <v/>
      </c>
      <c r="H120" s="68" t="str">
        <f>IF(A120="","",'Books Register'!M120)</f>
        <v/>
      </c>
      <c r="I120" s="68" t="str">
        <f>IF(A120="","",'Books Register'!N120)</f>
        <v/>
      </c>
      <c r="J120" s="68" t="str">
        <f>IF(A120="","",'Books Register'!O120)</f>
        <v/>
      </c>
      <c r="K120" s="68" t="str">
        <f>IF(A120="","",'Books Register'!P120)</f>
        <v/>
      </c>
      <c r="L120" s="68" t="str">
        <f>IF(A120="","",'Books Register'!AN120)</f>
        <v/>
      </c>
      <c r="M120" s="67" t="str">
        <f>IF(A120="","",'Books Register'!AW120)</f>
        <v/>
      </c>
      <c r="N120" s="67" t="str">
        <f>IF(M120="","",INDEX('GSTR-2B IMS'!$G$5:$G$504,M120))</f>
        <v/>
      </c>
      <c r="O120" s="99" t="str">
        <f>IF(M120="","",INDEX('GSTR-2B IMS'!$H$5:$H$504,M120))</f>
        <v/>
      </c>
      <c r="P120" s="68" t="str">
        <f>IF(M120="","",INDEX('GSTR-2B IMS'!$L$5:$L$504,M120))</f>
        <v/>
      </c>
      <c r="Q120" s="68" t="str">
        <f>IF(M120="","",INDEX('GSTR-2B IMS'!$M$5:$M$504,M120))</f>
        <v/>
      </c>
      <c r="R120" s="68" t="str">
        <f>IF(M120="","",INDEX('GSTR-2B IMS'!$N$5:$N$504,M120))</f>
        <v/>
      </c>
      <c r="S120" s="68" t="str">
        <f>IF(M120="","",INDEX('GSTR-2B IMS'!$O$5:$O$504,M120))</f>
        <v/>
      </c>
      <c r="T120" s="68" t="str">
        <f>IF(M120="","",INDEX('GSTR-2B IMS'!$P$5:$P$504,M120))</f>
        <v/>
      </c>
      <c r="U120" s="68" t="str">
        <f>IF(M120="","",INDEX('GSTR-2B IMS'!$AF$5:$AF$504,M120))</f>
        <v/>
      </c>
      <c r="V120" s="68" t="str">
        <f t="shared" si="2"/>
        <v/>
      </c>
      <c r="W120" s="68" t="str">
        <f t="shared" si="3"/>
        <v/>
      </c>
      <c r="X120" s="67" t="str">
        <f>IF(A120="","",'Books Register'!AX120)</f>
        <v/>
      </c>
      <c r="Y120" s="67" t="str">
        <f>IF(A120="","",'Books Register'!AV120)</f>
        <v/>
      </c>
      <c r="Z120" s="69" t="str">
        <f>IF(A120="","",'Books Register'!AY120)</f>
        <v/>
      </c>
      <c r="AA120" s="70" t="str">
        <f>IF(A120="","",IF(OR(X120="Duplicate",Y120&lt;&gt;"PASS"),"Critical",IF(X120="Only in Books","High",IF(X120="Exact",IF(ABS(N(W120))&gt;=Setup!$B$23,"High","Low"),"Medium"))))</f>
        <v/>
      </c>
    </row>
    <row r="121" spans="1:27" ht="37.950000000000003" customHeight="1" x14ac:dyDescent="0.25">
      <c r="A121" s="98" t="str">
        <f>IF('Books Register'!A121="","",'Books Register'!A121)</f>
        <v/>
      </c>
      <c r="B121" s="67" t="str">
        <f>IF(A121="","",'Books Register'!C121)</f>
        <v/>
      </c>
      <c r="C121" s="67" t="str">
        <f>IF(A121="","",'Books Register'!D121)</f>
        <v/>
      </c>
      <c r="D121" s="67" t="str">
        <f>IF(A121="","",'Books Register'!F121)</f>
        <v/>
      </c>
      <c r="E121" s="67" t="str">
        <f>IF(A121="","",'Books Register'!G121)</f>
        <v/>
      </c>
      <c r="F121" s="99" t="str">
        <f>IF(A121="","",'Books Register'!H121)</f>
        <v/>
      </c>
      <c r="G121" s="68" t="str">
        <f>IF(A121="","",'Books Register'!L121)</f>
        <v/>
      </c>
      <c r="H121" s="68" t="str">
        <f>IF(A121="","",'Books Register'!M121)</f>
        <v/>
      </c>
      <c r="I121" s="68" t="str">
        <f>IF(A121="","",'Books Register'!N121)</f>
        <v/>
      </c>
      <c r="J121" s="68" t="str">
        <f>IF(A121="","",'Books Register'!O121)</f>
        <v/>
      </c>
      <c r="K121" s="68" t="str">
        <f>IF(A121="","",'Books Register'!P121)</f>
        <v/>
      </c>
      <c r="L121" s="68" t="str">
        <f>IF(A121="","",'Books Register'!AN121)</f>
        <v/>
      </c>
      <c r="M121" s="67" t="str">
        <f>IF(A121="","",'Books Register'!AW121)</f>
        <v/>
      </c>
      <c r="N121" s="67" t="str">
        <f>IF(M121="","",INDEX('GSTR-2B IMS'!$G$5:$G$504,M121))</f>
        <v/>
      </c>
      <c r="O121" s="99" t="str">
        <f>IF(M121="","",INDEX('GSTR-2B IMS'!$H$5:$H$504,M121))</f>
        <v/>
      </c>
      <c r="P121" s="68" t="str">
        <f>IF(M121="","",INDEX('GSTR-2B IMS'!$L$5:$L$504,M121))</f>
        <v/>
      </c>
      <c r="Q121" s="68" t="str">
        <f>IF(M121="","",INDEX('GSTR-2B IMS'!$M$5:$M$504,M121))</f>
        <v/>
      </c>
      <c r="R121" s="68" t="str">
        <f>IF(M121="","",INDEX('GSTR-2B IMS'!$N$5:$N$504,M121))</f>
        <v/>
      </c>
      <c r="S121" s="68" t="str">
        <f>IF(M121="","",INDEX('GSTR-2B IMS'!$O$5:$O$504,M121))</f>
        <v/>
      </c>
      <c r="T121" s="68" t="str">
        <f>IF(M121="","",INDEX('GSTR-2B IMS'!$P$5:$P$504,M121))</f>
        <v/>
      </c>
      <c r="U121" s="68" t="str">
        <f>IF(M121="","",INDEX('GSTR-2B IMS'!$AF$5:$AF$504,M121))</f>
        <v/>
      </c>
      <c r="V121" s="68" t="str">
        <f t="shared" si="2"/>
        <v/>
      </c>
      <c r="W121" s="68" t="str">
        <f t="shared" si="3"/>
        <v/>
      </c>
      <c r="X121" s="67" t="str">
        <f>IF(A121="","",'Books Register'!AX121)</f>
        <v/>
      </c>
      <c r="Y121" s="67" t="str">
        <f>IF(A121="","",'Books Register'!AV121)</f>
        <v/>
      </c>
      <c r="Z121" s="69" t="str">
        <f>IF(A121="","",'Books Register'!AY121)</f>
        <v/>
      </c>
      <c r="AA121" s="70" t="str">
        <f>IF(A121="","",IF(OR(X121="Duplicate",Y121&lt;&gt;"PASS"),"Critical",IF(X121="Only in Books","High",IF(X121="Exact",IF(ABS(N(W121))&gt;=Setup!$B$23,"High","Low"),"Medium"))))</f>
        <v/>
      </c>
    </row>
    <row r="122" spans="1:27" ht="37.950000000000003" customHeight="1" x14ac:dyDescent="0.25">
      <c r="A122" s="98" t="str">
        <f>IF('Books Register'!A122="","",'Books Register'!A122)</f>
        <v/>
      </c>
      <c r="B122" s="67" t="str">
        <f>IF(A122="","",'Books Register'!C122)</f>
        <v/>
      </c>
      <c r="C122" s="67" t="str">
        <f>IF(A122="","",'Books Register'!D122)</f>
        <v/>
      </c>
      <c r="D122" s="67" t="str">
        <f>IF(A122="","",'Books Register'!F122)</f>
        <v/>
      </c>
      <c r="E122" s="67" t="str">
        <f>IF(A122="","",'Books Register'!G122)</f>
        <v/>
      </c>
      <c r="F122" s="99" t="str">
        <f>IF(A122="","",'Books Register'!H122)</f>
        <v/>
      </c>
      <c r="G122" s="68" t="str">
        <f>IF(A122="","",'Books Register'!L122)</f>
        <v/>
      </c>
      <c r="H122" s="68" t="str">
        <f>IF(A122="","",'Books Register'!M122)</f>
        <v/>
      </c>
      <c r="I122" s="68" t="str">
        <f>IF(A122="","",'Books Register'!N122)</f>
        <v/>
      </c>
      <c r="J122" s="68" t="str">
        <f>IF(A122="","",'Books Register'!O122)</f>
        <v/>
      </c>
      <c r="K122" s="68" t="str">
        <f>IF(A122="","",'Books Register'!P122)</f>
        <v/>
      </c>
      <c r="L122" s="68" t="str">
        <f>IF(A122="","",'Books Register'!AN122)</f>
        <v/>
      </c>
      <c r="M122" s="67" t="str">
        <f>IF(A122="","",'Books Register'!AW122)</f>
        <v/>
      </c>
      <c r="N122" s="67" t="str">
        <f>IF(M122="","",INDEX('GSTR-2B IMS'!$G$5:$G$504,M122))</f>
        <v/>
      </c>
      <c r="O122" s="99" t="str">
        <f>IF(M122="","",INDEX('GSTR-2B IMS'!$H$5:$H$504,M122))</f>
        <v/>
      </c>
      <c r="P122" s="68" t="str">
        <f>IF(M122="","",INDEX('GSTR-2B IMS'!$L$5:$L$504,M122))</f>
        <v/>
      </c>
      <c r="Q122" s="68" t="str">
        <f>IF(M122="","",INDEX('GSTR-2B IMS'!$M$5:$M$504,M122))</f>
        <v/>
      </c>
      <c r="R122" s="68" t="str">
        <f>IF(M122="","",INDEX('GSTR-2B IMS'!$N$5:$N$504,M122))</f>
        <v/>
      </c>
      <c r="S122" s="68" t="str">
        <f>IF(M122="","",INDEX('GSTR-2B IMS'!$O$5:$O$504,M122))</f>
        <v/>
      </c>
      <c r="T122" s="68" t="str">
        <f>IF(M122="","",INDEX('GSTR-2B IMS'!$P$5:$P$504,M122))</f>
        <v/>
      </c>
      <c r="U122" s="68" t="str">
        <f>IF(M122="","",INDEX('GSTR-2B IMS'!$AF$5:$AF$504,M122))</f>
        <v/>
      </c>
      <c r="V122" s="68" t="str">
        <f t="shared" si="2"/>
        <v/>
      </c>
      <c r="W122" s="68" t="str">
        <f t="shared" si="3"/>
        <v/>
      </c>
      <c r="X122" s="67" t="str">
        <f>IF(A122="","",'Books Register'!AX122)</f>
        <v/>
      </c>
      <c r="Y122" s="67" t="str">
        <f>IF(A122="","",'Books Register'!AV122)</f>
        <v/>
      </c>
      <c r="Z122" s="69" t="str">
        <f>IF(A122="","",'Books Register'!AY122)</f>
        <v/>
      </c>
      <c r="AA122" s="70" t="str">
        <f>IF(A122="","",IF(OR(X122="Duplicate",Y122&lt;&gt;"PASS"),"Critical",IF(X122="Only in Books","High",IF(X122="Exact",IF(ABS(N(W122))&gt;=Setup!$B$23,"High","Low"),"Medium"))))</f>
        <v/>
      </c>
    </row>
    <row r="123" spans="1:27" ht="37.950000000000003" customHeight="1" x14ac:dyDescent="0.25">
      <c r="A123" s="98" t="str">
        <f>IF('Books Register'!A123="","",'Books Register'!A123)</f>
        <v/>
      </c>
      <c r="B123" s="67" t="str">
        <f>IF(A123="","",'Books Register'!C123)</f>
        <v/>
      </c>
      <c r="C123" s="67" t="str">
        <f>IF(A123="","",'Books Register'!D123)</f>
        <v/>
      </c>
      <c r="D123" s="67" t="str">
        <f>IF(A123="","",'Books Register'!F123)</f>
        <v/>
      </c>
      <c r="E123" s="67" t="str">
        <f>IF(A123="","",'Books Register'!G123)</f>
        <v/>
      </c>
      <c r="F123" s="99" t="str">
        <f>IF(A123="","",'Books Register'!H123)</f>
        <v/>
      </c>
      <c r="G123" s="68" t="str">
        <f>IF(A123="","",'Books Register'!L123)</f>
        <v/>
      </c>
      <c r="H123" s="68" t="str">
        <f>IF(A123="","",'Books Register'!M123)</f>
        <v/>
      </c>
      <c r="I123" s="68" t="str">
        <f>IF(A123="","",'Books Register'!N123)</f>
        <v/>
      </c>
      <c r="J123" s="68" t="str">
        <f>IF(A123="","",'Books Register'!O123)</f>
        <v/>
      </c>
      <c r="K123" s="68" t="str">
        <f>IF(A123="","",'Books Register'!P123)</f>
        <v/>
      </c>
      <c r="L123" s="68" t="str">
        <f>IF(A123="","",'Books Register'!AN123)</f>
        <v/>
      </c>
      <c r="M123" s="67" t="str">
        <f>IF(A123="","",'Books Register'!AW123)</f>
        <v/>
      </c>
      <c r="N123" s="67" t="str">
        <f>IF(M123="","",INDEX('GSTR-2B IMS'!$G$5:$G$504,M123))</f>
        <v/>
      </c>
      <c r="O123" s="99" t="str">
        <f>IF(M123="","",INDEX('GSTR-2B IMS'!$H$5:$H$504,M123))</f>
        <v/>
      </c>
      <c r="P123" s="68" t="str">
        <f>IF(M123="","",INDEX('GSTR-2B IMS'!$L$5:$L$504,M123))</f>
        <v/>
      </c>
      <c r="Q123" s="68" t="str">
        <f>IF(M123="","",INDEX('GSTR-2B IMS'!$M$5:$M$504,M123))</f>
        <v/>
      </c>
      <c r="R123" s="68" t="str">
        <f>IF(M123="","",INDEX('GSTR-2B IMS'!$N$5:$N$504,M123))</f>
        <v/>
      </c>
      <c r="S123" s="68" t="str">
        <f>IF(M123="","",INDEX('GSTR-2B IMS'!$O$5:$O$504,M123))</f>
        <v/>
      </c>
      <c r="T123" s="68" t="str">
        <f>IF(M123="","",INDEX('GSTR-2B IMS'!$P$5:$P$504,M123))</f>
        <v/>
      </c>
      <c r="U123" s="68" t="str">
        <f>IF(M123="","",INDEX('GSTR-2B IMS'!$AF$5:$AF$504,M123))</f>
        <v/>
      </c>
      <c r="V123" s="68" t="str">
        <f t="shared" si="2"/>
        <v/>
      </c>
      <c r="W123" s="68" t="str">
        <f t="shared" si="3"/>
        <v/>
      </c>
      <c r="X123" s="67" t="str">
        <f>IF(A123="","",'Books Register'!AX123)</f>
        <v/>
      </c>
      <c r="Y123" s="67" t="str">
        <f>IF(A123="","",'Books Register'!AV123)</f>
        <v/>
      </c>
      <c r="Z123" s="69" t="str">
        <f>IF(A123="","",'Books Register'!AY123)</f>
        <v/>
      </c>
      <c r="AA123" s="70" t="str">
        <f>IF(A123="","",IF(OR(X123="Duplicate",Y123&lt;&gt;"PASS"),"Critical",IF(X123="Only in Books","High",IF(X123="Exact",IF(ABS(N(W123))&gt;=Setup!$B$23,"High","Low"),"Medium"))))</f>
        <v/>
      </c>
    </row>
    <row r="124" spans="1:27" ht="37.950000000000003" customHeight="1" x14ac:dyDescent="0.25">
      <c r="A124" s="98" t="str">
        <f>IF('Books Register'!A124="","",'Books Register'!A124)</f>
        <v/>
      </c>
      <c r="B124" s="67" t="str">
        <f>IF(A124="","",'Books Register'!C124)</f>
        <v/>
      </c>
      <c r="C124" s="67" t="str">
        <f>IF(A124="","",'Books Register'!D124)</f>
        <v/>
      </c>
      <c r="D124" s="67" t="str">
        <f>IF(A124="","",'Books Register'!F124)</f>
        <v/>
      </c>
      <c r="E124" s="67" t="str">
        <f>IF(A124="","",'Books Register'!G124)</f>
        <v/>
      </c>
      <c r="F124" s="99" t="str">
        <f>IF(A124="","",'Books Register'!H124)</f>
        <v/>
      </c>
      <c r="G124" s="68" t="str">
        <f>IF(A124="","",'Books Register'!L124)</f>
        <v/>
      </c>
      <c r="H124" s="68" t="str">
        <f>IF(A124="","",'Books Register'!M124)</f>
        <v/>
      </c>
      <c r="I124" s="68" t="str">
        <f>IF(A124="","",'Books Register'!N124)</f>
        <v/>
      </c>
      <c r="J124" s="68" t="str">
        <f>IF(A124="","",'Books Register'!O124)</f>
        <v/>
      </c>
      <c r="K124" s="68" t="str">
        <f>IF(A124="","",'Books Register'!P124)</f>
        <v/>
      </c>
      <c r="L124" s="68" t="str">
        <f>IF(A124="","",'Books Register'!AN124)</f>
        <v/>
      </c>
      <c r="M124" s="67" t="str">
        <f>IF(A124="","",'Books Register'!AW124)</f>
        <v/>
      </c>
      <c r="N124" s="67" t="str">
        <f>IF(M124="","",INDEX('GSTR-2B IMS'!$G$5:$G$504,M124))</f>
        <v/>
      </c>
      <c r="O124" s="99" t="str">
        <f>IF(M124="","",INDEX('GSTR-2B IMS'!$H$5:$H$504,M124))</f>
        <v/>
      </c>
      <c r="P124" s="68" t="str">
        <f>IF(M124="","",INDEX('GSTR-2B IMS'!$L$5:$L$504,M124))</f>
        <v/>
      </c>
      <c r="Q124" s="68" t="str">
        <f>IF(M124="","",INDEX('GSTR-2B IMS'!$M$5:$M$504,M124))</f>
        <v/>
      </c>
      <c r="R124" s="68" t="str">
        <f>IF(M124="","",INDEX('GSTR-2B IMS'!$N$5:$N$504,M124))</f>
        <v/>
      </c>
      <c r="S124" s="68" t="str">
        <f>IF(M124="","",INDEX('GSTR-2B IMS'!$O$5:$O$504,M124))</f>
        <v/>
      </c>
      <c r="T124" s="68" t="str">
        <f>IF(M124="","",INDEX('GSTR-2B IMS'!$P$5:$P$504,M124))</f>
        <v/>
      </c>
      <c r="U124" s="68" t="str">
        <f>IF(M124="","",INDEX('GSTR-2B IMS'!$AF$5:$AF$504,M124))</f>
        <v/>
      </c>
      <c r="V124" s="68" t="str">
        <f t="shared" si="2"/>
        <v/>
      </c>
      <c r="W124" s="68" t="str">
        <f t="shared" si="3"/>
        <v/>
      </c>
      <c r="X124" s="67" t="str">
        <f>IF(A124="","",'Books Register'!AX124)</f>
        <v/>
      </c>
      <c r="Y124" s="67" t="str">
        <f>IF(A124="","",'Books Register'!AV124)</f>
        <v/>
      </c>
      <c r="Z124" s="69" t="str">
        <f>IF(A124="","",'Books Register'!AY124)</f>
        <v/>
      </c>
      <c r="AA124" s="70" t="str">
        <f>IF(A124="","",IF(OR(X124="Duplicate",Y124&lt;&gt;"PASS"),"Critical",IF(X124="Only in Books","High",IF(X124="Exact",IF(ABS(N(W124))&gt;=Setup!$B$23,"High","Low"),"Medium"))))</f>
        <v/>
      </c>
    </row>
    <row r="125" spans="1:27" ht="37.950000000000003" customHeight="1" x14ac:dyDescent="0.25">
      <c r="A125" s="98" t="str">
        <f>IF('Books Register'!A125="","",'Books Register'!A125)</f>
        <v/>
      </c>
      <c r="B125" s="67" t="str">
        <f>IF(A125="","",'Books Register'!C125)</f>
        <v/>
      </c>
      <c r="C125" s="67" t="str">
        <f>IF(A125="","",'Books Register'!D125)</f>
        <v/>
      </c>
      <c r="D125" s="67" t="str">
        <f>IF(A125="","",'Books Register'!F125)</f>
        <v/>
      </c>
      <c r="E125" s="67" t="str">
        <f>IF(A125="","",'Books Register'!G125)</f>
        <v/>
      </c>
      <c r="F125" s="99" t="str">
        <f>IF(A125="","",'Books Register'!H125)</f>
        <v/>
      </c>
      <c r="G125" s="68" t="str">
        <f>IF(A125="","",'Books Register'!L125)</f>
        <v/>
      </c>
      <c r="H125" s="68" t="str">
        <f>IF(A125="","",'Books Register'!M125)</f>
        <v/>
      </c>
      <c r="I125" s="68" t="str">
        <f>IF(A125="","",'Books Register'!N125)</f>
        <v/>
      </c>
      <c r="J125" s="68" t="str">
        <f>IF(A125="","",'Books Register'!O125)</f>
        <v/>
      </c>
      <c r="K125" s="68" t="str">
        <f>IF(A125="","",'Books Register'!P125)</f>
        <v/>
      </c>
      <c r="L125" s="68" t="str">
        <f>IF(A125="","",'Books Register'!AN125)</f>
        <v/>
      </c>
      <c r="M125" s="67" t="str">
        <f>IF(A125="","",'Books Register'!AW125)</f>
        <v/>
      </c>
      <c r="N125" s="67" t="str">
        <f>IF(M125="","",INDEX('GSTR-2B IMS'!$G$5:$G$504,M125))</f>
        <v/>
      </c>
      <c r="O125" s="99" t="str">
        <f>IF(M125="","",INDEX('GSTR-2B IMS'!$H$5:$H$504,M125))</f>
        <v/>
      </c>
      <c r="P125" s="68" t="str">
        <f>IF(M125="","",INDEX('GSTR-2B IMS'!$L$5:$L$504,M125))</f>
        <v/>
      </c>
      <c r="Q125" s="68" t="str">
        <f>IF(M125="","",INDEX('GSTR-2B IMS'!$M$5:$M$504,M125))</f>
        <v/>
      </c>
      <c r="R125" s="68" t="str">
        <f>IF(M125="","",INDEX('GSTR-2B IMS'!$N$5:$N$504,M125))</f>
        <v/>
      </c>
      <c r="S125" s="68" t="str">
        <f>IF(M125="","",INDEX('GSTR-2B IMS'!$O$5:$O$504,M125))</f>
        <v/>
      </c>
      <c r="T125" s="68" t="str">
        <f>IF(M125="","",INDEX('GSTR-2B IMS'!$P$5:$P$504,M125))</f>
        <v/>
      </c>
      <c r="U125" s="68" t="str">
        <f>IF(M125="","",INDEX('GSTR-2B IMS'!$AF$5:$AF$504,M125))</f>
        <v/>
      </c>
      <c r="V125" s="68" t="str">
        <f t="shared" si="2"/>
        <v/>
      </c>
      <c r="W125" s="68" t="str">
        <f t="shared" si="3"/>
        <v/>
      </c>
      <c r="X125" s="67" t="str">
        <f>IF(A125="","",'Books Register'!AX125)</f>
        <v/>
      </c>
      <c r="Y125" s="67" t="str">
        <f>IF(A125="","",'Books Register'!AV125)</f>
        <v/>
      </c>
      <c r="Z125" s="69" t="str">
        <f>IF(A125="","",'Books Register'!AY125)</f>
        <v/>
      </c>
      <c r="AA125" s="70" t="str">
        <f>IF(A125="","",IF(OR(X125="Duplicate",Y125&lt;&gt;"PASS"),"Critical",IF(X125="Only in Books","High",IF(X125="Exact",IF(ABS(N(W125))&gt;=Setup!$B$23,"High","Low"),"Medium"))))</f>
        <v/>
      </c>
    </row>
    <row r="126" spans="1:27" ht="37.950000000000003" customHeight="1" x14ac:dyDescent="0.25">
      <c r="A126" s="98" t="str">
        <f>IF('Books Register'!A126="","",'Books Register'!A126)</f>
        <v/>
      </c>
      <c r="B126" s="67" t="str">
        <f>IF(A126="","",'Books Register'!C126)</f>
        <v/>
      </c>
      <c r="C126" s="67" t="str">
        <f>IF(A126="","",'Books Register'!D126)</f>
        <v/>
      </c>
      <c r="D126" s="67" t="str">
        <f>IF(A126="","",'Books Register'!F126)</f>
        <v/>
      </c>
      <c r="E126" s="67" t="str">
        <f>IF(A126="","",'Books Register'!G126)</f>
        <v/>
      </c>
      <c r="F126" s="99" t="str">
        <f>IF(A126="","",'Books Register'!H126)</f>
        <v/>
      </c>
      <c r="G126" s="68" t="str">
        <f>IF(A126="","",'Books Register'!L126)</f>
        <v/>
      </c>
      <c r="H126" s="68" t="str">
        <f>IF(A126="","",'Books Register'!M126)</f>
        <v/>
      </c>
      <c r="I126" s="68" t="str">
        <f>IF(A126="","",'Books Register'!N126)</f>
        <v/>
      </c>
      <c r="J126" s="68" t="str">
        <f>IF(A126="","",'Books Register'!O126)</f>
        <v/>
      </c>
      <c r="K126" s="68" t="str">
        <f>IF(A126="","",'Books Register'!P126)</f>
        <v/>
      </c>
      <c r="L126" s="68" t="str">
        <f>IF(A126="","",'Books Register'!AN126)</f>
        <v/>
      </c>
      <c r="M126" s="67" t="str">
        <f>IF(A126="","",'Books Register'!AW126)</f>
        <v/>
      </c>
      <c r="N126" s="67" t="str">
        <f>IF(M126="","",INDEX('GSTR-2B IMS'!$G$5:$G$504,M126))</f>
        <v/>
      </c>
      <c r="O126" s="99" t="str">
        <f>IF(M126="","",INDEX('GSTR-2B IMS'!$H$5:$H$504,M126))</f>
        <v/>
      </c>
      <c r="P126" s="68" t="str">
        <f>IF(M126="","",INDEX('GSTR-2B IMS'!$L$5:$L$504,M126))</f>
        <v/>
      </c>
      <c r="Q126" s="68" t="str">
        <f>IF(M126="","",INDEX('GSTR-2B IMS'!$M$5:$M$504,M126))</f>
        <v/>
      </c>
      <c r="R126" s="68" t="str">
        <f>IF(M126="","",INDEX('GSTR-2B IMS'!$N$5:$N$504,M126))</f>
        <v/>
      </c>
      <c r="S126" s="68" t="str">
        <f>IF(M126="","",INDEX('GSTR-2B IMS'!$O$5:$O$504,M126))</f>
        <v/>
      </c>
      <c r="T126" s="68" t="str">
        <f>IF(M126="","",INDEX('GSTR-2B IMS'!$P$5:$P$504,M126))</f>
        <v/>
      </c>
      <c r="U126" s="68" t="str">
        <f>IF(M126="","",INDEX('GSTR-2B IMS'!$AF$5:$AF$504,M126))</f>
        <v/>
      </c>
      <c r="V126" s="68" t="str">
        <f t="shared" si="2"/>
        <v/>
      </c>
      <c r="W126" s="68" t="str">
        <f t="shared" si="3"/>
        <v/>
      </c>
      <c r="X126" s="67" t="str">
        <f>IF(A126="","",'Books Register'!AX126)</f>
        <v/>
      </c>
      <c r="Y126" s="67" t="str">
        <f>IF(A126="","",'Books Register'!AV126)</f>
        <v/>
      </c>
      <c r="Z126" s="69" t="str">
        <f>IF(A126="","",'Books Register'!AY126)</f>
        <v/>
      </c>
      <c r="AA126" s="70" t="str">
        <f>IF(A126="","",IF(OR(X126="Duplicate",Y126&lt;&gt;"PASS"),"Critical",IF(X126="Only in Books","High",IF(X126="Exact",IF(ABS(N(W126))&gt;=Setup!$B$23,"High","Low"),"Medium"))))</f>
        <v/>
      </c>
    </row>
    <row r="127" spans="1:27" ht="37.950000000000003" customHeight="1" x14ac:dyDescent="0.25">
      <c r="A127" s="98" t="str">
        <f>IF('Books Register'!A127="","",'Books Register'!A127)</f>
        <v/>
      </c>
      <c r="B127" s="67" t="str">
        <f>IF(A127="","",'Books Register'!C127)</f>
        <v/>
      </c>
      <c r="C127" s="67" t="str">
        <f>IF(A127="","",'Books Register'!D127)</f>
        <v/>
      </c>
      <c r="D127" s="67" t="str">
        <f>IF(A127="","",'Books Register'!F127)</f>
        <v/>
      </c>
      <c r="E127" s="67" t="str">
        <f>IF(A127="","",'Books Register'!G127)</f>
        <v/>
      </c>
      <c r="F127" s="99" t="str">
        <f>IF(A127="","",'Books Register'!H127)</f>
        <v/>
      </c>
      <c r="G127" s="68" t="str">
        <f>IF(A127="","",'Books Register'!L127)</f>
        <v/>
      </c>
      <c r="H127" s="68" t="str">
        <f>IF(A127="","",'Books Register'!M127)</f>
        <v/>
      </c>
      <c r="I127" s="68" t="str">
        <f>IF(A127="","",'Books Register'!N127)</f>
        <v/>
      </c>
      <c r="J127" s="68" t="str">
        <f>IF(A127="","",'Books Register'!O127)</f>
        <v/>
      </c>
      <c r="K127" s="68" t="str">
        <f>IF(A127="","",'Books Register'!P127)</f>
        <v/>
      </c>
      <c r="L127" s="68" t="str">
        <f>IF(A127="","",'Books Register'!AN127)</f>
        <v/>
      </c>
      <c r="M127" s="67" t="str">
        <f>IF(A127="","",'Books Register'!AW127)</f>
        <v/>
      </c>
      <c r="N127" s="67" t="str">
        <f>IF(M127="","",INDEX('GSTR-2B IMS'!$G$5:$G$504,M127))</f>
        <v/>
      </c>
      <c r="O127" s="99" t="str">
        <f>IF(M127="","",INDEX('GSTR-2B IMS'!$H$5:$H$504,M127))</f>
        <v/>
      </c>
      <c r="P127" s="68" t="str">
        <f>IF(M127="","",INDEX('GSTR-2B IMS'!$L$5:$L$504,M127))</f>
        <v/>
      </c>
      <c r="Q127" s="68" t="str">
        <f>IF(M127="","",INDEX('GSTR-2B IMS'!$M$5:$M$504,M127))</f>
        <v/>
      </c>
      <c r="R127" s="68" t="str">
        <f>IF(M127="","",INDEX('GSTR-2B IMS'!$N$5:$N$504,M127))</f>
        <v/>
      </c>
      <c r="S127" s="68" t="str">
        <f>IF(M127="","",INDEX('GSTR-2B IMS'!$O$5:$O$504,M127))</f>
        <v/>
      </c>
      <c r="T127" s="68" t="str">
        <f>IF(M127="","",INDEX('GSTR-2B IMS'!$P$5:$P$504,M127))</f>
        <v/>
      </c>
      <c r="U127" s="68" t="str">
        <f>IF(M127="","",INDEX('GSTR-2B IMS'!$AF$5:$AF$504,M127))</f>
        <v/>
      </c>
      <c r="V127" s="68" t="str">
        <f t="shared" si="2"/>
        <v/>
      </c>
      <c r="W127" s="68" t="str">
        <f t="shared" si="3"/>
        <v/>
      </c>
      <c r="X127" s="67" t="str">
        <f>IF(A127="","",'Books Register'!AX127)</f>
        <v/>
      </c>
      <c r="Y127" s="67" t="str">
        <f>IF(A127="","",'Books Register'!AV127)</f>
        <v/>
      </c>
      <c r="Z127" s="69" t="str">
        <f>IF(A127="","",'Books Register'!AY127)</f>
        <v/>
      </c>
      <c r="AA127" s="70" t="str">
        <f>IF(A127="","",IF(OR(X127="Duplicate",Y127&lt;&gt;"PASS"),"Critical",IF(X127="Only in Books","High",IF(X127="Exact",IF(ABS(N(W127))&gt;=Setup!$B$23,"High","Low"),"Medium"))))</f>
        <v/>
      </c>
    </row>
    <row r="128" spans="1:27" ht="37.950000000000003" customHeight="1" x14ac:dyDescent="0.25">
      <c r="A128" s="98" t="str">
        <f>IF('Books Register'!A128="","",'Books Register'!A128)</f>
        <v/>
      </c>
      <c r="B128" s="67" t="str">
        <f>IF(A128="","",'Books Register'!C128)</f>
        <v/>
      </c>
      <c r="C128" s="67" t="str">
        <f>IF(A128="","",'Books Register'!D128)</f>
        <v/>
      </c>
      <c r="D128" s="67" t="str">
        <f>IF(A128="","",'Books Register'!F128)</f>
        <v/>
      </c>
      <c r="E128" s="67" t="str">
        <f>IF(A128="","",'Books Register'!G128)</f>
        <v/>
      </c>
      <c r="F128" s="99" t="str">
        <f>IF(A128="","",'Books Register'!H128)</f>
        <v/>
      </c>
      <c r="G128" s="68" t="str">
        <f>IF(A128="","",'Books Register'!L128)</f>
        <v/>
      </c>
      <c r="H128" s="68" t="str">
        <f>IF(A128="","",'Books Register'!M128)</f>
        <v/>
      </c>
      <c r="I128" s="68" t="str">
        <f>IF(A128="","",'Books Register'!N128)</f>
        <v/>
      </c>
      <c r="J128" s="68" t="str">
        <f>IF(A128="","",'Books Register'!O128)</f>
        <v/>
      </c>
      <c r="K128" s="68" t="str">
        <f>IF(A128="","",'Books Register'!P128)</f>
        <v/>
      </c>
      <c r="L128" s="68" t="str">
        <f>IF(A128="","",'Books Register'!AN128)</f>
        <v/>
      </c>
      <c r="M128" s="67" t="str">
        <f>IF(A128="","",'Books Register'!AW128)</f>
        <v/>
      </c>
      <c r="N128" s="67" t="str">
        <f>IF(M128="","",INDEX('GSTR-2B IMS'!$G$5:$G$504,M128))</f>
        <v/>
      </c>
      <c r="O128" s="99" t="str">
        <f>IF(M128="","",INDEX('GSTR-2B IMS'!$H$5:$H$504,M128))</f>
        <v/>
      </c>
      <c r="P128" s="68" t="str">
        <f>IF(M128="","",INDEX('GSTR-2B IMS'!$L$5:$L$504,M128))</f>
        <v/>
      </c>
      <c r="Q128" s="68" t="str">
        <f>IF(M128="","",INDEX('GSTR-2B IMS'!$M$5:$M$504,M128))</f>
        <v/>
      </c>
      <c r="R128" s="68" t="str">
        <f>IF(M128="","",INDEX('GSTR-2B IMS'!$N$5:$N$504,M128))</f>
        <v/>
      </c>
      <c r="S128" s="68" t="str">
        <f>IF(M128="","",INDEX('GSTR-2B IMS'!$O$5:$O$504,M128))</f>
        <v/>
      </c>
      <c r="T128" s="68" t="str">
        <f>IF(M128="","",INDEX('GSTR-2B IMS'!$P$5:$P$504,M128))</f>
        <v/>
      </c>
      <c r="U128" s="68" t="str">
        <f>IF(M128="","",INDEX('GSTR-2B IMS'!$AF$5:$AF$504,M128))</f>
        <v/>
      </c>
      <c r="V128" s="68" t="str">
        <f t="shared" si="2"/>
        <v/>
      </c>
      <c r="W128" s="68" t="str">
        <f t="shared" si="3"/>
        <v/>
      </c>
      <c r="X128" s="67" t="str">
        <f>IF(A128="","",'Books Register'!AX128)</f>
        <v/>
      </c>
      <c r="Y128" s="67" t="str">
        <f>IF(A128="","",'Books Register'!AV128)</f>
        <v/>
      </c>
      <c r="Z128" s="69" t="str">
        <f>IF(A128="","",'Books Register'!AY128)</f>
        <v/>
      </c>
      <c r="AA128" s="70" t="str">
        <f>IF(A128="","",IF(OR(X128="Duplicate",Y128&lt;&gt;"PASS"),"Critical",IF(X128="Only in Books","High",IF(X128="Exact",IF(ABS(N(W128))&gt;=Setup!$B$23,"High","Low"),"Medium"))))</f>
        <v/>
      </c>
    </row>
    <row r="129" spans="1:27" ht="37.950000000000003" customHeight="1" x14ac:dyDescent="0.25">
      <c r="A129" s="98" t="str">
        <f>IF('Books Register'!A129="","",'Books Register'!A129)</f>
        <v/>
      </c>
      <c r="B129" s="67" t="str">
        <f>IF(A129="","",'Books Register'!C129)</f>
        <v/>
      </c>
      <c r="C129" s="67" t="str">
        <f>IF(A129="","",'Books Register'!D129)</f>
        <v/>
      </c>
      <c r="D129" s="67" t="str">
        <f>IF(A129="","",'Books Register'!F129)</f>
        <v/>
      </c>
      <c r="E129" s="67" t="str">
        <f>IF(A129="","",'Books Register'!G129)</f>
        <v/>
      </c>
      <c r="F129" s="99" t="str">
        <f>IF(A129="","",'Books Register'!H129)</f>
        <v/>
      </c>
      <c r="G129" s="68" t="str">
        <f>IF(A129="","",'Books Register'!L129)</f>
        <v/>
      </c>
      <c r="H129" s="68" t="str">
        <f>IF(A129="","",'Books Register'!M129)</f>
        <v/>
      </c>
      <c r="I129" s="68" t="str">
        <f>IF(A129="","",'Books Register'!N129)</f>
        <v/>
      </c>
      <c r="J129" s="68" t="str">
        <f>IF(A129="","",'Books Register'!O129)</f>
        <v/>
      </c>
      <c r="K129" s="68" t="str">
        <f>IF(A129="","",'Books Register'!P129)</f>
        <v/>
      </c>
      <c r="L129" s="68" t="str">
        <f>IF(A129="","",'Books Register'!AN129)</f>
        <v/>
      </c>
      <c r="M129" s="67" t="str">
        <f>IF(A129="","",'Books Register'!AW129)</f>
        <v/>
      </c>
      <c r="N129" s="67" t="str">
        <f>IF(M129="","",INDEX('GSTR-2B IMS'!$G$5:$G$504,M129))</f>
        <v/>
      </c>
      <c r="O129" s="99" t="str">
        <f>IF(M129="","",INDEX('GSTR-2B IMS'!$H$5:$H$504,M129))</f>
        <v/>
      </c>
      <c r="P129" s="68" t="str">
        <f>IF(M129="","",INDEX('GSTR-2B IMS'!$L$5:$L$504,M129))</f>
        <v/>
      </c>
      <c r="Q129" s="68" t="str">
        <f>IF(M129="","",INDEX('GSTR-2B IMS'!$M$5:$M$504,M129))</f>
        <v/>
      </c>
      <c r="R129" s="68" t="str">
        <f>IF(M129="","",INDEX('GSTR-2B IMS'!$N$5:$N$504,M129))</f>
        <v/>
      </c>
      <c r="S129" s="68" t="str">
        <f>IF(M129="","",INDEX('GSTR-2B IMS'!$O$5:$O$504,M129))</f>
        <v/>
      </c>
      <c r="T129" s="68" t="str">
        <f>IF(M129="","",INDEX('GSTR-2B IMS'!$P$5:$P$504,M129))</f>
        <v/>
      </c>
      <c r="U129" s="68" t="str">
        <f>IF(M129="","",INDEX('GSTR-2B IMS'!$AF$5:$AF$504,M129))</f>
        <v/>
      </c>
      <c r="V129" s="68" t="str">
        <f t="shared" si="2"/>
        <v/>
      </c>
      <c r="W129" s="68" t="str">
        <f t="shared" si="3"/>
        <v/>
      </c>
      <c r="X129" s="67" t="str">
        <f>IF(A129="","",'Books Register'!AX129)</f>
        <v/>
      </c>
      <c r="Y129" s="67" t="str">
        <f>IF(A129="","",'Books Register'!AV129)</f>
        <v/>
      </c>
      <c r="Z129" s="69" t="str">
        <f>IF(A129="","",'Books Register'!AY129)</f>
        <v/>
      </c>
      <c r="AA129" s="70" t="str">
        <f>IF(A129="","",IF(OR(X129="Duplicate",Y129&lt;&gt;"PASS"),"Critical",IF(X129="Only in Books","High",IF(X129="Exact",IF(ABS(N(W129))&gt;=Setup!$B$23,"High","Low"),"Medium"))))</f>
        <v/>
      </c>
    </row>
    <row r="130" spans="1:27" ht="37.950000000000003" customHeight="1" x14ac:dyDescent="0.25">
      <c r="A130" s="98" t="str">
        <f>IF('Books Register'!A130="","",'Books Register'!A130)</f>
        <v/>
      </c>
      <c r="B130" s="67" t="str">
        <f>IF(A130="","",'Books Register'!C130)</f>
        <v/>
      </c>
      <c r="C130" s="67" t="str">
        <f>IF(A130="","",'Books Register'!D130)</f>
        <v/>
      </c>
      <c r="D130" s="67" t="str">
        <f>IF(A130="","",'Books Register'!F130)</f>
        <v/>
      </c>
      <c r="E130" s="67" t="str">
        <f>IF(A130="","",'Books Register'!G130)</f>
        <v/>
      </c>
      <c r="F130" s="99" t="str">
        <f>IF(A130="","",'Books Register'!H130)</f>
        <v/>
      </c>
      <c r="G130" s="68" t="str">
        <f>IF(A130="","",'Books Register'!L130)</f>
        <v/>
      </c>
      <c r="H130" s="68" t="str">
        <f>IF(A130="","",'Books Register'!M130)</f>
        <v/>
      </c>
      <c r="I130" s="68" t="str">
        <f>IF(A130="","",'Books Register'!N130)</f>
        <v/>
      </c>
      <c r="J130" s="68" t="str">
        <f>IF(A130="","",'Books Register'!O130)</f>
        <v/>
      </c>
      <c r="K130" s="68" t="str">
        <f>IF(A130="","",'Books Register'!P130)</f>
        <v/>
      </c>
      <c r="L130" s="68" t="str">
        <f>IF(A130="","",'Books Register'!AN130)</f>
        <v/>
      </c>
      <c r="M130" s="67" t="str">
        <f>IF(A130="","",'Books Register'!AW130)</f>
        <v/>
      </c>
      <c r="N130" s="67" t="str">
        <f>IF(M130="","",INDEX('GSTR-2B IMS'!$G$5:$G$504,M130))</f>
        <v/>
      </c>
      <c r="O130" s="99" t="str">
        <f>IF(M130="","",INDEX('GSTR-2B IMS'!$H$5:$H$504,M130))</f>
        <v/>
      </c>
      <c r="P130" s="68" t="str">
        <f>IF(M130="","",INDEX('GSTR-2B IMS'!$L$5:$L$504,M130))</f>
        <v/>
      </c>
      <c r="Q130" s="68" t="str">
        <f>IF(M130="","",INDEX('GSTR-2B IMS'!$M$5:$M$504,M130))</f>
        <v/>
      </c>
      <c r="R130" s="68" t="str">
        <f>IF(M130="","",INDEX('GSTR-2B IMS'!$N$5:$N$504,M130))</f>
        <v/>
      </c>
      <c r="S130" s="68" t="str">
        <f>IF(M130="","",INDEX('GSTR-2B IMS'!$O$5:$O$504,M130))</f>
        <v/>
      </c>
      <c r="T130" s="68" t="str">
        <f>IF(M130="","",INDEX('GSTR-2B IMS'!$P$5:$P$504,M130))</f>
        <v/>
      </c>
      <c r="U130" s="68" t="str">
        <f>IF(M130="","",INDEX('GSTR-2B IMS'!$AF$5:$AF$504,M130))</f>
        <v/>
      </c>
      <c r="V130" s="68" t="str">
        <f t="shared" si="2"/>
        <v/>
      </c>
      <c r="W130" s="68" t="str">
        <f t="shared" si="3"/>
        <v/>
      </c>
      <c r="X130" s="67" t="str">
        <f>IF(A130="","",'Books Register'!AX130)</f>
        <v/>
      </c>
      <c r="Y130" s="67" t="str">
        <f>IF(A130="","",'Books Register'!AV130)</f>
        <v/>
      </c>
      <c r="Z130" s="69" t="str">
        <f>IF(A130="","",'Books Register'!AY130)</f>
        <v/>
      </c>
      <c r="AA130" s="70" t="str">
        <f>IF(A130="","",IF(OR(X130="Duplicate",Y130&lt;&gt;"PASS"),"Critical",IF(X130="Only in Books","High",IF(X130="Exact",IF(ABS(N(W130))&gt;=Setup!$B$23,"High","Low"),"Medium"))))</f>
        <v/>
      </c>
    </row>
    <row r="131" spans="1:27" ht="37.950000000000003" customHeight="1" x14ac:dyDescent="0.25">
      <c r="A131" s="98" t="str">
        <f>IF('Books Register'!A131="","",'Books Register'!A131)</f>
        <v/>
      </c>
      <c r="B131" s="67" t="str">
        <f>IF(A131="","",'Books Register'!C131)</f>
        <v/>
      </c>
      <c r="C131" s="67" t="str">
        <f>IF(A131="","",'Books Register'!D131)</f>
        <v/>
      </c>
      <c r="D131" s="67" t="str">
        <f>IF(A131="","",'Books Register'!F131)</f>
        <v/>
      </c>
      <c r="E131" s="67" t="str">
        <f>IF(A131="","",'Books Register'!G131)</f>
        <v/>
      </c>
      <c r="F131" s="99" t="str">
        <f>IF(A131="","",'Books Register'!H131)</f>
        <v/>
      </c>
      <c r="G131" s="68" t="str">
        <f>IF(A131="","",'Books Register'!L131)</f>
        <v/>
      </c>
      <c r="H131" s="68" t="str">
        <f>IF(A131="","",'Books Register'!M131)</f>
        <v/>
      </c>
      <c r="I131" s="68" t="str">
        <f>IF(A131="","",'Books Register'!N131)</f>
        <v/>
      </c>
      <c r="J131" s="68" t="str">
        <f>IF(A131="","",'Books Register'!O131)</f>
        <v/>
      </c>
      <c r="K131" s="68" t="str">
        <f>IF(A131="","",'Books Register'!P131)</f>
        <v/>
      </c>
      <c r="L131" s="68" t="str">
        <f>IF(A131="","",'Books Register'!AN131)</f>
        <v/>
      </c>
      <c r="M131" s="67" t="str">
        <f>IF(A131="","",'Books Register'!AW131)</f>
        <v/>
      </c>
      <c r="N131" s="67" t="str">
        <f>IF(M131="","",INDEX('GSTR-2B IMS'!$G$5:$G$504,M131))</f>
        <v/>
      </c>
      <c r="O131" s="99" t="str">
        <f>IF(M131="","",INDEX('GSTR-2B IMS'!$H$5:$H$504,M131))</f>
        <v/>
      </c>
      <c r="P131" s="68" t="str">
        <f>IF(M131="","",INDEX('GSTR-2B IMS'!$L$5:$L$504,M131))</f>
        <v/>
      </c>
      <c r="Q131" s="68" t="str">
        <f>IF(M131="","",INDEX('GSTR-2B IMS'!$M$5:$M$504,M131))</f>
        <v/>
      </c>
      <c r="R131" s="68" t="str">
        <f>IF(M131="","",INDEX('GSTR-2B IMS'!$N$5:$N$504,M131))</f>
        <v/>
      </c>
      <c r="S131" s="68" t="str">
        <f>IF(M131="","",INDEX('GSTR-2B IMS'!$O$5:$O$504,M131))</f>
        <v/>
      </c>
      <c r="T131" s="68" t="str">
        <f>IF(M131="","",INDEX('GSTR-2B IMS'!$P$5:$P$504,M131))</f>
        <v/>
      </c>
      <c r="U131" s="68" t="str">
        <f>IF(M131="","",INDEX('GSTR-2B IMS'!$AF$5:$AF$504,M131))</f>
        <v/>
      </c>
      <c r="V131" s="68" t="str">
        <f t="shared" si="2"/>
        <v/>
      </c>
      <c r="W131" s="68" t="str">
        <f t="shared" si="3"/>
        <v/>
      </c>
      <c r="X131" s="67" t="str">
        <f>IF(A131="","",'Books Register'!AX131)</f>
        <v/>
      </c>
      <c r="Y131" s="67" t="str">
        <f>IF(A131="","",'Books Register'!AV131)</f>
        <v/>
      </c>
      <c r="Z131" s="69" t="str">
        <f>IF(A131="","",'Books Register'!AY131)</f>
        <v/>
      </c>
      <c r="AA131" s="70" t="str">
        <f>IF(A131="","",IF(OR(X131="Duplicate",Y131&lt;&gt;"PASS"),"Critical",IF(X131="Only in Books","High",IF(X131="Exact",IF(ABS(N(W131))&gt;=Setup!$B$23,"High","Low"),"Medium"))))</f>
        <v/>
      </c>
    </row>
    <row r="132" spans="1:27" ht="37.950000000000003" customHeight="1" x14ac:dyDescent="0.25">
      <c r="A132" s="98" t="str">
        <f>IF('Books Register'!A132="","",'Books Register'!A132)</f>
        <v/>
      </c>
      <c r="B132" s="67" t="str">
        <f>IF(A132="","",'Books Register'!C132)</f>
        <v/>
      </c>
      <c r="C132" s="67" t="str">
        <f>IF(A132="","",'Books Register'!D132)</f>
        <v/>
      </c>
      <c r="D132" s="67" t="str">
        <f>IF(A132="","",'Books Register'!F132)</f>
        <v/>
      </c>
      <c r="E132" s="67" t="str">
        <f>IF(A132="","",'Books Register'!G132)</f>
        <v/>
      </c>
      <c r="F132" s="99" t="str">
        <f>IF(A132="","",'Books Register'!H132)</f>
        <v/>
      </c>
      <c r="G132" s="68" t="str">
        <f>IF(A132="","",'Books Register'!L132)</f>
        <v/>
      </c>
      <c r="H132" s="68" t="str">
        <f>IF(A132="","",'Books Register'!M132)</f>
        <v/>
      </c>
      <c r="I132" s="68" t="str">
        <f>IF(A132="","",'Books Register'!N132)</f>
        <v/>
      </c>
      <c r="J132" s="68" t="str">
        <f>IF(A132="","",'Books Register'!O132)</f>
        <v/>
      </c>
      <c r="K132" s="68" t="str">
        <f>IF(A132="","",'Books Register'!P132)</f>
        <v/>
      </c>
      <c r="L132" s="68" t="str">
        <f>IF(A132="","",'Books Register'!AN132)</f>
        <v/>
      </c>
      <c r="M132" s="67" t="str">
        <f>IF(A132="","",'Books Register'!AW132)</f>
        <v/>
      </c>
      <c r="N132" s="67" t="str">
        <f>IF(M132="","",INDEX('GSTR-2B IMS'!$G$5:$G$504,M132))</f>
        <v/>
      </c>
      <c r="O132" s="99" t="str">
        <f>IF(M132="","",INDEX('GSTR-2B IMS'!$H$5:$H$504,M132))</f>
        <v/>
      </c>
      <c r="P132" s="68" t="str">
        <f>IF(M132="","",INDEX('GSTR-2B IMS'!$L$5:$L$504,M132))</f>
        <v/>
      </c>
      <c r="Q132" s="68" t="str">
        <f>IF(M132="","",INDEX('GSTR-2B IMS'!$M$5:$M$504,M132))</f>
        <v/>
      </c>
      <c r="R132" s="68" t="str">
        <f>IF(M132="","",INDEX('GSTR-2B IMS'!$N$5:$N$504,M132))</f>
        <v/>
      </c>
      <c r="S132" s="68" t="str">
        <f>IF(M132="","",INDEX('GSTR-2B IMS'!$O$5:$O$504,M132))</f>
        <v/>
      </c>
      <c r="T132" s="68" t="str">
        <f>IF(M132="","",INDEX('GSTR-2B IMS'!$P$5:$P$504,M132))</f>
        <v/>
      </c>
      <c r="U132" s="68" t="str">
        <f>IF(M132="","",INDEX('GSTR-2B IMS'!$AF$5:$AF$504,M132))</f>
        <v/>
      </c>
      <c r="V132" s="68" t="str">
        <f t="shared" si="2"/>
        <v/>
      </c>
      <c r="W132" s="68" t="str">
        <f t="shared" si="3"/>
        <v/>
      </c>
      <c r="X132" s="67" t="str">
        <f>IF(A132="","",'Books Register'!AX132)</f>
        <v/>
      </c>
      <c r="Y132" s="67" t="str">
        <f>IF(A132="","",'Books Register'!AV132)</f>
        <v/>
      </c>
      <c r="Z132" s="69" t="str">
        <f>IF(A132="","",'Books Register'!AY132)</f>
        <v/>
      </c>
      <c r="AA132" s="70" t="str">
        <f>IF(A132="","",IF(OR(X132="Duplicate",Y132&lt;&gt;"PASS"),"Critical",IF(X132="Only in Books","High",IF(X132="Exact",IF(ABS(N(W132))&gt;=Setup!$B$23,"High","Low"),"Medium"))))</f>
        <v/>
      </c>
    </row>
    <row r="133" spans="1:27" ht="37.950000000000003" customHeight="1" x14ac:dyDescent="0.25">
      <c r="A133" s="98" t="str">
        <f>IF('Books Register'!A133="","",'Books Register'!A133)</f>
        <v/>
      </c>
      <c r="B133" s="67" t="str">
        <f>IF(A133="","",'Books Register'!C133)</f>
        <v/>
      </c>
      <c r="C133" s="67" t="str">
        <f>IF(A133="","",'Books Register'!D133)</f>
        <v/>
      </c>
      <c r="D133" s="67" t="str">
        <f>IF(A133="","",'Books Register'!F133)</f>
        <v/>
      </c>
      <c r="E133" s="67" t="str">
        <f>IF(A133="","",'Books Register'!G133)</f>
        <v/>
      </c>
      <c r="F133" s="99" t="str">
        <f>IF(A133="","",'Books Register'!H133)</f>
        <v/>
      </c>
      <c r="G133" s="68" t="str">
        <f>IF(A133="","",'Books Register'!L133)</f>
        <v/>
      </c>
      <c r="H133" s="68" t="str">
        <f>IF(A133="","",'Books Register'!M133)</f>
        <v/>
      </c>
      <c r="I133" s="68" t="str">
        <f>IF(A133="","",'Books Register'!N133)</f>
        <v/>
      </c>
      <c r="J133" s="68" t="str">
        <f>IF(A133="","",'Books Register'!O133)</f>
        <v/>
      </c>
      <c r="K133" s="68" t="str">
        <f>IF(A133="","",'Books Register'!P133)</f>
        <v/>
      </c>
      <c r="L133" s="68" t="str">
        <f>IF(A133="","",'Books Register'!AN133)</f>
        <v/>
      </c>
      <c r="M133" s="67" t="str">
        <f>IF(A133="","",'Books Register'!AW133)</f>
        <v/>
      </c>
      <c r="N133" s="67" t="str">
        <f>IF(M133="","",INDEX('GSTR-2B IMS'!$G$5:$G$504,M133))</f>
        <v/>
      </c>
      <c r="O133" s="99" t="str">
        <f>IF(M133="","",INDEX('GSTR-2B IMS'!$H$5:$H$504,M133))</f>
        <v/>
      </c>
      <c r="P133" s="68" t="str">
        <f>IF(M133="","",INDEX('GSTR-2B IMS'!$L$5:$L$504,M133))</f>
        <v/>
      </c>
      <c r="Q133" s="68" t="str">
        <f>IF(M133="","",INDEX('GSTR-2B IMS'!$M$5:$M$504,M133))</f>
        <v/>
      </c>
      <c r="R133" s="68" t="str">
        <f>IF(M133="","",INDEX('GSTR-2B IMS'!$N$5:$N$504,M133))</f>
        <v/>
      </c>
      <c r="S133" s="68" t="str">
        <f>IF(M133="","",INDEX('GSTR-2B IMS'!$O$5:$O$504,M133))</f>
        <v/>
      </c>
      <c r="T133" s="68" t="str">
        <f>IF(M133="","",INDEX('GSTR-2B IMS'!$P$5:$P$504,M133))</f>
        <v/>
      </c>
      <c r="U133" s="68" t="str">
        <f>IF(M133="","",INDEX('GSTR-2B IMS'!$AF$5:$AF$504,M133))</f>
        <v/>
      </c>
      <c r="V133" s="68" t="str">
        <f t="shared" ref="V133:V196" si="4">IF(OR(A133="",M133=""),"",G133-P133)</f>
        <v/>
      </c>
      <c r="W133" s="68" t="str">
        <f t="shared" ref="W133:W196" si="5">IF(OR(A133="",M133=""),"",L133-U133)</f>
        <v/>
      </c>
      <c r="X133" s="67" t="str">
        <f>IF(A133="","",'Books Register'!AX133)</f>
        <v/>
      </c>
      <c r="Y133" s="67" t="str">
        <f>IF(A133="","",'Books Register'!AV133)</f>
        <v/>
      </c>
      <c r="Z133" s="69" t="str">
        <f>IF(A133="","",'Books Register'!AY133)</f>
        <v/>
      </c>
      <c r="AA133" s="70" t="str">
        <f>IF(A133="","",IF(OR(X133="Duplicate",Y133&lt;&gt;"PASS"),"Critical",IF(X133="Only in Books","High",IF(X133="Exact",IF(ABS(N(W133))&gt;=Setup!$B$23,"High","Low"),"Medium"))))</f>
        <v/>
      </c>
    </row>
    <row r="134" spans="1:27" ht="37.950000000000003" customHeight="1" x14ac:dyDescent="0.25">
      <c r="A134" s="98" t="str">
        <f>IF('Books Register'!A134="","",'Books Register'!A134)</f>
        <v/>
      </c>
      <c r="B134" s="67" t="str">
        <f>IF(A134="","",'Books Register'!C134)</f>
        <v/>
      </c>
      <c r="C134" s="67" t="str">
        <f>IF(A134="","",'Books Register'!D134)</f>
        <v/>
      </c>
      <c r="D134" s="67" t="str">
        <f>IF(A134="","",'Books Register'!F134)</f>
        <v/>
      </c>
      <c r="E134" s="67" t="str">
        <f>IF(A134="","",'Books Register'!G134)</f>
        <v/>
      </c>
      <c r="F134" s="99" t="str">
        <f>IF(A134="","",'Books Register'!H134)</f>
        <v/>
      </c>
      <c r="G134" s="68" t="str">
        <f>IF(A134="","",'Books Register'!L134)</f>
        <v/>
      </c>
      <c r="H134" s="68" t="str">
        <f>IF(A134="","",'Books Register'!M134)</f>
        <v/>
      </c>
      <c r="I134" s="68" t="str">
        <f>IF(A134="","",'Books Register'!N134)</f>
        <v/>
      </c>
      <c r="J134" s="68" t="str">
        <f>IF(A134="","",'Books Register'!O134)</f>
        <v/>
      </c>
      <c r="K134" s="68" t="str">
        <f>IF(A134="","",'Books Register'!P134)</f>
        <v/>
      </c>
      <c r="L134" s="68" t="str">
        <f>IF(A134="","",'Books Register'!AN134)</f>
        <v/>
      </c>
      <c r="M134" s="67" t="str">
        <f>IF(A134="","",'Books Register'!AW134)</f>
        <v/>
      </c>
      <c r="N134" s="67" t="str">
        <f>IF(M134="","",INDEX('GSTR-2B IMS'!$G$5:$G$504,M134))</f>
        <v/>
      </c>
      <c r="O134" s="99" t="str">
        <f>IF(M134="","",INDEX('GSTR-2B IMS'!$H$5:$H$504,M134))</f>
        <v/>
      </c>
      <c r="P134" s="68" t="str">
        <f>IF(M134="","",INDEX('GSTR-2B IMS'!$L$5:$L$504,M134))</f>
        <v/>
      </c>
      <c r="Q134" s="68" t="str">
        <f>IF(M134="","",INDEX('GSTR-2B IMS'!$M$5:$M$504,M134))</f>
        <v/>
      </c>
      <c r="R134" s="68" t="str">
        <f>IF(M134="","",INDEX('GSTR-2B IMS'!$N$5:$N$504,M134))</f>
        <v/>
      </c>
      <c r="S134" s="68" t="str">
        <f>IF(M134="","",INDEX('GSTR-2B IMS'!$O$5:$O$504,M134))</f>
        <v/>
      </c>
      <c r="T134" s="68" t="str">
        <f>IF(M134="","",INDEX('GSTR-2B IMS'!$P$5:$P$504,M134))</f>
        <v/>
      </c>
      <c r="U134" s="68" t="str">
        <f>IF(M134="","",INDEX('GSTR-2B IMS'!$AF$5:$AF$504,M134))</f>
        <v/>
      </c>
      <c r="V134" s="68" t="str">
        <f t="shared" si="4"/>
        <v/>
      </c>
      <c r="W134" s="68" t="str">
        <f t="shared" si="5"/>
        <v/>
      </c>
      <c r="X134" s="67" t="str">
        <f>IF(A134="","",'Books Register'!AX134)</f>
        <v/>
      </c>
      <c r="Y134" s="67" t="str">
        <f>IF(A134="","",'Books Register'!AV134)</f>
        <v/>
      </c>
      <c r="Z134" s="69" t="str">
        <f>IF(A134="","",'Books Register'!AY134)</f>
        <v/>
      </c>
      <c r="AA134" s="70" t="str">
        <f>IF(A134="","",IF(OR(X134="Duplicate",Y134&lt;&gt;"PASS"),"Critical",IF(X134="Only in Books","High",IF(X134="Exact",IF(ABS(N(W134))&gt;=Setup!$B$23,"High","Low"),"Medium"))))</f>
        <v/>
      </c>
    </row>
    <row r="135" spans="1:27" ht="37.950000000000003" customHeight="1" x14ac:dyDescent="0.25">
      <c r="A135" s="98" t="str">
        <f>IF('Books Register'!A135="","",'Books Register'!A135)</f>
        <v/>
      </c>
      <c r="B135" s="67" t="str">
        <f>IF(A135="","",'Books Register'!C135)</f>
        <v/>
      </c>
      <c r="C135" s="67" t="str">
        <f>IF(A135="","",'Books Register'!D135)</f>
        <v/>
      </c>
      <c r="D135" s="67" t="str">
        <f>IF(A135="","",'Books Register'!F135)</f>
        <v/>
      </c>
      <c r="E135" s="67" t="str">
        <f>IF(A135="","",'Books Register'!G135)</f>
        <v/>
      </c>
      <c r="F135" s="99" t="str">
        <f>IF(A135="","",'Books Register'!H135)</f>
        <v/>
      </c>
      <c r="G135" s="68" t="str">
        <f>IF(A135="","",'Books Register'!L135)</f>
        <v/>
      </c>
      <c r="H135" s="68" t="str">
        <f>IF(A135="","",'Books Register'!M135)</f>
        <v/>
      </c>
      <c r="I135" s="68" t="str">
        <f>IF(A135="","",'Books Register'!N135)</f>
        <v/>
      </c>
      <c r="J135" s="68" t="str">
        <f>IF(A135="","",'Books Register'!O135)</f>
        <v/>
      </c>
      <c r="K135" s="68" t="str">
        <f>IF(A135="","",'Books Register'!P135)</f>
        <v/>
      </c>
      <c r="L135" s="68" t="str">
        <f>IF(A135="","",'Books Register'!AN135)</f>
        <v/>
      </c>
      <c r="M135" s="67" t="str">
        <f>IF(A135="","",'Books Register'!AW135)</f>
        <v/>
      </c>
      <c r="N135" s="67" t="str">
        <f>IF(M135="","",INDEX('GSTR-2B IMS'!$G$5:$G$504,M135))</f>
        <v/>
      </c>
      <c r="O135" s="99" t="str">
        <f>IF(M135="","",INDEX('GSTR-2B IMS'!$H$5:$H$504,M135))</f>
        <v/>
      </c>
      <c r="P135" s="68" t="str">
        <f>IF(M135="","",INDEX('GSTR-2B IMS'!$L$5:$L$504,M135))</f>
        <v/>
      </c>
      <c r="Q135" s="68" t="str">
        <f>IF(M135="","",INDEX('GSTR-2B IMS'!$M$5:$M$504,M135))</f>
        <v/>
      </c>
      <c r="R135" s="68" t="str">
        <f>IF(M135="","",INDEX('GSTR-2B IMS'!$N$5:$N$504,M135))</f>
        <v/>
      </c>
      <c r="S135" s="68" t="str">
        <f>IF(M135="","",INDEX('GSTR-2B IMS'!$O$5:$O$504,M135))</f>
        <v/>
      </c>
      <c r="T135" s="68" t="str">
        <f>IF(M135="","",INDEX('GSTR-2B IMS'!$P$5:$P$504,M135))</f>
        <v/>
      </c>
      <c r="U135" s="68" t="str">
        <f>IF(M135="","",INDEX('GSTR-2B IMS'!$AF$5:$AF$504,M135))</f>
        <v/>
      </c>
      <c r="V135" s="68" t="str">
        <f t="shared" si="4"/>
        <v/>
      </c>
      <c r="W135" s="68" t="str">
        <f t="shared" si="5"/>
        <v/>
      </c>
      <c r="X135" s="67" t="str">
        <f>IF(A135="","",'Books Register'!AX135)</f>
        <v/>
      </c>
      <c r="Y135" s="67" t="str">
        <f>IF(A135="","",'Books Register'!AV135)</f>
        <v/>
      </c>
      <c r="Z135" s="69" t="str">
        <f>IF(A135="","",'Books Register'!AY135)</f>
        <v/>
      </c>
      <c r="AA135" s="70" t="str">
        <f>IF(A135="","",IF(OR(X135="Duplicate",Y135&lt;&gt;"PASS"),"Critical",IF(X135="Only in Books","High",IF(X135="Exact",IF(ABS(N(W135))&gt;=Setup!$B$23,"High","Low"),"Medium"))))</f>
        <v/>
      </c>
    </row>
    <row r="136" spans="1:27" ht="37.950000000000003" customHeight="1" x14ac:dyDescent="0.25">
      <c r="A136" s="98" t="str">
        <f>IF('Books Register'!A136="","",'Books Register'!A136)</f>
        <v/>
      </c>
      <c r="B136" s="67" t="str">
        <f>IF(A136="","",'Books Register'!C136)</f>
        <v/>
      </c>
      <c r="C136" s="67" t="str">
        <f>IF(A136="","",'Books Register'!D136)</f>
        <v/>
      </c>
      <c r="D136" s="67" t="str">
        <f>IF(A136="","",'Books Register'!F136)</f>
        <v/>
      </c>
      <c r="E136" s="67" t="str">
        <f>IF(A136="","",'Books Register'!G136)</f>
        <v/>
      </c>
      <c r="F136" s="99" t="str">
        <f>IF(A136="","",'Books Register'!H136)</f>
        <v/>
      </c>
      <c r="G136" s="68" t="str">
        <f>IF(A136="","",'Books Register'!L136)</f>
        <v/>
      </c>
      <c r="H136" s="68" t="str">
        <f>IF(A136="","",'Books Register'!M136)</f>
        <v/>
      </c>
      <c r="I136" s="68" t="str">
        <f>IF(A136="","",'Books Register'!N136)</f>
        <v/>
      </c>
      <c r="J136" s="68" t="str">
        <f>IF(A136="","",'Books Register'!O136)</f>
        <v/>
      </c>
      <c r="K136" s="68" t="str">
        <f>IF(A136="","",'Books Register'!P136)</f>
        <v/>
      </c>
      <c r="L136" s="68" t="str">
        <f>IF(A136="","",'Books Register'!AN136)</f>
        <v/>
      </c>
      <c r="M136" s="67" t="str">
        <f>IF(A136="","",'Books Register'!AW136)</f>
        <v/>
      </c>
      <c r="N136" s="67" t="str">
        <f>IF(M136="","",INDEX('GSTR-2B IMS'!$G$5:$G$504,M136))</f>
        <v/>
      </c>
      <c r="O136" s="99" t="str">
        <f>IF(M136="","",INDEX('GSTR-2B IMS'!$H$5:$H$504,M136))</f>
        <v/>
      </c>
      <c r="P136" s="68" t="str">
        <f>IF(M136="","",INDEX('GSTR-2B IMS'!$L$5:$L$504,M136))</f>
        <v/>
      </c>
      <c r="Q136" s="68" t="str">
        <f>IF(M136="","",INDEX('GSTR-2B IMS'!$M$5:$M$504,M136))</f>
        <v/>
      </c>
      <c r="R136" s="68" t="str">
        <f>IF(M136="","",INDEX('GSTR-2B IMS'!$N$5:$N$504,M136))</f>
        <v/>
      </c>
      <c r="S136" s="68" t="str">
        <f>IF(M136="","",INDEX('GSTR-2B IMS'!$O$5:$O$504,M136))</f>
        <v/>
      </c>
      <c r="T136" s="68" t="str">
        <f>IF(M136="","",INDEX('GSTR-2B IMS'!$P$5:$P$504,M136))</f>
        <v/>
      </c>
      <c r="U136" s="68" t="str">
        <f>IF(M136="","",INDEX('GSTR-2B IMS'!$AF$5:$AF$504,M136))</f>
        <v/>
      </c>
      <c r="V136" s="68" t="str">
        <f t="shared" si="4"/>
        <v/>
      </c>
      <c r="W136" s="68" t="str">
        <f t="shared" si="5"/>
        <v/>
      </c>
      <c r="X136" s="67" t="str">
        <f>IF(A136="","",'Books Register'!AX136)</f>
        <v/>
      </c>
      <c r="Y136" s="67" t="str">
        <f>IF(A136="","",'Books Register'!AV136)</f>
        <v/>
      </c>
      <c r="Z136" s="69" t="str">
        <f>IF(A136="","",'Books Register'!AY136)</f>
        <v/>
      </c>
      <c r="AA136" s="70" t="str">
        <f>IF(A136="","",IF(OR(X136="Duplicate",Y136&lt;&gt;"PASS"),"Critical",IF(X136="Only in Books","High",IF(X136="Exact",IF(ABS(N(W136))&gt;=Setup!$B$23,"High","Low"),"Medium"))))</f>
        <v/>
      </c>
    </row>
    <row r="137" spans="1:27" ht="37.950000000000003" customHeight="1" x14ac:dyDescent="0.25">
      <c r="A137" s="98" t="str">
        <f>IF('Books Register'!A137="","",'Books Register'!A137)</f>
        <v/>
      </c>
      <c r="B137" s="67" t="str">
        <f>IF(A137="","",'Books Register'!C137)</f>
        <v/>
      </c>
      <c r="C137" s="67" t="str">
        <f>IF(A137="","",'Books Register'!D137)</f>
        <v/>
      </c>
      <c r="D137" s="67" t="str">
        <f>IF(A137="","",'Books Register'!F137)</f>
        <v/>
      </c>
      <c r="E137" s="67" t="str">
        <f>IF(A137="","",'Books Register'!G137)</f>
        <v/>
      </c>
      <c r="F137" s="99" t="str">
        <f>IF(A137="","",'Books Register'!H137)</f>
        <v/>
      </c>
      <c r="G137" s="68" t="str">
        <f>IF(A137="","",'Books Register'!L137)</f>
        <v/>
      </c>
      <c r="H137" s="68" t="str">
        <f>IF(A137="","",'Books Register'!M137)</f>
        <v/>
      </c>
      <c r="I137" s="68" t="str">
        <f>IF(A137="","",'Books Register'!N137)</f>
        <v/>
      </c>
      <c r="J137" s="68" t="str">
        <f>IF(A137="","",'Books Register'!O137)</f>
        <v/>
      </c>
      <c r="K137" s="68" t="str">
        <f>IF(A137="","",'Books Register'!P137)</f>
        <v/>
      </c>
      <c r="L137" s="68" t="str">
        <f>IF(A137="","",'Books Register'!AN137)</f>
        <v/>
      </c>
      <c r="M137" s="67" t="str">
        <f>IF(A137="","",'Books Register'!AW137)</f>
        <v/>
      </c>
      <c r="N137" s="67" t="str">
        <f>IF(M137="","",INDEX('GSTR-2B IMS'!$G$5:$G$504,M137))</f>
        <v/>
      </c>
      <c r="O137" s="99" t="str">
        <f>IF(M137="","",INDEX('GSTR-2B IMS'!$H$5:$H$504,M137))</f>
        <v/>
      </c>
      <c r="P137" s="68" t="str">
        <f>IF(M137="","",INDEX('GSTR-2B IMS'!$L$5:$L$504,M137))</f>
        <v/>
      </c>
      <c r="Q137" s="68" t="str">
        <f>IF(M137="","",INDEX('GSTR-2B IMS'!$M$5:$M$504,M137))</f>
        <v/>
      </c>
      <c r="R137" s="68" t="str">
        <f>IF(M137="","",INDEX('GSTR-2B IMS'!$N$5:$N$504,M137))</f>
        <v/>
      </c>
      <c r="S137" s="68" t="str">
        <f>IF(M137="","",INDEX('GSTR-2B IMS'!$O$5:$O$504,M137))</f>
        <v/>
      </c>
      <c r="T137" s="68" t="str">
        <f>IF(M137="","",INDEX('GSTR-2B IMS'!$P$5:$P$504,M137))</f>
        <v/>
      </c>
      <c r="U137" s="68" t="str">
        <f>IF(M137="","",INDEX('GSTR-2B IMS'!$AF$5:$AF$504,M137))</f>
        <v/>
      </c>
      <c r="V137" s="68" t="str">
        <f t="shared" si="4"/>
        <v/>
      </c>
      <c r="W137" s="68" t="str">
        <f t="shared" si="5"/>
        <v/>
      </c>
      <c r="X137" s="67" t="str">
        <f>IF(A137="","",'Books Register'!AX137)</f>
        <v/>
      </c>
      <c r="Y137" s="67" t="str">
        <f>IF(A137="","",'Books Register'!AV137)</f>
        <v/>
      </c>
      <c r="Z137" s="69" t="str">
        <f>IF(A137="","",'Books Register'!AY137)</f>
        <v/>
      </c>
      <c r="AA137" s="70" t="str">
        <f>IF(A137="","",IF(OR(X137="Duplicate",Y137&lt;&gt;"PASS"),"Critical",IF(X137="Only in Books","High",IF(X137="Exact",IF(ABS(N(W137))&gt;=Setup!$B$23,"High","Low"),"Medium"))))</f>
        <v/>
      </c>
    </row>
    <row r="138" spans="1:27" ht="37.950000000000003" customHeight="1" x14ac:dyDescent="0.25">
      <c r="A138" s="98" t="str">
        <f>IF('Books Register'!A138="","",'Books Register'!A138)</f>
        <v/>
      </c>
      <c r="B138" s="67" t="str">
        <f>IF(A138="","",'Books Register'!C138)</f>
        <v/>
      </c>
      <c r="C138" s="67" t="str">
        <f>IF(A138="","",'Books Register'!D138)</f>
        <v/>
      </c>
      <c r="D138" s="67" t="str">
        <f>IF(A138="","",'Books Register'!F138)</f>
        <v/>
      </c>
      <c r="E138" s="67" t="str">
        <f>IF(A138="","",'Books Register'!G138)</f>
        <v/>
      </c>
      <c r="F138" s="99" t="str">
        <f>IF(A138="","",'Books Register'!H138)</f>
        <v/>
      </c>
      <c r="G138" s="68" t="str">
        <f>IF(A138="","",'Books Register'!L138)</f>
        <v/>
      </c>
      <c r="H138" s="68" t="str">
        <f>IF(A138="","",'Books Register'!M138)</f>
        <v/>
      </c>
      <c r="I138" s="68" t="str">
        <f>IF(A138="","",'Books Register'!N138)</f>
        <v/>
      </c>
      <c r="J138" s="68" t="str">
        <f>IF(A138="","",'Books Register'!O138)</f>
        <v/>
      </c>
      <c r="K138" s="68" t="str">
        <f>IF(A138="","",'Books Register'!P138)</f>
        <v/>
      </c>
      <c r="L138" s="68" t="str">
        <f>IF(A138="","",'Books Register'!AN138)</f>
        <v/>
      </c>
      <c r="M138" s="67" t="str">
        <f>IF(A138="","",'Books Register'!AW138)</f>
        <v/>
      </c>
      <c r="N138" s="67" t="str">
        <f>IF(M138="","",INDEX('GSTR-2B IMS'!$G$5:$G$504,M138))</f>
        <v/>
      </c>
      <c r="O138" s="99" t="str">
        <f>IF(M138="","",INDEX('GSTR-2B IMS'!$H$5:$H$504,M138))</f>
        <v/>
      </c>
      <c r="P138" s="68" t="str">
        <f>IF(M138="","",INDEX('GSTR-2B IMS'!$L$5:$L$504,M138))</f>
        <v/>
      </c>
      <c r="Q138" s="68" t="str">
        <f>IF(M138="","",INDEX('GSTR-2B IMS'!$M$5:$M$504,M138))</f>
        <v/>
      </c>
      <c r="R138" s="68" t="str">
        <f>IF(M138="","",INDEX('GSTR-2B IMS'!$N$5:$N$504,M138))</f>
        <v/>
      </c>
      <c r="S138" s="68" t="str">
        <f>IF(M138="","",INDEX('GSTR-2B IMS'!$O$5:$O$504,M138))</f>
        <v/>
      </c>
      <c r="T138" s="68" t="str">
        <f>IF(M138="","",INDEX('GSTR-2B IMS'!$P$5:$P$504,M138))</f>
        <v/>
      </c>
      <c r="U138" s="68" t="str">
        <f>IF(M138="","",INDEX('GSTR-2B IMS'!$AF$5:$AF$504,M138))</f>
        <v/>
      </c>
      <c r="V138" s="68" t="str">
        <f t="shared" si="4"/>
        <v/>
      </c>
      <c r="W138" s="68" t="str">
        <f t="shared" si="5"/>
        <v/>
      </c>
      <c r="X138" s="67" t="str">
        <f>IF(A138="","",'Books Register'!AX138)</f>
        <v/>
      </c>
      <c r="Y138" s="67" t="str">
        <f>IF(A138="","",'Books Register'!AV138)</f>
        <v/>
      </c>
      <c r="Z138" s="69" t="str">
        <f>IF(A138="","",'Books Register'!AY138)</f>
        <v/>
      </c>
      <c r="AA138" s="70" t="str">
        <f>IF(A138="","",IF(OR(X138="Duplicate",Y138&lt;&gt;"PASS"),"Critical",IF(X138="Only in Books","High",IF(X138="Exact",IF(ABS(N(W138))&gt;=Setup!$B$23,"High","Low"),"Medium"))))</f>
        <v/>
      </c>
    </row>
    <row r="139" spans="1:27" ht="37.950000000000003" customHeight="1" x14ac:dyDescent="0.25">
      <c r="A139" s="98" t="str">
        <f>IF('Books Register'!A139="","",'Books Register'!A139)</f>
        <v/>
      </c>
      <c r="B139" s="67" t="str">
        <f>IF(A139="","",'Books Register'!C139)</f>
        <v/>
      </c>
      <c r="C139" s="67" t="str">
        <f>IF(A139="","",'Books Register'!D139)</f>
        <v/>
      </c>
      <c r="D139" s="67" t="str">
        <f>IF(A139="","",'Books Register'!F139)</f>
        <v/>
      </c>
      <c r="E139" s="67" t="str">
        <f>IF(A139="","",'Books Register'!G139)</f>
        <v/>
      </c>
      <c r="F139" s="99" t="str">
        <f>IF(A139="","",'Books Register'!H139)</f>
        <v/>
      </c>
      <c r="G139" s="68" t="str">
        <f>IF(A139="","",'Books Register'!L139)</f>
        <v/>
      </c>
      <c r="H139" s="68" t="str">
        <f>IF(A139="","",'Books Register'!M139)</f>
        <v/>
      </c>
      <c r="I139" s="68" t="str">
        <f>IF(A139="","",'Books Register'!N139)</f>
        <v/>
      </c>
      <c r="J139" s="68" t="str">
        <f>IF(A139="","",'Books Register'!O139)</f>
        <v/>
      </c>
      <c r="K139" s="68" t="str">
        <f>IF(A139="","",'Books Register'!P139)</f>
        <v/>
      </c>
      <c r="L139" s="68" t="str">
        <f>IF(A139="","",'Books Register'!AN139)</f>
        <v/>
      </c>
      <c r="M139" s="67" t="str">
        <f>IF(A139="","",'Books Register'!AW139)</f>
        <v/>
      </c>
      <c r="N139" s="67" t="str">
        <f>IF(M139="","",INDEX('GSTR-2B IMS'!$G$5:$G$504,M139))</f>
        <v/>
      </c>
      <c r="O139" s="99" t="str">
        <f>IF(M139="","",INDEX('GSTR-2B IMS'!$H$5:$H$504,M139))</f>
        <v/>
      </c>
      <c r="P139" s="68" t="str">
        <f>IF(M139="","",INDEX('GSTR-2B IMS'!$L$5:$L$504,M139))</f>
        <v/>
      </c>
      <c r="Q139" s="68" t="str">
        <f>IF(M139="","",INDEX('GSTR-2B IMS'!$M$5:$M$504,M139))</f>
        <v/>
      </c>
      <c r="R139" s="68" t="str">
        <f>IF(M139="","",INDEX('GSTR-2B IMS'!$N$5:$N$504,M139))</f>
        <v/>
      </c>
      <c r="S139" s="68" t="str">
        <f>IF(M139="","",INDEX('GSTR-2B IMS'!$O$5:$O$504,M139))</f>
        <v/>
      </c>
      <c r="T139" s="68" t="str">
        <f>IF(M139="","",INDEX('GSTR-2B IMS'!$P$5:$P$504,M139))</f>
        <v/>
      </c>
      <c r="U139" s="68" t="str">
        <f>IF(M139="","",INDEX('GSTR-2B IMS'!$AF$5:$AF$504,M139))</f>
        <v/>
      </c>
      <c r="V139" s="68" t="str">
        <f t="shared" si="4"/>
        <v/>
      </c>
      <c r="W139" s="68" t="str">
        <f t="shared" si="5"/>
        <v/>
      </c>
      <c r="X139" s="67" t="str">
        <f>IF(A139="","",'Books Register'!AX139)</f>
        <v/>
      </c>
      <c r="Y139" s="67" t="str">
        <f>IF(A139="","",'Books Register'!AV139)</f>
        <v/>
      </c>
      <c r="Z139" s="69" t="str">
        <f>IF(A139="","",'Books Register'!AY139)</f>
        <v/>
      </c>
      <c r="AA139" s="70" t="str">
        <f>IF(A139="","",IF(OR(X139="Duplicate",Y139&lt;&gt;"PASS"),"Critical",IF(X139="Only in Books","High",IF(X139="Exact",IF(ABS(N(W139))&gt;=Setup!$B$23,"High","Low"),"Medium"))))</f>
        <v/>
      </c>
    </row>
    <row r="140" spans="1:27" ht="37.950000000000003" customHeight="1" x14ac:dyDescent="0.25">
      <c r="A140" s="98" t="str">
        <f>IF('Books Register'!A140="","",'Books Register'!A140)</f>
        <v/>
      </c>
      <c r="B140" s="67" t="str">
        <f>IF(A140="","",'Books Register'!C140)</f>
        <v/>
      </c>
      <c r="C140" s="67" t="str">
        <f>IF(A140="","",'Books Register'!D140)</f>
        <v/>
      </c>
      <c r="D140" s="67" t="str">
        <f>IF(A140="","",'Books Register'!F140)</f>
        <v/>
      </c>
      <c r="E140" s="67" t="str">
        <f>IF(A140="","",'Books Register'!G140)</f>
        <v/>
      </c>
      <c r="F140" s="99" t="str">
        <f>IF(A140="","",'Books Register'!H140)</f>
        <v/>
      </c>
      <c r="G140" s="68" t="str">
        <f>IF(A140="","",'Books Register'!L140)</f>
        <v/>
      </c>
      <c r="H140" s="68" t="str">
        <f>IF(A140="","",'Books Register'!M140)</f>
        <v/>
      </c>
      <c r="I140" s="68" t="str">
        <f>IF(A140="","",'Books Register'!N140)</f>
        <v/>
      </c>
      <c r="J140" s="68" t="str">
        <f>IF(A140="","",'Books Register'!O140)</f>
        <v/>
      </c>
      <c r="K140" s="68" t="str">
        <f>IF(A140="","",'Books Register'!P140)</f>
        <v/>
      </c>
      <c r="L140" s="68" t="str">
        <f>IF(A140="","",'Books Register'!AN140)</f>
        <v/>
      </c>
      <c r="M140" s="67" t="str">
        <f>IF(A140="","",'Books Register'!AW140)</f>
        <v/>
      </c>
      <c r="N140" s="67" t="str">
        <f>IF(M140="","",INDEX('GSTR-2B IMS'!$G$5:$G$504,M140))</f>
        <v/>
      </c>
      <c r="O140" s="99" t="str">
        <f>IF(M140="","",INDEX('GSTR-2B IMS'!$H$5:$H$504,M140))</f>
        <v/>
      </c>
      <c r="P140" s="68" t="str">
        <f>IF(M140="","",INDEX('GSTR-2B IMS'!$L$5:$L$504,M140))</f>
        <v/>
      </c>
      <c r="Q140" s="68" t="str">
        <f>IF(M140="","",INDEX('GSTR-2B IMS'!$M$5:$M$504,M140))</f>
        <v/>
      </c>
      <c r="R140" s="68" t="str">
        <f>IF(M140="","",INDEX('GSTR-2B IMS'!$N$5:$N$504,M140))</f>
        <v/>
      </c>
      <c r="S140" s="68" t="str">
        <f>IF(M140="","",INDEX('GSTR-2B IMS'!$O$5:$O$504,M140))</f>
        <v/>
      </c>
      <c r="T140" s="68" t="str">
        <f>IF(M140="","",INDEX('GSTR-2B IMS'!$P$5:$P$504,M140))</f>
        <v/>
      </c>
      <c r="U140" s="68" t="str">
        <f>IF(M140="","",INDEX('GSTR-2B IMS'!$AF$5:$AF$504,M140))</f>
        <v/>
      </c>
      <c r="V140" s="68" t="str">
        <f t="shared" si="4"/>
        <v/>
      </c>
      <c r="W140" s="68" t="str">
        <f t="shared" si="5"/>
        <v/>
      </c>
      <c r="X140" s="67" t="str">
        <f>IF(A140="","",'Books Register'!AX140)</f>
        <v/>
      </c>
      <c r="Y140" s="67" t="str">
        <f>IF(A140="","",'Books Register'!AV140)</f>
        <v/>
      </c>
      <c r="Z140" s="69" t="str">
        <f>IF(A140="","",'Books Register'!AY140)</f>
        <v/>
      </c>
      <c r="AA140" s="70" t="str">
        <f>IF(A140="","",IF(OR(X140="Duplicate",Y140&lt;&gt;"PASS"),"Critical",IF(X140="Only in Books","High",IF(X140="Exact",IF(ABS(N(W140))&gt;=Setup!$B$23,"High","Low"),"Medium"))))</f>
        <v/>
      </c>
    </row>
    <row r="141" spans="1:27" ht="37.950000000000003" customHeight="1" x14ac:dyDescent="0.25">
      <c r="A141" s="98" t="str">
        <f>IF('Books Register'!A141="","",'Books Register'!A141)</f>
        <v/>
      </c>
      <c r="B141" s="67" t="str">
        <f>IF(A141="","",'Books Register'!C141)</f>
        <v/>
      </c>
      <c r="C141" s="67" t="str">
        <f>IF(A141="","",'Books Register'!D141)</f>
        <v/>
      </c>
      <c r="D141" s="67" t="str">
        <f>IF(A141="","",'Books Register'!F141)</f>
        <v/>
      </c>
      <c r="E141" s="67" t="str">
        <f>IF(A141="","",'Books Register'!G141)</f>
        <v/>
      </c>
      <c r="F141" s="99" t="str">
        <f>IF(A141="","",'Books Register'!H141)</f>
        <v/>
      </c>
      <c r="G141" s="68" t="str">
        <f>IF(A141="","",'Books Register'!L141)</f>
        <v/>
      </c>
      <c r="H141" s="68" t="str">
        <f>IF(A141="","",'Books Register'!M141)</f>
        <v/>
      </c>
      <c r="I141" s="68" t="str">
        <f>IF(A141="","",'Books Register'!N141)</f>
        <v/>
      </c>
      <c r="J141" s="68" t="str">
        <f>IF(A141="","",'Books Register'!O141)</f>
        <v/>
      </c>
      <c r="K141" s="68" t="str">
        <f>IF(A141="","",'Books Register'!P141)</f>
        <v/>
      </c>
      <c r="L141" s="68" t="str">
        <f>IF(A141="","",'Books Register'!AN141)</f>
        <v/>
      </c>
      <c r="M141" s="67" t="str">
        <f>IF(A141="","",'Books Register'!AW141)</f>
        <v/>
      </c>
      <c r="N141" s="67" t="str">
        <f>IF(M141="","",INDEX('GSTR-2B IMS'!$G$5:$G$504,M141))</f>
        <v/>
      </c>
      <c r="O141" s="99" t="str">
        <f>IF(M141="","",INDEX('GSTR-2B IMS'!$H$5:$H$504,M141))</f>
        <v/>
      </c>
      <c r="P141" s="68" t="str">
        <f>IF(M141="","",INDEX('GSTR-2B IMS'!$L$5:$L$504,M141))</f>
        <v/>
      </c>
      <c r="Q141" s="68" t="str">
        <f>IF(M141="","",INDEX('GSTR-2B IMS'!$M$5:$M$504,M141))</f>
        <v/>
      </c>
      <c r="R141" s="68" t="str">
        <f>IF(M141="","",INDEX('GSTR-2B IMS'!$N$5:$N$504,M141))</f>
        <v/>
      </c>
      <c r="S141" s="68" t="str">
        <f>IF(M141="","",INDEX('GSTR-2B IMS'!$O$5:$O$504,M141))</f>
        <v/>
      </c>
      <c r="T141" s="68" t="str">
        <f>IF(M141="","",INDEX('GSTR-2B IMS'!$P$5:$P$504,M141))</f>
        <v/>
      </c>
      <c r="U141" s="68" t="str">
        <f>IF(M141="","",INDEX('GSTR-2B IMS'!$AF$5:$AF$504,M141))</f>
        <v/>
      </c>
      <c r="V141" s="68" t="str">
        <f t="shared" si="4"/>
        <v/>
      </c>
      <c r="W141" s="68" t="str">
        <f t="shared" si="5"/>
        <v/>
      </c>
      <c r="X141" s="67" t="str">
        <f>IF(A141="","",'Books Register'!AX141)</f>
        <v/>
      </c>
      <c r="Y141" s="67" t="str">
        <f>IF(A141="","",'Books Register'!AV141)</f>
        <v/>
      </c>
      <c r="Z141" s="69" t="str">
        <f>IF(A141="","",'Books Register'!AY141)</f>
        <v/>
      </c>
      <c r="AA141" s="70" t="str">
        <f>IF(A141="","",IF(OR(X141="Duplicate",Y141&lt;&gt;"PASS"),"Critical",IF(X141="Only in Books","High",IF(X141="Exact",IF(ABS(N(W141))&gt;=Setup!$B$23,"High","Low"),"Medium"))))</f>
        <v/>
      </c>
    </row>
    <row r="142" spans="1:27" ht="37.950000000000003" customHeight="1" x14ac:dyDescent="0.25">
      <c r="A142" s="98" t="str">
        <f>IF('Books Register'!A142="","",'Books Register'!A142)</f>
        <v/>
      </c>
      <c r="B142" s="67" t="str">
        <f>IF(A142="","",'Books Register'!C142)</f>
        <v/>
      </c>
      <c r="C142" s="67" t="str">
        <f>IF(A142="","",'Books Register'!D142)</f>
        <v/>
      </c>
      <c r="D142" s="67" t="str">
        <f>IF(A142="","",'Books Register'!F142)</f>
        <v/>
      </c>
      <c r="E142" s="67" t="str">
        <f>IF(A142="","",'Books Register'!G142)</f>
        <v/>
      </c>
      <c r="F142" s="99" t="str">
        <f>IF(A142="","",'Books Register'!H142)</f>
        <v/>
      </c>
      <c r="G142" s="68" t="str">
        <f>IF(A142="","",'Books Register'!L142)</f>
        <v/>
      </c>
      <c r="H142" s="68" t="str">
        <f>IF(A142="","",'Books Register'!M142)</f>
        <v/>
      </c>
      <c r="I142" s="68" t="str">
        <f>IF(A142="","",'Books Register'!N142)</f>
        <v/>
      </c>
      <c r="J142" s="68" t="str">
        <f>IF(A142="","",'Books Register'!O142)</f>
        <v/>
      </c>
      <c r="K142" s="68" t="str">
        <f>IF(A142="","",'Books Register'!P142)</f>
        <v/>
      </c>
      <c r="L142" s="68" t="str">
        <f>IF(A142="","",'Books Register'!AN142)</f>
        <v/>
      </c>
      <c r="M142" s="67" t="str">
        <f>IF(A142="","",'Books Register'!AW142)</f>
        <v/>
      </c>
      <c r="N142" s="67" t="str">
        <f>IF(M142="","",INDEX('GSTR-2B IMS'!$G$5:$G$504,M142))</f>
        <v/>
      </c>
      <c r="O142" s="99" t="str">
        <f>IF(M142="","",INDEX('GSTR-2B IMS'!$H$5:$H$504,M142))</f>
        <v/>
      </c>
      <c r="P142" s="68" t="str">
        <f>IF(M142="","",INDEX('GSTR-2B IMS'!$L$5:$L$504,M142))</f>
        <v/>
      </c>
      <c r="Q142" s="68" t="str">
        <f>IF(M142="","",INDEX('GSTR-2B IMS'!$M$5:$M$504,M142))</f>
        <v/>
      </c>
      <c r="R142" s="68" t="str">
        <f>IF(M142="","",INDEX('GSTR-2B IMS'!$N$5:$N$504,M142))</f>
        <v/>
      </c>
      <c r="S142" s="68" t="str">
        <f>IF(M142="","",INDEX('GSTR-2B IMS'!$O$5:$O$504,M142))</f>
        <v/>
      </c>
      <c r="T142" s="68" t="str">
        <f>IF(M142="","",INDEX('GSTR-2B IMS'!$P$5:$P$504,M142))</f>
        <v/>
      </c>
      <c r="U142" s="68" t="str">
        <f>IF(M142="","",INDEX('GSTR-2B IMS'!$AF$5:$AF$504,M142))</f>
        <v/>
      </c>
      <c r="V142" s="68" t="str">
        <f t="shared" si="4"/>
        <v/>
      </c>
      <c r="W142" s="68" t="str">
        <f t="shared" si="5"/>
        <v/>
      </c>
      <c r="X142" s="67" t="str">
        <f>IF(A142="","",'Books Register'!AX142)</f>
        <v/>
      </c>
      <c r="Y142" s="67" t="str">
        <f>IF(A142="","",'Books Register'!AV142)</f>
        <v/>
      </c>
      <c r="Z142" s="69" t="str">
        <f>IF(A142="","",'Books Register'!AY142)</f>
        <v/>
      </c>
      <c r="AA142" s="70" t="str">
        <f>IF(A142="","",IF(OR(X142="Duplicate",Y142&lt;&gt;"PASS"),"Critical",IF(X142="Only in Books","High",IF(X142="Exact",IF(ABS(N(W142))&gt;=Setup!$B$23,"High","Low"),"Medium"))))</f>
        <v/>
      </c>
    </row>
    <row r="143" spans="1:27" ht="37.950000000000003" customHeight="1" x14ac:dyDescent="0.25">
      <c r="A143" s="98" t="str">
        <f>IF('Books Register'!A143="","",'Books Register'!A143)</f>
        <v/>
      </c>
      <c r="B143" s="67" t="str">
        <f>IF(A143="","",'Books Register'!C143)</f>
        <v/>
      </c>
      <c r="C143" s="67" t="str">
        <f>IF(A143="","",'Books Register'!D143)</f>
        <v/>
      </c>
      <c r="D143" s="67" t="str">
        <f>IF(A143="","",'Books Register'!F143)</f>
        <v/>
      </c>
      <c r="E143" s="67" t="str">
        <f>IF(A143="","",'Books Register'!G143)</f>
        <v/>
      </c>
      <c r="F143" s="99" t="str">
        <f>IF(A143="","",'Books Register'!H143)</f>
        <v/>
      </c>
      <c r="G143" s="68" t="str">
        <f>IF(A143="","",'Books Register'!L143)</f>
        <v/>
      </c>
      <c r="H143" s="68" t="str">
        <f>IF(A143="","",'Books Register'!M143)</f>
        <v/>
      </c>
      <c r="I143" s="68" t="str">
        <f>IF(A143="","",'Books Register'!N143)</f>
        <v/>
      </c>
      <c r="J143" s="68" t="str">
        <f>IF(A143="","",'Books Register'!O143)</f>
        <v/>
      </c>
      <c r="K143" s="68" t="str">
        <f>IF(A143="","",'Books Register'!P143)</f>
        <v/>
      </c>
      <c r="L143" s="68" t="str">
        <f>IF(A143="","",'Books Register'!AN143)</f>
        <v/>
      </c>
      <c r="M143" s="67" t="str">
        <f>IF(A143="","",'Books Register'!AW143)</f>
        <v/>
      </c>
      <c r="N143" s="67" t="str">
        <f>IF(M143="","",INDEX('GSTR-2B IMS'!$G$5:$G$504,M143))</f>
        <v/>
      </c>
      <c r="O143" s="99" t="str">
        <f>IF(M143="","",INDEX('GSTR-2B IMS'!$H$5:$H$504,M143))</f>
        <v/>
      </c>
      <c r="P143" s="68" t="str">
        <f>IF(M143="","",INDEX('GSTR-2B IMS'!$L$5:$L$504,M143))</f>
        <v/>
      </c>
      <c r="Q143" s="68" t="str">
        <f>IF(M143="","",INDEX('GSTR-2B IMS'!$M$5:$M$504,M143))</f>
        <v/>
      </c>
      <c r="R143" s="68" t="str">
        <f>IF(M143="","",INDEX('GSTR-2B IMS'!$N$5:$N$504,M143))</f>
        <v/>
      </c>
      <c r="S143" s="68" t="str">
        <f>IF(M143="","",INDEX('GSTR-2B IMS'!$O$5:$O$504,M143))</f>
        <v/>
      </c>
      <c r="T143" s="68" t="str">
        <f>IF(M143="","",INDEX('GSTR-2B IMS'!$P$5:$P$504,M143))</f>
        <v/>
      </c>
      <c r="U143" s="68" t="str">
        <f>IF(M143="","",INDEX('GSTR-2B IMS'!$AF$5:$AF$504,M143))</f>
        <v/>
      </c>
      <c r="V143" s="68" t="str">
        <f t="shared" si="4"/>
        <v/>
      </c>
      <c r="W143" s="68" t="str">
        <f t="shared" si="5"/>
        <v/>
      </c>
      <c r="X143" s="67" t="str">
        <f>IF(A143="","",'Books Register'!AX143)</f>
        <v/>
      </c>
      <c r="Y143" s="67" t="str">
        <f>IF(A143="","",'Books Register'!AV143)</f>
        <v/>
      </c>
      <c r="Z143" s="69" t="str">
        <f>IF(A143="","",'Books Register'!AY143)</f>
        <v/>
      </c>
      <c r="AA143" s="70" t="str">
        <f>IF(A143="","",IF(OR(X143="Duplicate",Y143&lt;&gt;"PASS"),"Critical",IF(X143="Only in Books","High",IF(X143="Exact",IF(ABS(N(W143))&gt;=Setup!$B$23,"High","Low"),"Medium"))))</f>
        <v/>
      </c>
    </row>
    <row r="144" spans="1:27" ht="37.950000000000003" customHeight="1" x14ac:dyDescent="0.25">
      <c r="A144" s="98" t="str">
        <f>IF('Books Register'!A144="","",'Books Register'!A144)</f>
        <v/>
      </c>
      <c r="B144" s="67" t="str">
        <f>IF(A144="","",'Books Register'!C144)</f>
        <v/>
      </c>
      <c r="C144" s="67" t="str">
        <f>IF(A144="","",'Books Register'!D144)</f>
        <v/>
      </c>
      <c r="D144" s="67" t="str">
        <f>IF(A144="","",'Books Register'!F144)</f>
        <v/>
      </c>
      <c r="E144" s="67" t="str">
        <f>IF(A144="","",'Books Register'!G144)</f>
        <v/>
      </c>
      <c r="F144" s="99" t="str">
        <f>IF(A144="","",'Books Register'!H144)</f>
        <v/>
      </c>
      <c r="G144" s="68" t="str">
        <f>IF(A144="","",'Books Register'!L144)</f>
        <v/>
      </c>
      <c r="H144" s="68" t="str">
        <f>IF(A144="","",'Books Register'!M144)</f>
        <v/>
      </c>
      <c r="I144" s="68" t="str">
        <f>IF(A144="","",'Books Register'!N144)</f>
        <v/>
      </c>
      <c r="J144" s="68" t="str">
        <f>IF(A144="","",'Books Register'!O144)</f>
        <v/>
      </c>
      <c r="K144" s="68" t="str">
        <f>IF(A144="","",'Books Register'!P144)</f>
        <v/>
      </c>
      <c r="L144" s="68" t="str">
        <f>IF(A144="","",'Books Register'!AN144)</f>
        <v/>
      </c>
      <c r="M144" s="67" t="str">
        <f>IF(A144="","",'Books Register'!AW144)</f>
        <v/>
      </c>
      <c r="N144" s="67" t="str">
        <f>IF(M144="","",INDEX('GSTR-2B IMS'!$G$5:$G$504,M144))</f>
        <v/>
      </c>
      <c r="O144" s="99" t="str">
        <f>IF(M144="","",INDEX('GSTR-2B IMS'!$H$5:$H$504,M144))</f>
        <v/>
      </c>
      <c r="P144" s="68" t="str">
        <f>IF(M144="","",INDEX('GSTR-2B IMS'!$L$5:$L$504,M144))</f>
        <v/>
      </c>
      <c r="Q144" s="68" t="str">
        <f>IF(M144="","",INDEX('GSTR-2B IMS'!$M$5:$M$504,M144))</f>
        <v/>
      </c>
      <c r="R144" s="68" t="str">
        <f>IF(M144="","",INDEX('GSTR-2B IMS'!$N$5:$N$504,M144))</f>
        <v/>
      </c>
      <c r="S144" s="68" t="str">
        <f>IF(M144="","",INDEX('GSTR-2B IMS'!$O$5:$O$504,M144))</f>
        <v/>
      </c>
      <c r="T144" s="68" t="str">
        <f>IF(M144="","",INDEX('GSTR-2B IMS'!$P$5:$P$504,M144))</f>
        <v/>
      </c>
      <c r="U144" s="68" t="str">
        <f>IF(M144="","",INDEX('GSTR-2B IMS'!$AF$5:$AF$504,M144))</f>
        <v/>
      </c>
      <c r="V144" s="68" t="str">
        <f t="shared" si="4"/>
        <v/>
      </c>
      <c r="W144" s="68" t="str">
        <f t="shared" si="5"/>
        <v/>
      </c>
      <c r="X144" s="67" t="str">
        <f>IF(A144="","",'Books Register'!AX144)</f>
        <v/>
      </c>
      <c r="Y144" s="67" t="str">
        <f>IF(A144="","",'Books Register'!AV144)</f>
        <v/>
      </c>
      <c r="Z144" s="69" t="str">
        <f>IF(A144="","",'Books Register'!AY144)</f>
        <v/>
      </c>
      <c r="AA144" s="70" t="str">
        <f>IF(A144="","",IF(OR(X144="Duplicate",Y144&lt;&gt;"PASS"),"Critical",IF(X144="Only in Books","High",IF(X144="Exact",IF(ABS(N(W144))&gt;=Setup!$B$23,"High","Low"),"Medium"))))</f>
        <v/>
      </c>
    </row>
    <row r="145" spans="1:27" ht="37.950000000000003" customHeight="1" x14ac:dyDescent="0.25">
      <c r="A145" s="98" t="str">
        <f>IF('Books Register'!A145="","",'Books Register'!A145)</f>
        <v/>
      </c>
      <c r="B145" s="67" t="str">
        <f>IF(A145="","",'Books Register'!C145)</f>
        <v/>
      </c>
      <c r="C145" s="67" t="str">
        <f>IF(A145="","",'Books Register'!D145)</f>
        <v/>
      </c>
      <c r="D145" s="67" t="str">
        <f>IF(A145="","",'Books Register'!F145)</f>
        <v/>
      </c>
      <c r="E145" s="67" t="str">
        <f>IF(A145="","",'Books Register'!G145)</f>
        <v/>
      </c>
      <c r="F145" s="99" t="str">
        <f>IF(A145="","",'Books Register'!H145)</f>
        <v/>
      </c>
      <c r="G145" s="68" t="str">
        <f>IF(A145="","",'Books Register'!L145)</f>
        <v/>
      </c>
      <c r="H145" s="68" t="str">
        <f>IF(A145="","",'Books Register'!M145)</f>
        <v/>
      </c>
      <c r="I145" s="68" t="str">
        <f>IF(A145="","",'Books Register'!N145)</f>
        <v/>
      </c>
      <c r="J145" s="68" t="str">
        <f>IF(A145="","",'Books Register'!O145)</f>
        <v/>
      </c>
      <c r="K145" s="68" t="str">
        <f>IF(A145="","",'Books Register'!P145)</f>
        <v/>
      </c>
      <c r="L145" s="68" t="str">
        <f>IF(A145="","",'Books Register'!AN145)</f>
        <v/>
      </c>
      <c r="M145" s="67" t="str">
        <f>IF(A145="","",'Books Register'!AW145)</f>
        <v/>
      </c>
      <c r="N145" s="67" t="str">
        <f>IF(M145="","",INDEX('GSTR-2B IMS'!$G$5:$G$504,M145))</f>
        <v/>
      </c>
      <c r="O145" s="99" t="str">
        <f>IF(M145="","",INDEX('GSTR-2B IMS'!$H$5:$H$504,M145))</f>
        <v/>
      </c>
      <c r="P145" s="68" t="str">
        <f>IF(M145="","",INDEX('GSTR-2B IMS'!$L$5:$L$504,M145))</f>
        <v/>
      </c>
      <c r="Q145" s="68" t="str">
        <f>IF(M145="","",INDEX('GSTR-2B IMS'!$M$5:$M$504,M145))</f>
        <v/>
      </c>
      <c r="R145" s="68" t="str">
        <f>IF(M145="","",INDEX('GSTR-2B IMS'!$N$5:$N$504,M145))</f>
        <v/>
      </c>
      <c r="S145" s="68" t="str">
        <f>IF(M145="","",INDEX('GSTR-2B IMS'!$O$5:$O$504,M145))</f>
        <v/>
      </c>
      <c r="T145" s="68" t="str">
        <f>IF(M145="","",INDEX('GSTR-2B IMS'!$P$5:$P$504,M145))</f>
        <v/>
      </c>
      <c r="U145" s="68" t="str">
        <f>IF(M145="","",INDEX('GSTR-2B IMS'!$AF$5:$AF$504,M145))</f>
        <v/>
      </c>
      <c r="V145" s="68" t="str">
        <f t="shared" si="4"/>
        <v/>
      </c>
      <c r="W145" s="68" t="str">
        <f t="shared" si="5"/>
        <v/>
      </c>
      <c r="X145" s="67" t="str">
        <f>IF(A145="","",'Books Register'!AX145)</f>
        <v/>
      </c>
      <c r="Y145" s="67" t="str">
        <f>IF(A145="","",'Books Register'!AV145)</f>
        <v/>
      </c>
      <c r="Z145" s="69" t="str">
        <f>IF(A145="","",'Books Register'!AY145)</f>
        <v/>
      </c>
      <c r="AA145" s="70" t="str">
        <f>IF(A145="","",IF(OR(X145="Duplicate",Y145&lt;&gt;"PASS"),"Critical",IF(X145="Only in Books","High",IF(X145="Exact",IF(ABS(N(W145))&gt;=Setup!$B$23,"High","Low"),"Medium"))))</f>
        <v/>
      </c>
    </row>
    <row r="146" spans="1:27" ht="37.950000000000003" customHeight="1" x14ac:dyDescent="0.25">
      <c r="A146" s="98" t="str">
        <f>IF('Books Register'!A146="","",'Books Register'!A146)</f>
        <v/>
      </c>
      <c r="B146" s="67" t="str">
        <f>IF(A146="","",'Books Register'!C146)</f>
        <v/>
      </c>
      <c r="C146" s="67" t="str">
        <f>IF(A146="","",'Books Register'!D146)</f>
        <v/>
      </c>
      <c r="D146" s="67" t="str">
        <f>IF(A146="","",'Books Register'!F146)</f>
        <v/>
      </c>
      <c r="E146" s="67" t="str">
        <f>IF(A146="","",'Books Register'!G146)</f>
        <v/>
      </c>
      <c r="F146" s="99" t="str">
        <f>IF(A146="","",'Books Register'!H146)</f>
        <v/>
      </c>
      <c r="G146" s="68" t="str">
        <f>IF(A146="","",'Books Register'!L146)</f>
        <v/>
      </c>
      <c r="H146" s="68" t="str">
        <f>IF(A146="","",'Books Register'!M146)</f>
        <v/>
      </c>
      <c r="I146" s="68" t="str">
        <f>IF(A146="","",'Books Register'!N146)</f>
        <v/>
      </c>
      <c r="J146" s="68" t="str">
        <f>IF(A146="","",'Books Register'!O146)</f>
        <v/>
      </c>
      <c r="K146" s="68" t="str">
        <f>IF(A146="","",'Books Register'!P146)</f>
        <v/>
      </c>
      <c r="L146" s="68" t="str">
        <f>IF(A146="","",'Books Register'!AN146)</f>
        <v/>
      </c>
      <c r="M146" s="67" t="str">
        <f>IF(A146="","",'Books Register'!AW146)</f>
        <v/>
      </c>
      <c r="N146" s="67" t="str">
        <f>IF(M146="","",INDEX('GSTR-2B IMS'!$G$5:$G$504,M146))</f>
        <v/>
      </c>
      <c r="O146" s="99" t="str">
        <f>IF(M146="","",INDEX('GSTR-2B IMS'!$H$5:$H$504,M146))</f>
        <v/>
      </c>
      <c r="P146" s="68" t="str">
        <f>IF(M146="","",INDEX('GSTR-2B IMS'!$L$5:$L$504,M146))</f>
        <v/>
      </c>
      <c r="Q146" s="68" t="str">
        <f>IF(M146="","",INDEX('GSTR-2B IMS'!$M$5:$M$504,M146))</f>
        <v/>
      </c>
      <c r="R146" s="68" t="str">
        <f>IF(M146="","",INDEX('GSTR-2B IMS'!$N$5:$N$504,M146))</f>
        <v/>
      </c>
      <c r="S146" s="68" t="str">
        <f>IF(M146="","",INDEX('GSTR-2B IMS'!$O$5:$O$504,M146))</f>
        <v/>
      </c>
      <c r="T146" s="68" t="str">
        <f>IF(M146="","",INDEX('GSTR-2B IMS'!$P$5:$P$504,M146))</f>
        <v/>
      </c>
      <c r="U146" s="68" t="str">
        <f>IF(M146="","",INDEX('GSTR-2B IMS'!$AF$5:$AF$504,M146))</f>
        <v/>
      </c>
      <c r="V146" s="68" t="str">
        <f t="shared" si="4"/>
        <v/>
      </c>
      <c r="W146" s="68" t="str">
        <f t="shared" si="5"/>
        <v/>
      </c>
      <c r="X146" s="67" t="str">
        <f>IF(A146="","",'Books Register'!AX146)</f>
        <v/>
      </c>
      <c r="Y146" s="67" t="str">
        <f>IF(A146="","",'Books Register'!AV146)</f>
        <v/>
      </c>
      <c r="Z146" s="69" t="str">
        <f>IF(A146="","",'Books Register'!AY146)</f>
        <v/>
      </c>
      <c r="AA146" s="70" t="str">
        <f>IF(A146="","",IF(OR(X146="Duplicate",Y146&lt;&gt;"PASS"),"Critical",IF(X146="Only in Books","High",IF(X146="Exact",IF(ABS(N(W146))&gt;=Setup!$B$23,"High","Low"),"Medium"))))</f>
        <v/>
      </c>
    </row>
    <row r="147" spans="1:27" ht="37.950000000000003" customHeight="1" x14ac:dyDescent="0.25">
      <c r="A147" s="98" t="str">
        <f>IF('Books Register'!A147="","",'Books Register'!A147)</f>
        <v/>
      </c>
      <c r="B147" s="67" t="str">
        <f>IF(A147="","",'Books Register'!C147)</f>
        <v/>
      </c>
      <c r="C147" s="67" t="str">
        <f>IF(A147="","",'Books Register'!D147)</f>
        <v/>
      </c>
      <c r="D147" s="67" t="str">
        <f>IF(A147="","",'Books Register'!F147)</f>
        <v/>
      </c>
      <c r="E147" s="67" t="str">
        <f>IF(A147="","",'Books Register'!G147)</f>
        <v/>
      </c>
      <c r="F147" s="99" t="str">
        <f>IF(A147="","",'Books Register'!H147)</f>
        <v/>
      </c>
      <c r="G147" s="68" t="str">
        <f>IF(A147="","",'Books Register'!L147)</f>
        <v/>
      </c>
      <c r="H147" s="68" t="str">
        <f>IF(A147="","",'Books Register'!M147)</f>
        <v/>
      </c>
      <c r="I147" s="68" t="str">
        <f>IF(A147="","",'Books Register'!N147)</f>
        <v/>
      </c>
      <c r="J147" s="68" t="str">
        <f>IF(A147="","",'Books Register'!O147)</f>
        <v/>
      </c>
      <c r="K147" s="68" t="str">
        <f>IF(A147="","",'Books Register'!P147)</f>
        <v/>
      </c>
      <c r="L147" s="68" t="str">
        <f>IF(A147="","",'Books Register'!AN147)</f>
        <v/>
      </c>
      <c r="M147" s="67" t="str">
        <f>IF(A147="","",'Books Register'!AW147)</f>
        <v/>
      </c>
      <c r="N147" s="67" t="str">
        <f>IF(M147="","",INDEX('GSTR-2B IMS'!$G$5:$G$504,M147))</f>
        <v/>
      </c>
      <c r="O147" s="99" t="str">
        <f>IF(M147="","",INDEX('GSTR-2B IMS'!$H$5:$H$504,M147))</f>
        <v/>
      </c>
      <c r="P147" s="68" t="str">
        <f>IF(M147="","",INDEX('GSTR-2B IMS'!$L$5:$L$504,M147))</f>
        <v/>
      </c>
      <c r="Q147" s="68" t="str">
        <f>IF(M147="","",INDEX('GSTR-2B IMS'!$M$5:$M$504,M147))</f>
        <v/>
      </c>
      <c r="R147" s="68" t="str">
        <f>IF(M147="","",INDEX('GSTR-2B IMS'!$N$5:$N$504,M147))</f>
        <v/>
      </c>
      <c r="S147" s="68" t="str">
        <f>IF(M147="","",INDEX('GSTR-2B IMS'!$O$5:$O$504,M147))</f>
        <v/>
      </c>
      <c r="T147" s="68" t="str">
        <f>IF(M147="","",INDEX('GSTR-2B IMS'!$P$5:$P$504,M147))</f>
        <v/>
      </c>
      <c r="U147" s="68" t="str">
        <f>IF(M147="","",INDEX('GSTR-2B IMS'!$AF$5:$AF$504,M147))</f>
        <v/>
      </c>
      <c r="V147" s="68" t="str">
        <f t="shared" si="4"/>
        <v/>
      </c>
      <c r="W147" s="68" t="str">
        <f t="shared" si="5"/>
        <v/>
      </c>
      <c r="X147" s="67" t="str">
        <f>IF(A147="","",'Books Register'!AX147)</f>
        <v/>
      </c>
      <c r="Y147" s="67" t="str">
        <f>IF(A147="","",'Books Register'!AV147)</f>
        <v/>
      </c>
      <c r="Z147" s="69" t="str">
        <f>IF(A147="","",'Books Register'!AY147)</f>
        <v/>
      </c>
      <c r="AA147" s="70" t="str">
        <f>IF(A147="","",IF(OR(X147="Duplicate",Y147&lt;&gt;"PASS"),"Critical",IF(X147="Only in Books","High",IF(X147="Exact",IF(ABS(N(W147))&gt;=Setup!$B$23,"High","Low"),"Medium"))))</f>
        <v/>
      </c>
    </row>
    <row r="148" spans="1:27" ht="37.950000000000003" customHeight="1" x14ac:dyDescent="0.25">
      <c r="A148" s="98" t="str">
        <f>IF('Books Register'!A148="","",'Books Register'!A148)</f>
        <v/>
      </c>
      <c r="B148" s="67" t="str">
        <f>IF(A148="","",'Books Register'!C148)</f>
        <v/>
      </c>
      <c r="C148" s="67" t="str">
        <f>IF(A148="","",'Books Register'!D148)</f>
        <v/>
      </c>
      <c r="D148" s="67" t="str">
        <f>IF(A148="","",'Books Register'!F148)</f>
        <v/>
      </c>
      <c r="E148" s="67" t="str">
        <f>IF(A148="","",'Books Register'!G148)</f>
        <v/>
      </c>
      <c r="F148" s="99" t="str">
        <f>IF(A148="","",'Books Register'!H148)</f>
        <v/>
      </c>
      <c r="G148" s="68" t="str">
        <f>IF(A148="","",'Books Register'!L148)</f>
        <v/>
      </c>
      <c r="H148" s="68" t="str">
        <f>IF(A148="","",'Books Register'!M148)</f>
        <v/>
      </c>
      <c r="I148" s="68" t="str">
        <f>IF(A148="","",'Books Register'!N148)</f>
        <v/>
      </c>
      <c r="J148" s="68" t="str">
        <f>IF(A148="","",'Books Register'!O148)</f>
        <v/>
      </c>
      <c r="K148" s="68" t="str">
        <f>IF(A148="","",'Books Register'!P148)</f>
        <v/>
      </c>
      <c r="L148" s="68" t="str">
        <f>IF(A148="","",'Books Register'!AN148)</f>
        <v/>
      </c>
      <c r="M148" s="67" t="str">
        <f>IF(A148="","",'Books Register'!AW148)</f>
        <v/>
      </c>
      <c r="N148" s="67" t="str">
        <f>IF(M148="","",INDEX('GSTR-2B IMS'!$G$5:$G$504,M148))</f>
        <v/>
      </c>
      <c r="O148" s="99" t="str">
        <f>IF(M148="","",INDEX('GSTR-2B IMS'!$H$5:$H$504,M148))</f>
        <v/>
      </c>
      <c r="P148" s="68" t="str">
        <f>IF(M148="","",INDEX('GSTR-2B IMS'!$L$5:$L$504,M148))</f>
        <v/>
      </c>
      <c r="Q148" s="68" t="str">
        <f>IF(M148="","",INDEX('GSTR-2B IMS'!$M$5:$M$504,M148))</f>
        <v/>
      </c>
      <c r="R148" s="68" t="str">
        <f>IF(M148="","",INDEX('GSTR-2B IMS'!$N$5:$N$504,M148))</f>
        <v/>
      </c>
      <c r="S148" s="68" t="str">
        <f>IF(M148="","",INDEX('GSTR-2B IMS'!$O$5:$O$504,M148))</f>
        <v/>
      </c>
      <c r="T148" s="68" t="str">
        <f>IF(M148="","",INDEX('GSTR-2B IMS'!$P$5:$P$504,M148))</f>
        <v/>
      </c>
      <c r="U148" s="68" t="str">
        <f>IF(M148="","",INDEX('GSTR-2B IMS'!$AF$5:$AF$504,M148))</f>
        <v/>
      </c>
      <c r="V148" s="68" t="str">
        <f t="shared" si="4"/>
        <v/>
      </c>
      <c r="W148" s="68" t="str">
        <f t="shared" si="5"/>
        <v/>
      </c>
      <c r="X148" s="67" t="str">
        <f>IF(A148="","",'Books Register'!AX148)</f>
        <v/>
      </c>
      <c r="Y148" s="67" t="str">
        <f>IF(A148="","",'Books Register'!AV148)</f>
        <v/>
      </c>
      <c r="Z148" s="69" t="str">
        <f>IF(A148="","",'Books Register'!AY148)</f>
        <v/>
      </c>
      <c r="AA148" s="70" t="str">
        <f>IF(A148="","",IF(OR(X148="Duplicate",Y148&lt;&gt;"PASS"),"Critical",IF(X148="Only in Books","High",IF(X148="Exact",IF(ABS(N(W148))&gt;=Setup!$B$23,"High","Low"),"Medium"))))</f>
        <v/>
      </c>
    </row>
    <row r="149" spans="1:27" ht="37.950000000000003" customHeight="1" x14ac:dyDescent="0.25">
      <c r="A149" s="98" t="str">
        <f>IF('Books Register'!A149="","",'Books Register'!A149)</f>
        <v/>
      </c>
      <c r="B149" s="67" t="str">
        <f>IF(A149="","",'Books Register'!C149)</f>
        <v/>
      </c>
      <c r="C149" s="67" t="str">
        <f>IF(A149="","",'Books Register'!D149)</f>
        <v/>
      </c>
      <c r="D149" s="67" t="str">
        <f>IF(A149="","",'Books Register'!F149)</f>
        <v/>
      </c>
      <c r="E149" s="67" t="str">
        <f>IF(A149="","",'Books Register'!G149)</f>
        <v/>
      </c>
      <c r="F149" s="99" t="str">
        <f>IF(A149="","",'Books Register'!H149)</f>
        <v/>
      </c>
      <c r="G149" s="68" t="str">
        <f>IF(A149="","",'Books Register'!L149)</f>
        <v/>
      </c>
      <c r="H149" s="68" t="str">
        <f>IF(A149="","",'Books Register'!M149)</f>
        <v/>
      </c>
      <c r="I149" s="68" t="str">
        <f>IF(A149="","",'Books Register'!N149)</f>
        <v/>
      </c>
      <c r="J149" s="68" t="str">
        <f>IF(A149="","",'Books Register'!O149)</f>
        <v/>
      </c>
      <c r="K149" s="68" t="str">
        <f>IF(A149="","",'Books Register'!P149)</f>
        <v/>
      </c>
      <c r="L149" s="68" t="str">
        <f>IF(A149="","",'Books Register'!AN149)</f>
        <v/>
      </c>
      <c r="M149" s="67" t="str">
        <f>IF(A149="","",'Books Register'!AW149)</f>
        <v/>
      </c>
      <c r="N149" s="67" t="str">
        <f>IF(M149="","",INDEX('GSTR-2B IMS'!$G$5:$G$504,M149))</f>
        <v/>
      </c>
      <c r="O149" s="99" t="str">
        <f>IF(M149="","",INDEX('GSTR-2B IMS'!$H$5:$H$504,M149))</f>
        <v/>
      </c>
      <c r="P149" s="68" t="str">
        <f>IF(M149="","",INDEX('GSTR-2B IMS'!$L$5:$L$504,M149))</f>
        <v/>
      </c>
      <c r="Q149" s="68" t="str">
        <f>IF(M149="","",INDEX('GSTR-2B IMS'!$M$5:$M$504,M149))</f>
        <v/>
      </c>
      <c r="R149" s="68" t="str">
        <f>IF(M149="","",INDEX('GSTR-2B IMS'!$N$5:$N$504,M149))</f>
        <v/>
      </c>
      <c r="S149" s="68" t="str">
        <f>IF(M149="","",INDEX('GSTR-2B IMS'!$O$5:$O$504,M149))</f>
        <v/>
      </c>
      <c r="T149" s="68" t="str">
        <f>IF(M149="","",INDEX('GSTR-2B IMS'!$P$5:$P$504,M149))</f>
        <v/>
      </c>
      <c r="U149" s="68" t="str">
        <f>IF(M149="","",INDEX('GSTR-2B IMS'!$AF$5:$AF$504,M149))</f>
        <v/>
      </c>
      <c r="V149" s="68" t="str">
        <f t="shared" si="4"/>
        <v/>
      </c>
      <c r="W149" s="68" t="str">
        <f t="shared" si="5"/>
        <v/>
      </c>
      <c r="X149" s="67" t="str">
        <f>IF(A149="","",'Books Register'!AX149)</f>
        <v/>
      </c>
      <c r="Y149" s="67" t="str">
        <f>IF(A149="","",'Books Register'!AV149)</f>
        <v/>
      </c>
      <c r="Z149" s="69" t="str">
        <f>IF(A149="","",'Books Register'!AY149)</f>
        <v/>
      </c>
      <c r="AA149" s="70" t="str">
        <f>IF(A149="","",IF(OR(X149="Duplicate",Y149&lt;&gt;"PASS"),"Critical",IF(X149="Only in Books","High",IF(X149="Exact",IF(ABS(N(W149))&gt;=Setup!$B$23,"High","Low"),"Medium"))))</f>
        <v/>
      </c>
    </row>
    <row r="150" spans="1:27" ht="37.950000000000003" customHeight="1" x14ac:dyDescent="0.25">
      <c r="A150" s="98" t="str">
        <f>IF('Books Register'!A150="","",'Books Register'!A150)</f>
        <v/>
      </c>
      <c r="B150" s="67" t="str">
        <f>IF(A150="","",'Books Register'!C150)</f>
        <v/>
      </c>
      <c r="C150" s="67" t="str">
        <f>IF(A150="","",'Books Register'!D150)</f>
        <v/>
      </c>
      <c r="D150" s="67" t="str">
        <f>IF(A150="","",'Books Register'!F150)</f>
        <v/>
      </c>
      <c r="E150" s="67" t="str">
        <f>IF(A150="","",'Books Register'!G150)</f>
        <v/>
      </c>
      <c r="F150" s="99" t="str">
        <f>IF(A150="","",'Books Register'!H150)</f>
        <v/>
      </c>
      <c r="G150" s="68" t="str">
        <f>IF(A150="","",'Books Register'!L150)</f>
        <v/>
      </c>
      <c r="H150" s="68" t="str">
        <f>IF(A150="","",'Books Register'!M150)</f>
        <v/>
      </c>
      <c r="I150" s="68" t="str">
        <f>IF(A150="","",'Books Register'!N150)</f>
        <v/>
      </c>
      <c r="J150" s="68" t="str">
        <f>IF(A150="","",'Books Register'!O150)</f>
        <v/>
      </c>
      <c r="K150" s="68" t="str">
        <f>IF(A150="","",'Books Register'!P150)</f>
        <v/>
      </c>
      <c r="L150" s="68" t="str">
        <f>IF(A150="","",'Books Register'!AN150)</f>
        <v/>
      </c>
      <c r="M150" s="67" t="str">
        <f>IF(A150="","",'Books Register'!AW150)</f>
        <v/>
      </c>
      <c r="N150" s="67" t="str">
        <f>IF(M150="","",INDEX('GSTR-2B IMS'!$G$5:$G$504,M150))</f>
        <v/>
      </c>
      <c r="O150" s="99" t="str">
        <f>IF(M150="","",INDEX('GSTR-2B IMS'!$H$5:$H$504,M150))</f>
        <v/>
      </c>
      <c r="P150" s="68" t="str">
        <f>IF(M150="","",INDEX('GSTR-2B IMS'!$L$5:$L$504,M150))</f>
        <v/>
      </c>
      <c r="Q150" s="68" t="str">
        <f>IF(M150="","",INDEX('GSTR-2B IMS'!$M$5:$M$504,M150))</f>
        <v/>
      </c>
      <c r="R150" s="68" t="str">
        <f>IF(M150="","",INDEX('GSTR-2B IMS'!$N$5:$N$504,M150))</f>
        <v/>
      </c>
      <c r="S150" s="68" t="str">
        <f>IF(M150="","",INDEX('GSTR-2B IMS'!$O$5:$O$504,M150))</f>
        <v/>
      </c>
      <c r="T150" s="68" t="str">
        <f>IF(M150="","",INDEX('GSTR-2B IMS'!$P$5:$P$504,M150))</f>
        <v/>
      </c>
      <c r="U150" s="68" t="str">
        <f>IF(M150="","",INDEX('GSTR-2B IMS'!$AF$5:$AF$504,M150))</f>
        <v/>
      </c>
      <c r="V150" s="68" t="str">
        <f t="shared" si="4"/>
        <v/>
      </c>
      <c r="W150" s="68" t="str">
        <f t="shared" si="5"/>
        <v/>
      </c>
      <c r="X150" s="67" t="str">
        <f>IF(A150="","",'Books Register'!AX150)</f>
        <v/>
      </c>
      <c r="Y150" s="67" t="str">
        <f>IF(A150="","",'Books Register'!AV150)</f>
        <v/>
      </c>
      <c r="Z150" s="69" t="str">
        <f>IF(A150="","",'Books Register'!AY150)</f>
        <v/>
      </c>
      <c r="AA150" s="70" t="str">
        <f>IF(A150="","",IF(OR(X150="Duplicate",Y150&lt;&gt;"PASS"),"Critical",IF(X150="Only in Books","High",IF(X150="Exact",IF(ABS(N(W150))&gt;=Setup!$B$23,"High","Low"),"Medium"))))</f>
        <v/>
      </c>
    </row>
    <row r="151" spans="1:27" ht="37.950000000000003" customHeight="1" x14ac:dyDescent="0.25">
      <c r="A151" s="98" t="str">
        <f>IF('Books Register'!A151="","",'Books Register'!A151)</f>
        <v/>
      </c>
      <c r="B151" s="67" t="str">
        <f>IF(A151="","",'Books Register'!C151)</f>
        <v/>
      </c>
      <c r="C151" s="67" t="str">
        <f>IF(A151="","",'Books Register'!D151)</f>
        <v/>
      </c>
      <c r="D151" s="67" t="str">
        <f>IF(A151="","",'Books Register'!F151)</f>
        <v/>
      </c>
      <c r="E151" s="67" t="str">
        <f>IF(A151="","",'Books Register'!G151)</f>
        <v/>
      </c>
      <c r="F151" s="99" t="str">
        <f>IF(A151="","",'Books Register'!H151)</f>
        <v/>
      </c>
      <c r="G151" s="68" t="str">
        <f>IF(A151="","",'Books Register'!L151)</f>
        <v/>
      </c>
      <c r="H151" s="68" t="str">
        <f>IF(A151="","",'Books Register'!M151)</f>
        <v/>
      </c>
      <c r="I151" s="68" t="str">
        <f>IF(A151="","",'Books Register'!N151)</f>
        <v/>
      </c>
      <c r="J151" s="68" t="str">
        <f>IF(A151="","",'Books Register'!O151)</f>
        <v/>
      </c>
      <c r="K151" s="68" t="str">
        <f>IF(A151="","",'Books Register'!P151)</f>
        <v/>
      </c>
      <c r="L151" s="68" t="str">
        <f>IF(A151="","",'Books Register'!AN151)</f>
        <v/>
      </c>
      <c r="M151" s="67" t="str">
        <f>IF(A151="","",'Books Register'!AW151)</f>
        <v/>
      </c>
      <c r="N151" s="67" t="str">
        <f>IF(M151="","",INDEX('GSTR-2B IMS'!$G$5:$G$504,M151))</f>
        <v/>
      </c>
      <c r="O151" s="99" t="str">
        <f>IF(M151="","",INDEX('GSTR-2B IMS'!$H$5:$H$504,M151))</f>
        <v/>
      </c>
      <c r="P151" s="68" t="str">
        <f>IF(M151="","",INDEX('GSTR-2B IMS'!$L$5:$L$504,M151))</f>
        <v/>
      </c>
      <c r="Q151" s="68" t="str">
        <f>IF(M151="","",INDEX('GSTR-2B IMS'!$M$5:$M$504,M151))</f>
        <v/>
      </c>
      <c r="R151" s="68" t="str">
        <f>IF(M151="","",INDEX('GSTR-2B IMS'!$N$5:$N$504,M151))</f>
        <v/>
      </c>
      <c r="S151" s="68" t="str">
        <f>IF(M151="","",INDEX('GSTR-2B IMS'!$O$5:$O$504,M151))</f>
        <v/>
      </c>
      <c r="T151" s="68" t="str">
        <f>IF(M151="","",INDEX('GSTR-2B IMS'!$P$5:$P$504,M151))</f>
        <v/>
      </c>
      <c r="U151" s="68" t="str">
        <f>IF(M151="","",INDEX('GSTR-2B IMS'!$AF$5:$AF$504,M151))</f>
        <v/>
      </c>
      <c r="V151" s="68" t="str">
        <f t="shared" si="4"/>
        <v/>
      </c>
      <c r="W151" s="68" t="str">
        <f t="shared" si="5"/>
        <v/>
      </c>
      <c r="X151" s="67" t="str">
        <f>IF(A151="","",'Books Register'!AX151)</f>
        <v/>
      </c>
      <c r="Y151" s="67" t="str">
        <f>IF(A151="","",'Books Register'!AV151)</f>
        <v/>
      </c>
      <c r="Z151" s="69" t="str">
        <f>IF(A151="","",'Books Register'!AY151)</f>
        <v/>
      </c>
      <c r="AA151" s="70" t="str">
        <f>IF(A151="","",IF(OR(X151="Duplicate",Y151&lt;&gt;"PASS"),"Critical",IF(X151="Only in Books","High",IF(X151="Exact",IF(ABS(N(W151))&gt;=Setup!$B$23,"High","Low"),"Medium"))))</f>
        <v/>
      </c>
    </row>
    <row r="152" spans="1:27" ht="37.950000000000003" customHeight="1" x14ac:dyDescent="0.25">
      <c r="A152" s="98" t="str">
        <f>IF('Books Register'!A152="","",'Books Register'!A152)</f>
        <v/>
      </c>
      <c r="B152" s="67" t="str">
        <f>IF(A152="","",'Books Register'!C152)</f>
        <v/>
      </c>
      <c r="C152" s="67" t="str">
        <f>IF(A152="","",'Books Register'!D152)</f>
        <v/>
      </c>
      <c r="D152" s="67" t="str">
        <f>IF(A152="","",'Books Register'!F152)</f>
        <v/>
      </c>
      <c r="E152" s="67" t="str">
        <f>IF(A152="","",'Books Register'!G152)</f>
        <v/>
      </c>
      <c r="F152" s="99" t="str">
        <f>IF(A152="","",'Books Register'!H152)</f>
        <v/>
      </c>
      <c r="G152" s="68" t="str">
        <f>IF(A152="","",'Books Register'!L152)</f>
        <v/>
      </c>
      <c r="H152" s="68" t="str">
        <f>IF(A152="","",'Books Register'!M152)</f>
        <v/>
      </c>
      <c r="I152" s="68" t="str">
        <f>IF(A152="","",'Books Register'!N152)</f>
        <v/>
      </c>
      <c r="J152" s="68" t="str">
        <f>IF(A152="","",'Books Register'!O152)</f>
        <v/>
      </c>
      <c r="K152" s="68" t="str">
        <f>IF(A152="","",'Books Register'!P152)</f>
        <v/>
      </c>
      <c r="L152" s="68" t="str">
        <f>IF(A152="","",'Books Register'!AN152)</f>
        <v/>
      </c>
      <c r="M152" s="67" t="str">
        <f>IF(A152="","",'Books Register'!AW152)</f>
        <v/>
      </c>
      <c r="N152" s="67" t="str">
        <f>IF(M152="","",INDEX('GSTR-2B IMS'!$G$5:$G$504,M152))</f>
        <v/>
      </c>
      <c r="O152" s="99" t="str">
        <f>IF(M152="","",INDEX('GSTR-2B IMS'!$H$5:$H$504,M152))</f>
        <v/>
      </c>
      <c r="P152" s="68" t="str">
        <f>IF(M152="","",INDEX('GSTR-2B IMS'!$L$5:$L$504,M152))</f>
        <v/>
      </c>
      <c r="Q152" s="68" t="str">
        <f>IF(M152="","",INDEX('GSTR-2B IMS'!$M$5:$M$504,M152))</f>
        <v/>
      </c>
      <c r="R152" s="68" t="str">
        <f>IF(M152="","",INDEX('GSTR-2B IMS'!$N$5:$N$504,M152))</f>
        <v/>
      </c>
      <c r="S152" s="68" t="str">
        <f>IF(M152="","",INDEX('GSTR-2B IMS'!$O$5:$O$504,M152))</f>
        <v/>
      </c>
      <c r="T152" s="68" t="str">
        <f>IF(M152="","",INDEX('GSTR-2B IMS'!$P$5:$P$504,M152))</f>
        <v/>
      </c>
      <c r="U152" s="68" t="str">
        <f>IF(M152="","",INDEX('GSTR-2B IMS'!$AF$5:$AF$504,M152))</f>
        <v/>
      </c>
      <c r="V152" s="68" t="str">
        <f t="shared" si="4"/>
        <v/>
      </c>
      <c r="W152" s="68" t="str">
        <f t="shared" si="5"/>
        <v/>
      </c>
      <c r="X152" s="67" t="str">
        <f>IF(A152="","",'Books Register'!AX152)</f>
        <v/>
      </c>
      <c r="Y152" s="67" t="str">
        <f>IF(A152="","",'Books Register'!AV152)</f>
        <v/>
      </c>
      <c r="Z152" s="69" t="str">
        <f>IF(A152="","",'Books Register'!AY152)</f>
        <v/>
      </c>
      <c r="AA152" s="70" t="str">
        <f>IF(A152="","",IF(OR(X152="Duplicate",Y152&lt;&gt;"PASS"),"Critical",IF(X152="Only in Books","High",IF(X152="Exact",IF(ABS(N(W152))&gt;=Setup!$B$23,"High","Low"),"Medium"))))</f>
        <v/>
      </c>
    </row>
    <row r="153" spans="1:27" ht="37.950000000000003" customHeight="1" x14ac:dyDescent="0.25">
      <c r="A153" s="98" t="str">
        <f>IF('Books Register'!A153="","",'Books Register'!A153)</f>
        <v/>
      </c>
      <c r="B153" s="67" t="str">
        <f>IF(A153="","",'Books Register'!C153)</f>
        <v/>
      </c>
      <c r="C153" s="67" t="str">
        <f>IF(A153="","",'Books Register'!D153)</f>
        <v/>
      </c>
      <c r="D153" s="67" t="str">
        <f>IF(A153="","",'Books Register'!F153)</f>
        <v/>
      </c>
      <c r="E153" s="67" t="str">
        <f>IF(A153="","",'Books Register'!G153)</f>
        <v/>
      </c>
      <c r="F153" s="99" t="str">
        <f>IF(A153="","",'Books Register'!H153)</f>
        <v/>
      </c>
      <c r="G153" s="68" t="str">
        <f>IF(A153="","",'Books Register'!L153)</f>
        <v/>
      </c>
      <c r="H153" s="68" t="str">
        <f>IF(A153="","",'Books Register'!M153)</f>
        <v/>
      </c>
      <c r="I153" s="68" t="str">
        <f>IF(A153="","",'Books Register'!N153)</f>
        <v/>
      </c>
      <c r="J153" s="68" t="str">
        <f>IF(A153="","",'Books Register'!O153)</f>
        <v/>
      </c>
      <c r="K153" s="68" t="str">
        <f>IF(A153="","",'Books Register'!P153)</f>
        <v/>
      </c>
      <c r="L153" s="68" t="str">
        <f>IF(A153="","",'Books Register'!AN153)</f>
        <v/>
      </c>
      <c r="M153" s="67" t="str">
        <f>IF(A153="","",'Books Register'!AW153)</f>
        <v/>
      </c>
      <c r="N153" s="67" t="str">
        <f>IF(M153="","",INDEX('GSTR-2B IMS'!$G$5:$G$504,M153))</f>
        <v/>
      </c>
      <c r="O153" s="99" t="str">
        <f>IF(M153="","",INDEX('GSTR-2B IMS'!$H$5:$H$504,M153))</f>
        <v/>
      </c>
      <c r="P153" s="68" t="str">
        <f>IF(M153="","",INDEX('GSTR-2B IMS'!$L$5:$L$504,M153))</f>
        <v/>
      </c>
      <c r="Q153" s="68" t="str">
        <f>IF(M153="","",INDEX('GSTR-2B IMS'!$M$5:$M$504,M153))</f>
        <v/>
      </c>
      <c r="R153" s="68" t="str">
        <f>IF(M153="","",INDEX('GSTR-2B IMS'!$N$5:$N$504,M153))</f>
        <v/>
      </c>
      <c r="S153" s="68" t="str">
        <f>IF(M153="","",INDEX('GSTR-2B IMS'!$O$5:$O$504,M153))</f>
        <v/>
      </c>
      <c r="T153" s="68" t="str">
        <f>IF(M153="","",INDEX('GSTR-2B IMS'!$P$5:$P$504,M153))</f>
        <v/>
      </c>
      <c r="U153" s="68" t="str">
        <f>IF(M153="","",INDEX('GSTR-2B IMS'!$AF$5:$AF$504,M153))</f>
        <v/>
      </c>
      <c r="V153" s="68" t="str">
        <f t="shared" si="4"/>
        <v/>
      </c>
      <c r="W153" s="68" t="str">
        <f t="shared" si="5"/>
        <v/>
      </c>
      <c r="X153" s="67" t="str">
        <f>IF(A153="","",'Books Register'!AX153)</f>
        <v/>
      </c>
      <c r="Y153" s="67" t="str">
        <f>IF(A153="","",'Books Register'!AV153)</f>
        <v/>
      </c>
      <c r="Z153" s="69" t="str">
        <f>IF(A153="","",'Books Register'!AY153)</f>
        <v/>
      </c>
      <c r="AA153" s="70" t="str">
        <f>IF(A153="","",IF(OR(X153="Duplicate",Y153&lt;&gt;"PASS"),"Critical",IF(X153="Only in Books","High",IF(X153="Exact",IF(ABS(N(W153))&gt;=Setup!$B$23,"High","Low"),"Medium"))))</f>
        <v/>
      </c>
    </row>
    <row r="154" spans="1:27" ht="37.950000000000003" customHeight="1" x14ac:dyDescent="0.25">
      <c r="A154" s="98" t="str">
        <f>IF('Books Register'!A154="","",'Books Register'!A154)</f>
        <v/>
      </c>
      <c r="B154" s="67" t="str">
        <f>IF(A154="","",'Books Register'!C154)</f>
        <v/>
      </c>
      <c r="C154" s="67" t="str">
        <f>IF(A154="","",'Books Register'!D154)</f>
        <v/>
      </c>
      <c r="D154" s="67" t="str">
        <f>IF(A154="","",'Books Register'!F154)</f>
        <v/>
      </c>
      <c r="E154" s="67" t="str">
        <f>IF(A154="","",'Books Register'!G154)</f>
        <v/>
      </c>
      <c r="F154" s="99" t="str">
        <f>IF(A154="","",'Books Register'!H154)</f>
        <v/>
      </c>
      <c r="G154" s="68" t="str">
        <f>IF(A154="","",'Books Register'!L154)</f>
        <v/>
      </c>
      <c r="H154" s="68" t="str">
        <f>IF(A154="","",'Books Register'!M154)</f>
        <v/>
      </c>
      <c r="I154" s="68" t="str">
        <f>IF(A154="","",'Books Register'!N154)</f>
        <v/>
      </c>
      <c r="J154" s="68" t="str">
        <f>IF(A154="","",'Books Register'!O154)</f>
        <v/>
      </c>
      <c r="K154" s="68" t="str">
        <f>IF(A154="","",'Books Register'!P154)</f>
        <v/>
      </c>
      <c r="L154" s="68" t="str">
        <f>IF(A154="","",'Books Register'!AN154)</f>
        <v/>
      </c>
      <c r="M154" s="67" t="str">
        <f>IF(A154="","",'Books Register'!AW154)</f>
        <v/>
      </c>
      <c r="N154" s="67" t="str">
        <f>IF(M154="","",INDEX('GSTR-2B IMS'!$G$5:$G$504,M154))</f>
        <v/>
      </c>
      <c r="O154" s="99" t="str">
        <f>IF(M154="","",INDEX('GSTR-2B IMS'!$H$5:$H$504,M154))</f>
        <v/>
      </c>
      <c r="P154" s="68" t="str">
        <f>IF(M154="","",INDEX('GSTR-2B IMS'!$L$5:$L$504,M154))</f>
        <v/>
      </c>
      <c r="Q154" s="68" t="str">
        <f>IF(M154="","",INDEX('GSTR-2B IMS'!$M$5:$M$504,M154))</f>
        <v/>
      </c>
      <c r="R154" s="68" t="str">
        <f>IF(M154="","",INDEX('GSTR-2B IMS'!$N$5:$N$504,M154))</f>
        <v/>
      </c>
      <c r="S154" s="68" t="str">
        <f>IF(M154="","",INDEX('GSTR-2B IMS'!$O$5:$O$504,M154))</f>
        <v/>
      </c>
      <c r="T154" s="68" t="str">
        <f>IF(M154="","",INDEX('GSTR-2B IMS'!$P$5:$P$504,M154))</f>
        <v/>
      </c>
      <c r="U154" s="68" t="str">
        <f>IF(M154="","",INDEX('GSTR-2B IMS'!$AF$5:$AF$504,M154))</f>
        <v/>
      </c>
      <c r="V154" s="68" t="str">
        <f t="shared" si="4"/>
        <v/>
      </c>
      <c r="W154" s="68" t="str">
        <f t="shared" si="5"/>
        <v/>
      </c>
      <c r="X154" s="67" t="str">
        <f>IF(A154="","",'Books Register'!AX154)</f>
        <v/>
      </c>
      <c r="Y154" s="67" t="str">
        <f>IF(A154="","",'Books Register'!AV154)</f>
        <v/>
      </c>
      <c r="Z154" s="69" t="str">
        <f>IF(A154="","",'Books Register'!AY154)</f>
        <v/>
      </c>
      <c r="AA154" s="70" t="str">
        <f>IF(A154="","",IF(OR(X154="Duplicate",Y154&lt;&gt;"PASS"),"Critical",IF(X154="Only in Books","High",IF(X154="Exact",IF(ABS(N(W154))&gt;=Setup!$B$23,"High","Low"),"Medium"))))</f>
        <v/>
      </c>
    </row>
    <row r="155" spans="1:27" ht="37.950000000000003" customHeight="1" x14ac:dyDescent="0.25">
      <c r="A155" s="98" t="str">
        <f>IF('Books Register'!A155="","",'Books Register'!A155)</f>
        <v/>
      </c>
      <c r="B155" s="67" t="str">
        <f>IF(A155="","",'Books Register'!C155)</f>
        <v/>
      </c>
      <c r="C155" s="67" t="str">
        <f>IF(A155="","",'Books Register'!D155)</f>
        <v/>
      </c>
      <c r="D155" s="67" t="str">
        <f>IF(A155="","",'Books Register'!F155)</f>
        <v/>
      </c>
      <c r="E155" s="67" t="str">
        <f>IF(A155="","",'Books Register'!G155)</f>
        <v/>
      </c>
      <c r="F155" s="99" t="str">
        <f>IF(A155="","",'Books Register'!H155)</f>
        <v/>
      </c>
      <c r="G155" s="68" t="str">
        <f>IF(A155="","",'Books Register'!L155)</f>
        <v/>
      </c>
      <c r="H155" s="68" t="str">
        <f>IF(A155="","",'Books Register'!M155)</f>
        <v/>
      </c>
      <c r="I155" s="68" t="str">
        <f>IF(A155="","",'Books Register'!N155)</f>
        <v/>
      </c>
      <c r="J155" s="68" t="str">
        <f>IF(A155="","",'Books Register'!O155)</f>
        <v/>
      </c>
      <c r="K155" s="68" t="str">
        <f>IF(A155="","",'Books Register'!P155)</f>
        <v/>
      </c>
      <c r="L155" s="68" t="str">
        <f>IF(A155="","",'Books Register'!AN155)</f>
        <v/>
      </c>
      <c r="M155" s="67" t="str">
        <f>IF(A155="","",'Books Register'!AW155)</f>
        <v/>
      </c>
      <c r="N155" s="67" t="str">
        <f>IF(M155="","",INDEX('GSTR-2B IMS'!$G$5:$G$504,M155))</f>
        <v/>
      </c>
      <c r="O155" s="99" t="str">
        <f>IF(M155="","",INDEX('GSTR-2B IMS'!$H$5:$H$504,M155))</f>
        <v/>
      </c>
      <c r="P155" s="68" t="str">
        <f>IF(M155="","",INDEX('GSTR-2B IMS'!$L$5:$L$504,M155))</f>
        <v/>
      </c>
      <c r="Q155" s="68" t="str">
        <f>IF(M155="","",INDEX('GSTR-2B IMS'!$M$5:$M$504,M155))</f>
        <v/>
      </c>
      <c r="R155" s="68" t="str">
        <f>IF(M155="","",INDEX('GSTR-2B IMS'!$N$5:$N$504,M155))</f>
        <v/>
      </c>
      <c r="S155" s="68" t="str">
        <f>IF(M155="","",INDEX('GSTR-2B IMS'!$O$5:$O$504,M155))</f>
        <v/>
      </c>
      <c r="T155" s="68" t="str">
        <f>IF(M155="","",INDEX('GSTR-2B IMS'!$P$5:$P$504,M155))</f>
        <v/>
      </c>
      <c r="U155" s="68" t="str">
        <f>IF(M155="","",INDEX('GSTR-2B IMS'!$AF$5:$AF$504,M155))</f>
        <v/>
      </c>
      <c r="V155" s="68" t="str">
        <f t="shared" si="4"/>
        <v/>
      </c>
      <c r="W155" s="68" t="str">
        <f t="shared" si="5"/>
        <v/>
      </c>
      <c r="X155" s="67" t="str">
        <f>IF(A155="","",'Books Register'!AX155)</f>
        <v/>
      </c>
      <c r="Y155" s="67" t="str">
        <f>IF(A155="","",'Books Register'!AV155)</f>
        <v/>
      </c>
      <c r="Z155" s="69" t="str">
        <f>IF(A155="","",'Books Register'!AY155)</f>
        <v/>
      </c>
      <c r="AA155" s="70" t="str">
        <f>IF(A155="","",IF(OR(X155="Duplicate",Y155&lt;&gt;"PASS"),"Critical",IF(X155="Only in Books","High",IF(X155="Exact",IF(ABS(N(W155))&gt;=Setup!$B$23,"High","Low"),"Medium"))))</f>
        <v/>
      </c>
    </row>
    <row r="156" spans="1:27" ht="37.950000000000003" customHeight="1" x14ac:dyDescent="0.25">
      <c r="A156" s="98" t="str">
        <f>IF('Books Register'!A156="","",'Books Register'!A156)</f>
        <v/>
      </c>
      <c r="B156" s="67" t="str">
        <f>IF(A156="","",'Books Register'!C156)</f>
        <v/>
      </c>
      <c r="C156" s="67" t="str">
        <f>IF(A156="","",'Books Register'!D156)</f>
        <v/>
      </c>
      <c r="D156" s="67" t="str">
        <f>IF(A156="","",'Books Register'!F156)</f>
        <v/>
      </c>
      <c r="E156" s="67" t="str">
        <f>IF(A156="","",'Books Register'!G156)</f>
        <v/>
      </c>
      <c r="F156" s="99" t="str">
        <f>IF(A156="","",'Books Register'!H156)</f>
        <v/>
      </c>
      <c r="G156" s="68" t="str">
        <f>IF(A156="","",'Books Register'!L156)</f>
        <v/>
      </c>
      <c r="H156" s="68" t="str">
        <f>IF(A156="","",'Books Register'!M156)</f>
        <v/>
      </c>
      <c r="I156" s="68" t="str">
        <f>IF(A156="","",'Books Register'!N156)</f>
        <v/>
      </c>
      <c r="J156" s="68" t="str">
        <f>IF(A156="","",'Books Register'!O156)</f>
        <v/>
      </c>
      <c r="K156" s="68" t="str">
        <f>IF(A156="","",'Books Register'!P156)</f>
        <v/>
      </c>
      <c r="L156" s="68" t="str">
        <f>IF(A156="","",'Books Register'!AN156)</f>
        <v/>
      </c>
      <c r="M156" s="67" t="str">
        <f>IF(A156="","",'Books Register'!AW156)</f>
        <v/>
      </c>
      <c r="N156" s="67" t="str">
        <f>IF(M156="","",INDEX('GSTR-2B IMS'!$G$5:$G$504,M156))</f>
        <v/>
      </c>
      <c r="O156" s="99" t="str">
        <f>IF(M156="","",INDEX('GSTR-2B IMS'!$H$5:$H$504,M156))</f>
        <v/>
      </c>
      <c r="P156" s="68" t="str">
        <f>IF(M156="","",INDEX('GSTR-2B IMS'!$L$5:$L$504,M156))</f>
        <v/>
      </c>
      <c r="Q156" s="68" t="str">
        <f>IF(M156="","",INDEX('GSTR-2B IMS'!$M$5:$M$504,M156))</f>
        <v/>
      </c>
      <c r="R156" s="68" t="str">
        <f>IF(M156="","",INDEX('GSTR-2B IMS'!$N$5:$N$504,M156))</f>
        <v/>
      </c>
      <c r="S156" s="68" t="str">
        <f>IF(M156="","",INDEX('GSTR-2B IMS'!$O$5:$O$504,M156))</f>
        <v/>
      </c>
      <c r="T156" s="68" t="str">
        <f>IF(M156="","",INDEX('GSTR-2B IMS'!$P$5:$P$504,M156))</f>
        <v/>
      </c>
      <c r="U156" s="68" t="str">
        <f>IF(M156="","",INDEX('GSTR-2B IMS'!$AF$5:$AF$504,M156))</f>
        <v/>
      </c>
      <c r="V156" s="68" t="str">
        <f t="shared" si="4"/>
        <v/>
      </c>
      <c r="W156" s="68" t="str">
        <f t="shared" si="5"/>
        <v/>
      </c>
      <c r="X156" s="67" t="str">
        <f>IF(A156="","",'Books Register'!AX156)</f>
        <v/>
      </c>
      <c r="Y156" s="67" t="str">
        <f>IF(A156="","",'Books Register'!AV156)</f>
        <v/>
      </c>
      <c r="Z156" s="69" t="str">
        <f>IF(A156="","",'Books Register'!AY156)</f>
        <v/>
      </c>
      <c r="AA156" s="70" t="str">
        <f>IF(A156="","",IF(OR(X156="Duplicate",Y156&lt;&gt;"PASS"),"Critical",IF(X156="Only in Books","High",IF(X156="Exact",IF(ABS(N(W156))&gt;=Setup!$B$23,"High","Low"),"Medium"))))</f>
        <v/>
      </c>
    </row>
    <row r="157" spans="1:27" ht="37.950000000000003" customHeight="1" x14ac:dyDescent="0.25">
      <c r="A157" s="98" t="str">
        <f>IF('Books Register'!A157="","",'Books Register'!A157)</f>
        <v/>
      </c>
      <c r="B157" s="67" t="str">
        <f>IF(A157="","",'Books Register'!C157)</f>
        <v/>
      </c>
      <c r="C157" s="67" t="str">
        <f>IF(A157="","",'Books Register'!D157)</f>
        <v/>
      </c>
      <c r="D157" s="67" t="str">
        <f>IF(A157="","",'Books Register'!F157)</f>
        <v/>
      </c>
      <c r="E157" s="67" t="str">
        <f>IF(A157="","",'Books Register'!G157)</f>
        <v/>
      </c>
      <c r="F157" s="99" t="str">
        <f>IF(A157="","",'Books Register'!H157)</f>
        <v/>
      </c>
      <c r="G157" s="68" t="str">
        <f>IF(A157="","",'Books Register'!L157)</f>
        <v/>
      </c>
      <c r="H157" s="68" t="str">
        <f>IF(A157="","",'Books Register'!M157)</f>
        <v/>
      </c>
      <c r="I157" s="68" t="str">
        <f>IF(A157="","",'Books Register'!N157)</f>
        <v/>
      </c>
      <c r="J157" s="68" t="str">
        <f>IF(A157="","",'Books Register'!O157)</f>
        <v/>
      </c>
      <c r="K157" s="68" t="str">
        <f>IF(A157="","",'Books Register'!P157)</f>
        <v/>
      </c>
      <c r="L157" s="68" t="str">
        <f>IF(A157="","",'Books Register'!AN157)</f>
        <v/>
      </c>
      <c r="M157" s="67" t="str">
        <f>IF(A157="","",'Books Register'!AW157)</f>
        <v/>
      </c>
      <c r="N157" s="67" t="str">
        <f>IF(M157="","",INDEX('GSTR-2B IMS'!$G$5:$G$504,M157))</f>
        <v/>
      </c>
      <c r="O157" s="99" t="str">
        <f>IF(M157="","",INDEX('GSTR-2B IMS'!$H$5:$H$504,M157))</f>
        <v/>
      </c>
      <c r="P157" s="68" t="str">
        <f>IF(M157="","",INDEX('GSTR-2B IMS'!$L$5:$L$504,M157))</f>
        <v/>
      </c>
      <c r="Q157" s="68" t="str">
        <f>IF(M157="","",INDEX('GSTR-2B IMS'!$M$5:$M$504,M157))</f>
        <v/>
      </c>
      <c r="R157" s="68" t="str">
        <f>IF(M157="","",INDEX('GSTR-2B IMS'!$N$5:$N$504,M157))</f>
        <v/>
      </c>
      <c r="S157" s="68" t="str">
        <f>IF(M157="","",INDEX('GSTR-2B IMS'!$O$5:$O$504,M157))</f>
        <v/>
      </c>
      <c r="T157" s="68" t="str">
        <f>IF(M157="","",INDEX('GSTR-2B IMS'!$P$5:$P$504,M157))</f>
        <v/>
      </c>
      <c r="U157" s="68" t="str">
        <f>IF(M157="","",INDEX('GSTR-2B IMS'!$AF$5:$AF$504,M157))</f>
        <v/>
      </c>
      <c r="V157" s="68" t="str">
        <f t="shared" si="4"/>
        <v/>
      </c>
      <c r="W157" s="68" t="str">
        <f t="shared" si="5"/>
        <v/>
      </c>
      <c r="X157" s="67" t="str">
        <f>IF(A157="","",'Books Register'!AX157)</f>
        <v/>
      </c>
      <c r="Y157" s="67" t="str">
        <f>IF(A157="","",'Books Register'!AV157)</f>
        <v/>
      </c>
      <c r="Z157" s="69" t="str">
        <f>IF(A157="","",'Books Register'!AY157)</f>
        <v/>
      </c>
      <c r="AA157" s="70" t="str">
        <f>IF(A157="","",IF(OR(X157="Duplicate",Y157&lt;&gt;"PASS"),"Critical",IF(X157="Only in Books","High",IF(X157="Exact",IF(ABS(N(W157))&gt;=Setup!$B$23,"High","Low"),"Medium"))))</f>
        <v/>
      </c>
    </row>
    <row r="158" spans="1:27" ht="37.950000000000003" customHeight="1" x14ac:dyDescent="0.25">
      <c r="A158" s="98" t="str">
        <f>IF('Books Register'!A158="","",'Books Register'!A158)</f>
        <v/>
      </c>
      <c r="B158" s="67" t="str">
        <f>IF(A158="","",'Books Register'!C158)</f>
        <v/>
      </c>
      <c r="C158" s="67" t="str">
        <f>IF(A158="","",'Books Register'!D158)</f>
        <v/>
      </c>
      <c r="D158" s="67" t="str">
        <f>IF(A158="","",'Books Register'!F158)</f>
        <v/>
      </c>
      <c r="E158" s="67" t="str">
        <f>IF(A158="","",'Books Register'!G158)</f>
        <v/>
      </c>
      <c r="F158" s="99" t="str">
        <f>IF(A158="","",'Books Register'!H158)</f>
        <v/>
      </c>
      <c r="G158" s="68" t="str">
        <f>IF(A158="","",'Books Register'!L158)</f>
        <v/>
      </c>
      <c r="H158" s="68" t="str">
        <f>IF(A158="","",'Books Register'!M158)</f>
        <v/>
      </c>
      <c r="I158" s="68" t="str">
        <f>IF(A158="","",'Books Register'!N158)</f>
        <v/>
      </c>
      <c r="J158" s="68" t="str">
        <f>IF(A158="","",'Books Register'!O158)</f>
        <v/>
      </c>
      <c r="K158" s="68" t="str">
        <f>IF(A158="","",'Books Register'!P158)</f>
        <v/>
      </c>
      <c r="L158" s="68" t="str">
        <f>IF(A158="","",'Books Register'!AN158)</f>
        <v/>
      </c>
      <c r="M158" s="67" t="str">
        <f>IF(A158="","",'Books Register'!AW158)</f>
        <v/>
      </c>
      <c r="N158" s="67" t="str">
        <f>IF(M158="","",INDEX('GSTR-2B IMS'!$G$5:$G$504,M158))</f>
        <v/>
      </c>
      <c r="O158" s="99" t="str">
        <f>IF(M158="","",INDEX('GSTR-2B IMS'!$H$5:$H$504,M158))</f>
        <v/>
      </c>
      <c r="P158" s="68" t="str">
        <f>IF(M158="","",INDEX('GSTR-2B IMS'!$L$5:$L$504,M158))</f>
        <v/>
      </c>
      <c r="Q158" s="68" t="str">
        <f>IF(M158="","",INDEX('GSTR-2B IMS'!$M$5:$M$504,M158))</f>
        <v/>
      </c>
      <c r="R158" s="68" t="str">
        <f>IF(M158="","",INDEX('GSTR-2B IMS'!$N$5:$N$504,M158))</f>
        <v/>
      </c>
      <c r="S158" s="68" t="str">
        <f>IF(M158="","",INDEX('GSTR-2B IMS'!$O$5:$O$504,M158))</f>
        <v/>
      </c>
      <c r="T158" s="68" t="str">
        <f>IF(M158="","",INDEX('GSTR-2B IMS'!$P$5:$P$504,M158))</f>
        <v/>
      </c>
      <c r="U158" s="68" t="str">
        <f>IF(M158="","",INDEX('GSTR-2B IMS'!$AF$5:$AF$504,M158))</f>
        <v/>
      </c>
      <c r="V158" s="68" t="str">
        <f t="shared" si="4"/>
        <v/>
      </c>
      <c r="W158" s="68" t="str">
        <f t="shared" si="5"/>
        <v/>
      </c>
      <c r="X158" s="67" t="str">
        <f>IF(A158="","",'Books Register'!AX158)</f>
        <v/>
      </c>
      <c r="Y158" s="67" t="str">
        <f>IF(A158="","",'Books Register'!AV158)</f>
        <v/>
      </c>
      <c r="Z158" s="69" t="str">
        <f>IF(A158="","",'Books Register'!AY158)</f>
        <v/>
      </c>
      <c r="AA158" s="70" t="str">
        <f>IF(A158="","",IF(OR(X158="Duplicate",Y158&lt;&gt;"PASS"),"Critical",IF(X158="Only in Books","High",IF(X158="Exact",IF(ABS(N(W158))&gt;=Setup!$B$23,"High","Low"),"Medium"))))</f>
        <v/>
      </c>
    </row>
    <row r="159" spans="1:27" ht="37.950000000000003" customHeight="1" x14ac:dyDescent="0.25">
      <c r="A159" s="98" t="str">
        <f>IF('Books Register'!A159="","",'Books Register'!A159)</f>
        <v/>
      </c>
      <c r="B159" s="67" t="str">
        <f>IF(A159="","",'Books Register'!C159)</f>
        <v/>
      </c>
      <c r="C159" s="67" t="str">
        <f>IF(A159="","",'Books Register'!D159)</f>
        <v/>
      </c>
      <c r="D159" s="67" t="str">
        <f>IF(A159="","",'Books Register'!F159)</f>
        <v/>
      </c>
      <c r="E159" s="67" t="str">
        <f>IF(A159="","",'Books Register'!G159)</f>
        <v/>
      </c>
      <c r="F159" s="99" t="str">
        <f>IF(A159="","",'Books Register'!H159)</f>
        <v/>
      </c>
      <c r="G159" s="68" t="str">
        <f>IF(A159="","",'Books Register'!L159)</f>
        <v/>
      </c>
      <c r="H159" s="68" t="str">
        <f>IF(A159="","",'Books Register'!M159)</f>
        <v/>
      </c>
      <c r="I159" s="68" t="str">
        <f>IF(A159="","",'Books Register'!N159)</f>
        <v/>
      </c>
      <c r="J159" s="68" t="str">
        <f>IF(A159="","",'Books Register'!O159)</f>
        <v/>
      </c>
      <c r="K159" s="68" t="str">
        <f>IF(A159="","",'Books Register'!P159)</f>
        <v/>
      </c>
      <c r="L159" s="68" t="str">
        <f>IF(A159="","",'Books Register'!AN159)</f>
        <v/>
      </c>
      <c r="M159" s="67" t="str">
        <f>IF(A159="","",'Books Register'!AW159)</f>
        <v/>
      </c>
      <c r="N159" s="67" t="str">
        <f>IF(M159="","",INDEX('GSTR-2B IMS'!$G$5:$G$504,M159))</f>
        <v/>
      </c>
      <c r="O159" s="99" t="str">
        <f>IF(M159="","",INDEX('GSTR-2B IMS'!$H$5:$H$504,M159))</f>
        <v/>
      </c>
      <c r="P159" s="68" t="str">
        <f>IF(M159="","",INDEX('GSTR-2B IMS'!$L$5:$L$504,M159))</f>
        <v/>
      </c>
      <c r="Q159" s="68" t="str">
        <f>IF(M159="","",INDEX('GSTR-2B IMS'!$M$5:$M$504,M159))</f>
        <v/>
      </c>
      <c r="R159" s="68" t="str">
        <f>IF(M159="","",INDEX('GSTR-2B IMS'!$N$5:$N$504,M159))</f>
        <v/>
      </c>
      <c r="S159" s="68" t="str">
        <f>IF(M159="","",INDEX('GSTR-2B IMS'!$O$5:$O$504,M159))</f>
        <v/>
      </c>
      <c r="T159" s="68" t="str">
        <f>IF(M159="","",INDEX('GSTR-2B IMS'!$P$5:$P$504,M159))</f>
        <v/>
      </c>
      <c r="U159" s="68" t="str">
        <f>IF(M159="","",INDEX('GSTR-2B IMS'!$AF$5:$AF$504,M159))</f>
        <v/>
      </c>
      <c r="V159" s="68" t="str">
        <f t="shared" si="4"/>
        <v/>
      </c>
      <c r="W159" s="68" t="str">
        <f t="shared" si="5"/>
        <v/>
      </c>
      <c r="X159" s="67" t="str">
        <f>IF(A159="","",'Books Register'!AX159)</f>
        <v/>
      </c>
      <c r="Y159" s="67" t="str">
        <f>IF(A159="","",'Books Register'!AV159)</f>
        <v/>
      </c>
      <c r="Z159" s="69" t="str">
        <f>IF(A159="","",'Books Register'!AY159)</f>
        <v/>
      </c>
      <c r="AA159" s="70" t="str">
        <f>IF(A159="","",IF(OR(X159="Duplicate",Y159&lt;&gt;"PASS"),"Critical",IF(X159="Only in Books","High",IF(X159="Exact",IF(ABS(N(W159))&gt;=Setup!$B$23,"High","Low"),"Medium"))))</f>
        <v/>
      </c>
    </row>
    <row r="160" spans="1:27" ht="37.950000000000003" customHeight="1" x14ac:dyDescent="0.25">
      <c r="A160" s="98" t="str">
        <f>IF('Books Register'!A160="","",'Books Register'!A160)</f>
        <v/>
      </c>
      <c r="B160" s="67" t="str">
        <f>IF(A160="","",'Books Register'!C160)</f>
        <v/>
      </c>
      <c r="C160" s="67" t="str">
        <f>IF(A160="","",'Books Register'!D160)</f>
        <v/>
      </c>
      <c r="D160" s="67" t="str">
        <f>IF(A160="","",'Books Register'!F160)</f>
        <v/>
      </c>
      <c r="E160" s="67" t="str">
        <f>IF(A160="","",'Books Register'!G160)</f>
        <v/>
      </c>
      <c r="F160" s="99" t="str">
        <f>IF(A160="","",'Books Register'!H160)</f>
        <v/>
      </c>
      <c r="G160" s="68" t="str">
        <f>IF(A160="","",'Books Register'!L160)</f>
        <v/>
      </c>
      <c r="H160" s="68" t="str">
        <f>IF(A160="","",'Books Register'!M160)</f>
        <v/>
      </c>
      <c r="I160" s="68" t="str">
        <f>IF(A160="","",'Books Register'!N160)</f>
        <v/>
      </c>
      <c r="J160" s="68" t="str">
        <f>IF(A160="","",'Books Register'!O160)</f>
        <v/>
      </c>
      <c r="K160" s="68" t="str">
        <f>IF(A160="","",'Books Register'!P160)</f>
        <v/>
      </c>
      <c r="L160" s="68" t="str">
        <f>IF(A160="","",'Books Register'!AN160)</f>
        <v/>
      </c>
      <c r="M160" s="67" t="str">
        <f>IF(A160="","",'Books Register'!AW160)</f>
        <v/>
      </c>
      <c r="N160" s="67" t="str">
        <f>IF(M160="","",INDEX('GSTR-2B IMS'!$G$5:$G$504,M160))</f>
        <v/>
      </c>
      <c r="O160" s="99" t="str">
        <f>IF(M160="","",INDEX('GSTR-2B IMS'!$H$5:$H$504,M160))</f>
        <v/>
      </c>
      <c r="P160" s="68" t="str">
        <f>IF(M160="","",INDEX('GSTR-2B IMS'!$L$5:$L$504,M160))</f>
        <v/>
      </c>
      <c r="Q160" s="68" t="str">
        <f>IF(M160="","",INDEX('GSTR-2B IMS'!$M$5:$M$504,M160))</f>
        <v/>
      </c>
      <c r="R160" s="68" t="str">
        <f>IF(M160="","",INDEX('GSTR-2B IMS'!$N$5:$N$504,M160))</f>
        <v/>
      </c>
      <c r="S160" s="68" t="str">
        <f>IF(M160="","",INDEX('GSTR-2B IMS'!$O$5:$O$504,M160))</f>
        <v/>
      </c>
      <c r="T160" s="68" t="str">
        <f>IF(M160="","",INDEX('GSTR-2B IMS'!$P$5:$P$504,M160))</f>
        <v/>
      </c>
      <c r="U160" s="68" t="str">
        <f>IF(M160="","",INDEX('GSTR-2B IMS'!$AF$5:$AF$504,M160))</f>
        <v/>
      </c>
      <c r="V160" s="68" t="str">
        <f t="shared" si="4"/>
        <v/>
      </c>
      <c r="W160" s="68" t="str">
        <f t="shared" si="5"/>
        <v/>
      </c>
      <c r="X160" s="67" t="str">
        <f>IF(A160="","",'Books Register'!AX160)</f>
        <v/>
      </c>
      <c r="Y160" s="67" t="str">
        <f>IF(A160="","",'Books Register'!AV160)</f>
        <v/>
      </c>
      <c r="Z160" s="69" t="str">
        <f>IF(A160="","",'Books Register'!AY160)</f>
        <v/>
      </c>
      <c r="AA160" s="70" t="str">
        <f>IF(A160="","",IF(OR(X160="Duplicate",Y160&lt;&gt;"PASS"),"Critical",IF(X160="Only in Books","High",IF(X160="Exact",IF(ABS(N(W160))&gt;=Setup!$B$23,"High","Low"),"Medium"))))</f>
        <v/>
      </c>
    </row>
    <row r="161" spans="1:27" ht="37.950000000000003" customHeight="1" x14ac:dyDescent="0.25">
      <c r="A161" s="98" t="str">
        <f>IF('Books Register'!A161="","",'Books Register'!A161)</f>
        <v/>
      </c>
      <c r="B161" s="67" t="str">
        <f>IF(A161="","",'Books Register'!C161)</f>
        <v/>
      </c>
      <c r="C161" s="67" t="str">
        <f>IF(A161="","",'Books Register'!D161)</f>
        <v/>
      </c>
      <c r="D161" s="67" t="str">
        <f>IF(A161="","",'Books Register'!F161)</f>
        <v/>
      </c>
      <c r="E161" s="67" t="str">
        <f>IF(A161="","",'Books Register'!G161)</f>
        <v/>
      </c>
      <c r="F161" s="99" t="str">
        <f>IF(A161="","",'Books Register'!H161)</f>
        <v/>
      </c>
      <c r="G161" s="68" t="str">
        <f>IF(A161="","",'Books Register'!L161)</f>
        <v/>
      </c>
      <c r="H161" s="68" t="str">
        <f>IF(A161="","",'Books Register'!M161)</f>
        <v/>
      </c>
      <c r="I161" s="68" t="str">
        <f>IF(A161="","",'Books Register'!N161)</f>
        <v/>
      </c>
      <c r="J161" s="68" t="str">
        <f>IF(A161="","",'Books Register'!O161)</f>
        <v/>
      </c>
      <c r="K161" s="68" t="str">
        <f>IF(A161="","",'Books Register'!P161)</f>
        <v/>
      </c>
      <c r="L161" s="68" t="str">
        <f>IF(A161="","",'Books Register'!AN161)</f>
        <v/>
      </c>
      <c r="M161" s="67" t="str">
        <f>IF(A161="","",'Books Register'!AW161)</f>
        <v/>
      </c>
      <c r="N161" s="67" t="str">
        <f>IF(M161="","",INDEX('GSTR-2B IMS'!$G$5:$G$504,M161))</f>
        <v/>
      </c>
      <c r="O161" s="99" t="str">
        <f>IF(M161="","",INDEX('GSTR-2B IMS'!$H$5:$H$504,M161))</f>
        <v/>
      </c>
      <c r="P161" s="68" t="str">
        <f>IF(M161="","",INDEX('GSTR-2B IMS'!$L$5:$L$504,M161))</f>
        <v/>
      </c>
      <c r="Q161" s="68" t="str">
        <f>IF(M161="","",INDEX('GSTR-2B IMS'!$M$5:$M$504,M161))</f>
        <v/>
      </c>
      <c r="R161" s="68" t="str">
        <f>IF(M161="","",INDEX('GSTR-2B IMS'!$N$5:$N$504,M161))</f>
        <v/>
      </c>
      <c r="S161" s="68" t="str">
        <f>IF(M161="","",INDEX('GSTR-2B IMS'!$O$5:$O$504,M161))</f>
        <v/>
      </c>
      <c r="T161" s="68" t="str">
        <f>IF(M161="","",INDEX('GSTR-2B IMS'!$P$5:$P$504,M161))</f>
        <v/>
      </c>
      <c r="U161" s="68" t="str">
        <f>IF(M161="","",INDEX('GSTR-2B IMS'!$AF$5:$AF$504,M161))</f>
        <v/>
      </c>
      <c r="V161" s="68" t="str">
        <f t="shared" si="4"/>
        <v/>
      </c>
      <c r="W161" s="68" t="str">
        <f t="shared" si="5"/>
        <v/>
      </c>
      <c r="X161" s="67" t="str">
        <f>IF(A161="","",'Books Register'!AX161)</f>
        <v/>
      </c>
      <c r="Y161" s="67" t="str">
        <f>IF(A161="","",'Books Register'!AV161)</f>
        <v/>
      </c>
      <c r="Z161" s="69" t="str">
        <f>IF(A161="","",'Books Register'!AY161)</f>
        <v/>
      </c>
      <c r="AA161" s="70" t="str">
        <f>IF(A161="","",IF(OR(X161="Duplicate",Y161&lt;&gt;"PASS"),"Critical",IF(X161="Only in Books","High",IF(X161="Exact",IF(ABS(N(W161))&gt;=Setup!$B$23,"High","Low"),"Medium"))))</f>
        <v/>
      </c>
    </row>
    <row r="162" spans="1:27" ht="37.950000000000003" customHeight="1" x14ac:dyDescent="0.25">
      <c r="A162" s="98" t="str">
        <f>IF('Books Register'!A162="","",'Books Register'!A162)</f>
        <v/>
      </c>
      <c r="B162" s="67" t="str">
        <f>IF(A162="","",'Books Register'!C162)</f>
        <v/>
      </c>
      <c r="C162" s="67" t="str">
        <f>IF(A162="","",'Books Register'!D162)</f>
        <v/>
      </c>
      <c r="D162" s="67" t="str">
        <f>IF(A162="","",'Books Register'!F162)</f>
        <v/>
      </c>
      <c r="E162" s="67" t="str">
        <f>IF(A162="","",'Books Register'!G162)</f>
        <v/>
      </c>
      <c r="F162" s="99" t="str">
        <f>IF(A162="","",'Books Register'!H162)</f>
        <v/>
      </c>
      <c r="G162" s="68" t="str">
        <f>IF(A162="","",'Books Register'!L162)</f>
        <v/>
      </c>
      <c r="H162" s="68" t="str">
        <f>IF(A162="","",'Books Register'!M162)</f>
        <v/>
      </c>
      <c r="I162" s="68" t="str">
        <f>IF(A162="","",'Books Register'!N162)</f>
        <v/>
      </c>
      <c r="J162" s="68" t="str">
        <f>IF(A162="","",'Books Register'!O162)</f>
        <v/>
      </c>
      <c r="K162" s="68" t="str">
        <f>IF(A162="","",'Books Register'!P162)</f>
        <v/>
      </c>
      <c r="L162" s="68" t="str">
        <f>IF(A162="","",'Books Register'!AN162)</f>
        <v/>
      </c>
      <c r="M162" s="67" t="str">
        <f>IF(A162="","",'Books Register'!AW162)</f>
        <v/>
      </c>
      <c r="N162" s="67" t="str">
        <f>IF(M162="","",INDEX('GSTR-2B IMS'!$G$5:$G$504,M162))</f>
        <v/>
      </c>
      <c r="O162" s="99" t="str">
        <f>IF(M162="","",INDEX('GSTR-2B IMS'!$H$5:$H$504,M162))</f>
        <v/>
      </c>
      <c r="P162" s="68" t="str">
        <f>IF(M162="","",INDEX('GSTR-2B IMS'!$L$5:$L$504,M162))</f>
        <v/>
      </c>
      <c r="Q162" s="68" t="str">
        <f>IF(M162="","",INDEX('GSTR-2B IMS'!$M$5:$M$504,M162))</f>
        <v/>
      </c>
      <c r="R162" s="68" t="str">
        <f>IF(M162="","",INDEX('GSTR-2B IMS'!$N$5:$N$504,M162))</f>
        <v/>
      </c>
      <c r="S162" s="68" t="str">
        <f>IF(M162="","",INDEX('GSTR-2B IMS'!$O$5:$O$504,M162))</f>
        <v/>
      </c>
      <c r="T162" s="68" t="str">
        <f>IF(M162="","",INDEX('GSTR-2B IMS'!$P$5:$P$504,M162))</f>
        <v/>
      </c>
      <c r="U162" s="68" t="str">
        <f>IF(M162="","",INDEX('GSTR-2B IMS'!$AF$5:$AF$504,M162))</f>
        <v/>
      </c>
      <c r="V162" s="68" t="str">
        <f t="shared" si="4"/>
        <v/>
      </c>
      <c r="W162" s="68" t="str">
        <f t="shared" si="5"/>
        <v/>
      </c>
      <c r="X162" s="67" t="str">
        <f>IF(A162="","",'Books Register'!AX162)</f>
        <v/>
      </c>
      <c r="Y162" s="67" t="str">
        <f>IF(A162="","",'Books Register'!AV162)</f>
        <v/>
      </c>
      <c r="Z162" s="69" t="str">
        <f>IF(A162="","",'Books Register'!AY162)</f>
        <v/>
      </c>
      <c r="AA162" s="70" t="str">
        <f>IF(A162="","",IF(OR(X162="Duplicate",Y162&lt;&gt;"PASS"),"Critical",IF(X162="Only in Books","High",IF(X162="Exact",IF(ABS(N(W162))&gt;=Setup!$B$23,"High","Low"),"Medium"))))</f>
        <v/>
      </c>
    </row>
    <row r="163" spans="1:27" ht="37.950000000000003" customHeight="1" x14ac:dyDescent="0.25">
      <c r="A163" s="98" t="str">
        <f>IF('Books Register'!A163="","",'Books Register'!A163)</f>
        <v/>
      </c>
      <c r="B163" s="67" t="str">
        <f>IF(A163="","",'Books Register'!C163)</f>
        <v/>
      </c>
      <c r="C163" s="67" t="str">
        <f>IF(A163="","",'Books Register'!D163)</f>
        <v/>
      </c>
      <c r="D163" s="67" t="str">
        <f>IF(A163="","",'Books Register'!F163)</f>
        <v/>
      </c>
      <c r="E163" s="67" t="str">
        <f>IF(A163="","",'Books Register'!G163)</f>
        <v/>
      </c>
      <c r="F163" s="99" t="str">
        <f>IF(A163="","",'Books Register'!H163)</f>
        <v/>
      </c>
      <c r="G163" s="68" t="str">
        <f>IF(A163="","",'Books Register'!L163)</f>
        <v/>
      </c>
      <c r="H163" s="68" t="str">
        <f>IF(A163="","",'Books Register'!M163)</f>
        <v/>
      </c>
      <c r="I163" s="68" t="str">
        <f>IF(A163="","",'Books Register'!N163)</f>
        <v/>
      </c>
      <c r="J163" s="68" t="str">
        <f>IF(A163="","",'Books Register'!O163)</f>
        <v/>
      </c>
      <c r="K163" s="68" t="str">
        <f>IF(A163="","",'Books Register'!P163)</f>
        <v/>
      </c>
      <c r="L163" s="68" t="str">
        <f>IF(A163="","",'Books Register'!AN163)</f>
        <v/>
      </c>
      <c r="M163" s="67" t="str">
        <f>IF(A163="","",'Books Register'!AW163)</f>
        <v/>
      </c>
      <c r="N163" s="67" t="str">
        <f>IF(M163="","",INDEX('GSTR-2B IMS'!$G$5:$G$504,M163))</f>
        <v/>
      </c>
      <c r="O163" s="99" t="str">
        <f>IF(M163="","",INDEX('GSTR-2B IMS'!$H$5:$H$504,M163))</f>
        <v/>
      </c>
      <c r="P163" s="68" t="str">
        <f>IF(M163="","",INDEX('GSTR-2B IMS'!$L$5:$L$504,M163))</f>
        <v/>
      </c>
      <c r="Q163" s="68" t="str">
        <f>IF(M163="","",INDEX('GSTR-2B IMS'!$M$5:$M$504,M163))</f>
        <v/>
      </c>
      <c r="R163" s="68" t="str">
        <f>IF(M163="","",INDEX('GSTR-2B IMS'!$N$5:$N$504,M163))</f>
        <v/>
      </c>
      <c r="S163" s="68" t="str">
        <f>IF(M163="","",INDEX('GSTR-2B IMS'!$O$5:$O$504,M163))</f>
        <v/>
      </c>
      <c r="T163" s="68" t="str">
        <f>IF(M163="","",INDEX('GSTR-2B IMS'!$P$5:$P$504,M163))</f>
        <v/>
      </c>
      <c r="U163" s="68" t="str">
        <f>IF(M163="","",INDEX('GSTR-2B IMS'!$AF$5:$AF$504,M163))</f>
        <v/>
      </c>
      <c r="V163" s="68" t="str">
        <f t="shared" si="4"/>
        <v/>
      </c>
      <c r="W163" s="68" t="str">
        <f t="shared" si="5"/>
        <v/>
      </c>
      <c r="X163" s="67" t="str">
        <f>IF(A163="","",'Books Register'!AX163)</f>
        <v/>
      </c>
      <c r="Y163" s="67" t="str">
        <f>IF(A163="","",'Books Register'!AV163)</f>
        <v/>
      </c>
      <c r="Z163" s="69" t="str">
        <f>IF(A163="","",'Books Register'!AY163)</f>
        <v/>
      </c>
      <c r="AA163" s="70" t="str">
        <f>IF(A163="","",IF(OR(X163="Duplicate",Y163&lt;&gt;"PASS"),"Critical",IF(X163="Only in Books","High",IF(X163="Exact",IF(ABS(N(W163))&gt;=Setup!$B$23,"High","Low"),"Medium"))))</f>
        <v/>
      </c>
    </row>
    <row r="164" spans="1:27" ht="37.950000000000003" customHeight="1" x14ac:dyDescent="0.25">
      <c r="A164" s="98" t="str">
        <f>IF('Books Register'!A164="","",'Books Register'!A164)</f>
        <v/>
      </c>
      <c r="B164" s="67" t="str">
        <f>IF(A164="","",'Books Register'!C164)</f>
        <v/>
      </c>
      <c r="C164" s="67" t="str">
        <f>IF(A164="","",'Books Register'!D164)</f>
        <v/>
      </c>
      <c r="D164" s="67" t="str">
        <f>IF(A164="","",'Books Register'!F164)</f>
        <v/>
      </c>
      <c r="E164" s="67" t="str">
        <f>IF(A164="","",'Books Register'!G164)</f>
        <v/>
      </c>
      <c r="F164" s="99" t="str">
        <f>IF(A164="","",'Books Register'!H164)</f>
        <v/>
      </c>
      <c r="G164" s="68" t="str">
        <f>IF(A164="","",'Books Register'!L164)</f>
        <v/>
      </c>
      <c r="H164" s="68" t="str">
        <f>IF(A164="","",'Books Register'!M164)</f>
        <v/>
      </c>
      <c r="I164" s="68" t="str">
        <f>IF(A164="","",'Books Register'!N164)</f>
        <v/>
      </c>
      <c r="J164" s="68" t="str">
        <f>IF(A164="","",'Books Register'!O164)</f>
        <v/>
      </c>
      <c r="K164" s="68" t="str">
        <f>IF(A164="","",'Books Register'!P164)</f>
        <v/>
      </c>
      <c r="L164" s="68" t="str">
        <f>IF(A164="","",'Books Register'!AN164)</f>
        <v/>
      </c>
      <c r="M164" s="67" t="str">
        <f>IF(A164="","",'Books Register'!AW164)</f>
        <v/>
      </c>
      <c r="N164" s="67" t="str">
        <f>IF(M164="","",INDEX('GSTR-2B IMS'!$G$5:$G$504,M164))</f>
        <v/>
      </c>
      <c r="O164" s="99" t="str">
        <f>IF(M164="","",INDEX('GSTR-2B IMS'!$H$5:$H$504,M164))</f>
        <v/>
      </c>
      <c r="P164" s="68" t="str">
        <f>IF(M164="","",INDEX('GSTR-2B IMS'!$L$5:$L$504,M164))</f>
        <v/>
      </c>
      <c r="Q164" s="68" t="str">
        <f>IF(M164="","",INDEX('GSTR-2B IMS'!$M$5:$M$504,M164))</f>
        <v/>
      </c>
      <c r="R164" s="68" t="str">
        <f>IF(M164="","",INDEX('GSTR-2B IMS'!$N$5:$N$504,M164))</f>
        <v/>
      </c>
      <c r="S164" s="68" t="str">
        <f>IF(M164="","",INDEX('GSTR-2B IMS'!$O$5:$O$504,M164))</f>
        <v/>
      </c>
      <c r="T164" s="68" t="str">
        <f>IF(M164="","",INDEX('GSTR-2B IMS'!$P$5:$P$504,M164))</f>
        <v/>
      </c>
      <c r="U164" s="68" t="str">
        <f>IF(M164="","",INDEX('GSTR-2B IMS'!$AF$5:$AF$504,M164))</f>
        <v/>
      </c>
      <c r="V164" s="68" t="str">
        <f t="shared" si="4"/>
        <v/>
      </c>
      <c r="W164" s="68" t="str">
        <f t="shared" si="5"/>
        <v/>
      </c>
      <c r="X164" s="67" t="str">
        <f>IF(A164="","",'Books Register'!AX164)</f>
        <v/>
      </c>
      <c r="Y164" s="67" t="str">
        <f>IF(A164="","",'Books Register'!AV164)</f>
        <v/>
      </c>
      <c r="Z164" s="69" t="str">
        <f>IF(A164="","",'Books Register'!AY164)</f>
        <v/>
      </c>
      <c r="AA164" s="70" t="str">
        <f>IF(A164="","",IF(OR(X164="Duplicate",Y164&lt;&gt;"PASS"),"Critical",IF(X164="Only in Books","High",IF(X164="Exact",IF(ABS(N(W164))&gt;=Setup!$B$23,"High","Low"),"Medium"))))</f>
        <v/>
      </c>
    </row>
    <row r="165" spans="1:27" ht="37.950000000000003" customHeight="1" x14ac:dyDescent="0.25">
      <c r="A165" s="98" t="str">
        <f>IF('Books Register'!A165="","",'Books Register'!A165)</f>
        <v/>
      </c>
      <c r="B165" s="67" t="str">
        <f>IF(A165="","",'Books Register'!C165)</f>
        <v/>
      </c>
      <c r="C165" s="67" t="str">
        <f>IF(A165="","",'Books Register'!D165)</f>
        <v/>
      </c>
      <c r="D165" s="67" t="str">
        <f>IF(A165="","",'Books Register'!F165)</f>
        <v/>
      </c>
      <c r="E165" s="67" t="str">
        <f>IF(A165="","",'Books Register'!G165)</f>
        <v/>
      </c>
      <c r="F165" s="99" t="str">
        <f>IF(A165="","",'Books Register'!H165)</f>
        <v/>
      </c>
      <c r="G165" s="68" t="str">
        <f>IF(A165="","",'Books Register'!L165)</f>
        <v/>
      </c>
      <c r="H165" s="68" t="str">
        <f>IF(A165="","",'Books Register'!M165)</f>
        <v/>
      </c>
      <c r="I165" s="68" t="str">
        <f>IF(A165="","",'Books Register'!N165)</f>
        <v/>
      </c>
      <c r="J165" s="68" t="str">
        <f>IF(A165="","",'Books Register'!O165)</f>
        <v/>
      </c>
      <c r="K165" s="68" t="str">
        <f>IF(A165="","",'Books Register'!P165)</f>
        <v/>
      </c>
      <c r="L165" s="68" t="str">
        <f>IF(A165="","",'Books Register'!AN165)</f>
        <v/>
      </c>
      <c r="M165" s="67" t="str">
        <f>IF(A165="","",'Books Register'!AW165)</f>
        <v/>
      </c>
      <c r="N165" s="67" t="str">
        <f>IF(M165="","",INDEX('GSTR-2B IMS'!$G$5:$G$504,M165))</f>
        <v/>
      </c>
      <c r="O165" s="99" t="str">
        <f>IF(M165="","",INDEX('GSTR-2B IMS'!$H$5:$H$504,M165))</f>
        <v/>
      </c>
      <c r="P165" s="68" t="str">
        <f>IF(M165="","",INDEX('GSTR-2B IMS'!$L$5:$L$504,M165))</f>
        <v/>
      </c>
      <c r="Q165" s="68" t="str">
        <f>IF(M165="","",INDEX('GSTR-2B IMS'!$M$5:$M$504,M165))</f>
        <v/>
      </c>
      <c r="R165" s="68" t="str">
        <f>IF(M165="","",INDEX('GSTR-2B IMS'!$N$5:$N$504,M165))</f>
        <v/>
      </c>
      <c r="S165" s="68" t="str">
        <f>IF(M165="","",INDEX('GSTR-2B IMS'!$O$5:$O$504,M165))</f>
        <v/>
      </c>
      <c r="T165" s="68" t="str">
        <f>IF(M165="","",INDEX('GSTR-2B IMS'!$P$5:$P$504,M165))</f>
        <v/>
      </c>
      <c r="U165" s="68" t="str">
        <f>IF(M165="","",INDEX('GSTR-2B IMS'!$AF$5:$AF$504,M165))</f>
        <v/>
      </c>
      <c r="V165" s="68" t="str">
        <f t="shared" si="4"/>
        <v/>
      </c>
      <c r="W165" s="68" t="str">
        <f t="shared" si="5"/>
        <v/>
      </c>
      <c r="X165" s="67" t="str">
        <f>IF(A165="","",'Books Register'!AX165)</f>
        <v/>
      </c>
      <c r="Y165" s="67" t="str">
        <f>IF(A165="","",'Books Register'!AV165)</f>
        <v/>
      </c>
      <c r="Z165" s="69" t="str">
        <f>IF(A165="","",'Books Register'!AY165)</f>
        <v/>
      </c>
      <c r="AA165" s="70" t="str">
        <f>IF(A165="","",IF(OR(X165="Duplicate",Y165&lt;&gt;"PASS"),"Critical",IF(X165="Only in Books","High",IF(X165="Exact",IF(ABS(N(W165))&gt;=Setup!$B$23,"High","Low"),"Medium"))))</f>
        <v/>
      </c>
    </row>
    <row r="166" spans="1:27" ht="37.950000000000003" customHeight="1" x14ac:dyDescent="0.25">
      <c r="A166" s="98" t="str">
        <f>IF('Books Register'!A166="","",'Books Register'!A166)</f>
        <v/>
      </c>
      <c r="B166" s="67" t="str">
        <f>IF(A166="","",'Books Register'!C166)</f>
        <v/>
      </c>
      <c r="C166" s="67" t="str">
        <f>IF(A166="","",'Books Register'!D166)</f>
        <v/>
      </c>
      <c r="D166" s="67" t="str">
        <f>IF(A166="","",'Books Register'!F166)</f>
        <v/>
      </c>
      <c r="E166" s="67" t="str">
        <f>IF(A166="","",'Books Register'!G166)</f>
        <v/>
      </c>
      <c r="F166" s="99" t="str">
        <f>IF(A166="","",'Books Register'!H166)</f>
        <v/>
      </c>
      <c r="G166" s="68" t="str">
        <f>IF(A166="","",'Books Register'!L166)</f>
        <v/>
      </c>
      <c r="H166" s="68" t="str">
        <f>IF(A166="","",'Books Register'!M166)</f>
        <v/>
      </c>
      <c r="I166" s="68" t="str">
        <f>IF(A166="","",'Books Register'!N166)</f>
        <v/>
      </c>
      <c r="J166" s="68" t="str">
        <f>IF(A166="","",'Books Register'!O166)</f>
        <v/>
      </c>
      <c r="K166" s="68" t="str">
        <f>IF(A166="","",'Books Register'!P166)</f>
        <v/>
      </c>
      <c r="L166" s="68" t="str">
        <f>IF(A166="","",'Books Register'!AN166)</f>
        <v/>
      </c>
      <c r="M166" s="67" t="str">
        <f>IF(A166="","",'Books Register'!AW166)</f>
        <v/>
      </c>
      <c r="N166" s="67" t="str">
        <f>IF(M166="","",INDEX('GSTR-2B IMS'!$G$5:$G$504,M166))</f>
        <v/>
      </c>
      <c r="O166" s="99" t="str">
        <f>IF(M166="","",INDEX('GSTR-2B IMS'!$H$5:$H$504,M166))</f>
        <v/>
      </c>
      <c r="P166" s="68" t="str">
        <f>IF(M166="","",INDEX('GSTR-2B IMS'!$L$5:$L$504,M166))</f>
        <v/>
      </c>
      <c r="Q166" s="68" t="str">
        <f>IF(M166="","",INDEX('GSTR-2B IMS'!$M$5:$M$504,M166))</f>
        <v/>
      </c>
      <c r="R166" s="68" t="str">
        <f>IF(M166="","",INDEX('GSTR-2B IMS'!$N$5:$N$504,M166))</f>
        <v/>
      </c>
      <c r="S166" s="68" t="str">
        <f>IF(M166="","",INDEX('GSTR-2B IMS'!$O$5:$O$504,M166))</f>
        <v/>
      </c>
      <c r="T166" s="68" t="str">
        <f>IF(M166="","",INDEX('GSTR-2B IMS'!$P$5:$P$504,M166))</f>
        <v/>
      </c>
      <c r="U166" s="68" t="str">
        <f>IF(M166="","",INDEX('GSTR-2B IMS'!$AF$5:$AF$504,M166))</f>
        <v/>
      </c>
      <c r="V166" s="68" t="str">
        <f t="shared" si="4"/>
        <v/>
      </c>
      <c r="W166" s="68" t="str">
        <f t="shared" si="5"/>
        <v/>
      </c>
      <c r="X166" s="67" t="str">
        <f>IF(A166="","",'Books Register'!AX166)</f>
        <v/>
      </c>
      <c r="Y166" s="67" t="str">
        <f>IF(A166="","",'Books Register'!AV166)</f>
        <v/>
      </c>
      <c r="Z166" s="69" t="str">
        <f>IF(A166="","",'Books Register'!AY166)</f>
        <v/>
      </c>
      <c r="AA166" s="70" t="str">
        <f>IF(A166="","",IF(OR(X166="Duplicate",Y166&lt;&gt;"PASS"),"Critical",IF(X166="Only in Books","High",IF(X166="Exact",IF(ABS(N(W166))&gt;=Setup!$B$23,"High","Low"),"Medium"))))</f>
        <v/>
      </c>
    </row>
    <row r="167" spans="1:27" ht="37.950000000000003" customHeight="1" x14ac:dyDescent="0.25">
      <c r="A167" s="98" t="str">
        <f>IF('Books Register'!A167="","",'Books Register'!A167)</f>
        <v/>
      </c>
      <c r="B167" s="67" t="str">
        <f>IF(A167="","",'Books Register'!C167)</f>
        <v/>
      </c>
      <c r="C167" s="67" t="str">
        <f>IF(A167="","",'Books Register'!D167)</f>
        <v/>
      </c>
      <c r="D167" s="67" t="str">
        <f>IF(A167="","",'Books Register'!F167)</f>
        <v/>
      </c>
      <c r="E167" s="67" t="str">
        <f>IF(A167="","",'Books Register'!G167)</f>
        <v/>
      </c>
      <c r="F167" s="99" t="str">
        <f>IF(A167="","",'Books Register'!H167)</f>
        <v/>
      </c>
      <c r="G167" s="68" t="str">
        <f>IF(A167="","",'Books Register'!L167)</f>
        <v/>
      </c>
      <c r="H167" s="68" t="str">
        <f>IF(A167="","",'Books Register'!M167)</f>
        <v/>
      </c>
      <c r="I167" s="68" t="str">
        <f>IF(A167="","",'Books Register'!N167)</f>
        <v/>
      </c>
      <c r="J167" s="68" t="str">
        <f>IF(A167="","",'Books Register'!O167)</f>
        <v/>
      </c>
      <c r="K167" s="68" t="str">
        <f>IF(A167="","",'Books Register'!P167)</f>
        <v/>
      </c>
      <c r="L167" s="68" t="str">
        <f>IF(A167="","",'Books Register'!AN167)</f>
        <v/>
      </c>
      <c r="M167" s="67" t="str">
        <f>IF(A167="","",'Books Register'!AW167)</f>
        <v/>
      </c>
      <c r="N167" s="67" t="str">
        <f>IF(M167="","",INDEX('GSTR-2B IMS'!$G$5:$G$504,M167))</f>
        <v/>
      </c>
      <c r="O167" s="99" t="str">
        <f>IF(M167="","",INDEX('GSTR-2B IMS'!$H$5:$H$504,M167))</f>
        <v/>
      </c>
      <c r="P167" s="68" t="str">
        <f>IF(M167="","",INDEX('GSTR-2B IMS'!$L$5:$L$504,M167))</f>
        <v/>
      </c>
      <c r="Q167" s="68" t="str">
        <f>IF(M167="","",INDEX('GSTR-2B IMS'!$M$5:$M$504,M167))</f>
        <v/>
      </c>
      <c r="R167" s="68" t="str">
        <f>IF(M167="","",INDEX('GSTR-2B IMS'!$N$5:$N$504,M167))</f>
        <v/>
      </c>
      <c r="S167" s="68" t="str">
        <f>IF(M167="","",INDEX('GSTR-2B IMS'!$O$5:$O$504,M167))</f>
        <v/>
      </c>
      <c r="T167" s="68" t="str">
        <f>IF(M167="","",INDEX('GSTR-2B IMS'!$P$5:$P$504,M167))</f>
        <v/>
      </c>
      <c r="U167" s="68" t="str">
        <f>IF(M167="","",INDEX('GSTR-2B IMS'!$AF$5:$AF$504,M167))</f>
        <v/>
      </c>
      <c r="V167" s="68" t="str">
        <f t="shared" si="4"/>
        <v/>
      </c>
      <c r="W167" s="68" t="str">
        <f t="shared" si="5"/>
        <v/>
      </c>
      <c r="X167" s="67" t="str">
        <f>IF(A167="","",'Books Register'!AX167)</f>
        <v/>
      </c>
      <c r="Y167" s="67" t="str">
        <f>IF(A167="","",'Books Register'!AV167)</f>
        <v/>
      </c>
      <c r="Z167" s="69" t="str">
        <f>IF(A167="","",'Books Register'!AY167)</f>
        <v/>
      </c>
      <c r="AA167" s="70" t="str">
        <f>IF(A167="","",IF(OR(X167="Duplicate",Y167&lt;&gt;"PASS"),"Critical",IF(X167="Only in Books","High",IF(X167="Exact",IF(ABS(N(W167))&gt;=Setup!$B$23,"High","Low"),"Medium"))))</f>
        <v/>
      </c>
    </row>
    <row r="168" spans="1:27" ht="37.950000000000003" customHeight="1" x14ac:dyDescent="0.25">
      <c r="A168" s="98" t="str">
        <f>IF('Books Register'!A168="","",'Books Register'!A168)</f>
        <v/>
      </c>
      <c r="B168" s="67" t="str">
        <f>IF(A168="","",'Books Register'!C168)</f>
        <v/>
      </c>
      <c r="C168" s="67" t="str">
        <f>IF(A168="","",'Books Register'!D168)</f>
        <v/>
      </c>
      <c r="D168" s="67" t="str">
        <f>IF(A168="","",'Books Register'!F168)</f>
        <v/>
      </c>
      <c r="E168" s="67" t="str">
        <f>IF(A168="","",'Books Register'!G168)</f>
        <v/>
      </c>
      <c r="F168" s="99" t="str">
        <f>IF(A168="","",'Books Register'!H168)</f>
        <v/>
      </c>
      <c r="G168" s="68" t="str">
        <f>IF(A168="","",'Books Register'!L168)</f>
        <v/>
      </c>
      <c r="H168" s="68" t="str">
        <f>IF(A168="","",'Books Register'!M168)</f>
        <v/>
      </c>
      <c r="I168" s="68" t="str">
        <f>IF(A168="","",'Books Register'!N168)</f>
        <v/>
      </c>
      <c r="J168" s="68" t="str">
        <f>IF(A168="","",'Books Register'!O168)</f>
        <v/>
      </c>
      <c r="K168" s="68" t="str">
        <f>IF(A168="","",'Books Register'!P168)</f>
        <v/>
      </c>
      <c r="L168" s="68" t="str">
        <f>IF(A168="","",'Books Register'!AN168)</f>
        <v/>
      </c>
      <c r="M168" s="67" t="str">
        <f>IF(A168="","",'Books Register'!AW168)</f>
        <v/>
      </c>
      <c r="N168" s="67" t="str">
        <f>IF(M168="","",INDEX('GSTR-2B IMS'!$G$5:$G$504,M168))</f>
        <v/>
      </c>
      <c r="O168" s="99" t="str">
        <f>IF(M168="","",INDEX('GSTR-2B IMS'!$H$5:$H$504,M168))</f>
        <v/>
      </c>
      <c r="P168" s="68" t="str">
        <f>IF(M168="","",INDEX('GSTR-2B IMS'!$L$5:$L$504,M168))</f>
        <v/>
      </c>
      <c r="Q168" s="68" t="str">
        <f>IF(M168="","",INDEX('GSTR-2B IMS'!$M$5:$M$504,M168))</f>
        <v/>
      </c>
      <c r="R168" s="68" t="str">
        <f>IF(M168="","",INDEX('GSTR-2B IMS'!$N$5:$N$504,M168))</f>
        <v/>
      </c>
      <c r="S168" s="68" t="str">
        <f>IF(M168="","",INDEX('GSTR-2B IMS'!$O$5:$O$504,M168))</f>
        <v/>
      </c>
      <c r="T168" s="68" t="str">
        <f>IF(M168="","",INDEX('GSTR-2B IMS'!$P$5:$P$504,M168))</f>
        <v/>
      </c>
      <c r="U168" s="68" t="str">
        <f>IF(M168="","",INDEX('GSTR-2B IMS'!$AF$5:$AF$504,M168))</f>
        <v/>
      </c>
      <c r="V168" s="68" t="str">
        <f t="shared" si="4"/>
        <v/>
      </c>
      <c r="W168" s="68" t="str">
        <f t="shared" si="5"/>
        <v/>
      </c>
      <c r="X168" s="67" t="str">
        <f>IF(A168="","",'Books Register'!AX168)</f>
        <v/>
      </c>
      <c r="Y168" s="67" t="str">
        <f>IF(A168="","",'Books Register'!AV168)</f>
        <v/>
      </c>
      <c r="Z168" s="69" t="str">
        <f>IF(A168="","",'Books Register'!AY168)</f>
        <v/>
      </c>
      <c r="AA168" s="70" t="str">
        <f>IF(A168="","",IF(OR(X168="Duplicate",Y168&lt;&gt;"PASS"),"Critical",IF(X168="Only in Books","High",IF(X168="Exact",IF(ABS(N(W168))&gt;=Setup!$B$23,"High","Low"),"Medium"))))</f>
        <v/>
      </c>
    </row>
    <row r="169" spans="1:27" ht="37.950000000000003" customHeight="1" x14ac:dyDescent="0.25">
      <c r="A169" s="98" t="str">
        <f>IF('Books Register'!A169="","",'Books Register'!A169)</f>
        <v/>
      </c>
      <c r="B169" s="67" t="str">
        <f>IF(A169="","",'Books Register'!C169)</f>
        <v/>
      </c>
      <c r="C169" s="67" t="str">
        <f>IF(A169="","",'Books Register'!D169)</f>
        <v/>
      </c>
      <c r="D169" s="67" t="str">
        <f>IF(A169="","",'Books Register'!F169)</f>
        <v/>
      </c>
      <c r="E169" s="67" t="str">
        <f>IF(A169="","",'Books Register'!G169)</f>
        <v/>
      </c>
      <c r="F169" s="99" t="str">
        <f>IF(A169="","",'Books Register'!H169)</f>
        <v/>
      </c>
      <c r="G169" s="68" t="str">
        <f>IF(A169="","",'Books Register'!L169)</f>
        <v/>
      </c>
      <c r="H169" s="68" t="str">
        <f>IF(A169="","",'Books Register'!M169)</f>
        <v/>
      </c>
      <c r="I169" s="68" t="str">
        <f>IF(A169="","",'Books Register'!N169)</f>
        <v/>
      </c>
      <c r="J169" s="68" t="str">
        <f>IF(A169="","",'Books Register'!O169)</f>
        <v/>
      </c>
      <c r="K169" s="68" t="str">
        <f>IF(A169="","",'Books Register'!P169)</f>
        <v/>
      </c>
      <c r="L169" s="68" t="str">
        <f>IF(A169="","",'Books Register'!AN169)</f>
        <v/>
      </c>
      <c r="M169" s="67" t="str">
        <f>IF(A169="","",'Books Register'!AW169)</f>
        <v/>
      </c>
      <c r="N169" s="67" t="str">
        <f>IF(M169="","",INDEX('GSTR-2B IMS'!$G$5:$G$504,M169))</f>
        <v/>
      </c>
      <c r="O169" s="99" t="str">
        <f>IF(M169="","",INDEX('GSTR-2B IMS'!$H$5:$H$504,M169))</f>
        <v/>
      </c>
      <c r="P169" s="68" t="str">
        <f>IF(M169="","",INDEX('GSTR-2B IMS'!$L$5:$L$504,M169))</f>
        <v/>
      </c>
      <c r="Q169" s="68" t="str">
        <f>IF(M169="","",INDEX('GSTR-2B IMS'!$M$5:$M$504,M169))</f>
        <v/>
      </c>
      <c r="R169" s="68" t="str">
        <f>IF(M169="","",INDEX('GSTR-2B IMS'!$N$5:$N$504,M169))</f>
        <v/>
      </c>
      <c r="S169" s="68" t="str">
        <f>IF(M169="","",INDEX('GSTR-2B IMS'!$O$5:$O$504,M169))</f>
        <v/>
      </c>
      <c r="T169" s="68" t="str">
        <f>IF(M169="","",INDEX('GSTR-2B IMS'!$P$5:$P$504,M169))</f>
        <v/>
      </c>
      <c r="U169" s="68" t="str">
        <f>IF(M169="","",INDEX('GSTR-2B IMS'!$AF$5:$AF$504,M169))</f>
        <v/>
      </c>
      <c r="V169" s="68" t="str">
        <f t="shared" si="4"/>
        <v/>
      </c>
      <c r="W169" s="68" t="str">
        <f t="shared" si="5"/>
        <v/>
      </c>
      <c r="X169" s="67" t="str">
        <f>IF(A169="","",'Books Register'!AX169)</f>
        <v/>
      </c>
      <c r="Y169" s="67" t="str">
        <f>IF(A169="","",'Books Register'!AV169)</f>
        <v/>
      </c>
      <c r="Z169" s="69" t="str">
        <f>IF(A169="","",'Books Register'!AY169)</f>
        <v/>
      </c>
      <c r="AA169" s="70" t="str">
        <f>IF(A169="","",IF(OR(X169="Duplicate",Y169&lt;&gt;"PASS"),"Critical",IF(X169="Only in Books","High",IF(X169="Exact",IF(ABS(N(W169))&gt;=Setup!$B$23,"High","Low"),"Medium"))))</f>
        <v/>
      </c>
    </row>
    <row r="170" spans="1:27" ht="37.950000000000003" customHeight="1" x14ac:dyDescent="0.25">
      <c r="A170" s="98" t="str">
        <f>IF('Books Register'!A170="","",'Books Register'!A170)</f>
        <v/>
      </c>
      <c r="B170" s="67" t="str">
        <f>IF(A170="","",'Books Register'!C170)</f>
        <v/>
      </c>
      <c r="C170" s="67" t="str">
        <f>IF(A170="","",'Books Register'!D170)</f>
        <v/>
      </c>
      <c r="D170" s="67" t="str">
        <f>IF(A170="","",'Books Register'!F170)</f>
        <v/>
      </c>
      <c r="E170" s="67" t="str">
        <f>IF(A170="","",'Books Register'!G170)</f>
        <v/>
      </c>
      <c r="F170" s="99" t="str">
        <f>IF(A170="","",'Books Register'!H170)</f>
        <v/>
      </c>
      <c r="G170" s="68" t="str">
        <f>IF(A170="","",'Books Register'!L170)</f>
        <v/>
      </c>
      <c r="H170" s="68" t="str">
        <f>IF(A170="","",'Books Register'!M170)</f>
        <v/>
      </c>
      <c r="I170" s="68" t="str">
        <f>IF(A170="","",'Books Register'!N170)</f>
        <v/>
      </c>
      <c r="J170" s="68" t="str">
        <f>IF(A170="","",'Books Register'!O170)</f>
        <v/>
      </c>
      <c r="K170" s="68" t="str">
        <f>IF(A170="","",'Books Register'!P170)</f>
        <v/>
      </c>
      <c r="L170" s="68" t="str">
        <f>IF(A170="","",'Books Register'!AN170)</f>
        <v/>
      </c>
      <c r="M170" s="67" t="str">
        <f>IF(A170="","",'Books Register'!AW170)</f>
        <v/>
      </c>
      <c r="N170" s="67" t="str">
        <f>IF(M170="","",INDEX('GSTR-2B IMS'!$G$5:$G$504,M170))</f>
        <v/>
      </c>
      <c r="O170" s="99" t="str">
        <f>IF(M170="","",INDEX('GSTR-2B IMS'!$H$5:$H$504,M170))</f>
        <v/>
      </c>
      <c r="P170" s="68" t="str">
        <f>IF(M170="","",INDEX('GSTR-2B IMS'!$L$5:$L$504,M170))</f>
        <v/>
      </c>
      <c r="Q170" s="68" t="str">
        <f>IF(M170="","",INDEX('GSTR-2B IMS'!$M$5:$M$504,M170))</f>
        <v/>
      </c>
      <c r="R170" s="68" t="str">
        <f>IF(M170="","",INDEX('GSTR-2B IMS'!$N$5:$N$504,M170))</f>
        <v/>
      </c>
      <c r="S170" s="68" t="str">
        <f>IF(M170="","",INDEX('GSTR-2B IMS'!$O$5:$O$504,M170))</f>
        <v/>
      </c>
      <c r="T170" s="68" t="str">
        <f>IF(M170="","",INDEX('GSTR-2B IMS'!$P$5:$P$504,M170))</f>
        <v/>
      </c>
      <c r="U170" s="68" t="str">
        <f>IF(M170="","",INDEX('GSTR-2B IMS'!$AF$5:$AF$504,M170))</f>
        <v/>
      </c>
      <c r="V170" s="68" t="str">
        <f t="shared" si="4"/>
        <v/>
      </c>
      <c r="W170" s="68" t="str">
        <f t="shared" si="5"/>
        <v/>
      </c>
      <c r="X170" s="67" t="str">
        <f>IF(A170="","",'Books Register'!AX170)</f>
        <v/>
      </c>
      <c r="Y170" s="67" t="str">
        <f>IF(A170="","",'Books Register'!AV170)</f>
        <v/>
      </c>
      <c r="Z170" s="69" t="str">
        <f>IF(A170="","",'Books Register'!AY170)</f>
        <v/>
      </c>
      <c r="AA170" s="70" t="str">
        <f>IF(A170="","",IF(OR(X170="Duplicate",Y170&lt;&gt;"PASS"),"Critical",IF(X170="Only in Books","High",IF(X170="Exact",IF(ABS(N(W170))&gt;=Setup!$B$23,"High","Low"),"Medium"))))</f>
        <v/>
      </c>
    </row>
    <row r="171" spans="1:27" ht="37.950000000000003" customHeight="1" x14ac:dyDescent="0.25">
      <c r="A171" s="98" t="str">
        <f>IF('Books Register'!A171="","",'Books Register'!A171)</f>
        <v/>
      </c>
      <c r="B171" s="67" t="str">
        <f>IF(A171="","",'Books Register'!C171)</f>
        <v/>
      </c>
      <c r="C171" s="67" t="str">
        <f>IF(A171="","",'Books Register'!D171)</f>
        <v/>
      </c>
      <c r="D171" s="67" t="str">
        <f>IF(A171="","",'Books Register'!F171)</f>
        <v/>
      </c>
      <c r="E171" s="67" t="str">
        <f>IF(A171="","",'Books Register'!G171)</f>
        <v/>
      </c>
      <c r="F171" s="99" t="str">
        <f>IF(A171="","",'Books Register'!H171)</f>
        <v/>
      </c>
      <c r="G171" s="68" t="str">
        <f>IF(A171="","",'Books Register'!L171)</f>
        <v/>
      </c>
      <c r="H171" s="68" t="str">
        <f>IF(A171="","",'Books Register'!M171)</f>
        <v/>
      </c>
      <c r="I171" s="68" t="str">
        <f>IF(A171="","",'Books Register'!N171)</f>
        <v/>
      </c>
      <c r="J171" s="68" t="str">
        <f>IF(A171="","",'Books Register'!O171)</f>
        <v/>
      </c>
      <c r="K171" s="68" t="str">
        <f>IF(A171="","",'Books Register'!P171)</f>
        <v/>
      </c>
      <c r="L171" s="68" t="str">
        <f>IF(A171="","",'Books Register'!AN171)</f>
        <v/>
      </c>
      <c r="M171" s="67" t="str">
        <f>IF(A171="","",'Books Register'!AW171)</f>
        <v/>
      </c>
      <c r="N171" s="67" t="str">
        <f>IF(M171="","",INDEX('GSTR-2B IMS'!$G$5:$G$504,M171))</f>
        <v/>
      </c>
      <c r="O171" s="99" t="str">
        <f>IF(M171="","",INDEX('GSTR-2B IMS'!$H$5:$H$504,M171))</f>
        <v/>
      </c>
      <c r="P171" s="68" t="str">
        <f>IF(M171="","",INDEX('GSTR-2B IMS'!$L$5:$L$504,M171))</f>
        <v/>
      </c>
      <c r="Q171" s="68" t="str">
        <f>IF(M171="","",INDEX('GSTR-2B IMS'!$M$5:$M$504,M171))</f>
        <v/>
      </c>
      <c r="R171" s="68" t="str">
        <f>IF(M171="","",INDEX('GSTR-2B IMS'!$N$5:$N$504,M171))</f>
        <v/>
      </c>
      <c r="S171" s="68" t="str">
        <f>IF(M171="","",INDEX('GSTR-2B IMS'!$O$5:$O$504,M171))</f>
        <v/>
      </c>
      <c r="T171" s="68" t="str">
        <f>IF(M171="","",INDEX('GSTR-2B IMS'!$P$5:$P$504,M171))</f>
        <v/>
      </c>
      <c r="U171" s="68" t="str">
        <f>IF(M171="","",INDEX('GSTR-2B IMS'!$AF$5:$AF$504,M171))</f>
        <v/>
      </c>
      <c r="V171" s="68" t="str">
        <f t="shared" si="4"/>
        <v/>
      </c>
      <c r="W171" s="68" t="str">
        <f t="shared" si="5"/>
        <v/>
      </c>
      <c r="X171" s="67" t="str">
        <f>IF(A171="","",'Books Register'!AX171)</f>
        <v/>
      </c>
      <c r="Y171" s="67" t="str">
        <f>IF(A171="","",'Books Register'!AV171)</f>
        <v/>
      </c>
      <c r="Z171" s="69" t="str">
        <f>IF(A171="","",'Books Register'!AY171)</f>
        <v/>
      </c>
      <c r="AA171" s="70" t="str">
        <f>IF(A171="","",IF(OR(X171="Duplicate",Y171&lt;&gt;"PASS"),"Critical",IF(X171="Only in Books","High",IF(X171="Exact",IF(ABS(N(W171))&gt;=Setup!$B$23,"High","Low"),"Medium"))))</f>
        <v/>
      </c>
    </row>
    <row r="172" spans="1:27" ht="37.950000000000003" customHeight="1" x14ac:dyDescent="0.25">
      <c r="A172" s="98" t="str">
        <f>IF('Books Register'!A172="","",'Books Register'!A172)</f>
        <v/>
      </c>
      <c r="B172" s="67" t="str">
        <f>IF(A172="","",'Books Register'!C172)</f>
        <v/>
      </c>
      <c r="C172" s="67" t="str">
        <f>IF(A172="","",'Books Register'!D172)</f>
        <v/>
      </c>
      <c r="D172" s="67" t="str">
        <f>IF(A172="","",'Books Register'!F172)</f>
        <v/>
      </c>
      <c r="E172" s="67" t="str">
        <f>IF(A172="","",'Books Register'!G172)</f>
        <v/>
      </c>
      <c r="F172" s="99" t="str">
        <f>IF(A172="","",'Books Register'!H172)</f>
        <v/>
      </c>
      <c r="G172" s="68" t="str">
        <f>IF(A172="","",'Books Register'!L172)</f>
        <v/>
      </c>
      <c r="H172" s="68" t="str">
        <f>IF(A172="","",'Books Register'!M172)</f>
        <v/>
      </c>
      <c r="I172" s="68" t="str">
        <f>IF(A172="","",'Books Register'!N172)</f>
        <v/>
      </c>
      <c r="J172" s="68" t="str">
        <f>IF(A172="","",'Books Register'!O172)</f>
        <v/>
      </c>
      <c r="K172" s="68" t="str">
        <f>IF(A172="","",'Books Register'!P172)</f>
        <v/>
      </c>
      <c r="L172" s="68" t="str">
        <f>IF(A172="","",'Books Register'!AN172)</f>
        <v/>
      </c>
      <c r="M172" s="67" t="str">
        <f>IF(A172="","",'Books Register'!AW172)</f>
        <v/>
      </c>
      <c r="N172" s="67" t="str">
        <f>IF(M172="","",INDEX('GSTR-2B IMS'!$G$5:$G$504,M172))</f>
        <v/>
      </c>
      <c r="O172" s="99" t="str">
        <f>IF(M172="","",INDEX('GSTR-2B IMS'!$H$5:$H$504,M172))</f>
        <v/>
      </c>
      <c r="P172" s="68" t="str">
        <f>IF(M172="","",INDEX('GSTR-2B IMS'!$L$5:$L$504,M172))</f>
        <v/>
      </c>
      <c r="Q172" s="68" t="str">
        <f>IF(M172="","",INDEX('GSTR-2B IMS'!$M$5:$M$504,M172))</f>
        <v/>
      </c>
      <c r="R172" s="68" t="str">
        <f>IF(M172="","",INDEX('GSTR-2B IMS'!$N$5:$N$504,M172))</f>
        <v/>
      </c>
      <c r="S172" s="68" t="str">
        <f>IF(M172="","",INDEX('GSTR-2B IMS'!$O$5:$O$504,M172))</f>
        <v/>
      </c>
      <c r="T172" s="68" t="str">
        <f>IF(M172="","",INDEX('GSTR-2B IMS'!$P$5:$P$504,M172))</f>
        <v/>
      </c>
      <c r="U172" s="68" t="str">
        <f>IF(M172="","",INDEX('GSTR-2B IMS'!$AF$5:$AF$504,M172))</f>
        <v/>
      </c>
      <c r="V172" s="68" t="str">
        <f t="shared" si="4"/>
        <v/>
      </c>
      <c r="W172" s="68" t="str">
        <f t="shared" si="5"/>
        <v/>
      </c>
      <c r="X172" s="67" t="str">
        <f>IF(A172="","",'Books Register'!AX172)</f>
        <v/>
      </c>
      <c r="Y172" s="67" t="str">
        <f>IF(A172="","",'Books Register'!AV172)</f>
        <v/>
      </c>
      <c r="Z172" s="69" t="str">
        <f>IF(A172="","",'Books Register'!AY172)</f>
        <v/>
      </c>
      <c r="AA172" s="70" t="str">
        <f>IF(A172="","",IF(OR(X172="Duplicate",Y172&lt;&gt;"PASS"),"Critical",IF(X172="Only in Books","High",IF(X172="Exact",IF(ABS(N(W172))&gt;=Setup!$B$23,"High","Low"),"Medium"))))</f>
        <v/>
      </c>
    </row>
    <row r="173" spans="1:27" ht="37.950000000000003" customHeight="1" x14ac:dyDescent="0.25">
      <c r="A173" s="98" t="str">
        <f>IF('Books Register'!A173="","",'Books Register'!A173)</f>
        <v/>
      </c>
      <c r="B173" s="67" t="str">
        <f>IF(A173="","",'Books Register'!C173)</f>
        <v/>
      </c>
      <c r="C173" s="67" t="str">
        <f>IF(A173="","",'Books Register'!D173)</f>
        <v/>
      </c>
      <c r="D173" s="67" t="str">
        <f>IF(A173="","",'Books Register'!F173)</f>
        <v/>
      </c>
      <c r="E173" s="67" t="str">
        <f>IF(A173="","",'Books Register'!G173)</f>
        <v/>
      </c>
      <c r="F173" s="99" t="str">
        <f>IF(A173="","",'Books Register'!H173)</f>
        <v/>
      </c>
      <c r="G173" s="68" t="str">
        <f>IF(A173="","",'Books Register'!L173)</f>
        <v/>
      </c>
      <c r="H173" s="68" t="str">
        <f>IF(A173="","",'Books Register'!M173)</f>
        <v/>
      </c>
      <c r="I173" s="68" t="str">
        <f>IF(A173="","",'Books Register'!N173)</f>
        <v/>
      </c>
      <c r="J173" s="68" t="str">
        <f>IF(A173="","",'Books Register'!O173)</f>
        <v/>
      </c>
      <c r="K173" s="68" t="str">
        <f>IF(A173="","",'Books Register'!P173)</f>
        <v/>
      </c>
      <c r="L173" s="68" t="str">
        <f>IF(A173="","",'Books Register'!AN173)</f>
        <v/>
      </c>
      <c r="M173" s="67" t="str">
        <f>IF(A173="","",'Books Register'!AW173)</f>
        <v/>
      </c>
      <c r="N173" s="67" t="str">
        <f>IF(M173="","",INDEX('GSTR-2B IMS'!$G$5:$G$504,M173))</f>
        <v/>
      </c>
      <c r="O173" s="99" t="str">
        <f>IF(M173="","",INDEX('GSTR-2B IMS'!$H$5:$H$504,M173))</f>
        <v/>
      </c>
      <c r="P173" s="68" t="str">
        <f>IF(M173="","",INDEX('GSTR-2B IMS'!$L$5:$L$504,M173))</f>
        <v/>
      </c>
      <c r="Q173" s="68" t="str">
        <f>IF(M173="","",INDEX('GSTR-2B IMS'!$M$5:$M$504,M173))</f>
        <v/>
      </c>
      <c r="R173" s="68" t="str">
        <f>IF(M173="","",INDEX('GSTR-2B IMS'!$N$5:$N$504,M173))</f>
        <v/>
      </c>
      <c r="S173" s="68" t="str">
        <f>IF(M173="","",INDEX('GSTR-2B IMS'!$O$5:$O$504,M173))</f>
        <v/>
      </c>
      <c r="T173" s="68" t="str">
        <f>IF(M173="","",INDEX('GSTR-2B IMS'!$P$5:$P$504,M173))</f>
        <v/>
      </c>
      <c r="U173" s="68" t="str">
        <f>IF(M173="","",INDEX('GSTR-2B IMS'!$AF$5:$AF$504,M173))</f>
        <v/>
      </c>
      <c r="V173" s="68" t="str">
        <f t="shared" si="4"/>
        <v/>
      </c>
      <c r="W173" s="68" t="str">
        <f t="shared" si="5"/>
        <v/>
      </c>
      <c r="X173" s="67" t="str">
        <f>IF(A173="","",'Books Register'!AX173)</f>
        <v/>
      </c>
      <c r="Y173" s="67" t="str">
        <f>IF(A173="","",'Books Register'!AV173)</f>
        <v/>
      </c>
      <c r="Z173" s="69" t="str">
        <f>IF(A173="","",'Books Register'!AY173)</f>
        <v/>
      </c>
      <c r="AA173" s="70" t="str">
        <f>IF(A173="","",IF(OR(X173="Duplicate",Y173&lt;&gt;"PASS"),"Critical",IF(X173="Only in Books","High",IF(X173="Exact",IF(ABS(N(W173))&gt;=Setup!$B$23,"High","Low"),"Medium"))))</f>
        <v/>
      </c>
    </row>
    <row r="174" spans="1:27" ht="37.950000000000003" customHeight="1" x14ac:dyDescent="0.25">
      <c r="A174" s="98" t="str">
        <f>IF('Books Register'!A174="","",'Books Register'!A174)</f>
        <v/>
      </c>
      <c r="B174" s="67" t="str">
        <f>IF(A174="","",'Books Register'!C174)</f>
        <v/>
      </c>
      <c r="C174" s="67" t="str">
        <f>IF(A174="","",'Books Register'!D174)</f>
        <v/>
      </c>
      <c r="D174" s="67" t="str">
        <f>IF(A174="","",'Books Register'!F174)</f>
        <v/>
      </c>
      <c r="E174" s="67" t="str">
        <f>IF(A174="","",'Books Register'!G174)</f>
        <v/>
      </c>
      <c r="F174" s="99" t="str">
        <f>IF(A174="","",'Books Register'!H174)</f>
        <v/>
      </c>
      <c r="G174" s="68" t="str">
        <f>IF(A174="","",'Books Register'!L174)</f>
        <v/>
      </c>
      <c r="H174" s="68" t="str">
        <f>IF(A174="","",'Books Register'!M174)</f>
        <v/>
      </c>
      <c r="I174" s="68" t="str">
        <f>IF(A174="","",'Books Register'!N174)</f>
        <v/>
      </c>
      <c r="J174" s="68" t="str">
        <f>IF(A174="","",'Books Register'!O174)</f>
        <v/>
      </c>
      <c r="K174" s="68" t="str">
        <f>IF(A174="","",'Books Register'!P174)</f>
        <v/>
      </c>
      <c r="L174" s="68" t="str">
        <f>IF(A174="","",'Books Register'!AN174)</f>
        <v/>
      </c>
      <c r="M174" s="67" t="str">
        <f>IF(A174="","",'Books Register'!AW174)</f>
        <v/>
      </c>
      <c r="N174" s="67" t="str">
        <f>IF(M174="","",INDEX('GSTR-2B IMS'!$G$5:$G$504,M174))</f>
        <v/>
      </c>
      <c r="O174" s="99" t="str">
        <f>IF(M174="","",INDEX('GSTR-2B IMS'!$H$5:$H$504,M174))</f>
        <v/>
      </c>
      <c r="P174" s="68" t="str">
        <f>IF(M174="","",INDEX('GSTR-2B IMS'!$L$5:$L$504,M174))</f>
        <v/>
      </c>
      <c r="Q174" s="68" t="str">
        <f>IF(M174="","",INDEX('GSTR-2B IMS'!$M$5:$M$504,M174))</f>
        <v/>
      </c>
      <c r="R174" s="68" t="str">
        <f>IF(M174="","",INDEX('GSTR-2B IMS'!$N$5:$N$504,M174))</f>
        <v/>
      </c>
      <c r="S174" s="68" t="str">
        <f>IF(M174="","",INDEX('GSTR-2B IMS'!$O$5:$O$504,M174))</f>
        <v/>
      </c>
      <c r="T174" s="68" t="str">
        <f>IF(M174="","",INDEX('GSTR-2B IMS'!$P$5:$P$504,M174))</f>
        <v/>
      </c>
      <c r="U174" s="68" t="str">
        <f>IF(M174="","",INDEX('GSTR-2B IMS'!$AF$5:$AF$504,M174))</f>
        <v/>
      </c>
      <c r="V174" s="68" t="str">
        <f t="shared" si="4"/>
        <v/>
      </c>
      <c r="W174" s="68" t="str">
        <f t="shared" si="5"/>
        <v/>
      </c>
      <c r="X174" s="67" t="str">
        <f>IF(A174="","",'Books Register'!AX174)</f>
        <v/>
      </c>
      <c r="Y174" s="67" t="str">
        <f>IF(A174="","",'Books Register'!AV174)</f>
        <v/>
      </c>
      <c r="Z174" s="69" t="str">
        <f>IF(A174="","",'Books Register'!AY174)</f>
        <v/>
      </c>
      <c r="AA174" s="70" t="str">
        <f>IF(A174="","",IF(OR(X174="Duplicate",Y174&lt;&gt;"PASS"),"Critical",IF(X174="Only in Books","High",IF(X174="Exact",IF(ABS(N(W174))&gt;=Setup!$B$23,"High","Low"),"Medium"))))</f>
        <v/>
      </c>
    </row>
    <row r="175" spans="1:27" ht="37.950000000000003" customHeight="1" x14ac:dyDescent="0.25">
      <c r="A175" s="98" t="str">
        <f>IF('Books Register'!A175="","",'Books Register'!A175)</f>
        <v/>
      </c>
      <c r="B175" s="67" t="str">
        <f>IF(A175="","",'Books Register'!C175)</f>
        <v/>
      </c>
      <c r="C175" s="67" t="str">
        <f>IF(A175="","",'Books Register'!D175)</f>
        <v/>
      </c>
      <c r="D175" s="67" t="str">
        <f>IF(A175="","",'Books Register'!F175)</f>
        <v/>
      </c>
      <c r="E175" s="67" t="str">
        <f>IF(A175="","",'Books Register'!G175)</f>
        <v/>
      </c>
      <c r="F175" s="99" t="str">
        <f>IF(A175="","",'Books Register'!H175)</f>
        <v/>
      </c>
      <c r="G175" s="68" t="str">
        <f>IF(A175="","",'Books Register'!L175)</f>
        <v/>
      </c>
      <c r="H175" s="68" t="str">
        <f>IF(A175="","",'Books Register'!M175)</f>
        <v/>
      </c>
      <c r="I175" s="68" t="str">
        <f>IF(A175="","",'Books Register'!N175)</f>
        <v/>
      </c>
      <c r="J175" s="68" t="str">
        <f>IF(A175="","",'Books Register'!O175)</f>
        <v/>
      </c>
      <c r="K175" s="68" t="str">
        <f>IF(A175="","",'Books Register'!P175)</f>
        <v/>
      </c>
      <c r="L175" s="68" t="str">
        <f>IF(A175="","",'Books Register'!AN175)</f>
        <v/>
      </c>
      <c r="M175" s="67" t="str">
        <f>IF(A175="","",'Books Register'!AW175)</f>
        <v/>
      </c>
      <c r="N175" s="67" t="str">
        <f>IF(M175="","",INDEX('GSTR-2B IMS'!$G$5:$G$504,M175))</f>
        <v/>
      </c>
      <c r="O175" s="99" t="str">
        <f>IF(M175="","",INDEX('GSTR-2B IMS'!$H$5:$H$504,M175))</f>
        <v/>
      </c>
      <c r="P175" s="68" t="str">
        <f>IF(M175="","",INDEX('GSTR-2B IMS'!$L$5:$L$504,M175))</f>
        <v/>
      </c>
      <c r="Q175" s="68" t="str">
        <f>IF(M175="","",INDEX('GSTR-2B IMS'!$M$5:$M$504,M175))</f>
        <v/>
      </c>
      <c r="R175" s="68" t="str">
        <f>IF(M175="","",INDEX('GSTR-2B IMS'!$N$5:$N$504,M175))</f>
        <v/>
      </c>
      <c r="S175" s="68" t="str">
        <f>IF(M175="","",INDEX('GSTR-2B IMS'!$O$5:$O$504,M175))</f>
        <v/>
      </c>
      <c r="T175" s="68" t="str">
        <f>IF(M175="","",INDEX('GSTR-2B IMS'!$P$5:$P$504,M175))</f>
        <v/>
      </c>
      <c r="U175" s="68" t="str">
        <f>IF(M175="","",INDEX('GSTR-2B IMS'!$AF$5:$AF$504,M175))</f>
        <v/>
      </c>
      <c r="V175" s="68" t="str">
        <f t="shared" si="4"/>
        <v/>
      </c>
      <c r="W175" s="68" t="str">
        <f t="shared" si="5"/>
        <v/>
      </c>
      <c r="X175" s="67" t="str">
        <f>IF(A175="","",'Books Register'!AX175)</f>
        <v/>
      </c>
      <c r="Y175" s="67" t="str">
        <f>IF(A175="","",'Books Register'!AV175)</f>
        <v/>
      </c>
      <c r="Z175" s="69" t="str">
        <f>IF(A175="","",'Books Register'!AY175)</f>
        <v/>
      </c>
      <c r="AA175" s="70" t="str">
        <f>IF(A175="","",IF(OR(X175="Duplicate",Y175&lt;&gt;"PASS"),"Critical",IF(X175="Only in Books","High",IF(X175="Exact",IF(ABS(N(W175))&gt;=Setup!$B$23,"High","Low"),"Medium"))))</f>
        <v/>
      </c>
    </row>
    <row r="176" spans="1:27" ht="37.950000000000003" customHeight="1" x14ac:dyDescent="0.25">
      <c r="A176" s="98" t="str">
        <f>IF('Books Register'!A176="","",'Books Register'!A176)</f>
        <v/>
      </c>
      <c r="B176" s="67" t="str">
        <f>IF(A176="","",'Books Register'!C176)</f>
        <v/>
      </c>
      <c r="C176" s="67" t="str">
        <f>IF(A176="","",'Books Register'!D176)</f>
        <v/>
      </c>
      <c r="D176" s="67" t="str">
        <f>IF(A176="","",'Books Register'!F176)</f>
        <v/>
      </c>
      <c r="E176" s="67" t="str">
        <f>IF(A176="","",'Books Register'!G176)</f>
        <v/>
      </c>
      <c r="F176" s="99" t="str">
        <f>IF(A176="","",'Books Register'!H176)</f>
        <v/>
      </c>
      <c r="G176" s="68" t="str">
        <f>IF(A176="","",'Books Register'!L176)</f>
        <v/>
      </c>
      <c r="H176" s="68" t="str">
        <f>IF(A176="","",'Books Register'!M176)</f>
        <v/>
      </c>
      <c r="I176" s="68" t="str">
        <f>IF(A176="","",'Books Register'!N176)</f>
        <v/>
      </c>
      <c r="J176" s="68" t="str">
        <f>IF(A176="","",'Books Register'!O176)</f>
        <v/>
      </c>
      <c r="K176" s="68" t="str">
        <f>IF(A176="","",'Books Register'!P176)</f>
        <v/>
      </c>
      <c r="L176" s="68" t="str">
        <f>IF(A176="","",'Books Register'!AN176)</f>
        <v/>
      </c>
      <c r="M176" s="67" t="str">
        <f>IF(A176="","",'Books Register'!AW176)</f>
        <v/>
      </c>
      <c r="N176" s="67" t="str">
        <f>IF(M176="","",INDEX('GSTR-2B IMS'!$G$5:$G$504,M176))</f>
        <v/>
      </c>
      <c r="O176" s="99" t="str">
        <f>IF(M176="","",INDEX('GSTR-2B IMS'!$H$5:$H$504,M176))</f>
        <v/>
      </c>
      <c r="P176" s="68" t="str">
        <f>IF(M176="","",INDEX('GSTR-2B IMS'!$L$5:$L$504,M176))</f>
        <v/>
      </c>
      <c r="Q176" s="68" t="str">
        <f>IF(M176="","",INDEX('GSTR-2B IMS'!$M$5:$M$504,M176))</f>
        <v/>
      </c>
      <c r="R176" s="68" t="str">
        <f>IF(M176="","",INDEX('GSTR-2B IMS'!$N$5:$N$504,M176))</f>
        <v/>
      </c>
      <c r="S176" s="68" t="str">
        <f>IF(M176="","",INDEX('GSTR-2B IMS'!$O$5:$O$504,M176))</f>
        <v/>
      </c>
      <c r="T176" s="68" t="str">
        <f>IF(M176="","",INDEX('GSTR-2B IMS'!$P$5:$P$504,M176))</f>
        <v/>
      </c>
      <c r="U176" s="68" t="str">
        <f>IF(M176="","",INDEX('GSTR-2B IMS'!$AF$5:$AF$504,M176))</f>
        <v/>
      </c>
      <c r="V176" s="68" t="str">
        <f t="shared" si="4"/>
        <v/>
      </c>
      <c r="W176" s="68" t="str">
        <f t="shared" si="5"/>
        <v/>
      </c>
      <c r="X176" s="67" t="str">
        <f>IF(A176="","",'Books Register'!AX176)</f>
        <v/>
      </c>
      <c r="Y176" s="67" t="str">
        <f>IF(A176="","",'Books Register'!AV176)</f>
        <v/>
      </c>
      <c r="Z176" s="69" t="str">
        <f>IF(A176="","",'Books Register'!AY176)</f>
        <v/>
      </c>
      <c r="AA176" s="70" t="str">
        <f>IF(A176="","",IF(OR(X176="Duplicate",Y176&lt;&gt;"PASS"),"Critical",IF(X176="Only in Books","High",IF(X176="Exact",IF(ABS(N(W176))&gt;=Setup!$B$23,"High","Low"),"Medium"))))</f>
        <v/>
      </c>
    </row>
    <row r="177" spans="1:27" ht="37.950000000000003" customHeight="1" x14ac:dyDescent="0.25">
      <c r="A177" s="98" t="str">
        <f>IF('Books Register'!A177="","",'Books Register'!A177)</f>
        <v/>
      </c>
      <c r="B177" s="67" t="str">
        <f>IF(A177="","",'Books Register'!C177)</f>
        <v/>
      </c>
      <c r="C177" s="67" t="str">
        <f>IF(A177="","",'Books Register'!D177)</f>
        <v/>
      </c>
      <c r="D177" s="67" t="str">
        <f>IF(A177="","",'Books Register'!F177)</f>
        <v/>
      </c>
      <c r="E177" s="67" t="str">
        <f>IF(A177="","",'Books Register'!G177)</f>
        <v/>
      </c>
      <c r="F177" s="99" t="str">
        <f>IF(A177="","",'Books Register'!H177)</f>
        <v/>
      </c>
      <c r="G177" s="68" t="str">
        <f>IF(A177="","",'Books Register'!L177)</f>
        <v/>
      </c>
      <c r="H177" s="68" t="str">
        <f>IF(A177="","",'Books Register'!M177)</f>
        <v/>
      </c>
      <c r="I177" s="68" t="str">
        <f>IF(A177="","",'Books Register'!N177)</f>
        <v/>
      </c>
      <c r="J177" s="68" t="str">
        <f>IF(A177="","",'Books Register'!O177)</f>
        <v/>
      </c>
      <c r="K177" s="68" t="str">
        <f>IF(A177="","",'Books Register'!P177)</f>
        <v/>
      </c>
      <c r="L177" s="68" t="str">
        <f>IF(A177="","",'Books Register'!AN177)</f>
        <v/>
      </c>
      <c r="M177" s="67" t="str">
        <f>IF(A177="","",'Books Register'!AW177)</f>
        <v/>
      </c>
      <c r="N177" s="67" t="str">
        <f>IF(M177="","",INDEX('GSTR-2B IMS'!$G$5:$G$504,M177))</f>
        <v/>
      </c>
      <c r="O177" s="99" t="str">
        <f>IF(M177="","",INDEX('GSTR-2B IMS'!$H$5:$H$504,M177))</f>
        <v/>
      </c>
      <c r="P177" s="68" t="str">
        <f>IF(M177="","",INDEX('GSTR-2B IMS'!$L$5:$L$504,M177))</f>
        <v/>
      </c>
      <c r="Q177" s="68" t="str">
        <f>IF(M177="","",INDEX('GSTR-2B IMS'!$M$5:$M$504,M177))</f>
        <v/>
      </c>
      <c r="R177" s="68" t="str">
        <f>IF(M177="","",INDEX('GSTR-2B IMS'!$N$5:$N$504,M177))</f>
        <v/>
      </c>
      <c r="S177" s="68" t="str">
        <f>IF(M177="","",INDEX('GSTR-2B IMS'!$O$5:$O$504,M177))</f>
        <v/>
      </c>
      <c r="T177" s="68" t="str">
        <f>IF(M177="","",INDEX('GSTR-2B IMS'!$P$5:$P$504,M177))</f>
        <v/>
      </c>
      <c r="U177" s="68" t="str">
        <f>IF(M177="","",INDEX('GSTR-2B IMS'!$AF$5:$AF$504,M177))</f>
        <v/>
      </c>
      <c r="V177" s="68" t="str">
        <f t="shared" si="4"/>
        <v/>
      </c>
      <c r="W177" s="68" t="str">
        <f t="shared" si="5"/>
        <v/>
      </c>
      <c r="X177" s="67" t="str">
        <f>IF(A177="","",'Books Register'!AX177)</f>
        <v/>
      </c>
      <c r="Y177" s="67" t="str">
        <f>IF(A177="","",'Books Register'!AV177)</f>
        <v/>
      </c>
      <c r="Z177" s="69" t="str">
        <f>IF(A177="","",'Books Register'!AY177)</f>
        <v/>
      </c>
      <c r="AA177" s="70" t="str">
        <f>IF(A177="","",IF(OR(X177="Duplicate",Y177&lt;&gt;"PASS"),"Critical",IF(X177="Only in Books","High",IF(X177="Exact",IF(ABS(N(W177))&gt;=Setup!$B$23,"High","Low"),"Medium"))))</f>
        <v/>
      </c>
    </row>
    <row r="178" spans="1:27" ht="37.950000000000003" customHeight="1" x14ac:dyDescent="0.25">
      <c r="A178" s="98" t="str">
        <f>IF('Books Register'!A178="","",'Books Register'!A178)</f>
        <v/>
      </c>
      <c r="B178" s="67" t="str">
        <f>IF(A178="","",'Books Register'!C178)</f>
        <v/>
      </c>
      <c r="C178" s="67" t="str">
        <f>IF(A178="","",'Books Register'!D178)</f>
        <v/>
      </c>
      <c r="D178" s="67" t="str">
        <f>IF(A178="","",'Books Register'!F178)</f>
        <v/>
      </c>
      <c r="E178" s="67" t="str">
        <f>IF(A178="","",'Books Register'!G178)</f>
        <v/>
      </c>
      <c r="F178" s="99" t="str">
        <f>IF(A178="","",'Books Register'!H178)</f>
        <v/>
      </c>
      <c r="G178" s="68" t="str">
        <f>IF(A178="","",'Books Register'!L178)</f>
        <v/>
      </c>
      <c r="H178" s="68" t="str">
        <f>IF(A178="","",'Books Register'!M178)</f>
        <v/>
      </c>
      <c r="I178" s="68" t="str">
        <f>IF(A178="","",'Books Register'!N178)</f>
        <v/>
      </c>
      <c r="J178" s="68" t="str">
        <f>IF(A178="","",'Books Register'!O178)</f>
        <v/>
      </c>
      <c r="K178" s="68" t="str">
        <f>IF(A178="","",'Books Register'!P178)</f>
        <v/>
      </c>
      <c r="L178" s="68" t="str">
        <f>IF(A178="","",'Books Register'!AN178)</f>
        <v/>
      </c>
      <c r="M178" s="67" t="str">
        <f>IF(A178="","",'Books Register'!AW178)</f>
        <v/>
      </c>
      <c r="N178" s="67" t="str">
        <f>IF(M178="","",INDEX('GSTR-2B IMS'!$G$5:$G$504,M178))</f>
        <v/>
      </c>
      <c r="O178" s="99" t="str">
        <f>IF(M178="","",INDEX('GSTR-2B IMS'!$H$5:$H$504,M178))</f>
        <v/>
      </c>
      <c r="P178" s="68" t="str">
        <f>IF(M178="","",INDEX('GSTR-2B IMS'!$L$5:$L$504,M178))</f>
        <v/>
      </c>
      <c r="Q178" s="68" t="str">
        <f>IF(M178="","",INDEX('GSTR-2B IMS'!$M$5:$M$504,M178))</f>
        <v/>
      </c>
      <c r="R178" s="68" t="str">
        <f>IF(M178="","",INDEX('GSTR-2B IMS'!$N$5:$N$504,M178))</f>
        <v/>
      </c>
      <c r="S178" s="68" t="str">
        <f>IF(M178="","",INDEX('GSTR-2B IMS'!$O$5:$O$504,M178))</f>
        <v/>
      </c>
      <c r="T178" s="68" t="str">
        <f>IF(M178="","",INDEX('GSTR-2B IMS'!$P$5:$P$504,M178))</f>
        <v/>
      </c>
      <c r="U178" s="68" t="str">
        <f>IF(M178="","",INDEX('GSTR-2B IMS'!$AF$5:$AF$504,M178))</f>
        <v/>
      </c>
      <c r="V178" s="68" t="str">
        <f t="shared" si="4"/>
        <v/>
      </c>
      <c r="W178" s="68" t="str">
        <f t="shared" si="5"/>
        <v/>
      </c>
      <c r="X178" s="67" t="str">
        <f>IF(A178="","",'Books Register'!AX178)</f>
        <v/>
      </c>
      <c r="Y178" s="67" t="str">
        <f>IF(A178="","",'Books Register'!AV178)</f>
        <v/>
      </c>
      <c r="Z178" s="69" t="str">
        <f>IF(A178="","",'Books Register'!AY178)</f>
        <v/>
      </c>
      <c r="AA178" s="70" t="str">
        <f>IF(A178="","",IF(OR(X178="Duplicate",Y178&lt;&gt;"PASS"),"Critical",IF(X178="Only in Books","High",IF(X178="Exact",IF(ABS(N(W178))&gt;=Setup!$B$23,"High","Low"),"Medium"))))</f>
        <v/>
      </c>
    </row>
    <row r="179" spans="1:27" ht="37.950000000000003" customHeight="1" x14ac:dyDescent="0.25">
      <c r="A179" s="98" t="str">
        <f>IF('Books Register'!A179="","",'Books Register'!A179)</f>
        <v/>
      </c>
      <c r="B179" s="67" t="str">
        <f>IF(A179="","",'Books Register'!C179)</f>
        <v/>
      </c>
      <c r="C179" s="67" t="str">
        <f>IF(A179="","",'Books Register'!D179)</f>
        <v/>
      </c>
      <c r="D179" s="67" t="str">
        <f>IF(A179="","",'Books Register'!F179)</f>
        <v/>
      </c>
      <c r="E179" s="67" t="str">
        <f>IF(A179="","",'Books Register'!G179)</f>
        <v/>
      </c>
      <c r="F179" s="99" t="str">
        <f>IF(A179="","",'Books Register'!H179)</f>
        <v/>
      </c>
      <c r="G179" s="68" t="str">
        <f>IF(A179="","",'Books Register'!L179)</f>
        <v/>
      </c>
      <c r="H179" s="68" t="str">
        <f>IF(A179="","",'Books Register'!M179)</f>
        <v/>
      </c>
      <c r="I179" s="68" t="str">
        <f>IF(A179="","",'Books Register'!N179)</f>
        <v/>
      </c>
      <c r="J179" s="68" t="str">
        <f>IF(A179="","",'Books Register'!O179)</f>
        <v/>
      </c>
      <c r="K179" s="68" t="str">
        <f>IF(A179="","",'Books Register'!P179)</f>
        <v/>
      </c>
      <c r="L179" s="68" t="str">
        <f>IF(A179="","",'Books Register'!AN179)</f>
        <v/>
      </c>
      <c r="M179" s="67" t="str">
        <f>IF(A179="","",'Books Register'!AW179)</f>
        <v/>
      </c>
      <c r="N179" s="67" t="str">
        <f>IF(M179="","",INDEX('GSTR-2B IMS'!$G$5:$G$504,M179))</f>
        <v/>
      </c>
      <c r="O179" s="99" t="str">
        <f>IF(M179="","",INDEX('GSTR-2B IMS'!$H$5:$H$504,M179))</f>
        <v/>
      </c>
      <c r="P179" s="68" t="str">
        <f>IF(M179="","",INDEX('GSTR-2B IMS'!$L$5:$L$504,M179))</f>
        <v/>
      </c>
      <c r="Q179" s="68" t="str">
        <f>IF(M179="","",INDEX('GSTR-2B IMS'!$M$5:$M$504,M179))</f>
        <v/>
      </c>
      <c r="R179" s="68" t="str">
        <f>IF(M179="","",INDEX('GSTR-2B IMS'!$N$5:$N$504,M179))</f>
        <v/>
      </c>
      <c r="S179" s="68" t="str">
        <f>IF(M179="","",INDEX('GSTR-2B IMS'!$O$5:$O$504,M179))</f>
        <v/>
      </c>
      <c r="T179" s="68" t="str">
        <f>IF(M179="","",INDEX('GSTR-2B IMS'!$P$5:$P$504,M179))</f>
        <v/>
      </c>
      <c r="U179" s="68" t="str">
        <f>IF(M179="","",INDEX('GSTR-2B IMS'!$AF$5:$AF$504,M179))</f>
        <v/>
      </c>
      <c r="V179" s="68" t="str">
        <f t="shared" si="4"/>
        <v/>
      </c>
      <c r="W179" s="68" t="str">
        <f t="shared" si="5"/>
        <v/>
      </c>
      <c r="X179" s="67" t="str">
        <f>IF(A179="","",'Books Register'!AX179)</f>
        <v/>
      </c>
      <c r="Y179" s="67" t="str">
        <f>IF(A179="","",'Books Register'!AV179)</f>
        <v/>
      </c>
      <c r="Z179" s="69" t="str">
        <f>IF(A179="","",'Books Register'!AY179)</f>
        <v/>
      </c>
      <c r="AA179" s="70" t="str">
        <f>IF(A179="","",IF(OR(X179="Duplicate",Y179&lt;&gt;"PASS"),"Critical",IF(X179="Only in Books","High",IF(X179="Exact",IF(ABS(N(W179))&gt;=Setup!$B$23,"High","Low"),"Medium"))))</f>
        <v/>
      </c>
    </row>
    <row r="180" spans="1:27" ht="37.950000000000003" customHeight="1" x14ac:dyDescent="0.25">
      <c r="A180" s="98" t="str">
        <f>IF('Books Register'!A180="","",'Books Register'!A180)</f>
        <v/>
      </c>
      <c r="B180" s="67" t="str">
        <f>IF(A180="","",'Books Register'!C180)</f>
        <v/>
      </c>
      <c r="C180" s="67" t="str">
        <f>IF(A180="","",'Books Register'!D180)</f>
        <v/>
      </c>
      <c r="D180" s="67" t="str">
        <f>IF(A180="","",'Books Register'!F180)</f>
        <v/>
      </c>
      <c r="E180" s="67" t="str">
        <f>IF(A180="","",'Books Register'!G180)</f>
        <v/>
      </c>
      <c r="F180" s="99" t="str">
        <f>IF(A180="","",'Books Register'!H180)</f>
        <v/>
      </c>
      <c r="G180" s="68" t="str">
        <f>IF(A180="","",'Books Register'!L180)</f>
        <v/>
      </c>
      <c r="H180" s="68" t="str">
        <f>IF(A180="","",'Books Register'!M180)</f>
        <v/>
      </c>
      <c r="I180" s="68" t="str">
        <f>IF(A180="","",'Books Register'!N180)</f>
        <v/>
      </c>
      <c r="J180" s="68" t="str">
        <f>IF(A180="","",'Books Register'!O180)</f>
        <v/>
      </c>
      <c r="K180" s="68" t="str">
        <f>IF(A180="","",'Books Register'!P180)</f>
        <v/>
      </c>
      <c r="L180" s="68" t="str">
        <f>IF(A180="","",'Books Register'!AN180)</f>
        <v/>
      </c>
      <c r="M180" s="67" t="str">
        <f>IF(A180="","",'Books Register'!AW180)</f>
        <v/>
      </c>
      <c r="N180" s="67" t="str">
        <f>IF(M180="","",INDEX('GSTR-2B IMS'!$G$5:$G$504,M180))</f>
        <v/>
      </c>
      <c r="O180" s="99" t="str">
        <f>IF(M180="","",INDEX('GSTR-2B IMS'!$H$5:$H$504,M180))</f>
        <v/>
      </c>
      <c r="P180" s="68" t="str">
        <f>IF(M180="","",INDEX('GSTR-2B IMS'!$L$5:$L$504,M180))</f>
        <v/>
      </c>
      <c r="Q180" s="68" t="str">
        <f>IF(M180="","",INDEX('GSTR-2B IMS'!$M$5:$M$504,M180))</f>
        <v/>
      </c>
      <c r="R180" s="68" t="str">
        <f>IF(M180="","",INDEX('GSTR-2B IMS'!$N$5:$N$504,M180))</f>
        <v/>
      </c>
      <c r="S180" s="68" t="str">
        <f>IF(M180="","",INDEX('GSTR-2B IMS'!$O$5:$O$504,M180))</f>
        <v/>
      </c>
      <c r="T180" s="68" t="str">
        <f>IF(M180="","",INDEX('GSTR-2B IMS'!$P$5:$P$504,M180))</f>
        <v/>
      </c>
      <c r="U180" s="68" t="str">
        <f>IF(M180="","",INDEX('GSTR-2B IMS'!$AF$5:$AF$504,M180))</f>
        <v/>
      </c>
      <c r="V180" s="68" t="str">
        <f t="shared" si="4"/>
        <v/>
      </c>
      <c r="W180" s="68" t="str">
        <f t="shared" si="5"/>
        <v/>
      </c>
      <c r="X180" s="67" t="str">
        <f>IF(A180="","",'Books Register'!AX180)</f>
        <v/>
      </c>
      <c r="Y180" s="67" t="str">
        <f>IF(A180="","",'Books Register'!AV180)</f>
        <v/>
      </c>
      <c r="Z180" s="69" t="str">
        <f>IF(A180="","",'Books Register'!AY180)</f>
        <v/>
      </c>
      <c r="AA180" s="70" t="str">
        <f>IF(A180="","",IF(OR(X180="Duplicate",Y180&lt;&gt;"PASS"),"Critical",IF(X180="Only in Books","High",IF(X180="Exact",IF(ABS(N(W180))&gt;=Setup!$B$23,"High","Low"),"Medium"))))</f>
        <v/>
      </c>
    </row>
    <row r="181" spans="1:27" ht="37.950000000000003" customHeight="1" x14ac:dyDescent="0.25">
      <c r="A181" s="98" t="str">
        <f>IF('Books Register'!A181="","",'Books Register'!A181)</f>
        <v/>
      </c>
      <c r="B181" s="67" t="str">
        <f>IF(A181="","",'Books Register'!C181)</f>
        <v/>
      </c>
      <c r="C181" s="67" t="str">
        <f>IF(A181="","",'Books Register'!D181)</f>
        <v/>
      </c>
      <c r="D181" s="67" t="str">
        <f>IF(A181="","",'Books Register'!F181)</f>
        <v/>
      </c>
      <c r="E181" s="67" t="str">
        <f>IF(A181="","",'Books Register'!G181)</f>
        <v/>
      </c>
      <c r="F181" s="99" t="str">
        <f>IF(A181="","",'Books Register'!H181)</f>
        <v/>
      </c>
      <c r="G181" s="68" t="str">
        <f>IF(A181="","",'Books Register'!L181)</f>
        <v/>
      </c>
      <c r="H181" s="68" t="str">
        <f>IF(A181="","",'Books Register'!M181)</f>
        <v/>
      </c>
      <c r="I181" s="68" t="str">
        <f>IF(A181="","",'Books Register'!N181)</f>
        <v/>
      </c>
      <c r="J181" s="68" t="str">
        <f>IF(A181="","",'Books Register'!O181)</f>
        <v/>
      </c>
      <c r="K181" s="68" t="str">
        <f>IF(A181="","",'Books Register'!P181)</f>
        <v/>
      </c>
      <c r="L181" s="68" t="str">
        <f>IF(A181="","",'Books Register'!AN181)</f>
        <v/>
      </c>
      <c r="M181" s="67" t="str">
        <f>IF(A181="","",'Books Register'!AW181)</f>
        <v/>
      </c>
      <c r="N181" s="67" t="str">
        <f>IF(M181="","",INDEX('GSTR-2B IMS'!$G$5:$G$504,M181))</f>
        <v/>
      </c>
      <c r="O181" s="99" t="str">
        <f>IF(M181="","",INDEX('GSTR-2B IMS'!$H$5:$H$504,M181))</f>
        <v/>
      </c>
      <c r="P181" s="68" t="str">
        <f>IF(M181="","",INDEX('GSTR-2B IMS'!$L$5:$L$504,M181))</f>
        <v/>
      </c>
      <c r="Q181" s="68" t="str">
        <f>IF(M181="","",INDEX('GSTR-2B IMS'!$M$5:$M$504,M181))</f>
        <v/>
      </c>
      <c r="R181" s="68" t="str">
        <f>IF(M181="","",INDEX('GSTR-2B IMS'!$N$5:$N$504,M181))</f>
        <v/>
      </c>
      <c r="S181" s="68" t="str">
        <f>IF(M181="","",INDEX('GSTR-2B IMS'!$O$5:$O$504,M181))</f>
        <v/>
      </c>
      <c r="T181" s="68" t="str">
        <f>IF(M181="","",INDEX('GSTR-2B IMS'!$P$5:$P$504,M181))</f>
        <v/>
      </c>
      <c r="U181" s="68" t="str">
        <f>IF(M181="","",INDEX('GSTR-2B IMS'!$AF$5:$AF$504,M181))</f>
        <v/>
      </c>
      <c r="V181" s="68" t="str">
        <f t="shared" si="4"/>
        <v/>
      </c>
      <c r="W181" s="68" t="str">
        <f t="shared" si="5"/>
        <v/>
      </c>
      <c r="X181" s="67" t="str">
        <f>IF(A181="","",'Books Register'!AX181)</f>
        <v/>
      </c>
      <c r="Y181" s="67" t="str">
        <f>IF(A181="","",'Books Register'!AV181)</f>
        <v/>
      </c>
      <c r="Z181" s="69" t="str">
        <f>IF(A181="","",'Books Register'!AY181)</f>
        <v/>
      </c>
      <c r="AA181" s="70" t="str">
        <f>IF(A181="","",IF(OR(X181="Duplicate",Y181&lt;&gt;"PASS"),"Critical",IF(X181="Only in Books","High",IF(X181="Exact",IF(ABS(N(W181))&gt;=Setup!$B$23,"High","Low"),"Medium"))))</f>
        <v/>
      </c>
    </row>
    <row r="182" spans="1:27" ht="37.950000000000003" customHeight="1" x14ac:dyDescent="0.25">
      <c r="A182" s="98" t="str">
        <f>IF('Books Register'!A182="","",'Books Register'!A182)</f>
        <v/>
      </c>
      <c r="B182" s="67" t="str">
        <f>IF(A182="","",'Books Register'!C182)</f>
        <v/>
      </c>
      <c r="C182" s="67" t="str">
        <f>IF(A182="","",'Books Register'!D182)</f>
        <v/>
      </c>
      <c r="D182" s="67" t="str">
        <f>IF(A182="","",'Books Register'!F182)</f>
        <v/>
      </c>
      <c r="E182" s="67" t="str">
        <f>IF(A182="","",'Books Register'!G182)</f>
        <v/>
      </c>
      <c r="F182" s="99" t="str">
        <f>IF(A182="","",'Books Register'!H182)</f>
        <v/>
      </c>
      <c r="G182" s="68" t="str">
        <f>IF(A182="","",'Books Register'!L182)</f>
        <v/>
      </c>
      <c r="H182" s="68" t="str">
        <f>IF(A182="","",'Books Register'!M182)</f>
        <v/>
      </c>
      <c r="I182" s="68" t="str">
        <f>IF(A182="","",'Books Register'!N182)</f>
        <v/>
      </c>
      <c r="J182" s="68" t="str">
        <f>IF(A182="","",'Books Register'!O182)</f>
        <v/>
      </c>
      <c r="K182" s="68" t="str">
        <f>IF(A182="","",'Books Register'!P182)</f>
        <v/>
      </c>
      <c r="L182" s="68" t="str">
        <f>IF(A182="","",'Books Register'!AN182)</f>
        <v/>
      </c>
      <c r="M182" s="67" t="str">
        <f>IF(A182="","",'Books Register'!AW182)</f>
        <v/>
      </c>
      <c r="N182" s="67" t="str">
        <f>IF(M182="","",INDEX('GSTR-2B IMS'!$G$5:$G$504,M182))</f>
        <v/>
      </c>
      <c r="O182" s="99" t="str">
        <f>IF(M182="","",INDEX('GSTR-2B IMS'!$H$5:$H$504,M182))</f>
        <v/>
      </c>
      <c r="P182" s="68" t="str">
        <f>IF(M182="","",INDEX('GSTR-2B IMS'!$L$5:$L$504,M182))</f>
        <v/>
      </c>
      <c r="Q182" s="68" t="str">
        <f>IF(M182="","",INDEX('GSTR-2B IMS'!$M$5:$M$504,M182))</f>
        <v/>
      </c>
      <c r="R182" s="68" t="str">
        <f>IF(M182="","",INDEX('GSTR-2B IMS'!$N$5:$N$504,M182))</f>
        <v/>
      </c>
      <c r="S182" s="68" t="str">
        <f>IF(M182="","",INDEX('GSTR-2B IMS'!$O$5:$O$504,M182))</f>
        <v/>
      </c>
      <c r="T182" s="68" t="str">
        <f>IF(M182="","",INDEX('GSTR-2B IMS'!$P$5:$P$504,M182))</f>
        <v/>
      </c>
      <c r="U182" s="68" t="str">
        <f>IF(M182="","",INDEX('GSTR-2B IMS'!$AF$5:$AF$504,M182))</f>
        <v/>
      </c>
      <c r="V182" s="68" t="str">
        <f t="shared" si="4"/>
        <v/>
      </c>
      <c r="W182" s="68" t="str">
        <f t="shared" si="5"/>
        <v/>
      </c>
      <c r="X182" s="67" t="str">
        <f>IF(A182="","",'Books Register'!AX182)</f>
        <v/>
      </c>
      <c r="Y182" s="67" t="str">
        <f>IF(A182="","",'Books Register'!AV182)</f>
        <v/>
      </c>
      <c r="Z182" s="69" t="str">
        <f>IF(A182="","",'Books Register'!AY182)</f>
        <v/>
      </c>
      <c r="AA182" s="70" t="str">
        <f>IF(A182="","",IF(OR(X182="Duplicate",Y182&lt;&gt;"PASS"),"Critical",IF(X182="Only in Books","High",IF(X182="Exact",IF(ABS(N(W182))&gt;=Setup!$B$23,"High","Low"),"Medium"))))</f>
        <v/>
      </c>
    </row>
    <row r="183" spans="1:27" ht="37.950000000000003" customHeight="1" x14ac:dyDescent="0.25">
      <c r="A183" s="98" t="str">
        <f>IF('Books Register'!A183="","",'Books Register'!A183)</f>
        <v/>
      </c>
      <c r="B183" s="67" t="str">
        <f>IF(A183="","",'Books Register'!C183)</f>
        <v/>
      </c>
      <c r="C183" s="67" t="str">
        <f>IF(A183="","",'Books Register'!D183)</f>
        <v/>
      </c>
      <c r="D183" s="67" t="str">
        <f>IF(A183="","",'Books Register'!F183)</f>
        <v/>
      </c>
      <c r="E183" s="67" t="str">
        <f>IF(A183="","",'Books Register'!G183)</f>
        <v/>
      </c>
      <c r="F183" s="99" t="str">
        <f>IF(A183="","",'Books Register'!H183)</f>
        <v/>
      </c>
      <c r="G183" s="68" t="str">
        <f>IF(A183="","",'Books Register'!L183)</f>
        <v/>
      </c>
      <c r="H183" s="68" t="str">
        <f>IF(A183="","",'Books Register'!M183)</f>
        <v/>
      </c>
      <c r="I183" s="68" t="str">
        <f>IF(A183="","",'Books Register'!N183)</f>
        <v/>
      </c>
      <c r="J183" s="68" t="str">
        <f>IF(A183="","",'Books Register'!O183)</f>
        <v/>
      </c>
      <c r="K183" s="68" t="str">
        <f>IF(A183="","",'Books Register'!P183)</f>
        <v/>
      </c>
      <c r="L183" s="68" t="str">
        <f>IF(A183="","",'Books Register'!AN183)</f>
        <v/>
      </c>
      <c r="M183" s="67" t="str">
        <f>IF(A183="","",'Books Register'!AW183)</f>
        <v/>
      </c>
      <c r="N183" s="67" t="str">
        <f>IF(M183="","",INDEX('GSTR-2B IMS'!$G$5:$G$504,M183))</f>
        <v/>
      </c>
      <c r="O183" s="99" t="str">
        <f>IF(M183="","",INDEX('GSTR-2B IMS'!$H$5:$H$504,M183))</f>
        <v/>
      </c>
      <c r="P183" s="68" t="str">
        <f>IF(M183="","",INDEX('GSTR-2B IMS'!$L$5:$L$504,M183))</f>
        <v/>
      </c>
      <c r="Q183" s="68" t="str">
        <f>IF(M183="","",INDEX('GSTR-2B IMS'!$M$5:$M$504,M183))</f>
        <v/>
      </c>
      <c r="R183" s="68" t="str">
        <f>IF(M183="","",INDEX('GSTR-2B IMS'!$N$5:$N$504,M183))</f>
        <v/>
      </c>
      <c r="S183" s="68" t="str">
        <f>IF(M183="","",INDEX('GSTR-2B IMS'!$O$5:$O$504,M183))</f>
        <v/>
      </c>
      <c r="T183" s="68" t="str">
        <f>IF(M183="","",INDEX('GSTR-2B IMS'!$P$5:$P$504,M183))</f>
        <v/>
      </c>
      <c r="U183" s="68" t="str">
        <f>IF(M183="","",INDEX('GSTR-2B IMS'!$AF$5:$AF$504,M183))</f>
        <v/>
      </c>
      <c r="V183" s="68" t="str">
        <f t="shared" si="4"/>
        <v/>
      </c>
      <c r="W183" s="68" t="str">
        <f t="shared" si="5"/>
        <v/>
      </c>
      <c r="X183" s="67" t="str">
        <f>IF(A183="","",'Books Register'!AX183)</f>
        <v/>
      </c>
      <c r="Y183" s="67" t="str">
        <f>IF(A183="","",'Books Register'!AV183)</f>
        <v/>
      </c>
      <c r="Z183" s="69" t="str">
        <f>IF(A183="","",'Books Register'!AY183)</f>
        <v/>
      </c>
      <c r="AA183" s="70" t="str">
        <f>IF(A183="","",IF(OR(X183="Duplicate",Y183&lt;&gt;"PASS"),"Critical",IF(X183="Only in Books","High",IF(X183="Exact",IF(ABS(N(W183))&gt;=Setup!$B$23,"High","Low"),"Medium"))))</f>
        <v/>
      </c>
    </row>
    <row r="184" spans="1:27" ht="37.950000000000003" customHeight="1" x14ac:dyDescent="0.25">
      <c r="A184" s="98" t="str">
        <f>IF('Books Register'!A184="","",'Books Register'!A184)</f>
        <v/>
      </c>
      <c r="B184" s="67" t="str">
        <f>IF(A184="","",'Books Register'!C184)</f>
        <v/>
      </c>
      <c r="C184" s="67" t="str">
        <f>IF(A184="","",'Books Register'!D184)</f>
        <v/>
      </c>
      <c r="D184" s="67" t="str">
        <f>IF(A184="","",'Books Register'!F184)</f>
        <v/>
      </c>
      <c r="E184" s="67" t="str">
        <f>IF(A184="","",'Books Register'!G184)</f>
        <v/>
      </c>
      <c r="F184" s="99" t="str">
        <f>IF(A184="","",'Books Register'!H184)</f>
        <v/>
      </c>
      <c r="G184" s="68" t="str">
        <f>IF(A184="","",'Books Register'!L184)</f>
        <v/>
      </c>
      <c r="H184" s="68" t="str">
        <f>IF(A184="","",'Books Register'!M184)</f>
        <v/>
      </c>
      <c r="I184" s="68" t="str">
        <f>IF(A184="","",'Books Register'!N184)</f>
        <v/>
      </c>
      <c r="J184" s="68" t="str">
        <f>IF(A184="","",'Books Register'!O184)</f>
        <v/>
      </c>
      <c r="K184" s="68" t="str">
        <f>IF(A184="","",'Books Register'!P184)</f>
        <v/>
      </c>
      <c r="L184" s="68" t="str">
        <f>IF(A184="","",'Books Register'!AN184)</f>
        <v/>
      </c>
      <c r="M184" s="67" t="str">
        <f>IF(A184="","",'Books Register'!AW184)</f>
        <v/>
      </c>
      <c r="N184" s="67" t="str">
        <f>IF(M184="","",INDEX('GSTR-2B IMS'!$G$5:$G$504,M184))</f>
        <v/>
      </c>
      <c r="O184" s="99" t="str">
        <f>IF(M184="","",INDEX('GSTR-2B IMS'!$H$5:$H$504,M184))</f>
        <v/>
      </c>
      <c r="P184" s="68" t="str">
        <f>IF(M184="","",INDEX('GSTR-2B IMS'!$L$5:$L$504,M184))</f>
        <v/>
      </c>
      <c r="Q184" s="68" t="str">
        <f>IF(M184="","",INDEX('GSTR-2B IMS'!$M$5:$M$504,M184))</f>
        <v/>
      </c>
      <c r="R184" s="68" t="str">
        <f>IF(M184="","",INDEX('GSTR-2B IMS'!$N$5:$N$504,M184))</f>
        <v/>
      </c>
      <c r="S184" s="68" t="str">
        <f>IF(M184="","",INDEX('GSTR-2B IMS'!$O$5:$O$504,M184))</f>
        <v/>
      </c>
      <c r="T184" s="68" t="str">
        <f>IF(M184="","",INDEX('GSTR-2B IMS'!$P$5:$P$504,M184))</f>
        <v/>
      </c>
      <c r="U184" s="68" t="str">
        <f>IF(M184="","",INDEX('GSTR-2B IMS'!$AF$5:$AF$504,M184))</f>
        <v/>
      </c>
      <c r="V184" s="68" t="str">
        <f t="shared" si="4"/>
        <v/>
      </c>
      <c r="W184" s="68" t="str">
        <f t="shared" si="5"/>
        <v/>
      </c>
      <c r="X184" s="67" t="str">
        <f>IF(A184="","",'Books Register'!AX184)</f>
        <v/>
      </c>
      <c r="Y184" s="67" t="str">
        <f>IF(A184="","",'Books Register'!AV184)</f>
        <v/>
      </c>
      <c r="Z184" s="69" t="str">
        <f>IF(A184="","",'Books Register'!AY184)</f>
        <v/>
      </c>
      <c r="AA184" s="70" t="str">
        <f>IF(A184="","",IF(OR(X184="Duplicate",Y184&lt;&gt;"PASS"),"Critical",IF(X184="Only in Books","High",IF(X184="Exact",IF(ABS(N(W184))&gt;=Setup!$B$23,"High","Low"),"Medium"))))</f>
        <v/>
      </c>
    </row>
    <row r="185" spans="1:27" ht="37.950000000000003" customHeight="1" x14ac:dyDescent="0.25">
      <c r="A185" s="98" t="str">
        <f>IF('Books Register'!A185="","",'Books Register'!A185)</f>
        <v/>
      </c>
      <c r="B185" s="67" t="str">
        <f>IF(A185="","",'Books Register'!C185)</f>
        <v/>
      </c>
      <c r="C185" s="67" t="str">
        <f>IF(A185="","",'Books Register'!D185)</f>
        <v/>
      </c>
      <c r="D185" s="67" t="str">
        <f>IF(A185="","",'Books Register'!F185)</f>
        <v/>
      </c>
      <c r="E185" s="67" t="str">
        <f>IF(A185="","",'Books Register'!G185)</f>
        <v/>
      </c>
      <c r="F185" s="99" t="str">
        <f>IF(A185="","",'Books Register'!H185)</f>
        <v/>
      </c>
      <c r="G185" s="68" t="str">
        <f>IF(A185="","",'Books Register'!L185)</f>
        <v/>
      </c>
      <c r="H185" s="68" t="str">
        <f>IF(A185="","",'Books Register'!M185)</f>
        <v/>
      </c>
      <c r="I185" s="68" t="str">
        <f>IF(A185="","",'Books Register'!N185)</f>
        <v/>
      </c>
      <c r="J185" s="68" t="str">
        <f>IF(A185="","",'Books Register'!O185)</f>
        <v/>
      </c>
      <c r="K185" s="68" t="str">
        <f>IF(A185="","",'Books Register'!P185)</f>
        <v/>
      </c>
      <c r="L185" s="68" t="str">
        <f>IF(A185="","",'Books Register'!AN185)</f>
        <v/>
      </c>
      <c r="M185" s="67" t="str">
        <f>IF(A185="","",'Books Register'!AW185)</f>
        <v/>
      </c>
      <c r="N185" s="67" t="str">
        <f>IF(M185="","",INDEX('GSTR-2B IMS'!$G$5:$G$504,M185))</f>
        <v/>
      </c>
      <c r="O185" s="99" t="str">
        <f>IF(M185="","",INDEX('GSTR-2B IMS'!$H$5:$H$504,M185))</f>
        <v/>
      </c>
      <c r="P185" s="68" t="str">
        <f>IF(M185="","",INDEX('GSTR-2B IMS'!$L$5:$L$504,M185))</f>
        <v/>
      </c>
      <c r="Q185" s="68" t="str">
        <f>IF(M185="","",INDEX('GSTR-2B IMS'!$M$5:$M$504,M185))</f>
        <v/>
      </c>
      <c r="R185" s="68" t="str">
        <f>IF(M185="","",INDEX('GSTR-2B IMS'!$N$5:$N$504,M185))</f>
        <v/>
      </c>
      <c r="S185" s="68" t="str">
        <f>IF(M185="","",INDEX('GSTR-2B IMS'!$O$5:$O$504,M185))</f>
        <v/>
      </c>
      <c r="T185" s="68" t="str">
        <f>IF(M185="","",INDEX('GSTR-2B IMS'!$P$5:$P$504,M185))</f>
        <v/>
      </c>
      <c r="U185" s="68" t="str">
        <f>IF(M185="","",INDEX('GSTR-2B IMS'!$AF$5:$AF$504,M185))</f>
        <v/>
      </c>
      <c r="V185" s="68" t="str">
        <f t="shared" si="4"/>
        <v/>
      </c>
      <c r="W185" s="68" t="str">
        <f t="shared" si="5"/>
        <v/>
      </c>
      <c r="X185" s="67" t="str">
        <f>IF(A185="","",'Books Register'!AX185)</f>
        <v/>
      </c>
      <c r="Y185" s="67" t="str">
        <f>IF(A185="","",'Books Register'!AV185)</f>
        <v/>
      </c>
      <c r="Z185" s="69" t="str">
        <f>IF(A185="","",'Books Register'!AY185)</f>
        <v/>
      </c>
      <c r="AA185" s="70" t="str">
        <f>IF(A185="","",IF(OR(X185="Duplicate",Y185&lt;&gt;"PASS"),"Critical",IF(X185="Only in Books","High",IF(X185="Exact",IF(ABS(N(W185))&gt;=Setup!$B$23,"High","Low"),"Medium"))))</f>
        <v/>
      </c>
    </row>
    <row r="186" spans="1:27" ht="37.950000000000003" customHeight="1" x14ac:dyDescent="0.25">
      <c r="A186" s="98" t="str">
        <f>IF('Books Register'!A186="","",'Books Register'!A186)</f>
        <v/>
      </c>
      <c r="B186" s="67" t="str">
        <f>IF(A186="","",'Books Register'!C186)</f>
        <v/>
      </c>
      <c r="C186" s="67" t="str">
        <f>IF(A186="","",'Books Register'!D186)</f>
        <v/>
      </c>
      <c r="D186" s="67" t="str">
        <f>IF(A186="","",'Books Register'!F186)</f>
        <v/>
      </c>
      <c r="E186" s="67" t="str">
        <f>IF(A186="","",'Books Register'!G186)</f>
        <v/>
      </c>
      <c r="F186" s="99" t="str">
        <f>IF(A186="","",'Books Register'!H186)</f>
        <v/>
      </c>
      <c r="G186" s="68" t="str">
        <f>IF(A186="","",'Books Register'!L186)</f>
        <v/>
      </c>
      <c r="H186" s="68" t="str">
        <f>IF(A186="","",'Books Register'!M186)</f>
        <v/>
      </c>
      <c r="I186" s="68" t="str">
        <f>IF(A186="","",'Books Register'!N186)</f>
        <v/>
      </c>
      <c r="J186" s="68" t="str">
        <f>IF(A186="","",'Books Register'!O186)</f>
        <v/>
      </c>
      <c r="K186" s="68" t="str">
        <f>IF(A186="","",'Books Register'!P186)</f>
        <v/>
      </c>
      <c r="L186" s="68" t="str">
        <f>IF(A186="","",'Books Register'!AN186)</f>
        <v/>
      </c>
      <c r="M186" s="67" t="str">
        <f>IF(A186="","",'Books Register'!AW186)</f>
        <v/>
      </c>
      <c r="N186" s="67" t="str">
        <f>IF(M186="","",INDEX('GSTR-2B IMS'!$G$5:$G$504,M186))</f>
        <v/>
      </c>
      <c r="O186" s="99" t="str">
        <f>IF(M186="","",INDEX('GSTR-2B IMS'!$H$5:$H$504,M186))</f>
        <v/>
      </c>
      <c r="P186" s="68" t="str">
        <f>IF(M186="","",INDEX('GSTR-2B IMS'!$L$5:$L$504,M186))</f>
        <v/>
      </c>
      <c r="Q186" s="68" t="str">
        <f>IF(M186="","",INDEX('GSTR-2B IMS'!$M$5:$M$504,M186))</f>
        <v/>
      </c>
      <c r="R186" s="68" t="str">
        <f>IF(M186="","",INDEX('GSTR-2B IMS'!$N$5:$N$504,M186))</f>
        <v/>
      </c>
      <c r="S186" s="68" t="str">
        <f>IF(M186="","",INDEX('GSTR-2B IMS'!$O$5:$O$504,M186))</f>
        <v/>
      </c>
      <c r="T186" s="68" t="str">
        <f>IF(M186="","",INDEX('GSTR-2B IMS'!$P$5:$P$504,M186))</f>
        <v/>
      </c>
      <c r="U186" s="68" t="str">
        <f>IF(M186="","",INDEX('GSTR-2B IMS'!$AF$5:$AF$504,M186))</f>
        <v/>
      </c>
      <c r="V186" s="68" t="str">
        <f t="shared" si="4"/>
        <v/>
      </c>
      <c r="W186" s="68" t="str">
        <f t="shared" si="5"/>
        <v/>
      </c>
      <c r="X186" s="67" t="str">
        <f>IF(A186="","",'Books Register'!AX186)</f>
        <v/>
      </c>
      <c r="Y186" s="67" t="str">
        <f>IF(A186="","",'Books Register'!AV186)</f>
        <v/>
      </c>
      <c r="Z186" s="69" t="str">
        <f>IF(A186="","",'Books Register'!AY186)</f>
        <v/>
      </c>
      <c r="AA186" s="70" t="str">
        <f>IF(A186="","",IF(OR(X186="Duplicate",Y186&lt;&gt;"PASS"),"Critical",IF(X186="Only in Books","High",IF(X186="Exact",IF(ABS(N(W186))&gt;=Setup!$B$23,"High","Low"),"Medium"))))</f>
        <v/>
      </c>
    </row>
    <row r="187" spans="1:27" ht="37.950000000000003" customHeight="1" x14ac:dyDescent="0.25">
      <c r="A187" s="98" t="str">
        <f>IF('Books Register'!A187="","",'Books Register'!A187)</f>
        <v/>
      </c>
      <c r="B187" s="67" t="str">
        <f>IF(A187="","",'Books Register'!C187)</f>
        <v/>
      </c>
      <c r="C187" s="67" t="str">
        <f>IF(A187="","",'Books Register'!D187)</f>
        <v/>
      </c>
      <c r="D187" s="67" t="str">
        <f>IF(A187="","",'Books Register'!F187)</f>
        <v/>
      </c>
      <c r="E187" s="67" t="str">
        <f>IF(A187="","",'Books Register'!G187)</f>
        <v/>
      </c>
      <c r="F187" s="99" t="str">
        <f>IF(A187="","",'Books Register'!H187)</f>
        <v/>
      </c>
      <c r="G187" s="68" t="str">
        <f>IF(A187="","",'Books Register'!L187)</f>
        <v/>
      </c>
      <c r="H187" s="68" t="str">
        <f>IF(A187="","",'Books Register'!M187)</f>
        <v/>
      </c>
      <c r="I187" s="68" t="str">
        <f>IF(A187="","",'Books Register'!N187)</f>
        <v/>
      </c>
      <c r="J187" s="68" t="str">
        <f>IF(A187="","",'Books Register'!O187)</f>
        <v/>
      </c>
      <c r="K187" s="68" t="str">
        <f>IF(A187="","",'Books Register'!P187)</f>
        <v/>
      </c>
      <c r="L187" s="68" t="str">
        <f>IF(A187="","",'Books Register'!AN187)</f>
        <v/>
      </c>
      <c r="M187" s="67" t="str">
        <f>IF(A187="","",'Books Register'!AW187)</f>
        <v/>
      </c>
      <c r="N187" s="67" t="str">
        <f>IF(M187="","",INDEX('GSTR-2B IMS'!$G$5:$G$504,M187))</f>
        <v/>
      </c>
      <c r="O187" s="99" t="str">
        <f>IF(M187="","",INDEX('GSTR-2B IMS'!$H$5:$H$504,M187))</f>
        <v/>
      </c>
      <c r="P187" s="68" t="str">
        <f>IF(M187="","",INDEX('GSTR-2B IMS'!$L$5:$L$504,M187))</f>
        <v/>
      </c>
      <c r="Q187" s="68" t="str">
        <f>IF(M187="","",INDEX('GSTR-2B IMS'!$M$5:$M$504,M187))</f>
        <v/>
      </c>
      <c r="R187" s="68" t="str">
        <f>IF(M187="","",INDEX('GSTR-2B IMS'!$N$5:$N$504,M187))</f>
        <v/>
      </c>
      <c r="S187" s="68" t="str">
        <f>IF(M187="","",INDEX('GSTR-2B IMS'!$O$5:$O$504,M187))</f>
        <v/>
      </c>
      <c r="T187" s="68" t="str">
        <f>IF(M187="","",INDEX('GSTR-2B IMS'!$P$5:$P$504,M187))</f>
        <v/>
      </c>
      <c r="U187" s="68" t="str">
        <f>IF(M187="","",INDEX('GSTR-2B IMS'!$AF$5:$AF$504,M187))</f>
        <v/>
      </c>
      <c r="V187" s="68" t="str">
        <f t="shared" si="4"/>
        <v/>
      </c>
      <c r="W187" s="68" t="str">
        <f t="shared" si="5"/>
        <v/>
      </c>
      <c r="X187" s="67" t="str">
        <f>IF(A187="","",'Books Register'!AX187)</f>
        <v/>
      </c>
      <c r="Y187" s="67" t="str">
        <f>IF(A187="","",'Books Register'!AV187)</f>
        <v/>
      </c>
      <c r="Z187" s="69" t="str">
        <f>IF(A187="","",'Books Register'!AY187)</f>
        <v/>
      </c>
      <c r="AA187" s="70" t="str">
        <f>IF(A187="","",IF(OR(X187="Duplicate",Y187&lt;&gt;"PASS"),"Critical",IF(X187="Only in Books","High",IF(X187="Exact",IF(ABS(N(W187))&gt;=Setup!$B$23,"High","Low"),"Medium"))))</f>
        <v/>
      </c>
    </row>
    <row r="188" spans="1:27" ht="37.950000000000003" customHeight="1" x14ac:dyDescent="0.25">
      <c r="A188" s="98" t="str">
        <f>IF('Books Register'!A188="","",'Books Register'!A188)</f>
        <v/>
      </c>
      <c r="B188" s="67" t="str">
        <f>IF(A188="","",'Books Register'!C188)</f>
        <v/>
      </c>
      <c r="C188" s="67" t="str">
        <f>IF(A188="","",'Books Register'!D188)</f>
        <v/>
      </c>
      <c r="D188" s="67" t="str">
        <f>IF(A188="","",'Books Register'!F188)</f>
        <v/>
      </c>
      <c r="E188" s="67" t="str">
        <f>IF(A188="","",'Books Register'!G188)</f>
        <v/>
      </c>
      <c r="F188" s="99" t="str">
        <f>IF(A188="","",'Books Register'!H188)</f>
        <v/>
      </c>
      <c r="G188" s="68" t="str">
        <f>IF(A188="","",'Books Register'!L188)</f>
        <v/>
      </c>
      <c r="H188" s="68" t="str">
        <f>IF(A188="","",'Books Register'!M188)</f>
        <v/>
      </c>
      <c r="I188" s="68" t="str">
        <f>IF(A188="","",'Books Register'!N188)</f>
        <v/>
      </c>
      <c r="J188" s="68" t="str">
        <f>IF(A188="","",'Books Register'!O188)</f>
        <v/>
      </c>
      <c r="K188" s="68" t="str">
        <f>IF(A188="","",'Books Register'!P188)</f>
        <v/>
      </c>
      <c r="L188" s="68" t="str">
        <f>IF(A188="","",'Books Register'!AN188)</f>
        <v/>
      </c>
      <c r="M188" s="67" t="str">
        <f>IF(A188="","",'Books Register'!AW188)</f>
        <v/>
      </c>
      <c r="N188" s="67" t="str">
        <f>IF(M188="","",INDEX('GSTR-2B IMS'!$G$5:$G$504,M188))</f>
        <v/>
      </c>
      <c r="O188" s="99" t="str">
        <f>IF(M188="","",INDEX('GSTR-2B IMS'!$H$5:$H$504,M188))</f>
        <v/>
      </c>
      <c r="P188" s="68" t="str">
        <f>IF(M188="","",INDEX('GSTR-2B IMS'!$L$5:$L$504,M188))</f>
        <v/>
      </c>
      <c r="Q188" s="68" t="str">
        <f>IF(M188="","",INDEX('GSTR-2B IMS'!$M$5:$M$504,M188))</f>
        <v/>
      </c>
      <c r="R188" s="68" t="str">
        <f>IF(M188="","",INDEX('GSTR-2B IMS'!$N$5:$N$504,M188))</f>
        <v/>
      </c>
      <c r="S188" s="68" t="str">
        <f>IF(M188="","",INDEX('GSTR-2B IMS'!$O$5:$O$504,M188))</f>
        <v/>
      </c>
      <c r="T188" s="68" t="str">
        <f>IF(M188="","",INDEX('GSTR-2B IMS'!$P$5:$P$504,M188))</f>
        <v/>
      </c>
      <c r="U188" s="68" t="str">
        <f>IF(M188="","",INDEX('GSTR-2B IMS'!$AF$5:$AF$504,M188))</f>
        <v/>
      </c>
      <c r="V188" s="68" t="str">
        <f t="shared" si="4"/>
        <v/>
      </c>
      <c r="W188" s="68" t="str">
        <f t="shared" si="5"/>
        <v/>
      </c>
      <c r="X188" s="67" t="str">
        <f>IF(A188="","",'Books Register'!AX188)</f>
        <v/>
      </c>
      <c r="Y188" s="67" t="str">
        <f>IF(A188="","",'Books Register'!AV188)</f>
        <v/>
      </c>
      <c r="Z188" s="69" t="str">
        <f>IF(A188="","",'Books Register'!AY188)</f>
        <v/>
      </c>
      <c r="AA188" s="70" t="str">
        <f>IF(A188="","",IF(OR(X188="Duplicate",Y188&lt;&gt;"PASS"),"Critical",IF(X188="Only in Books","High",IF(X188="Exact",IF(ABS(N(W188))&gt;=Setup!$B$23,"High","Low"),"Medium"))))</f>
        <v/>
      </c>
    </row>
    <row r="189" spans="1:27" ht="37.950000000000003" customHeight="1" x14ac:dyDescent="0.25">
      <c r="A189" s="98" t="str">
        <f>IF('Books Register'!A189="","",'Books Register'!A189)</f>
        <v/>
      </c>
      <c r="B189" s="67" t="str">
        <f>IF(A189="","",'Books Register'!C189)</f>
        <v/>
      </c>
      <c r="C189" s="67" t="str">
        <f>IF(A189="","",'Books Register'!D189)</f>
        <v/>
      </c>
      <c r="D189" s="67" t="str">
        <f>IF(A189="","",'Books Register'!F189)</f>
        <v/>
      </c>
      <c r="E189" s="67" t="str">
        <f>IF(A189="","",'Books Register'!G189)</f>
        <v/>
      </c>
      <c r="F189" s="99" t="str">
        <f>IF(A189="","",'Books Register'!H189)</f>
        <v/>
      </c>
      <c r="G189" s="68" t="str">
        <f>IF(A189="","",'Books Register'!L189)</f>
        <v/>
      </c>
      <c r="H189" s="68" t="str">
        <f>IF(A189="","",'Books Register'!M189)</f>
        <v/>
      </c>
      <c r="I189" s="68" t="str">
        <f>IF(A189="","",'Books Register'!N189)</f>
        <v/>
      </c>
      <c r="J189" s="68" t="str">
        <f>IF(A189="","",'Books Register'!O189)</f>
        <v/>
      </c>
      <c r="K189" s="68" t="str">
        <f>IF(A189="","",'Books Register'!P189)</f>
        <v/>
      </c>
      <c r="L189" s="68" t="str">
        <f>IF(A189="","",'Books Register'!AN189)</f>
        <v/>
      </c>
      <c r="M189" s="67" t="str">
        <f>IF(A189="","",'Books Register'!AW189)</f>
        <v/>
      </c>
      <c r="N189" s="67" t="str">
        <f>IF(M189="","",INDEX('GSTR-2B IMS'!$G$5:$G$504,M189))</f>
        <v/>
      </c>
      <c r="O189" s="99" t="str">
        <f>IF(M189="","",INDEX('GSTR-2B IMS'!$H$5:$H$504,M189))</f>
        <v/>
      </c>
      <c r="P189" s="68" t="str">
        <f>IF(M189="","",INDEX('GSTR-2B IMS'!$L$5:$L$504,M189))</f>
        <v/>
      </c>
      <c r="Q189" s="68" t="str">
        <f>IF(M189="","",INDEX('GSTR-2B IMS'!$M$5:$M$504,M189))</f>
        <v/>
      </c>
      <c r="R189" s="68" t="str">
        <f>IF(M189="","",INDEX('GSTR-2B IMS'!$N$5:$N$504,M189))</f>
        <v/>
      </c>
      <c r="S189" s="68" t="str">
        <f>IF(M189="","",INDEX('GSTR-2B IMS'!$O$5:$O$504,M189))</f>
        <v/>
      </c>
      <c r="T189" s="68" t="str">
        <f>IF(M189="","",INDEX('GSTR-2B IMS'!$P$5:$P$504,M189))</f>
        <v/>
      </c>
      <c r="U189" s="68" t="str">
        <f>IF(M189="","",INDEX('GSTR-2B IMS'!$AF$5:$AF$504,M189))</f>
        <v/>
      </c>
      <c r="V189" s="68" t="str">
        <f t="shared" si="4"/>
        <v/>
      </c>
      <c r="W189" s="68" t="str">
        <f t="shared" si="5"/>
        <v/>
      </c>
      <c r="X189" s="67" t="str">
        <f>IF(A189="","",'Books Register'!AX189)</f>
        <v/>
      </c>
      <c r="Y189" s="67" t="str">
        <f>IF(A189="","",'Books Register'!AV189)</f>
        <v/>
      </c>
      <c r="Z189" s="69" t="str">
        <f>IF(A189="","",'Books Register'!AY189)</f>
        <v/>
      </c>
      <c r="AA189" s="70" t="str">
        <f>IF(A189="","",IF(OR(X189="Duplicate",Y189&lt;&gt;"PASS"),"Critical",IF(X189="Only in Books","High",IF(X189="Exact",IF(ABS(N(W189))&gt;=Setup!$B$23,"High","Low"),"Medium"))))</f>
        <v/>
      </c>
    </row>
    <row r="190" spans="1:27" ht="37.950000000000003" customHeight="1" x14ac:dyDescent="0.25">
      <c r="A190" s="98" t="str">
        <f>IF('Books Register'!A190="","",'Books Register'!A190)</f>
        <v/>
      </c>
      <c r="B190" s="67" t="str">
        <f>IF(A190="","",'Books Register'!C190)</f>
        <v/>
      </c>
      <c r="C190" s="67" t="str">
        <f>IF(A190="","",'Books Register'!D190)</f>
        <v/>
      </c>
      <c r="D190" s="67" t="str">
        <f>IF(A190="","",'Books Register'!F190)</f>
        <v/>
      </c>
      <c r="E190" s="67" t="str">
        <f>IF(A190="","",'Books Register'!G190)</f>
        <v/>
      </c>
      <c r="F190" s="99" t="str">
        <f>IF(A190="","",'Books Register'!H190)</f>
        <v/>
      </c>
      <c r="G190" s="68" t="str">
        <f>IF(A190="","",'Books Register'!L190)</f>
        <v/>
      </c>
      <c r="H190" s="68" t="str">
        <f>IF(A190="","",'Books Register'!M190)</f>
        <v/>
      </c>
      <c r="I190" s="68" t="str">
        <f>IF(A190="","",'Books Register'!N190)</f>
        <v/>
      </c>
      <c r="J190" s="68" t="str">
        <f>IF(A190="","",'Books Register'!O190)</f>
        <v/>
      </c>
      <c r="K190" s="68" t="str">
        <f>IF(A190="","",'Books Register'!P190)</f>
        <v/>
      </c>
      <c r="L190" s="68" t="str">
        <f>IF(A190="","",'Books Register'!AN190)</f>
        <v/>
      </c>
      <c r="M190" s="67" t="str">
        <f>IF(A190="","",'Books Register'!AW190)</f>
        <v/>
      </c>
      <c r="N190" s="67" t="str">
        <f>IF(M190="","",INDEX('GSTR-2B IMS'!$G$5:$G$504,M190))</f>
        <v/>
      </c>
      <c r="O190" s="99" t="str">
        <f>IF(M190="","",INDEX('GSTR-2B IMS'!$H$5:$H$504,M190))</f>
        <v/>
      </c>
      <c r="P190" s="68" t="str">
        <f>IF(M190="","",INDEX('GSTR-2B IMS'!$L$5:$L$504,M190))</f>
        <v/>
      </c>
      <c r="Q190" s="68" t="str">
        <f>IF(M190="","",INDEX('GSTR-2B IMS'!$M$5:$M$504,M190))</f>
        <v/>
      </c>
      <c r="R190" s="68" t="str">
        <f>IF(M190="","",INDEX('GSTR-2B IMS'!$N$5:$N$504,M190))</f>
        <v/>
      </c>
      <c r="S190" s="68" t="str">
        <f>IF(M190="","",INDEX('GSTR-2B IMS'!$O$5:$O$504,M190))</f>
        <v/>
      </c>
      <c r="T190" s="68" t="str">
        <f>IF(M190="","",INDEX('GSTR-2B IMS'!$P$5:$P$504,M190))</f>
        <v/>
      </c>
      <c r="U190" s="68" t="str">
        <f>IF(M190="","",INDEX('GSTR-2B IMS'!$AF$5:$AF$504,M190))</f>
        <v/>
      </c>
      <c r="V190" s="68" t="str">
        <f t="shared" si="4"/>
        <v/>
      </c>
      <c r="W190" s="68" t="str">
        <f t="shared" si="5"/>
        <v/>
      </c>
      <c r="X190" s="67" t="str">
        <f>IF(A190="","",'Books Register'!AX190)</f>
        <v/>
      </c>
      <c r="Y190" s="67" t="str">
        <f>IF(A190="","",'Books Register'!AV190)</f>
        <v/>
      </c>
      <c r="Z190" s="69" t="str">
        <f>IF(A190="","",'Books Register'!AY190)</f>
        <v/>
      </c>
      <c r="AA190" s="70" t="str">
        <f>IF(A190="","",IF(OR(X190="Duplicate",Y190&lt;&gt;"PASS"),"Critical",IF(X190="Only in Books","High",IF(X190="Exact",IF(ABS(N(W190))&gt;=Setup!$B$23,"High","Low"),"Medium"))))</f>
        <v/>
      </c>
    </row>
    <row r="191" spans="1:27" ht="37.950000000000003" customHeight="1" x14ac:dyDescent="0.25">
      <c r="A191" s="98" t="str">
        <f>IF('Books Register'!A191="","",'Books Register'!A191)</f>
        <v/>
      </c>
      <c r="B191" s="67" t="str">
        <f>IF(A191="","",'Books Register'!C191)</f>
        <v/>
      </c>
      <c r="C191" s="67" t="str">
        <f>IF(A191="","",'Books Register'!D191)</f>
        <v/>
      </c>
      <c r="D191" s="67" t="str">
        <f>IF(A191="","",'Books Register'!F191)</f>
        <v/>
      </c>
      <c r="E191" s="67" t="str">
        <f>IF(A191="","",'Books Register'!G191)</f>
        <v/>
      </c>
      <c r="F191" s="99" t="str">
        <f>IF(A191="","",'Books Register'!H191)</f>
        <v/>
      </c>
      <c r="G191" s="68" t="str">
        <f>IF(A191="","",'Books Register'!L191)</f>
        <v/>
      </c>
      <c r="H191" s="68" t="str">
        <f>IF(A191="","",'Books Register'!M191)</f>
        <v/>
      </c>
      <c r="I191" s="68" t="str">
        <f>IF(A191="","",'Books Register'!N191)</f>
        <v/>
      </c>
      <c r="J191" s="68" t="str">
        <f>IF(A191="","",'Books Register'!O191)</f>
        <v/>
      </c>
      <c r="K191" s="68" t="str">
        <f>IF(A191="","",'Books Register'!P191)</f>
        <v/>
      </c>
      <c r="L191" s="68" t="str">
        <f>IF(A191="","",'Books Register'!AN191)</f>
        <v/>
      </c>
      <c r="M191" s="67" t="str">
        <f>IF(A191="","",'Books Register'!AW191)</f>
        <v/>
      </c>
      <c r="N191" s="67" t="str">
        <f>IF(M191="","",INDEX('GSTR-2B IMS'!$G$5:$G$504,M191))</f>
        <v/>
      </c>
      <c r="O191" s="99" t="str">
        <f>IF(M191="","",INDEX('GSTR-2B IMS'!$H$5:$H$504,M191))</f>
        <v/>
      </c>
      <c r="P191" s="68" t="str">
        <f>IF(M191="","",INDEX('GSTR-2B IMS'!$L$5:$L$504,M191))</f>
        <v/>
      </c>
      <c r="Q191" s="68" t="str">
        <f>IF(M191="","",INDEX('GSTR-2B IMS'!$M$5:$M$504,M191))</f>
        <v/>
      </c>
      <c r="R191" s="68" t="str">
        <f>IF(M191="","",INDEX('GSTR-2B IMS'!$N$5:$N$504,M191))</f>
        <v/>
      </c>
      <c r="S191" s="68" t="str">
        <f>IF(M191="","",INDEX('GSTR-2B IMS'!$O$5:$O$504,M191))</f>
        <v/>
      </c>
      <c r="T191" s="68" t="str">
        <f>IF(M191="","",INDEX('GSTR-2B IMS'!$P$5:$P$504,M191))</f>
        <v/>
      </c>
      <c r="U191" s="68" t="str">
        <f>IF(M191="","",INDEX('GSTR-2B IMS'!$AF$5:$AF$504,M191))</f>
        <v/>
      </c>
      <c r="V191" s="68" t="str">
        <f t="shared" si="4"/>
        <v/>
      </c>
      <c r="W191" s="68" t="str">
        <f t="shared" si="5"/>
        <v/>
      </c>
      <c r="X191" s="67" t="str">
        <f>IF(A191="","",'Books Register'!AX191)</f>
        <v/>
      </c>
      <c r="Y191" s="67" t="str">
        <f>IF(A191="","",'Books Register'!AV191)</f>
        <v/>
      </c>
      <c r="Z191" s="69" t="str">
        <f>IF(A191="","",'Books Register'!AY191)</f>
        <v/>
      </c>
      <c r="AA191" s="70" t="str">
        <f>IF(A191="","",IF(OR(X191="Duplicate",Y191&lt;&gt;"PASS"),"Critical",IF(X191="Only in Books","High",IF(X191="Exact",IF(ABS(N(W191))&gt;=Setup!$B$23,"High","Low"),"Medium"))))</f>
        <v/>
      </c>
    </row>
    <row r="192" spans="1:27" ht="37.950000000000003" customHeight="1" x14ac:dyDescent="0.25">
      <c r="A192" s="98" t="str">
        <f>IF('Books Register'!A192="","",'Books Register'!A192)</f>
        <v/>
      </c>
      <c r="B192" s="67" t="str">
        <f>IF(A192="","",'Books Register'!C192)</f>
        <v/>
      </c>
      <c r="C192" s="67" t="str">
        <f>IF(A192="","",'Books Register'!D192)</f>
        <v/>
      </c>
      <c r="D192" s="67" t="str">
        <f>IF(A192="","",'Books Register'!F192)</f>
        <v/>
      </c>
      <c r="E192" s="67" t="str">
        <f>IF(A192="","",'Books Register'!G192)</f>
        <v/>
      </c>
      <c r="F192" s="99" t="str">
        <f>IF(A192="","",'Books Register'!H192)</f>
        <v/>
      </c>
      <c r="G192" s="68" t="str">
        <f>IF(A192="","",'Books Register'!L192)</f>
        <v/>
      </c>
      <c r="H192" s="68" t="str">
        <f>IF(A192="","",'Books Register'!M192)</f>
        <v/>
      </c>
      <c r="I192" s="68" t="str">
        <f>IF(A192="","",'Books Register'!N192)</f>
        <v/>
      </c>
      <c r="J192" s="68" t="str">
        <f>IF(A192="","",'Books Register'!O192)</f>
        <v/>
      </c>
      <c r="K192" s="68" t="str">
        <f>IF(A192="","",'Books Register'!P192)</f>
        <v/>
      </c>
      <c r="L192" s="68" t="str">
        <f>IF(A192="","",'Books Register'!AN192)</f>
        <v/>
      </c>
      <c r="M192" s="67" t="str">
        <f>IF(A192="","",'Books Register'!AW192)</f>
        <v/>
      </c>
      <c r="N192" s="67" t="str">
        <f>IF(M192="","",INDEX('GSTR-2B IMS'!$G$5:$G$504,M192))</f>
        <v/>
      </c>
      <c r="O192" s="99" t="str">
        <f>IF(M192="","",INDEX('GSTR-2B IMS'!$H$5:$H$504,M192))</f>
        <v/>
      </c>
      <c r="P192" s="68" t="str">
        <f>IF(M192="","",INDEX('GSTR-2B IMS'!$L$5:$L$504,M192))</f>
        <v/>
      </c>
      <c r="Q192" s="68" t="str">
        <f>IF(M192="","",INDEX('GSTR-2B IMS'!$M$5:$M$504,M192))</f>
        <v/>
      </c>
      <c r="R192" s="68" t="str">
        <f>IF(M192="","",INDEX('GSTR-2B IMS'!$N$5:$N$504,M192))</f>
        <v/>
      </c>
      <c r="S192" s="68" t="str">
        <f>IF(M192="","",INDEX('GSTR-2B IMS'!$O$5:$O$504,M192))</f>
        <v/>
      </c>
      <c r="T192" s="68" t="str">
        <f>IF(M192="","",INDEX('GSTR-2B IMS'!$P$5:$P$504,M192))</f>
        <v/>
      </c>
      <c r="U192" s="68" t="str">
        <f>IF(M192="","",INDEX('GSTR-2B IMS'!$AF$5:$AF$504,M192))</f>
        <v/>
      </c>
      <c r="V192" s="68" t="str">
        <f t="shared" si="4"/>
        <v/>
      </c>
      <c r="W192" s="68" t="str">
        <f t="shared" si="5"/>
        <v/>
      </c>
      <c r="X192" s="67" t="str">
        <f>IF(A192="","",'Books Register'!AX192)</f>
        <v/>
      </c>
      <c r="Y192" s="67" t="str">
        <f>IF(A192="","",'Books Register'!AV192)</f>
        <v/>
      </c>
      <c r="Z192" s="69" t="str">
        <f>IF(A192="","",'Books Register'!AY192)</f>
        <v/>
      </c>
      <c r="AA192" s="70" t="str">
        <f>IF(A192="","",IF(OR(X192="Duplicate",Y192&lt;&gt;"PASS"),"Critical",IF(X192="Only in Books","High",IF(X192="Exact",IF(ABS(N(W192))&gt;=Setup!$B$23,"High","Low"),"Medium"))))</f>
        <v/>
      </c>
    </row>
    <row r="193" spans="1:27" ht="37.950000000000003" customHeight="1" x14ac:dyDescent="0.25">
      <c r="A193" s="98" t="str">
        <f>IF('Books Register'!A193="","",'Books Register'!A193)</f>
        <v/>
      </c>
      <c r="B193" s="67" t="str">
        <f>IF(A193="","",'Books Register'!C193)</f>
        <v/>
      </c>
      <c r="C193" s="67" t="str">
        <f>IF(A193="","",'Books Register'!D193)</f>
        <v/>
      </c>
      <c r="D193" s="67" t="str">
        <f>IF(A193="","",'Books Register'!F193)</f>
        <v/>
      </c>
      <c r="E193" s="67" t="str">
        <f>IF(A193="","",'Books Register'!G193)</f>
        <v/>
      </c>
      <c r="F193" s="99" t="str">
        <f>IF(A193="","",'Books Register'!H193)</f>
        <v/>
      </c>
      <c r="G193" s="68" t="str">
        <f>IF(A193="","",'Books Register'!L193)</f>
        <v/>
      </c>
      <c r="H193" s="68" t="str">
        <f>IF(A193="","",'Books Register'!M193)</f>
        <v/>
      </c>
      <c r="I193" s="68" t="str">
        <f>IF(A193="","",'Books Register'!N193)</f>
        <v/>
      </c>
      <c r="J193" s="68" t="str">
        <f>IF(A193="","",'Books Register'!O193)</f>
        <v/>
      </c>
      <c r="K193" s="68" t="str">
        <f>IF(A193="","",'Books Register'!P193)</f>
        <v/>
      </c>
      <c r="L193" s="68" t="str">
        <f>IF(A193="","",'Books Register'!AN193)</f>
        <v/>
      </c>
      <c r="M193" s="67" t="str">
        <f>IF(A193="","",'Books Register'!AW193)</f>
        <v/>
      </c>
      <c r="N193" s="67" t="str">
        <f>IF(M193="","",INDEX('GSTR-2B IMS'!$G$5:$G$504,M193))</f>
        <v/>
      </c>
      <c r="O193" s="99" t="str">
        <f>IF(M193="","",INDEX('GSTR-2B IMS'!$H$5:$H$504,M193))</f>
        <v/>
      </c>
      <c r="P193" s="68" t="str">
        <f>IF(M193="","",INDEX('GSTR-2B IMS'!$L$5:$L$504,M193))</f>
        <v/>
      </c>
      <c r="Q193" s="68" t="str">
        <f>IF(M193="","",INDEX('GSTR-2B IMS'!$M$5:$M$504,M193))</f>
        <v/>
      </c>
      <c r="R193" s="68" t="str">
        <f>IF(M193="","",INDEX('GSTR-2B IMS'!$N$5:$N$504,M193))</f>
        <v/>
      </c>
      <c r="S193" s="68" t="str">
        <f>IF(M193="","",INDEX('GSTR-2B IMS'!$O$5:$O$504,M193))</f>
        <v/>
      </c>
      <c r="T193" s="68" t="str">
        <f>IF(M193="","",INDEX('GSTR-2B IMS'!$P$5:$P$504,M193))</f>
        <v/>
      </c>
      <c r="U193" s="68" t="str">
        <f>IF(M193="","",INDEX('GSTR-2B IMS'!$AF$5:$AF$504,M193))</f>
        <v/>
      </c>
      <c r="V193" s="68" t="str">
        <f t="shared" si="4"/>
        <v/>
      </c>
      <c r="W193" s="68" t="str">
        <f t="shared" si="5"/>
        <v/>
      </c>
      <c r="X193" s="67" t="str">
        <f>IF(A193="","",'Books Register'!AX193)</f>
        <v/>
      </c>
      <c r="Y193" s="67" t="str">
        <f>IF(A193="","",'Books Register'!AV193)</f>
        <v/>
      </c>
      <c r="Z193" s="69" t="str">
        <f>IF(A193="","",'Books Register'!AY193)</f>
        <v/>
      </c>
      <c r="AA193" s="70" t="str">
        <f>IF(A193="","",IF(OR(X193="Duplicate",Y193&lt;&gt;"PASS"),"Critical",IF(X193="Only in Books","High",IF(X193="Exact",IF(ABS(N(W193))&gt;=Setup!$B$23,"High","Low"),"Medium"))))</f>
        <v/>
      </c>
    </row>
    <row r="194" spans="1:27" ht="37.950000000000003" customHeight="1" x14ac:dyDescent="0.25">
      <c r="A194" s="98" t="str">
        <f>IF('Books Register'!A194="","",'Books Register'!A194)</f>
        <v/>
      </c>
      <c r="B194" s="67" t="str">
        <f>IF(A194="","",'Books Register'!C194)</f>
        <v/>
      </c>
      <c r="C194" s="67" t="str">
        <f>IF(A194="","",'Books Register'!D194)</f>
        <v/>
      </c>
      <c r="D194" s="67" t="str">
        <f>IF(A194="","",'Books Register'!F194)</f>
        <v/>
      </c>
      <c r="E194" s="67" t="str">
        <f>IF(A194="","",'Books Register'!G194)</f>
        <v/>
      </c>
      <c r="F194" s="99" t="str">
        <f>IF(A194="","",'Books Register'!H194)</f>
        <v/>
      </c>
      <c r="G194" s="68" t="str">
        <f>IF(A194="","",'Books Register'!L194)</f>
        <v/>
      </c>
      <c r="H194" s="68" t="str">
        <f>IF(A194="","",'Books Register'!M194)</f>
        <v/>
      </c>
      <c r="I194" s="68" t="str">
        <f>IF(A194="","",'Books Register'!N194)</f>
        <v/>
      </c>
      <c r="J194" s="68" t="str">
        <f>IF(A194="","",'Books Register'!O194)</f>
        <v/>
      </c>
      <c r="K194" s="68" t="str">
        <f>IF(A194="","",'Books Register'!P194)</f>
        <v/>
      </c>
      <c r="L194" s="68" t="str">
        <f>IF(A194="","",'Books Register'!AN194)</f>
        <v/>
      </c>
      <c r="M194" s="67" t="str">
        <f>IF(A194="","",'Books Register'!AW194)</f>
        <v/>
      </c>
      <c r="N194" s="67" t="str">
        <f>IF(M194="","",INDEX('GSTR-2B IMS'!$G$5:$G$504,M194))</f>
        <v/>
      </c>
      <c r="O194" s="99" t="str">
        <f>IF(M194="","",INDEX('GSTR-2B IMS'!$H$5:$H$504,M194))</f>
        <v/>
      </c>
      <c r="P194" s="68" t="str">
        <f>IF(M194="","",INDEX('GSTR-2B IMS'!$L$5:$L$504,M194))</f>
        <v/>
      </c>
      <c r="Q194" s="68" t="str">
        <f>IF(M194="","",INDEX('GSTR-2B IMS'!$M$5:$M$504,M194))</f>
        <v/>
      </c>
      <c r="R194" s="68" t="str">
        <f>IF(M194="","",INDEX('GSTR-2B IMS'!$N$5:$N$504,M194))</f>
        <v/>
      </c>
      <c r="S194" s="68" t="str">
        <f>IF(M194="","",INDEX('GSTR-2B IMS'!$O$5:$O$504,M194))</f>
        <v/>
      </c>
      <c r="T194" s="68" t="str">
        <f>IF(M194="","",INDEX('GSTR-2B IMS'!$P$5:$P$504,M194))</f>
        <v/>
      </c>
      <c r="U194" s="68" t="str">
        <f>IF(M194="","",INDEX('GSTR-2B IMS'!$AF$5:$AF$504,M194))</f>
        <v/>
      </c>
      <c r="V194" s="68" t="str">
        <f t="shared" si="4"/>
        <v/>
      </c>
      <c r="W194" s="68" t="str">
        <f t="shared" si="5"/>
        <v/>
      </c>
      <c r="X194" s="67" t="str">
        <f>IF(A194="","",'Books Register'!AX194)</f>
        <v/>
      </c>
      <c r="Y194" s="67" t="str">
        <f>IF(A194="","",'Books Register'!AV194)</f>
        <v/>
      </c>
      <c r="Z194" s="69" t="str">
        <f>IF(A194="","",'Books Register'!AY194)</f>
        <v/>
      </c>
      <c r="AA194" s="70" t="str">
        <f>IF(A194="","",IF(OR(X194="Duplicate",Y194&lt;&gt;"PASS"),"Critical",IF(X194="Only in Books","High",IF(X194="Exact",IF(ABS(N(W194))&gt;=Setup!$B$23,"High","Low"),"Medium"))))</f>
        <v/>
      </c>
    </row>
    <row r="195" spans="1:27" ht="37.950000000000003" customHeight="1" x14ac:dyDescent="0.25">
      <c r="A195" s="98" t="str">
        <f>IF('Books Register'!A195="","",'Books Register'!A195)</f>
        <v/>
      </c>
      <c r="B195" s="67" t="str">
        <f>IF(A195="","",'Books Register'!C195)</f>
        <v/>
      </c>
      <c r="C195" s="67" t="str">
        <f>IF(A195="","",'Books Register'!D195)</f>
        <v/>
      </c>
      <c r="D195" s="67" t="str">
        <f>IF(A195="","",'Books Register'!F195)</f>
        <v/>
      </c>
      <c r="E195" s="67" t="str">
        <f>IF(A195="","",'Books Register'!G195)</f>
        <v/>
      </c>
      <c r="F195" s="99" t="str">
        <f>IF(A195="","",'Books Register'!H195)</f>
        <v/>
      </c>
      <c r="G195" s="68" t="str">
        <f>IF(A195="","",'Books Register'!L195)</f>
        <v/>
      </c>
      <c r="H195" s="68" t="str">
        <f>IF(A195="","",'Books Register'!M195)</f>
        <v/>
      </c>
      <c r="I195" s="68" t="str">
        <f>IF(A195="","",'Books Register'!N195)</f>
        <v/>
      </c>
      <c r="J195" s="68" t="str">
        <f>IF(A195="","",'Books Register'!O195)</f>
        <v/>
      </c>
      <c r="K195" s="68" t="str">
        <f>IF(A195="","",'Books Register'!P195)</f>
        <v/>
      </c>
      <c r="L195" s="68" t="str">
        <f>IF(A195="","",'Books Register'!AN195)</f>
        <v/>
      </c>
      <c r="M195" s="67" t="str">
        <f>IF(A195="","",'Books Register'!AW195)</f>
        <v/>
      </c>
      <c r="N195" s="67" t="str">
        <f>IF(M195="","",INDEX('GSTR-2B IMS'!$G$5:$G$504,M195))</f>
        <v/>
      </c>
      <c r="O195" s="99" t="str">
        <f>IF(M195="","",INDEX('GSTR-2B IMS'!$H$5:$H$504,M195))</f>
        <v/>
      </c>
      <c r="P195" s="68" t="str">
        <f>IF(M195="","",INDEX('GSTR-2B IMS'!$L$5:$L$504,M195))</f>
        <v/>
      </c>
      <c r="Q195" s="68" t="str">
        <f>IF(M195="","",INDEX('GSTR-2B IMS'!$M$5:$M$504,M195))</f>
        <v/>
      </c>
      <c r="R195" s="68" t="str">
        <f>IF(M195="","",INDEX('GSTR-2B IMS'!$N$5:$N$504,M195))</f>
        <v/>
      </c>
      <c r="S195" s="68" t="str">
        <f>IF(M195="","",INDEX('GSTR-2B IMS'!$O$5:$O$504,M195))</f>
        <v/>
      </c>
      <c r="T195" s="68" t="str">
        <f>IF(M195="","",INDEX('GSTR-2B IMS'!$P$5:$P$504,M195))</f>
        <v/>
      </c>
      <c r="U195" s="68" t="str">
        <f>IF(M195="","",INDEX('GSTR-2B IMS'!$AF$5:$AF$504,M195))</f>
        <v/>
      </c>
      <c r="V195" s="68" t="str">
        <f t="shared" si="4"/>
        <v/>
      </c>
      <c r="W195" s="68" t="str">
        <f t="shared" si="5"/>
        <v/>
      </c>
      <c r="X195" s="67" t="str">
        <f>IF(A195="","",'Books Register'!AX195)</f>
        <v/>
      </c>
      <c r="Y195" s="67" t="str">
        <f>IF(A195="","",'Books Register'!AV195)</f>
        <v/>
      </c>
      <c r="Z195" s="69" t="str">
        <f>IF(A195="","",'Books Register'!AY195)</f>
        <v/>
      </c>
      <c r="AA195" s="70" t="str">
        <f>IF(A195="","",IF(OR(X195="Duplicate",Y195&lt;&gt;"PASS"),"Critical",IF(X195="Only in Books","High",IF(X195="Exact",IF(ABS(N(W195))&gt;=Setup!$B$23,"High","Low"),"Medium"))))</f>
        <v/>
      </c>
    </row>
    <row r="196" spans="1:27" ht="37.950000000000003" customHeight="1" x14ac:dyDescent="0.25">
      <c r="A196" s="98" t="str">
        <f>IF('Books Register'!A196="","",'Books Register'!A196)</f>
        <v/>
      </c>
      <c r="B196" s="67" t="str">
        <f>IF(A196="","",'Books Register'!C196)</f>
        <v/>
      </c>
      <c r="C196" s="67" t="str">
        <f>IF(A196="","",'Books Register'!D196)</f>
        <v/>
      </c>
      <c r="D196" s="67" t="str">
        <f>IF(A196="","",'Books Register'!F196)</f>
        <v/>
      </c>
      <c r="E196" s="67" t="str">
        <f>IF(A196="","",'Books Register'!G196)</f>
        <v/>
      </c>
      <c r="F196" s="99" t="str">
        <f>IF(A196="","",'Books Register'!H196)</f>
        <v/>
      </c>
      <c r="G196" s="68" t="str">
        <f>IF(A196="","",'Books Register'!L196)</f>
        <v/>
      </c>
      <c r="H196" s="68" t="str">
        <f>IF(A196="","",'Books Register'!M196)</f>
        <v/>
      </c>
      <c r="I196" s="68" t="str">
        <f>IF(A196="","",'Books Register'!N196)</f>
        <v/>
      </c>
      <c r="J196" s="68" t="str">
        <f>IF(A196="","",'Books Register'!O196)</f>
        <v/>
      </c>
      <c r="K196" s="68" t="str">
        <f>IF(A196="","",'Books Register'!P196)</f>
        <v/>
      </c>
      <c r="L196" s="68" t="str">
        <f>IF(A196="","",'Books Register'!AN196)</f>
        <v/>
      </c>
      <c r="M196" s="67" t="str">
        <f>IF(A196="","",'Books Register'!AW196)</f>
        <v/>
      </c>
      <c r="N196" s="67" t="str">
        <f>IF(M196="","",INDEX('GSTR-2B IMS'!$G$5:$G$504,M196))</f>
        <v/>
      </c>
      <c r="O196" s="99" t="str">
        <f>IF(M196="","",INDEX('GSTR-2B IMS'!$H$5:$H$504,M196))</f>
        <v/>
      </c>
      <c r="P196" s="68" t="str">
        <f>IF(M196="","",INDEX('GSTR-2B IMS'!$L$5:$L$504,M196))</f>
        <v/>
      </c>
      <c r="Q196" s="68" t="str">
        <f>IF(M196="","",INDEX('GSTR-2B IMS'!$M$5:$M$504,M196))</f>
        <v/>
      </c>
      <c r="R196" s="68" t="str">
        <f>IF(M196="","",INDEX('GSTR-2B IMS'!$N$5:$N$504,M196))</f>
        <v/>
      </c>
      <c r="S196" s="68" t="str">
        <f>IF(M196="","",INDEX('GSTR-2B IMS'!$O$5:$O$504,M196))</f>
        <v/>
      </c>
      <c r="T196" s="68" t="str">
        <f>IF(M196="","",INDEX('GSTR-2B IMS'!$P$5:$P$504,M196))</f>
        <v/>
      </c>
      <c r="U196" s="68" t="str">
        <f>IF(M196="","",INDEX('GSTR-2B IMS'!$AF$5:$AF$504,M196))</f>
        <v/>
      </c>
      <c r="V196" s="68" t="str">
        <f t="shared" si="4"/>
        <v/>
      </c>
      <c r="W196" s="68" t="str">
        <f t="shared" si="5"/>
        <v/>
      </c>
      <c r="X196" s="67" t="str">
        <f>IF(A196="","",'Books Register'!AX196)</f>
        <v/>
      </c>
      <c r="Y196" s="67" t="str">
        <f>IF(A196="","",'Books Register'!AV196)</f>
        <v/>
      </c>
      <c r="Z196" s="69" t="str">
        <f>IF(A196="","",'Books Register'!AY196)</f>
        <v/>
      </c>
      <c r="AA196" s="70" t="str">
        <f>IF(A196="","",IF(OR(X196="Duplicate",Y196&lt;&gt;"PASS"),"Critical",IF(X196="Only in Books","High",IF(X196="Exact",IF(ABS(N(W196))&gt;=Setup!$B$23,"High","Low"),"Medium"))))</f>
        <v/>
      </c>
    </row>
    <row r="197" spans="1:27" ht="37.950000000000003" customHeight="1" x14ac:dyDescent="0.25">
      <c r="A197" s="98" t="str">
        <f>IF('Books Register'!A197="","",'Books Register'!A197)</f>
        <v/>
      </c>
      <c r="B197" s="67" t="str">
        <f>IF(A197="","",'Books Register'!C197)</f>
        <v/>
      </c>
      <c r="C197" s="67" t="str">
        <f>IF(A197="","",'Books Register'!D197)</f>
        <v/>
      </c>
      <c r="D197" s="67" t="str">
        <f>IF(A197="","",'Books Register'!F197)</f>
        <v/>
      </c>
      <c r="E197" s="67" t="str">
        <f>IF(A197="","",'Books Register'!G197)</f>
        <v/>
      </c>
      <c r="F197" s="99" t="str">
        <f>IF(A197="","",'Books Register'!H197)</f>
        <v/>
      </c>
      <c r="G197" s="68" t="str">
        <f>IF(A197="","",'Books Register'!L197)</f>
        <v/>
      </c>
      <c r="H197" s="68" t="str">
        <f>IF(A197="","",'Books Register'!M197)</f>
        <v/>
      </c>
      <c r="I197" s="68" t="str">
        <f>IF(A197="","",'Books Register'!N197)</f>
        <v/>
      </c>
      <c r="J197" s="68" t="str">
        <f>IF(A197="","",'Books Register'!O197)</f>
        <v/>
      </c>
      <c r="K197" s="68" t="str">
        <f>IF(A197="","",'Books Register'!P197)</f>
        <v/>
      </c>
      <c r="L197" s="68" t="str">
        <f>IF(A197="","",'Books Register'!AN197)</f>
        <v/>
      </c>
      <c r="M197" s="67" t="str">
        <f>IF(A197="","",'Books Register'!AW197)</f>
        <v/>
      </c>
      <c r="N197" s="67" t="str">
        <f>IF(M197="","",INDEX('GSTR-2B IMS'!$G$5:$G$504,M197))</f>
        <v/>
      </c>
      <c r="O197" s="99" t="str">
        <f>IF(M197="","",INDEX('GSTR-2B IMS'!$H$5:$H$504,M197))</f>
        <v/>
      </c>
      <c r="P197" s="68" t="str">
        <f>IF(M197="","",INDEX('GSTR-2B IMS'!$L$5:$L$504,M197))</f>
        <v/>
      </c>
      <c r="Q197" s="68" t="str">
        <f>IF(M197="","",INDEX('GSTR-2B IMS'!$M$5:$M$504,M197))</f>
        <v/>
      </c>
      <c r="R197" s="68" t="str">
        <f>IF(M197="","",INDEX('GSTR-2B IMS'!$N$5:$N$504,M197))</f>
        <v/>
      </c>
      <c r="S197" s="68" t="str">
        <f>IF(M197="","",INDEX('GSTR-2B IMS'!$O$5:$O$504,M197))</f>
        <v/>
      </c>
      <c r="T197" s="68" t="str">
        <f>IF(M197="","",INDEX('GSTR-2B IMS'!$P$5:$P$504,M197))</f>
        <v/>
      </c>
      <c r="U197" s="68" t="str">
        <f>IF(M197="","",INDEX('GSTR-2B IMS'!$AF$5:$AF$504,M197))</f>
        <v/>
      </c>
      <c r="V197" s="68" t="str">
        <f t="shared" ref="V197:V260" si="6">IF(OR(A197="",M197=""),"",G197-P197)</f>
        <v/>
      </c>
      <c r="W197" s="68" t="str">
        <f t="shared" ref="W197:W260" si="7">IF(OR(A197="",M197=""),"",L197-U197)</f>
        <v/>
      </c>
      <c r="X197" s="67" t="str">
        <f>IF(A197="","",'Books Register'!AX197)</f>
        <v/>
      </c>
      <c r="Y197" s="67" t="str">
        <f>IF(A197="","",'Books Register'!AV197)</f>
        <v/>
      </c>
      <c r="Z197" s="69" t="str">
        <f>IF(A197="","",'Books Register'!AY197)</f>
        <v/>
      </c>
      <c r="AA197" s="70" t="str">
        <f>IF(A197="","",IF(OR(X197="Duplicate",Y197&lt;&gt;"PASS"),"Critical",IF(X197="Only in Books","High",IF(X197="Exact",IF(ABS(N(W197))&gt;=Setup!$B$23,"High","Low"),"Medium"))))</f>
        <v/>
      </c>
    </row>
    <row r="198" spans="1:27" ht="37.950000000000003" customHeight="1" x14ac:dyDescent="0.25">
      <c r="A198" s="98" t="str">
        <f>IF('Books Register'!A198="","",'Books Register'!A198)</f>
        <v/>
      </c>
      <c r="B198" s="67" t="str">
        <f>IF(A198="","",'Books Register'!C198)</f>
        <v/>
      </c>
      <c r="C198" s="67" t="str">
        <f>IF(A198="","",'Books Register'!D198)</f>
        <v/>
      </c>
      <c r="D198" s="67" t="str">
        <f>IF(A198="","",'Books Register'!F198)</f>
        <v/>
      </c>
      <c r="E198" s="67" t="str">
        <f>IF(A198="","",'Books Register'!G198)</f>
        <v/>
      </c>
      <c r="F198" s="99" t="str">
        <f>IF(A198="","",'Books Register'!H198)</f>
        <v/>
      </c>
      <c r="G198" s="68" t="str">
        <f>IF(A198="","",'Books Register'!L198)</f>
        <v/>
      </c>
      <c r="H198" s="68" t="str">
        <f>IF(A198="","",'Books Register'!M198)</f>
        <v/>
      </c>
      <c r="I198" s="68" t="str">
        <f>IF(A198="","",'Books Register'!N198)</f>
        <v/>
      </c>
      <c r="J198" s="68" t="str">
        <f>IF(A198="","",'Books Register'!O198)</f>
        <v/>
      </c>
      <c r="K198" s="68" t="str">
        <f>IF(A198="","",'Books Register'!P198)</f>
        <v/>
      </c>
      <c r="L198" s="68" t="str">
        <f>IF(A198="","",'Books Register'!AN198)</f>
        <v/>
      </c>
      <c r="M198" s="67" t="str">
        <f>IF(A198="","",'Books Register'!AW198)</f>
        <v/>
      </c>
      <c r="N198" s="67" t="str">
        <f>IF(M198="","",INDEX('GSTR-2B IMS'!$G$5:$G$504,M198))</f>
        <v/>
      </c>
      <c r="O198" s="99" t="str">
        <f>IF(M198="","",INDEX('GSTR-2B IMS'!$H$5:$H$504,M198))</f>
        <v/>
      </c>
      <c r="P198" s="68" t="str">
        <f>IF(M198="","",INDEX('GSTR-2B IMS'!$L$5:$L$504,M198))</f>
        <v/>
      </c>
      <c r="Q198" s="68" t="str">
        <f>IF(M198="","",INDEX('GSTR-2B IMS'!$M$5:$M$504,M198))</f>
        <v/>
      </c>
      <c r="R198" s="68" t="str">
        <f>IF(M198="","",INDEX('GSTR-2B IMS'!$N$5:$N$504,M198))</f>
        <v/>
      </c>
      <c r="S198" s="68" t="str">
        <f>IF(M198="","",INDEX('GSTR-2B IMS'!$O$5:$O$504,M198))</f>
        <v/>
      </c>
      <c r="T198" s="68" t="str">
        <f>IF(M198="","",INDEX('GSTR-2B IMS'!$P$5:$P$504,M198))</f>
        <v/>
      </c>
      <c r="U198" s="68" t="str">
        <f>IF(M198="","",INDEX('GSTR-2B IMS'!$AF$5:$AF$504,M198))</f>
        <v/>
      </c>
      <c r="V198" s="68" t="str">
        <f t="shared" si="6"/>
        <v/>
      </c>
      <c r="W198" s="68" t="str">
        <f t="shared" si="7"/>
        <v/>
      </c>
      <c r="X198" s="67" t="str">
        <f>IF(A198="","",'Books Register'!AX198)</f>
        <v/>
      </c>
      <c r="Y198" s="67" t="str">
        <f>IF(A198="","",'Books Register'!AV198)</f>
        <v/>
      </c>
      <c r="Z198" s="69" t="str">
        <f>IF(A198="","",'Books Register'!AY198)</f>
        <v/>
      </c>
      <c r="AA198" s="70" t="str">
        <f>IF(A198="","",IF(OR(X198="Duplicate",Y198&lt;&gt;"PASS"),"Critical",IF(X198="Only in Books","High",IF(X198="Exact",IF(ABS(N(W198))&gt;=Setup!$B$23,"High","Low"),"Medium"))))</f>
        <v/>
      </c>
    </row>
    <row r="199" spans="1:27" ht="37.950000000000003" customHeight="1" x14ac:dyDescent="0.25">
      <c r="A199" s="98" t="str">
        <f>IF('Books Register'!A199="","",'Books Register'!A199)</f>
        <v/>
      </c>
      <c r="B199" s="67" t="str">
        <f>IF(A199="","",'Books Register'!C199)</f>
        <v/>
      </c>
      <c r="C199" s="67" t="str">
        <f>IF(A199="","",'Books Register'!D199)</f>
        <v/>
      </c>
      <c r="D199" s="67" t="str">
        <f>IF(A199="","",'Books Register'!F199)</f>
        <v/>
      </c>
      <c r="E199" s="67" t="str">
        <f>IF(A199="","",'Books Register'!G199)</f>
        <v/>
      </c>
      <c r="F199" s="99" t="str">
        <f>IF(A199="","",'Books Register'!H199)</f>
        <v/>
      </c>
      <c r="G199" s="68" t="str">
        <f>IF(A199="","",'Books Register'!L199)</f>
        <v/>
      </c>
      <c r="H199" s="68" t="str">
        <f>IF(A199="","",'Books Register'!M199)</f>
        <v/>
      </c>
      <c r="I199" s="68" t="str">
        <f>IF(A199="","",'Books Register'!N199)</f>
        <v/>
      </c>
      <c r="J199" s="68" t="str">
        <f>IF(A199="","",'Books Register'!O199)</f>
        <v/>
      </c>
      <c r="K199" s="68" t="str">
        <f>IF(A199="","",'Books Register'!P199)</f>
        <v/>
      </c>
      <c r="L199" s="68" t="str">
        <f>IF(A199="","",'Books Register'!AN199)</f>
        <v/>
      </c>
      <c r="M199" s="67" t="str">
        <f>IF(A199="","",'Books Register'!AW199)</f>
        <v/>
      </c>
      <c r="N199" s="67" t="str">
        <f>IF(M199="","",INDEX('GSTR-2B IMS'!$G$5:$G$504,M199))</f>
        <v/>
      </c>
      <c r="O199" s="99" t="str">
        <f>IF(M199="","",INDEX('GSTR-2B IMS'!$H$5:$H$504,M199))</f>
        <v/>
      </c>
      <c r="P199" s="68" t="str">
        <f>IF(M199="","",INDEX('GSTR-2B IMS'!$L$5:$L$504,M199))</f>
        <v/>
      </c>
      <c r="Q199" s="68" t="str">
        <f>IF(M199="","",INDEX('GSTR-2B IMS'!$M$5:$M$504,M199))</f>
        <v/>
      </c>
      <c r="R199" s="68" t="str">
        <f>IF(M199="","",INDEX('GSTR-2B IMS'!$N$5:$N$504,M199))</f>
        <v/>
      </c>
      <c r="S199" s="68" t="str">
        <f>IF(M199="","",INDEX('GSTR-2B IMS'!$O$5:$O$504,M199))</f>
        <v/>
      </c>
      <c r="T199" s="68" t="str">
        <f>IF(M199="","",INDEX('GSTR-2B IMS'!$P$5:$P$504,M199))</f>
        <v/>
      </c>
      <c r="U199" s="68" t="str">
        <f>IF(M199="","",INDEX('GSTR-2B IMS'!$AF$5:$AF$504,M199))</f>
        <v/>
      </c>
      <c r="V199" s="68" t="str">
        <f t="shared" si="6"/>
        <v/>
      </c>
      <c r="W199" s="68" t="str">
        <f t="shared" si="7"/>
        <v/>
      </c>
      <c r="X199" s="67" t="str">
        <f>IF(A199="","",'Books Register'!AX199)</f>
        <v/>
      </c>
      <c r="Y199" s="67" t="str">
        <f>IF(A199="","",'Books Register'!AV199)</f>
        <v/>
      </c>
      <c r="Z199" s="69" t="str">
        <f>IF(A199="","",'Books Register'!AY199)</f>
        <v/>
      </c>
      <c r="AA199" s="70" t="str">
        <f>IF(A199="","",IF(OR(X199="Duplicate",Y199&lt;&gt;"PASS"),"Critical",IF(X199="Only in Books","High",IF(X199="Exact",IF(ABS(N(W199))&gt;=Setup!$B$23,"High","Low"),"Medium"))))</f>
        <v/>
      </c>
    </row>
    <row r="200" spans="1:27" ht="37.950000000000003" customHeight="1" x14ac:dyDescent="0.25">
      <c r="A200" s="98" t="str">
        <f>IF('Books Register'!A200="","",'Books Register'!A200)</f>
        <v/>
      </c>
      <c r="B200" s="67" t="str">
        <f>IF(A200="","",'Books Register'!C200)</f>
        <v/>
      </c>
      <c r="C200" s="67" t="str">
        <f>IF(A200="","",'Books Register'!D200)</f>
        <v/>
      </c>
      <c r="D200" s="67" t="str">
        <f>IF(A200="","",'Books Register'!F200)</f>
        <v/>
      </c>
      <c r="E200" s="67" t="str">
        <f>IF(A200="","",'Books Register'!G200)</f>
        <v/>
      </c>
      <c r="F200" s="99" t="str">
        <f>IF(A200="","",'Books Register'!H200)</f>
        <v/>
      </c>
      <c r="G200" s="68" t="str">
        <f>IF(A200="","",'Books Register'!L200)</f>
        <v/>
      </c>
      <c r="H200" s="68" t="str">
        <f>IF(A200="","",'Books Register'!M200)</f>
        <v/>
      </c>
      <c r="I200" s="68" t="str">
        <f>IF(A200="","",'Books Register'!N200)</f>
        <v/>
      </c>
      <c r="J200" s="68" t="str">
        <f>IF(A200="","",'Books Register'!O200)</f>
        <v/>
      </c>
      <c r="K200" s="68" t="str">
        <f>IF(A200="","",'Books Register'!P200)</f>
        <v/>
      </c>
      <c r="L200" s="68" t="str">
        <f>IF(A200="","",'Books Register'!AN200)</f>
        <v/>
      </c>
      <c r="M200" s="67" t="str">
        <f>IF(A200="","",'Books Register'!AW200)</f>
        <v/>
      </c>
      <c r="N200" s="67" t="str">
        <f>IF(M200="","",INDEX('GSTR-2B IMS'!$G$5:$G$504,M200))</f>
        <v/>
      </c>
      <c r="O200" s="99" t="str">
        <f>IF(M200="","",INDEX('GSTR-2B IMS'!$H$5:$H$504,M200))</f>
        <v/>
      </c>
      <c r="P200" s="68" t="str">
        <f>IF(M200="","",INDEX('GSTR-2B IMS'!$L$5:$L$504,M200))</f>
        <v/>
      </c>
      <c r="Q200" s="68" t="str">
        <f>IF(M200="","",INDEX('GSTR-2B IMS'!$M$5:$M$504,M200))</f>
        <v/>
      </c>
      <c r="R200" s="68" t="str">
        <f>IF(M200="","",INDEX('GSTR-2B IMS'!$N$5:$N$504,M200))</f>
        <v/>
      </c>
      <c r="S200" s="68" t="str">
        <f>IF(M200="","",INDEX('GSTR-2B IMS'!$O$5:$O$504,M200))</f>
        <v/>
      </c>
      <c r="T200" s="68" t="str">
        <f>IF(M200="","",INDEX('GSTR-2B IMS'!$P$5:$P$504,M200))</f>
        <v/>
      </c>
      <c r="U200" s="68" t="str">
        <f>IF(M200="","",INDEX('GSTR-2B IMS'!$AF$5:$AF$504,M200))</f>
        <v/>
      </c>
      <c r="V200" s="68" t="str">
        <f t="shared" si="6"/>
        <v/>
      </c>
      <c r="W200" s="68" t="str">
        <f t="shared" si="7"/>
        <v/>
      </c>
      <c r="X200" s="67" t="str">
        <f>IF(A200="","",'Books Register'!AX200)</f>
        <v/>
      </c>
      <c r="Y200" s="67" t="str">
        <f>IF(A200="","",'Books Register'!AV200)</f>
        <v/>
      </c>
      <c r="Z200" s="69" t="str">
        <f>IF(A200="","",'Books Register'!AY200)</f>
        <v/>
      </c>
      <c r="AA200" s="70" t="str">
        <f>IF(A200="","",IF(OR(X200="Duplicate",Y200&lt;&gt;"PASS"),"Critical",IF(X200="Only in Books","High",IF(X200="Exact",IF(ABS(N(W200))&gt;=Setup!$B$23,"High","Low"),"Medium"))))</f>
        <v/>
      </c>
    </row>
    <row r="201" spans="1:27" ht="37.950000000000003" customHeight="1" x14ac:dyDescent="0.25">
      <c r="A201" s="98" t="str">
        <f>IF('Books Register'!A201="","",'Books Register'!A201)</f>
        <v/>
      </c>
      <c r="B201" s="67" t="str">
        <f>IF(A201="","",'Books Register'!C201)</f>
        <v/>
      </c>
      <c r="C201" s="67" t="str">
        <f>IF(A201="","",'Books Register'!D201)</f>
        <v/>
      </c>
      <c r="D201" s="67" t="str">
        <f>IF(A201="","",'Books Register'!F201)</f>
        <v/>
      </c>
      <c r="E201" s="67" t="str">
        <f>IF(A201="","",'Books Register'!G201)</f>
        <v/>
      </c>
      <c r="F201" s="99" t="str">
        <f>IF(A201="","",'Books Register'!H201)</f>
        <v/>
      </c>
      <c r="G201" s="68" t="str">
        <f>IF(A201="","",'Books Register'!L201)</f>
        <v/>
      </c>
      <c r="H201" s="68" t="str">
        <f>IF(A201="","",'Books Register'!M201)</f>
        <v/>
      </c>
      <c r="I201" s="68" t="str">
        <f>IF(A201="","",'Books Register'!N201)</f>
        <v/>
      </c>
      <c r="J201" s="68" t="str">
        <f>IF(A201="","",'Books Register'!O201)</f>
        <v/>
      </c>
      <c r="K201" s="68" t="str">
        <f>IF(A201="","",'Books Register'!P201)</f>
        <v/>
      </c>
      <c r="L201" s="68" t="str">
        <f>IF(A201="","",'Books Register'!AN201)</f>
        <v/>
      </c>
      <c r="M201" s="67" t="str">
        <f>IF(A201="","",'Books Register'!AW201)</f>
        <v/>
      </c>
      <c r="N201" s="67" t="str">
        <f>IF(M201="","",INDEX('GSTR-2B IMS'!$G$5:$G$504,M201))</f>
        <v/>
      </c>
      <c r="O201" s="99" t="str">
        <f>IF(M201="","",INDEX('GSTR-2B IMS'!$H$5:$H$504,M201))</f>
        <v/>
      </c>
      <c r="P201" s="68" t="str">
        <f>IF(M201="","",INDEX('GSTR-2B IMS'!$L$5:$L$504,M201))</f>
        <v/>
      </c>
      <c r="Q201" s="68" t="str">
        <f>IF(M201="","",INDEX('GSTR-2B IMS'!$M$5:$M$504,M201))</f>
        <v/>
      </c>
      <c r="R201" s="68" t="str">
        <f>IF(M201="","",INDEX('GSTR-2B IMS'!$N$5:$N$504,M201))</f>
        <v/>
      </c>
      <c r="S201" s="68" t="str">
        <f>IF(M201="","",INDEX('GSTR-2B IMS'!$O$5:$O$504,M201))</f>
        <v/>
      </c>
      <c r="T201" s="68" t="str">
        <f>IF(M201="","",INDEX('GSTR-2B IMS'!$P$5:$P$504,M201))</f>
        <v/>
      </c>
      <c r="U201" s="68" t="str">
        <f>IF(M201="","",INDEX('GSTR-2B IMS'!$AF$5:$AF$504,M201))</f>
        <v/>
      </c>
      <c r="V201" s="68" t="str">
        <f t="shared" si="6"/>
        <v/>
      </c>
      <c r="W201" s="68" t="str">
        <f t="shared" si="7"/>
        <v/>
      </c>
      <c r="X201" s="67" t="str">
        <f>IF(A201="","",'Books Register'!AX201)</f>
        <v/>
      </c>
      <c r="Y201" s="67" t="str">
        <f>IF(A201="","",'Books Register'!AV201)</f>
        <v/>
      </c>
      <c r="Z201" s="69" t="str">
        <f>IF(A201="","",'Books Register'!AY201)</f>
        <v/>
      </c>
      <c r="AA201" s="70" t="str">
        <f>IF(A201="","",IF(OR(X201="Duplicate",Y201&lt;&gt;"PASS"),"Critical",IF(X201="Only in Books","High",IF(X201="Exact",IF(ABS(N(W201))&gt;=Setup!$B$23,"High","Low"),"Medium"))))</f>
        <v/>
      </c>
    </row>
    <row r="202" spans="1:27" ht="37.950000000000003" customHeight="1" x14ac:dyDescent="0.25">
      <c r="A202" s="98" t="str">
        <f>IF('Books Register'!A202="","",'Books Register'!A202)</f>
        <v/>
      </c>
      <c r="B202" s="67" t="str">
        <f>IF(A202="","",'Books Register'!C202)</f>
        <v/>
      </c>
      <c r="C202" s="67" t="str">
        <f>IF(A202="","",'Books Register'!D202)</f>
        <v/>
      </c>
      <c r="D202" s="67" t="str">
        <f>IF(A202="","",'Books Register'!F202)</f>
        <v/>
      </c>
      <c r="E202" s="67" t="str">
        <f>IF(A202="","",'Books Register'!G202)</f>
        <v/>
      </c>
      <c r="F202" s="99" t="str">
        <f>IF(A202="","",'Books Register'!H202)</f>
        <v/>
      </c>
      <c r="G202" s="68" t="str">
        <f>IF(A202="","",'Books Register'!L202)</f>
        <v/>
      </c>
      <c r="H202" s="68" t="str">
        <f>IF(A202="","",'Books Register'!M202)</f>
        <v/>
      </c>
      <c r="I202" s="68" t="str">
        <f>IF(A202="","",'Books Register'!N202)</f>
        <v/>
      </c>
      <c r="J202" s="68" t="str">
        <f>IF(A202="","",'Books Register'!O202)</f>
        <v/>
      </c>
      <c r="K202" s="68" t="str">
        <f>IF(A202="","",'Books Register'!P202)</f>
        <v/>
      </c>
      <c r="L202" s="68" t="str">
        <f>IF(A202="","",'Books Register'!AN202)</f>
        <v/>
      </c>
      <c r="M202" s="67" t="str">
        <f>IF(A202="","",'Books Register'!AW202)</f>
        <v/>
      </c>
      <c r="N202" s="67" t="str">
        <f>IF(M202="","",INDEX('GSTR-2B IMS'!$G$5:$G$504,M202))</f>
        <v/>
      </c>
      <c r="O202" s="99" t="str">
        <f>IF(M202="","",INDEX('GSTR-2B IMS'!$H$5:$H$504,M202))</f>
        <v/>
      </c>
      <c r="P202" s="68" t="str">
        <f>IF(M202="","",INDEX('GSTR-2B IMS'!$L$5:$L$504,M202))</f>
        <v/>
      </c>
      <c r="Q202" s="68" t="str">
        <f>IF(M202="","",INDEX('GSTR-2B IMS'!$M$5:$M$504,M202))</f>
        <v/>
      </c>
      <c r="R202" s="68" t="str">
        <f>IF(M202="","",INDEX('GSTR-2B IMS'!$N$5:$N$504,M202))</f>
        <v/>
      </c>
      <c r="S202" s="68" t="str">
        <f>IF(M202="","",INDEX('GSTR-2B IMS'!$O$5:$O$504,M202))</f>
        <v/>
      </c>
      <c r="T202" s="68" t="str">
        <f>IF(M202="","",INDEX('GSTR-2B IMS'!$P$5:$P$504,M202))</f>
        <v/>
      </c>
      <c r="U202" s="68" t="str">
        <f>IF(M202="","",INDEX('GSTR-2B IMS'!$AF$5:$AF$504,M202))</f>
        <v/>
      </c>
      <c r="V202" s="68" t="str">
        <f t="shared" si="6"/>
        <v/>
      </c>
      <c r="W202" s="68" t="str">
        <f t="shared" si="7"/>
        <v/>
      </c>
      <c r="X202" s="67" t="str">
        <f>IF(A202="","",'Books Register'!AX202)</f>
        <v/>
      </c>
      <c r="Y202" s="67" t="str">
        <f>IF(A202="","",'Books Register'!AV202)</f>
        <v/>
      </c>
      <c r="Z202" s="69" t="str">
        <f>IF(A202="","",'Books Register'!AY202)</f>
        <v/>
      </c>
      <c r="AA202" s="70" t="str">
        <f>IF(A202="","",IF(OR(X202="Duplicate",Y202&lt;&gt;"PASS"),"Critical",IF(X202="Only in Books","High",IF(X202="Exact",IF(ABS(N(W202))&gt;=Setup!$B$23,"High","Low"),"Medium"))))</f>
        <v/>
      </c>
    </row>
    <row r="203" spans="1:27" ht="37.950000000000003" customHeight="1" x14ac:dyDescent="0.25">
      <c r="A203" s="98" t="str">
        <f>IF('Books Register'!A203="","",'Books Register'!A203)</f>
        <v/>
      </c>
      <c r="B203" s="67" t="str">
        <f>IF(A203="","",'Books Register'!C203)</f>
        <v/>
      </c>
      <c r="C203" s="67" t="str">
        <f>IF(A203="","",'Books Register'!D203)</f>
        <v/>
      </c>
      <c r="D203" s="67" t="str">
        <f>IF(A203="","",'Books Register'!F203)</f>
        <v/>
      </c>
      <c r="E203" s="67" t="str">
        <f>IF(A203="","",'Books Register'!G203)</f>
        <v/>
      </c>
      <c r="F203" s="99" t="str">
        <f>IF(A203="","",'Books Register'!H203)</f>
        <v/>
      </c>
      <c r="G203" s="68" t="str">
        <f>IF(A203="","",'Books Register'!L203)</f>
        <v/>
      </c>
      <c r="H203" s="68" t="str">
        <f>IF(A203="","",'Books Register'!M203)</f>
        <v/>
      </c>
      <c r="I203" s="68" t="str">
        <f>IF(A203="","",'Books Register'!N203)</f>
        <v/>
      </c>
      <c r="J203" s="68" t="str">
        <f>IF(A203="","",'Books Register'!O203)</f>
        <v/>
      </c>
      <c r="K203" s="68" t="str">
        <f>IF(A203="","",'Books Register'!P203)</f>
        <v/>
      </c>
      <c r="L203" s="68" t="str">
        <f>IF(A203="","",'Books Register'!AN203)</f>
        <v/>
      </c>
      <c r="M203" s="67" t="str">
        <f>IF(A203="","",'Books Register'!AW203)</f>
        <v/>
      </c>
      <c r="N203" s="67" t="str">
        <f>IF(M203="","",INDEX('GSTR-2B IMS'!$G$5:$G$504,M203))</f>
        <v/>
      </c>
      <c r="O203" s="99" t="str">
        <f>IF(M203="","",INDEX('GSTR-2B IMS'!$H$5:$H$504,M203))</f>
        <v/>
      </c>
      <c r="P203" s="68" t="str">
        <f>IF(M203="","",INDEX('GSTR-2B IMS'!$L$5:$L$504,M203))</f>
        <v/>
      </c>
      <c r="Q203" s="68" t="str">
        <f>IF(M203="","",INDEX('GSTR-2B IMS'!$M$5:$M$504,M203))</f>
        <v/>
      </c>
      <c r="R203" s="68" t="str">
        <f>IF(M203="","",INDEX('GSTR-2B IMS'!$N$5:$N$504,M203))</f>
        <v/>
      </c>
      <c r="S203" s="68" t="str">
        <f>IF(M203="","",INDEX('GSTR-2B IMS'!$O$5:$O$504,M203))</f>
        <v/>
      </c>
      <c r="T203" s="68" t="str">
        <f>IF(M203="","",INDEX('GSTR-2B IMS'!$P$5:$P$504,M203))</f>
        <v/>
      </c>
      <c r="U203" s="68" t="str">
        <f>IF(M203="","",INDEX('GSTR-2B IMS'!$AF$5:$AF$504,M203))</f>
        <v/>
      </c>
      <c r="V203" s="68" t="str">
        <f t="shared" si="6"/>
        <v/>
      </c>
      <c r="W203" s="68" t="str">
        <f t="shared" si="7"/>
        <v/>
      </c>
      <c r="X203" s="67" t="str">
        <f>IF(A203="","",'Books Register'!AX203)</f>
        <v/>
      </c>
      <c r="Y203" s="67" t="str">
        <f>IF(A203="","",'Books Register'!AV203)</f>
        <v/>
      </c>
      <c r="Z203" s="69" t="str">
        <f>IF(A203="","",'Books Register'!AY203)</f>
        <v/>
      </c>
      <c r="AA203" s="70" t="str">
        <f>IF(A203="","",IF(OR(X203="Duplicate",Y203&lt;&gt;"PASS"),"Critical",IF(X203="Only in Books","High",IF(X203="Exact",IF(ABS(N(W203))&gt;=Setup!$B$23,"High","Low"),"Medium"))))</f>
        <v/>
      </c>
    </row>
    <row r="204" spans="1:27" ht="37.950000000000003" customHeight="1" x14ac:dyDescent="0.25">
      <c r="A204" s="98" t="str">
        <f>IF('Books Register'!A204="","",'Books Register'!A204)</f>
        <v/>
      </c>
      <c r="B204" s="67" t="str">
        <f>IF(A204="","",'Books Register'!C204)</f>
        <v/>
      </c>
      <c r="C204" s="67" t="str">
        <f>IF(A204="","",'Books Register'!D204)</f>
        <v/>
      </c>
      <c r="D204" s="67" t="str">
        <f>IF(A204="","",'Books Register'!F204)</f>
        <v/>
      </c>
      <c r="E204" s="67" t="str">
        <f>IF(A204="","",'Books Register'!G204)</f>
        <v/>
      </c>
      <c r="F204" s="99" t="str">
        <f>IF(A204="","",'Books Register'!H204)</f>
        <v/>
      </c>
      <c r="G204" s="68" t="str">
        <f>IF(A204="","",'Books Register'!L204)</f>
        <v/>
      </c>
      <c r="H204" s="68" t="str">
        <f>IF(A204="","",'Books Register'!M204)</f>
        <v/>
      </c>
      <c r="I204" s="68" t="str">
        <f>IF(A204="","",'Books Register'!N204)</f>
        <v/>
      </c>
      <c r="J204" s="68" t="str">
        <f>IF(A204="","",'Books Register'!O204)</f>
        <v/>
      </c>
      <c r="K204" s="68" t="str">
        <f>IF(A204="","",'Books Register'!P204)</f>
        <v/>
      </c>
      <c r="L204" s="68" t="str">
        <f>IF(A204="","",'Books Register'!AN204)</f>
        <v/>
      </c>
      <c r="M204" s="67" t="str">
        <f>IF(A204="","",'Books Register'!AW204)</f>
        <v/>
      </c>
      <c r="N204" s="67" t="str">
        <f>IF(M204="","",INDEX('GSTR-2B IMS'!$G$5:$G$504,M204))</f>
        <v/>
      </c>
      <c r="O204" s="99" t="str">
        <f>IF(M204="","",INDEX('GSTR-2B IMS'!$H$5:$H$504,M204))</f>
        <v/>
      </c>
      <c r="P204" s="68" t="str">
        <f>IF(M204="","",INDEX('GSTR-2B IMS'!$L$5:$L$504,M204))</f>
        <v/>
      </c>
      <c r="Q204" s="68" t="str">
        <f>IF(M204="","",INDEX('GSTR-2B IMS'!$M$5:$M$504,M204))</f>
        <v/>
      </c>
      <c r="R204" s="68" t="str">
        <f>IF(M204="","",INDEX('GSTR-2B IMS'!$N$5:$N$504,M204))</f>
        <v/>
      </c>
      <c r="S204" s="68" t="str">
        <f>IF(M204="","",INDEX('GSTR-2B IMS'!$O$5:$O$504,M204))</f>
        <v/>
      </c>
      <c r="T204" s="68" t="str">
        <f>IF(M204="","",INDEX('GSTR-2B IMS'!$P$5:$P$504,M204))</f>
        <v/>
      </c>
      <c r="U204" s="68" t="str">
        <f>IF(M204="","",INDEX('GSTR-2B IMS'!$AF$5:$AF$504,M204))</f>
        <v/>
      </c>
      <c r="V204" s="68" t="str">
        <f t="shared" si="6"/>
        <v/>
      </c>
      <c r="W204" s="68" t="str">
        <f t="shared" si="7"/>
        <v/>
      </c>
      <c r="X204" s="67" t="str">
        <f>IF(A204="","",'Books Register'!AX204)</f>
        <v/>
      </c>
      <c r="Y204" s="67" t="str">
        <f>IF(A204="","",'Books Register'!AV204)</f>
        <v/>
      </c>
      <c r="Z204" s="69" t="str">
        <f>IF(A204="","",'Books Register'!AY204)</f>
        <v/>
      </c>
      <c r="AA204" s="70" t="str">
        <f>IF(A204="","",IF(OR(X204="Duplicate",Y204&lt;&gt;"PASS"),"Critical",IF(X204="Only in Books","High",IF(X204="Exact",IF(ABS(N(W204))&gt;=Setup!$B$23,"High","Low"),"Medium"))))</f>
        <v/>
      </c>
    </row>
    <row r="205" spans="1:27" ht="37.950000000000003" customHeight="1" x14ac:dyDescent="0.25">
      <c r="A205" s="98" t="str">
        <f>IF('Books Register'!A205="","",'Books Register'!A205)</f>
        <v/>
      </c>
      <c r="B205" s="67" t="str">
        <f>IF(A205="","",'Books Register'!C205)</f>
        <v/>
      </c>
      <c r="C205" s="67" t="str">
        <f>IF(A205="","",'Books Register'!D205)</f>
        <v/>
      </c>
      <c r="D205" s="67" t="str">
        <f>IF(A205="","",'Books Register'!F205)</f>
        <v/>
      </c>
      <c r="E205" s="67" t="str">
        <f>IF(A205="","",'Books Register'!G205)</f>
        <v/>
      </c>
      <c r="F205" s="99" t="str">
        <f>IF(A205="","",'Books Register'!H205)</f>
        <v/>
      </c>
      <c r="G205" s="68" t="str">
        <f>IF(A205="","",'Books Register'!L205)</f>
        <v/>
      </c>
      <c r="H205" s="68" t="str">
        <f>IF(A205="","",'Books Register'!M205)</f>
        <v/>
      </c>
      <c r="I205" s="68" t="str">
        <f>IF(A205="","",'Books Register'!N205)</f>
        <v/>
      </c>
      <c r="J205" s="68" t="str">
        <f>IF(A205="","",'Books Register'!O205)</f>
        <v/>
      </c>
      <c r="K205" s="68" t="str">
        <f>IF(A205="","",'Books Register'!P205)</f>
        <v/>
      </c>
      <c r="L205" s="68" t="str">
        <f>IF(A205="","",'Books Register'!AN205)</f>
        <v/>
      </c>
      <c r="M205" s="67" t="str">
        <f>IF(A205="","",'Books Register'!AW205)</f>
        <v/>
      </c>
      <c r="N205" s="67" t="str">
        <f>IF(M205="","",INDEX('GSTR-2B IMS'!$G$5:$G$504,M205))</f>
        <v/>
      </c>
      <c r="O205" s="99" t="str">
        <f>IF(M205="","",INDEX('GSTR-2B IMS'!$H$5:$H$504,M205))</f>
        <v/>
      </c>
      <c r="P205" s="68" t="str">
        <f>IF(M205="","",INDEX('GSTR-2B IMS'!$L$5:$L$504,M205))</f>
        <v/>
      </c>
      <c r="Q205" s="68" t="str">
        <f>IF(M205="","",INDEX('GSTR-2B IMS'!$M$5:$M$504,M205))</f>
        <v/>
      </c>
      <c r="R205" s="68" t="str">
        <f>IF(M205="","",INDEX('GSTR-2B IMS'!$N$5:$N$504,M205))</f>
        <v/>
      </c>
      <c r="S205" s="68" t="str">
        <f>IF(M205="","",INDEX('GSTR-2B IMS'!$O$5:$O$504,M205))</f>
        <v/>
      </c>
      <c r="T205" s="68" t="str">
        <f>IF(M205="","",INDEX('GSTR-2B IMS'!$P$5:$P$504,M205))</f>
        <v/>
      </c>
      <c r="U205" s="68" t="str">
        <f>IF(M205="","",INDEX('GSTR-2B IMS'!$AF$5:$AF$504,M205))</f>
        <v/>
      </c>
      <c r="V205" s="68" t="str">
        <f t="shared" si="6"/>
        <v/>
      </c>
      <c r="W205" s="68" t="str">
        <f t="shared" si="7"/>
        <v/>
      </c>
      <c r="X205" s="67" t="str">
        <f>IF(A205="","",'Books Register'!AX205)</f>
        <v/>
      </c>
      <c r="Y205" s="67" t="str">
        <f>IF(A205="","",'Books Register'!AV205)</f>
        <v/>
      </c>
      <c r="Z205" s="69" t="str">
        <f>IF(A205="","",'Books Register'!AY205)</f>
        <v/>
      </c>
      <c r="AA205" s="70" t="str">
        <f>IF(A205="","",IF(OR(X205="Duplicate",Y205&lt;&gt;"PASS"),"Critical",IF(X205="Only in Books","High",IF(X205="Exact",IF(ABS(N(W205))&gt;=Setup!$B$23,"High","Low"),"Medium"))))</f>
        <v/>
      </c>
    </row>
    <row r="206" spans="1:27" ht="37.950000000000003" customHeight="1" x14ac:dyDescent="0.25">
      <c r="A206" s="98" t="str">
        <f>IF('Books Register'!A206="","",'Books Register'!A206)</f>
        <v/>
      </c>
      <c r="B206" s="67" t="str">
        <f>IF(A206="","",'Books Register'!C206)</f>
        <v/>
      </c>
      <c r="C206" s="67" t="str">
        <f>IF(A206="","",'Books Register'!D206)</f>
        <v/>
      </c>
      <c r="D206" s="67" t="str">
        <f>IF(A206="","",'Books Register'!F206)</f>
        <v/>
      </c>
      <c r="E206" s="67" t="str">
        <f>IF(A206="","",'Books Register'!G206)</f>
        <v/>
      </c>
      <c r="F206" s="99" t="str">
        <f>IF(A206="","",'Books Register'!H206)</f>
        <v/>
      </c>
      <c r="G206" s="68" t="str">
        <f>IF(A206="","",'Books Register'!L206)</f>
        <v/>
      </c>
      <c r="H206" s="68" t="str">
        <f>IF(A206="","",'Books Register'!M206)</f>
        <v/>
      </c>
      <c r="I206" s="68" t="str">
        <f>IF(A206="","",'Books Register'!N206)</f>
        <v/>
      </c>
      <c r="J206" s="68" t="str">
        <f>IF(A206="","",'Books Register'!O206)</f>
        <v/>
      </c>
      <c r="K206" s="68" t="str">
        <f>IF(A206="","",'Books Register'!P206)</f>
        <v/>
      </c>
      <c r="L206" s="68" t="str">
        <f>IF(A206="","",'Books Register'!AN206)</f>
        <v/>
      </c>
      <c r="M206" s="67" t="str">
        <f>IF(A206="","",'Books Register'!AW206)</f>
        <v/>
      </c>
      <c r="N206" s="67" t="str">
        <f>IF(M206="","",INDEX('GSTR-2B IMS'!$G$5:$G$504,M206))</f>
        <v/>
      </c>
      <c r="O206" s="99" t="str">
        <f>IF(M206="","",INDEX('GSTR-2B IMS'!$H$5:$H$504,M206))</f>
        <v/>
      </c>
      <c r="P206" s="68" t="str">
        <f>IF(M206="","",INDEX('GSTR-2B IMS'!$L$5:$L$504,M206))</f>
        <v/>
      </c>
      <c r="Q206" s="68" t="str">
        <f>IF(M206="","",INDEX('GSTR-2B IMS'!$M$5:$M$504,M206))</f>
        <v/>
      </c>
      <c r="R206" s="68" t="str">
        <f>IF(M206="","",INDEX('GSTR-2B IMS'!$N$5:$N$504,M206))</f>
        <v/>
      </c>
      <c r="S206" s="68" t="str">
        <f>IF(M206="","",INDEX('GSTR-2B IMS'!$O$5:$O$504,M206))</f>
        <v/>
      </c>
      <c r="T206" s="68" t="str">
        <f>IF(M206="","",INDEX('GSTR-2B IMS'!$P$5:$P$504,M206))</f>
        <v/>
      </c>
      <c r="U206" s="68" t="str">
        <f>IF(M206="","",INDEX('GSTR-2B IMS'!$AF$5:$AF$504,M206))</f>
        <v/>
      </c>
      <c r="V206" s="68" t="str">
        <f t="shared" si="6"/>
        <v/>
      </c>
      <c r="W206" s="68" t="str">
        <f t="shared" si="7"/>
        <v/>
      </c>
      <c r="X206" s="67" t="str">
        <f>IF(A206="","",'Books Register'!AX206)</f>
        <v/>
      </c>
      <c r="Y206" s="67" t="str">
        <f>IF(A206="","",'Books Register'!AV206)</f>
        <v/>
      </c>
      <c r="Z206" s="69" t="str">
        <f>IF(A206="","",'Books Register'!AY206)</f>
        <v/>
      </c>
      <c r="AA206" s="70" t="str">
        <f>IF(A206="","",IF(OR(X206="Duplicate",Y206&lt;&gt;"PASS"),"Critical",IF(X206="Only in Books","High",IF(X206="Exact",IF(ABS(N(W206))&gt;=Setup!$B$23,"High","Low"),"Medium"))))</f>
        <v/>
      </c>
    </row>
    <row r="207" spans="1:27" ht="37.950000000000003" customHeight="1" x14ac:dyDescent="0.25">
      <c r="A207" s="98" t="str">
        <f>IF('Books Register'!A207="","",'Books Register'!A207)</f>
        <v/>
      </c>
      <c r="B207" s="67" t="str">
        <f>IF(A207="","",'Books Register'!C207)</f>
        <v/>
      </c>
      <c r="C207" s="67" t="str">
        <f>IF(A207="","",'Books Register'!D207)</f>
        <v/>
      </c>
      <c r="D207" s="67" t="str">
        <f>IF(A207="","",'Books Register'!F207)</f>
        <v/>
      </c>
      <c r="E207" s="67" t="str">
        <f>IF(A207="","",'Books Register'!G207)</f>
        <v/>
      </c>
      <c r="F207" s="99" t="str">
        <f>IF(A207="","",'Books Register'!H207)</f>
        <v/>
      </c>
      <c r="G207" s="68" t="str">
        <f>IF(A207="","",'Books Register'!L207)</f>
        <v/>
      </c>
      <c r="H207" s="68" t="str">
        <f>IF(A207="","",'Books Register'!M207)</f>
        <v/>
      </c>
      <c r="I207" s="68" t="str">
        <f>IF(A207="","",'Books Register'!N207)</f>
        <v/>
      </c>
      <c r="J207" s="68" t="str">
        <f>IF(A207="","",'Books Register'!O207)</f>
        <v/>
      </c>
      <c r="K207" s="68" t="str">
        <f>IF(A207="","",'Books Register'!P207)</f>
        <v/>
      </c>
      <c r="L207" s="68" t="str">
        <f>IF(A207="","",'Books Register'!AN207)</f>
        <v/>
      </c>
      <c r="M207" s="67" t="str">
        <f>IF(A207="","",'Books Register'!AW207)</f>
        <v/>
      </c>
      <c r="N207" s="67" t="str">
        <f>IF(M207="","",INDEX('GSTR-2B IMS'!$G$5:$G$504,M207))</f>
        <v/>
      </c>
      <c r="O207" s="99" t="str">
        <f>IF(M207="","",INDEX('GSTR-2B IMS'!$H$5:$H$504,M207))</f>
        <v/>
      </c>
      <c r="P207" s="68" t="str">
        <f>IF(M207="","",INDEX('GSTR-2B IMS'!$L$5:$L$504,M207))</f>
        <v/>
      </c>
      <c r="Q207" s="68" t="str">
        <f>IF(M207="","",INDEX('GSTR-2B IMS'!$M$5:$M$504,M207))</f>
        <v/>
      </c>
      <c r="R207" s="68" t="str">
        <f>IF(M207="","",INDEX('GSTR-2B IMS'!$N$5:$N$504,M207))</f>
        <v/>
      </c>
      <c r="S207" s="68" t="str">
        <f>IF(M207="","",INDEX('GSTR-2B IMS'!$O$5:$O$504,M207))</f>
        <v/>
      </c>
      <c r="T207" s="68" t="str">
        <f>IF(M207="","",INDEX('GSTR-2B IMS'!$P$5:$P$504,M207))</f>
        <v/>
      </c>
      <c r="U207" s="68" t="str">
        <f>IF(M207="","",INDEX('GSTR-2B IMS'!$AF$5:$AF$504,M207))</f>
        <v/>
      </c>
      <c r="V207" s="68" t="str">
        <f t="shared" si="6"/>
        <v/>
      </c>
      <c r="W207" s="68" t="str">
        <f t="shared" si="7"/>
        <v/>
      </c>
      <c r="X207" s="67" t="str">
        <f>IF(A207="","",'Books Register'!AX207)</f>
        <v/>
      </c>
      <c r="Y207" s="67" t="str">
        <f>IF(A207="","",'Books Register'!AV207)</f>
        <v/>
      </c>
      <c r="Z207" s="69" t="str">
        <f>IF(A207="","",'Books Register'!AY207)</f>
        <v/>
      </c>
      <c r="AA207" s="70" t="str">
        <f>IF(A207="","",IF(OR(X207="Duplicate",Y207&lt;&gt;"PASS"),"Critical",IF(X207="Only in Books","High",IF(X207="Exact",IF(ABS(N(W207))&gt;=Setup!$B$23,"High","Low"),"Medium"))))</f>
        <v/>
      </c>
    </row>
    <row r="208" spans="1:27" ht="37.950000000000003" customHeight="1" x14ac:dyDescent="0.25">
      <c r="A208" s="98" t="str">
        <f>IF('Books Register'!A208="","",'Books Register'!A208)</f>
        <v/>
      </c>
      <c r="B208" s="67" t="str">
        <f>IF(A208="","",'Books Register'!C208)</f>
        <v/>
      </c>
      <c r="C208" s="67" t="str">
        <f>IF(A208="","",'Books Register'!D208)</f>
        <v/>
      </c>
      <c r="D208" s="67" t="str">
        <f>IF(A208="","",'Books Register'!F208)</f>
        <v/>
      </c>
      <c r="E208" s="67" t="str">
        <f>IF(A208="","",'Books Register'!G208)</f>
        <v/>
      </c>
      <c r="F208" s="99" t="str">
        <f>IF(A208="","",'Books Register'!H208)</f>
        <v/>
      </c>
      <c r="G208" s="68" t="str">
        <f>IF(A208="","",'Books Register'!L208)</f>
        <v/>
      </c>
      <c r="H208" s="68" t="str">
        <f>IF(A208="","",'Books Register'!M208)</f>
        <v/>
      </c>
      <c r="I208" s="68" t="str">
        <f>IF(A208="","",'Books Register'!N208)</f>
        <v/>
      </c>
      <c r="J208" s="68" t="str">
        <f>IF(A208="","",'Books Register'!O208)</f>
        <v/>
      </c>
      <c r="K208" s="68" t="str">
        <f>IF(A208="","",'Books Register'!P208)</f>
        <v/>
      </c>
      <c r="L208" s="68" t="str">
        <f>IF(A208="","",'Books Register'!AN208)</f>
        <v/>
      </c>
      <c r="M208" s="67" t="str">
        <f>IF(A208="","",'Books Register'!AW208)</f>
        <v/>
      </c>
      <c r="N208" s="67" t="str">
        <f>IF(M208="","",INDEX('GSTR-2B IMS'!$G$5:$G$504,M208))</f>
        <v/>
      </c>
      <c r="O208" s="99" t="str">
        <f>IF(M208="","",INDEX('GSTR-2B IMS'!$H$5:$H$504,M208))</f>
        <v/>
      </c>
      <c r="P208" s="68" t="str">
        <f>IF(M208="","",INDEX('GSTR-2B IMS'!$L$5:$L$504,M208))</f>
        <v/>
      </c>
      <c r="Q208" s="68" t="str">
        <f>IF(M208="","",INDEX('GSTR-2B IMS'!$M$5:$M$504,M208))</f>
        <v/>
      </c>
      <c r="R208" s="68" t="str">
        <f>IF(M208="","",INDEX('GSTR-2B IMS'!$N$5:$N$504,M208))</f>
        <v/>
      </c>
      <c r="S208" s="68" t="str">
        <f>IF(M208="","",INDEX('GSTR-2B IMS'!$O$5:$O$504,M208))</f>
        <v/>
      </c>
      <c r="T208" s="68" t="str">
        <f>IF(M208="","",INDEX('GSTR-2B IMS'!$P$5:$P$504,M208))</f>
        <v/>
      </c>
      <c r="U208" s="68" t="str">
        <f>IF(M208="","",INDEX('GSTR-2B IMS'!$AF$5:$AF$504,M208))</f>
        <v/>
      </c>
      <c r="V208" s="68" t="str">
        <f t="shared" si="6"/>
        <v/>
      </c>
      <c r="W208" s="68" t="str">
        <f t="shared" si="7"/>
        <v/>
      </c>
      <c r="X208" s="67" t="str">
        <f>IF(A208="","",'Books Register'!AX208)</f>
        <v/>
      </c>
      <c r="Y208" s="67" t="str">
        <f>IF(A208="","",'Books Register'!AV208)</f>
        <v/>
      </c>
      <c r="Z208" s="69" t="str">
        <f>IF(A208="","",'Books Register'!AY208)</f>
        <v/>
      </c>
      <c r="AA208" s="70" t="str">
        <f>IF(A208="","",IF(OR(X208="Duplicate",Y208&lt;&gt;"PASS"),"Critical",IF(X208="Only in Books","High",IF(X208="Exact",IF(ABS(N(W208))&gt;=Setup!$B$23,"High","Low"),"Medium"))))</f>
        <v/>
      </c>
    </row>
    <row r="209" spans="1:27" ht="37.950000000000003" customHeight="1" x14ac:dyDescent="0.25">
      <c r="A209" s="98" t="str">
        <f>IF('Books Register'!A209="","",'Books Register'!A209)</f>
        <v/>
      </c>
      <c r="B209" s="67" t="str">
        <f>IF(A209="","",'Books Register'!C209)</f>
        <v/>
      </c>
      <c r="C209" s="67" t="str">
        <f>IF(A209="","",'Books Register'!D209)</f>
        <v/>
      </c>
      <c r="D209" s="67" t="str">
        <f>IF(A209="","",'Books Register'!F209)</f>
        <v/>
      </c>
      <c r="E209" s="67" t="str">
        <f>IF(A209="","",'Books Register'!G209)</f>
        <v/>
      </c>
      <c r="F209" s="99" t="str">
        <f>IF(A209="","",'Books Register'!H209)</f>
        <v/>
      </c>
      <c r="G209" s="68" t="str">
        <f>IF(A209="","",'Books Register'!L209)</f>
        <v/>
      </c>
      <c r="H209" s="68" t="str">
        <f>IF(A209="","",'Books Register'!M209)</f>
        <v/>
      </c>
      <c r="I209" s="68" t="str">
        <f>IF(A209="","",'Books Register'!N209)</f>
        <v/>
      </c>
      <c r="J209" s="68" t="str">
        <f>IF(A209="","",'Books Register'!O209)</f>
        <v/>
      </c>
      <c r="K209" s="68" t="str">
        <f>IF(A209="","",'Books Register'!P209)</f>
        <v/>
      </c>
      <c r="L209" s="68" t="str">
        <f>IF(A209="","",'Books Register'!AN209)</f>
        <v/>
      </c>
      <c r="M209" s="67" t="str">
        <f>IF(A209="","",'Books Register'!AW209)</f>
        <v/>
      </c>
      <c r="N209" s="67" t="str">
        <f>IF(M209="","",INDEX('GSTR-2B IMS'!$G$5:$G$504,M209))</f>
        <v/>
      </c>
      <c r="O209" s="99" t="str">
        <f>IF(M209="","",INDEX('GSTR-2B IMS'!$H$5:$H$504,M209))</f>
        <v/>
      </c>
      <c r="P209" s="68" t="str">
        <f>IF(M209="","",INDEX('GSTR-2B IMS'!$L$5:$L$504,M209))</f>
        <v/>
      </c>
      <c r="Q209" s="68" t="str">
        <f>IF(M209="","",INDEX('GSTR-2B IMS'!$M$5:$M$504,M209))</f>
        <v/>
      </c>
      <c r="R209" s="68" t="str">
        <f>IF(M209="","",INDEX('GSTR-2B IMS'!$N$5:$N$504,M209))</f>
        <v/>
      </c>
      <c r="S209" s="68" t="str">
        <f>IF(M209="","",INDEX('GSTR-2B IMS'!$O$5:$O$504,M209))</f>
        <v/>
      </c>
      <c r="T209" s="68" t="str">
        <f>IF(M209="","",INDEX('GSTR-2B IMS'!$P$5:$P$504,M209))</f>
        <v/>
      </c>
      <c r="U209" s="68" t="str">
        <f>IF(M209="","",INDEX('GSTR-2B IMS'!$AF$5:$AF$504,M209))</f>
        <v/>
      </c>
      <c r="V209" s="68" t="str">
        <f t="shared" si="6"/>
        <v/>
      </c>
      <c r="W209" s="68" t="str">
        <f t="shared" si="7"/>
        <v/>
      </c>
      <c r="X209" s="67" t="str">
        <f>IF(A209="","",'Books Register'!AX209)</f>
        <v/>
      </c>
      <c r="Y209" s="67" t="str">
        <f>IF(A209="","",'Books Register'!AV209)</f>
        <v/>
      </c>
      <c r="Z209" s="69" t="str">
        <f>IF(A209="","",'Books Register'!AY209)</f>
        <v/>
      </c>
      <c r="AA209" s="70" t="str">
        <f>IF(A209="","",IF(OR(X209="Duplicate",Y209&lt;&gt;"PASS"),"Critical",IF(X209="Only in Books","High",IF(X209="Exact",IF(ABS(N(W209))&gt;=Setup!$B$23,"High","Low"),"Medium"))))</f>
        <v/>
      </c>
    </row>
    <row r="210" spans="1:27" ht="37.950000000000003" customHeight="1" x14ac:dyDescent="0.25">
      <c r="A210" s="98" t="str">
        <f>IF('Books Register'!A210="","",'Books Register'!A210)</f>
        <v/>
      </c>
      <c r="B210" s="67" t="str">
        <f>IF(A210="","",'Books Register'!C210)</f>
        <v/>
      </c>
      <c r="C210" s="67" t="str">
        <f>IF(A210="","",'Books Register'!D210)</f>
        <v/>
      </c>
      <c r="D210" s="67" t="str">
        <f>IF(A210="","",'Books Register'!F210)</f>
        <v/>
      </c>
      <c r="E210" s="67" t="str">
        <f>IF(A210="","",'Books Register'!G210)</f>
        <v/>
      </c>
      <c r="F210" s="99" t="str">
        <f>IF(A210="","",'Books Register'!H210)</f>
        <v/>
      </c>
      <c r="G210" s="68" t="str">
        <f>IF(A210="","",'Books Register'!L210)</f>
        <v/>
      </c>
      <c r="H210" s="68" t="str">
        <f>IF(A210="","",'Books Register'!M210)</f>
        <v/>
      </c>
      <c r="I210" s="68" t="str">
        <f>IF(A210="","",'Books Register'!N210)</f>
        <v/>
      </c>
      <c r="J210" s="68" t="str">
        <f>IF(A210="","",'Books Register'!O210)</f>
        <v/>
      </c>
      <c r="K210" s="68" t="str">
        <f>IF(A210="","",'Books Register'!P210)</f>
        <v/>
      </c>
      <c r="L210" s="68" t="str">
        <f>IF(A210="","",'Books Register'!AN210)</f>
        <v/>
      </c>
      <c r="M210" s="67" t="str">
        <f>IF(A210="","",'Books Register'!AW210)</f>
        <v/>
      </c>
      <c r="N210" s="67" t="str">
        <f>IF(M210="","",INDEX('GSTR-2B IMS'!$G$5:$G$504,M210))</f>
        <v/>
      </c>
      <c r="O210" s="99" t="str">
        <f>IF(M210="","",INDEX('GSTR-2B IMS'!$H$5:$H$504,M210))</f>
        <v/>
      </c>
      <c r="P210" s="68" t="str">
        <f>IF(M210="","",INDEX('GSTR-2B IMS'!$L$5:$L$504,M210))</f>
        <v/>
      </c>
      <c r="Q210" s="68" t="str">
        <f>IF(M210="","",INDEX('GSTR-2B IMS'!$M$5:$M$504,M210))</f>
        <v/>
      </c>
      <c r="R210" s="68" t="str">
        <f>IF(M210="","",INDEX('GSTR-2B IMS'!$N$5:$N$504,M210))</f>
        <v/>
      </c>
      <c r="S210" s="68" t="str">
        <f>IF(M210="","",INDEX('GSTR-2B IMS'!$O$5:$O$504,M210))</f>
        <v/>
      </c>
      <c r="T210" s="68" t="str">
        <f>IF(M210="","",INDEX('GSTR-2B IMS'!$P$5:$P$504,M210))</f>
        <v/>
      </c>
      <c r="U210" s="68" t="str">
        <f>IF(M210="","",INDEX('GSTR-2B IMS'!$AF$5:$AF$504,M210))</f>
        <v/>
      </c>
      <c r="V210" s="68" t="str">
        <f t="shared" si="6"/>
        <v/>
      </c>
      <c r="W210" s="68" t="str">
        <f t="shared" si="7"/>
        <v/>
      </c>
      <c r="X210" s="67" t="str">
        <f>IF(A210="","",'Books Register'!AX210)</f>
        <v/>
      </c>
      <c r="Y210" s="67" t="str">
        <f>IF(A210="","",'Books Register'!AV210)</f>
        <v/>
      </c>
      <c r="Z210" s="69" t="str">
        <f>IF(A210="","",'Books Register'!AY210)</f>
        <v/>
      </c>
      <c r="AA210" s="70" t="str">
        <f>IF(A210="","",IF(OR(X210="Duplicate",Y210&lt;&gt;"PASS"),"Critical",IF(X210="Only in Books","High",IF(X210="Exact",IF(ABS(N(W210))&gt;=Setup!$B$23,"High","Low"),"Medium"))))</f>
        <v/>
      </c>
    </row>
    <row r="211" spans="1:27" ht="37.950000000000003" customHeight="1" x14ac:dyDescent="0.25">
      <c r="A211" s="98" t="str">
        <f>IF('Books Register'!A211="","",'Books Register'!A211)</f>
        <v/>
      </c>
      <c r="B211" s="67" t="str">
        <f>IF(A211="","",'Books Register'!C211)</f>
        <v/>
      </c>
      <c r="C211" s="67" t="str">
        <f>IF(A211="","",'Books Register'!D211)</f>
        <v/>
      </c>
      <c r="D211" s="67" t="str">
        <f>IF(A211="","",'Books Register'!F211)</f>
        <v/>
      </c>
      <c r="E211" s="67" t="str">
        <f>IF(A211="","",'Books Register'!G211)</f>
        <v/>
      </c>
      <c r="F211" s="99" t="str">
        <f>IF(A211="","",'Books Register'!H211)</f>
        <v/>
      </c>
      <c r="G211" s="68" t="str">
        <f>IF(A211="","",'Books Register'!L211)</f>
        <v/>
      </c>
      <c r="H211" s="68" t="str">
        <f>IF(A211="","",'Books Register'!M211)</f>
        <v/>
      </c>
      <c r="I211" s="68" t="str">
        <f>IF(A211="","",'Books Register'!N211)</f>
        <v/>
      </c>
      <c r="J211" s="68" t="str">
        <f>IF(A211="","",'Books Register'!O211)</f>
        <v/>
      </c>
      <c r="K211" s="68" t="str">
        <f>IF(A211="","",'Books Register'!P211)</f>
        <v/>
      </c>
      <c r="L211" s="68" t="str">
        <f>IF(A211="","",'Books Register'!AN211)</f>
        <v/>
      </c>
      <c r="M211" s="67" t="str">
        <f>IF(A211="","",'Books Register'!AW211)</f>
        <v/>
      </c>
      <c r="N211" s="67" t="str">
        <f>IF(M211="","",INDEX('GSTR-2B IMS'!$G$5:$G$504,M211))</f>
        <v/>
      </c>
      <c r="O211" s="99" t="str">
        <f>IF(M211="","",INDEX('GSTR-2B IMS'!$H$5:$H$504,M211))</f>
        <v/>
      </c>
      <c r="P211" s="68" t="str">
        <f>IF(M211="","",INDEX('GSTR-2B IMS'!$L$5:$L$504,M211))</f>
        <v/>
      </c>
      <c r="Q211" s="68" t="str">
        <f>IF(M211="","",INDEX('GSTR-2B IMS'!$M$5:$M$504,M211))</f>
        <v/>
      </c>
      <c r="R211" s="68" t="str">
        <f>IF(M211="","",INDEX('GSTR-2B IMS'!$N$5:$N$504,M211))</f>
        <v/>
      </c>
      <c r="S211" s="68" t="str">
        <f>IF(M211="","",INDEX('GSTR-2B IMS'!$O$5:$O$504,M211))</f>
        <v/>
      </c>
      <c r="T211" s="68" t="str">
        <f>IF(M211="","",INDEX('GSTR-2B IMS'!$P$5:$P$504,M211))</f>
        <v/>
      </c>
      <c r="U211" s="68" t="str">
        <f>IF(M211="","",INDEX('GSTR-2B IMS'!$AF$5:$AF$504,M211))</f>
        <v/>
      </c>
      <c r="V211" s="68" t="str">
        <f t="shared" si="6"/>
        <v/>
      </c>
      <c r="W211" s="68" t="str">
        <f t="shared" si="7"/>
        <v/>
      </c>
      <c r="X211" s="67" t="str">
        <f>IF(A211="","",'Books Register'!AX211)</f>
        <v/>
      </c>
      <c r="Y211" s="67" t="str">
        <f>IF(A211="","",'Books Register'!AV211)</f>
        <v/>
      </c>
      <c r="Z211" s="69" t="str">
        <f>IF(A211="","",'Books Register'!AY211)</f>
        <v/>
      </c>
      <c r="AA211" s="70" t="str">
        <f>IF(A211="","",IF(OR(X211="Duplicate",Y211&lt;&gt;"PASS"),"Critical",IF(X211="Only in Books","High",IF(X211="Exact",IF(ABS(N(W211))&gt;=Setup!$B$23,"High","Low"),"Medium"))))</f>
        <v/>
      </c>
    </row>
    <row r="212" spans="1:27" ht="37.950000000000003" customHeight="1" x14ac:dyDescent="0.25">
      <c r="A212" s="98" t="str">
        <f>IF('Books Register'!A212="","",'Books Register'!A212)</f>
        <v/>
      </c>
      <c r="B212" s="67" t="str">
        <f>IF(A212="","",'Books Register'!C212)</f>
        <v/>
      </c>
      <c r="C212" s="67" t="str">
        <f>IF(A212="","",'Books Register'!D212)</f>
        <v/>
      </c>
      <c r="D212" s="67" t="str">
        <f>IF(A212="","",'Books Register'!F212)</f>
        <v/>
      </c>
      <c r="E212" s="67" t="str">
        <f>IF(A212="","",'Books Register'!G212)</f>
        <v/>
      </c>
      <c r="F212" s="99" t="str">
        <f>IF(A212="","",'Books Register'!H212)</f>
        <v/>
      </c>
      <c r="G212" s="68" t="str">
        <f>IF(A212="","",'Books Register'!L212)</f>
        <v/>
      </c>
      <c r="H212" s="68" t="str">
        <f>IF(A212="","",'Books Register'!M212)</f>
        <v/>
      </c>
      <c r="I212" s="68" t="str">
        <f>IF(A212="","",'Books Register'!N212)</f>
        <v/>
      </c>
      <c r="J212" s="68" t="str">
        <f>IF(A212="","",'Books Register'!O212)</f>
        <v/>
      </c>
      <c r="K212" s="68" t="str">
        <f>IF(A212="","",'Books Register'!P212)</f>
        <v/>
      </c>
      <c r="L212" s="68" t="str">
        <f>IF(A212="","",'Books Register'!AN212)</f>
        <v/>
      </c>
      <c r="M212" s="67" t="str">
        <f>IF(A212="","",'Books Register'!AW212)</f>
        <v/>
      </c>
      <c r="N212" s="67" t="str">
        <f>IF(M212="","",INDEX('GSTR-2B IMS'!$G$5:$G$504,M212))</f>
        <v/>
      </c>
      <c r="O212" s="99" t="str">
        <f>IF(M212="","",INDEX('GSTR-2B IMS'!$H$5:$H$504,M212))</f>
        <v/>
      </c>
      <c r="P212" s="68" t="str">
        <f>IF(M212="","",INDEX('GSTR-2B IMS'!$L$5:$L$504,M212))</f>
        <v/>
      </c>
      <c r="Q212" s="68" t="str">
        <f>IF(M212="","",INDEX('GSTR-2B IMS'!$M$5:$M$504,M212))</f>
        <v/>
      </c>
      <c r="R212" s="68" t="str">
        <f>IF(M212="","",INDEX('GSTR-2B IMS'!$N$5:$N$504,M212))</f>
        <v/>
      </c>
      <c r="S212" s="68" t="str">
        <f>IF(M212="","",INDEX('GSTR-2B IMS'!$O$5:$O$504,M212))</f>
        <v/>
      </c>
      <c r="T212" s="68" t="str">
        <f>IF(M212="","",INDEX('GSTR-2B IMS'!$P$5:$P$504,M212))</f>
        <v/>
      </c>
      <c r="U212" s="68" t="str">
        <f>IF(M212="","",INDEX('GSTR-2B IMS'!$AF$5:$AF$504,M212))</f>
        <v/>
      </c>
      <c r="V212" s="68" t="str">
        <f t="shared" si="6"/>
        <v/>
      </c>
      <c r="W212" s="68" t="str">
        <f t="shared" si="7"/>
        <v/>
      </c>
      <c r="X212" s="67" t="str">
        <f>IF(A212="","",'Books Register'!AX212)</f>
        <v/>
      </c>
      <c r="Y212" s="67" t="str">
        <f>IF(A212="","",'Books Register'!AV212)</f>
        <v/>
      </c>
      <c r="Z212" s="69" t="str">
        <f>IF(A212="","",'Books Register'!AY212)</f>
        <v/>
      </c>
      <c r="AA212" s="70" t="str">
        <f>IF(A212="","",IF(OR(X212="Duplicate",Y212&lt;&gt;"PASS"),"Critical",IF(X212="Only in Books","High",IF(X212="Exact",IF(ABS(N(W212))&gt;=Setup!$B$23,"High","Low"),"Medium"))))</f>
        <v/>
      </c>
    </row>
    <row r="213" spans="1:27" ht="37.950000000000003" customHeight="1" x14ac:dyDescent="0.25">
      <c r="A213" s="98" t="str">
        <f>IF('Books Register'!A213="","",'Books Register'!A213)</f>
        <v/>
      </c>
      <c r="B213" s="67" t="str">
        <f>IF(A213="","",'Books Register'!C213)</f>
        <v/>
      </c>
      <c r="C213" s="67" t="str">
        <f>IF(A213="","",'Books Register'!D213)</f>
        <v/>
      </c>
      <c r="D213" s="67" t="str">
        <f>IF(A213="","",'Books Register'!F213)</f>
        <v/>
      </c>
      <c r="E213" s="67" t="str">
        <f>IF(A213="","",'Books Register'!G213)</f>
        <v/>
      </c>
      <c r="F213" s="99" t="str">
        <f>IF(A213="","",'Books Register'!H213)</f>
        <v/>
      </c>
      <c r="G213" s="68" t="str">
        <f>IF(A213="","",'Books Register'!L213)</f>
        <v/>
      </c>
      <c r="H213" s="68" t="str">
        <f>IF(A213="","",'Books Register'!M213)</f>
        <v/>
      </c>
      <c r="I213" s="68" t="str">
        <f>IF(A213="","",'Books Register'!N213)</f>
        <v/>
      </c>
      <c r="J213" s="68" t="str">
        <f>IF(A213="","",'Books Register'!O213)</f>
        <v/>
      </c>
      <c r="K213" s="68" t="str">
        <f>IF(A213="","",'Books Register'!P213)</f>
        <v/>
      </c>
      <c r="L213" s="68" t="str">
        <f>IF(A213="","",'Books Register'!AN213)</f>
        <v/>
      </c>
      <c r="M213" s="67" t="str">
        <f>IF(A213="","",'Books Register'!AW213)</f>
        <v/>
      </c>
      <c r="N213" s="67" t="str">
        <f>IF(M213="","",INDEX('GSTR-2B IMS'!$G$5:$G$504,M213))</f>
        <v/>
      </c>
      <c r="O213" s="99" t="str">
        <f>IF(M213="","",INDEX('GSTR-2B IMS'!$H$5:$H$504,M213))</f>
        <v/>
      </c>
      <c r="P213" s="68" t="str">
        <f>IF(M213="","",INDEX('GSTR-2B IMS'!$L$5:$L$504,M213))</f>
        <v/>
      </c>
      <c r="Q213" s="68" t="str">
        <f>IF(M213="","",INDEX('GSTR-2B IMS'!$M$5:$M$504,M213))</f>
        <v/>
      </c>
      <c r="R213" s="68" t="str">
        <f>IF(M213="","",INDEX('GSTR-2B IMS'!$N$5:$N$504,M213))</f>
        <v/>
      </c>
      <c r="S213" s="68" t="str">
        <f>IF(M213="","",INDEX('GSTR-2B IMS'!$O$5:$O$504,M213))</f>
        <v/>
      </c>
      <c r="T213" s="68" t="str">
        <f>IF(M213="","",INDEX('GSTR-2B IMS'!$P$5:$P$504,M213))</f>
        <v/>
      </c>
      <c r="U213" s="68" t="str">
        <f>IF(M213="","",INDEX('GSTR-2B IMS'!$AF$5:$AF$504,M213))</f>
        <v/>
      </c>
      <c r="V213" s="68" t="str">
        <f t="shared" si="6"/>
        <v/>
      </c>
      <c r="W213" s="68" t="str">
        <f t="shared" si="7"/>
        <v/>
      </c>
      <c r="X213" s="67" t="str">
        <f>IF(A213="","",'Books Register'!AX213)</f>
        <v/>
      </c>
      <c r="Y213" s="67" t="str">
        <f>IF(A213="","",'Books Register'!AV213)</f>
        <v/>
      </c>
      <c r="Z213" s="69" t="str">
        <f>IF(A213="","",'Books Register'!AY213)</f>
        <v/>
      </c>
      <c r="AA213" s="70" t="str">
        <f>IF(A213="","",IF(OR(X213="Duplicate",Y213&lt;&gt;"PASS"),"Critical",IF(X213="Only in Books","High",IF(X213="Exact",IF(ABS(N(W213))&gt;=Setup!$B$23,"High","Low"),"Medium"))))</f>
        <v/>
      </c>
    </row>
    <row r="214" spans="1:27" ht="37.950000000000003" customHeight="1" x14ac:dyDescent="0.25">
      <c r="A214" s="98" t="str">
        <f>IF('Books Register'!A214="","",'Books Register'!A214)</f>
        <v/>
      </c>
      <c r="B214" s="67" t="str">
        <f>IF(A214="","",'Books Register'!C214)</f>
        <v/>
      </c>
      <c r="C214" s="67" t="str">
        <f>IF(A214="","",'Books Register'!D214)</f>
        <v/>
      </c>
      <c r="D214" s="67" t="str">
        <f>IF(A214="","",'Books Register'!F214)</f>
        <v/>
      </c>
      <c r="E214" s="67" t="str">
        <f>IF(A214="","",'Books Register'!G214)</f>
        <v/>
      </c>
      <c r="F214" s="99" t="str">
        <f>IF(A214="","",'Books Register'!H214)</f>
        <v/>
      </c>
      <c r="G214" s="68" t="str">
        <f>IF(A214="","",'Books Register'!L214)</f>
        <v/>
      </c>
      <c r="H214" s="68" t="str">
        <f>IF(A214="","",'Books Register'!M214)</f>
        <v/>
      </c>
      <c r="I214" s="68" t="str">
        <f>IF(A214="","",'Books Register'!N214)</f>
        <v/>
      </c>
      <c r="J214" s="68" t="str">
        <f>IF(A214="","",'Books Register'!O214)</f>
        <v/>
      </c>
      <c r="K214" s="68" t="str">
        <f>IF(A214="","",'Books Register'!P214)</f>
        <v/>
      </c>
      <c r="L214" s="68" t="str">
        <f>IF(A214="","",'Books Register'!AN214)</f>
        <v/>
      </c>
      <c r="M214" s="67" t="str">
        <f>IF(A214="","",'Books Register'!AW214)</f>
        <v/>
      </c>
      <c r="N214" s="67" t="str">
        <f>IF(M214="","",INDEX('GSTR-2B IMS'!$G$5:$G$504,M214))</f>
        <v/>
      </c>
      <c r="O214" s="99" t="str">
        <f>IF(M214="","",INDEX('GSTR-2B IMS'!$H$5:$H$504,M214))</f>
        <v/>
      </c>
      <c r="P214" s="68" t="str">
        <f>IF(M214="","",INDEX('GSTR-2B IMS'!$L$5:$L$504,M214))</f>
        <v/>
      </c>
      <c r="Q214" s="68" t="str">
        <f>IF(M214="","",INDEX('GSTR-2B IMS'!$M$5:$M$504,M214))</f>
        <v/>
      </c>
      <c r="R214" s="68" t="str">
        <f>IF(M214="","",INDEX('GSTR-2B IMS'!$N$5:$N$504,M214))</f>
        <v/>
      </c>
      <c r="S214" s="68" t="str">
        <f>IF(M214="","",INDEX('GSTR-2B IMS'!$O$5:$O$504,M214))</f>
        <v/>
      </c>
      <c r="T214" s="68" t="str">
        <f>IF(M214="","",INDEX('GSTR-2B IMS'!$P$5:$P$504,M214))</f>
        <v/>
      </c>
      <c r="U214" s="68" t="str">
        <f>IF(M214="","",INDEX('GSTR-2B IMS'!$AF$5:$AF$504,M214))</f>
        <v/>
      </c>
      <c r="V214" s="68" t="str">
        <f t="shared" si="6"/>
        <v/>
      </c>
      <c r="W214" s="68" t="str">
        <f t="shared" si="7"/>
        <v/>
      </c>
      <c r="X214" s="67" t="str">
        <f>IF(A214="","",'Books Register'!AX214)</f>
        <v/>
      </c>
      <c r="Y214" s="67" t="str">
        <f>IF(A214="","",'Books Register'!AV214)</f>
        <v/>
      </c>
      <c r="Z214" s="69" t="str">
        <f>IF(A214="","",'Books Register'!AY214)</f>
        <v/>
      </c>
      <c r="AA214" s="70" t="str">
        <f>IF(A214="","",IF(OR(X214="Duplicate",Y214&lt;&gt;"PASS"),"Critical",IF(X214="Only in Books","High",IF(X214="Exact",IF(ABS(N(W214))&gt;=Setup!$B$23,"High","Low"),"Medium"))))</f>
        <v/>
      </c>
    </row>
    <row r="215" spans="1:27" ht="37.950000000000003" customHeight="1" x14ac:dyDescent="0.25">
      <c r="A215" s="98" t="str">
        <f>IF('Books Register'!A215="","",'Books Register'!A215)</f>
        <v/>
      </c>
      <c r="B215" s="67" t="str">
        <f>IF(A215="","",'Books Register'!C215)</f>
        <v/>
      </c>
      <c r="C215" s="67" t="str">
        <f>IF(A215="","",'Books Register'!D215)</f>
        <v/>
      </c>
      <c r="D215" s="67" t="str">
        <f>IF(A215="","",'Books Register'!F215)</f>
        <v/>
      </c>
      <c r="E215" s="67" t="str">
        <f>IF(A215="","",'Books Register'!G215)</f>
        <v/>
      </c>
      <c r="F215" s="99" t="str">
        <f>IF(A215="","",'Books Register'!H215)</f>
        <v/>
      </c>
      <c r="G215" s="68" t="str">
        <f>IF(A215="","",'Books Register'!L215)</f>
        <v/>
      </c>
      <c r="H215" s="68" t="str">
        <f>IF(A215="","",'Books Register'!M215)</f>
        <v/>
      </c>
      <c r="I215" s="68" t="str">
        <f>IF(A215="","",'Books Register'!N215)</f>
        <v/>
      </c>
      <c r="J215" s="68" t="str">
        <f>IF(A215="","",'Books Register'!O215)</f>
        <v/>
      </c>
      <c r="K215" s="68" t="str">
        <f>IF(A215="","",'Books Register'!P215)</f>
        <v/>
      </c>
      <c r="L215" s="68" t="str">
        <f>IF(A215="","",'Books Register'!AN215)</f>
        <v/>
      </c>
      <c r="M215" s="67" t="str">
        <f>IF(A215="","",'Books Register'!AW215)</f>
        <v/>
      </c>
      <c r="N215" s="67" t="str">
        <f>IF(M215="","",INDEX('GSTR-2B IMS'!$G$5:$G$504,M215))</f>
        <v/>
      </c>
      <c r="O215" s="99" t="str">
        <f>IF(M215="","",INDEX('GSTR-2B IMS'!$H$5:$H$504,M215))</f>
        <v/>
      </c>
      <c r="P215" s="68" t="str">
        <f>IF(M215="","",INDEX('GSTR-2B IMS'!$L$5:$L$504,M215))</f>
        <v/>
      </c>
      <c r="Q215" s="68" t="str">
        <f>IF(M215="","",INDEX('GSTR-2B IMS'!$M$5:$M$504,M215))</f>
        <v/>
      </c>
      <c r="R215" s="68" t="str">
        <f>IF(M215="","",INDEX('GSTR-2B IMS'!$N$5:$N$504,M215))</f>
        <v/>
      </c>
      <c r="S215" s="68" t="str">
        <f>IF(M215="","",INDEX('GSTR-2B IMS'!$O$5:$O$504,M215))</f>
        <v/>
      </c>
      <c r="T215" s="68" t="str">
        <f>IF(M215="","",INDEX('GSTR-2B IMS'!$P$5:$P$504,M215))</f>
        <v/>
      </c>
      <c r="U215" s="68" t="str">
        <f>IF(M215="","",INDEX('GSTR-2B IMS'!$AF$5:$AF$504,M215))</f>
        <v/>
      </c>
      <c r="V215" s="68" t="str">
        <f t="shared" si="6"/>
        <v/>
      </c>
      <c r="W215" s="68" t="str">
        <f t="shared" si="7"/>
        <v/>
      </c>
      <c r="X215" s="67" t="str">
        <f>IF(A215="","",'Books Register'!AX215)</f>
        <v/>
      </c>
      <c r="Y215" s="67" t="str">
        <f>IF(A215="","",'Books Register'!AV215)</f>
        <v/>
      </c>
      <c r="Z215" s="69" t="str">
        <f>IF(A215="","",'Books Register'!AY215)</f>
        <v/>
      </c>
      <c r="AA215" s="70" t="str">
        <f>IF(A215="","",IF(OR(X215="Duplicate",Y215&lt;&gt;"PASS"),"Critical",IF(X215="Only in Books","High",IF(X215="Exact",IF(ABS(N(W215))&gt;=Setup!$B$23,"High","Low"),"Medium"))))</f>
        <v/>
      </c>
    </row>
    <row r="216" spans="1:27" ht="37.950000000000003" customHeight="1" x14ac:dyDescent="0.25">
      <c r="A216" s="98" t="str">
        <f>IF('Books Register'!A216="","",'Books Register'!A216)</f>
        <v/>
      </c>
      <c r="B216" s="67" t="str">
        <f>IF(A216="","",'Books Register'!C216)</f>
        <v/>
      </c>
      <c r="C216" s="67" t="str">
        <f>IF(A216="","",'Books Register'!D216)</f>
        <v/>
      </c>
      <c r="D216" s="67" t="str">
        <f>IF(A216="","",'Books Register'!F216)</f>
        <v/>
      </c>
      <c r="E216" s="67" t="str">
        <f>IF(A216="","",'Books Register'!G216)</f>
        <v/>
      </c>
      <c r="F216" s="99" t="str">
        <f>IF(A216="","",'Books Register'!H216)</f>
        <v/>
      </c>
      <c r="G216" s="68" t="str">
        <f>IF(A216="","",'Books Register'!L216)</f>
        <v/>
      </c>
      <c r="H216" s="68" t="str">
        <f>IF(A216="","",'Books Register'!M216)</f>
        <v/>
      </c>
      <c r="I216" s="68" t="str">
        <f>IF(A216="","",'Books Register'!N216)</f>
        <v/>
      </c>
      <c r="J216" s="68" t="str">
        <f>IF(A216="","",'Books Register'!O216)</f>
        <v/>
      </c>
      <c r="K216" s="68" t="str">
        <f>IF(A216="","",'Books Register'!P216)</f>
        <v/>
      </c>
      <c r="L216" s="68" t="str">
        <f>IF(A216="","",'Books Register'!AN216)</f>
        <v/>
      </c>
      <c r="M216" s="67" t="str">
        <f>IF(A216="","",'Books Register'!AW216)</f>
        <v/>
      </c>
      <c r="N216" s="67" t="str">
        <f>IF(M216="","",INDEX('GSTR-2B IMS'!$G$5:$G$504,M216))</f>
        <v/>
      </c>
      <c r="O216" s="99" t="str">
        <f>IF(M216="","",INDEX('GSTR-2B IMS'!$H$5:$H$504,M216))</f>
        <v/>
      </c>
      <c r="P216" s="68" t="str">
        <f>IF(M216="","",INDEX('GSTR-2B IMS'!$L$5:$L$504,M216))</f>
        <v/>
      </c>
      <c r="Q216" s="68" t="str">
        <f>IF(M216="","",INDEX('GSTR-2B IMS'!$M$5:$M$504,M216))</f>
        <v/>
      </c>
      <c r="R216" s="68" t="str">
        <f>IF(M216="","",INDEX('GSTR-2B IMS'!$N$5:$N$504,M216))</f>
        <v/>
      </c>
      <c r="S216" s="68" t="str">
        <f>IF(M216="","",INDEX('GSTR-2B IMS'!$O$5:$O$504,M216))</f>
        <v/>
      </c>
      <c r="T216" s="68" t="str">
        <f>IF(M216="","",INDEX('GSTR-2B IMS'!$P$5:$P$504,M216))</f>
        <v/>
      </c>
      <c r="U216" s="68" t="str">
        <f>IF(M216="","",INDEX('GSTR-2B IMS'!$AF$5:$AF$504,M216))</f>
        <v/>
      </c>
      <c r="V216" s="68" t="str">
        <f t="shared" si="6"/>
        <v/>
      </c>
      <c r="W216" s="68" t="str">
        <f t="shared" si="7"/>
        <v/>
      </c>
      <c r="X216" s="67" t="str">
        <f>IF(A216="","",'Books Register'!AX216)</f>
        <v/>
      </c>
      <c r="Y216" s="67" t="str">
        <f>IF(A216="","",'Books Register'!AV216)</f>
        <v/>
      </c>
      <c r="Z216" s="69" t="str">
        <f>IF(A216="","",'Books Register'!AY216)</f>
        <v/>
      </c>
      <c r="AA216" s="70" t="str">
        <f>IF(A216="","",IF(OR(X216="Duplicate",Y216&lt;&gt;"PASS"),"Critical",IF(X216="Only in Books","High",IF(X216="Exact",IF(ABS(N(W216))&gt;=Setup!$B$23,"High","Low"),"Medium"))))</f>
        <v/>
      </c>
    </row>
    <row r="217" spans="1:27" ht="37.950000000000003" customHeight="1" x14ac:dyDescent="0.25">
      <c r="A217" s="98" t="str">
        <f>IF('Books Register'!A217="","",'Books Register'!A217)</f>
        <v/>
      </c>
      <c r="B217" s="67" t="str">
        <f>IF(A217="","",'Books Register'!C217)</f>
        <v/>
      </c>
      <c r="C217" s="67" t="str">
        <f>IF(A217="","",'Books Register'!D217)</f>
        <v/>
      </c>
      <c r="D217" s="67" t="str">
        <f>IF(A217="","",'Books Register'!F217)</f>
        <v/>
      </c>
      <c r="E217" s="67" t="str">
        <f>IF(A217="","",'Books Register'!G217)</f>
        <v/>
      </c>
      <c r="F217" s="99" t="str">
        <f>IF(A217="","",'Books Register'!H217)</f>
        <v/>
      </c>
      <c r="G217" s="68" t="str">
        <f>IF(A217="","",'Books Register'!L217)</f>
        <v/>
      </c>
      <c r="H217" s="68" t="str">
        <f>IF(A217="","",'Books Register'!M217)</f>
        <v/>
      </c>
      <c r="I217" s="68" t="str">
        <f>IF(A217="","",'Books Register'!N217)</f>
        <v/>
      </c>
      <c r="J217" s="68" t="str">
        <f>IF(A217="","",'Books Register'!O217)</f>
        <v/>
      </c>
      <c r="K217" s="68" t="str">
        <f>IF(A217="","",'Books Register'!P217)</f>
        <v/>
      </c>
      <c r="L217" s="68" t="str">
        <f>IF(A217="","",'Books Register'!AN217)</f>
        <v/>
      </c>
      <c r="M217" s="67" t="str">
        <f>IF(A217="","",'Books Register'!AW217)</f>
        <v/>
      </c>
      <c r="N217" s="67" t="str">
        <f>IF(M217="","",INDEX('GSTR-2B IMS'!$G$5:$G$504,M217))</f>
        <v/>
      </c>
      <c r="O217" s="99" t="str">
        <f>IF(M217="","",INDEX('GSTR-2B IMS'!$H$5:$H$504,M217))</f>
        <v/>
      </c>
      <c r="P217" s="68" t="str">
        <f>IF(M217="","",INDEX('GSTR-2B IMS'!$L$5:$L$504,M217))</f>
        <v/>
      </c>
      <c r="Q217" s="68" t="str">
        <f>IF(M217="","",INDEX('GSTR-2B IMS'!$M$5:$M$504,M217))</f>
        <v/>
      </c>
      <c r="R217" s="68" t="str">
        <f>IF(M217="","",INDEX('GSTR-2B IMS'!$N$5:$N$504,M217))</f>
        <v/>
      </c>
      <c r="S217" s="68" t="str">
        <f>IF(M217="","",INDEX('GSTR-2B IMS'!$O$5:$O$504,M217))</f>
        <v/>
      </c>
      <c r="T217" s="68" t="str">
        <f>IF(M217="","",INDEX('GSTR-2B IMS'!$P$5:$P$504,M217))</f>
        <v/>
      </c>
      <c r="U217" s="68" t="str">
        <f>IF(M217="","",INDEX('GSTR-2B IMS'!$AF$5:$AF$504,M217))</f>
        <v/>
      </c>
      <c r="V217" s="68" t="str">
        <f t="shared" si="6"/>
        <v/>
      </c>
      <c r="W217" s="68" t="str">
        <f t="shared" si="7"/>
        <v/>
      </c>
      <c r="X217" s="67" t="str">
        <f>IF(A217="","",'Books Register'!AX217)</f>
        <v/>
      </c>
      <c r="Y217" s="67" t="str">
        <f>IF(A217="","",'Books Register'!AV217)</f>
        <v/>
      </c>
      <c r="Z217" s="69" t="str">
        <f>IF(A217="","",'Books Register'!AY217)</f>
        <v/>
      </c>
      <c r="AA217" s="70" t="str">
        <f>IF(A217="","",IF(OR(X217="Duplicate",Y217&lt;&gt;"PASS"),"Critical",IF(X217="Only in Books","High",IF(X217="Exact",IF(ABS(N(W217))&gt;=Setup!$B$23,"High","Low"),"Medium"))))</f>
        <v/>
      </c>
    </row>
    <row r="218" spans="1:27" ht="37.950000000000003" customHeight="1" x14ac:dyDescent="0.25">
      <c r="A218" s="98" t="str">
        <f>IF('Books Register'!A218="","",'Books Register'!A218)</f>
        <v/>
      </c>
      <c r="B218" s="67" t="str">
        <f>IF(A218="","",'Books Register'!C218)</f>
        <v/>
      </c>
      <c r="C218" s="67" t="str">
        <f>IF(A218="","",'Books Register'!D218)</f>
        <v/>
      </c>
      <c r="D218" s="67" t="str">
        <f>IF(A218="","",'Books Register'!F218)</f>
        <v/>
      </c>
      <c r="E218" s="67" t="str">
        <f>IF(A218="","",'Books Register'!G218)</f>
        <v/>
      </c>
      <c r="F218" s="99" t="str">
        <f>IF(A218="","",'Books Register'!H218)</f>
        <v/>
      </c>
      <c r="G218" s="68" t="str">
        <f>IF(A218="","",'Books Register'!L218)</f>
        <v/>
      </c>
      <c r="H218" s="68" t="str">
        <f>IF(A218="","",'Books Register'!M218)</f>
        <v/>
      </c>
      <c r="I218" s="68" t="str">
        <f>IF(A218="","",'Books Register'!N218)</f>
        <v/>
      </c>
      <c r="J218" s="68" t="str">
        <f>IF(A218="","",'Books Register'!O218)</f>
        <v/>
      </c>
      <c r="K218" s="68" t="str">
        <f>IF(A218="","",'Books Register'!P218)</f>
        <v/>
      </c>
      <c r="L218" s="68" t="str">
        <f>IF(A218="","",'Books Register'!AN218)</f>
        <v/>
      </c>
      <c r="M218" s="67" t="str">
        <f>IF(A218="","",'Books Register'!AW218)</f>
        <v/>
      </c>
      <c r="N218" s="67" t="str">
        <f>IF(M218="","",INDEX('GSTR-2B IMS'!$G$5:$G$504,M218))</f>
        <v/>
      </c>
      <c r="O218" s="99" t="str">
        <f>IF(M218="","",INDEX('GSTR-2B IMS'!$H$5:$H$504,M218))</f>
        <v/>
      </c>
      <c r="P218" s="68" t="str">
        <f>IF(M218="","",INDEX('GSTR-2B IMS'!$L$5:$L$504,M218))</f>
        <v/>
      </c>
      <c r="Q218" s="68" t="str">
        <f>IF(M218="","",INDEX('GSTR-2B IMS'!$M$5:$M$504,M218))</f>
        <v/>
      </c>
      <c r="R218" s="68" t="str">
        <f>IF(M218="","",INDEX('GSTR-2B IMS'!$N$5:$N$504,M218))</f>
        <v/>
      </c>
      <c r="S218" s="68" t="str">
        <f>IF(M218="","",INDEX('GSTR-2B IMS'!$O$5:$O$504,M218))</f>
        <v/>
      </c>
      <c r="T218" s="68" t="str">
        <f>IF(M218="","",INDEX('GSTR-2B IMS'!$P$5:$P$504,M218))</f>
        <v/>
      </c>
      <c r="U218" s="68" t="str">
        <f>IF(M218="","",INDEX('GSTR-2B IMS'!$AF$5:$AF$504,M218))</f>
        <v/>
      </c>
      <c r="V218" s="68" t="str">
        <f t="shared" si="6"/>
        <v/>
      </c>
      <c r="W218" s="68" t="str">
        <f t="shared" si="7"/>
        <v/>
      </c>
      <c r="X218" s="67" t="str">
        <f>IF(A218="","",'Books Register'!AX218)</f>
        <v/>
      </c>
      <c r="Y218" s="67" t="str">
        <f>IF(A218="","",'Books Register'!AV218)</f>
        <v/>
      </c>
      <c r="Z218" s="69" t="str">
        <f>IF(A218="","",'Books Register'!AY218)</f>
        <v/>
      </c>
      <c r="AA218" s="70" t="str">
        <f>IF(A218="","",IF(OR(X218="Duplicate",Y218&lt;&gt;"PASS"),"Critical",IF(X218="Only in Books","High",IF(X218="Exact",IF(ABS(N(W218))&gt;=Setup!$B$23,"High","Low"),"Medium"))))</f>
        <v/>
      </c>
    </row>
    <row r="219" spans="1:27" ht="37.950000000000003" customHeight="1" x14ac:dyDescent="0.25">
      <c r="A219" s="98" t="str">
        <f>IF('Books Register'!A219="","",'Books Register'!A219)</f>
        <v/>
      </c>
      <c r="B219" s="67" t="str">
        <f>IF(A219="","",'Books Register'!C219)</f>
        <v/>
      </c>
      <c r="C219" s="67" t="str">
        <f>IF(A219="","",'Books Register'!D219)</f>
        <v/>
      </c>
      <c r="D219" s="67" t="str">
        <f>IF(A219="","",'Books Register'!F219)</f>
        <v/>
      </c>
      <c r="E219" s="67" t="str">
        <f>IF(A219="","",'Books Register'!G219)</f>
        <v/>
      </c>
      <c r="F219" s="99" t="str">
        <f>IF(A219="","",'Books Register'!H219)</f>
        <v/>
      </c>
      <c r="G219" s="68" t="str">
        <f>IF(A219="","",'Books Register'!L219)</f>
        <v/>
      </c>
      <c r="H219" s="68" t="str">
        <f>IF(A219="","",'Books Register'!M219)</f>
        <v/>
      </c>
      <c r="I219" s="68" t="str">
        <f>IF(A219="","",'Books Register'!N219)</f>
        <v/>
      </c>
      <c r="J219" s="68" t="str">
        <f>IF(A219="","",'Books Register'!O219)</f>
        <v/>
      </c>
      <c r="K219" s="68" t="str">
        <f>IF(A219="","",'Books Register'!P219)</f>
        <v/>
      </c>
      <c r="L219" s="68" t="str">
        <f>IF(A219="","",'Books Register'!AN219)</f>
        <v/>
      </c>
      <c r="M219" s="67" t="str">
        <f>IF(A219="","",'Books Register'!AW219)</f>
        <v/>
      </c>
      <c r="N219" s="67" t="str">
        <f>IF(M219="","",INDEX('GSTR-2B IMS'!$G$5:$G$504,M219))</f>
        <v/>
      </c>
      <c r="O219" s="99" t="str">
        <f>IF(M219="","",INDEX('GSTR-2B IMS'!$H$5:$H$504,M219))</f>
        <v/>
      </c>
      <c r="P219" s="68" t="str">
        <f>IF(M219="","",INDEX('GSTR-2B IMS'!$L$5:$L$504,M219))</f>
        <v/>
      </c>
      <c r="Q219" s="68" t="str">
        <f>IF(M219="","",INDEX('GSTR-2B IMS'!$M$5:$M$504,M219))</f>
        <v/>
      </c>
      <c r="R219" s="68" t="str">
        <f>IF(M219="","",INDEX('GSTR-2B IMS'!$N$5:$N$504,M219))</f>
        <v/>
      </c>
      <c r="S219" s="68" t="str">
        <f>IF(M219="","",INDEX('GSTR-2B IMS'!$O$5:$O$504,M219))</f>
        <v/>
      </c>
      <c r="T219" s="68" t="str">
        <f>IF(M219="","",INDEX('GSTR-2B IMS'!$P$5:$P$504,M219))</f>
        <v/>
      </c>
      <c r="U219" s="68" t="str">
        <f>IF(M219="","",INDEX('GSTR-2B IMS'!$AF$5:$AF$504,M219))</f>
        <v/>
      </c>
      <c r="V219" s="68" t="str">
        <f t="shared" si="6"/>
        <v/>
      </c>
      <c r="W219" s="68" t="str">
        <f t="shared" si="7"/>
        <v/>
      </c>
      <c r="X219" s="67" t="str">
        <f>IF(A219="","",'Books Register'!AX219)</f>
        <v/>
      </c>
      <c r="Y219" s="67" t="str">
        <f>IF(A219="","",'Books Register'!AV219)</f>
        <v/>
      </c>
      <c r="Z219" s="69" t="str">
        <f>IF(A219="","",'Books Register'!AY219)</f>
        <v/>
      </c>
      <c r="AA219" s="70" t="str">
        <f>IF(A219="","",IF(OR(X219="Duplicate",Y219&lt;&gt;"PASS"),"Critical",IF(X219="Only in Books","High",IF(X219="Exact",IF(ABS(N(W219))&gt;=Setup!$B$23,"High","Low"),"Medium"))))</f>
        <v/>
      </c>
    </row>
    <row r="220" spans="1:27" ht="37.950000000000003" customHeight="1" x14ac:dyDescent="0.25">
      <c r="A220" s="98" t="str">
        <f>IF('Books Register'!A220="","",'Books Register'!A220)</f>
        <v/>
      </c>
      <c r="B220" s="67" t="str">
        <f>IF(A220="","",'Books Register'!C220)</f>
        <v/>
      </c>
      <c r="C220" s="67" t="str">
        <f>IF(A220="","",'Books Register'!D220)</f>
        <v/>
      </c>
      <c r="D220" s="67" t="str">
        <f>IF(A220="","",'Books Register'!F220)</f>
        <v/>
      </c>
      <c r="E220" s="67" t="str">
        <f>IF(A220="","",'Books Register'!G220)</f>
        <v/>
      </c>
      <c r="F220" s="99" t="str">
        <f>IF(A220="","",'Books Register'!H220)</f>
        <v/>
      </c>
      <c r="G220" s="68" t="str">
        <f>IF(A220="","",'Books Register'!L220)</f>
        <v/>
      </c>
      <c r="H220" s="68" t="str">
        <f>IF(A220="","",'Books Register'!M220)</f>
        <v/>
      </c>
      <c r="I220" s="68" t="str">
        <f>IF(A220="","",'Books Register'!N220)</f>
        <v/>
      </c>
      <c r="J220" s="68" t="str">
        <f>IF(A220="","",'Books Register'!O220)</f>
        <v/>
      </c>
      <c r="K220" s="68" t="str">
        <f>IF(A220="","",'Books Register'!P220)</f>
        <v/>
      </c>
      <c r="L220" s="68" t="str">
        <f>IF(A220="","",'Books Register'!AN220)</f>
        <v/>
      </c>
      <c r="M220" s="67" t="str">
        <f>IF(A220="","",'Books Register'!AW220)</f>
        <v/>
      </c>
      <c r="N220" s="67" t="str">
        <f>IF(M220="","",INDEX('GSTR-2B IMS'!$G$5:$G$504,M220))</f>
        <v/>
      </c>
      <c r="O220" s="99" t="str">
        <f>IF(M220="","",INDEX('GSTR-2B IMS'!$H$5:$H$504,M220))</f>
        <v/>
      </c>
      <c r="P220" s="68" t="str">
        <f>IF(M220="","",INDEX('GSTR-2B IMS'!$L$5:$L$504,M220))</f>
        <v/>
      </c>
      <c r="Q220" s="68" t="str">
        <f>IF(M220="","",INDEX('GSTR-2B IMS'!$M$5:$M$504,M220))</f>
        <v/>
      </c>
      <c r="R220" s="68" t="str">
        <f>IF(M220="","",INDEX('GSTR-2B IMS'!$N$5:$N$504,M220))</f>
        <v/>
      </c>
      <c r="S220" s="68" t="str">
        <f>IF(M220="","",INDEX('GSTR-2B IMS'!$O$5:$O$504,M220))</f>
        <v/>
      </c>
      <c r="T220" s="68" t="str">
        <f>IF(M220="","",INDEX('GSTR-2B IMS'!$P$5:$P$504,M220))</f>
        <v/>
      </c>
      <c r="U220" s="68" t="str">
        <f>IF(M220="","",INDEX('GSTR-2B IMS'!$AF$5:$AF$504,M220))</f>
        <v/>
      </c>
      <c r="V220" s="68" t="str">
        <f t="shared" si="6"/>
        <v/>
      </c>
      <c r="W220" s="68" t="str">
        <f t="shared" si="7"/>
        <v/>
      </c>
      <c r="X220" s="67" t="str">
        <f>IF(A220="","",'Books Register'!AX220)</f>
        <v/>
      </c>
      <c r="Y220" s="67" t="str">
        <f>IF(A220="","",'Books Register'!AV220)</f>
        <v/>
      </c>
      <c r="Z220" s="69" t="str">
        <f>IF(A220="","",'Books Register'!AY220)</f>
        <v/>
      </c>
      <c r="AA220" s="70" t="str">
        <f>IF(A220="","",IF(OR(X220="Duplicate",Y220&lt;&gt;"PASS"),"Critical",IF(X220="Only in Books","High",IF(X220="Exact",IF(ABS(N(W220))&gt;=Setup!$B$23,"High","Low"),"Medium"))))</f>
        <v/>
      </c>
    </row>
    <row r="221" spans="1:27" ht="37.950000000000003" customHeight="1" x14ac:dyDescent="0.25">
      <c r="A221" s="98" t="str">
        <f>IF('Books Register'!A221="","",'Books Register'!A221)</f>
        <v/>
      </c>
      <c r="B221" s="67" t="str">
        <f>IF(A221="","",'Books Register'!C221)</f>
        <v/>
      </c>
      <c r="C221" s="67" t="str">
        <f>IF(A221="","",'Books Register'!D221)</f>
        <v/>
      </c>
      <c r="D221" s="67" t="str">
        <f>IF(A221="","",'Books Register'!F221)</f>
        <v/>
      </c>
      <c r="E221" s="67" t="str">
        <f>IF(A221="","",'Books Register'!G221)</f>
        <v/>
      </c>
      <c r="F221" s="99" t="str">
        <f>IF(A221="","",'Books Register'!H221)</f>
        <v/>
      </c>
      <c r="G221" s="68" t="str">
        <f>IF(A221="","",'Books Register'!L221)</f>
        <v/>
      </c>
      <c r="H221" s="68" t="str">
        <f>IF(A221="","",'Books Register'!M221)</f>
        <v/>
      </c>
      <c r="I221" s="68" t="str">
        <f>IF(A221="","",'Books Register'!N221)</f>
        <v/>
      </c>
      <c r="J221" s="68" t="str">
        <f>IF(A221="","",'Books Register'!O221)</f>
        <v/>
      </c>
      <c r="K221" s="68" t="str">
        <f>IF(A221="","",'Books Register'!P221)</f>
        <v/>
      </c>
      <c r="L221" s="68" t="str">
        <f>IF(A221="","",'Books Register'!AN221)</f>
        <v/>
      </c>
      <c r="M221" s="67" t="str">
        <f>IF(A221="","",'Books Register'!AW221)</f>
        <v/>
      </c>
      <c r="N221" s="67" t="str">
        <f>IF(M221="","",INDEX('GSTR-2B IMS'!$G$5:$G$504,M221))</f>
        <v/>
      </c>
      <c r="O221" s="99" t="str">
        <f>IF(M221="","",INDEX('GSTR-2B IMS'!$H$5:$H$504,M221))</f>
        <v/>
      </c>
      <c r="P221" s="68" t="str">
        <f>IF(M221="","",INDEX('GSTR-2B IMS'!$L$5:$L$504,M221))</f>
        <v/>
      </c>
      <c r="Q221" s="68" t="str">
        <f>IF(M221="","",INDEX('GSTR-2B IMS'!$M$5:$M$504,M221))</f>
        <v/>
      </c>
      <c r="R221" s="68" t="str">
        <f>IF(M221="","",INDEX('GSTR-2B IMS'!$N$5:$N$504,M221))</f>
        <v/>
      </c>
      <c r="S221" s="68" t="str">
        <f>IF(M221="","",INDEX('GSTR-2B IMS'!$O$5:$O$504,M221))</f>
        <v/>
      </c>
      <c r="T221" s="68" t="str">
        <f>IF(M221="","",INDEX('GSTR-2B IMS'!$P$5:$P$504,M221))</f>
        <v/>
      </c>
      <c r="U221" s="68" t="str">
        <f>IF(M221="","",INDEX('GSTR-2B IMS'!$AF$5:$AF$504,M221))</f>
        <v/>
      </c>
      <c r="V221" s="68" t="str">
        <f t="shared" si="6"/>
        <v/>
      </c>
      <c r="W221" s="68" t="str">
        <f t="shared" si="7"/>
        <v/>
      </c>
      <c r="X221" s="67" t="str">
        <f>IF(A221="","",'Books Register'!AX221)</f>
        <v/>
      </c>
      <c r="Y221" s="67" t="str">
        <f>IF(A221="","",'Books Register'!AV221)</f>
        <v/>
      </c>
      <c r="Z221" s="69" t="str">
        <f>IF(A221="","",'Books Register'!AY221)</f>
        <v/>
      </c>
      <c r="AA221" s="70" t="str">
        <f>IF(A221="","",IF(OR(X221="Duplicate",Y221&lt;&gt;"PASS"),"Critical",IF(X221="Only in Books","High",IF(X221="Exact",IF(ABS(N(W221))&gt;=Setup!$B$23,"High","Low"),"Medium"))))</f>
        <v/>
      </c>
    </row>
    <row r="222" spans="1:27" ht="37.950000000000003" customHeight="1" x14ac:dyDescent="0.25">
      <c r="A222" s="98" t="str">
        <f>IF('Books Register'!A222="","",'Books Register'!A222)</f>
        <v/>
      </c>
      <c r="B222" s="67" t="str">
        <f>IF(A222="","",'Books Register'!C222)</f>
        <v/>
      </c>
      <c r="C222" s="67" t="str">
        <f>IF(A222="","",'Books Register'!D222)</f>
        <v/>
      </c>
      <c r="D222" s="67" t="str">
        <f>IF(A222="","",'Books Register'!F222)</f>
        <v/>
      </c>
      <c r="E222" s="67" t="str">
        <f>IF(A222="","",'Books Register'!G222)</f>
        <v/>
      </c>
      <c r="F222" s="99" t="str">
        <f>IF(A222="","",'Books Register'!H222)</f>
        <v/>
      </c>
      <c r="G222" s="68" t="str">
        <f>IF(A222="","",'Books Register'!L222)</f>
        <v/>
      </c>
      <c r="H222" s="68" t="str">
        <f>IF(A222="","",'Books Register'!M222)</f>
        <v/>
      </c>
      <c r="I222" s="68" t="str">
        <f>IF(A222="","",'Books Register'!N222)</f>
        <v/>
      </c>
      <c r="J222" s="68" t="str">
        <f>IF(A222="","",'Books Register'!O222)</f>
        <v/>
      </c>
      <c r="K222" s="68" t="str">
        <f>IF(A222="","",'Books Register'!P222)</f>
        <v/>
      </c>
      <c r="L222" s="68" t="str">
        <f>IF(A222="","",'Books Register'!AN222)</f>
        <v/>
      </c>
      <c r="M222" s="67" t="str">
        <f>IF(A222="","",'Books Register'!AW222)</f>
        <v/>
      </c>
      <c r="N222" s="67" t="str">
        <f>IF(M222="","",INDEX('GSTR-2B IMS'!$G$5:$G$504,M222))</f>
        <v/>
      </c>
      <c r="O222" s="99" t="str">
        <f>IF(M222="","",INDEX('GSTR-2B IMS'!$H$5:$H$504,M222))</f>
        <v/>
      </c>
      <c r="P222" s="68" t="str">
        <f>IF(M222="","",INDEX('GSTR-2B IMS'!$L$5:$L$504,M222))</f>
        <v/>
      </c>
      <c r="Q222" s="68" t="str">
        <f>IF(M222="","",INDEX('GSTR-2B IMS'!$M$5:$M$504,M222))</f>
        <v/>
      </c>
      <c r="R222" s="68" t="str">
        <f>IF(M222="","",INDEX('GSTR-2B IMS'!$N$5:$N$504,M222))</f>
        <v/>
      </c>
      <c r="S222" s="68" t="str">
        <f>IF(M222="","",INDEX('GSTR-2B IMS'!$O$5:$O$504,M222))</f>
        <v/>
      </c>
      <c r="T222" s="68" t="str">
        <f>IF(M222="","",INDEX('GSTR-2B IMS'!$P$5:$P$504,M222))</f>
        <v/>
      </c>
      <c r="U222" s="68" t="str">
        <f>IF(M222="","",INDEX('GSTR-2B IMS'!$AF$5:$AF$504,M222))</f>
        <v/>
      </c>
      <c r="V222" s="68" t="str">
        <f t="shared" si="6"/>
        <v/>
      </c>
      <c r="W222" s="68" t="str">
        <f t="shared" si="7"/>
        <v/>
      </c>
      <c r="X222" s="67" t="str">
        <f>IF(A222="","",'Books Register'!AX222)</f>
        <v/>
      </c>
      <c r="Y222" s="67" t="str">
        <f>IF(A222="","",'Books Register'!AV222)</f>
        <v/>
      </c>
      <c r="Z222" s="69" t="str">
        <f>IF(A222="","",'Books Register'!AY222)</f>
        <v/>
      </c>
      <c r="AA222" s="70" t="str">
        <f>IF(A222="","",IF(OR(X222="Duplicate",Y222&lt;&gt;"PASS"),"Critical",IF(X222="Only in Books","High",IF(X222="Exact",IF(ABS(N(W222))&gt;=Setup!$B$23,"High","Low"),"Medium"))))</f>
        <v/>
      </c>
    </row>
    <row r="223" spans="1:27" ht="37.950000000000003" customHeight="1" x14ac:dyDescent="0.25">
      <c r="A223" s="98" t="str">
        <f>IF('Books Register'!A223="","",'Books Register'!A223)</f>
        <v/>
      </c>
      <c r="B223" s="67" t="str">
        <f>IF(A223="","",'Books Register'!C223)</f>
        <v/>
      </c>
      <c r="C223" s="67" t="str">
        <f>IF(A223="","",'Books Register'!D223)</f>
        <v/>
      </c>
      <c r="D223" s="67" t="str">
        <f>IF(A223="","",'Books Register'!F223)</f>
        <v/>
      </c>
      <c r="E223" s="67" t="str">
        <f>IF(A223="","",'Books Register'!G223)</f>
        <v/>
      </c>
      <c r="F223" s="99" t="str">
        <f>IF(A223="","",'Books Register'!H223)</f>
        <v/>
      </c>
      <c r="G223" s="68" t="str">
        <f>IF(A223="","",'Books Register'!L223)</f>
        <v/>
      </c>
      <c r="H223" s="68" t="str">
        <f>IF(A223="","",'Books Register'!M223)</f>
        <v/>
      </c>
      <c r="I223" s="68" t="str">
        <f>IF(A223="","",'Books Register'!N223)</f>
        <v/>
      </c>
      <c r="J223" s="68" t="str">
        <f>IF(A223="","",'Books Register'!O223)</f>
        <v/>
      </c>
      <c r="K223" s="68" t="str">
        <f>IF(A223="","",'Books Register'!P223)</f>
        <v/>
      </c>
      <c r="L223" s="68" t="str">
        <f>IF(A223="","",'Books Register'!AN223)</f>
        <v/>
      </c>
      <c r="M223" s="67" t="str">
        <f>IF(A223="","",'Books Register'!AW223)</f>
        <v/>
      </c>
      <c r="N223" s="67" t="str">
        <f>IF(M223="","",INDEX('GSTR-2B IMS'!$G$5:$G$504,M223))</f>
        <v/>
      </c>
      <c r="O223" s="99" t="str">
        <f>IF(M223="","",INDEX('GSTR-2B IMS'!$H$5:$H$504,M223))</f>
        <v/>
      </c>
      <c r="P223" s="68" t="str">
        <f>IF(M223="","",INDEX('GSTR-2B IMS'!$L$5:$L$504,M223))</f>
        <v/>
      </c>
      <c r="Q223" s="68" t="str">
        <f>IF(M223="","",INDEX('GSTR-2B IMS'!$M$5:$M$504,M223))</f>
        <v/>
      </c>
      <c r="R223" s="68" t="str">
        <f>IF(M223="","",INDEX('GSTR-2B IMS'!$N$5:$N$504,M223))</f>
        <v/>
      </c>
      <c r="S223" s="68" t="str">
        <f>IF(M223="","",INDEX('GSTR-2B IMS'!$O$5:$O$504,M223))</f>
        <v/>
      </c>
      <c r="T223" s="68" t="str">
        <f>IF(M223="","",INDEX('GSTR-2B IMS'!$P$5:$P$504,M223))</f>
        <v/>
      </c>
      <c r="U223" s="68" t="str">
        <f>IF(M223="","",INDEX('GSTR-2B IMS'!$AF$5:$AF$504,M223))</f>
        <v/>
      </c>
      <c r="V223" s="68" t="str">
        <f t="shared" si="6"/>
        <v/>
      </c>
      <c r="W223" s="68" t="str">
        <f t="shared" si="7"/>
        <v/>
      </c>
      <c r="X223" s="67" t="str">
        <f>IF(A223="","",'Books Register'!AX223)</f>
        <v/>
      </c>
      <c r="Y223" s="67" t="str">
        <f>IF(A223="","",'Books Register'!AV223)</f>
        <v/>
      </c>
      <c r="Z223" s="69" t="str">
        <f>IF(A223="","",'Books Register'!AY223)</f>
        <v/>
      </c>
      <c r="AA223" s="70" t="str">
        <f>IF(A223="","",IF(OR(X223="Duplicate",Y223&lt;&gt;"PASS"),"Critical",IF(X223="Only in Books","High",IF(X223="Exact",IF(ABS(N(W223))&gt;=Setup!$B$23,"High","Low"),"Medium"))))</f>
        <v/>
      </c>
    </row>
    <row r="224" spans="1:27" ht="37.950000000000003" customHeight="1" x14ac:dyDescent="0.25">
      <c r="A224" s="98" t="str">
        <f>IF('Books Register'!A224="","",'Books Register'!A224)</f>
        <v/>
      </c>
      <c r="B224" s="67" t="str">
        <f>IF(A224="","",'Books Register'!C224)</f>
        <v/>
      </c>
      <c r="C224" s="67" t="str">
        <f>IF(A224="","",'Books Register'!D224)</f>
        <v/>
      </c>
      <c r="D224" s="67" t="str">
        <f>IF(A224="","",'Books Register'!F224)</f>
        <v/>
      </c>
      <c r="E224" s="67" t="str">
        <f>IF(A224="","",'Books Register'!G224)</f>
        <v/>
      </c>
      <c r="F224" s="99" t="str">
        <f>IF(A224="","",'Books Register'!H224)</f>
        <v/>
      </c>
      <c r="G224" s="68" t="str">
        <f>IF(A224="","",'Books Register'!L224)</f>
        <v/>
      </c>
      <c r="H224" s="68" t="str">
        <f>IF(A224="","",'Books Register'!M224)</f>
        <v/>
      </c>
      <c r="I224" s="68" t="str">
        <f>IF(A224="","",'Books Register'!N224)</f>
        <v/>
      </c>
      <c r="J224" s="68" t="str">
        <f>IF(A224="","",'Books Register'!O224)</f>
        <v/>
      </c>
      <c r="K224" s="68" t="str">
        <f>IF(A224="","",'Books Register'!P224)</f>
        <v/>
      </c>
      <c r="L224" s="68" t="str">
        <f>IF(A224="","",'Books Register'!AN224)</f>
        <v/>
      </c>
      <c r="M224" s="67" t="str">
        <f>IF(A224="","",'Books Register'!AW224)</f>
        <v/>
      </c>
      <c r="N224" s="67" t="str">
        <f>IF(M224="","",INDEX('GSTR-2B IMS'!$G$5:$G$504,M224))</f>
        <v/>
      </c>
      <c r="O224" s="99" t="str">
        <f>IF(M224="","",INDEX('GSTR-2B IMS'!$H$5:$H$504,M224))</f>
        <v/>
      </c>
      <c r="P224" s="68" t="str">
        <f>IF(M224="","",INDEX('GSTR-2B IMS'!$L$5:$L$504,M224))</f>
        <v/>
      </c>
      <c r="Q224" s="68" t="str">
        <f>IF(M224="","",INDEX('GSTR-2B IMS'!$M$5:$M$504,M224))</f>
        <v/>
      </c>
      <c r="R224" s="68" t="str">
        <f>IF(M224="","",INDEX('GSTR-2B IMS'!$N$5:$N$504,M224))</f>
        <v/>
      </c>
      <c r="S224" s="68" t="str">
        <f>IF(M224="","",INDEX('GSTR-2B IMS'!$O$5:$O$504,M224))</f>
        <v/>
      </c>
      <c r="T224" s="68" t="str">
        <f>IF(M224="","",INDEX('GSTR-2B IMS'!$P$5:$P$504,M224))</f>
        <v/>
      </c>
      <c r="U224" s="68" t="str">
        <f>IF(M224="","",INDEX('GSTR-2B IMS'!$AF$5:$AF$504,M224))</f>
        <v/>
      </c>
      <c r="V224" s="68" t="str">
        <f t="shared" si="6"/>
        <v/>
      </c>
      <c r="W224" s="68" t="str">
        <f t="shared" si="7"/>
        <v/>
      </c>
      <c r="X224" s="67" t="str">
        <f>IF(A224="","",'Books Register'!AX224)</f>
        <v/>
      </c>
      <c r="Y224" s="67" t="str">
        <f>IF(A224="","",'Books Register'!AV224)</f>
        <v/>
      </c>
      <c r="Z224" s="69" t="str">
        <f>IF(A224="","",'Books Register'!AY224)</f>
        <v/>
      </c>
      <c r="AA224" s="70" t="str">
        <f>IF(A224="","",IF(OR(X224="Duplicate",Y224&lt;&gt;"PASS"),"Critical",IF(X224="Only in Books","High",IF(X224="Exact",IF(ABS(N(W224))&gt;=Setup!$B$23,"High","Low"),"Medium"))))</f>
        <v/>
      </c>
    </row>
    <row r="225" spans="1:27" ht="37.950000000000003" customHeight="1" x14ac:dyDescent="0.25">
      <c r="A225" s="98" t="str">
        <f>IF('Books Register'!A225="","",'Books Register'!A225)</f>
        <v/>
      </c>
      <c r="B225" s="67" t="str">
        <f>IF(A225="","",'Books Register'!C225)</f>
        <v/>
      </c>
      <c r="C225" s="67" t="str">
        <f>IF(A225="","",'Books Register'!D225)</f>
        <v/>
      </c>
      <c r="D225" s="67" t="str">
        <f>IF(A225="","",'Books Register'!F225)</f>
        <v/>
      </c>
      <c r="E225" s="67" t="str">
        <f>IF(A225="","",'Books Register'!G225)</f>
        <v/>
      </c>
      <c r="F225" s="99" t="str">
        <f>IF(A225="","",'Books Register'!H225)</f>
        <v/>
      </c>
      <c r="G225" s="68" t="str">
        <f>IF(A225="","",'Books Register'!L225)</f>
        <v/>
      </c>
      <c r="H225" s="68" t="str">
        <f>IF(A225="","",'Books Register'!M225)</f>
        <v/>
      </c>
      <c r="I225" s="68" t="str">
        <f>IF(A225="","",'Books Register'!N225)</f>
        <v/>
      </c>
      <c r="J225" s="68" t="str">
        <f>IF(A225="","",'Books Register'!O225)</f>
        <v/>
      </c>
      <c r="K225" s="68" t="str">
        <f>IF(A225="","",'Books Register'!P225)</f>
        <v/>
      </c>
      <c r="L225" s="68" t="str">
        <f>IF(A225="","",'Books Register'!AN225)</f>
        <v/>
      </c>
      <c r="M225" s="67" t="str">
        <f>IF(A225="","",'Books Register'!AW225)</f>
        <v/>
      </c>
      <c r="N225" s="67" t="str">
        <f>IF(M225="","",INDEX('GSTR-2B IMS'!$G$5:$G$504,M225))</f>
        <v/>
      </c>
      <c r="O225" s="99" t="str">
        <f>IF(M225="","",INDEX('GSTR-2B IMS'!$H$5:$H$504,M225))</f>
        <v/>
      </c>
      <c r="P225" s="68" t="str">
        <f>IF(M225="","",INDEX('GSTR-2B IMS'!$L$5:$L$504,M225))</f>
        <v/>
      </c>
      <c r="Q225" s="68" t="str">
        <f>IF(M225="","",INDEX('GSTR-2B IMS'!$M$5:$M$504,M225))</f>
        <v/>
      </c>
      <c r="R225" s="68" t="str">
        <f>IF(M225="","",INDEX('GSTR-2B IMS'!$N$5:$N$504,M225))</f>
        <v/>
      </c>
      <c r="S225" s="68" t="str">
        <f>IF(M225="","",INDEX('GSTR-2B IMS'!$O$5:$O$504,M225))</f>
        <v/>
      </c>
      <c r="T225" s="68" t="str">
        <f>IF(M225="","",INDEX('GSTR-2B IMS'!$P$5:$P$504,M225))</f>
        <v/>
      </c>
      <c r="U225" s="68" t="str">
        <f>IF(M225="","",INDEX('GSTR-2B IMS'!$AF$5:$AF$504,M225))</f>
        <v/>
      </c>
      <c r="V225" s="68" t="str">
        <f t="shared" si="6"/>
        <v/>
      </c>
      <c r="W225" s="68" t="str">
        <f t="shared" si="7"/>
        <v/>
      </c>
      <c r="X225" s="67" t="str">
        <f>IF(A225="","",'Books Register'!AX225)</f>
        <v/>
      </c>
      <c r="Y225" s="67" t="str">
        <f>IF(A225="","",'Books Register'!AV225)</f>
        <v/>
      </c>
      <c r="Z225" s="69" t="str">
        <f>IF(A225="","",'Books Register'!AY225)</f>
        <v/>
      </c>
      <c r="AA225" s="70" t="str">
        <f>IF(A225="","",IF(OR(X225="Duplicate",Y225&lt;&gt;"PASS"),"Critical",IF(X225="Only in Books","High",IF(X225="Exact",IF(ABS(N(W225))&gt;=Setup!$B$23,"High","Low"),"Medium"))))</f>
        <v/>
      </c>
    </row>
    <row r="226" spans="1:27" ht="37.950000000000003" customHeight="1" x14ac:dyDescent="0.25">
      <c r="A226" s="98" t="str">
        <f>IF('Books Register'!A226="","",'Books Register'!A226)</f>
        <v/>
      </c>
      <c r="B226" s="67" t="str">
        <f>IF(A226="","",'Books Register'!C226)</f>
        <v/>
      </c>
      <c r="C226" s="67" t="str">
        <f>IF(A226="","",'Books Register'!D226)</f>
        <v/>
      </c>
      <c r="D226" s="67" t="str">
        <f>IF(A226="","",'Books Register'!F226)</f>
        <v/>
      </c>
      <c r="E226" s="67" t="str">
        <f>IF(A226="","",'Books Register'!G226)</f>
        <v/>
      </c>
      <c r="F226" s="99" t="str">
        <f>IF(A226="","",'Books Register'!H226)</f>
        <v/>
      </c>
      <c r="G226" s="68" t="str">
        <f>IF(A226="","",'Books Register'!L226)</f>
        <v/>
      </c>
      <c r="H226" s="68" t="str">
        <f>IF(A226="","",'Books Register'!M226)</f>
        <v/>
      </c>
      <c r="I226" s="68" t="str">
        <f>IF(A226="","",'Books Register'!N226)</f>
        <v/>
      </c>
      <c r="J226" s="68" t="str">
        <f>IF(A226="","",'Books Register'!O226)</f>
        <v/>
      </c>
      <c r="K226" s="68" t="str">
        <f>IF(A226="","",'Books Register'!P226)</f>
        <v/>
      </c>
      <c r="L226" s="68" t="str">
        <f>IF(A226="","",'Books Register'!AN226)</f>
        <v/>
      </c>
      <c r="M226" s="67" t="str">
        <f>IF(A226="","",'Books Register'!AW226)</f>
        <v/>
      </c>
      <c r="N226" s="67" t="str">
        <f>IF(M226="","",INDEX('GSTR-2B IMS'!$G$5:$G$504,M226))</f>
        <v/>
      </c>
      <c r="O226" s="99" t="str">
        <f>IF(M226="","",INDEX('GSTR-2B IMS'!$H$5:$H$504,M226))</f>
        <v/>
      </c>
      <c r="P226" s="68" t="str">
        <f>IF(M226="","",INDEX('GSTR-2B IMS'!$L$5:$L$504,M226))</f>
        <v/>
      </c>
      <c r="Q226" s="68" t="str">
        <f>IF(M226="","",INDEX('GSTR-2B IMS'!$M$5:$M$504,M226))</f>
        <v/>
      </c>
      <c r="R226" s="68" t="str">
        <f>IF(M226="","",INDEX('GSTR-2B IMS'!$N$5:$N$504,M226))</f>
        <v/>
      </c>
      <c r="S226" s="68" t="str">
        <f>IF(M226="","",INDEX('GSTR-2B IMS'!$O$5:$O$504,M226))</f>
        <v/>
      </c>
      <c r="T226" s="68" t="str">
        <f>IF(M226="","",INDEX('GSTR-2B IMS'!$P$5:$P$504,M226))</f>
        <v/>
      </c>
      <c r="U226" s="68" t="str">
        <f>IF(M226="","",INDEX('GSTR-2B IMS'!$AF$5:$AF$504,M226))</f>
        <v/>
      </c>
      <c r="V226" s="68" t="str">
        <f t="shared" si="6"/>
        <v/>
      </c>
      <c r="W226" s="68" t="str">
        <f t="shared" si="7"/>
        <v/>
      </c>
      <c r="X226" s="67" t="str">
        <f>IF(A226="","",'Books Register'!AX226)</f>
        <v/>
      </c>
      <c r="Y226" s="67" t="str">
        <f>IF(A226="","",'Books Register'!AV226)</f>
        <v/>
      </c>
      <c r="Z226" s="69" t="str">
        <f>IF(A226="","",'Books Register'!AY226)</f>
        <v/>
      </c>
      <c r="AA226" s="70" t="str">
        <f>IF(A226="","",IF(OR(X226="Duplicate",Y226&lt;&gt;"PASS"),"Critical",IF(X226="Only in Books","High",IF(X226="Exact",IF(ABS(N(W226))&gt;=Setup!$B$23,"High","Low"),"Medium"))))</f>
        <v/>
      </c>
    </row>
    <row r="227" spans="1:27" ht="37.950000000000003" customHeight="1" x14ac:dyDescent="0.25">
      <c r="A227" s="98" t="str">
        <f>IF('Books Register'!A227="","",'Books Register'!A227)</f>
        <v/>
      </c>
      <c r="B227" s="67" t="str">
        <f>IF(A227="","",'Books Register'!C227)</f>
        <v/>
      </c>
      <c r="C227" s="67" t="str">
        <f>IF(A227="","",'Books Register'!D227)</f>
        <v/>
      </c>
      <c r="D227" s="67" t="str">
        <f>IF(A227="","",'Books Register'!F227)</f>
        <v/>
      </c>
      <c r="E227" s="67" t="str">
        <f>IF(A227="","",'Books Register'!G227)</f>
        <v/>
      </c>
      <c r="F227" s="99" t="str">
        <f>IF(A227="","",'Books Register'!H227)</f>
        <v/>
      </c>
      <c r="G227" s="68" t="str">
        <f>IF(A227="","",'Books Register'!L227)</f>
        <v/>
      </c>
      <c r="H227" s="68" t="str">
        <f>IF(A227="","",'Books Register'!M227)</f>
        <v/>
      </c>
      <c r="I227" s="68" t="str">
        <f>IF(A227="","",'Books Register'!N227)</f>
        <v/>
      </c>
      <c r="J227" s="68" t="str">
        <f>IF(A227="","",'Books Register'!O227)</f>
        <v/>
      </c>
      <c r="K227" s="68" t="str">
        <f>IF(A227="","",'Books Register'!P227)</f>
        <v/>
      </c>
      <c r="L227" s="68" t="str">
        <f>IF(A227="","",'Books Register'!AN227)</f>
        <v/>
      </c>
      <c r="M227" s="67" t="str">
        <f>IF(A227="","",'Books Register'!AW227)</f>
        <v/>
      </c>
      <c r="N227" s="67" t="str">
        <f>IF(M227="","",INDEX('GSTR-2B IMS'!$G$5:$G$504,M227))</f>
        <v/>
      </c>
      <c r="O227" s="99" t="str">
        <f>IF(M227="","",INDEX('GSTR-2B IMS'!$H$5:$H$504,M227))</f>
        <v/>
      </c>
      <c r="P227" s="68" t="str">
        <f>IF(M227="","",INDEX('GSTR-2B IMS'!$L$5:$L$504,M227))</f>
        <v/>
      </c>
      <c r="Q227" s="68" t="str">
        <f>IF(M227="","",INDEX('GSTR-2B IMS'!$M$5:$M$504,M227))</f>
        <v/>
      </c>
      <c r="R227" s="68" t="str">
        <f>IF(M227="","",INDEX('GSTR-2B IMS'!$N$5:$N$504,M227))</f>
        <v/>
      </c>
      <c r="S227" s="68" t="str">
        <f>IF(M227="","",INDEX('GSTR-2B IMS'!$O$5:$O$504,M227))</f>
        <v/>
      </c>
      <c r="T227" s="68" t="str">
        <f>IF(M227="","",INDEX('GSTR-2B IMS'!$P$5:$P$504,M227))</f>
        <v/>
      </c>
      <c r="U227" s="68" t="str">
        <f>IF(M227="","",INDEX('GSTR-2B IMS'!$AF$5:$AF$504,M227))</f>
        <v/>
      </c>
      <c r="V227" s="68" t="str">
        <f t="shared" si="6"/>
        <v/>
      </c>
      <c r="W227" s="68" t="str">
        <f t="shared" si="7"/>
        <v/>
      </c>
      <c r="X227" s="67" t="str">
        <f>IF(A227="","",'Books Register'!AX227)</f>
        <v/>
      </c>
      <c r="Y227" s="67" t="str">
        <f>IF(A227="","",'Books Register'!AV227)</f>
        <v/>
      </c>
      <c r="Z227" s="69" t="str">
        <f>IF(A227="","",'Books Register'!AY227)</f>
        <v/>
      </c>
      <c r="AA227" s="70" t="str">
        <f>IF(A227="","",IF(OR(X227="Duplicate",Y227&lt;&gt;"PASS"),"Critical",IF(X227="Only in Books","High",IF(X227="Exact",IF(ABS(N(W227))&gt;=Setup!$B$23,"High","Low"),"Medium"))))</f>
        <v/>
      </c>
    </row>
    <row r="228" spans="1:27" ht="37.950000000000003" customHeight="1" x14ac:dyDescent="0.25">
      <c r="A228" s="98" t="str">
        <f>IF('Books Register'!A228="","",'Books Register'!A228)</f>
        <v/>
      </c>
      <c r="B228" s="67" t="str">
        <f>IF(A228="","",'Books Register'!C228)</f>
        <v/>
      </c>
      <c r="C228" s="67" t="str">
        <f>IF(A228="","",'Books Register'!D228)</f>
        <v/>
      </c>
      <c r="D228" s="67" t="str">
        <f>IF(A228="","",'Books Register'!F228)</f>
        <v/>
      </c>
      <c r="E228" s="67" t="str">
        <f>IF(A228="","",'Books Register'!G228)</f>
        <v/>
      </c>
      <c r="F228" s="99" t="str">
        <f>IF(A228="","",'Books Register'!H228)</f>
        <v/>
      </c>
      <c r="G228" s="68" t="str">
        <f>IF(A228="","",'Books Register'!L228)</f>
        <v/>
      </c>
      <c r="H228" s="68" t="str">
        <f>IF(A228="","",'Books Register'!M228)</f>
        <v/>
      </c>
      <c r="I228" s="68" t="str">
        <f>IF(A228="","",'Books Register'!N228)</f>
        <v/>
      </c>
      <c r="J228" s="68" t="str">
        <f>IF(A228="","",'Books Register'!O228)</f>
        <v/>
      </c>
      <c r="K228" s="68" t="str">
        <f>IF(A228="","",'Books Register'!P228)</f>
        <v/>
      </c>
      <c r="L228" s="68" t="str">
        <f>IF(A228="","",'Books Register'!AN228)</f>
        <v/>
      </c>
      <c r="M228" s="67" t="str">
        <f>IF(A228="","",'Books Register'!AW228)</f>
        <v/>
      </c>
      <c r="N228" s="67" t="str">
        <f>IF(M228="","",INDEX('GSTR-2B IMS'!$G$5:$G$504,M228))</f>
        <v/>
      </c>
      <c r="O228" s="99" t="str">
        <f>IF(M228="","",INDEX('GSTR-2B IMS'!$H$5:$H$504,M228))</f>
        <v/>
      </c>
      <c r="P228" s="68" t="str">
        <f>IF(M228="","",INDEX('GSTR-2B IMS'!$L$5:$L$504,M228))</f>
        <v/>
      </c>
      <c r="Q228" s="68" t="str">
        <f>IF(M228="","",INDEX('GSTR-2B IMS'!$M$5:$M$504,M228))</f>
        <v/>
      </c>
      <c r="R228" s="68" t="str">
        <f>IF(M228="","",INDEX('GSTR-2B IMS'!$N$5:$N$504,M228))</f>
        <v/>
      </c>
      <c r="S228" s="68" t="str">
        <f>IF(M228="","",INDEX('GSTR-2B IMS'!$O$5:$O$504,M228))</f>
        <v/>
      </c>
      <c r="T228" s="68" t="str">
        <f>IF(M228="","",INDEX('GSTR-2B IMS'!$P$5:$P$504,M228))</f>
        <v/>
      </c>
      <c r="U228" s="68" t="str">
        <f>IF(M228="","",INDEX('GSTR-2B IMS'!$AF$5:$AF$504,M228))</f>
        <v/>
      </c>
      <c r="V228" s="68" t="str">
        <f t="shared" si="6"/>
        <v/>
      </c>
      <c r="W228" s="68" t="str">
        <f t="shared" si="7"/>
        <v/>
      </c>
      <c r="X228" s="67" t="str">
        <f>IF(A228="","",'Books Register'!AX228)</f>
        <v/>
      </c>
      <c r="Y228" s="67" t="str">
        <f>IF(A228="","",'Books Register'!AV228)</f>
        <v/>
      </c>
      <c r="Z228" s="69" t="str">
        <f>IF(A228="","",'Books Register'!AY228)</f>
        <v/>
      </c>
      <c r="AA228" s="70" t="str">
        <f>IF(A228="","",IF(OR(X228="Duplicate",Y228&lt;&gt;"PASS"),"Critical",IF(X228="Only in Books","High",IF(X228="Exact",IF(ABS(N(W228))&gt;=Setup!$B$23,"High","Low"),"Medium"))))</f>
        <v/>
      </c>
    </row>
    <row r="229" spans="1:27" ht="37.950000000000003" customHeight="1" x14ac:dyDescent="0.25">
      <c r="A229" s="98" t="str">
        <f>IF('Books Register'!A229="","",'Books Register'!A229)</f>
        <v/>
      </c>
      <c r="B229" s="67" t="str">
        <f>IF(A229="","",'Books Register'!C229)</f>
        <v/>
      </c>
      <c r="C229" s="67" t="str">
        <f>IF(A229="","",'Books Register'!D229)</f>
        <v/>
      </c>
      <c r="D229" s="67" t="str">
        <f>IF(A229="","",'Books Register'!F229)</f>
        <v/>
      </c>
      <c r="E229" s="67" t="str">
        <f>IF(A229="","",'Books Register'!G229)</f>
        <v/>
      </c>
      <c r="F229" s="99" t="str">
        <f>IF(A229="","",'Books Register'!H229)</f>
        <v/>
      </c>
      <c r="G229" s="68" t="str">
        <f>IF(A229="","",'Books Register'!L229)</f>
        <v/>
      </c>
      <c r="H229" s="68" t="str">
        <f>IF(A229="","",'Books Register'!M229)</f>
        <v/>
      </c>
      <c r="I229" s="68" t="str">
        <f>IF(A229="","",'Books Register'!N229)</f>
        <v/>
      </c>
      <c r="J229" s="68" t="str">
        <f>IF(A229="","",'Books Register'!O229)</f>
        <v/>
      </c>
      <c r="K229" s="68" t="str">
        <f>IF(A229="","",'Books Register'!P229)</f>
        <v/>
      </c>
      <c r="L229" s="68" t="str">
        <f>IF(A229="","",'Books Register'!AN229)</f>
        <v/>
      </c>
      <c r="M229" s="67" t="str">
        <f>IF(A229="","",'Books Register'!AW229)</f>
        <v/>
      </c>
      <c r="N229" s="67" t="str">
        <f>IF(M229="","",INDEX('GSTR-2B IMS'!$G$5:$G$504,M229))</f>
        <v/>
      </c>
      <c r="O229" s="99" t="str">
        <f>IF(M229="","",INDEX('GSTR-2B IMS'!$H$5:$H$504,M229))</f>
        <v/>
      </c>
      <c r="P229" s="68" t="str">
        <f>IF(M229="","",INDEX('GSTR-2B IMS'!$L$5:$L$504,M229))</f>
        <v/>
      </c>
      <c r="Q229" s="68" t="str">
        <f>IF(M229="","",INDEX('GSTR-2B IMS'!$M$5:$M$504,M229))</f>
        <v/>
      </c>
      <c r="R229" s="68" t="str">
        <f>IF(M229="","",INDEX('GSTR-2B IMS'!$N$5:$N$504,M229))</f>
        <v/>
      </c>
      <c r="S229" s="68" t="str">
        <f>IF(M229="","",INDEX('GSTR-2B IMS'!$O$5:$O$504,M229))</f>
        <v/>
      </c>
      <c r="T229" s="68" t="str">
        <f>IF(M229="","",INDEX('GSTR-2B IMS'!$P$5:$P$504,M229))</f>
        <v/>
      </c>
      <c r="U229" s="68" t="str">
        <f>IF(M229="","",INDEX('GSTR-2B IMS'!$AF$5:$AF$504,M229))</f>
        <v/>
      </c>
      <c r="V229" s="68" t="str">
        <f t="shared" si="6"/>
        <v/>
      </c>
      <c r="W229" s="68" t="str">
        <f t="shared" si="7"/>
        <v/>
      </c>
      <c r="X229" s="67" t="str">
        <f>IF(A229="","",'Books Register'!AX229)</f>
        <v/>
      </c>
      <c r="Y229" s="67" t="str">
        <f>IF(A229="","",'Books Register'!AV229)</f>
        <v/>
      </c>
      <c r="Z229" s="69" t="str">
        <f>IF(A229="","",'Books Register'!AY229)</f>
        <v/>
      </c>
      <c r="AA229" s="70" t="str">
        <f>IF(A229="","",IF(OR(X229="Duplicate",Y229&lt;&gt;"PASS"),"Critical",IF(X229="Only in Books","High",IF(X229="Exact",IF(ABS(N(W229))&gt;=Setup!$B$23,"High","Low"),"Medium"))))</f>
        <v/>
      </c>
    </row>
    <row r="230" spans="1:27" ht="37.950000000000003" customHeight="1" x14ac:dyDescent="0.25">
      <c r="A230" s="98" t="str">
        <f>IF('Books Register'!A230="","",'Books Register'!A230)</f>
        <v/>
      </c>
      <c r="B230" s="67" t="str">
        <f>IF(A230="","",'Books Register'!C230)</f>
        <v/>
      </c>
      <c r="C230" s="67" t="str">
        <f>IF(A230="","",'Books Register'!D230)</f>
        <v/>
      </c>
      <c r="D230" s="67" t="str">
        <f>IF(A230="","",'Books Register'!F230)</f>
        <v/>
      </c>
      <c r="E230" s="67" t="str">
        <f>IF(A230="","",'Books Register'!G230)</f>
        <v/>
      </c>
      <c r="F230" s="99" t="str">
        <f>IF(A230="","",'Books Register'!H230)</f>
        <v/>
      </c>
      <c r="G230" s="68" t="str">
        <f>IF(A230="","",'Books Register'!L230)</f>
        <v/>
      </c>
      <c r="H230" s="68" t="str">
        <f>IF(A230="","",'Books Register'!M230)</f>
        <v/>
      </c>
      <c r="I230" s="68" t="str">
        <f>IF(A230="","",'Books Register'!N230)</f>
        <v/>
      </c>
      <c r="J230" s="68" t="str">
        <f>IF(A230="","",'Books Register'!O230)</f>
        <v/>
      </c>
      <c r="K230" s="68" t="str">
        <f>IF(A230="","",'Books Register'!P230)</f>
        <v/>
      </c>
      <c r="L230" s="68" t="str">
        <f>IF(A230="","",'Books Register'!AN230)</f>
        <v/>
      </c>
      <c r="M230" s="67" t="str">
        <f>IF(A230="","",'Books Register'!AW230)</f>
        <v/>
      </c>
      <c r="N230" s="67" t="str">
        <f>IF(M230="","",INDEX('GSTR-2B IMS'!$G$5:$G$504,M230))</f>
        <v/>
      </c>
      <c r="O230" s="99" t="str">
        <f>IF(M230="","",INDEX('GSTR-2B IMS'!$H$5:$H$504,M230))</f>
        <v/>
      </c>
      <c r="P230" s="68" t="str">
        <f>IF(M230="","",INDEX('GSTR-2B IMS'!$L$5:$L$504,M230))</f>
        <v/>
      </c>
      <c r="Q230" s="68" t="str">
        <f>IF(M230="","",INDEX('GSTR-2B IMS'!$M$5:$M$504,M230))</f>
        <v/>
      </c>
      <c r="R230" s="68" t="str">
        <f>IF(M230="","",INDEX('GSTR-2B IMS'!$N$5:$N$504,M230))</f>
        <v/>
      </c>
      <c r="S230" s="68" t="str">
        <f>IF(M230="","",INDEX('GSTR-2B IMS'!$O$5:$O$504,M230))</f>
        <v/>
      </c>
      <c r="T230" s="68" t="str">
        <f>IF(M230="","",INDEX('GSTR-2B IMS'!$P$5:$P$504,M230))</f>
        <v/>
      </c>
      <c r="U230" s="68" t="str">
        <f>IF(M230="","",INDEX('GSTR-2B IMS'!$AF$5:$AF$504,M230))</f>
        <v/>
      </c>
      <c r="V230" s="68" t="str">
        <f t="shared" si="6"/>
        <v/>
      </c>
      <c r="W230" s="68" t="str">
        <f t="shared" si="7"/>
        <v/>
      </c>
      <c r="X230" s="67" t="str">
        <f>IF(A230="","",'Books Register'!AX230)</f>
        <v/>
      </c>
      <c r="Y230" s="67" t="str">
        <f>IF(A230="","",'Books Register'!AV230)</f>
        <v/>
      </c>
      <c r="Z230" s="69" t="str">
        <f>IF(A230="","",'Books Register'!AY230)</f>
        <v/>
      </c>
      <c r="AA230" s="70" t="str">
        <f>IF(A230="","",IF(OR(X230="Duplicate",Y230&lt;&gt;"PASS"),"Critical",IF(X230="Only in Books","High",IF(X230="Exact",IF(ABS(N(W230))&gt;=Setup!$B$23,"High","Low"),"Medium"))))</f>
        <v/>
      </c>
    </row>
    <row r="231" spans="1:27" ht="37.950000000000003" customHeight="1" x14ac:dyDescent="0.25">
      <c r="A231" s="98" t="str">
        <f>IF('Books Register'!A231="","",'Books Register'!A231)</f>
        <v/>
      </c>
      <c r="B231" s="67" t="str">
        <f>IF(A231="","",'Books Register'!C231)</f>
        <v/>
      </c>
      <c r="C231" s="67" t="str">
        <f>IF(A231="","",'Books Register'!D231)</f>
        <v/>
      </c>
      <c r="D231" s="67" t="str">
        <f>IF(A231="","",'Books Register'!F231)</f>
        <v/>
      </c>
      <c r="E231" s="67" t="str">
        <f>IF(A231="","",'Books Register'!G231)</f>
        <v/>
      </c>
      <c r="F231" s="99" t="str">
        <f>IF(A231="","",'Books Register'!H231)</f>
        <v/>
      </c>
      <c r="G231" s="68" t="str">
        <f>IF(A231="","",'Books Register'!L231)</f>
        <v/>
      </c>
      <c r="H231" s="68" t="str">
        <f>IF(A231="","",'Books Register'!M231)</f>
        <v/>
      </c>
      <c r="I231" s="68" t="str">
        <f>IF(A231="","",'Books Register'!N231)</f>
        <v/>
      </c>
      <c r="J231" s="68" t="str">
        <f>IF(A231="","",'Books Register'!O231)</f>
        <v/>
      </c>
      <c r="K231" s="68" t="str">
        <f>IF(A231="","",'Books Register'!P231)</f>
        <v/>
      </c>
      <c r="L231" s="68" t="str">
        <f>IF(A231="","",'Books Register'!AN231)</f>
        <v/>
      </c>
      <c r="M231" s="67" t="str">
        <f>IF(A231="","",'Books Register'!AW231)</f>
        <v/>
      </c>
      <c r="N231" s="67" t="str">
        <f>IF(M231="","",INDEX('GSTR-2B IMS'!$G$5:$G$504,M231))</f>
        <v/>
      </c>
      <c r="O231" s="99" t="str">
        <f>IF(M231="","",INDEX('GSTR-2B IMS'!$H$5:$H$504,M231))</f>
        <v/>
      </c>
      <c r="P231" s="68" t="str">
        <f>IF(M231="","",INDEX('GSTR-2B IMS'!$L$5:$L$504,M231))</f>
        <v/>
      </c>
      <c r="Q231" s="68" t="str">
        <f>IF(M231="","",INDEX('GSTR-2B IMS'!$M$5:$M$504,M231))</f>
        <v/>
      </c>
      <c r="R231" s="68" t="str">
        <f>IF(M231="","",INDEX('GSTR-2B IMS'!$N$5:$N$504,M231))</f>
        <v/>
      </c>
      <c r="S231" s="68" t="str">
        <f>IF(M231="","",INDEX('GSTR-2B IMS'!$O$5:$O$504,M231))</f>
        <v/>
      </c>
      <c r="T231" s="68" t="str">
        <f>IF(M231="","",INDEX('GSTR-2B IMS'!$P$5:$P$504,M231))</f>
        <v/>
      </c>
      <c r="U231" s="68" t="str">
        <f>IF(M231="","",INDEX('GSTR-2B IMS'!$AF$5:$AF$504,M231))</f>
        <v/>
      </c>
      <c r="V231" s="68" t="str">
        <f t="shared" si="6"/>
        <v/>
      </c>
      <c r="W231" s="68" t="str">
        <f t="shared" si="7"/>
        <v/>
      </c>
      <c r="X231" s="67" t="str">
        <f>IF(A231="","",'Books Register'!AX231)</f>
        <v/>
      </c>
      <c r="Y231" s="67" t="str">
        <f>IF(A231="","",'Books Register'!AV231)</f>
        <v/>
      </c>
      <c r="Z231" s="69" t="str">
        <f>IF(A231="","",'Books Register'!AY231)</f>
        <v/>
      </c>
      <c r="AA231" s="70" t="str">
        <f>IF(A231="","",IF(OR(X231="Duplicate",Y231&lt;&gt;"PASS"),"Critical",IF(X231="Only in Books","High",IF(X231="Exact",IF(ABS(N(W231))&gt;=Setup!$B$23,"High","Low"),"Medium"))))</f>
        <v/>
      </c>
    </row>
    <row r="232" spans="1:27" ht="37.950000000000003" customHeight="1" x14ac:dyDescent="0.25">
      <c r="A232" s="98" t="str">
        <f>IF('Books Register'!A232="","",'Books Register'!A232)</f>
        <v/>
      </c>
      <c r="B232" s="67" t="str">
        <f>IF(A232="","",'Books Register'!C232)</f>
        <v/>
      </c>
      <c r="C232" s="67" t="str">
        <f>IF(A232="","",'Books Register'!D232)</f>
        <v/>
      </c>
      <c r="D232" s="67" t="str">
        <f>IF(A232="","",'Books Register'!F232)</f>
        <v/>
      </c>
      <c r="E232" s="67" t="str">
        <f>IF(A232="","",'Books Register'!G232)</f>
        <v/>
      </c>
      <c r="F232" s="99" t="str">
        <f>IF(A232="","",'Books Register'!H232)</f>
        <v/>
      </c>
      <c r="G232" s="68" t="str">
        <f>IF(A232="","",'Books Register'!L232)</f>
        <v/>
      </c>
      <c r="H232" s="68" t="str">
        <f>IF(A232="","",'Books Register'!M232)</f>
        <v/>
      </c>
      <c r="I232" s="68" t="str">
        <f>IF(A232="","",'Books Register'!N232)</f>
        <v/>
      </c>
      <c r="J232" s="68" t="str">
        <f>IF(A232="","",'Books Register'!O232)</f>
        <v/>
      </c>
      <c r="K232" s="68" t="str">
        <f>IF(A232="","",'Books Register'!P232)</f>
        <v/>
      </c>
      <c r="L232" s="68" t="str">
        <f>IF(A232="","",'Books Register'!AN232)</f>
        <v/>
      </c>
      <c r="M232" s="67" t="str">
        <f>IF(A232="","",'Books Register'!AW232)</f>
        <v/>
      </c>
      <c r="N232" s="67" t="str">
        <f>IF(M232="","",INDEX('GSTR-2B IMS'!$G$5:$G$504,M232))</f>
        <v/>
      </c>
      <c r="O232" s="99" t="str">
        <f>IF(M232="","",INDEX('GSTR-2B IMS'!$H$5:$H$504,M232))</f>
        <v/>
      </c>
      <c r="P232" s="68" t="str">
        <f>IF(M232="","",INDEX('GSTR-2B IMS'!$L$5:$L$504,M232))</f>
        <v/>
      </c>
      <c r="Q232" s="68" t="str">
        <f>IF(M232="","",INDEX('GSTR-2B IMS'!$M$5:$M$504,M232))</f>
        <v/>
      </c>
      <c r="R232" s="68" t="str">
        <f>IF(M232="","",INDEX('GSTR-2B IMS'!$N$5:$N$504,M232))</f>
        <v/>
      </c>
      <c r="S232" s="68" t="str">
        <f>IF(M232="","",INDEX('GSTR-2B IMS'!$O$5:$O$504,M232))</f>
        <v/>
      </c>
      <c r="T232" s="68" t="str">
        <f>IF(M232="","",INDEX('GSTR-2B IMS'!$P$5:$P$504,M232))</f>
        <v/>
      </c>
      <c r="U232" s="68" t="str">
        <f>IF(M232="","",INDEX('GSTR-2B IMS'!$AF$5:$AF$504,M232))</f>
        <v/>
      </c>
      <c r="V232" s="68" t="str">
        <f t="shared" si="6"/>
        <v/>
      </c>
      <c r="W232" s="68" t="str">
        <f t="shared" si="7"/>
        <v/>
      </c>
      <c r="X232" s="67" t="str">
        <f>IF(A232="","",'Books Register'!AX232)</f>
        <v/>
      </c>
      <c r="Y232" s="67" t="str">
        <f>IF(A232="","",'Books Register'!AV232)</f>
        <v/>
      </c>
      <c r="Z232" s="69" t="str">
        <f>IF(A232="","",'Books Register'!AY232)</f>
        <v/>
      </c>
      <c r="AA232" s="70" t="str">
        <f>IF(A232="","",IF(OR(X232="Duplicate",Y232&lt;&gt;"PASS"),"Critical",IF(X232="Only in Books","High",IF(X232="Exact",IF(ABS(N(W232))&gt;=Setup!$B$23,"High","Low"),"Medium"))))</f>
        <v/>
      </c>
    </row>
    <row r="233" spans="1:27" ht="37.950000000000003" customHeight="1" x14ac:dyDescent="0.25">
      <c r="A233" s="98" t="str">
        <f>IF('Books Register'!A233="","",'Books Register'!A233)</f>
        <v/>
      </c>
      <c r="B233" s="67" t="str">
        <f>IF(A233="","",'Books Register'!C233)</f>
        <v/>
      </c>
      <c r="C233" s="67" t="str">
        <f>IF(A233="","",'Books Register'!D233)</f>
        <v/>
      </c>
      <c r="D233" s="67" t="str">
        <f>IF(A233="","",'Books Register'!F233)</f>
        <v/>
      </c>
      <c r="E233" s="67" t="str">
        <f>IF(A233="","",'Books Register'!G233)</f>
        <v/>
      </c>
      <c r="F233" s="99" t="str">
        <f>IF(A233="","",'Books Register'!H233)</f>
        <v/>
      </c>
      <c r="G233" s="68" t="str">
        <f>IF(A233="","",'Books Register'!L233)</f>
        <v/>
      </c>
      <c r="H233" s="68" t="str">
        <f>IF(A233="","",'Books Register'!M233)</f>
        <v/>
      </c>
      <c r="I233" s="68" t="str">
        <f>IF(A233="","",'Books Register'!N233)</f>
        <v/>
      </c>
      <c r="J233" s="68" t="str">
        <f>IF(A233="","",'Books Register'!O233)</f>
        <v/>
      </c>
      <c r="K233" s="68" t="str">
        <f>IF(A233="","",'Books Register'!P233)</f>
        <v/>
      </c>
      <c r="L233" s="68" t="str">
        <f>IF(A233="","",'Books Register'!AN233)</f>
        <v/>
      </c>
      <c r="M233" s="67" t="str">
        <f>IF(A233="","",'Books Register'!AW233)</f>
        <v/>
      </c>
      <c r="N233" s="67" t="str">
        <f>IF(M233="","",INDEX('GSTR-2B IMS'!$G$5:$G$504,M233))</f>
        <v/>
      </c>
      <c r="O233" s="99" t="str">
        <f>IF(M233="","",INDEX('GSTR-2B IMS'!$H$5:$H$504,M233))</f>
        <v/>
      </c>
      <c r="P233" s="68" t="str">
        <f>IF(M233="","",INDEX('GSTR-2B IMS'!$L$5:$L$504,M233))</f>
        <v/>
      </c>
      <c r="Q233" s="68" t="str">
        <f>IF(M233="","",INDEX('GSTR-2B IMS'!$M$5:$M$504,M233))</f>
        <v/>
      </c>
      <c r="R233" s="68" t="str">
        <f>IF(M233="","",INDEX('GSTR-2B IMS'!$N$5:$N$504,M233))</f>
        <v/>
      </c>
      <c r="S233" s="68" t="str">
        <f>IF(M233="","",INDEX('GSTR-2B IMS'!$O$5:$O$504,M233))</f>
        <v/>
      </c>
      <c r="T233" s="68" t="str">
        <f>IF(M233="","",INDEX('GSTR-2B IMS'!$P$5:$P$504,M233))</f>
        <v/>
      </c>
      <c r="U233" s="68" t="str">
        <f>IF(M233="","",INDEX('GSTR-2B IMS'!$AF$5:$AF$504,M233))</f>
        <v/>
      </c>
      <c r="V233" s="68" t="str">
        <f t="shared" si="6"/>
        <v/>
      </c>
      <c r="W233" s="68" t="str">
        <f t="shared" si="7"/>
        <v/>
      </c>
      <c r="X233" s="67" t="str">
        <f>IF(A233="","",'Books Register'!AX233)</f>
        <v/>
      </c>
      <c r="Y233" s="67" t="str">
        <f>IF(A233="","",'Books Register'!AV233)</f>
        <v/>
      </c>
      <c r="Z233" s="69" t="str">
        <f>IF(A233="","",'Books Register'!AY233)</f>
        <v/>
      </c>
      <c r="AA233" s="70" t="str">
        <f>IF(A233="","",IF(OR(X233="Duplicate",Y233&lt;&gt;"PASS"),"Critical",IF(X233="Only in Books","High",IF(X233="Exact",IF(ABS(N(W233))&gt;=Setup!$B$23,"High","Low"),"Medium"))))</f>
        <v/>
      </c>
    </row>
    <row r="234" spans="1:27" ht="37.950000000000003" customHeight="1" x14ac:dyDescent="0.25">
      <c r="A234" s="98" t="str">
        <f>IF('Books Register'!A234="","",'Books Register'!A234)</f>
        <v/>
      </c>
      <c r="B234" s="67" t="str">
        <f>IF(A234="","",'Books Register'!C234)</f>
        <v/>
      </c>
      <c r="C234" s="67" t="str">
        <f>IF(A234="","",'Books Register'!D234)</f>
        <v/>
      </c>
      <c r="D234" s="67" t="str">
        <f>IF(A234="","",'Books Register'!F234)</f>
        <v/>
      </c>
      <c r="E234" s="67" t="str">
        <f>IF(A234="","",'Books Register'!G234)</f>
        <v/>
      </c>
      <c r="F234" s="99" t="str">
        <f>IF(A234="","",'Books Register'!H234)</f>
        <v/>
      </c>
      <c r="G234" s="68" t="str">
        <f>IF(A234="","",'Books Register'!L234)</f>
        <v/>
      </c>
      <c r="H234" s="68" t="str">
        <f>IF(A234="","",'Books Register'!M234)</f>
        <v/>
      </c>
      <c r="I234" s="68" t="str">
        <f>IF(A234="","",'Books Register'!N234)</f>
        <v/>
      </c>
      <c r="J234" s="68" t="str">
        <f>IF(A234="","",'Books Register'!O234)</f>
        <v/>
      </c>
      <c r="K234" s="68" t="str">
        <f>IF(A234="","",'Books Register'!P234)</f>
        <v/>
      </c>
      <c r="L234" s="68" t="str">
        <f>IF(A234="","",'Books Register'!AN234)</f>
        <v/>
      </c>
      <c r="M234" s="67" t="str">
        <f>IF(A234="","",'Books Register'!AW234)</f>
        <v/>
      </c>
      <c r="N234" s="67" t="str">
        <f>IF(M234="","",INDEX('GSTR-2B IMS'!$G$5:$G$504,M234))</f>
        <v/>
      </c>
      <c r="O234" s="99" t="str">
        <f>IF(M234="","",INDEX('GSTR-2B IMS'!$H$5:$H$504,M234))</f>
        <v/>
      </c>
      <c r="P234" s="68" t="str">
        <f>IF(M234="","",INDEX('GSTR-2B IMS'!$L$5:$L$504,M234))</f>
        <v/>
      </c>
      <c r="Q234" s="68" t="str">
        <f>IF(M234="","",INDEX('GSTR-2B IMS'!$M$5:$M$504,M234))</f>
        <v/>
      </c>
      <c r="R234" s="68" t="str">
        <f>IF(M234="","",INDEX('GSTR-2B IMS'!$N$5:$N$504,M234))</f>
        <v/>
      </c>
      <c r="S234" s="68" t="str">
        <f>IF(M234="","",INDEX('GSTR-2B IMS'!$O$5:$O$504,M234))</f>
        <v/>
      </c>
      <c r="T234" s="68" t="str">
        <f>IF(M234="","",INDEX('GSTR-2B IMS'!$P$5:$P$504,M234))</f>
        <v/>
      </c>
      <c r="U234" s="68" t="str">
        <f>IF(M234="","",INDEX('GSTR-2B IMS'!$AF$5:$AF$504,M234))</f>
        <v/>
      </c>
      <c r="V234" s="68" t="str">
        <f t="shared" si="6"/>
        <v/>
      </c>
      <c r="W234" s="68" t="str">
        <f t="shared" si="7"/>
        <v/>
      </c>
      <c r="X234" s="67" t="str">
        <f>IF(A234="","",'Books Register'!AX234)</f>
        <v/>
      </c>
      <c r="Y234" s="67" t="str">
        <f>IF(A234="","",'Books Register'!AV234)</f>
        <v/>
      </c>
      <c r="Z234" s="69" t="str">
        <f>IF(A234="","",'Books Register'!AY234)</f>
        <v/>
      </c>
      <c r="AA234" s="70" t="str">
        <f>IF(A234="","",IF(OR(X234="Duplicate",Y234&lt;&gt;"PASS"),"Critical",IF(X234="Only in Books","High",IF(X234="Exact",IF(ABS(N(W234))&gt;=Setup!$B$23,"High","Low"),"Medium"))))</f>
        <v/>
      </c>
    </row>
    <row r="235" spans="1:27" ht="37.950000000000003" customHeight="1" x14ac:dyDescent="0.25">
      <c r="A235" s="98" t="str">
        <f>IF('Books Register'!A235="","",'Books Register'!A235)</f>
        <v/>
      </c>
      <c r="B235" s="67" t="str">
        <f>IF(A235="","",'Books Register'!C235)</f>
        <v/>
      </c>
      <c r="C235" s="67" t="str">
        <f>IF(A235="","",'Books Register'!D235)</f>
        <v/>
      </c>
      <c r="D235" s="67" t="str">
        <f>IF(A235="","",'Books Register'!F235)</f>
        <v/>
      </c>
      <c r="E235" s="67" t="str">
        <f>IF(A235="","",'Books Register'!G235)</f>
        <v/>
      </c>
      <c r="F235" s="99" t="str">
        <f>IF(A235="","",'Books Register'!H235)</f>
        <v/>
      </c>
      <c r="G235" s="68" t="str">
        <f>IF(A235="","",'Books Register'!L235)</f>
        <v/>
      </c>
      <c r="H235" s="68" t="str">
        <f>IF(A235="","",'Books Register'!M235)</f>
        <v/>
      </c>
      <c r="I235" s="68" t="str">
        <f>IF(A235="","",'Books Register'!N235)</f>
        <v/>
      </c>
      <c r="J235" s="68" t="str">
        <f>IF(A235="","",'Books Register'!O235)</f>
        <v/>
      </c>
      <c r="K235" s="68" t="str">
        <f>IF(A235="","",'Books Register'!P235)</f>
        <v/>
      </c>
      <c r="L235" s="68" t="str">
        <f>IF(A235="","",'Books Register'!AN235)</f>
        <v/>
      </c>
      <c r="M235" s="67" t="str">
        <f>IF(A235="","",'Books Register'!AW235)</f>
        <v/>
      </c>
      <c r="N235" s="67" t="str">
        <f>IF(M235="","",INDEX('GSTR-2B IMS'!$G$5:$G$504,M235))</f>
        <v/>
      </c>
      <c r="O235" s="99" t="str">
        <f>IF(M235="","",INDEX('GSTR-2B IMS'!$H$5:$H$504,M235))</f>
        <v/>
      </c>
      <c r="P235" s="68" t="str">
        <f>IF(M235="","",INDEX('GSTR-2B IMS'!$L$5:$L$504,M235))</f>
        <v/>
      </c>
      <c r="Q235" s="68" t="str">
        <f>IF(M235="","",INDEX('GSTR-2B IMS'!$M$5:$M$504,M235))</f>
        <v/>
      </c>
      <c r="R235" s="68" t="str">
        <f>IF(M235="","",INDEX('GSTR-2B IMS'!$N$5:$N$504,M235))</f>
        <v/>
      </c>
      <c r="S235" s="68" t="str">
        <f>IF(M235="","",INDEX('GSTR-2B IMS'!$O$5:$O$504,M235))</f>
        <v/>
      </c>
      <c r="T235" s="68" t="str">
        <f>IF(M235="","",INDEX('GSTR-2B IMS'!$P$5:$P$504,M235))</f>
        <v/>
      </c>
      <c r="U235" s="68" t="str">
        <f>IF(M235="","",INDEX('GSTR-2B IMS'!$AF$5:$AF$504,M235))</f>
        <v/>
      </c>
      <c r="V235" s="68" t="str">
        <f t="shared" si="6"/>
        <v/>
      </c>
      <c r="W235" s="68" t="str">
        <f t="shared" si="7"/>
        <v/>
      </c>
      <c r="X235" s="67" t="str">
        <f>IF(A235="","",'Books Register'!AX235)</f>
        <v/>
      </c>
      <c r="Y235" s="67" t="str">
        <f>IF(A235="","",'Books Register'!AV235)</f>
        <v/>
      </c>
      <c r="Z235" s="69" t="str">
        <f>IF(A235="","",'Books Register'!AY235)</f>
        <v/>
      </c>
      <c r="AA235" s="70" t="str">
        <f>IF(A235="","",IF(OR(X235="Duplicate",Y235&lt;&gt;"PASS"),"Critical",IF(X235="Only in Books","High",IF(X235="Exact",IF(ABS(N(W235))&gt;=Setup!$B$23,"High","Low"),"Medium"))))</f>
        <v/>
      </c>
    </row>
    <row r="236" spans="1:27" ht="37.950000000000003" customHeight="1" x14ac:dyDescent="0.25">
      <c r="A236" s="98" t="str">
        <f>IF('Books Register'!A236="","",'Books Register'!A236)</f>
        <v/>
      </c>
      <c r="B236" s="67" t="str">
        <f>IF(A236="","",'Books Register'!C236)</f>
        <v/>
      </c>
      <c r="C236" s="67" t="str">
        <f>IF(A236="","",'Books Register'!D236)</f>
        <v/>
      </c>
      <c r="D236" s="67" t="str">
        <f>IF(A236="","",'Books Register'!F236)</f>
        <v/>
      </c>
      <c r="E236" s="67" t="str">
        <f>IF(A236="","",'Books Register'!G236)</f>
        <v/>
      </c>
      <c r="F236" s="99" t="str">
        <f>IF(A236="","",'Books Register'!H236)</f>
        <v/>
      </c>
      <c r="G236" s="68" t="str">
        <f>IF(A236="","",'Books Register'!L236)</f>
        <v/>
      </c>
      <c r="H236" s="68" t="str">
        <f>IF(A236="","",'Books Register'!M236)</f>
        <v/>
      </c>
      <c r="I236" s="68" t="str">
        <f>IF(A236="","",'Books Register'!N236)</f>
        <v/>
      </c>
      <c r="J236" s="68" t="str">
        <f>IF(A236="","",'Books Register'!O236)</f>
        <v/>
      </c>
      <c r="K236" s="68" t="str">
        <f>IF(A236="","",'Books Register'!P236)</f>
        <v/>
      </c>
      <c r="L236" s="68" t="str">
        <f>IF(A236="","",'Books Register'!AN236)</f>
        <v/>
      </c>
      <c r="M236" s="67" t="str">
        <f>IF(A236="","",'Books Register'!AW236)</f>
        <v/>
      </c>
      <c r="N236" s="67" t="str">
        <f>IF(M236="","",INDEX('GSTR-2B IMS'!$G$5:$G$504,M236))</f>
        <v/>
      </c>
      <c r="O236" s="99" t="str">
        <f>IF(M236="","",INDEX('GSTR-2B IMS'!$H$5:$H$504,M236))</f>
        <v/>
      </c>
      <c r="P236" s="68" t="str">
        <f>IF(M236="","",INDEX('GSTR-2B IMS'!$L$5:$L$504,M236))</f>
        <v/>
      </c>
      <c r="Q236" s="68" t="str">
        <f>IF(M236="","",INDEX('GSTR-2B IMS'!$M$5:$M$504,M236))</f>
        <v/>
      </c>
      <c r="R236" s="68" t="str">
        <f>IF(M236="","",INDEX('GSTR-2B IMS'!$N$5:$N$504,M236))</f>
        <v/>
      </c>
      <c r="S236" s="68" t="str">
        <f>IF(M236="","",INDEX('GSTR-2B IMS'!$O$5:$O$504,M236))</f>
        <v/>
      </c>
      <c r="T236" s="68" t="str">
        <f>IF(M236="","",INDEX('GSTR-2B IMS'!$P$5:$P$504,M236))</f>
        <v/>
      </c>
      <c r="U236" s="68" t="str">
        <f>IF(M236="","",INDEX('GSTR-2B IMS'!$AF$5:$AF$504,M236))</f>
        <v/>
      </c>
      <c r="V236" s="68" t="str">
        <f t="shared" si="6"/>
        <v/>
      </c>
      <c r="W236" s="68" t="str">
        <f t="shared" si="7"/>
        <v/>
      </c>
      <c r="X236" s="67" t="str">
        <f>IF(A236="","",'Books Register'!AX236)</f>
        <v/>
      </c>
      <c r="Y236" s="67" t="str">
        <f>IF(A236="","",'Books Register'!AV236)</f>
        <v/>
      </c>
      <c r="Z236" s="69" t="str">
        <f>IF(A236="","",'Books Register'!AY236)</f>
        <v/>
      </c>
      <c r="AA236" s="70" t="str">
        <f>IF(A236="","",IF(OR(X236="Duplicate",Y236&lt;&gt;"PASS"),"Critical",IF(X236="Only in Books","High",IF(X236="Exact",IF(ABS(N(W236))&gt;=Setup!$B$23,"High","Low"),"Medium"))))</f>
        <v/>
      </c>
    </row>
    <row r="237" spans="1:27" ht="37.950000000000003" customHeight="1" x14ac:dyDescent="0.25">
      <c r="A237" s="98" t="str">
        <f>IF('Books Register'!A237="","",'Books Register'!A237)</f>
        <v/>
      </c>
      <c r="B237" s="67" t="str">
        <f>IF(A237="","",'Books Register'!C237)</f>
        <v/>
      </c>
      <c r="C237" s="67" t="str">
        <f>IF(A237="","",'Books Register'!D237)</f>
        <v/>
      </c>
      <c r="D237" s="67" t="str">
        <f>IF(A237="","",'Books Register'!F237)</f>
        <v/>
      </c>
      <c r="E237" s="67" t="str">
        <f>IF(A237="","",'Books Register'!G237)</f>
        <v/>
      </c>
      <c r="F237" s="99" t="str">
        <f>IF(A237="","",'Books Register'!H237)</f>
        <v/>
      </c>
      <c r="G237" s="68" t="str">
        <f>IF(A237="","",'Books Register'!L237)</f>
        <v/>
      </c>
      <c r="H237" s="68" t="str">
        <f>IF(A237="","",'Books Register'!M237)</f>
        <v/>
      </c>
      <c r="I237" s="68" t="str">
        <f>IF(A237="","",'Books Register'!N237)</f>
        <v/>
      </c>
      <c r="J237" s="68" t="str">
        <f>IF(A237="","",'Books Register'!O237)</f>
        <v/>
      </c>
      <c r="K237" s="68" t="str">
        <f>IF(A237="","",'Books Register'!P237)</f>
        <v/>
      </c>
      <c r="L237" s="68" t="str">
        <f>IF(A237="","",'Books Register'!AN237)</f>
        <v/>
      </c>
      <c r="M237" s="67" t="str">
        <f>IF(A237="","",'Books Register'!AW237)</f>
        <v/>
      </c>
      <c r="N237" s="67" t="str">
        <f>IF(M237="","",INDEX('GSTR-2B IMS'!$G$5:$G$504,M237))</f>
        <v/>
      </c>
      <c r="O237" s="99" t="str">
        <f>IF(M237="","",INDEX('GSTR-2B IMS'!$H$5:$H$504,M237))</f>
        <v/>
      </c>
      <c r="P237" s="68" t="str">
        <f>IF(M237="","",INDEX('GSTR-2B IMS'!$L$5:$L$504,M237))</f>
        <v/>
      </c>
      <c r="Q237" s="68" t="str">
        <f>IF(M237="","",INDEX('GSTR-2B IMS'!$M$5:$M$504,M237))</f>
        <v/>
      </c>
      <c r="R237" s="68" t="str">
        <f>IF(M237="","",INDEX('GSTR-2B IMS'!$N$5:$N$504,M237))</f>
        <v/>
      </c>
      <c r="S237" s="68" t="str">
        <f>IF(M237="","",INDEX('GSTR-2B IMS'!$O$5:$O$504,M237))</f>
        <v/>
      </c>
      <c r="T237" s="68" t="str">
        <f>IF(M237="","",INDEX('GSTR-2B IMS'!$P$5:$P$504,M237))</f>
        <v/>
      </c>
      <c r="U237" s="68" t="str">
        <f>IF(M237="","",INDEX('GSTR-2B IMS'!$AF$5:$AF$504,M237))</f>
        <v/>
      </c>
      <c r="V237" s="68" t="str">
        <f t="shared" si="6"/>
        <v/>
      </c>
      <c r="W237" s="68" t="str">
        <f t="shared" si="7"/>
        <v/>
      </c>
      <c r="X237" s="67" t="str">
        <f>IF(A237="","",'Books Register'!AX237)</f>
        <v/>
      </c>
      <c r="Y237" s="67" t="str">
        <f>IF(A237="","",'Books Register'!AV237)</f>
        <v/>
      </c>
      <c r="Z237" s="69" t="str">
        <f>IF(A237="","",'Books Register'!AY237)</f>
        <v/>
      </c>
      <c r="AA237" s="70" t="str">
        <f>IF(A237="","",IF(OR(X237="Duplicate",Y237&lt;&gt;"PASS"),"Critical",IF(X237="Only in Books","High",IF(X237="Exact",IF(ABS(N(W237))&gt;=Setup!$B$23,"High","Low"),"Medium"))))</f>
        <v/>
      </c>
    </row>
    <row r="238" spans="1:27" ht="37.950000000000003" customHeight="1" x14ac:dyDescent="0.25">
      <c r="A238" s="98" t="str">
        <f>IF('Books Register'!A238="","",'Books Register'!A238)</f>
        <v/>
      </c>
      <c r="B238" s="67" t="str">
        <f>IF(A238="","",'Books Register'!C238)</f>
        <v/>
      </c>
      <c r="C238" s="67" t="str">
        <f>IF(A238="","",'Books Register'!D238)</f>
        <v/>
      </c>
      <c r="D238" s="67" t="str">
        <f>IF(A238="","",'Books Register'!F238)</f>
        <v/>
      </c>
      <c r="E238" s="67" t="str">
        <f>IF(A238="","",'Books Register'!G238)</f>
        <v/>
      </c>
      <c r="F238" s="99" t="str">
        <f>IF(A238="","",'Books Register'!H238)</f>
        <v/>
      </c>
      <c r="G238" s="68" t="str">
        <f>IF(A238="","",'Books Register'!L238)</f>
        <v/>
      </c>
      <c r="H238" s="68" t="str">
        <f>IF(A238="","",'Books Register'!M238)</f>
        <v/>
      </c>
      <c r="I238" s="68" t="str">
        <f>IF(A238="","",'Books Register'!N238)</f>
        <v/>
      </c>
      <c r="J238" s="68" t="str">
        <f>IF(A238="","",'Books Register'!O238)</f>
        <v/>
      </c>
      <c r="K238" s="68" t="str">
        <f>IF(A238="","",'Books Register'!P238)</f>
        <v/>
      </c>
      <c r="L238" s="68" t="str">
        <f>IF(A238="","",'Books Register'!AN238)</f>
        <v/>
      </c>
      <c r="M238" s="67" t="str">
        <f>IF(A238="","",'Books Register'!AW238)</f>
        <v/>
      </c>
      <c r="N238" s="67" t="str">
        <f>IF(M238="","",INDEX('GSTR-2B IMS'!$G$5:$G$504,M238))</f>
        <v/>
      </c>
      <c r="O238" s="99" t="str">
        <f>IF(M238="","",INDEX('GSTR-2B IMS'!$H$5:$H$504,M238))</f>
        <v/>
      </c>
      <c r="P238" s="68" t="str">
        <f>IF(M238="","",INDEX('GSTR-2B IMS'!$L$5:$L$504,M238))</f>
        <v/>
      </c>
      <c r="Q238" s="68" t="str">
        <f>IF(M238="","",INDEX('GSTR-2B IMS'!$M$5:$M$504,M238))</f>
        <v/>
      </c>
      <c r="R238" s="68" t="str">
        <f>IF(M238="","",INDEX('GSTR-2B IMS'!$N$5:$N$504,M238))</f>
        <v/>
      </c>
      <c r="S238" s="68" t="str">
        <f>IF(M238="","",INDEX('GSTR-2B IMS'!$O$5:$O$504,M238))</f>
        <v/>
      </c>
      <c r="T238" s="68" t="str">
        <f>IF(M238="","",INDEX('GSTR-2B IMS'!$P$5:$P$504,M238))</f>
        <v/>
      </c>
      <c r="U238" s="68" t="str">
        <f>IF(M238="","",INDEX('GSTR-2B IMS'!$AF$5:$AF$504,M238))</f>
        <v/>
      </c>
      <c r="V238" s="68" t="str">
        <f t="shared" si="6"/>
        <v/>
      </c>
      <c r="W238" s="68" t="str">
        <f t="shared" si="7"/>
        <v/>
      </c>
      <c r="X238" s="67" t="str">
        <f>IF(A238="","",'Books Register'!AX238)</f>
        <v/>
      </c>
      <c r="Y238" s="67" t="str">
        <f>IF(A238="","",'Books Register'!AV238)</f>
        <v/>
      </c>
      <c r="Z238" s="69" t="str">
        <f>IF(A238="","",'Books Register'!AY238)</f>
        <v/>
      </c>
      <c r="AA238" s="70" t="str">
        <f>IF(A238="","",IF(OR(X238="Duplicate",Y238&lt;&gt;"PASS"),"Critical",IF(X238="Only in Books","High",IF(X238="Exact",IF(ABS(N(W238))&gt;=Setup!$B$23,"High","Low"),"Medium"))))</f>
        <v/>
      </c>
    </row>
    <row r="239" spans="1:27" ht="37.950000000000003" customHeight="1" x14ac:dyDescent="0.25">
      <c r="A239" s="98" t="str">
        <f>IF('Books Register'!A239="","",'Books Register'!A239)</f>
        <v/>
      </c>
      <c r="B239" s="67" t="str">
        <f>IF(A239="","",'Books Register'!C239)</f>
        <v/>
      </c>
      <c r="C239" s="67" t="str">
        <f>IF(A239="","",'Books Register'!D239)</f>
        <v/>
      </c>
      <c r="D239" s="67" t="str">
        <f>IF(A239="","",'Books Register'!F239)</f>
        <v/>
      </c>
      <c r="E239" s="67" t="str">
        <f>IF(A239="","",'Books Register'!G239)</f>
        <v/>
      </c>
      <c r="F239" s="99" t="str">
        <f>IF(A239="","",'Books Register'!H239)</f>
        <v/>
      </c>
      <c r="G239" s="68" t="str">
        <f>IF(A239="","",'Books Register'!L239)</f>
        <v/>
      </c>
      <c r="H239" s="68" t="str">
        <f>IF(A239="","",'Books Register'!M239)</f>
        <v/>
      </c>
      <c r="I239" s="68" t="str">
        <f>IF(A239="","",'Books Register'!N239)</f>
        <v/>
      </c>
      <c r="J239" s="68" t="str">
        <f>IF(A239="","",'Books Register'!O239)</f>
        <v/>
      </c>
      <c r="K239" s="68" t="str">
        <f>IF(A239="","",'Books Register'!P239)</f>
        <v/>
      </c>
      <c r="L239" s="68" t="str">
        <f>IF(A239="","",'Books Register'!AN239)</f>
        <v/>
      </c>
      <c r="M239" s="67" t="str">
        <f>IF(A239="","",'Books Register'!AW239)</f>
        <v/>
      </c>
      <c r="N239" s="67" t="str">
        <f>IF(M239="","",INDEX('GSTR-2B IMS'!$G$5:$G$504,M239))</f>
        <v/>
      </c>
      <c r="O239" s="99" t="str">
        <f>IF(M239="","",INDEX('GSTR-2B IMS'!$H$5:$H$504,M239))</f>
        <v/>
      </c>
      <c r="P239" s="68" t="str">
        <f>IF(M239="","",INDEX('GSTR-2B IMS'!$L$5:$L$504,M239))</f>
        <v/>
      </c>
      <c r="Q239" s="68" t="str">
        <f>IF(M239="","",INDEX('GSTR-2B IMS'!$M$5:$M$504,M239))</f>
        <v/>
      </c>
      <c r="R239" s="68" t="str">
        <f>IF(M239="","",INDEX('GSTR-2B IMS'!$N$5:$N$504,M239))</f>
        <v/>
      </c>
      <c r="S239" s="68" t="str">
        <f>IF(M239="","",INDEX('GSTR-2B IMS'!$O$5:$O$504,M239))</f>
        <v/>
      </c>
      <c r="T239" s="68" t="str">
        <f>IF(M239="","",INDEX('GSTR-2B IMS'!$P$5:$P$504,M239))</f>
        <v/>
      </c>
      <c r="U239" s="68" t="str">
        <f>IF(M239="","",INDEX('GSTR-2B IMS'!$AF$5:$AF$504,M239))</f>
        <v/>
      </c>
      <c r="V239" s="68" t="str">
        <f t="shared" si="6"/>
        <v/>
      </c>
      <c r="W239" s="68" t="str">
        <f t="shared" si="7"/>
        <v/>
      </c>
      <c r="X239" s="67" t="str">
        <f>IF(A239="","",'Books Register'!AX239)</f>
        <v/>
      </c>
      <c r="Y239" s="67" t="str">
        <f>IF(A239="","",'Books Register'!AV239)</f>
        <v/>
      </c>
      <c r="Z239" s="69" t="str">
        <f>IF(A239="","",'Books Register'!AY239)</f>
        <v/>
      </c>
      <c r="AA239" s="70" t="str">
        <f>IF(A239="","",IF(OR(X239="Duplicate",Y239&lt;&gt;"PASS"),"Critical",IF(X239="Only in Books","High",IF(X239="Exact",IF(ABS(N(W239))&gt;=Setup!$B$23,"High","Low"),"Medium"))))</f>
        <v/>
      </c>
    </row>
    <row r="240" spans="1:27" ht="37.950000000000003" customHeight="1" x14ac:dyDescent="0.25">
      <c r="A240" s="98" t="str">
        <f>IF('Books Register'!A240="","",'Books Register'!A240)</f>
        <v/>
      </c>
      <c r="B240" s="67" t="str">
        <f>IF(A240="","",'Books Register'!C240)</f>
        <v/>
      </c>
      <c r="C240" s="67" t="str">
        <f>IF(A240="","",'Books Register'!D240)</f>
        <v/>
      </c>
      <c r="D240" s="67" t="str">
        <f>IF(A240="","",'Books Register'!F240)</f>
        <v/>
      </c>
      <c r="E240" s="67" t="str">
        <f>IF(A240="","",'Books Register'!G240)</f>
        <v/>
      </c>
      <c r="F240" s="99" t="str">
        <f>IF(A240="","",'Books Register'!H240)</f>
        <v/>
      </c>
      <c r="G240" s="68" t="str">
        <f>IF(A240="","",'Books Register'!L240)</f>
        <v/>
      </c>
      <c r="H240" s="68" t="str">
        <f>IF(A240="","",'Books Register'!M240)</f>
        <v/>
      </c>
      <c r="I240" s="68" t="str">
        <f>IF(A240="","",'Books Register'!N240)</f>
        <v/>
      </c>
      <c r="J240" s="68" t="str">
        <f>IF(A240="","",'Books Register'!O240)</f>
        <v/>
      </c>
      <c r="K240" s="68" t="str">
        <f>IF(A240="","",'Books Register'!P240)</f>
        <v/>
      </c>
      <c r="L240" s="68" t="str">
        <f>IF(A240="","",'Books Register'!AN240)</f>
        <v/>
      </c>
      <c r="M240" s="67" t="str">
        <f>IF(A240="","",'Books Register'!AW240)</f>
        <v/>
      </c>
      <c r="N240" s="67" t="str">
        <f>IF(M240="","",INDEX('GSTR-2B IMS'!$G$5:$G$504,M240))</f>
        <v/>
      </c>
      <c r="O240" s="99" t="str">
        <f>IF(M240="","",INDEX('GSTR-2B IMS'!$H$5:$H$504,M240))</f>
        <v/>
      </c>
      <c r="P240" s="68" t="str">
        <f>IF(M240="","",INDEX('GSTR-2B IMS'!$L$5:$L$504,M240))</f>
        <v/>
      </c>
      <c r="Q240" s="68" t="str">
        <f>IF(M240="","",INDEX('GSTR-2B IMS'!$M$5:$M$504,M240))</f>
        <v/>
      </c>
      <c r="R240" s="68" t="str">
        <f>IF(M240="","",INDEX('GSTR-2B IMS'!$N$5:$N$504,M240))</f>
        <v/>
      </c>
      <c r="S240" s="68" t="str">
        <f>IF(M240="","",INDEX('GSTR-2B IMS'!$O$5:$O$504,M240))</f>
        <v/>
      </c>
      <c r="T240" s="68" t="str">
        <f>IF(M240="","",INDEX('GSTR-2B IMS'!$P$5:$P$504,M240))</f>
        <v/>
      </c>
      <c r="U240" s="68" t="str">
        <f>IF(M240="","",INDEX('GSTR-2B IMS'!$AF$5:$AF$504,M240))</f>
        <v/>
      </c>
      <c r="V240" s="68" t="str">
        <f t="shared" si="6"/>
        <v/>
      </c>
      <c r="W240" s="68" t="str">
        <f t="shared" si="7"/>
        <v/>
      </c>
      <c r="X240" s="67" t="str">
        <f>IF(A240="","",'Books Register'!AX240)</f>
        <v/>
      </c>
      <c r="Y240" s="67" t="str">
        <f>IF(A240="","",'Books Register'!AV240)</f>
        <v/>
      </c>
      <c r="Z240" s="69" t="str">
        <f>IF(A240="","",'Books Register'!AY240)</f>
        <v/>
      </c>
      <c r="AA240" s="70" t="str">
        <f>IF(A240="","",IF(OR(X240="Duplicate",Y240&lt;&gt;"PASS"),"Critical",IF(X240="Only in Books","High",IF(X240="Exact",IF(ABS(N(W240))&gt;=Setup!$B$23,"High","Low"),"Medium"))))</f>
        <v/>
      </c>
    </row>
    <row r="241" spans="1:27" ht="37.950000000000003" customHeight="1" x14ac:dyDescent="0.25">
      <c r="A241" s="98" t="str">
        <f>IF('Books Register'!A241="","",'Books Register'!A241)</f>
        <v/>
      </c>
      <c r="B241" s="67" t="str">
        <f>IF(A241="","",'Books Register'!C241)</f>
        <v/>
      </c>
      <c r="C241" s="67" t="str">
        <f>IF(A241="","",'Books Register'!D241)</f>
        <v/>
      </c>
      <c r="D241" s="67" t="str">
        <f>IF(A241="","",'Books Register'!F241)</f>
        <v/>
      </c>
      <c r="E241" s="67" t="str">
        <f>IF(A241="","",'Books Register'!G241)</f>
        <v/>
      </c>
      <c r="F241" s="99" t="str">
        <f>IF(A241="","",'Books Register'!H241)</f>
        <v/>
      </c>
      <c r="G241" s="68" t="str">
        <f>IF(A241="","",'Books Register'!L241)</f>
        <v/>
      </c>
      <c r="H241" s="68" t="str">
        <f>IF(A241="","",'Books Register'!M241)</f>
        <v/>
      </c>
      <c r="I241" s="68" t="str">
        <f>IF(A241="","",'Books Register'!N241)</f>
        <v/>
      </c>
      <c r="J241" s="68" t="str">
        <f>IF(A241="","",'Books Register'!O241)</f>
        <v/>
      </c>
      <c r="K241" s="68" t="str">
        <f>IF(A241="","",'Books Register'!P241)</f>
        <v/>
      </c>
      <c r="L241" s="68" t="str">
        <f>IF(A241="","",'Books Register'!AN241)</f>
        <v/>
      </c>
      <c r="M241" s="67" t="str">
        <f>IF(A241="","",'Books Register'!AW241)</f>
        <v/>
      </c>
      <c r="N241" s="67" t="str">
        <f>IF(M241="","",INDEX('GSTR-2B IMS'!$G$5:$G$504,M241))</f>
        <v/>
      </c>
      <c r="O241" s="99" t="str">
        <f>IF(M241="","",INDEX('GSTR-2B IMS'!$H$5:$H$504,M241))</f>
        <v/>
      </c>
      <c r="P241" s="68" t="str">
        <f>IF(M241="","",INDEX('GSTR-2B IMS'!$L$5:$L$504,M241))</f>
        <v/>
      </c>
      <c r="Q241" s="68" t="str">
        <f>IF(M241="","",INDEX('GSTR-2B IMS'!$M$5:$M$504,M241))</f>
        <v/>
      </c>
      <c r="R241" s="68" t="str">
        <f>IF(M241="","",INDEX('GSTR-2B IMS'!$N$5:$N$504,M241))</f>
        <v/>
      </c>
      <c r="S241" s="68" t="str">
        <f>IF(M241="","",INDEX('GSTR-2B IMS'!$O$5:$O$504,M241))</f>
        <v/>
      </c>
      <c r="T241" s="68" t="str">
        <f>IF(M241="","",INDEX('GSTR-2B IMS'!$P$5:$P$504,M241))</f>
        <v/>
      </c>
      <c r="U241" s="68" t="str">
        <f>IF(M241="","",INDEX('GSTR-2B IMS'!$AF$5:$AF$504,M241))</f>
        <v/>
      </c>
      <c r="V241" s="68" t="str">
        <f t="shared" si="6"/>
        <v/>
      </c>
      <c r="W241" s="68" t="str">
        <f t="shared" si="7"/>
        <v/>
      </c>
      <c r="X241" s="67" t="str">
        <f>IF(A241="","",'Books Register'!AX241)</f>
        <v/>
      </c>
      <c r="Y241" s="67" t="str">
        <f>IF(A241="","",'Books Register'!AV241)</f>
        <v/>
      </c>
      <c r="Z241" s="69" t="str">
        <f>IF(A241="","",'Books Register'!AY241)</f>
        <v/>
      </c>
      <c r="AA241" s="70" t="str">
        <f>IF(A241="","",IF(OR(X241="Duplicate",Y241&lt;&gt;"PASS"),"Critical",IF(X241="Only in Books","High",IF(X241="Exact",IF(ABS(N(W241))&gt;=Setup!$B$23,"High","Low"),"Medium"))))</f>
        <v/>
      </c>
    </row>
    <row r="242" spans="1:27" ht="37.950000000000003" customHeight="1" x14ac:dyDescent="0.25">
      <c r="A242" s="98" t="str">
        <f>IF('Books Register'!A242="","",'Books Register'!A242)</f>
        <v/>
      </c>
      <c r="B242" s="67" t="str">
        <f>IF(A242="","",'Books Register'!C242)</f>
        <v/>
      </c>
      <c r="C242" s="67" t="str">
        <f>IF(A242="","",'Books Register'!D242)</f>
        <v/>
      </c>
      <c r="D242" s="67" t="str">
        <f>IF(A242="","",'Books Register'!F242)</f>
        <v/>
      </c>
      <c r="E242" s="67" t="str">
        <f>IF(A242="","",'Books Register'!G242)</f>
        <v/>
      </c>
      <c r="F242" s="99" t="str">
        <f>IF(A242="","",'Books Register'!H242)</f>
        <v/>
      </c>
      <c r="G242" s="68" t="str">
        <f>IF(A242="","",'Books Register'!L242)</f>
        <v/>
      </c>
      <c r="H242" s="68" t="str">
        <f>IF(A242="","",'Books Register'!M242)</f>
        <v/>
      </c>
      <c r="I242" s="68" t="str">
        <f>IF(A242="","",'Books Register'!N242)</f>
        <v/>
      </c>
      <c r="J242" s="68" t="str">
        <f>IF(A242="","",'Books Register'!O242)</f>
        <v/>
      </c>
      <c r="K242" s="68" t="str">
        <f>IF(A242="","",'Books Register'!P242)</f>
        <v/>
      </c>
      <c r="L242" s="68" t="str">
        <f>IF(A242="","",'Books Register'!AN242)</f>
        <v/>
      </c>
      <c r="M242" s="67" t="str">
        <f>IF(A242="","",'Books Register'!AW242)</f>
        <v/>
      </c>
      <c r="N242" s="67" t="str">
        <f>IF(M242="","",INDEX('GSTR-2B IMS'!$G$5:$G$504,M242))</f>
        <v/>
      </c>
      <c r="O242" s="99" t="str">
        <f>IF(M242="","",INDEX('GSTR-2B IMS'!$H$5:$H$504,M242))</f>
        <v/>
      </c>
      <c r="P242" s="68" t="str">
        <f>IF(M242="","",INDEX('GSTR-2B IMS'!$L$5:$L$504,M242))</f>
        <v/>
      </c>
      <c r="Q242" s="68" t="str">
        <f>IF(M242="","",INDEX('GSTR-2B IMS'!$M$5:$M$504,M242))</f>
        <v/>
      </c>
      <c r="R242" s="68" t="str">
        <f>IF(M242="","",INDEX('GSTR-2B IMS'!$N$5:$N$504,M242))</f>
        <v/>
      </c>
      <c r="S242" s="68" t="str">
        <f>IF(M242="","",INDEX('GSTR-2B IMS'!$O$5:$O$504,M242))</f>
        <v/>
      </c>
      <c r="T242" s="68" t="str">
        <f>IF(M242="","",INDEX('GSTR-2B IMS'!$P$5:$P$504,M242))</f>
        <v/>
      </c>
      <c r="U242" s="68" t="str">
        <f>IF(M242="","",INDEX('GSTR-2B IMS'!$AF$5:$AF$504,M242))</f>
        <v/>
      </c>
      <c r="V242" s="68" t="str">
        <f t="shared" si="6"/>
        <v/>
      </c>
      <c r="W242" s="68" t="str">
        <f t="shared" si="7"/>
        <v/>
      </c>
      <c r="X242" s="67" t="str">
        <f>IF(A242="","",'Books Register'!AX242)</f>
        <v/>
      </c>
      <c r="Y242" s="67" t="str">
        <f>IF(A242="","",'Books Register'!AV242)</f>
        <v/>
      </c>
      <c r="Z242" s="69" t="str">
        <f>IF(A242="","",'Books Register'!AY242)</f>
        <v/>
      </c>
      <c r="AA242" s="70" t="str">
        <f>IF(A242="","",IF(OR(X242="Duplicate",Y242&lt;&gt;"PASS"),"Critical",IF(X242="Only in Books","High",IF(X242="Exact",IF(ABS(N(W242))&gt;=Setup!$B$23,"High","Low"),"Medium"))))</f>
        <v/>
      </c>
    </row>
    <row r="243" spans="1:27" ht="37.950000000000003" customHeight="1" x14ac:dyDescent="0.25">
      <c r="A243" s="98" t="str">
        <f>IF('Books Register'!A243="","",'Books Register'!A243)</f>
        <v/>
      </c>
      <c r="B243" s="67" t="str">
        <f>IF(A243="","",'Books Register'!C243)</f>
        <v/>
      </c>
      <c r="C243" s="67" t="str">
        <f>IF(A243="","",'Books Register'!D243)</f>
        <v/>
      </c>
      <c r="D243" s="67" t="str">
        <f>IF(A243="","",'Books Register'!F243)</f>
        <v/>
      </c>
      <c r="E243" s="67" t="str">
        <f>IF(A243="","",'Books Register'!G243)</f>
        <v/>
      </c>
      <c r="F243" s="99" t="str">
        <f>IF(A243="","",'Books Register'!H243)</f>
        <v/>
      </c>
      <c r="G243" s="68" t="str">
        <f>IF(A243="","",'Books Register'!L243)</f>
        <v/>
      </c>
      <c r="H243" s="68" t="str">
        <f>IF(A243="","",'Books Register'!M243)</f>
        <v/>
      </c>
      <c r="I243" s="68" t="str">
        <f>IF(A243="","",'Books Register'!N243)</f>
        <v/>
      </c>
      <c r="J243" s="68" t="str">
        <f>IF(A243="","",'Books Register'!O243)</f>
        <v/>
      </c>
      <c r="K243" s="68" t="str">
        <f>IF(A243="","",'Books Register'!P243)</f>
        <v/>
      </c>
      <c r="L243" s="68" t="str">
        <f>IF(A243="","",'Books Register'!AN243)</f>
        <v/>
      </c>
      <c r="M243" s="67" t="str">
        <f>IF(A243="","",'Books Register'!AW243)</f>
        <v/>
      </c>
      <c r="N243" s="67" t="str">
        <f>IF(M243="","",INDEX('GSTR-2B IMS'!$G$5:$G$504,M243))</f>
        <v/>
      </c>
      <c r="O243" s="99" t="str">
        <f>IF(M243="","",INDEX('GSTR-2B IMS'!$H$5:$H$504,M243))</f>
        <v/>
      </c>
      <c r="P243" s="68" t="str">
        <f>IF(M243="","",INDEX('GSTR-2B IMS'!$L$5:$L$504,M243))</f>
        <v/>
      </c>
      <c r="Q243" s="68" t="str">
        <f>IF(M243="","",INDEX('GSTR-2B IMS'!$M$5:$M$504,M243))</f>
        <v/>
      </c>
      <c r="R243" s="68" t="str">
        <f>IF(M243="","",INDEX('GSTR-2B IMS'!$N$5:$N$504,M243))</f>
        <v/>
      </c>
      <c r="S243" s="68" t="str">
        <f>IF(M243="","",INDEX('GSTR-2B IMS'!$O$5:$O$504,M243))</f>
        <v/>
      </c>
      <c r="T243" s="68" t="str">
        <f>IF(M243="","",INDEX('GSTR-2B IMS'!$P$5:$P$504,M243))</f>
        <v/>
      </c>
      <c r="U243" s="68" t="str">
        <f>IF(M243="","",INDEX('GSTR-2B IMS'!$AF$5:$AF$504,M243))</f>
        <v/>
      </c>
      <c r="V243" s="68" t="str">
        <f t="shared" si="6"/>
        <v/>
      </c>
      <c r="W243" s="68" t="str">
        <f t="shared" si="7"/>
        <v/>
      </c>
      <c r="X243" s="67" t="str">
        <f>IF(A243="","",'Books Register'!AX243)</f>
        <v/>
      </c>
      <c r="Y243" s="67" t="str">
        <f>IF(A243="","",'Books Register'!AV243)</f>
        <v/>
      </c>
      <c r="Z243" s="69" t="str">
        <f>IF(A243="","",'Books Register'!AY243)</f>
        <v/>
      </c>
      <c r="AA243" s="70" t="str">
        <f>IF(A243="","",IF(OR(X243="Duplicate",Y243&lt;&gt;"PASS"),"Critical",IF(X243="Only in Books","High",IF(X243="Exact",IF(ABS(N(W243))&gt;=Setup!$B$23,"High","Low"),"Medium"))))</f>
        <v/>
      </c>
    </row>
    <row r="244" spans="1:27" ht="37.950000000000003" customHeight="1" x14ac:dyDescent="0.25">
      <c r="A244" s="98" t="str">
        <f>IF('Books Register'!A244="","",'Books Register'!A244)</f>
        <v/>
      </c>
      <c r="B244" s="67" t="str">
        <f>IF(A244="","",'Books Register'!C244)</f>
        <v/>
      </c>
      <c r="C244" s="67" t="str">
        <f>IF(A244="","",'Books Register'!D244)</f>
        <v/>
      </c>
      <c r="D244" s="67" t="str">
        <f>IF(A244="","",'Books Register'!F244)</f>
        <v/>
      </c>
      <c r="E244" s="67" t="str">
        <f>IF(A244="","",'Books Register'!G244)</f>
        <v/>
      </c>
      <c r="F244" s="99" t="str">
        <f>IF(A244="","",'Books Register'!H244)</f>
        <v/>
      </c>
      <c r="G244" s="68" t="str">
        <f>IF(A244="","",'Books Register'!L244)</f>
        <v/>
      </c>
      <c r="H244" s="68" t="str">
        <f>IF(A244="","",'Books Register'!M244)</f>
        <v/>
      </c>
      <c r="I244" s="68" t="str">
        <f>IF(A244="","",'Books Register'!N244)</f>
        <v/>
      </c>
      <c r="J244" s="68" t="str">
        <f>IF(A244="","",'Books Register'!O244)</f>
        <v/>
      </c>
      <c r="K244" s="68" t="str">
        <f>IF(A244="","",'Books Register'!P244)</f>
        <v/>
      </c>
      <c r="L244" s="68" t="str">
        <f>IF(A244="","",'Books Register'!AN244)</f>
        <v/>
      </c>
      <c r="M244" s="67" t="str">
        <f>IF(A244="","",'Books Register'!AW244)</f>
        <v/>
      </c>
      <c r="N244" s="67" t="str">
        <f>IF(M244="","",INDEX('GSTR-2B IMS'!$G$5:$G$504,M244))</f>
        <v/>
      </c>
      <c r="O244" s="99" t="str">
        <f>IF(M244="","",INDEX('GSTR-2B IMS'!$H$5:$H$504,M244))</f>
        <v/>
      </c>
      <c r="P244" s="68" t="str">
        <f>IF(M244="","",INDEX('GSTR-2B IMS'!$L$5:$L$504,M244))</f>
        <v/>
      </c>
      <c r="Q244" s="68" t="str">
        <f>IF(M244="","",INDEX('GSTR-2B IMS'!$M$5:$M$504,M244))</f>
        <v/>
      </c>
      <c r="R244" s="68" t="str">
        <f>IF(M244="","",INDEX('GSTR-2B IMS'!$N$5:$N$504,M244))</f>
        <v/>
      </c>
      <c r="S244" s="68" t="str">
        <f>IF(M244="","",INDEX('GSTR-2B IMS'!$O$5:$O$504,M244))</f>
        <v/>
      </c>
      <c r="T244" s="68" t="str">
        <f>IF(M244="","",INDEX('GSTR-2B IMS'!$P$5:$P$504,M244))</f>
        <v/>
      </c>
      <c r="U244" s="68" t="str">
        <f>IF(M244="","",INDEX('GSTR-2B IMS'!$AF$5:$AF$504,M244))</f>
        <v/>
      </c>
      <c r="V244" s="68" t="str">
        <f t="shared" si="6"/>
        <v/>
      </c>
      <c r="W244" s="68" t="str">
        <f t="shared" si="7"/>
        <v/>
      </c>
      <c r="X244" s="67" t="str">
        <f>IF(A244="","",'Books Register'!AX244)</f>
        <v/>
      </c>
      <c r="Y244" s="67" t="str">
        <f>IF(A244="","",'Books Register'!AV244)</f>
        <v/>
      </c>
      <c r="Z244" s="69" t="str">
        <f>IF(A244="","",'Books Register'!AY244)</f>
        <v/>
      </c>
      <c r="AA244" s="70" t="str">
        <f>IF(A244="","",IF(OR(X244="Duplicate",Y244&lt;&gt;"PASS"),"Critical",IF(X244="Only in Books","High",IF(X244="Exact",IF(ABS(N(W244))&gt;=Setup!$B$23,"High","Low"),"Medium"))))</f>
        <v/>
      </c>
    </row>
    <row r="245" spans="1:27" ht="37.950000000000003" customHeight="1" x14ac:dyDescent="0.25">
      <c r="A245" s="98" t="str">
        <f>IF('Books Register'!A245="","",'Books Register'!A245)</f>
        <v/>
      </c>
      <c r="B245" s="67" t="str">
        <f>IF(A245="","",'Books Register'!C245)</f>
        <v/>
      </c>
      <c r="C245" s="67" t="str">
        <f>IF(A245="","",'Books Register'!D245)</f>
        <v/>
      </c>
      <c r="D245" s="67" t="str">
        <f>IF(A245="","",'Books Register'!F245)</f>
        <v/>
      </c>
      <c r="E245" s="67" t="str">
        <f>IF(A245="","",'Books Register'!G245)</f>
        <v/>
      </c>
      <c r="F245" s="99" t="str">
        <f>IF(A245="","",'Books Register'!H245)</f>
        <v/>
      </c>
      <c r="G245" s="68" t="str">
        <f>IF(A245="","",'Books Register'!L245)</f>
        <v/>
      </c>
      <c r="H245" s="68" t="str">
        <f>IF(A245="","",'Books Register'!M245)</f>
        <v/>
      </c>
      <c r="I245" s="68" t="str">
        <f>IF(A245="","",'Books Register'!N245)</f>
        <v/>
      </c>
      <c r="J245" s="68" t="str">
        <f>IF(A245="","",'Books Register'!O245)</f>
        <v/>
      </c>
      <c r="K245" s="68" t="str">
        <f>IF(A245="","",'Books Register'!P245)</f>
        <v/>
      </c>
      <c r="L245" s="68" t="str">
        <f>IF(A245="","",'Books Register'!AN245)</f>
        <v/>
      </c>
      <c r="M245" s="67" t="str">
        <f>IF(A245="","",'Books Register'!AW245)</f>
        <v/>
      </c>
      <c r="N245" s="67" t="str">
        <f>IF(M245="","",INDEX('GSTR-2B IMS'!$G$5:$G$504,M245))</f>
        <v/>
      </c>
      <c r="O245" s="99" t="str">
        <f>IF(M245="","",INDEX('GSTR-2B IMS'!$H$5:$H$504,M245))</f>
        <v/>
      </c>
      <c r="P245" s="68" t="str">
        <f>IF(M245="","",INDEX('GSTR-2B IMS'!$L$5:$L$504,M245))</f>
        <v/>
      </c>
      <c r="Q245" s="68" t="str">
        <f>IF(M245="","",INDEX('GSTR-2B IMS'!$M$5:$M$504,M245))</f>
        <v/>
      </c>
      <c r="R245" s="68" t="str">
        <f>IF(M245="","",INDEX('GSTR-2B IMS'!$N$5:$N$504,M245))</f>
        <v/>
      </c>
      <c r="S245" s="68" t="str">
        <f>IF(M245="","",INDEX('GSTR-2B IMS'!$O$5:$O$504,M245))</f>
        <v/>
      </c>
      <c r="T245" s="68" t="str">
        <f>IF(M245="","",INDEX('GSTR-2B IMS'!$P$5:$P$504,M245))</f>
        <v/>
      </c>
      <c r="U245" s="68" t="str">
        <f>IF(M245="","",INDEX('GSTR-2B IMS'!$AF$5:$AF$504,M245))</f>
        <v/>
      </c>
      <c r="V245" s="68" t="str">
        <f t="shared" si="6"/>
        <v/>
      </c>
      <c r="W245" s="68" t="str">
        <f t="shared" si="7"/>
        <v/>
      </c>
      <c r="X245" s="67" t="str">
        <f>IF(A245="","",'Books Register'!AX245)</f>
        <v/>
      </c>
      <c r="Y245" s="67" t="str">
        <f>IF(A245="","",'Books Register'!AV245)</f>
        <v/>
      </c>
      <c r="Z245" s="69" t="str">
        <f>IF(A245="","",'Books Register'!AY245)</f>
        <v/>
      </c>
      <c r="AA245" s="70" t="str">
        <f>IF(A245="","",IF(OR(X245="Duplicate",Y245&lt;&gt;"PASS"),"Critical",IF(X245="Only in Books","High",IF(X245="Exact",IF(ABS(N(W245))&gt;=Setup!$B$23,"High","Low"),"Medium"))))</f>
        <v/>
      </c>
    </row>
    <row r="246" spans="1:27" ht="37.950000000000003" customHeight="1" x14ac:dyDescent="0.25">
      <c r="A246" s="98" t="str">
        <f>IF('Books Register'!A246="","",'Books Register'!A246)</f>
        <v/>
      </c>
      <c r="B246" s="67" t="str">
        <f>IF(A246="","",'Books Register'!C246)</f>
        <v/>
      </c>
      <c r="C246" s="67" t="str">
        <f>IF(A246="","",'Books Register'!D246)</f>
        <v/>
      </c>
      <c r="D246" s="67" t="str">
        <f>IF(A246="","",'Books Register'!F246)</f>
        <v/>
      </c>
      <c r="E246" s="67" t="str">
        <f>IF(A246="","",'Books Register'!G246)</f>
        <v/>
      </c>
      <c r="F246" s="99" t="str">
        <f>IF(A246="","",'Books Register'!H246)</f>
        <v/>
      </c>
      <c r="G246" s="68" t="str">
        <f>IF(A246="","",'Books Register'!L246)</f>
        <v/>
      </c>
      <c r="H246" s="68" t="str">
        <f>IF(A246="","",'Books Register'!M246)</f>
        <v/>
      </c>
      <c r="I246" s="68" t="str">
        <f>IF(A246="","",'Books Register'!N246)</f>
        <v/>
      </c>
      <c r="J246" s="68" t="str">
        <f>IF(A246="","",'Books Register'!O246)</f>
        <v/>
      </c>
      <c r="K246" s="68" t="str">
        <f>IF(A246="","",'Books Register'!P246)</f>
        <v/>
      </c>
      <c r="L246" s="68" t="str">
        <f>IF(A246="","",'Books Register'!AN246)</f>
        <v/>
      </c>
      <c r="M246" s="67" t="str">
        <f>IF(A246="","",'Books Register'!AW246)</f>
        <v/>
      </c>
      <c r="N246" s="67" t="str">
        <f>IF(M246="","",INDEX('GSTR-2B IMS'!$G$5:$G$504,M246))</f>
        <v/>
      </c>
      <c r="O246" s="99" t="str">
        <f>IF(M246="","",INDEX('GSTR-2B IMS'!$H$5:$H$504,M246))</f>
        <v/>
      </c>
      <c r="P246" s="68" t="str">
        <f>IF(M246="","",INDEX('GSTR-2B IMS'!$L$5:$L$504,M246))</f>
        <v/>
      </c>
      <c r="Q246" s="68" t="str">
        <f>IF(M246="","",INDEX('GSTR-2B IMS'!$M$5:$M$504,M246))</f>
        <v/>
      </c>
      <c r="R246" s="68" t="str">
        <f>IF(M246="","",INDEX('GSTR-2B IMS'!$N$5:$N$504,M246))</f>
        <v/>
      </c>
      <c r="S246" s="68" t="str">
        <f>IF(M246="","",INDEX('GSTR-2B IMS'!$O$5:$O$504,M246))</f>
        <v/>
      </c>
      <c r="T246" s="68" t="str">
        <f>IF(M246="","",INDEX('GSTR-2B IMS'!$P$5:$P$504,M246))</f>
        <v/>
      </c>
      <c r="U246" s="68" t="str">
        <f>IF(M246="","",INDEX('GSTR-2B IMS'!$AF$5:$AF$504,M246))</f>
        <v/>
      </c>
      <c r="V246" s="68" t="str">
        <f t="shared" si="6"/>
        <v/>
      </c>
      <c r="W246" s="68" t="str">
        <f t="shared" si="7"/>
        <v/>
      </c>
      <c r="X246" s="67" t="str">
        <f>IF(A246="","",'Books Register'!AX246)</f>
        <v/>
      </c>
      <c r="Y246" s="67" t="str">
        <f>IF(A246="","",'Books Register'!AV246)</f>
        <v/>
      </c>
      <c r="Z246" s="69" t="str">
        <f>IF(A246="","",'Books Register'!AY246)</f>
        <v/>
      </c>
      <c r="AA246" s="70" t="str">
        <f>IF(A246="","",IF(OR(X246="Duplicate",Y246&lt;&gt;"PASS"),"Critical",IF(X246="Only in Books","High",IF(X246="Exact",IF(ABS(N(W246))&gt;=Setup!$B$23,"High","Low"),"Medium"))))</f>
        <v/>
      </c>
    </row>
    <row r="247" spans="1:27" ht="37.950000000000003" customHeight="1" x14ac:dyDescent="0.25">
      <c r="A247" s="98" t="str">
        <f>IF('Books Register'!A247="","",'Books Register'!A247)</f>
        <v/>
      </c>
      <c r="B247" s="67" t="str">
        <f>IF(A247="","",'Books Register'!C247)</f>
        <v/>
      </c>
      <c r="C247" s="67" t="str">
        <f>IF(A247="","",'Books Register'!D247)</f>
        <v/>
      </c>
      <c r="D247" s="67" t="str">
        <f>IF(A247="","",'Books Register'!F247)</f>
        <v/>
      </c>
      <c r="E247" s="67" t="str">
        <f>IF(A247="","",'Books Register'!G247)</f>
        <v/>
      </c>
      <c r="F247" s="99" t="str">
        <f>IF(A247="","",'Books Register'!H247)</f>
        <v/>
      </c>
      <c r="G247" s="68" t="str">
        <f>IF(A247="","",'Books Register'!L247)</f>
        <v/>
      </c>
      <c r="H247" s="68" t="str">
        <f>IF(A247="","",'Books Register'!M247)</f>
        <v/>
      </c>
      <c r="I247" s="68" t="str">
        <f>IF(A247="","",'Books Register'!N247)</f>
        <v/>
      </c>
      <c r="J247" s="68" t="str">
        <f>IF(A247="","",'Books Register'!O247)</f>
        <v/>
      </c>
      <c r="K247" s="68" t="str">
        <f>IF(A247="","",'Books Register'!P247)</f>
        <v/>
      </c>
      <c r="L247" s="68" t="str">
        <f>IF(A247="","",'Books Register'!AN247)</f>
        <v/>
      </c>
      <c r="M247" s="67" t="str">
        <f>IF(A247="","",'Books Register'!AW247)</f>
        <v/>
      </c>
      <c r="N247" s="67" t="str">
        <f>IF(M247="","",INDEX('GSTR-2B IMS'!$G$5:$G$504,M247))</f>
        <v/>
      </c>
      <c r="O247" s="99" t="str">
        <f>IF(M247="","",INDEX('GSTR-2B IMS'!$H$5:$H$504,M247))</f>
        <v/>
      </c>
      <c r="P247" s="68" t="str">
        <f>IF(M247="","",INDEX('GSTR-2B IMS'!$L$5:$L$504,M247))</f>
        <v/>
      </c>
      <c r="Q247" s="68" t="str">
        <f>IF(M247="","",INDEX('GSTR-2B IMS'!$M$5:$M$504,M247))</f>
        <v/>
      </c>
      <c r="R247" s="68" t="str">
        <f>IF(M247="","",INDEX('GSTR-2B IMS'!$N$5:$N$504,M247))</f>
        <v/>
      </c>
      <c r="S247" s="68" t="str">
        <f>IF(M247="","",INDEX('GSTR-2B IMS'!$O$5:$O$504,M247))</f>
        <v/>
      </c>
      <c r="T247" s="68" t="str">
        <f>IF(M247="","",INDEX('GSTR-2B IMS'!$P$5:$P$504,M247))</f>
        <v/>
      </c>
      <c r="U247" s="68" t="str">
        <f>IF(M247="","",INDEX('GSTR-2B IMS'!$AF$5:$AF$504,M247))</f>
        <v/>
      </c>
      <c r="V247" s="68" t="str">
        <f t="shared" si="6"/>
        <v/>
      </c>
      <c r="W247" s="68" t="str">
        <f t="shared" si="7"/>
        <v/>
      </c>
      <c r="X247" s="67" t="str">
        <f>IF(A247="","",'Books Register'!AX247)</f>
        <v/>
      </c>
      <c r="Y247" s="67" t="str">
        <f>IF(A247="","",'Books Register'!AV247)</f>
        <v/>
      </c>
      <c r="Z247" s="69" t="str">
        <f>IF(A247="","",'Books Register'!AY247)</f>
        <v/>
      </c>
      <c r="AA247" s="70" t="str">
        <f>IF(A247="","",IF(OR(X247="Duplicate",Y247&lt;&gt;"PASS"),"Critical",IF(X247="Only in Books","High",IF(X247="Exact",IF(ABS(N(W247))&gt;=Setup!$B$23,"High","Low"),"Medium"))))</f>
        <v/>
      </c>
    </row>
    <row r="248" spans="1:27" ht="37.950000000000003" customHeight="1" x14ac:dyDescent="0.25">
      <c r="A248" s="98" t="str">
        <f>IF('Books Register'!A248="","",'Books Register'!A248)</f>
        <v/>
      </c>
      <c r="B248" s="67" t="str">
        <f>IF(A248="","",'Books Register'!C248)</f>
        <v/>
      </c>
      <c r="C248" s="67" t="str">
        <f>IF(A248="","",'Books Register'!D248)</f>
        <v/>
      </c>
      <c r="D248" s="67" t="str">
        <f>IF(A248="","",'Books Register'!F248)</f>
        <v/>
      </c>
      <c r="E248" s="67" t="str">
        <f>IF(A248="","",'Books Register'!G248)</f>
        <v/>
      </c>
      <c r="F248" s="99" t="str">
        <f>IF(A248="","",'Books Register'!H248)</f>
        <v/>
      </c>
      <c r="G248" s="68" t="str">
        <f>IF(A248="","",'Books Register'!L248)</f>
        <v/>
      </c>
      <c r="H248" s="68" t="str">
        <f>IF(A248="","",'Books Register'!M248)</f>
        <v/>
      </c>
      <c r="I248" s="68" t="str">
        <f>IF(A248="","",'Books Register'!N248)</f>
        <v/>
      </c>
      <c r="J248" s="68" t="str">
        <f>IF(A248="","",'Books Register'!O248)</f>
        <v/>
      </c>
      <c r="K248" s="68" t="str">
        <f>IF(A248="","",'Books Register'!P248)</f>
        <v/>
      </c>
      <c r="L248" s="68" t="str">
        <f>IF(A248="","",'Books Register'!AN248)</f>
        <v/>
      </c>
      <c r="M248" s="67" t="str">
        <f>IF(A248="","",'Books Register'!AW248)</f>
        <v/>
      </c>
      <c r="N248" s="67" t="str">
        <f>IF(M248="","",INDEX('GSTR-2B IMS'!$G$5:$G$504,M248))</f>
        <v/>
      </c>
      <c r="O248" s="99" t="str">
        <f>IF(M248="","",INDEX('GSTR-2B IMS'!$H$5:$H$504,M248))</f>
        <v/>
      </c>
      <c r="P248" s="68" t="str">
        <f>IF(M248="","",INDEX('GSTR-2B IMS'!$L$5:$L$504,M248))</f>
        <v/>
      </c>
      <c r="Q248" s="68" t="str">
        <f>IF(M248="","",INDEX('GSTR-2B IMS'!$M$5:$M$504,M248))</f>
        <v/>
      </c>
      <c r="R248" s="68" t="str">
        <f>IF(M248="","",INDEX('GSTR-2B IMS'!$N$5:$N$504,M248))</f>
        <v/>
      </c>
      <c r="S248" s="68" t="str">
        <f>IF(M248="","",INDEX('GSTR-2B IMS'!$O$5:$O$504,M248))</f>
        <v/>
      </c>
      <c r="T248" s="68" t="str">
        <f>IF(M248="","",INDEX('GSTR-2B IMS'!$P$5:$P$504,M248))</f>
        <v/>
      </c>
      <c r="U248" s="68" t="str">
        <f>IF(M248="","",INDEX('GSTR-2B IMS'!$AF$5:$AF$504,M248))</f>
        <v/>
      </c>
      <c r="V248" s="68" t="str">
        <f t="shared" si="6"/>
        <v/>
      </c>
      <c r="W248" s="68" t="str">
        <f t="shared" si="7"/>
        <v/>
      </c>
      <c r="X248" s="67" t="str">
        <f>IF(A248="","",'Books Register'!AX248)</f>
        <v/>
      </c>
      <c r="Y248" s="67" t="str">
        <f>IF(A248="","",'Books Register'!AV248)</f>
        <v/>
      </c>
      <c r="Z248" s="69" t="str">
        <f>IF(A248="","",'Books Register'!AY248)</f>
        <v/>
      </c>
      <c r="AA248" s="70" t="str">
        <f>IF(A248="","",IF(OR(X248="Duplicate",Y248&lt;&gt;"PASS"),"Critical",IF(X248="Only in Books","High",IF(X248="Exact",IF(ABS(N(W248))&gt;=Setup!$B$23,"High","Low"),"Medium"))))</f>
        <v/>
      </c>
    </row>
    <row r="249" spans="1:27" ht="37.950000000000003" customHeight="1" x14ac:dyDescent="0.25">
      <c r="A249" s="98" t="str">
        <f>IF('Books Register'!A249="","",'Books Register'!A249)</f>
        <v/>
      </c>
      <c r="B249" s="67" t="str">
        <f>IF(A249="","",'Books Register'!C249)</f>
        <v/>
      </c>
      <c r="C249" s="67" t="str">
        <f>IF(A249="","",'Books Register'!D249)</f>
        <v/>
      </c>
      <c r="D249" s="67" t="str">
        <f>IF(A249="","",'Books Register'!F249)</f>
        <v/>
      </c>
      <c r="E249" s="67" t="str">
        <f>IF(A249="","",'Books Register'!G249)</f>
        <v/>
      </c>
      <c r="F249" s="99" t="str">
        <f>IF(A249="","",'Books Register'!H249)</f>
        <v/>
      </c>
      <c r="G249" s="68" t="str">
        <f>IF(A249="","",'Books Register'!L249)</f>
        <v/>
      </c>
      <c r="H249" s="68" t="str">
        <f>IF(A249="","",'Books Register'!M249)</f>
        <v/>
      </c>
      <c r="I249" s="68" t="str">
        <f>IF(A249="","",'Books Register'!N249)</f>
        <v/>
      </c>
      <c r="J249" s="68" t="str">
        <f>IF(A249="","",'Books Register'!O249)</f>
        <v/>
      </c>
      <c r="K249" s="68" t="str">
        <f>IF(A249="","",'Books Register'!P249)</f>
        <v/>
      </c>
      <c r="L249" s="68" t="str">
        <f>IF(A249="","",'Books Register'!AN249)</f>
        <v/>
      </c>
      <c r="M249" s="67" t="str">
        <f>IF(A249="","",'Books Register'!AW249)</f>
        <v/>
      </c>
      <c r="N249" s="67" t="str">
        <f>IF(M249="","",INDEX('GSTR-2B IMS'!$G$5:$G$504,M249))</f>
        <v/>
      </c>
      <c r="O249" s="99" t="str">
        <f>IF(M249="","",INDEX('GSTR-2B IMS'!$H$5:$H$504,M249))</f>
        <v/>
      </c>
      <c r="P249" s="68" t="str">
        <f>IF(M249="","",INDEX('GSTR-2B IMS'!$L$5:$L$504,M249))</f>
        <v/>
      </c>
      <c r="Q249" s="68" t="str">
        <f>IF(M249="","",INDEX('GSTR-2B IMS'!$M$5:$M$504,M249))</f>
        <v/>
      </c>
      <c r="R249" s="68" t="str">
        <f>IF(M249="","",INDEX('GSTR-2B IMS'!$N$5:$N$504,M249))</f>
        <v/>
      </c>
      <c r="S249" s="68" t="str">
        <f>IF(M249="","",INDEX('GSTR-2B IMS'!$O$5:$O$504,M249))</f>
        <v/>
      </c>
      <c r="T249" s="68" t="str">
        <f>IF(M249="","",INDEX('GSTR-2B IMS'!$P$5:$P$504,M249))</f>
        <v/>
      </c>
      <c r="U249" s="68" t="str">
        <f>IF(M249="","",INDEX('GSTR-2B IMS'!$AF$5:$AF$504,M249))</f>
        <v/>
      </c>
      <c r="V249" s="68" t="str">
        <f t="shared" si="6"/>
        <v/>
      </c>
      <c r="W249" s="68" t="str">
        <f t="shared" si="7"/>
        <v/>
      </c>
      <c r="X249" s="67" t="str">
        <f>IF(A249="","",'Books Register'!AX249)</f>
        <v/>
      </c>
      <c r="Y249" s="67" t="str">
        <f>IF(A249="","",'Books Register'!AV249)</f>
        <v/>
      </c>
      <c r="Z249" s="69" t="str">
        <f>IF(A249="","",'Books Register'!AY249)</f>
        <v/>
      </c>
      <c r="AA249" s="70" t="str">
        <f>IF(A249="","",IF(OR(X249="Duplicate",Y249&lt;&gt;"PASS"),"Critical",IF(X249="Only in Books","High",IF(X249="Exact",IF(ABS(N(W249))&gt;=Setup!$B$23,"High","Low"),"Medium"))))</f>
        <v/>
      </c>
    </row>
    <row r="250" spans="1:27" ht="37.950000000000003" customHeight="1" x14ac:dyDescent="0.25">
      <c r="A250" s="98" t="str">
        <f>IF('Books Register'!A250="","",'Books Register'!A250)</f>
        <v/>
      </c>
      <c r="B250" s="67" t="str">
        <f>IF(A250="","",'Books Register'!C250)</f>
        <v/>
      </c>
      <c r="C250" s="67" t="str">
        <f>IF(A250="","",'Books Register'!D250)</f>
        <v/>
      </c>
      <c r="D250" s="67" t="str">
        <f>IF(A250="","",'Books Register'!F250)</f>
        <v/>
      </c>
      <c r="E250" s="67" t="str">
        <f>IF(A250="","",'Books Register'!G250)</f>
        <v/>
      </c>
      <c r="F250" s="99" t="str">
        <f>IF(A250="","",'Books Register'!H250)</f>
        <v/>
      </c>
      <c r="G250" s="68" t="str">
        <f>IF(A250="","",'Books Register'!L250)</f>
        <v/>
      </c>
      <c r="H250" s="68" t="str">
        <f>IF(A250="","",'Books Register'!M250)</f>
        <v/>
      </c>
      <c r="I250" s="68" t="str">
        <f>IF(A250="","",'Books Register'!N250)</f>
        <v/>
      </c>
      <c r="J250" s="68" t="str">
        <f>IF(A250="","",'Books Register'!O250)</f>
        <v/>
      </c>
      <c r="K250" s="68" t="str">
        <f>IF(A250="","",'Books Register'!P250)</f>
        <v/>
      </c>
      <c r="L250" s="68" t="str">
        <f>IF(A250="","",'Books Register'!AN250)</f>
        <v/>
      </c>
      <c r="M250" s="67" t="str">
        <f>IF(A250="","",'Books Register'!AW250)</f>
        <v/>
      </c>
      <c r="N250" s="67" t="str">
        <f>IF(M250="","",INDEX('GSTR-2B IMS'!$G$5:$G$504,M250))</f>
        <v/>
      </c>
      <c r="O250" s="99" t="str">
        <f>IF(M250="","",INDEX('GSTR-2B IMS'!$H$5:$H$504,M250))</f>
        <v/>
      </c>
      <c r="P250" s="68" t="str">
        <f>IF(M250="","",INDEX('GSTR-2B IMS'!$L$5:$L$504,M250))</f>
        <v/>
      </c>
      <c r="Q250" s="68" t="str">
        <f>IF(M250="","",INDEX('GSTR-2B IMS'!$M$5:$M$504,M250))</f>
        <v/>
      </c>
      <c r="R250" s="68" t="str">
        <f>IF(M250="","",INDEX('GSTR-2B IMS'!$N$5:$N$504,M250))</f>
        <v/>
      </c>
      <c r="S250" s="68" t="str">
        <f>IF(M250="","",INDEX('GSTR-2B IMS'!$O$5:$O$504,M250))</f>
        <v/>
      </c>
      <c r="T250" s="68" t="str">
        <f>IF(M250="","",INDEX('GSTR-2B IMS'!$P$5:$P$504,M250))</f>
        <v/>
      </c>
      <c r="U250" s="68" t="str">
        <f>IF(M250="","",INDEX('GSTR-2B IMS'!$AF$5:$AF$504,M250))</f>
        <v/>
      </c>
      <c r="V250" s="68" t="str">
        <f t="shared" si="6"/>
        <v/>
      </c>
      <c r="W250" s="68" t="str">
        <f t="shared" si="7"/>
        <v/>
      </c>
      <c r="X250" s="67" t="str">
        <f>IF(A250="","",'Books Register'!AX250)</f>
        <v/>
      </c>
      <c r="Y250" s="67" t="str">
        <f>IF(A250="","",'Books Register'!AV250)</f>
        <v/>
      </c>
      <c r="Z250" s="69" t="str">
        <f>IF(A250="","",'Books Register'!AY250)</f>
        <v/>
      </c>
      <c r="AA250" s="70" t="str">
        <f>IF(A250="","",IF(OR(X250="Duplicate",Y250&lt;&gt;"PASS"),"Critical",IF(X250="Only in Books","High",IF(X250="Exact",IF(ABS(N(W250))&gt;=Setup!$B$23,"High","Low"),"Medium"))))</f>
        <v/>
      </c>
    </row>
    <row r="251" spans="1:27" ht="37.950000000000003" customHeight="1" x14ac:dyDescent="0.25">
      <c r="A251" s="98" t="str">
        <f>IF('Books Register'!A251="","",'Books Register'!A251)</f>
        <v/>
      </c>
      <c r="B251" s="67" t="str">
        <f>IF(A251="","",'Books Register'!C251)</f>
        <v/>
      </c>
      <c r="C251" s="67" t="str">
        <f>IF(A251="","",'Books Register'!D251)</f>
        <v/>
      </c>
      <c r="D251" s="67" t="str">
        <f>IF(A251="","",'Books Register'!F251)</f>
        <v/>
      </c>
      <c r="E251" s="67" t="str">
        <f>IF(A251="","",'Books Register'!G251)</f>
        <v/>
      </c>
      <c r="F251" s="99" t="str">
        <f>IF(A251="","",'Books Register'!H251)</f>
        <v/>
      </c>
      <c r="G251" s="68" t="str">
        <f>IF(A251="","",'Books Register'!L251)</f>
        <v/>
      </c>
      <c r="H251" s="68" t="str">
        <f>IF(A251="","",'Books Register'!M251)</f>
        <v/>
      </c>
      <c r="I251" s="68" t="str">
        <f>IF(A251="","",'Books Register'!N251)</f>
        <v/>
      </c>
      <c r="J251" s="68" t="str">
        <f>IF(A251="","",'Books Register'!O251)</f>
        <v/>
      </c>
      <c r="K251" s="68" t="str">
        <f>IF(A251="","",'Books Register'!P251)</f>
        <v/>
      </c>
      <c r="L251" s="68" t="str">
        <f>IF(A251="","",'Books Register'!AN251)</f>
        <v/>
      </c>
      <c r="M251" s="67" t="str">
        <f>IF(A251="","",'Books Register'!AW251)</f>
        <v/>
      </c>
      <c r="N251" s="67" t="str">
        <f>IF(M251="","",INDEX('GSTR-2B IMS'!$G$5:$G$504,M251))</f>
        <v/>
      </c>
      <c r="O251" s="99" t="str">
        <f>IF(M251="","",INDEX('GSTR-2B IMS'!$H$5:$H$504,M251))</f>
        <v/>
      </c>
      <c r="P251" s="68" t="str">
        <f>IF(M251="","",INDEX('GSTR-2B IMS'!$L$5:$L$504,M251))</f>
        <v/>
      </c>
      <c r="Q251" s="68" t="str">
        <f>IF(M251="","",INDEX('GSTR-2B IMS'!$M$5:$M$504,M251))</f>
        <v/>
      </c>
      <c r="R251" s="68" t="str">
        <f>IF(M251="","",INDEX('GSTR-2B IMS'!$N$5:$N$504,M251))</f>
        <v/>
      </c>
      <c r="S251" s="68" t="str">
        <f>IF(M251="","",INDEX('GSTR-2B IMS'!$O$5:$O$504,M251))</f>
        <v/>
      </c>
      <c r="T251" s="68" t="str">
        <f>IF(M251="","",INDEX('GSTR-2B IMS'!$P$5:$P$504,M251))</f>
        <v/>
      </c>
      <c r="U251" s="68" t="str">
        <f>IF(M251="","",INDEX('GSTR-2B IMS'!$AF$5:$AF$504,M251))</f>
        <v/>
      </c>
      <c r="V251" s="68" t="str">
        <f t="shared" si="6"/>
        <v/>
      </c>
      <c r="W251" s="68" t="str">
        <f t="shared" si="7"/>
        <v/>
      </c>
      <c r="X251" s="67" t="str">
        <f>IF(A251="","",'Books Register'!AX251)</f>
        <v/>
      </c>
      <c r="Y251" s="67" t="str">
        <f>IF(A251="","",'Books Register'!AV251)</f>
        <v/>
      </c>
      <c r="Z251" s="69" t="str">
        <f>IF(A251="","",'Books Register'!AY251)</f>
        <v/>
      </c>
      <c r="AA251" s="70" t="str">
        <f>IF(A251="","",IF(OR(X251="Duplicate",Y251&lt;&gt;"PASS"),"Critical",IF(X251="Only in Books","High",IF(X251="Exact",IF(ABS(N(W251))&gt;=Setup!$B$23,"High","Low"),"Medium"))))</f>
        <v/>
      </c>
    </row>
    <row r="252" spans="1:27" ht="37.950000000000003" customHeight="1" x14ac:dyDescent="0.25">
      <c r="A252" s="98" t="str">
        <f>IF('Books Register'!A252="","",'Books Register'!A252)</f>
        <v/>
      </c>
      <c r="B252" s="67" t="str">
        <f>IF(A252="","",'Books Register'!C252)</f>
        <v/>
      </c>
      <c r="C252" s="67" t="str">
        <f>IF(A252="","",'Books Register'!D252)</f>
        <v/>
      </c>
      <c r="D252" s="67" t="str">
        <f>IF(A252="","",'Books Register'!F252)</f>
        <v/>
      </c>
      <c r="E252" s="67" t="str">
        <f>IF(A252="","",'Books Register'!G252)</f>
        <v/>
      </c>
      <c r="F252" s="99" t="str">
        <f>IF(A252="","",'Books Register'!H252)</f>
        <v/>
      </c>
      <c r="G252" s="68" t="str">
        <f>IF(A252="","",'Books Register'!L252)</f>
        <v/>
      </c>
      <c r="H252" s="68" t="str">
        <f>IF(A252="","",'Books Register'!M252)</f>
        <v/>
      </c>
      <c r="I252" s="68" t="str">
        <f>IF(A252="","",'Books Register'!N252)</f>
        <v/>
      </c>
      <c r="J252" s="68" t="str">
        <f>IF(A252="","",'Books Register'!O252)</f>
        <v/>
      </c>
      <c r="K252" s="68" t="str">
        <f>IF(A252="","",'Books Register'!P252)</f>
        <v/>
      </c>
      <c r="L252" s="68" t="str">
        <f>IF(A252="","",'Books Register'!AN252)</f>
        <v/>
      </c>
      <c r="M252" s="67" t="str">
        <f>IF(A252="","",'Books Register'!AW252)</f>
        <v/>
      </c>
      <c r="N252" s="67" t="str">
        <f>IF(M252="","",INDEX('GSTR-2B IMS'!$G$5:$G$504,M252))</f>
        <v/>
      </c>
      <c r="O252" s="99" t="str">
        <f>IF(M252="","",INDEX('GSTR-2B IMS'!$H$5:$H$504,M252))</f>
        <v/>
      </c>
      <c r="P252" s="68" t="str">
        <f>IF(M252="","",INDEX('GSTR-2B IMS'!$L$5:$L$504,M252))</f>
        <v/>
      </c>
      <c r="Q252" s="68" t="str">
        <f>IF(M252="","",INDEX('GSTR-2B IMS'!$M$5:$M$504,M252))</f>
        <v/>
      </c>
      <c r="R252" s="68" t="str">
        <f>IF(M252="","",INDEX('GSTR-2B IMS'!$N$5:$N$504,M252))</f>
        <v/>
      </c>
      <c r="S252" s="68" t="str">
        <f>IF(M252="","",INDEX('GSTR-2B IMS'!$O$5:$O$504,M252))</f>
        <v/>
      </c>
      <c r="T252" s="68" t="str">
        <f>IF(M252="","",INDEX('GSTR-2B IMS'!$P$5:$P$504,M252))</f>
        <v/>
      </c>
      <c r="U252" s="68" t="str">
        <f>IF(M252="","",INDEX('GSTR-2B IMS'!$AF$5:$AF$504,M252))</f>
        <v/>
      </c>
      <c r="V252" s="68" t="str">
        <f t="shared" si="6"/>
        <v/>
      </c>
      <c r="W252" s="68" t="str">
        <f t="shared" si="7"/>
        <v/>
      </c>
      <c r="X252" s="67" t="str">
        <f>IF(A252="","",'Books Register'!AX252)</f>
        <v/>
      </c>
      <c r="Y252" s="67" t="str">
        <f>IF(A252="","",'Books Register'!AV252)</f>
        <v/>
      </c>
      <c r="Z252" s="69" t="str">
        <f>IF(A252="","",'Books Register'!AY252)</f>
        <v/>
      </c>
      <c r="AA252" s="70" t="str">
        <f>IF(A252="","",IF(OR(X252="Duplicate",Y252&lt;&gt;"PASS"),"Critical",IF(X252="Only in Books","High",IF(X252="Exact",IF(ABS(N(W252))&gt;=Setup!$B$23,"High","Low"),"Medium"))))</f>
        <v/>
      </c>
    </row>
    <row r="253" spans="1:27" ht="37.950000000000003" customHeight="1" x14ac:dyDescent="0.25">
      <c r="A253" s="98" t="str">
        <f>IF('Books Register'!A253="","",'Books Register'!A253)</f>
        <v/>
      </c>
      <c r="B253" s="67" t="str">
        <f>IF(A253="","",'Books Register'!C253)</f>
        <v/>
      </c>
      <c r="C253" s="67" t="str">
        <f>IF(A253="","",'Books Register'!D253)</f>
        <v/>
      </c>
      <c r="D253" s="67" t="str">
        <f>IF(A253="","",'Books Register'!F253)</f>
        <v/>
      </c>
      <c r="E253" s="67" t="str">
        <f>IF(A253="","",'Books Register'!G253)</f>
        <v/>
      </c>
      <c r="F253" s="99" t="str">
        <f>IF(A253="","",'Books Register'!H253)</f>
        <v/>
      </c>
      <c r="G253" s="68" t="str">
        <f>IF(A253="","",'Books Register'!L253)</f>
        <v/>
      </c>
      <c r="H253" s="68" t="str">
        <f>IF(A253="","",'Books Register'!M253)</f>
        <v/>
      </c>
      <c r="I253" s="68" t="str">
        <f>IF(A253="","",'Books Register'!N253)</f>
        <v/>
      </c>
      <c r="J253" s="68" t="str">
        <f>IF(A253="","",'Books Register'!O253)</f>
        <v/>
      </c>
      <c r="K253" s="68" t="str">
        <f>IF(A253="","",'Books Register'!P253)</f>
        <v/>
      </c>
      <c r="L253" s="68" t="str">
        <f>IF(A253="","",'Books Register'!AN253)</f>
        <v/>
      </c>
      <c r="M253" s="67" t="str">
        <f>IF(A253="","",'Books Register'!AW253)</f>
        <v/>
      </c>
      <c r="N253" s="67" t="str">
        <f>IF(M253="","",INDEX('GSTR-2B IMS'!$G$5:$G$504,M253))</f>
        <v/>
      </c>
      <c r="O253" s="99" t="str">
        <f>IF(M253="","",INDEX('GSTR-2B IMS'!$H$5:$H$504,M253))</f>
        <v/>
      </c>
      <c r="P253" s="68" t="str">
        <f>IF(M253="","",INDEX('GSTR-2B IMS'!$L$5:$L$504,M253))</f>
        <v/>
      </c>
      <c r="Q253" s="68" t="str">
        <f>IF(M253="","",INDEX('GSTR-2B IMS'!$M$5:$M$504,M253))</f>
        <v/>
      </c>
      <c r="R253" s="68" t="str">
        <f>IF(M253="","",INDEX('GSTR-2B IMS'!$N$5:$N$504,M253))</f>
        <v/>
      </c>
      <c r="S253" s="68" t="str">
        <f>IF(M253="","",INDEX('GSTR-2B IMS'!$O$5:$O$504,M253))</f>
        <v/>
      </c>
      <c r="T253" s="68" t="str">
        <f>IF(M253="","",INDEX('GSTR-2B IMS'!$P$5:$P$504,M253))</f>
        <v/>
      </c>
      <c r="U253" s="68" t="str">
        <f>IF(M253="","",INDEX('GSTR-2B IMS'!$AF$5:$AF$504,M253))</f>
        <v/>
      </c>
      <c r="V253" s="68" t="str">
        <f t="shared" si="6"/>
        <v/>
      </c>
      <c r="W253" s="68" t="str">
        <f t="shared" si="7"/>
        <v/>
      </c>
      <c r="X253" s="67" t="str">
        <f>IF(A253="","",'Books Register'!AX253)</f>
        <v/>
      </c>
      <c r="Y253" s="67" t="str">
        <f>IF(A253="","",'Books Register'!AV253)</f>
        <v/>
      </c>
      <c r="Z253" s="69" t="str">
        <f>IF(A253="","",'Books Register'!AY253)</f>
        <v/>
      </c>
      <c r="AA253" s="70" t="str">
        <f>IF(A253="","",IF(OR(X253="Duplicate",Y253&lt;&gt;"PASS"),"Critical",IF(X253="Only in Books","High",IF(X253="Exact",IF(ABS(N(W253))&gt;=Setup!$B$23,"High","Low"),"Medium"))))</f>
        <v/>
      </c>
    </row>
    <row r="254" spans="1:27" ht="37.950000000000003" customHeight="1" x14ac:dyDescent="0.25">
      <c r="A254" s="98" t="str">
        <f>IF('Books Register'!A254="","",'Books Register'!A254)</f>
        <v/>
      </c>
      <c r="B254" s="67" t="str">
        <f>IF(A254="","",'Books Register'!C254)</f>
        <v/>
      </c>
      <c r="C254" s="67" t="str">
        <f>IF(A254="","",'Books Register'!D254)</f>
        <v/>
      </c>
      <c r="D254" s="67" t="str">
        <f>IF(A254="","",'Books Register'!F254)</f>
        <v/>
      </c>
      <c r="E254" s="67" t="str">
        <f>IF(A254="","",'Books Register'!G254)</f>
        <v/>
      </c>
      <c r="F254" s="99" t="str">
        <f>IF(A254="","",'Books Register'!H254)</f>
        <v/>
      </c>
      <c r="G254" s="68" t="str">
        <f>IF(A254="","",'Books Register'!L254)</f>
        <v/>
      </c>
      <c r="H254" s="68" t="str">
        <f>IF(A254="","",'Books Register'!M254)</f>
        <v/>
      </c>
      <c r="I254" s="68" t="str">
        <f>IF(A254="","",'Books Register'!N254)</f>
        <v/>
      </c>
      <c r="J254" s="68" t="str">
        <f>IF(A254="","",'Books Register'!O254)</f>
        <v/>
      </c>
      <c r="K254" s="68" t="str">
        <f>IF(A254="","",'Books Register'!P254)</f>
        <v/>
      </c>
      <c r="L254" s="68" t="str">
        <f>IF(A254="","",'Books Register'!AN254)</f>
        <v/>
      </c>
      <c r="M254" s="67" t="str">
        <f>IF(A254="","",'Books Register'!AW254)</f>
        <v/>
      </c>
      <c r="N254" s="67" t="str">
        <f>IF(M254="","",INDEX('GSTR-2B IMS'!$G$5:$G$504,M254))</f>
        <v/>
      </c>
      <c r="O254" s="99" t="str">
        <f>IF(M254="","",INDEX('GSTR-2B IMS'!$H$5:$H$504,M254))</f>
        <v/>
      </c>
      <c r="P254" s="68" t="str">
        <f>IF(M254="","",INDEX('GSTR-2B IMS'!$L$5:$L$504,M254))</f>
        <v/>
      </c>
      <c r="Q254" s="68" t="str">
        <f>IF(M254="","",INDEX('GSTR-2B IMS'!$M$5:$M$504,M254))</f>
        <v/>
      </c>
      <c r="R254" s="68" t="str">
        <f>IF(M254="","",INDEX('GSTR-2B IMS'!$N$5:$N$504,M254))</f>
        <v/>
      </c>
      <c r="S254" s="68" t="str">
        <f>IF(M254="","",INDEX('GSTR-2B IMS'!$O$5:$O$504,M254))</f>
        <v/>
      </c>
      <c r="T254" s="68" t="str">
        <f>IF(M254="","",INDEX('GSTR-2B IMS'!$P$5:$P$504,M254))</f>
        <v/>
      </c>
      <c r="U254" s="68" t="str">
        <f>IF(M254="","",INDEX('GSTR-2B IMS'!$AF$5:$AF$504,M254))</f>
        <v/>
      </c>
      <c r="V254" s="68" t="str">
        <f t="shared" si="6"/>
        <v/>
      </c>
      <c r="W254" s="68" t="str">
        <f t="shared" si="7"/>
        <v/>
      </c>
      <c r="X254" s="67" t="str">
        <f>IF(A254="","",'Books Register'!AX254)</f>
        <v/>
      </c>
      <c r="Y254" s="67" t="str">
        <f>IF(A254="","",'Books Register'!AV254)</f>
        <v/>
      </c>
      <c r="Z254" s="69" t="str">
        <f>IF(A254="","",'Books Register'!AY254)</f>
        <v/>
      </c>
      <c r="AA254" s="70" t="str">
        <f>IF(A254="","",IF(OR(X254="Duplicate",Y254&lt;&gt;"PASS"),"Critical",IF(X254="Only in Books","High",IF(X254="Exact",IF(ABS(N(W254))&gt;=Setup!$B$23,"High","Low"),"Medium"))))</f>
        <v/>
      </c>
    </row>
    <row r="255" spans="1:27" ht="37.950000000000003" customHeight="1" x14ac:dyDescent="0.25">
      <c r="A255" s="98" t="str">
        <f>IF('Books Register'!A255="","",'Books Register'!A255)</f>
        <v/>
      </c>
      <c r="B255" s="67" t="str">
        <f>IF(A255="","",'Books Register'!C255)</f>
        <v/>
      </c>
      <c r="C255" s="67" t="str">
        <f>IF(A255="","",'Books Register'!D255)</f>
        <v/>
      </c>
      <c r="D255" s="67" t="str">
        <f>IF(A255="","",'Books Register'!F255)</f>
        <v/>
      </c>
      <c r="E255" s="67" t="str">
        <f>IF(A255="","",'Books Register'!G255)</f>
        <v/>
      </c>
      <c r="F255" s="99" t="str">
        <f>IF(A255="","",'Books Register'!H255)</f>
        <v/>
      </c>
      <c r="G255" s="68" t="str">
        <f>IF(A255="","",'Books Register'!L255)</f>
        <v/>
      </c>
      <c r="H255" s="68" t="str">
        <f>IF(A255="","",'Books Register'!M255)</f>
        <v/>
      </c>
      <c r="I255" s="68" t="str">
        <f>IF(A255="","",'Books Register'!N255)</f>
        <v/>
      </c>
      <c r="J255" s="68" t="str">
        <f>IF(A255="","",'Books Register'!O255)</f>
        <v/>
      </c>
      <c r="K255" s="68" t="str">
        <f>IF(A255="","",'Books Register'!P255)</f>
        <v/>
      </c>
      <c r="L255" s="68" t="str">
        <f>IF(A255="","",'Books Register'!AN255)</f>
        <v/>
      </c>
      <c r="M255" s="67" t="str">
        <f>IF(A255="","",'Books Register'!AW255)</f>
        <v/>
      </c>
      <c r="N255" s="67" t="str">
        <f>IF(M255="","",INDEX('GSTR-2B IMS'!$G$5:$G$504,M255))</f>
        <v/>
      </c>
      <c r="O255" s="99" t="str">
        <f>IF(M255="","",INDEX('GSTR-2B IMS'!$H$5:$H$504,M255))</f>
        <v/>
      </c>
      <c r="P255" s="68" t="str">
        <f>IF(M255="","",INDEX('GSTR-2B IMS'!$L$5:$L$504,M255))</f>
        <v/>
      </c>
      <c r="Q255" s="68" t="str">
        <f>IF(M255="","",INDEX('GSTR-2B IMS'!$M$5:$M$504,M255))</f>
        <v/>
      </c>
      <c r="R255" s="68" t="str">
        <f>IF(M255="","",INDEX('GSTR-2B IMS'!$N$5:$N$504,M255))</f>
        <v/>
      </c>
      <c r="S255" s="68" t="str">
        <f>IF(M255="","",INDEX('GSTR-2B IMS'!$O$5:$O$504,M255))</f>
        <v/>
      </c>
      <c r="T255" s="68" t="str">
        <f>IF(M255="","",INDEX('GSTR-2B IMS'!$P$5:$P$504,M255))</f>
        <v/>
      </c>
      <c r="U255" s="68" t="str">
        <f>IF(M255="","",INDEX('GSTR-2B IMS'!$AF$5:$AF$504,M255))</f>
        <v/>
      </c>
      <c r="V255" s="68" t="str">
        <f t="shared" si="6"/>
        <v/>
      </c>
      <c r="W255" s="68" t="str">
        <f t="shared" si="7"/>
        <v/>
      </c>
      <c r="X255" s="67" t="str">
        <f>IF(A255="","",'Books Register'!AX255)</f>
        <v/>
      </c>
      <c r="Y255" s="67" t="str">
        <f>IF(A255="","",'Books Register'!AV255)</f>
        <v/>
      </c>
      <c r="Z255" s="69" t="str">
        <f>IF(A255="","",'Books Register'!AY255)</f>
        <v/>
      </c>
      <c r="AA255" s="70" t="str">
        <f>IF(A255="","",IF(OR(X255="Duplicate",Y255&lt;&gt;"PASS"),"Critical",IF(X255="Only in Books","High",IF(X255="Exact",IF(ABS(N(W255))&gt;=Setup!$B$23,"High","Low"),"Medium"))))</f>
        <v/>
      </c>
    </row>
    <row r="256" spans="1:27" ht="37.950000000000003" customHeight="1" x14ac:dyDescent="0.25">
      <c r="A256" s="98" t="str">
        <f>IF('Books Register'!A256="","",'Books Register'!A256)</f>
        <v/>
      </c>
      <c r="B256" s="67" t="str">
        <f>IF(A256="","",'Books Register'!C256)</f>
        <v/>
      </c>
      <c r="C256" s="67" t="str">
        <f>IF(A256="","",'Books Register'!D256)</f>
        <v/>
      </c>
      <c r="D256" s="67" t="str">
        <f>IF(A256="","",'Books Register'!F256)</f>
        <v/>
      </c>
      <c r="E256" s="67" t="str">
        <f>IF(A256="","",'Books Register'!G256)</f>
        <v/>
      </c>
      <c r="F256" s="99" t="str">
        <f>IF(A256="","",'Books Register'!H256)</f>
        <v/>
      </c>
      <c r="G256" s="68" t="str">
        <f>IF(A256="","",'Books Register'!L256)</f>
        <v/>
      </c>
      <c r="H256" s="68" t="str">
        <f>IF(A256="","",'Books Register'!M256)</f>
        <v/>
      </c>
      <c r="I256" s="68" t="str">
        <f>IF(A256="","",'Books Register'!N256)</f>
        <v/>
      </c>
      <c r="J256" s="68" t="str">
        <f>IF(A256="","",'Books Register'!O256)</f>
        <v/>
      </c>
      <c r="K256" s="68" t="str">
        <f>IF(A256="","",'Books Register'!P256)</f>
        <v/>
      </c>
      <c r="L256" s="68" t="str">
        <f>IF(A256="","",'Books Register'!AN256)</f>
        <v/>
      </c>
      <c r="M256" s="67" t="str">
        <f>IF(A256="","",'Books Register'!AW256)</f>
        <v/>
      </c>
      <c r="N256" s="67" t="str">
        <f>IF(M256="","",INDEX('GSTR-2B IMS'!$G$5:$G$504,M256))</f>
        <v/>
      </c>
      <c r="O256" s="99" t="str">
        <f>IF(M256="","",INDEX('GSTR-2B IMS'!$H$5:$H$504,M256))</f>
        <v/>
      </c>
      <c r="P256" s="68" t="str">
        <f>IF(M256="","",INDEX('GSTR-2B IMS'!$L$5:$L$504,M256))</f>
        <v/>
      </c>
      <c r="Q256" s="68" t="str">
        <f>IF(M256="","",INDEX('GSTR-2B IMS'!$M$5:$M$504,M256))</f>
        <v/>
      </c>
      <c r="R256" s="68" t="str">
        <f>IF(M256="","",INDEX('GSTR-2B IMS'!$N$5:$N$504,M256))</f>
        <v/>
      </c>
      <c r="S256" s="68" t="str">
        <f>IF(M256="","",INDEX('GSTR-2B IMS'!$O$5:$O$504,M256))</f>
        <v/>
      </c>
      <c r="T256" s="68" t="str">
        <f>IF(M256="","",INDEX('GSTR-2B IMS'!$P$5:$P$504,M256))</f>
        <v/>
      </c>
      <c r="U256" s="68" t="str">
        <f>IF(M256="","",INDEX('GSTR-2B IMS'!$AF$5:$AF$504,M256))</f>
        <v/>
      </c>
      <c r="V256" s="68" t="str">
        <f t="shared" si="6"/>
        <v/>
      </c>
      <c r="W256" s="68" t="str">
        <f t="shared" si="7"/>
        <v/>
      </c>
      <c r="X256" s="67" t="str">
        <f>IF(A256="","",'Books Register'!AX256)</f>
        <v/>
      </c>
      <c r="Y256" s="67" t="str">
        <f>IF(A256="","",'Books Register'!AV256)</f>
        <v/>
      </c>
      <c r="Z256" s="69" t="str">
        <f>IF(A256="","",'Books Register'!AY256)</f>
        <v/>
      </c>
      <c r="AA256" s="70" t="str">
        <f>IF(A256="","",IF(OR(X256="Duplicate",Y256&lt;&gt;"PASS"),"Critical",IF(X256="Only in Books","High",IF(X256="Exact",IF(ABS(N(W256))&gt;=Setup!$B$23,"High","Low"),"Medium"))))</f>
        <v/>
      </c>
    </row>
    <row r="257" spans="1:27" ht="37.950000000000003" customHeight="1" x14ac:dyDescent="0.25">
      <c r="A257" s="98" t="str">
        <f>IF('Books Register'!A257="","",'Books Register'!A257)</f>
        <v/>
      </c>
      <c r="B257" s="67" t="str">
        <f>IF(A257="","",'Books Register'!C257)</f>
        <v/>
      </c>
      <c r="C257" s="67" t="str">
        <f>IF(A257="","",'Books Register'!D257)</f>
        <v/>
      </c>
      <c r="D257" s="67" t="str">
        <f>IF(A257="","",'Books Register'!F257)</f>
        <v/>
      </c>
      <c r="E257" s="67" t="str">
        <f>IF(A257="","",'Books Register'!G257)</f>
        <v/>
      </c>
      <c r="F257" s="99" t="str">
        <f>IF(A257="","",'Books Register'!H257)</f>
        <v/>
      </c>
      <c r="G257" s="68" t="str">
        <f>IF(A257="","",'Books Register'!L257)</f>
        <v/>
      </c>
      <c r="H257" s="68" t="str">
        <f>IF(A257="","",'Books Register'!M257)</f>
        <v/>
      </c>
      <c r="I257" s="68" t="str">
        <f>IF(A257="","",'Books Register'!N257)</f>
        <v/>
      </c>
      <c r="J257" s="68" t="str">
        <f>IF(A257="","",'Books Register'!O257)</f>
        <v/>
      </c>
      <c r="K257" s="68" t="str">
        <f>IF(A257="","",'Books Register'!P257)</f>
        <v/>
      </c>
      <c r="L257" s="68" t="str">
        <f>IF(A257="","",'Books Register'!AN257)</f>
        <v/>
      </c>
      <c r="M257" s="67" t="str">
        <f>IF(A257="","",'Books Register'!AW257)</f>
        <v/>
      </c>
      <c r="N257" s="67" t="str">
        <f>IF(M257="","",INDEX('GSTR-2B IMS'!$G$5:$G$504,M257))</f>
        <v/>
      </c>
      <c r="O257" s="99" t="str">
        <f>IF(M257="","",INDEX('GSTR-2B IMS'!$H$5:$H$504,M257))</f>
        <v/>
      </c>
      <c r="P257" s="68" t="str">
        <f>IF(M257="","",INDEX('GSTR-2B IMS'!$L$5:$L$504,M257))</f>
        <v/>
      </c>
      <c r="Q257" s="68" t="str">
        <f>IF(M257="","",INDEX('GSTR-2B IMS'!$M$5:$M$504,M257))</f>
        <v/>
      </c>
      <c r="R257" s="68" t="str">
        <f>IF(M257="","",INDEX('GSTR-2B IMS'!$N$5:$N$504,M257))</f>
        <v/>
      </c>
      <c r="S257" s="68" t="str">
        <f>IF(M257="","",INDEX('GSTR-2B IMS'!$O$5:$O$504,M257))</f>
        <v/>
      </c>
      <c r="T257" s="68" t="str">
        <f>IF(M257="","",INDEX('GSTR-2B IMS'!$P$5:$P$504,M257))</f>
        <v/>
      </c>
      <c r="U257" s="68" t="str">
        <f>IF(M257="","",INDEX('GSTR-2B IMS'!$AF$5:$AF$504,M257))</f>
        <v/>
      </c>
      <c r="V257" s="68" t="str">
        <f t="shared" si="6"/>
        <v/>
      </c>
      <c r="W257" s="68" t="str">
        <f t="shared" si="7"/>
        <v/>
      </c>
      <c r="X257" s="67" t="str">
        <f>IF(A257="","",'Books Register'!AX257)</f>
        <v/>
      </c>
      <c r="Y257" s="67" t="str">
        <f>IF(A257="","",'Books Register'!AV257)</f>
        <v/>
      </c>
      <c r="Z257" s="69" t="str">
        <f>IF(A257="","",'Books Register'!AY257)</f>
        <v/>
      </c>
      <c r="AA257" s="70" t="str">
        <f>IF(A257="","",IF(OR(X257="Duplicate",Y257&lt;&gt;"PASS"),"Critical",IF(X257="Only in Books","High",IF(X257="Exact",IF(ABS(N(W257))&gt;=Setup!$B$23,"High","Low"),"Medium"))))</f>
        <v/>
      </c>
    </row>
    <row r="258" spans="1:27" ht="37.950000000000003" customHeight="1" x14ac:dyDescent="0.25">
      <c r="A258" s="98" t="str">
        <f>IF('Books Register'!A258="","",'Books Register'!A258)</f>
        <v/>
      </c>
      <c r="B258" s="67" t="str">
        <f>IF(A258="","",'Books Register'!C258)</f>
        <v/>
      </c>
      <c r="C258" s="67" t="str">
        <f>IF(A258="","",'Books Register'!D258)</f>
        <v/>
      </c>
      <c r="D258" s="67" t="str">
        <f>IF(A258="","",'Books Register'!F258)</f>
        <v/>
      </c>
      <c r="E258" s="67" t="str">
        <f>IF(A258="","",'Books Register'!G258)</f>
        <v/>
      </c>
      <c r="F258" s="99" t="str">
        <f>IF(A258="","",'Books Register'!H258)</f>
        <v/>
      </c>
      <c r="G258" s="68" t="str">
        <f>IF(A258="","",'Books Register'!L258)</f>
        <v/>
      </c>
      <c r="H258" s="68" t="str">
        <f>IF(A258="","",'Books Register'!M258)</f>
        <v/>
      </c>
      <c r="I258" s="68" t="str">
        <f>IF(A258="","",'Books Register'!N258)</f>
        <v/>
      </c>
      <c r="J258" s="68" t="str">
        <f>IF(A258="","",'Books Register'!O258)</f>
        <v/>
      </c>
      <c r="K258" s="68" t="str">
        <f>IF(A258="","",'Books Register'!P258)</f>
        <v/>
      </c>
      <c r="L258" s="68" t="str">
        <f>IF(A258="","",'Books Register'!AN258)</f>
        <v/>
      </c>
      <c r="M258" s="67" t="str">
        <f>IF(A258="","",'Books Register'!AW258)</f>
        <v/>
      </c>
      <c r="N258" s="67" t="str">
        <f>IF(M258="","",INDEX('GSTR-2B IMS'!$G$5:$G$504,M258))</f>
        <v/>
      </c>
      <c r="O258" s="99" t="str">
        <f>IF(M258="","",INDEX('GSTR-2B IMS'!$H$5:$H$504,M258))</f>
        <v/>
      </c>
      <c r="P258" s="68" t="str">
        <f>IF(M258="","",INDEX('GSTR-2B IMS'!$L$5:$L$504,M258))</f>
        <v/>
      </c>
      <c r="Q258" s="68" t="str">
        <f>IF(M258="","",INDEX('GSTR-2B IMS'!$M$5:$M$504,M258))</f>
        <v/>
      </c>
      <c r="R258" s="68" t="str">
        <f>IF(M258="","",INDEX('GSTR-2B IMS'!$N$5:$N$504,M258))</f>
        <v/>
      </c>
      <c r="S258" s="68" t="str">
        <f>IF(M258="","",INDEX('GSTR-2B IMS'!$O$5:$O$504,M258))</f>
        <v/>
      </c>
      <c r="T258" s="68" t="str">
        <f>IF(M258="","",INDEX('GSTR-2B IMS'!$P$5:$P$504,M258))</f>
        <v/>
      </c>
      <c r="U258" s="68" t="str">
        <f>IF(M258="","",INDEX('GSTR-2B IMS'!$AF$5:$AF$504,M258))</f>
        <v/>
      </c>
      <c r="V258" s="68" t="str">
        <f t="shared" si="6"/>
        <v/>
      </c>
      <c r="W258" s="68" t="str">
        <f t="shared" si="7"/>
        <v/>
      </c>
      <c r="X258" s="67" t="str">
        <f>IF(A258="","",'Books Register'!AX258)</f>
        <v/>
      </c>
      <c r="Y258" s="67" t="str">
        <f>IF(A258="","",'Books Register'!AV258)</f>
        <v/>
      </c>
      <c r="Z258" s="69" t="str">
        <f>IF(A258="","",'Books Register'!AY258)</f>
        <v/>
      </c>
      <c r="AA258" s="70" t="str">
        <f>IF(A258="","",IF(OR(X258="Duplicate",Y258&lt;&gt;"PASS"),"Critical",IF(X258="Only in Books","High",IF(X258="Exact",IF(ABS(N(W258))&gt;=Setup!$B$23,"High","Low"),"Medium"))))</f>
        <v/>
      </c>
    </row>
    <row r="259" spans="1:27" ht="37.950000000000003" customHeight="1" x14ac:dyDescent="0.25">
      <c r="A259" s="98" t="str">
        <f>IF('Books Register'!A259="","",'Books Register'!A259)</f>
        <v/>
      </c>
      <c r="B259" s="67" t="str">
        <f>IF(A259="","",'Books Register'!C259)</f>
        <v/>
      </c>
      <c r="C259" s="67" t="str">
        <f>IF(A259="","",'Books Register'!D259)</f>
        <v/>
      </c>
      <c r="D259" s="67" t="str">
        <f>IF(A259="","",'Books Register'!F259)</f>
        <v/>
      </c>
      <c r="E259" s="67" t="str">
        <f>IF(A259="","",'Books Register'!G259)</f>
        <v/>
      </c>
      <c r="F259" s="99" t="str">
        <f>IF(A259="","",'Books Register'!H259)</f>
        <v/>
      </c>
      <c r="G259" s="68" t="str">
        <f>IF(A259="","",'Books Register'!L259)</f>
        <v/>
      </c>
      <c r="H259" s="68" t="str">
        <f>IF(A259="","",'Books Register'!M259)</f>
        <v/>
      </c>
      <c r="I259" s="68" t="str">
        <f>IF(A259="","",'Books Register'!N259)</f>
        <v/>
      </c>
      <c r="J259" s="68" t="str">
        <f>IF(A259="","",'Books Register'!O259)</f>
        <v/>
      </c>
      <c r="K259" s="68" t="str">
        <f>IF(A259="","",'Books Register'!P259)</f>
        <v/>
      </c>
      <c r="L259" s="68" t="str">
        <f>IF(A259="","",'Books Register'!AN259)</f>
        <v/>
      </c>
      <c r="M259" s="67" t="str">
        <f>IF(A259="","",'Books Register'!AW259)</f>
        <v/>
      </c>
      <c r="N259" s="67" t="str">
        <f>IF(M259="","",INDEX('GSTR-2B IMS'!$G$5:$G$504,M259))</f>
        <v/>
      </c>
      <c r="O259" s="99" t="str">
        <f>IF(M259="","",INDEX('GSTR-2B IMS'!$H$5:$H$504,M259))</f>
        <v/>
      </c>
      <c r="P259" s="68" t="str">
        <f>IF(M259="","",INDEX('GSTR-2B IMS'!$L$5:$L$504,M259))</f>
        <v/>
      </c>
      <c r="Q259" s="68" t="str">
        <f>IF(M259="","",INDEX('GSTR-2B IMS'!$M$5:$M$504,M259))</f>
        <v/>
      </c>
      <c r="R259" s="68" t="str">
        <f>IF(M259="","",INDEX('GSTR-2B IMS'!$N$5:$N$504,M259))</f>
        <v/>
      </c>
      <c r="S259" s="68" t="str">
        <f>IF(M259="","",INDEX('GSTR-2B IMS'!$O$5:$O$504,M259))</f>
        <v/>
      </c>
      <c r="T259" s="68" t="str">
        <f>IF(M259="","",INDEX('GSTR-2B IMS'!$P$5:$P$504,M259))</f>
        <v/>
      </c>
      <c r="U259" s="68" t="str">
        <f>IF(M259="","",INDEX('GSTR-2B IMS'!$AF$5:$AF$504,M259))</f>
        <v/>
      </c>
      <c r="V259" s="68" t="str">
        <f t="shared" si="6"/>
        <v/>
      </c>
      <c r="W259" s="68" t="str">
        <f t="shared" si="7"/>
        <v/>
      </c>
      <c r="X259" s="67" t="str">
        <f>IF(A259="","",'Books Register'!AX259)</f>
        <v/>
      </c>
      <c r="Y259" s="67" t="str">
        <f>IF(A259="","",'Books Register'!AV259)</f>
        <v/>
      </c>
      <c r="Z259" s="69" t="str">
        <f>IF(A259="","",'Books Register'!AY259)</f>
        <v/>
      </c>
      <c r="AA259" s="70" t="str">
        <f>IF(A259="","",IF(OR(X259="Duplicate",Y259&lt;&gt;"PASS"),"Critical",IF(X259="Only in Books","High",IF(X259="Exact",IF(ABS(N(W259))&gt;=Setup!$B$23,"High","Low"),"Medium"))))</f>
        <v/>
      </c>
    </row>
    <row r="260" spans="1:27" ht="37.950000000000003" customHeight="1" x14ac:dyDescent="0.25">
      <c r="A260" s="98" t="str">
        <f>IF('Books Register'!A260="","",'Books Register'!A260)</f>
        <v/>
      </c>
      <c r="B260" s="67" t="str">
        <f>IF(A260="","",'Books Register'!C260)</f>
        <v/>
      </c>
      <c r="C260" s="67" t="str">
        <f>IF(A260="","",'Books Register'!D260)</f>
        <v/>
      </c>
      <c r="D260" s="67" t="str">
        <f>IF(A260="","",'Books Register'!F260)</f>
        <v/>
      </c>
      <c r="E260" s="67" t="str">
        <f>IF(A260="","",'Books Register'!G260)</f>
        <v/>
      </c>
      <c r="F260" s="99" t="str">
        <f>IF(A260="","",'Books Register'!H260)</f>
        <v/>
      </c>
      <c r="G260" s="68" t="str">
        <f>IF(A260="","",'Books Register'!L260)</f>
        <v/>
      </c>
      <c r="H260" s="68" t="str">
        <f>IF(A260="","",'Books Register'!M260)</f>
        <v/>
      </c>
      <c r="I260" s="68" t="str">
        <f>IF(A260="","",'Books Register'!N260)</f>
        <v/>
      </c>
      <c r="J260" s="68" t="str">
        <f>IF(A260="","",'Books Register'!O260)</f>
        <v/>
      </c>
      <c r="K260" s="68" t="str">
        <f>IF(A260="","",'Books Register'!P260)</f>
        <v/>
      </c>
      <c r="L260" s="68" t="str">
        <f>IF(A260="","",'Books Register'!AN260)</f>
        <v/>
      </c>
      <c r="M260" s="67" t="str">
        <f>IF(A260="","",'Books Register'!AW260)</f>
        <v/>
      </c>
      <c r="N260" s="67" t="str">
        <f>IF(M260="","",INDEX('GSTR-2B IMS'!$G$5:$G$504,M260))</f>
        <v/>
      </c>
      <c r="O260" s="99" t="str">
        <f>IF(M260="","",INDEX('GSTR-2B IMS'!$H$5:$H$504,M260))</f>
        <v/>
      </c>
      <c r="P260" s="68" t="str">
        <f>IF(M260="","",INDEX('GSTR-2B IMS'!$L$5:$L$504,M260))</f>
        <v/>
      </c>
      <c r="Q260" s="68" t="str">
        <f>IF(M260="","",INDEX('GSTR-2B IMS'!$M$5:$M$504,M260))</f>
        <v/>
      </c>
      <c r="R260" s="68" t="str">
        <f>IF(M260="","",INDEX('GSTR-2B IMS'!$N$5:$N$504,M260))</f>
        <v/>
      </c>
      <c r="S260" s="68" t="str">
        <f>IF(M260="","",INDEX('GSTR-2B IMS'!$O$5:$O$504,M260))</f>
        <v/>
      </c>
      <c r="T260" s="68" t="str">
        <f>IF(M260="","",INDEX('GSTR-2B IMS'!$P$5:$P$504,M260))</f>
        <v/>
      </c>
      <c r="U260" s="68" t="str">
        <f>IF(M260="","",INDEX('GSTR-2B IMS'!$AF$5:$AF$504,M260))</f>
        <v/>
      </c>
      <c r="V260" s="68" t="str">
        <f t="shared" si="6"/>
        <v/>
      </c>
      <c r="W260" s="68" t="str">
        <f t="shared" si="7"/>
        <v/>
      </c>
      <c r="X260" s="67" t="str">
        <f>IF(A260="","",'Books Register'!AX260)</f>
        <v/>
      </c>
      <c r="Y260" s="67" t="str">
        <f>IF(A260="","",'Books Register'!AV260)</f>
        <v/>
      </c>
      <c r="Z260" s="69" t="str">
        <f>IF(A260="","",'Books Register'!AY260)</f>
        <v/>
      </c>
      <c r="AA260" s="70" t="str">
        <f>IF(A260="","",IF(OR(X260="Duplicate",Y260&lt;&gt;"PASS"),"Critical",IF(X260="Only in Books","High",IF(X260="Exact",IF(ABS(N(W260))&gt;=Setup!$B$23,"High","Low"),"Medium"))))</f>
        <v/>
      </c>
    </row>
    <row r="261" spans="1:27" ht="37.950000000000003" customHeight="1" x14ac:dyDescent="0.25">
      <c r="A261" s="98" t="str">
        <f>IF('Books Register'!A261="","",'Books Register'!A261)</f>
        <v/>
      </c>
      <c r="B261" s="67" t="str">
        <f>IF(A261="","",'Books Register'!C261)</f>
        <v/>
      </c>
      <c r="C261" s="67" t="str">
        <f>IF(A261="","",'Books Register'!D261)</f>
        <v/>
      </c>
      <c r="D261" s="67" t="str">
        <f>IF(A261="","",'Books Register'!F261)</f>
        <v/>
      </c>
      <c r="E261" s="67" t="str">
        <f>IF(A261="","",'Books Register'!G261)</f>
        <v/>
      </c>
      <c r="F261" s="99" t="str">
        <f>IF(A261="","",'Books Register'!H261)</f>
        <v/>
      </c>
      <c r="G261" s="68" t="str">
        <f>IF(A261="","",'Books Register'!L261)</f>
        <v/>
      </c>
      <c r="H261" s="68" t="str">
        <f>IF(A261="","",'Books Register'!M261)</f>
        <v/>
      </c>
      <c r="I261" s="68" t="str">
        <f>IF(A261="","",'Books Register'!N261)</f>
        <v/>
      </c>
      <c r="J261" s="68" t="str">
        <f>IF(A261="","",'Books Register'!O261)</f>
        <v/>
      </c>
      <c r="K261" s="68" t="str">
        <f>IF(A261="","",'Books Register'!P261)</f>
        <v/>
      </c>
      <c r="L261" s="68" t="str">
        <f>IF(A261="","",'Books Register'!AN261)</f>
        <v/>
      </c>
      <c r="M261" s="67" t="str">
        <f>IF(A261="","",'Books Register'!AW261)</f>
        <v/>
      </c>
      <c r="N261" s="67" t="str">
        <f>IF(M261="","",INDEX('GSTR-2B IMS'!$G$5:$G$504,M261))</f>
        <v/>
      </c>
      <c r="O261" s="99" t="str">
        <f>IF(M261="","",INDEX('GSTR-2B IMS'!$H$5:$H$504,M261))</f>
        <v/>
      </c>
      <c r="P261" s="68" t="str">
        <f>IF(M261="","",INDEX('GSTR-2B IMS'!$L$5:$L$504,M261))</f>
        <v/>
      </c>
      <c r="Q261" s="68" t="str">
        <f>IF(M261="","",INDEX('GSTR-2B IMS'!$M$5:$M$504,M261))</f>
        <v/>
      </c>
      <c r="R261" s="68" t="str">
        <f>IF(M261="","",INDEX('GSTR-2B IMS'!$N$5:$N$504,M261))</f>
        <v/>
      </c>
      <c r="S261" s="68" t="str">
        <f>IF(M261="","",INDEX('GSTR-2B IMS'!$O$5:$O$504,M261))</f>
        <v/>
      </c>
      <c r="T261" s="68" t="str">
        <f>IF(M261="","",INDEX('GSTR-2B IMS'!$P$5:$P$504,M261))</f>
        <v/>
      </c>
      <c r="U261" s="68" t="str">
        <f>IF(M261="","",INDEX('GSTR-2B IMS'!$AF$5:$AF$504,M261))</f>
        <v/>
      </c>
      <c r="V261" s="68" t="str">
        <f t="shared" ref="V261:V324" si="8">IF(OR(A261="",M261=""),"",G261-P261)</f>
        <v/>
      </c>
      <c r="W261" s="68" t="str">
        <f t="shared" ref="W261:W324" si="9">IF(OR(A261="",M261=""),"",L261-U261)</f>
        <v/>
      </c>
      <c r="X261" s="67" t="str">
        <f>IF(A261="","",'Books Register'!AX261)</f>
        <v/>
      </c>
      <c r="Y261" s="67" t="str">
        <f>IF(A261="","",'Books Register'!AV261)</f>
        <v/>
      </c>
      <c r="Z261" s="69" t="str">
        <f>IF(A261="","",'Books Register'!AY261)</f>
        <v/>
      </c>
      <c r="AA261" s="70" t="str">
        <f>IF(A261="","",IF(OR(X261="Duplicate",Y261&lt;&gt;"PASS"),"Critical",IF(X261="Only in Books","High",IF(X261="Exact",IF(ABS(N(W261))&gt;=Setup!$B$23,"High","Low"),"Medium"))))</f>
        <v/>
      </c>
    </row>
    <row r="262" spans="1:27" ht="37.950000000000003" customHeight="1" x14ac:dyDescent="0.25">
      <c r="A262" s="98" t="str">
        <f>IF('Books Register'!A262="","",'Books Register'!A262)</f>
        <v/>
      </c>
      <c r="B262" s="67" t="str">
        <f>IF(A262="","",'Books Register'!C262)</f>
        <v/>
      </c>
      <c r="C262" s="67" t="str">
        <f>IF(A262="","",'Books Register'!D262)</f>
        <v/>
      </c>
      <c r="D262" s="67" t="str">
        <f>IF(A262="","",'Books Register'!F262)</f>
        <v/>
      </c>
      <c r="E262" s="67" t="str">
        <f>IF(A262="","",'Books Register'!G262)</f>
        <v/>
      </c>
      <c r="F262" s="99" t="str">
        <f>IF(A262="","",'Books Register'!H262)</f>
        <v/>
      </c>
      <c r="G262" s="68" t="str">
        <f>IF(A262="","",'Books Register'!L262)</f>
        <v/>
      </c>
      <c r="H262" s="68" t="str">
        <f>IF(A262="","",'Books Register'!M262)</f>
        <v/>
      </c>
      <c r="I262" s="68" t="str">
        <f>IF(A262="","",'Books Register'!N262)</f>
        <v/>
      </c>
      <c r="J262" s="68" t="str">
        <f>IF(A262="","",'Books Register'!O262)</f>
        <v/>
      </c>
      <c r="K262" s="68" t="str">
        <f>IF(A262="","",'Books Register'!P262)</f>
        <v/>
      </c>
      <c r="L262" s="68" t="str">
        <f>IF(A262="","",'Books Register'!AN262)</f>
        <v/>
      </c>
      <c r="M262" s="67" t="str">
        <f>IF(A262="","",'Books Register'!AW262)</f>
        <v/>
      </c>
      <c r="N262" s="67" t="str">
        <f>IF(M262="","",INDEX('GSTR-2B IMS'!$G$5:$G$504,M262))</f>
        <v/>
      </c>
      <c r="O262" s="99" t="str">
        <f>IF(M262="","",INDEX('GSTR-2B IMS'!$H$5:$H$504,M262))</f>
        <v/>
      </c>
      <c r="P262" s="68" t="str">
        <f>IF(M262="","",INDEX('GSTR-2B IMS'!$L$5:$L$504,M262))</f>
        <v/>
      </c>
      <c r="Q262" s="68" t="str">
        <f>IF(M262="","",INDEX('GSTR-2B IMS'!$M$5:$M$504,M262))</f>
        <v/>
      </c>
      <c r="R262" s="68" t="str">
        <f>IF(M262="","",INDEX('GSTR-2B IMS'!$N$5:$N$504,M262))</f>
        <v/>
      </c>
      <c r="S262" s="68" t="str">
        <f>IF(M262="","",INDEX('GSTR-2B IMS'!$O$5:$O$504,M262))</f>
        <v/>
      </c>
      <c r="T262" s="68" t="str">
        <f>IF(M262="","",INDEX('GSTR-2B IMS'!$P$5:$P$504,M262))</f>
        <v/>
      </c>
      <c r="U262" s="68" t="str">
        <f>IF(M262="","",INDEX('GSTR-2B IMS'!$AF$5:$AF$504,M262))</f>
        <v/>
      </c>
      <c r="V262" s="68" t="str">
        <f t="shared" si="8"/>
        <v/>
      </c>
      <c r="W262" s="68" t="str">
        <f t="shared" si="9"/>
        <v/>
      </c>
      <c r="X262" s="67" t="str">
        <f>IF(A262="","",'Books Register'!AX262)</f>
        <v/>
      </c>
      <c r="Y262" s="67" t="str">
        <f>IF(A262="","",'Books Register'!AV262)</f>
        <v/>
      </c>
      <c r="Z262" s="69" t="str">
        <f>IF(A262="","",'Books Register'!AY262)</f>
        <v/>
      </c>
      <c r="AA262" s="70" t="str">
        <f>IF(A262="","",IF(OR(X262="Duplicate",Y262&lt;&gt;"PASS"),"Critical",IF(X262="Only in Books","High",IF(X262="Exact",IF(ABS(N(W262))&gt;=Setup!$B$23,"High","Low"),"Medium"))))</f>
        <v/>
      </c>
    </row>
    <row r="263" spans="1:27" ht="37.950000000000003" customHeight="1" x14ac:dyDescent="0.25">
      <c r="A263" s="98" t="str">
        <f>IF('Books Register'!A263="","",'Books Register'!A263)</f>
        <v/>
      </c>
      <c r="B263" s="67" t="str">
        <f>IF(A263="","",'Books Register'!C263)</f>
        <v/>
      </c>
      <c r="C263" s="67" t="str">
        <f>IF(A263="","",'Books Register'!D263)</f>
        <v/>
      </c>
      <c r="D263" s="67" t="str">
        <f>IF(A263="","",'Books Register'!F263)</f>
        <v/>
      </c>
      <c r="E263" s="67" t="str">
        <f>IF(A263="","",'Books Register'!G263)</f>
        <v/>
      </c>
      <c r="F263" s="99" t="str">
        <f>IF(A263="","",'Books Register'!H263)</f>
        <v/>
      </c>
      <c r="G263" s="68" t="str">
        <f>IF(A263="","",'Books Register'!L263)</f>
        <v/>
      </c>
      <c r="H263" s="68" t="str">
        <f>IF(A263="","",'Books Register'!M263)</f>
        <v/>
      </c>
      <c r="I263" s="68" t="str">
        <f>IF(A263="","",'Books Register'!N263)</f>
        <v/>
      </c>
      <c r="J263" s="68" t="str">
        <f>IF(A263="","",'Books Register'!O263)</f>
        <v/>
      </c>
      <c r="K263" s="68" t="str">
        <f>IF(A263="","",'Books Register'!P263)</f>
        <v/>
      </c>
      <c r="L263" s="68" t="str">
        <f>IF(A263="","",'Books Register'!AN263)</f>
        <v/>
      </c>
      <c r="M263" s="67" t="str">
        <f>IF(A263="","",'Books Register'!AW263)</f>
        <v/>
      </c>
      <c r="N263" s="67" t="str">
        <f>IF(M263="","",INDEX('GSTR-2B IMS'!$G$5:$G$504,M263))</f>
        <v/>
      </c>
      <c r="O263" s="99" t="str">
        <f>IF(M263="","",INDEX('GSTR-2B IMS'!$H$5:$H$504,M263))</f>
        <v/>
      </c>
      <c r="P263" s="68" t="str">
        <f>IF(M263="","",INDEX('GSTR-2B IMS'!$L$5:$L$504,M263))</f>
        <v/>
      </c>
      <c r="Q263" s="68" t="str">
        <f>IF(M263="","",INDEX('GSTR-2B IMS'!$M$5:$M$504,M263))</f>
        <v/>
      </c>
      <c r="R263" s="68" t="str">
        <f>IF(M263="","",INDEX('GSTR-2B IMS'!$N$5:$N$504,M263))</f>
        <v/>
      </c>
      <c r="S263" s="68" t="str">
        <f>IF(M263="","",INDEX('GSTR-2B IMS'!$O$5:$O$504,M263))</f>
        <v/>
      </c>
      <c r="T263" s="68" t="str">
        <f>IF(M263="","",INDEX('GSTR-2B IMS'!$P$5:$P$504,M263))</f>
        <v/>
      </c>
      <c r="U263" s="68" t="str">
        <f>IF(M263="","",INDEX('GSTR-2B IMS'!$AF$5:$AF$504,M263))</f>
        <v/>
      </c>
      <c r="V263" s="68" t="str">
        <f t="shared" si="8"/>
        <v/>
      </c>
      <c r="W263" s="68" t="str">
        <f t="shared" si="9"/>
        <v/>
      </c>
      <c r="X263" s="67" t="str">
        <f>IF(A263="","",'Books Register'!AX263)</f>
        <v/>
      </c>
      <c r="Y263" s="67" t="str">
        <f>IF(A263="","",'Books Register'!AV263)</f>
        <v/>
      </c>
      <c r="Z263" s="69" t="str">
        <f>IF(A263="","",'Books Register'!AY263)</f>
        <v/>
      </c>
      <c r="AA263" s="70" t="str">
        <f>IF(A263="","",IF(OR(X263="Duplicate",Y263&lt;&gt;"PASS"),"Critical",IF(X263="Only in Books","High",IF(X263="Exact",IF(ABS(N(W263))&gt;=Setup!$B$23,"High","Low"),"Medium"))))</f>
        <v/>
      </c>
    </row>
    <row r="264" spans="1:27" ht="37.950000000000003" customHeight="1" x14ac:dyDescent="0.25">
      <c r="A264" s="98" t="str">
        <f>IF('Books Register'!A264="","",'Books Register'!A264)</f>
        <v/>
      </c>
      <c r="B264" s="67" t="str">
        <f>IF(A264="","",'Books Register'!C264)</f>
        <v/>
      </c>
      <c r="C264" s="67" t="str">
        <f>IF(A264="","",'Books Register'!D264)</f>
        <v/>
      </c>
      <c r="D264" s="67" t="str">
        <f>IF(A264="","",'Books Register'!F264)</f>
        <v/>
      </c>
      <c r="E264" s="67" t="str">
        <f>IF(A264="","",'Books Register'!G264)</f>
        <v/>
      </c>
      <c r="F264" s="99" t="str">
        <f>IF(A264="","",'Books Register'!H264)</f>
        <v/>
      </c>
      <c r="G264" s="68" t="str">
        <f>IF(A264="","",'Books Register'!L264)</f>
        <v/>
      </c>
      <c r="H264" s="68" t="str">
        <f>IF(A264="","",'Books Register'!M264)</f>
        <v/>
      </c>
      <c r="I264" s="68" t="str">
        <f>IF(A264="","",'Books Register'!N264)</f>
        <v/>
      </c>
      <c r="J264" s="68" t="str">
        <f>IF(A264="","",'Books Register'!O264)</f>
        <v/>
      </c>
      <c r="K264" s="68" t="str">
        <f>IF(A264="","",'Books Register'!P264)</f>
        <v/>
      </c>
      <c r="L264" s="68" t="str">
        <f>IF(A264="","",'Books Register'!AN264)</f>
        <v/>
      </c>
      <c r="M264" s="67" t="str">
        <f>IF(A264="","",'Books Register'!AW264)</f>
        <v/>
      </c>
      <c r="N264" s="67" t="str">
        <f>IF(M264="","",INDEX('GSTR-2B IMS'!$G$5:$G$504,M264))</f>
        <v/>
      </c>
      <c r="O264" s="99" t="str">
        <f>IF(M264="","",INDEX('GSTR-2B IMS'!$H$5:$H$504,M264))</f>
        <v/>
      </c>
      <c r="P264" s="68" t="str">
        <f>IF(M264="","",INDEX('GSTR-2B IMS'!$L$5:$L$504,M264))</f>
        <v/>
      </c>
      <c r="Q264" s="68" t="str">
        <f>IF(M264="","",INDEX('GSTR-2B IMS'!$M$5:$M$504,M264))</f>
        <v/>
      </c>
      <c r="R264" s="68" t="str">
        <f>IF(M264="","",INDEX('GSTR-2B IMS'!$N$5:$N$504,M264))</f>
        <v/>
      </c>
      <c r="S264" s="68" t="str">
        <f>IF(M264="","",INDEX('GSTR-2B IMS'!$O$5:$O$504,M264))</f>
        <v/>
      </c>
      <c r="T264" s="68" t="str">
        <f>IF(M264="","",INDEX('GSTR-2B IMS'!$P$5:$P$504,M264))</f>
        <v/>
      </c>
      <c r="U264" s="68" t="str">
        <f>IF(M264="","",INDEX('GSTR-2B IMS'!$AF$5:$AF$504,M264))</f>
        <v/>
      </c>
      <c r="V264" s="68" t="str">
        <f t="shared" si="8"/>
        <v/>
      </c>
      <c r="W264" s="68" t="str">
        <f t="shared" si="9"/>
        <v/>
      </c>
      <c r="X264" s="67" t="str">
        <f>IF(A264="","",'Books Register'!AX264)</f>
        <v/>
      </c>
      <c r="Y264" s="67" t="str">
        <f>IF(A264="","",'Books Register'!AV264)</f>
        <v/>
      </c>
      <c r="Z264" s="69" t="str">
        <f>IF(A264="","",'Books Register'!AY264)</f>
        <v/>
      </c>
      <c r="AA264" s="70" t="str">
        <f>IF(A264="","",IF(OR(X264="Duplicate",Y264&lt;&gt;"PASS"),"Critical",IF(X264="Only in Books","High",IF(X264="Exact",IF(ABS(N(W264))&gt;=Setup!$B$23,"High","Low"),"Medium"))))</f>
        <v/>
      </c>
    </row>
    <row r="265" spans="1:27" ht="37.950000000000003" customHeight="1" x14ac:dyDescent="0.25">
      <c r="A265" s="98" t="str">
        <f>IF('Books Register'!A265="","",'Books Register'!A265)</f>
        <v/>
      </c>
      <c r="B265" s="67" t="str">
        <f>IF(A265="","",'Books Register'!C265)</f>
        <v/>
      </c>
      <c r="C265" s="67" t="str">
        <f>IF(A265="","",'Books Register'!D265)</f>
        <v/>
      </c>
      <c r="D265" s="67" t="str">
        <f>IF(A265="","",'Books Register'!F265)</f>
        <v/>
      </c>
      <c r="E265" s="67" t="str">
        <f>IF(A265="","",'Books Register'!G265)</f>
        <v/>
      </c>
      <c r="F265" s="99" t="str">
        <f>IF(A265="","",'Books Register'!H265)</f>
        <v/>
      </c>
      <c r="G265" s="68" t="str">
        <f>IF(A265="","",'Books Register'!L265)</f>
        <v/>
      </c>
      <c r="H265" s="68" t="str">
        <f>IF(A265="","",'Books Register'!M265)</f>
        <v/>
      </c>
      <c r="I265" s="68" t="str">
        <f>IF(A265="","",'Books Register'!N265)</f>
        <v/>
      </c>
      <c r="J265" s="68" t="str">
        <f>IF(A265="","",'Books Register'!O265)</f>
        <v/>
      </c>
      <c r="K265" s="68" t="str">
        <f>IF(A265="","",'Books Register'!P265)</f>
        <v/>
      </c>
      <c r="L265" s="68" t="str">
        <f>IF(A265="","",'Books Register'!AN265)</f>
        <v/>
      </c>
      <c r="M265" s="67" t="str">
        <f>IF(A265="","",'Books Register'!AW265)</f>
        <v/>
      </c>
      <c r="N265" s="67" t="str">
        <f>IF(M265="","",INDEX('GSTR-2B IMS'!$G$5:$G$504,M265))</f>
        <v/>
      </c>
      <c r="O265" s="99" t="str">
        <f>IF(M265="","",INDEX('GSTR-2B IMS'!$H$5:$H$504,M265))</f>
        <v/>
      </c>
      <c r="P265" s="68" t="str">
        <f>IF(M265="","",INDEX('GSTR-2B IMS'!$L$5:$L$504,M265))</f>
        <v/>
      </c>
      <c r="Q265" s="68" t="str">
        <f>IF(M265="","",INDEX('GSTR-2B IMS'!$M$5:$M$504,M265))</f>
        <v/>
      </c>
      <c r="R265" s="68" t="str">
        <f>IF(M265="","",INDEX('GSTR-2B IMS'!$N$5:$N$504,M265))</f>
        <v/>
      </c>
      <c r="S265" s="68" t="str">
        <f>IF(M265="","",INDEX('GSTR-2B IMS'!$O$5:$O$504,M265))</f>
        <v/>
      </c>
      <c r="T265" s="68" t="str">
        <f>IF(M265="","",INDEX('GSTR-2B IMS'!$P$5:$P$504,M265))</f>
        <v/>
      </c>
      <c r="U265" s="68" t="str">
        <f>IF(M265="","",INDEX('GSTR-2B IMS'!$AF$5:$AF$504,M265))</f>
        <v/>
      </c>
      <c r="V265" s="68" t="str">
        <f t="shared" si="8"/>
        <v/>
      </c>
      <c r="W265" s="68" t="str">
        <f t="shared" si="9"/>
        <v/>
      </c>
      <c r="X265" s="67" t="str">
        <f>IF(A265="","",'Books Register'!AX265)</f>
        <v/>
      </c>
      <c r="Y265" s="67" t="str">
        <f>IF(A265="","",'Books Register'!AV265)</f>
        <v/>
      </c>
      <c r="Z265" s="69" t="str">
        <f>IF(A265="","",'Books Register'!AY265)</f>
        <v/>
      </c>
      <c r="AA265" s="70" t="str">
        <f>IF(A265="","",IF(OR(X265="Duplicate",Y265&lt;&gt;"PASS"),"Critical",IF(X265="Only in Books","High",IF(X265="Exact",IF(ABS(N(W265))&gt;=Setup!$B$23,"High","Low"),"Medium"))))</f>
        <v/>
      </c>
    </row>
    <row r="266" spans="1:27" ht="37.950000000000003" customHeight="1" x14ac:dyDescent="0.25">
      <c r="A266" s="98" t="str">
        <f>IF('Books Register'!A266="","",'Books Register'!A266)</f>
        <v/>
      </c>
      <c r="B266" s="67" t="str">
        <f>IF(A266="","",'Books Register'!C266)</f>
        <v/>
      </c>
      <c r="C266" s="67" t="str">
        <f>IF(A266="","",'Books Register'!D266)</f>
        <v/>
      </c>
      <c r="D266" s="67" t="str">
        <f>IF(A266="","",'Books Register'!F266)</f>
        <v/>
      </c>
      <c r="E266" s="67" t="str">
        <f>IF(A266="","",'Books Register'!G266)</f>
        <v/>
      </c>
      <c r="F266" s="99" t="str">
        <f>IF(A266="","",'Books Register'!H266)</f>
        <v/>
      </c>
      <c r="G266" s="68" t="str">
        <f>IF(A266="","",'Books Register'!L266)</f>
        <v/>
      </c>
      <c r="H266" s="68" t="str">
        <f>IF(A266="","",'Books Register'!M266)</f>
        <v/>
      </c>
      <c r="I266" s="68" t="str">
        <f>IF(A266="","",'Books Register'!N266)</f>
        <v/>
      </c>
      <c r="J266" s="68" t="str">
        <f>IF(A266="","",'Books Register'!O266)</f>
        <v/>
      </c>
      <c r="K266" s="68" t="str">
        <f>IF(A266="","",'Books Register'!P266)</f>
        <v/>
      </c>
      <c r="L266" s="68" t="str">
        <f>IF(A266="","",'Books Register'!AN266)</f>
        <v/>
      </c>
      <c r="M266" s="67" t="str">
        <f>IF(A266="","",'Books Register'!AW266)</f>
        <v/>
      </c>
      <c r="N266" s="67" t="str">
        <f>IF(M266="","",INDEX('GSTR-2B IMS'!$G$5:$G$504,M266))</f>
        <v/>
      </c>
      <c r="O266" s="99" t="str">
        <f>IF(M266="","",INDEX('GSTR-2B IMS'!$H$5:$H$504,M266))</f>
        <v/>
      </c>
      <c r="P266" s="68" t="str">
        <f>IF(M266="","",INDEX('GSTR-2B IMS'!$L$5:$L$504,M266))</f>
        <v/>
      </c>
      <c r="Q266" s="68" t="str">
        <f>IF(M266="","",INDEX('GSTR-2B IMS'!$M$5:$M$504,M266))</f>
        <v/>
      </c>
      <c r="R266" s="68" t="str">
        <f>IF(M266="","",INDEX('GSTR-2B IMS'!$N$5:$N$504,M266))</f>
        <v/>
      </c>
      <c r="S266" s="68" t="str">
        <f>IF(M266="","",INDEX('GSTR-2B IMS'!$O$5:$O$504,M266))</f>
        <v/>
      </c>
      <c r="T266" s="68" t="str">
        <f>IF(M266="","",INDEX('GSTR-2B IMS'!$P$5:$P$504,M266))</f>
        <v/>
      </c>
      <c r="U266" s="68" t="str">
        <f>IF(M266="","",INDEX('GSTR-2B IMS'!$AF$5:$AF$504,M266))</f>
        <v/>
      </c>
      <c r="V266" s="68" t="str">
        <f t="shared" si="8"/>
        <v/>
      </c>
      <c r="W266" s="68" t="str">
        <f t="shared" si="9"/>
        <v/>
      </c>
      <c r="X266" s="67" t="str">
        <f>IF(A266="","",'Books Register'!AX266)</f>
        <v/>
      </c>
      <c r="Y266" s="67" t="str">
        <f>IF(A266="","",'Books Register'!AV266)</f>
        <v/>
      </c>
      <c r="Z266" s="69" t="str">
        <f>IF(A266="","",'Books Register'!AY266)</f>
        <v/>
      </c>
      <c r="AA266" s="70" t="str">
        <f>IF(A266="","",IF(OR(X266="Duplicate",Y266&lt;&gt;"PASS"),"Critical",IF(X266="Only in Books","High",IF(X266="Exact",IF(ABS(N(W266))&gt;=Setup!$B$23,"High","Low"),"Medium"))))</f>
        <v/>
      </c>
    </row>
    <row r="267" spans="1:27" ht="37.950000000000003" customHeight="1" x14ac:dyDescent="0.25">
      <c r="A267" s="98" t="str">
        <f>IF('Books Register'!A267="","",'Books Register'!A267)</f>
        <v/>
      </c>
      <c r="B267" s="67" t="str">
        <f>IF(A267="","",'Books Register'!C267)</f>
        <v/>
      </c>
      <c r="C267" s="67" t="str">
        <f>IF(A267="","",'Books Register'!D267)</f>
        <v/>
      </c>
      <c r="D267" s="67" t="str">
        <f>IF(A267="","",'Books Register'!F267)</f>
        <v/>
      </c>
      <c r="E267" s="67" t="str">
        <f>IF(A267="","",'Books Register'!G267)</f>
        <v/>
      </c>
      <c r="F267" s="99" t="str">
        <f>IF(A267="","",'Books Register'!H267)</f>
        <v/>
      </c>
      <c r="G267" s="68" t="str">
        <f>IF(A267="","",'Books Register'!L267)</f>
        <v/>
      </c>
      <c r="H267" s="68" t="str">
        <f>IF(A267="","",'Books Register'!M267)</f>
        <v/>
      </c>
      <c r="I267" s="68" t="str">
        <f>IF(A267="","",'Books Register'!N267)</f>
        <v/>
      </c>
      <c r="J267" s="68" t="str">
        <f>IF(A267="","",'Books Register'!O267)</f>
        <v/>
      </c>
      <c r="K267" s="68" t="str">
        <f>IF(A267="","",'Books Register'!P267)</f>
        <v/>
      </c>
      <c r="L267" s="68" t="str">
        <f>IF(A267="","",'Books Register'!AN267)</f>
        <v/>
      </c>
      <c r="M267" s="67" t="str">
        <f>IF(A267="","",'Books Register'!AW267)</f>
        <v/>
      </c>
      <c r="N267" s="67" t="str">
        <f>IF(M267="","",INDEX('GSTR-2B IMS'!$G$5:$G$504,M267))</f>
        <v/>
      </c>
      <c r="O267" s="99" t="str">
        <f>IF(M267="","",INDEX('GSTR-2B IMS'!$H$5:$H$504,M267))</f>
        <v/>
      </c>
      <c r="P267" s="68" t="str">
        <f>IF(M267="","",INDEX('GSTR-2B IMS'!$L$5:$L$504,M267))</f>
        <v/>
      </c>
      <c r="Q267" s="68" t="str">
        <f>IF(M267="","",INDEX('GSTR-2B IMS'!$M$5:$M$504,M267))</f>
        <v/>
      </c>
      <c r="R267" s="68" t="str">
        <f>IF(M267="","",INDEX('GSTR-2B IMS'!$N$5:$N$504,M267))</f>
        <v/>
      </c>
      <c r="S267" s="68" t="str">
        <f>IF(M267="","",INDEX('GSTR-2B IMS'!$O$5:$O$504,M267))</f>
        <v/>
      </c>
      <c r="T267" s="68" t="str">
        <f>IF(M267="","",INDEX('GSTR-2B IMS'!$P$5:$P$504,M267))</f>
        <v/>
      </c>
      <c r="U267" s="68" t="str">
        <f>IF(M267="","",INDEX('GSTR-2B IMS'!$AF$5:$AF$504,M267))</f>
        <v/>
      </c>
      <c r="V267" s="68" t="str">
        <f t="shared" si="8"/>
        <v/>
      </c>
      <c r="W267" s="68" t="str">
        <f t="shared" si="9"/>
        <v/>
      </c>
      <c r="X267" s="67" t="str">
        <f>IF(A267="","",'Books Register'!AX267)</f>
        <v/>
      </c>
      <c r="Y267" s="67" t="str">
        <f>IF(A267="","",'Books Register'!AV267)</f>
        <v/>
      </c>
      <c r="Z267" s="69" t="str">
        <f>IF(A267="","",'Books Register'!AY267)</f>
        <v/>
      </c>
      <c r="AA267" s="70" t="str">
        <f>IF(A267="","",IF(OR(X267="Duplicate",Y267&lt;&gt;"PASS"),"Critical",IF(X267="Only in Books","High",IF(X267="Exact",IF(ABS(N(W267))&gt;=Setup!$B$23,"High","Low"),"Medium"))))</f>
        <v/>
      </c>
    </row>
    <row r="268" spans="1:27" ht="37.950000000000003" customHeight="1" x14ac:dyDescent="0.25">
      <c r="A268" s="98" t="str">
        <f>IF('Books Register'!A268="","",'Books Register'!A268)</f>
        <v/>
      </c>
      <c r="B268" s="67" t="str">
        <f>IF(A268="","",'Books Register'!C268)</f>
        <v/>
      </c>
      <c r="C268" s="67" t="str">
        <f>IF(A268="","",'Books Register'!D268)</f>
        <v/>
      </c>
      <c r="D268" s="67" t="str">
        <f>IF(A268="","",'Books Register'!F268)</f>
        <v/>
      </c>
      <c r="E268" s="67" t="str">
        <f>IF(A268="","",'Books Register'!G268)</f>
        <v/>
      </c>
      <c r="F268" s="99" t="str">
        <f>IF(A268="","",'Books Register'!H268)</f>
        <v/>
      </c>
      <c r="G268" s="68" t="str">
        <f>IF(A268="","",'Books Register'!L268)</f>
        <v/>
      </c>
      <c r="H268" s="68" t="str">
        <f>IF(A268="","",'Books Register'!M268)</f>
        <v/>
      </c>
      <c r="I268" s="68" t="str">
        <f>IF(A268="","",'Books Register'!N268)</f>
        <v/>
      </c>
      <c r="J268" s="68" t="str">
        <f>IF(A268="","",'Books Register'!O268)</f>
        <v/>
      </c>
      <c r="K268" s="68" t="str">
        <f>IF(A268="","",'Books Register'!P268)</f>
        <v/>
      </c>
      <c r="L268" s="68" t="str">
        <f>IF(A268="","",'Books Register'!AN268)</f>
        <v/>
      </c>
      <c r="M268" s="67" t="str">
        <f>IF(A268="","",'Books Register'!AW268)</f>
        <v/>
      </c>
      <c r="N268" s="67" t="str">
        <f>IF(M268="","",INDEX('GSTR-2B IMS'!$G$5:$G$504,M268))</f>
        <v/>
      </c>
      <c r="O268" s="99" t="str">
        <f>IF(M268="","",INDEX('GSTR-2B IMS'!$H$5:$H$504,M268))</f>
        <v/>
      </c>
      <c r="P268" s="68" t="str">
        <f>IF(M268="","",INDEX('GSTR-2B IMS'!$L$5:$L$504,M268))</f>
        <v/>
      </c>
      <c r="Q268" s="68" t="str">
        <f>IF(M268="","",INDEX('GSTR-2B IMS'!$M$5:$M$504,M268))</f>
        <v/>
      </c>
      <c r="R268" s="68" t="str">
        <f>IF(M268="","",INDEX('GSTR-2B IMS'!$N$5:$N$504,M268))</f>
        <v/>
      </c>
      <c r="S268" s="68" t="str">
        <f>IF(M268="","",INDEX('GSTR-2B IMS'!$O$5:$O$504,M268))</f>
        <v/>
      </c>
      <c r="T268" s="68" t="str">
        <f>IF(M268="","",INDEX('GSTR-2B IMS'!$P$5:$P$504,M268))</f>
        <v/>
      </c>
      <c r="U268" s="68" t="str">
        <f>IF(M268="","",INDEX('GSTR-2B IMS'!$AF$5:$AF$504,M268))</f>
        <v/>
      </c>
      <c r="V268" s="68" t="str">
        <f t="shared" si="8"/>
        <v/>
      </c>
      <c r="W268" s="68" t="str">
        <f t="shared" si="9"/>
        <v/>
      </c>
      <c r="X268" s="67" t="str">
        <f>IF(A268="","",'Books Register'!AX268)</f>
        <v/>
      </c>
      <c r="Y268" s="67" t="str">
        <f>IF(A268="","",'Books Register'!AV268)</f>
        <v/>
      </c>
      <c r="Z268" s="69" t="str">
        <f>IF(A268="","",'Books Register'!AY268)</f>
        <v/>
      </c>
      <c r="AA268" s="70" t="str">
        <f>IF(A268="","",IF(OR(X268="Duplicate",Y268&lt;&gt;"PASS"),"Critical",IF(X268="Only in Books","High",IF(X268="Exact",IF(ABS(N(W268))&gt;=Setup!$B$23,"High","Low"),"Medium"))))</f>
        <v/>
      </c>
    </row>
    <row r="269" spans="1:27" ht="37.950000000000003" customHeight="1" x14ac:dyDescent="0.25">
      <c r="A269" s="98" t="str">
        <f>IF('Books Register'!A269="","",'Books Register'!A269)</f>
        <v/>
      </c>
      <c r="B269" s="67" t="str">
        <f>IF(A269="","",'Books Register'!C269)</f>
        <v/>
      </c>
      <c r="C269" s="67" t="str">
        <f>IF(A269="","",'Books Register'!D269)</f>
        <v/>
      </c>
      <c r="D269" s="67" t="str">
        <f>IF(A269="","",'Books Register'!F269)</f>
        <v/>
      </c>
      <c r="E269" s="67" t="str">
        <f>IF(A269="","",'Books Register'!G269)</f>
        <v/>
      </c>
      <c r="F269" s="99" t="str">
        <f>IF(A269="","",'Books Register'!H269)</f>
        <v/>
      </c>
      <c r="G269" s="68" t="str">
        <f>IF(A269="","",'Books Register'!L269)</f>
        <v/>
      </c>
      <c r="H269" s="68" t="str">
        <f>IF(A269="","",'Books Register'!M269)</f>
        <v/>
      </c>
      <c r="I269" s="68" t="str">
        <f>IF(A269="","",'Books Register'!N269)</f>
        <v/>
      </c>
      <c r="J269" s="68" t="str">
        <f>IF(A269="","",'Books Register'!O269)</f>
        <v/>
      </c>
      <c r="K269" s="68" t="str">
        <f>IF(A269="","",'Books Register'!P269)</f>
        <v/>
      </c>
      <c r="L269" s="68" t="str">
        <f>IF(A269="","",'Books Register'!AN269)</f>
        <v/>
      </c>
      <c r="M269" s="67" t="str">
        <f>IF(A269="","",'Books Register'!AW269)</f>
        <v/>
      </c>
      <c r="N269" s="67" t="str">
        <f>IF(M269="","",INDEX('GSTR-2B IMS'!$G$5:$G$504,M269))</f>
        <v/>
      </c>
      <c r="O269" s="99" t="str">
        <f>IF(M269="","",INDEX('GSTR-2B IMS'!$H$5:$H$504,M269))</f>
        <v/>
      </c>
      <c r="P269" s="68" t="str">
        <f>IF(M269="","",INDEX('GSTR-2B IMS'!$L$5:$L$504,M269))</f>
        <v/>
      </c>
      <c r="Q269" s="68" t="str">
        <f>IF(M269="","",INDEX('GSTR-2B IMS'!$M$5:$M$504,M269))</f>
        <v/>
      </c>
      <c r="R269" s="68" t="str">
        <f>IF(M269="","",INDEX('GSTR-2B IMS'!$N$5:$N$504,M269))</f>
        <v/>
      </c>
      <c r="S269" s="68" t="str">
        <f>IF(M269="","",INDEX('GSTR-2B IMS'!$O$5:$O$504,M269))</f>
        <v/>
      </c>
      <c r="T269" s="68" t="str">
        <f>IF(M269="","",INDEX('GSTR-2B IMS'!$P$5:$P$504,M269))</f>
        <v/>
      </c>
      <c r="U269" s="68" t="str">
        <f>IF(M269="","",INDEX('GSTR-2B IMS'!$AF$5:$AF$504,M269))</f>
        <v/>
      </c>
      <c r="V269" s="68" t="str">
        <f t="shared" si="8"/>
        <v/>
      </c>
      <c r="W269" s="68" t="str">
        <f t="shared" si="9"/>
        <v/>
      </c>
      <c r="X269" s="67" t="str">
        <f>IF(A269="","",'Books Register'!AX269)</f>
        <v/>
      </c>
      <c r="Y269" s="67" t="str">
        <f>IF(A269="","",'Books Register'!AV269)</f>
        <v/>
      </c>
      <c r="Z269" s="69" t="str">
        <f>IF(A269="","",'Books Register'!AY269)</f>
        <v/>
      </c>
      <c r="AA269" s="70" t="str">
        <f>IF(A269="","",IF(OR(X269="Duplicate",Y269&lt;&gt;"PASS"),"Critical",IF(X269="Only in Books","High",IF(X269="Exact",IF(ABS(N(W269))&gt;=Setup!$B$23,"High","Low"),"Medium"))))</f>
        <v/>
      </c>
    </row>
    <row r="270" spans="1:27" ht="37.950000000000003" customHeight="1" x14ac:dyDescent="0.25">
      <c r="A270" s="98" t="str">
        <f>IF('Books Register'!A270="","",'Books Register'!A270)</f>
        <v/>
      </c>
      <c r="B270" s="67" t="str">
        <f>IF(A270="","",'Books Register'!C270)</f>
        <v/>
      </c>
      <c r="C270" s="67" t="str">
        <f>IF(A270="","",'Books Register'!D270)</f>
        <v/>
      </c>
      <c r="D270" s="67" t="str">
        <f>IF(A270="","",'Books Register'!F270)</f>
        <v/>
      </c>
      <c r="E270" s="67" t="str">
        <f>IF(A270="","",'Books Register'!G270)</f>
        <v/>
      </c>
      <c r="F270" s="99" t="str">
        <f>IF(A270="","",'Books Register'!H270)</f>
        <v/>
      </c>
      <c r="G270" s="68" t="str">
        <f>IF(A270="","",'Books Register'!L270)</f>
        <v/>
      </c>
      <c r="H270" s="68" t="str">
        <f>IF(A270="","",'Books Register'!M270)</f>
        <v/>
      </c>
      <c r="I270" s="68" t="str">
        <f>IF(A270="","",'Books Register'!N270)</f>
        <v/>
      </c>
      <c r="J270" s="68" t="str">
        <f>IF(A270="","",'Books Register'!O270)</f>
        <v/>
      </c>
      <c r="K270" s="68" t="str">
        <f>IF(A270="","",'Books Register'!P270)</f>
        <v/>
      </c>
      <c r="L270" s="68" t="str">
        <f>IF(A270="","",'Books Register'!AN270)</f>
        <v/>
      </c>
      <c r="M270" s="67" t="str">
        <f>IF(A270="","",'Books Register'!AW270)</f>
        <v/>
      </c>
      <c r="N270" s="67" t="str">
        <f>IF(M270="","",INDEX('GSTR-2B IMS'!$G$5:$G$504,M270))</f>
        <v/>
      </c>
      <c r="O270" s="99" t="str">
        <f>IF(M270="","",INDEX('GSTR-2B IMS'!$H$5:$H$504,M270))</f>
        <v/>
      </c>
      <c r="P270" s="68" t="str">
        <f>IF(M270="","",INDEX('GSTR-2B IMS'!$L$5:$L$504,M270))</f>
        <v/>
      </c>
      <c r="Q270" s="68" t="str">
        <f>IF(M270="","",INDEX('GSTR-2B IMS'!$M$5:$M$504,M270))</f>
        <v/>
      </c>
      <c r="R270" s="68" t="str">
        <f>IF(M270="","",INDEX('GSTR-2B IMS'!$N$5:$N$504,M270))</f>
        <v/>
      </c>
      <c r="S270" s="68" t="str">
        <f>IF(M270="","",INDEX('GSTR-2B IMS'!$O$5:$O$504,M270))</f>
        <v/>
      </c>
      <c r="T270" s="68" t="str">
        <f>IF(M270="","",INDEX('GSTR-2B IMS'!$P$5:$P$504,M270))</f>
        <v/>
      </c>
      <c r="U270" s="68" t="str">
        <f>IF(M270="","",INDEX('GSTR-2B IMS'!$AF$5:$AF$504,M270))</f>
        <v/>
      </c>
      <c r="V270" s="68" t="str">
        <f t="shared" si="8"/>
        <v/>
      </c>
      <c r="W270" s="68" t="str">
        <f t="shared" si="9"/>
        <v/>
      </c>
      <c r="X270" s="67" t="str">
        <f>IF(A270="","",'Books Register'!AX270)</f>
        <v/>
      </c>
      <c r="Y270" s="67" t="str">
        <f>IF(A270="","",'Books Register'!AV270)</f>
        <v/>
      </c>
      <c r="Z270" s="69" t="str">
        <f>IF(A270="","",'Books Register'!AY270)</f>
        <v/>
      </c>
      <c r="AA270" s="70" t="str">
        <f>IF(A270="","",IF(OR(X270="Duplicate",Y270&lt;&gt;"PASS"),"Critical",IF(X270="Only in Books","High",IF(X270="Exact",IF(ABS(N(W270))&gt;=Setup!$B$23,"High","Low"),"Medium"))))</f>
        <v/>
      </c>
    </row>
    <row r="271" spans="1:27" ht="37.950000000000003" customHeight="1" x14ac:dyDescent="0.25">
      <c r="A271" s="98" t="str">
        <f>IF('Books Register'!A271="","",'Books Register'!A271)</f>
        <v/>
      </c>
      <c r="B271" s="67" t="str">
        <f>IF(A271="","",'Books Register'!C271)</f>
        <v/>
      </c>
      <c r="C271" s="67" t="str">
        <f>IF(A271="","",'Books Register'!D271)</f>
        <v/>
      </c>
      <c r="D271" s="67" t="str">
        <f>IF(A271="","",'Books Register'!F271)</f>
        <v/>
      </c>
      <c r="E271" s="67" t="str">
        <f>IF(A271="","",'Books Register'!G271)</f>
        <v/>
      </c>
      <c r="F271" s="99" t="str">
        <f>IF(A271="","",'Books Register'!H271)</f>
        <v/>
      </c>
      <c r="G271" s="68" t="str">
        <f>IF(A271="","",'Books Register'!L271)</f>
        <v/>
      </c>
      <c r="H271" s="68" t="str">
        <f>IF(A271="","",'Books Register'!M271)</f>
        <v/>
      </c>
      <c r="I271" s="68" t="str">
        <f>IF(A271="","",'Books Register'!N271)</f>
        <v/>
      </c>
      <c r="J271" s="68" t="str">
        <f>IF(A271="","",'Books Register'!O271)</f>
        <v/>
      </c>
      <c r="K271" s="68" t="str">
        <f>IF(A271="","",'Books Register'!P271)</f>
        <v/>
      </c>
      <c r="L271" s="68" t="str">
        <f>IF(A271="","",'Books Register'!AN271)</f>
        <v/>
      </c>
      <c r="M271" s="67" t="str">
        <f>IF(A271="","",'Books Register'!AW271)</f>
        <v/>
      </c>
      <c r="N271" s="67" t="str">
        <f>IF(M271="","",INDEX('GSTR-2B IMS'!$G$5:$G$504,M271))</f>
        <v/>
      </c>
      <c r="O271" s="99" t="str">
        <f>IF(M271="","",INDEX('GSTR-2B IMS'!$H$5:$H$504,M271))</f>
        <v/>
      </c>
      <c r="P271" s="68" t="str">
        <f>IF(M271="","",INDEX('GSTR-2B IMS'!$L$5:$L$504,M271))</f>
        <v/>
      </c>
      <c r="Q271" s="68" t="str">
        <f>IF(M271="","",INDEX('GSTR-2B IMS'!$M$5:$M$504,M271))</f>
        <v/>
      </c>
      <c r="R271" s="68" t="str">
        <f>IF(M271="","",INDEX('GSTR-2B IMS'!$N$5:$N$504,M271))</f>
        <v/>
      </c>
      <c r="S271" s="68" t="str">
        <f>IF(M271="","",INDEX('GSTR-2B IMS'!$O$5:$O$504,M271))</f>
        <v/>
      </c>
      <c r="T271" s="68" t="str">
        <f>IF(M271="","",INDEX('GSTR-2B IMS'!$P$5:$P$504,M271))</f>
        <v/>
      </c>
      <c r="U271" s="68" t="str">
        <f>IF(M271="","",INDEX('GSTR-2B IMS'!$AF$5:$AF$504,M271))</f>
        <v/>
      </c>
      <c r="V271" s="68" t="str">
        <f t="shared" si="8"/>
        <v/>
      </c>
      <c r="W271" s="68" t="str">
        <f t="shared" si="9"/>
        <v/>
      </c>
      <c r="X271" s="67" t="str">
        <f>IF(A271="","",'Books Register'!AX271)</f>
        <v/>
      </c>
      <c r="Y271" s="67" t="str">
        <f>IF(A271="","",'Books Register'!AV271)</f>
        <v/>
      </c>
      <c r="Z271" s="69" t="str">
        <f>IF(A271="","",'Books Register'!AY271)</f>
        <v/>
      </c>
      <c r="AA271" s="70" t="str">
        <f>IF(A271="","",IF(OR(X271="Duplicate",Y271&lt;&gt;"PASS"),"Critical",IF(X271="Only in Books","High",IF(X271="Exact",IF(ABS(N(W271))&gt;=Setup!$B$23,"High","Low"),"Medium"))))</f>
        <v/>
      </c>
    </row>
    <row r="272" spans="1:27" ht="37.950000000000003" customHeight="1" x14ac:dyDescent="0.25">
      <c r="A272" s="98" t="str">
        <f>IF('Books Register'!A272="","",'Books Register'!A272)</f>
        <v/>
      </c>
      <c r="B272" s="67" t="str">
        <f>IF(A272="","",'Books Register'!C272)</f>
        <v/>
      </c>
      <c r="C272" s="67" t="str">
        <f>IF(A272="","",'Books Register'!D272)</f>
        <v/>
      </c>
      <c r="D272" s="67" t="str">
        <f>IF(A272="","",'Books Register'!F272)</f>
        <v/>
      </c>
      <c r="E272" s="67" t="str">
        <f>IF(A272="","",'Books Register'!G272)</f>
        <v/>
      </c>
      <c r="F272" s="99" t="str">
        <f>IF(A272="","",'Books Register'!H272)</f>
        <v/>
      </c>
      <c r="G272" s="68" t="str">
        <f>IF(A272="","",'Books Register'!L272)</f>
        <v/>
      </c>
      <c r="H272" s="68" t="str">
        <f>IF(A272="","",'Books Register'!M272)</f>
        <v/>
      </c>
      <c r="I272" s="68" t="str">
        <f>IF(A272="","",'Books Register'!N272)</f>
        <v/>
      </c>
      <c r="J272" s="68" t="str">
        <f>IF(A272="","",'Books Register'!O272)</f>
        <v/>
      </c>
      <c r="K272" s="68" t="str">
        <f>IF(A272="","",'Books Register'!P272)</f>
        <v/>
      </c>
      <c r="L272" s="68" t="str">
        <f>IF(A272="","",'Books Register'!AN272)</f>
        <v/>
      </c>
      <c r="M272" s="67" t="str">
        <f>IF(A272="","",'Books Register'!AW272)</f>
        <v/>
      </c>
      <c r="N272" s="67" t="str">
        <f>IF(M272="","",INDEX('GSTR-2B IMS'!$G$5:$G$504,M272))</f>
        <v/>
      </c>
      <c r="O272" s="99" t="str">
        <f>IF(M272="","",INDEX('GSTR-2B IMS'!$H$5:$H$504,M272))</f>
        <v/>
      </c>
      <c r="P272" s="68" t="str">
        <f>IF(M272="","",INDEX('GSTR-2B IMS'!$L$5:$L$504,M272))</f>
        <v/>
      </c>
      <c r="Q272" s="68" t="str">
        <f>IF(M272="","",INDEX('GSTR-2B IMS'!$M$5:$M$504,M272))</f>
        <v/>
      </c>
      <c r="R272" s="68" t="str">
        <f>IF(M272="","",INDEX('GSTR-2B IMS'!$N$5:$N$504,M272))</f>
        <v/>
      </c>
      <c r="S272" s="68" t="str">
        <f>IF(M272="","",INDEX('GSTR-2B IMS'!$O$5:$O$504,M272))</f>
        <v/>
      </c>
      <c r="T272" s="68" t="str">
        <f>IF(M272="","",INDEX('GSTR-2B IMS'!$P$5:$P$504,M272))</f>
        <v/>
      </c>
      <c r="U272" s="68" t="str">
        <f>IF(M272="","",INDEX('GSTR-2B IMS'!$AF$5:$AF$504,M272))</f>
        <v/>
      </c>
      <c r="V272" s="68" t="str">
        <f t="shared" si="8"/>
        <v/>
      </c>
      <c r="W272" s="68" t="str">
        <f t="shared" si="9"/>
        <v/>
      </c>
      <c r="X272" s="67" t="str">
        <f>IF(A272="","",'Books Register'!AX272)</f>
        <v/>
      </c>
      <c r="Y272" s="67" t="str">
        <f>IF(A272="","",'Books Register'!AV272)</f>
        <v/>
      </c>
      <c r="Z272" s="69" t="str">
        <f>IF(A272="","",'Books Register'!AY272)</f>
        <v/>
      </c>
      <c r="AA272" s="70" t="str">
        <f>IF(A272="","",IF(OR(X272="Duplicate",Y272&lt;&gt;"PASS"),"Critical",IF(X272="Only in Books","High",IF(X272="Exact",IF(ABS(N(W272))&gt;=Setup!$B$23,"High","Low"),"Medium"))))</f>
        <v/>
      </c>
    </row>
    <row r="273" spans="1:27" ht="37.950000000000003" customHeight="1" x14ac:dyDescent="0.25">
      <c r="A273" s="98" t="str">
        <f>IF('Books Register'!A273="","",'Books Register'!A273)</f>
        <v/>
      </c>
      <c r="B273" s="67" t="str">
        <f>IF(A273="","",'Books Register'!C273)</f>
        <v/>
      </c>
      <c r="C273" s="67" t="str">
        <f>IF(A273="","",'Books Register'!D273)</f>
        <v/>
      </c>
      <c r="D273" s="67" t="str">
        <f>IF(A273="","",'Books Register'!F273)</f>
        <v/>
      </c>
      <c r="E273" s="67" t="str">
        <f>IF(A273="","",'Books Register'!G273)</f>
        <v/>
      </c>
      <c r="F273" s="99" t="str">
        <f>IF(A273="","",'Books Register'!H273)</f>
        <v/>
      </c>
      <c r="G273" s="68" t="str">
        <f>IF(A273="","",'Books Register'!L273)</f>
        <v/>
      </c>
      <c r="H273" s="68" t="str">
        <f>IF(A273="","",'Books Register'!M273)</f>
        <v/>
      </c>
      <c r="I273" s="68" t="str">
        <f>IF(A273="","",'Books Register'!N273)</f>
        <v/>
      </c>
      <c r="J273" s="68" t="str">
        <f>IF(A273="","",'Books Register'!O273)</f>
        <v/>
      </c>
      <c r="K273" s="68" t="str">
        <f>IF(A273="","",'Books Register'!P273)</f>
        <v/>
      </c>
      <c r="L273" s="68" t="str">
        <f>IF(A273="","",'Books Register'!AN273)</f>
        <v/>
      </c>
      <c r="M273" s="67" t="str">
        <f>IF(A273="","",'Books Register'!AW273)</f>
        <v/>
      </c>
      <c r="N273" s="67" t="str">
        <f>IF(M273="","",INDEX('GSTR-2B IMS'!$G$5:$G$504,M273))</f>
        <v/>
      </c>
      <c r="O273" s="99" t="str">
        <f>IF(M273="","",INDEX('GSTR-2B IMS'!$H$5:$H$504,M273))</f>
        <v/>
      </c>
      <c r="P273" s="68" t="str">
        <f>IF(M273="","",INDEX('GSTR-2B IMS'!$L$5:$L$504,M273))</f>
        <v/>
      </c>
      <c r="Q273" s="68" t="str">
        <f>IF(M273="","",INDEX('GSTR-2B IMS'!$M$5:$M$504,M273))</f>
        <v/>
      </c>
      <c r="R273" s="68" t="str">
        <f>IF(M273="","",INDEX('GSTR-2B IMS'!$N$5:$N$504,M273))</f>
        <v/>
      </c>
      <c r="S273" s="68" t="str">
        <f>IF(M273="","",INDEX('GSTR-2B IMS'!$O$5:$O$504,M273))</f>
        <v/>
      </c>
      <c r="T273" s="68" t="str">
        <f>IF(M273="","",INDEX('GSTR-2B IMS'!$P$5:$P$504,M273))</f>
        <v/>
      </c>
      <c r="U273" s="68" t="str">
        <f>IF(M273="","",INDEX('GSTR-2B IMS'!$AF$5:$AF$504,M273))</f>
        <v/>
      </c>
      <c r="V273" s="68" t="str">
        <f t="shared" si="8"/>
        <v/>
      </c>
      <c r="W273" s="68" t="str">
        <f t="shared" si="9"/>
        <v/>
      </c>
      <c r="X273" s="67" t="str">
        <f>IF(A273="","",'Books Register'!AX273)</f>
        <v/>
      </c>
      <c r="Y273" s="67" t="str">
        <f>IF(A273="","",'Books Register'!AV273)</f>
        <v/>
      </c>
      <c r="Z273" s="69" t="str">
        <f>IF(A273="","",'Books Register'!AY273)</f>
        <v/>
      </c>
      <c r="AA273" s="70" t="str">
        <f>IF(A273="","",IF(OR(X273="Duplicate",Y273&lt;&gt;"PASS"),"Critical",IF(X273="Only in Books","High",IF(X273="Exact",IF(ABS(N(W273))&gt;=Setup!$B$23,"High","Low"),"Medium"))))</f>
        <v/>
      </c>
    </row>
    <row r="274" spans="1:27" ht="37.950000000000003" customHeight="1" x14ac:dyDescent="0.25">
      <c r="A274" s="98" t="str">
        <f>IF('Books Register'!A274="","",'Books Register'!A274)</f>
        <v/>
      </c>
      <c r="B274" s="67" t="str">
        <f>IF(A274="","",'Books Register'!C274)</f>
        <v/>
      </c>
      <c r="C274" s="67" t="str">
        <f>IF(A274="","",'Books Register'!D274)</f>
        <v/>
      </c>
      <c r="D274" s="67" t="str">
        <f>IF(A274="","",'Books Register'!F274)</f>
        <v/>
      </c>
      <c r="E274" s="67" t="str">
        <f>IF(A274="","",'Books Register'!G274)</f>
        <v/>
      </c>
      <c r="F274" s="99" t="str">
        <f>IF(A274="","",'Books Register'!H274)</f>
        <v/>
      </c>
      <c r="G274" s="68" t="str">
        <f>IF(A274="","",'Books Register'!L274)</f>
        <v/>
      </c>
      <c r="H274" s="68" t="str">
        <f>IF(A274="","",'Books Register'!M274)</f>
        <v/>
      </c>
      <c r="I274" s="68" t="str">
        <f>IF(A274="","",'Books Register'!N274)</f>
        <v/>
      </c>
      <c r="J274" s="68" t="str">
        <f>IF(A274="","",'Books Register'!O274)</f>
        <v/>
      </c>
      <c r="K274" s="68" t="str">
        <f>IF(A274="","",'Books Register'!P274)</f>
        <v/>
      </c>
      <c r="L274" s="68" t="str">
        <f>IF(A274="","",'Books Register'!AN274)</f>
        <v/>
      </c>
      <c r="M274" s="67" t="str">
        <f>IF(A274="","",'Books Register'!AW274)</f>
        <v/>
      </c>
      <c r="N274" s="67" t="str">
        <f>IF(M274="","",INDEX('GSTR-2B IMS'!$G$5:$G$504,M274))</f>
        <v/>
      </c>
      <c r="O274" s="99" t="str">
        <f>IF(M274="","",INDEX('GSTR-2B IMS'!$H$5:$H$504,M274))</f>
        <v/>
      </c>
      <c r="P274" s="68" t="str">
        <f>IF(M274="","",INDEX('GSTR-2B IMS'!$L$5:$L$504,M274))</f>
        <v/>
      </c>
      <c r="Q274" s="68" t="str">
        <f>IF(M274="","",INDEX('GSTR-2B IMS'!$M$5:$M$504,M274))</f>
        <v/>
      </c>
      <c r="R274" s="68" t="str">
        <f>IF(M274="","",INDEX('GSTR-2B IMS'!$N$5:$N$504,M274))</f>
        <v/>
      </c>
      <c r="S274" s="68" t="str">
        <f>IF(M274="","",INDEX('GSTR-2B IMS'!$O$5:$O$504,M274))</f>
        <v/>
      </c>
      <c r="T274" s="68" t="str">
        <f>IF(M274="","",INDEX('GSTR-2B IMS'!$P$5:$P$504,M274))</f>
        <v/>
      </c>
      <c r="U274" s="68" t="str">
        <f>IF(M274="","",INDEX('GSTR-2B IMS'!$AF$5:$AF$504,M274))</f>
        <v/>
      </c>
      <c r="V274" s="68" t="str">
        <f t="shared" si="8"/>
        <v/>
      </c>
      <c r="W274" s="68" t="str">
        <f t="shared" si="9"/>
        <v/>
      </c>
      <c r="X274" s="67" t="str">
        <f>IF(A274="","",'Books Register'!AX274)</f>
        <v/>
      </c>
      <c r="Y274" s="67" t="str">
        <f>IF(A274="","",'Books Register'!AV274)</f>
        <v/>
      </c>
      <c r="Z274" s="69" t="str">
        <f>IF(A274="","",'Books Register'!AY274)</f>
        <v/>
      </c>
      <c r="AA274" s="70" t="str">
        <f>IF(A274="","",IF(OR(X274="Duplicate",Y274&lt;&gt;"PASS"),"Critical",IF(X274="Only in Books","High",IF(X274="Exact",IF(ABS(N(W274))&gt;=Setup!$B$23,"High","Low"),"Medium"))))</f>
        <v/>
      </c>
    </row>
    <row r="275" spans="1:27" ht="37.950000000000003" customHeight="1" x14ac:dyDescent="0.25">
      <c r="A275" s="98" t="str">
        <f>IF('Books Register'!A275="","",'Books Register'!A275)</f>
        <v/>
      </c>
      <c r="B275" s="67" t="str">
        <f>IF(A275="","",'Books Register'!C275)</f>
        <v/>
      </c>
      <c r="C275" s="67" t="str">
        <f>IF(A275="","",'Books Register'!D275)</f>
        <v/>
      </c>
      <c r="D275" s="67" t="str">
        <f>IF(A275="","",'Books Register'!F275)</f>
        <v/>
      </c>
      <c r="E275" s="67" t="str">
        <f>IF(A275="","",'Books Register'!G275)</f>
        <v/>
      </c>
      <c r="F275" s="99" t="str">
        <f>IF(A275="","",'Books Register'!H275)</f>
        <v/>
      </c>
      <c r="G275" s="68" t="str">
        <f>IF(A275="","",'Books Register'!L275)</f>
        <v/>
      </c>
      <c r="H275" s="68" t="str">
        <f>IF(A275="","",'Books Register'!M275)</f>
        <v/>
      </c>
      <c r="I275" s="68" t="str">
        <f>IF(A275="","",'Books Register'!N275)</f>
        <v/>
      </c>
      <c r="J275" s="68" t="str">
        <f>IF(A275="","",'Books Register'!O275)</f>
        <v/>
      </c>
      <c r="K275" s="68" t="str">
        <f>IF(A275="","",'Books Register'!P275)</f>
        <v/>
      </c>
      <c r="L275" s="68" t="str">
        <f>IF(A275="","",'Books Register'!AN275)</f>
        <v/>
      </c>
      <c r="M275" s="67" t="str">
        <f>IF(A275="","",'Books Register'!AW275)</f>
        <v/>
      </c>
      <c r="N275" s="67" t="str">
        <f>IF(M275="","",INDEX('GSTR-2B IMS'!$G$5:$G$504,M275))</f>
        <v/>
      </c>
      <c r="O275" s="99" t="str">
        <f>IF(M275="","",INDEX('GSTR-2B IMS'!$H$5:$H$504,M275))</f>
        <v/>
      </c>
      <c r="P275" s="68" t="str">
        <f>IF(M275="","",INDEX('GSTR-2B IMS'!$L$5:$L$504,M275))</f>
        <v/>
      </c>
      <c r="Q275" s="68" t="str">
        <f>IF(M275="","",INDEX('GSTR-2B IMS'!$M$5:$M$504,M275))</f>
        <v/>
      </c>
      <c r="R275" s="68" t="str">
        <f>IF(M275="","",INDEX('GSTR-2B IMS'!$N$5:$N$504,M275))</f>
        <v/>
      </c>
      <c r="S275" s="68" t="str">
        <f>IF(M275="","",INDEX('GSTR-2B IMS'!$O$5:$O$504,M275))</f>
        <v/>
      </c>
      <c r="T275" s="68" t="str">
        <f>IF(M275="","",INDEX('GSTR-2B IMS'!$P$5:$P$504,M275))</f>
        <v/>
      </c>
      <c r="U275" s="68" t="str">
        <f>IF(M275="","",INDEX('GSTR-2B IMS'!$AF$5:$AF$504,M275))</f>
        <v/>
      </c>
      <c r="V275" s="68" t="str">
        <f t="shared" si="8"/>
        <v/>
      </c>
      <c r="W275" s="68" t="str">
        <f t="shared" si="9"/>
        <v/>
      </c>
      <c r="X275" s="67" t="str">
        <f>IF(A275="","",'Books Register'!AX275)</f>
        <v/>
      </c>
      <c r="Y275" s="67" t="str">
        <f>IF(A275="","",'Books Register'!AV275)</f>
        <v/>
      </c>
      <c r="Z275" s="69" t="str">
        <f>IF(A275="","",'Books Register'!AY275)</f>
        <v/>
      </c>
      <c r="AA275" s="70" t="str">
        <f>IF(A275="","",IF(OR(X275="Duplicate",Y275&lt;&gt;"PASS"),"Critical",IF(X275="Only in Books","High",IF(X275="Exact",IF(ABS(N(W275))&gt;=Setup!$B$23,"High","Low"),"Medium"))))</f>
        <v/>
      </c>
    </row>
    <row r="276" spans="1:27" ht="37.950000000000003" customHeight="1" x14ac:dyDescent="0.25">
      <c r="A276" s="98" t="str">
        <f>IF('Books Register'!A276="","",'Books Register'!A276)</f>
        <v/>
      </c>
      <c r="B276" s="67" t="str">
        <f>IF(A276="","",'Books Register'!C276)</f>
        <v/>
      </c>
      <c r="C276" s="67" t="str">
        <f>IF(A276="","",'Books Register'!D276)</f>
        <v/>
      </c>
      <c r="D276" s="67" t="str">
        <f>IF(A276="","",'Books Register'!F276)</f>
        <v/>
      </c>
      <c r="E276" s="67" t="str">
        <f>IF(A276="","",'Books Register'!G276)</f>
        <v/>
      </c>
      <c r="F276" s="99" t="str">
        <f>IF(A276="","",'Books Register'!H276)</f>
        <v/>
      </c>
      <c r="G276" s="68" t="str">
        <f>IF(A276="","",'Books Register'!L276)</f>
        <v/>
      </c>
      <c r="H276" s="68" t="str">
        <f>IF(A276="","",'Books Register'!M276)</f>
        <v/>
      </c>
      <c r="I276" s="68" t="str">
        <f>IF(A276="","",'Books Register'!N276)</f>
        <v/>
      </c>
      <c r="J276" s="68" t="str">
        <f>IF(A276="","",'Books Register'!O276)</f>
        <v/>
      </c>
      <c r="K276" s="68" t="str">
        <f>IF(A276="","",'Books Register'!P276)</f>
        <v/>
      </c>
      <c r="L276" s="68" t="str">
        <f>IF(A276="","",'Books Register'!AN276)</f>
        <v/>
      </c>
      <c r="M276" s="67" t="str">
        <f>IF(A276="","",'Books Register'!AW276)</f>
        <v/>
      </c>
      <c r="N276" s="67" t="str">
        <f>IF(M276="","",INDEX('GSTR-2B IMS'!$G$5:$G$504,M276))</f>
        <v/>
      </c>
      <c r="O276" s="99" t="str">
        <f>IF(M276="","",INDEX('GSTR-2B IMS'!$H$5:$H$504,M276))</f>
        <v/>
      </c>
      <c r="P276" s="68" t="str">
        <f>IF(M276="","",INDEX('GSTR-2B IMS'!$L$5:$L$504,M276))</f>
        <v/>
      </c>
      <c r="Q276" s="68" t="str">
        <f>IF(M276="","",INDEX('GSTR-2B IMS'!$M$5:$M$504,M276))</f>
        <v/>
      </c>
      <c r="R276" s="68" t="str">
        <f>IF(M276="","",INDEX('GSTR-2B IMS'!$N$5:$N$504,M276))</f>
        <v/>
      </c>
      <c r="S276" s="68" t="str">
        <f>IF(M276="","",INDEX('GSTR-2B IMS'!$O$5:$O$504,M276))</f>
        <v/>
      </c>
      <c r="T276" s="68" t="str">
        <f>IF(M276="","",INDEX('GSTR-2B IMS'!$P$5:$P$504,M276))</f>
        <v/>
      </c>
      <c r="U276" s="68" t="str">
        <f>IF(M276="","",INDEX('GSTR-2B IMS'!$AF$5:$AF$504,M276))</f>
        <v/>
      </c>
      <c r="V276" s="68" t="str">
        <f t="shared" si="8"/>
        <v/>
      </c>
      <c r="W276" s="68" t="str">
        <f t="shared" si="9"/>
        <v/>
      </c>
      <c r="X276" s="67" t="str">
        <f>IF(A276="","",'Books Register'!AX276)</f>
        <v/>
      </c>
      <c r="Y276" s="67" t="str">
        <f>IF(A276="","",'Books Register'!AV276)</f>
        <v/>
      </c>
      <c r="Z276" s="69" t="str">
        <f>IF(A276="","",'Books Register'!AY276)</f>
        <v/>
      </c>
      <c r="AA276" s="70" t="str">
        <f>IF(A276="","",IF(OR(X276="Duplicate",Y276&lt;&gt;"PASS"),"Critical",IF(X276="Only in Books","High",IF(X276="Exact",IF(ABS(N(W276))&gt;=Setup!$B$23,"High","Low"),"Medium"))))</f>
        <v/>
      </c>
    </row>
    <row r="277" spans="1:27" ht="37.950000000000003" customHeight="1" x14ac:dyDescent="0.25">
      <c r="A277" s="98" t="str">
        <f>IF('Books Register'!A277="","",'Books Register'!A277)</f>
        <v/>
      </c>
      <c r="B277" s="67" t="str">
        <f>IF(A277="","",'Books Register'!C277)</f>
        <v/>
      </c>
      <c r="C277" s="67" t="str">
        <f>IF(A277="","",'Books Register'!D277)</f>
        <v/>
      </c>
      <c r="D277" s="67" t="str">
        <f>IF(A277="","",'Books Register'!F277)</f>
        <v/>
      </c>
      <c r="E277" s="67" t="str">
        <f>IF(A277="","",'Books Register'!G277)</f>
        <v/>
      </c>
      <c r="F277" s="99" t="str">
        <f>IF(A277="","",'Books Register'!H277)</f>
        <v/>
      </c>
      <c r="G277" s="68" t="str">
        <f>IF(A277="","",'Books Register'!L277)</f>
        <v/>
      </c>
      <c r="H277" s="68" t="str">
        <f>IF(A277="","",'Books Register'!M277)</f>
        <v/>
      </c>
      <c r="I277" s="68" t="str">
        <f>IF(A277="","",'Books Register'!N277)</f>
        <v/>
      </c>
      <c r="J277" s="68" t="str">
        <f>IF(A277="","",'Books Register'!O277)</f>
        <v/>
      </c>
      <c r="K277" s="68" t="str">
        <f>IF(A277="","",'Books Register'!P277)</f>
        <v/>
      </c>
      <c r="L277" s="68" t="str">
        <f>IF(A277="","",'Books Register'!AN277)</f>
        <v/>
      </c>
      <c r="M277" s="67" t="str">
        <f>IF(A277="","",'Books Register'!AW277)</f>
        <v/>
      </c>
      <c r="N277" s="67" t="str">
        <f>IF(M277="","",INDEX('GSTR-2B IMS'!$G$5:$G$504,M277))</f>
        <v/>
      </c>
      <c r="O277" s="99" t="str">
        <f>IF(M277="","",INDEX('GSTR-2B IMS'!$H$5:$H$504,M277))</f>
        <v/>
      </c>
      <c r="P277" s="68" t="str">
        <f>IF(M277="","",INDEX('GSTR-2B IMS'!$L$5:$L$504,M277))</f>
        <v/>
      </c>
      <c r="Q277" s="68" t="str">
        <f>IF(M277="","",INDEX('GSTR-2B IMS'!$M$5:$M$504,M277))</f>
        <v/>
      </c>
      <c r="R277" s="68" t="str">
        <f>IF(M277="","",INDEX('GSTR-2B IMS'!$N$5:$N$504,M277))</f>
        <v/>
      </c>
      <c r="S277" s="68" t="str">
        <f>IF(M277="","",INDEX('GSTR-2B IMS'!$O$5:$O$504,M277))</f>
        <v/>
      </c>
      <c r="T277" s="68" t="str">
        <f>IF(M277="","",INDEX('GSTR-2B IMS'!$P$5:$P$504,M277))</f>
        <v/>
      </c>
      <c r="U277" s="68" t="str">
        <f>IF(M277="","",INDEX('GSTR-2B IMS'!$AF$5:$AF$504,M277))</f>
        <v/>
      </c>
      <c r="V277" s="68" t="str">
        <f t="shared" si="8"/>
        <v/>
      </c>
      <c r="W277" s="68" t="str">
        <f t="shared" si="9"/>
        <v/>
      </c>
      <c r="X277" s="67" t="str">
        <f>IF(A277="","",'Books Register'!AX277)</f>
        <v/>
      </c>
      <c r="Y277" s="67" t="str">
        <f>IF(A277="","",'Books Register'!AV277)</f>
        <v/>
      </c>
      <c r="Z277" s="69" t="str">
        <f>IF(A277="","",'Books Register'!AY277)</f>
        <v/>
      </c>
      <c r="AA277" s="70" t="str">
        <f>IF(A277="","",IF(OR(X277="Duplicate",Y277&lt;&gt;"PASS"),"Critical",IF(X277="Only in Books","High",IF(X277="Exact",IF(ABS(N(W277))&gt;=Setup!$B$23,"High","Low"),"Medium"))))</f>
        <v/>
      </c>
    </row>
    <row r="278" spans="1:27" ht="37.950000000000003" customHeight="1" x14ac:dyDescent="0.25">
      <c r="A278" s="98" t="str">
        <f>IF('Books Register'!A278="","",'Books Register'!A278)</f>
        <v/>
      </c>
      <c r="B278" s="67" t="str">
        <f>IF(A278="","",'Books Register'!C278)</f>
        <v/>
      </c>
      <c r="C278" s="67" t="str">
        <f>IF(A278="","",'Books Register'!D278)</f>
        <v/>
      </c>
      <c r="D278" s="67" t="str">
        <f>IF(A278="","",'Books Register'!F278)</f>
        <v/>
      </c>
      <c r="E278" s="67" t="str">
        <f>IF(A278="","",'Books Register'!G278)</f>
        <v/>
      </c>
      <c r="F278" s="99" t="str">
        <f>IF(A278="","",'Books Register'!H278)</f>
        <v/>
      </c>
      <c r="G278" s="68" t="str">
        <f>IF(A278="","",'Books Register'!L278)</f>
        <v/>
      </c>
      <c r="H278" s="68" t="str">
        <f>IF(A278="","",'Books Register'!M278)</f>
        <v/>
      </c>
      <c r="I278" s="68" t="str">
        <f>IF(A278="","",'Books Register'!N278)</f>
        <v/>
      </c>
      <c r="J278" s="68" t="str">
        <f>IF(A278="","",'Books Register'!O278)</f>
        <v/>
      </c>
      <c r="K278" s="68" t="str">
        <f>IF(A278="","",'Books Register'!P278)</f>
        <v/>
      </c>
      <c r="L278" s="68" t="str">
        <f>IF(A278="","",'Books Register'!AN278)</f>
        <v/>
      </c>
      <c r="M278" s="67" t="str">
        <f>IF(A278="","",'Books Register'!AW278)</f>
        <v/>
      </c>
      <c r="N278" s="67" t="str">
        <f>IF(M278="","",INDEX('GSTR-2B IMS'!$G$5:$G$504,M278))</f>
        <v/>
      </c>
      <c r="O278" s="99" t="str">
        <f>IF(M278="","",INDEX('GSTR-2B IMS'!$H$5:$H$504,M278))</f>
        <v/>
      </c>
      <c r="P278" s="68" t="str">
        <f>IF(M278="","",INDEX('GSTR-2B IMS'!$L$5:$L$504,M278))</f>
        <v/>
      </c>
      <c r="Q278" s="68" t="str">
        <f>IF(M278="","",INDEX('GSTR-2B IMS'!$M$5:$M$504,M278))</f>
        <v/>
      </c>
      <c r="R278" s="68" t="str">
        <f>IF(M278="","",INDEX('GSTR-2B IMS'!$N$5:$N$504,M278))</f>
        <v/>
      </c>
      <c r="S278" s="68" t="str">
        <f>IF(M278="","",INDEX('GSTR-2B IMS'!$O$5:$O$504,M278))</f>
        <v/>
      </c>
      <c r="T278" s="68" t="str">
        <f>IF(M278="","",INDEX('GSTR-2B IMS'!$P$5:$P$504,M278))</f>
        <v/>
      </c>
      <c r="U278" s="68" t="str">
        <f>IF(M278="","",INDEX('GSTR-2B IMS'!$AF$5:$AF$504,M278))</f>
        <v/>
      </c>
      <c r="V278" s="68" t="str">
        <f t="shared" si="8"/>
        <v/>
      </c>
      <c r="W278" s="68" t="str">
        <f t="shared" si="9"/>
        <v/>
      </c>
      <c r="X278" s="67" t="str">
        <f>IF(A278="","",'Books Register'!AX278)</f>
        <v/>
      </c>
      <c r="Y278" s="67" t="str">
        <f>IF(A278="","",'Books Register'!AV278)</f>
        <v/>
      </c>
      <c r="Z278" s="69" t="str">
        <f>IF(A278="","",'Books Register'!AY278)</f>
        <v/>
      </c>
      <c r="AA278" s="70" t="str">
        <f>IF(A278="","",IF(OR(X278="Duplicate",Y278&lt;&gt;"PASS"),"Critical",IF(X278="Only in Books","High",IF(X278="Exact",IF(ABS(N(W278))&gt;=Setup!$B$23,"High","Low"),"Medium"))))</f>
        <v/>
      </c>
    </row>
    <row r="279" spans="1:27" ht="37.950000000000003" customHeight="1" x14ac:dyDescent="0.25">
      <c r="A279" s="98" t="str">
        <f>IF('Books Register'!A279="","",'Books Register'!A279)</f>
        <v/>
      </c>
      <c r="B279" s="67" t="str">
        <f>IF(A279="","",'Books Register'!C279)</f>
        <v/>
      </c>
      <c r="C279" s="67" t="str">
        <f>IF(A279="","",'Books Register'!D279)</f>
        <v/>
      </c>
      <c r="D279" s="67" t="str">
        <f>IF(A279="","",'Books Register'!F279)</f>
        <v/>
      </c>
      <c r="E279" s="67" t="str">
        <f>IF(A279="","",'Books Register'!G279)</f>
        <v/>
      </c>
      <c r="F279" s="99" t="str">
        <f>IF(A279="","",'Books Register'!H279)</f>
        <v/>
      </c>
      <c r="G279" s="68" t="str">
        <f>IF(A279="","",'Books Register'!L279)</f>
        <v/>
      </c>
      <c r="H279" s="68" t="str">
        <f>IF(A279="","",'Books Register'!M279)</f>
        <v/>
      </c>
      <c r="I279" s="68" t="str">
        <f>IF(A279="","",'Books Register'!N279)</f>
        <v/>
      </c>
      <c r="J279" s="68" t="str">
        <f>IF(A279="","",'Books Register'!O279)</f>
        <v/>
      </c>
      <c r="K279" s="68" t="str">
        <f>IF(A279="","",'Books Register'!P279)</f>
        <v/>
      </c>
      <c r="L279" s="68" t="str">
        <f>IF(A279="","",'Books Register'!AN279)</f>
        <v/>
      </c>
      <c r="M279" s="67" t="str">
        <f>IF(A279="","",'Books Register'!AW279)</f>
        <v/>
      </c>
      <c r="N279" s="67" t="str">
        <f>IF(M279="","",INDEX('GSTR-2B IMS'!$G$5:$G$504,M279))</f>
        <v/>
      </c>
      <c r="O279" s="99" t="str">
        <f>IF(M279="","",INDEX('GSTR-2B IMS'!$H$5:$H$504,M279))</f>
        <v/>
      </c>
      <c r="P279" s="68" t="str">
        <f>IF(M279="","",INDEX('GSTR-2B IMS'!$L$5:$L$504,M279))</f>
        <v/>
      </c>
      <c r="Q279" s="68" t="str">
        <f>IF(M279="","",INDEX('GSTR-2B IMS'!$M$5:$M$504,M279))</f>
        <v/>
      </c>
      <c r="R279" s="68" t="str">
        <f>IF(M279="","",INDEX('GSTR-2B IMS'!$N$5:$N$504,M279))</f>
        <v/>
      </c>
      <c r="S279" s="68" t="str">
        <f>IF(M279="","",INDEX('GSTR-2B IMS'!$O$5:$O$504,M279))</f>
        <v/>
      </c>
      <c r="T279" s="68" t="str">
        <f>IF(M279="","",INDEX('GSTR-2B IMS'!$P$5:$P$504,M279))</f>
        <v/>
      </c>
      <c r="U279" s="68" t="str">
        <f>IF(M279="","",INDEX('GSTR-2B IMS'!$AF$5:$AF$504,M279))</f>
        <v/>
      </c>
      <c r="V279" s="68" t="str">
        <f t="shared" si="8"/>
        <v/>
      </c>
      <c r="W279" s="68" t="str">
        <f t="shared" si="9"/>
        <v/>
      </c>
      <c r="X279" s="67" t="str">
        <f>IF(A279="","",'Books Register'!AX279)</f>
        <v/>
      </c>
      <c r="Y279" s="67" t="str">
        <f>IF(A279="","",'Books Register'!AV279)</f>
        <v/>
      </c>
      <c r="Z279" s="69" t="str">
        <f>IF(A279="","",'Books Register'!AY279)</f>
        <v/>
      </c>
      <c r="AA279" s="70" t="str">
        <f>IF(A279="","",IF(OR(X279="Duplicate",Y279&lt;&gt;"PASS"),"Critical",IF(X279="Only in Books","High",IF(X279="Exact",IF(ABS(N(W279))&gt;=Setup!$B$23,"High","Low"),"Medium"))))</f>
        <v/>
      </c>
    </row>
    <row r="280" spans="1:27" ht="37.950000000000003" customHeight="1" x14ac:dyDescent="0.25">
      <c r="A280" s="98" t="str">
        <f>IF('Books Register'!A280="","",'Books Register'!A280)</f>
        <v/>
      </c>
      <c r="B280" s="67" t="str">
        <f>IF(A280="","",'Books Register'!C280)</f>
        <v/>
      </c>
      <c r="C280" s="67" t="str">
        <f>IF(A280="","",'Books Register'!D280)</f>
        <v/>
      </c>
      <c r="D280" s="67" t="str">
        <f>IF(A280="","",'Books Register'!F280)</f>
        <v/>
      </c>
      <c r="E280" s="67" t="str">
        <f>IF(A280="","",'Books Register'!G280)</f>
        <v/>
      </c>
      <c r="F280" s="99" t="str">
        <f>IF(A280="","",'Books Register'!H280)</f>
        <v/>
      </c>
      <c r="G280" s="68" t="str">
        <f>IF(A280="","",'Books Register'!L280)</f>
        <v/>
      </c>
      <c r="H280" s="68" t="str">
        <f>IF(A280="","",'Books Register'!M280)</f>
        <v/>
      </c>
      <c r="I280" s="68" t="str">
        <f>IF(A280="","",'Books Register'!N280)</f>
        <v/>
      </c>
      <c r="J280" s="68" t="str">
        <f>IF(A280="","",'Books Register'!O280)</f>
        <v/>
      </c>
      <c r="K280" s="68" t="str">
        <f>IF(A280="","",'Books Register'!P280)</f>
        <v/>
      </c>
      <c r="L280" s="68" t="str">
        <f>IF(A280="","",'Books Register'!AN280)</f>
        <v/>
      </c>
      <c r="M280" s="67" t="str">
        <f>IF(A280="","",'Books Register'!AW280)</f>
        <v/>
      </c>
      <c r="N280" s="67" t="str">
        <f>IF(M280="","",INDEX('GSTR-2B IMS'!$G$5:$G$504,M280))</f>
        <v/>
      </c>
      <c r="O280" s="99" t="str">
        <f>IF(M280="","",INDEX('GSTR-2B IMS'!$H$5:$H$504,M280))</f>
        <v/>
      </c>
      <c r="P280" s="68" t="str">
        <f>IF(M280="","",INDEX('GSTR-2B IMS'!$L$5:$L$504,M280))</f>
        <v/>
      </c>
      <c r="Q280" s="68" t="str">
        <f>IF(M280="","",INDEX('GSTR-2B IMS'!$M$5:$M$504,M280))</f>
        <v/>
      </c>
      <c r="R280" s="68" t="str">
        <f>IF(M280="","",INDEX('GSTR-2B IMS'!$N$5:$N$504,M280))</f>
        <v/>
      </c>
      <c r="S280" s="68" t="str">
        <f>IF(M280="","",INDEX('GSTR-2B IMS'!$O$5:$O$504,M280))</f>
        <v/>
      </c>
      <c r="T280" s="68" t="str">
        <f>IF(M280="","",INDEX('GSTR-2B IMS'!$P$5:$P$504,M280))</f>
        <v/>
      </c>
      <c r="U280" s="68" t="str">
        <f>IF(M280="","",INDEX('GSTR-2B IMS'!$AF$5:$AF$504,M280))</f>
        <v/>
      </c>
      <c r="V280" s="68" t="str">
        <f t="shared" si="8"/>
        <v/>
      </c>
      <c r="W280" s="68" t="str">
        <f t="shared" si="9"/>
        <v/>
      </c>
      <c r="X280" s="67" t="str">
        <f>IF(A280="","",'Books Register'!AX280)</f>
        <v/>
      </c>
      <c r="Y280" s="67" t="str">
        <f>IF(A280="","",'Books Register'!AV280)</f>
        <v/>
      </c>
      <c r="Z280" s="69" t="str">
        <f>IF(A280="","",'Books Register'!AY280)</f>
        <v/>
      </c>
      <c r="AA280" s="70" t="str">
        <f>IF(A280="","",IF(OR(X280="Duplicate",Y280&lt;&gt;"PASS"),"Critical",IF(X280="Only in Books","High",IF(X280="Exact",IF(ABS(N(W280))&gt;=Setup!$B$23,"High","Low"),"Medium"))))</f>
        <v/>
      </c>
    </row>
    <row r="281" spans="1:27" ht="37.950000000000003" customHeight="1" x14ac:dyDescent="0.25">
      <c r="A281" s="98" t="str">
        <f>IF('Books Register'!A281="","",'Books Register'!A281)</f>
        <v/>
      </c>
      <c r="B281" s="67" t="str">
        <f>IF(A281="","",'Books Register'!C281)</f>
        <v/>
      </c>
      <c r="C281" s="67" t="str">
        <f>IF(A281="","",'Books Register'!D281)</f>
        <v/>
      </c>
      <c r="D281" s="67" t="str">
        <f>IF(A281="","",'Books Register'!F281)</f>
        <v/>
      </c>
      <c r="E281" s="67" t="str">
        <f>IF(A281="","",'Books Register'!G281)</f>
        <v/>
      </c>
      <c r="F281" s="99" t="str">
        <f>IF(A281="","",'Books Register'!H281)</f>
        <v/>
      </c>
      <c r="G281" s="68" t="str">
        <f>IF(A281="","",'Books Register'!L281)</f>
        <v/>
      </c>
      <c r="H281" s="68" t="str">
        <f>IF(A281="","",'Books Register'!M281)</f>
        <v/>
      </c>
      <c r="I281" s="68" t="str">
        <f>IF(A281="","",'Books Register'!N281)</f>
        <v/>
      </c>
      <c r="J281" s="68" t="str">
        <f>IF(A281="","",'Books Register'!O281)</f>
        <v/>
      </c>
      <c r="K281" s="68" t="str">
        <f>IF(A281="","",'Books Register'!P281)</f>
        <v/>
      </c>
      <c r="L281" s="68" t="str">
        <f>IF(A281="","",'Books Register'!AN281)</f>
        <v/>
      </c>
      <c r="M281" s="67" t="str">
        <f>IF(A281="","",'Books Register'!AW281)</f>
        <v/>
      </c>
      <c r="N281" s="67" t="str">
        <f>IF(M281="","",INDEX('GSTR-2B IMS'!$G$5:$G$504,M281))</f>
        <v/>
      </c>
      <c r="O281" s="99" t="str">
        <f>IF(M281="","",INDEX('GSTR-2B IMS'!$H$5:$H$504,M281))</f>
        <v/>
      </c>
      <c r="P281" s="68" t="str">
        <f>IF(M281="","",INDEX('GSTR-2B IMS'!$L$5:$L$504,M281))</f>
        <v/>
      </c>
      <c r="Q281" s="68" t="str">
        <f>IF(M281="","",INDEX('GSTR-2B IMS'!$M$5:$M$504,M281))</f>
        <v/>
      </c>
      <c r="R281" s="68" t="str">
        <f>IF(M281="","",INDEX('GSTR-2B IMS'!$N$5:$N$504,M281))</f>
        <v/>
      </c>
      <c r="S281" s="68" t="str">
        <f>IF(M281="","",INDEX('GSTR-2B IMS'!$O$5:$O$504,M281))</f>
        <v/>
      </c>
      <c r="T281" s="68" t="str">
        <f>IF(M281="","",INDEX('GSTR-2B IMS'!$P$5:$P$504,M281))</f>
        <v/>
      </c>
      <c r="U281" s="68" t="str">
        <f>IF(M281="","",INDEX('GSTR-2B IMS'!$AF$5:$AF$504,M281))</f>
        <v/>
      </c>
      <c r="V281" s="68" t="str">
        <f t="shared" si="8"/>
        <v/>
      </c>
      <c r="W281" s="68" t="str">
        <f t="shared" si="9"/>
        <v/>
      </c>
      <c r="X281" s="67" t="str">
        <f>IF(A281="","",'Books Register'!AX281)</f>
        <v/>
      </c>
      <c r="Y281" s="67" t="str">
        <f>IF(A281="","",'Books Register'!AV281)</f>
        <v/>
      </c>
      <c r="Z281" s="69" t="str">
        <f>IF(A281="","",'Books Register'!AY281)</f>
        <v/>
      </c>
      <c r="AA281" s="70" t="str">
        <f>IF(A281="","",IF(OR(X281="Duplicate",Y281&lt;&gt;"PASS"),"Critical",IF(X281="Only in Books","High",IF(X281="Exact",IF(ABS(N(W281))&gt;=Setup!$B$23,"High","Low"),"Medium"))))</f>
        <v/>
      </c>
    </row>
    <row r="282" spans="1:27" ht="37.950000000000003" customHeight="1" x14ac:dyDescent="0.25">
      <c r="A282" s="98" t="str">
        <f>IF('Books Register'!A282="","",'Books Register'!A282)</f>
        <v/>
      </c>
      <c r="B282" s="67" t="str">
        <f>IF(A282="","",'Books Register'!C282)</f>
        <v/>
      </c>
      <c r="C282" s="67" t="str">
        <f>IF(A282="","",'Books Register'!D282)</f>
        <v/>
      </c>
      <c r="D282" s="67" t="str">
        <f>IF(A282="","",'Books Register'!F282)</f>
        <v/>
      </c>
      <c r="E282" s="67" t="str">
        <f>IF(A282="","",'Books Register'!G282)</f>
        <v/>
      </c>
      <c r="F282" s="99" t="str">
        <f>IF(A282="","",'Books Register'!H282)</f>
        <v/>
      </c>
      <c r="G282" s="68" t="str">
        <f>IF(A282="","",'Books Register'!L282)</f>
        <v/>
      </c>
      <c r="H282" s="68" t="str">
        <f>IF(A282="","",'Books Register'!M282)</f>
        <v/>
      </c>
      <c r="I282" s="68" t="str">
        <f>IF(A282="","",'Books Register'!N282)</f>
        <v/>
      </c>
      <c r="J282" s="68" t="str">
        <f>IF(A282="","",'Books Register'!O282)</f>
        <v/>
      </c>
      <c r="K282" s="68" t="str">
        <f>IF(A282="","",'Books Register'!P282)</f>
        <v/>
      </c>
      <c r="L282" s="68" t="str">
        <f>IF(A282="","",'Books Register'!AN282)</f>
        <v/>
      </c>
      <c r="M282" s="67" t="str">
        <f>IF(A282="","",'Books Register'!AW282)</f>
        <v/>
      </c>
      <c r="N282" s="67" t="str">
        <f>IF(M282="","",INDEX('GSTR-2B IMS'!$G$5:$G$504,M282))</f>
        <v/>
      </c>
      <c r="O282" s="99" t="str">
        <f>IF(M282="","",INDEX('GSTR-2B IMS'!$H$5:$H$504,M282))</f>
        <v/>
      </c>
      <c r="P282" s="68" t="str">
        <f>IF(M282="","",INDEX('GSTR-2B IMS'!$L$5:$L$504,M282))</f>
        <v/>
      </c>
      <c r="Q282" s="68" t="str">
        <f>IF(M282="","",INDEX('GSTR-2B IMS'!$M$5:$M$504,M282))</f>
        <v/>
      </c>
      <c r="R282" s="68" t="str">
        <f>IF(M282="","",INDEX('GSTR-2B IMS'!$N$5:$N$504,M282))</f>
        <v/>
      </c>
      <c r="S282" s="68" t="str">
        <f>IF(M282="","",INDEX('GSTR-2B IMS'!$O$5:$O$504,M282))</f>
        <v/>
      </c>
      <c r="T282" s="68" t="str">
        <f>IF(M282="","",INDEX('GSTR-2B IMS'!$P$5:$P$504,M282))</f>
        <v/>
      </c>
      <c r="U282" s="68" t="str">
        <f>IF(M282="","",INDEX('GSTR-2B IMS'!$AF$5:$AF$504,M282))</f>
        <v/>
      </c>
      <c r="V282" s="68" t="str">
        <f t="shared" si="8"/>
        <v/>
      </c>
      <c r="W282" s="68" t="str">
        <f t="shared" si="9"/>
        <v/>
      </c>
      <c r="X282" s="67" t="str">
        <f>IF(A282="","",'Books Register'!AX282)</f>
        <v/>
      </c>
      <c r="Y282" s="67" t="str">
        <f>IF(A282="","",'Books Register'!AV282)</f>
        <v/>
      </c>
      <c r="Z282" s="69" t="str">
        <f>IF(A282="","",'Books Register'!AY282)</f>
        <v/>
      </c>
      <c r="AA282" s="70" t="str">
        <f>IF(A282="","",IF(OR(X282="Duplicate",Y282&lt;&gt;"PASS"),"Critical",IF(X282="Only in Books","High",IF(X282="Exact",IF(ABS(N(W282))&gt;=Setup!$B$23,"High","Low"),"Medium"))))</f>
        <v/>
      </c>
    </row>
    <row r="283" spans="1:27" ht="37.950000000000003" customHeight="1" x14ac:dyDescent="0.25">
      <c r="A283" s="98" t="str">
        <f>IF('Books Register'!A283="","",'Books Register'!A283)</f>
        <v/>
      </c>
      <c r="B283" s="67" t="str">
        <f>IF(A283="","",'Books Register'!C283)</f>
        <v/>
      </c>
      <c r="C283" s="67" t="str">
        <f>IF(A283="","",'Books Register'!D283)</f>
        <v/>
      </c>
      <c r="D283" s="67" t="str">
        <f>IF(A283="","",'Books Register'!F283)</f>
        <v/>
      </c>
      <c r="E283" s="67" t="str">
        <f>IF(A283="","",'Books Register'!G283)</f>
        <v/>
      </c>
      <c r="F283" s="99" t="str">
        <f>IF(A283="","",'Books Register'!H283)</f>
        <v/>
      </c>
      <c r="G283" s="68" t="str">
        <f>IF(A283="","",'Books Register'!L283)</f>
        <v/>
      </c>
      <c r="H283" s="68" t="str">
        <f>IF(A283="","",'Books Register'!M283)</f>
        <v/>
      </c>
      <c r="I283" s="68" t="str">
        <f>IF(A283="","",'Books Register'!N283)</f>
        <v/>
      </c>
      <c r="J283" s="68" t="str">
        <f>IF(A283="","",'Books Register'!O283)</f>
        <v/>
      </c>
      <c r="K283" s="68" t="str">
        <f>IF(A283="","",'Books Register'!P283)</f>
        <v/>
      </c>
      <c r="L283" s="68" t="str">
        <f>IF(A283="","",'Books Register'!AN283)</f>
        <v/>
      </c>
      <c r="M283" s="67" t="str">
        <f>IF(A283="","",'Books Register'!AW283)</f>
        <v/>
      </c>
      <c r="N283" s="67" t="str">
        <f>IF(M283="","",INDEX('GSTR-2B IMS'!$G$5:$G$504,M283))</f>
        <v/>
      </c>
      <c r="O283" s="99" t="str">
        <f>IF(M283="","",INDEX('GSTR-2B IMS'!$H$5:$H$504,M283))</f>
        <v/>
      </c>
      <c r="P283" s="68" t="str">
        <f>IF(M283="","",INDEX('GSTR-2B IMS'!$L$5:$L$504,M283))</f>
        <v/>
      </c>
      <c r="Q283" s="68" t="str">
        <f>IF(M283="","",INDEX('GSTR-2B IMS'!$M$5:$M$504,M283))</f>
        <v/>
      </c>
      <c r="R283" s="68" t="str">
        <f>IF(M283="","",INDEX('GSTR-2B IMS'!$N$5:$N$504,M283))</f>
        <v/>
      </c>
      <c r="S283" s="68" t="str">
        <f>IF(M283="","",INDEX('GSTR-2B IMS'!$O$5:$O$504,M283))</f>
        <v/>
      </c>
      <c r="T283" s="68" t="str">
        <f>IF(M283="","",INDEX('GSTR-2B IMS'!$P$5:$P$504,M283))</f>
        <v/>
      </c>
      <c r="U283" s="68" t="str">
        <f>IF(M283="","",INDEX('GSTR-2B IMS'!$AF$5:$AF$504,M283))</f>
        <v/>
      </c>
      <c r="V283" s="68" t="str">
        <f t="shared" si="8"/>
        <v/>
      </c>
      <c r="W283" s="68" t="str">
        <f t="shared" si="9"/>
        <v/>
      </c>
      <c r="X283" s="67" t="str">
        <f>IF(A283="","",'Books Register'!AX283)</f>
        <v/>
      </c>
      <c r="Y283" s="67" t="str">
        <f>IF(A283="","",'Books Register'!AV283)</f>
        <v/>
      </c>
      <c r="Z283" s="69" t="str">
        <f>IF(A283="","",'Books Register'!AY283)</f>
        <v/>
      </c>
      <c r="AA283" s="70" t="str">
        <f>IF(A283="","",IF(OR(X283="Duplicate",Y283&lt;&gt;"PASS"),"Critical",IF(X283="Only in Books","High",IF(X283="Exact",IF(ABS(N(W283))&gt;=Setup!$B$23,"High","Low"),"Medium"))))</f>
        <v/>
      </c>
    </row>
    <row r="284" spans="1:27" ht="37.950000000000003" customHeight="1" x14ac:dyDescent="0.25">
      <c r="A284" s="98" t="str">
        <f>IF('Books Register'!A284="","",'Books Register'!A284)</f>
        <v/>
      </c>
      <c r="B284" s="67" t="str">
        <f>IF(A284="","",'Books Register'!C284)</f>
        <v/>
      </c>
      <c r="C284" s="67" t="str">
        <f>IF(A284="","",'Books Register'!D284)</f>
        <v/>
      </c>
      <c r="D284" s="67" t="str">
        <f>IF(A284="","",'Books Register'!F284)</f>
        <v/>
      </c>
      <c r="E284" s="67" t="str">
        <f>IF(A284="","",'Books Register'!G284)</f>
        <v/>
      </c>
      <c r="F284" s="99" t="str">
        <f>IF(A284="","",'Books Register'!H284)</f>
        <v/>
      </c>
      <c r="G284" s="68" t="str">
        <f>IF(A284="","",'Books Register'!L284)</f>
        <v/>
      </c>
      <c r="H284" s="68" t="str">
        <f>IF(A284="","",'Books Register'!M284)</f>
        <v/>
      </c>
      <c r="I284" s="68" t="str">
        <f>IF(A284="","",'Books Register'!N284)</f>
        <v/>
      </c>
      <c r="J284" s="68" t="str">
        <f>IF(A284="","",'Books Register'!O284)</f>
        <v/>
      </c>
      <c r="K284" s="68" t="str">
        <f>IF(A284="","",'Books Register'!P284)</f>
        <v/>
      </c>
      <c r="L284" s="68" t="str">
        <f>IF(A284="","",'Books Register'!AN284)</f>
        <v/>
      </c>
      <c r="M284" s="67" t="str">
        <f>IF(A284="","",'Books Register'!AW284)</f>
        <v/>
      </c>
      <c r="N284" s="67" t="str">
        <f>IF(M284="","",INDEX('GSTR-2B IMS'!$G$5:$G$504,M284))</f>
        <v/>
      </c>
      <c r="O284" s="99" t="str">
        <f>IF(M284="","",INDEX('GSTR-2B IMS'!$H$5:$H$504,M284))</f>
        <v/>
      </c>
      <c r="P284" s="68" t="str">
        <f>IF(M284="","",INDEX('GSTR-2B IMS'!$L$5:$L$504,M284))</f>
        <v/>
      </c>
      <c r="Q284" s="68" t="str">
        <f>IF(M284="","",INDEX('GSTR-2B IMS'!$M$5:$M$504,M284))</f>
        <v/>
      </c>
      <c r="R284" s="68" t="str">
        <f>IF(M284="","",INDEX('GSTR-2B IMS'!$N$5:$N$504,M284))</f>
        <v/>
      </c>
      <c r="S284" s="68" t="str">
        <f>IF(M284="","",INDEX('GSTR-2B IMS'!$O$5:$O$504,M284))</f>
        <v/>
      </c>
      <c r="T284" s="68" t="str">
        <f>IF(M284="","",INDEX('GSTR-2B IMS'!$P$5:$P$504,M284))</f>
        <v/>
      </c>
      <c r="U284" s="68" t="str">
        <f>IF(M284="","",INDEX('GSTR-2B IMS'!$AF$5:$AF$504,M284))</f>
        <v/>
      </c>
      <c r="V284" s="68" t="str">
        <f t="shared" si="8"/>
        <v/>
      </c>
      <c r="W284" s="68" t="str">
        <f t="shared" si="9"/>
        <v/>
      </c>
      <c r="X284" s="67" t="str">
        <f>IF(A284="","",'Books Register'!AX284)</f>
        <v/>
      </c>
      <c r="Y284" s="67" t="str">
        <f>IF(A284="","",'Books Register'!AV284)</f>
        <v/>
      </c>
      <c r="Z284" s="69" t="str">
        <f>IF(A284="","",'Books Register'!AY284)</f>
        <v/>
      </c>
      <c r="AA284" s="70" t="str">
        <f>IF(A284="","",IF(OR(X284="Duplicate",Y284&lt;&gt;"PASS"),"Critical",IF(X284="Only in Books","High",IF(X284="Exact",IF(ABS(N(W284))&gt;=Setup!$B$23,"High","Low"),"Medium"))))</f>
        <v/>
      </c>
    </row>
    <row r="285" spans="1:27" ht="37.950000000000003" customHeight="1" x14ac:dyDescent="0.25">
      <c r="A285" s="98" t="str">
        <f>IF('Books Register'!A285="","",'Books Register'!A285)</f>
        <v/>
      </c>
      <c r="B285" s="67" t="str">
        <f>IF(A285="","",'Books Register'!C285)</f>
        <v/>
      </c>
      <c r="C285" s="67" t="str">
        <f>IF(A285="","",'Books Register'!D285)</f>
        <v/>
      </c>
      <c r="D285" s="67" t="str">
        <f>IF(A285="","",'Books Register'!F285)</f>
        <v/>
      </c>
      <c r="E285" s="67" t="str">
        <f>IF(A285="","",'Books Register'!G285)</f>
        <v/>
      </c>
      <c r="F285" s="99" t="str">
        <f>IF(A285="","",'Books Register'!H285)</f>
        <v/>
      </c>
      <c r="G285" s="68" t="str">
        <f>IF(A285="","",'Books Register'!L285)</f>
        <v/>
      </c>
      <c r="H285" s="68" t="str">
        <f>IF(A285="","",'Books Register'!M285)</f>
        <v/>
      </c>
      <c r="I285" s="68" t="str">
        <f>IF(A285="","",'Books Register'!N285)</f>
        <v/>
      </c>
      <c r="J285" s="68" t="str">
        <f>IF(A285="","",'Books Register'!O285)</f>
        <v/>
      </c>
      <c r="K285" s="68" t="str">
        <f>IF(A285="","",'Books Register'!P285)</f>
        <v/>
      </c>
      <c r="L285" s="68" t="str">
        <f>IF(A285="","",'Books Register'!AN285)</f>
        <v/>
      </c>
      <c r="M285" s="67" t="str">
        <f>IF(A285="","",'Books Register'!AW285)</f>
        <v/>
      </c>
      <c r="N285" s="67" t="str">
        <f>IF(M285="","",INDEX('GSTR-2B IMS'!$G$5:$G$504,M285))</f>
        <v/>
      </c>
      <c r="O285" s="99" t="str">
        <f>IF(M285="","",INDEX('GSTR-2B IMS'!$H$5:$H$504,M285))</f>
        <v/>
      </c>
      <c r="P285" s="68" t="str">
        <f>IF(M285="","",INDEX('GSTR-2B IMS'!$L$5:$L$504,M285))</f>
        <v/>
      </c>
      <c r="Q285" s="68" t="str">
        <f>IF(M285="","",INDEX('GSTR-2B IMS'!$M$5:$M$504,M285))</f>
        <v/>
      </c>
      <c r="R285" s="68" t="str">
        <f>IF(M285="","",INDEX('GSTR-2B IMS'!$N$5:$N$504,M285))</f>
        <v/>
      </c>
      <c r="S285" s="68" t="str">
        <f>IF(M285="","",INDEX('GSTR-2B IMS'!$O$5:$O$504,M285))</f>
        <v/>
      </c>
      <c r="T285" s="68" t="str">
        <f>IF(M285="","",INDEX('GSTR-2B IMS'!$P$5:$P$504,M285))</f>
        <v/>
      </c>
      <c r="U285" s="68" t="str">
        <f>IF(M285="","",INDEX('GSTR-2B IMS'!$AF$5:$AF$504,M285))</f>
        <v/>
      </c>
      <c r="V285" s="68" t="str">
        <f t="shared" si="8"/>
        <v/>
      </c>
      <c r="W285" s="68" t="str">
        <f t="shared" si="9"/>
        <v/>
      </c>
      <c r="X285" s="67" t="str">
        <f>IF(A285="","",'Books Register'!AX285)</f>
        <v/>
      </c>
      <c r="Y285" s="67" t="str">
        <f>IF(A285="","",'Books Register'!AV285)</f>
        <v/>
      </c>
      <c r="Z285" s="69" t="str">
        <f>IF(A285="","",'Books Register'!AY285)</f>
        <v/>
      </c>
      <c r="AA285" s="70" t="str">
        <f>IF(A285="","",IF(OR(X285="Duplicate",Y285&lt;&gt;"PASS"),"Critical",IF(X285="Only in Books","High",IF(X285="Exact",IF(ABS(N(W285))&gt;=Setup!$B$23,"High","Low"),"Medium"))))</f>
        <v/>
      </c>
    </row>
    <row r="286" spans="1:27" ht="37.950000000000003" customHeight="1" x14ac:dyDescent="0.25">
      <c r="A286" s="98" t="str">
        <f>IF('Books Register'!A286="","",'Books Register'!A286)</f>
        <v/>
      </c>
      <c r="B286" s="67" t="str">
        <f>IF(A286="","",'Books Register'!C286)</f>
        <v/>
      </c>
      <c r="C286" s="67" t="str">
        <f>IF(A286="","",'Books Register'!D286)</f>
        <v/>
      </c>
      <c r="D286" s="67" t="str">
        <f>IF(A286="","",'Books Register'!F286)</f>
        <v/>
      </c>
      <c r="E286" s="67" t="str">
        <f>IF(A286="","",'Books Register'!G286)</f>
        <v/>
      </c>
      <c r="F286" s="99" t="str">
        <f>IF(A286="","",'Books Register'!H286)</f>
        <v/>
      </c>
      <c r="G286" s="68" t="str">
        <f>IF(A286="","",'Books Register'!L286)</f>
        <v/>
      </c>
      <c r="H286" s="68" t="str">
        <f>IF(A286="","",'Books Register'!M286)</f>
        <v/>
      </c>
      <c r="I286" s="68" t="str">
        <f>IF(A286="","",'Books Register'!N286)</f>
        <v/>
      </c>
      <c r="J286" s="68" t="str">
        <f>IF(A286="","",'Books Register'!O286)</f>
        <v/>
      </c>
      <c r="K286" s="68" t="str">
        <f>IF(A286="","",'Books Register'!P286)</f>
        <v/>
      </c>
      <c r="L286" s="68" t="str">
        <f>IF(A286="","",'Books Register'!AN286)</f>
        <v/>
      </c>
      <c r="M286" s="67" t="str">
        <f>IF(A286="","",'Books Register'!AW286)</f>
        <v/>
      </c>
      <c r="N286" s="67" t="str">
        <f>IF(M286="","",INDEX('GSTR-2B IMS'!$G$5:$G$504,M286))</f>
        <v/>
      </c>
      <c r="O286" s="99" t="str">
        <f>IF(M286="","",INDEX('GSTR-2B IMS'!$H$5:$H$504,M286))</f>
        <v/>
      </c>
      <c r="P286" s="68" t="str">
        <f>IF(M286="","",INDEX('GSTR-2B IMS'!$L$5:$L$504,M286))</f>
        <v/>
      </c>
      <c r="Q286" s="68" t="str">
        <f>IF(M286="","",INDEX('GSTR-2B IMS'!$M$5:$M$504,M286))</f>
        <v/>
      </c>
      <c r="R286" s="68" t="str">
        <f>IF(M286="","",INDEX('GSTR-2B IMS'!$N$5:$N$504,M286))</f>
        <v/>
      </c>
      <c r="S286" s="68" t="str">
        <f>IF(M286="","",INDEX('GSTR-2B IMS'!$O$5:$O$504,M286))</f>
        <v/>
      </c>
      <c r="T286" s="68" t="str">
        <f>IF(M286="","",INDEX('GSTR-2B IMS'!$P$5:$P$504,M286))</f>
        <v/>
      </c>
      <c r="U286" s="68" t="str">
        <f>IF(M286="","",INDEX('GSTR-2B IMS'!$AF$5:$AF$504,M286))</f>
        <v/>
      </c>
      <c r="V286" s="68" t="str">
        <f t="shared" si="8"/>
        <v/>
      </c>
      <c r="W286" s="68" t="str">
        <f t="shared" si="9"/>
        <v/>
      </c>
      <c r="X286" s="67" t="str">
        <f>IF(A286="","",'Books Register'!AX286)</f>
        <v/>
      </c>
      <c r="Y286" s="67" t="str">
        <f>IF(A286="","",'Books Register'!AV286)</f>
        <v/>
      </c>
      <c r="Z286" s="69" t="str">
        <f>IF(A286="","",'Books Register'!AY286)</f>
        <v/>
      </c>
      <c r="AA286" s="70" t="str">
        <f>IF(A286="","",IF(OR(X286="Duplicate",Y286&lt;&gt;"PASS"),"Critical",IF(X286="Only in Books","High",IF(X286="Exact",IF(ABS(N(W286))&gt;=Setup!$B$23,"High","Low"),"Medium"))))</f>
        <v/>
      </c>
    </row>
    <row r="287" spans="1:27" ht="37.950000000000003" customHeight="1" x14ac:dyDescent="0.25">
      <c r="A287" s="98" t="str">
        <f>IF('Books Register'!A287="","",'Books Register'!A287)</f>
        <v/>
      </c>
      <c r="B287" s="67" t="str">
        <f>IF(A287="","",'Books Register'!C287)</f>
        <v/>
      </c>
      <c r="C287" s="67" t="str">
        <f>IF(A287="","",'Books Register'!D287)</f>
        <v/>
      </c>
      <c r="D287" s="67" t="str">
        <f>IF(A287="","",'Books Register'!F287)</f>
        <v/>
      </c>
      <c r="E287" s="67" t="str">
        <f>IF(A287="","",'Books Register'!G287)</f>
        <v/>
      </c>
      <c r="F287" s="99" t="str">
        <f>IF(A287="","",'Books Register'!H287)</f>
        <v/>
      </c>
      <c r="G287" s="68" t="str">
        <f>IF(A287="","",'Books Register'!L287)</f>
        <v/>
      </c>
      <c r="H287" s="68" t="str">
        <f>IF(A287="","",'Books Register'!M287)</f>
        <v/>
      </c>
      <c r="I287" s="68" t="str">
        <f>IF(A287="","",'Books Register'!N287)</f>
        <v/>
      </c>
      <c r="J287" s="68" t="str">
        <f>IF(A287="","",'Books Register'!O287)</f>
        <v/>
      </c>
      <c r="K287" s="68" t="str">
        <f>IF(A287="","",'Books Register'!P287)</f>
        <v/>
      </c>
      <c r="L287" s="68" t="str">
        <f>IF(A287="","",'Books Register'!AN287)</f>
        <v/>
      </c>
      <c r="M287" s="67" t="str">
        <f>IF(A287="","",'Books Register'!AW287)</f>
        <v/>
      </c>
      <c r="N287" s="67" t="str">
        <f>IF(M287="","",INDEX('GSTR-2B IMS'!$G$5:$G$504,M287))</f>
        <v/>
      </c>
      <c r="O287" s="99" t="str">
        <f>IF(M287="","",INDEX('GSTR-2B IMS'!$H$5:$H$504,M287))</f>
        <v/>
      </c>
      <c r="P287" s="68" t="str">
        <f>IF(M287="","",INDEX('GSTR-2B IMS'!$L$5:$L$504,M287))</f>
        <v/>
      </c>
      <c r="Q287" s="68" t="str">
        <f>IF(M287="","",INDEX('GSTR-2B IMS'!$M$5:$M$504,M287))</f>
        <v/>
      </c>
      <c r="R287" s="68" t="str">
        <f>IF(M287="","",INDEX('GSTR-2B IMS'!$N$5:$N$504,M287))</f>
        <v/>
      </c>
      <c r="S287" s="68" t="str">
        <f>IF(M287="","",INDEX('GSTR-2B IMS'!$O$5:$O$504,M287))</f>
        <v/>
      </c>
      <c r="T287" s="68" t="str">
        <f>IF(M287="","",INDEX('GSTR-2B IMS'!$P$5:$P$504,M287))</f>
        <v/>
      </c>
      <c r="U287" s="68" t="str">
        <f>IF(M287="","",INDEX('GSTR-2B IMS'!$AF$5:$AF$504,M287))</f>
        <v/>
      </c>
      <c r="V287" s="68" t="str">
        <f t="shared" si="8"/>
        <v/>
      </c>
      <c r="W287" s="68" t="str">
        <f t="shared" si="9"/>
        <v/>
      </c>
      <c r="X287" s="67" t="str">
        <f>IF(A287="","",'Books Register'!AX287)</f>
        <v/>
      </c>
      <c r="Y287" s="67" t="str">
        <f>IF(A287="","",'Books Register'!AV287)</f>
        <v/>
      </c>
      <c r="Z287" s="69" t="str">
        <f>IF(A287="","",'Books Register'!AY287)</f>
        <v/>
      </c>
      <c r="AA287" s="70" t="str">
        <f>IF(A287="","",IF(OR(X287="Duplicate",Y287&lt;&gt;"PASS"),"Critical",IF(X287="Only in Books","High",IF(X287="Exact",IF(ABS(N(W287))&gt;=Setup!$B$23,"High","Low"),"Medium"))))</f>
        <v/>
      </c>
    </row>
    <row r="288" spans="1:27" ht="37.950000000000003" customHeight="1" x14ac:dyDescent="0.25">
      <c r="A288" s="98" t="str">
        <f>IF('Books Register'!A288="","",'Books Register'!A288)</f>
        <v/>
      </c>
      <c r="B288" s="67" t="str">
        <f>IF(A288="","",'Books Register'!C288)</f>
        <v/>
      </c>
      <c r="C288" s="67" t="str">
        <f>IF(A288="","",'Books Register'!D288)</f>
        <v/>
      </c>
      <c r="D288" s="67" t="str">
        <f>IF(A288="","",'Books Register'!F288)</f>
        <v/>
      </c>
      <c r="E288" s="67" t="str">
        <f>IF(A288="","",'Books Register'!G288)</f>
        <v/>
      </c>
      <c r="F288" s="99" t="str">
        <f>IF(A288="","",'Books Register'!H288)</f>
        <v/>
      </c>
      <c r="G288" s="68" t="str">
        <f>IF(A288="","",'Books Register'!L288)</f>
        <v/>
      </c>
      <c r="H288" s="68" t="str">
        <f>IF(A288="","",'Books Register'!M288)</f>
        <v/>
      </c>
      <c r="I288" s="68" t="str">
        <f>IF(A288="","",'Books Register'!N288)</f>
        <v/>
      </c>
      <c r="J288" s="68" t="str">
        <f>IF(A288="","",'Books Register'!O288)</f>
        <v/>
      </c>
      <c r="K288" s="68" t="str">
        <f>IF(A288="","",'Books Register'!P288)</f>
        <v/>
      </c>
      <c r="L288" s="68" t="str">
        <f>IF(A288="","",'Books Register'!AN288)</f>
        <v/>
      </c>
      <c r="M288" s="67" t="str">
        <f>IF(A288="","",'Books Register'!AW288)</f>
        <v/>
      </c>
      <c r="N288" s="67" t="str">
        <f>IF(M288="","",INDEX('GSTR-2B IMS'!$G$5:$G$504,M288))</f>
        <v/>
      </c>
      <c r="O288" s="99" t="str">
        <f>IF(M288="","",INDEX('GSTR-2B IMS'!$H$5:$H$504,M288))</f>
        <v/>
      </c>
      <c r="P288" s="68" t="str">
        <f>IF(M288="","",INDEX('GSTR-2B IMS'!$L$5:$L$504,M288))</f>
        <v/>
      </c>
      <c r="Q288" s="68" t="str">
        <f>IF(M288="","",INDEX('GSTR-2B IMS'!$M$5:$M$504,M288))</f>
        <v/>
      </c>
      <c r="R288" s="68" t="str">
        <f>IF(M288="","",INDEX('GSTR-2B IMS'!$N$5:$N$504,M288))</f>
        <v/>
      </c>
      <c r="S288" s="68" t="str">
        <f>IF(M288="","",INDEX('GSTR-2B IMS'!$O$5:$O$504,M288))</f>
        <v/>
      </c>
      <c r="T288" s="68" t="str">
        <f>IF(M288="","",INDEX('GSTR-2B IMS'!$P$5:$P$504,M288))</f>
        <v/>
      </c>
      <c r="U288" s="68" t="str">
        <f>IF(M288="","",INDEX('GSTR-2B IMS'!$AF$5:$AF$504,M288))</f>
        <v/>
      </c>
      <c r="V288" s="68" t="str">
        <f t="shared" si="8"/>
        <v/>
      </c>
      <c r="W288" s="68" t="str">
        <f t="shared" si="9"/>
        <v/>
      </c>
      <c r="X288" s="67" t="str">
        <f>IF(A288="","",'Books Register'!AX288)</f>
        <v/>
      </c>
      <c r="Y288" s="67" t="str">
        <f>IF(A288="","",'Books Register'!AV288)</f>
        <v/>
      </c>
      <c r="Z288" s="69" t="str">
        <f>IF(A288="","",'Books Register'!AY288)</f>
        <v/>
      </c>
      <c r="AA288" s="70" t="str">
        <f>IF(A288="","",IF(OR(X288="Duplicate",Y288&lt;&gt;"PASS"),"Critical",IF(X288="Only in Books","High",IF(X288="Exact",IF(ABS(N(W288))&gt;=Setup!$B$23,"High","Low"),"Medium"))))</f>
        <v/>
      </c>
    </row>
    <row r="289" spans="1:27" ht="37.950000000000003" customHeight="1" x14ac:dyDescent="0.25">
      <c r="A289" s="98" t="str">
        <f>IF('Books Register'!A289="","",'Books Register'!A289)</f>
        <v/>
      </c>
      <c r="B289" s="67" t="str">
        <f>IF(A289="","",'Books Register'!C289)</f>
        <v/>
      </c>
      <c r="C289" s="67" t="str">
        <f>IF(A289="","",'Books Register'!D289)</f>
        <v/>
      </c>
      <c r="D289" s="67" t="str">
        <f>IF(A289="","",'Books Register'!F289)</f>
        <v/>
      </c>
      <c r="E289" s="67" t="str">
        <f>IF(A289="","",'Books Register'!G289)</f>
        <v/>
      </c>
      <c r="F289" s="99" t="str">
        <f>IF(A289="","",'Books Register'!H289)</f>
        <v/>
      </c>
      <c r="G289" s="68" t="str">
        <f>IF(A289="","",'Books Register'!L289)</f>
        <v/>
      </c>
      <c r="H289" s="68" t="str">
        <f>IF(A289="","",'Books Register'!M289)</f>
        <v/>
      </c>
      <c r="I289" s="68" t="str">
        <f>IF(A289="","",'Books Register'!N289)</f>
        <v/>
      </c>
      <c r="J289" s="68" t="str">
        <f>IF(A289="","",'Books Register'!O289)</f>
        <v/>
      </c>
      <c r="K289" s="68" t="str">
        <f>IF(A289="","",'Books Register'!P289)</f>
        <v/>
      </c>
      <c r="L289" s="68" t="str">
        <f>IF(A289="","",'Books Register'!AN289)</f>
        <v/>
      </c>
      <c r="M289" s="67" t="str">
        <f>IF(A289="","",'Books Register'!AW289)</f>
        <v/>
      </c>
      <c r="N289" s="67" t="str">
        <f>IF(M289="","",INDEX('GSTR-2B IMS'!$G$5:$G$504,M289))</f>
        <v/>
      </c>
      <c r="O289" s="99" t="str">
        <f>IF(M289="","",INDEX('GSTR-2B IMS'!$H$5:$H$504,M289))</f>
        <v/>
      </c>
      <c r="P289" s="68" t="str">
        <f>IF(M289="","",INDEX('GSTR-2B IMS'!$L$5:$L$504,M289))</f>
        <v/>
      </c>
      <c r="Q289" s="68" t="str">
        <f>IF(M289="","",INDEX('GSTR-2B IMS'!$M$5:$M$504,M289))</f>
        <v/>
      </c>
      <c r="R289" s="68" t="str">
        <f>IF(M289="","",INDEX('GSTR-2B IMS'!$N$5:$N$504,M289))</f>
        <v/>
      </c>
      <c r="S289" s="68" t="str">
        <f>IF(M289="","",INDEX('GSTR-2B IMS'!$O$5:$O$504,M289))</f>
        <v/>
      </c>
      <c r="T289" s="68" t="str">
        <f>IF(M289="","",INDEX('GSTR-2B IMS'!$P$5:$P$504,M289))</f>
        <v/>
      </c>
      <c r="U289" s="68" t="str">
        <f>IF(M289="","",INDEX('GSTR-2B IMS'!$AF$5:$AF$504,M289))</f>
        <v/>
      </c>
      <c r="V289" s="68" t="str">
        <f t="shared" si="8"/>
        <v/>
      </c>
      <c r="W289" s="68" t="str">
        <f t="shared" si="9"/>
        <v/>
      </c>
      <c r="X289" s="67" t="str">
        <f>IF(A289="","",'Books Register'!AX289)</f>
        <v/>
      </c>
      <c r="Y289" s="67" t="str">
        <f>IF(A289="","",'Books Register'!AV289)</f>
        <v/>
      </c>
      <c r="Z289" s="69" t="str">
        <f>IF(A289="","",'Books Register'!AY289)</f>
        <v/>
      </c>
      <c r="AA289" s="70" t="str">
        <f>IF(A289="","",IF(OR(X289="Duplicate",Y289&lt;&gt;"PASS"),"Critical",IF(X289="Only in Books","High",IF(X289="Exact",IF(ABS(N(W289))&gt;=Setup!$B$23,"High","Low"),"Medium"))))</f>
        <v/>
      </c>
    </row>
    <row r="290" spans="1:27" ht="37.950000000000003" customHeight="1" x14ac:dyDescent="0.25">
      <c r="A290" s="98" t="str">
        <f>IF('Books Register'!A290="","",'Books Register'!A290)</f>
        <v/>
      </c>
      <c r="B290" s="67" t="str">
        <f>IF(A290="","",'Books Register'!C290)</f>
        <v/>
      </c>
      <c r="C290" s="67" t="str">
        <f>IF(A290="","",'Books Register'!D290)</f>
        <v/>
      </c>
      <c r="D290" s="67" t="str">
        <f>IF(A290="","",'Books Register'!F290)</f>
        <v/>
      </c>
      <c r="E290" s="67" t="str">
        <f>IF(A290="","",'Books Register'!G290)</f>
        <v/>
      </c>
      <c r="F290" s="99" t="str">
        <f>IF(A290="","",'Books Register'!H290)</f>
        <v/>
      </c>
      <c r="G290" s="68" t="str">
        <f>IF(A290="","",'Books Register'!L290)</f>
        <v/>
      </c>
      <c r="H290" s="68" t="str">
        <f>IF(A290="","",'Books Register'!M290)</f>
        <v/>
      </c>
      <c r="I290" s="68" t="str">
        <f>IF(A290="","",'Books Register'!N290)</f>
        <v/>
      </c>
      <c r="J290" s="68" t="str">
        <f>IF(A290="","",'Books Register'!O290)</f>
        <v/>
      </c>
      <c r="K290" s="68" t="str">
        <f>IF(A290="","",'Books Register'!P290)</f>
        <v/>
      </c>
      <c r="L290" s="68" t="str">
        <f>IF(A290="","",'Books Register'!AN290)</f>
        <v/>
      </c>
      <c r="M290" s="67" t="str">
        <f>IF(A290="","",'Books Register'!AW290)</f>
        <v/>
      </c>
      <c r="N290" s="67" t="str">
        <f>IF(M290="","",INDEX('GSTR-2B IMS'!$G$5:$G$504,M290))</f>
        <v/>
      </c>
      <c r="O290" s="99" t="str">
        <f>IF(M290="","",INDEX('GSTR-2B IMS'!$H$5:$H$504,M290))</f>
        <v/>
      </c>
      <c r="P290" s="68" t="str">
        <f>IF(M290="","",INDEX('GSTR-2B IMS'!$L$5:$L$504,M290))</f>
        <v/>
      </c>
      <c r="Q290" s="68" t="str">
        <f>IF(M290="","",INDEX('GSTR-2B IMS'!$M$5:$M$504,M290))</f>
        <v/>
      </c>
      <c r="R290" s="68" t="str">
        <f>IF(M290="","",INDEX('GSTR-2B IMS'!$N$5:$N$504,M290))</f>
        <v/>
      </c>
      <c r="S290" s="68" t="str">
        <f>IF(M290="","",INDEX('GSTR-2B IMS'!$O$5:$O$504,M290))</f>
        <v/>
      </c>
      <c r="T290" s="68" t="str">
        <f>IF(M290="","",INDEX('GSTR-2B IMS'!$P$5:$P$504,M290))</f>
        <v/>
      </c>
      <c r="U290" s="68" t="str">
        <f>IF(M290="","",INDEX('GSTR-2B IMS'!$AF$5:$AF$504,M290))</f>
        <v/>
      </c>
      <c r="V290" s="68" t="str">
        <f t="shared" si="8"/>
        <v/>
      </c>
      <c r="W290" s="68" t="str">
        <f t="shared" si="9"/>
        <v/>
      </c>
      <c r="X290" s="67" t="str">
        <f>IF(A290="","",'Books Register'!AX290)</f>
        <v/>
      </c>
      <c r="Y290" s="67" t="str">
        <f>IF(A290="","",'Books Register'!AV290)</f>
        <v/>
      </c>
      <c r="Z290" s="69" t="str">
        <f>IF(A290="","",'Books Register'!AY290)</f>
        <v/>
      </c>
      <c r="AA290" s="70" t="str">
        <f>IF(A290="","",IF(OR(X290="Duplicate",Y290&lt;&gt;"PASS"),"Critical",IF(X290="Only in Books","High",IF(X290="Exact",IF(ABS(N(W290))&gt;=Setup!$B$23,"High","Low"),"Medium"))))</f>
        <v/>
      </c>
    </row>
    <row r="291" spans="1:27" ht="37.950000000000003" customHeight="1" x14ac:dyDescent="0.25">
      <c r="A291" s="98" t="str">
        <f>IF('Books Register'!A291="","",'Books Register'!A291)</f>
        <v/>
      </c>
      <c r="B291" s="67" t="str">
        <f>IF(A291="","",'Books Register'!C291)</f>
        <v/>
      </c>
      <c r="C291" s="67" t="str">
        <f>IF(A291="","",'Books Register'!D291)</f>
        <v/>
      </c>
      <c r="D291" s="67" t="str">
        <f>IF(A291="","",'Books Register'!F291)</f>
        <v/>
      </c>
      <c r="E291" s="67" t="str">
        <f>IF(A291="","",'Books Register'!G291)</f>
        <v/>
      </c>
      <c r="F291" s="99" t="str">
        <f>IF(A291="","",'Books Register'!H291)</f>
        <v/>
      </c>
      <c r="G291" s="68" t="str">
        <f>IF(A291="","",'Books Register'!L291)</f>
        <v/>
      </c>
      <c r="H291" s="68" t="str">
        <f>IF(A291="","",'Books Register'!M291)</f>
        <v/>
      </c>
      <c r="I291" s="68" t="str">
        <f>IF(A291="","",'Books Register'!N291)</f>
        <v/>
      </c>
      <c r="J291" s="68" t="str">
        <f>IF(A291="","",'Books Register'!O291)</f>
        <v/>
      </c>
      <c r="K291" s="68" t="str">
        <f>IF(A291="","",'Books Register'!P291)</f>
        <v/>
      </c>
      <c r="L291" s="68" t="str">
        <f>IF(A291="","",'Books Register'!AN291)</f>
        <v/>
      </c>
      <c r="M291" s="67" t="str">
        <f>IF(A291="","",'Books Register'!AW291)</f>
        <v/>
      </c>
      <c r="N291" s="67" t="str">
        <f>IF(M291="","",INDEX('GSTR-2B IMS'!$G$5:$G$504,M291))</f>
        <v/>
      </c>
      <c r="O291" s="99" t="str">
        <f>IF(M291="","",INDEX('GSTR-2B IMS'!$H$5:$H$504,M291))</f>
        <v/>
      </c>
      <c r="P291" s="68" t="str">
        <f>IF(M291="","",INDEX('GSTR-2B IMS'!$L$5:$L$504,M291))</f>
        <v/>
      </c>
      <c r="Q291" s="68" t="str">
        <f>IF(M291="","",INDEX('GSTR-2B IMS'!$M$5:$M$504,M291))</f>
        <v/>
      </c>
      <c r="R291" s="68" t="str">
        <f>IF(M291="","",INDEX('GSTR-2B IMS'!$N$5:$N$504,M291))</f>
        <v/>
      </c>
      <c r="S291" s="68" t="str">
        <f>IF(M291="","",INDEX('GSTR-2B IMS'!$O$5:$O$504,M291))</f>
        <v/>
      </c>
      <c r="T291" s="68" t="str">
        <f>IF(M291="","",INDEX('GSTR-2B IMS'!$P$5:$P$504,M291))</f>
        <v/>
      </c>
      <c r="U291" s="68" t="str">
        <f>IF(M291="","",INDEX('GSTR-2B IMS'!$AF$5:$AF$504,M291))</f>
        <v/>
      </c>
      <c r="V291" s="68" t="str">
        <f t="shared" si="8"/>
        <v/>
      </c>
      <c r="W291" s="68" t="str">
        <f t="shared" si="9"/>
        <v/>
      </c>
      <c r="X291" s="67" t="str">
        <f>IF(A291="","",'Books Register'!AX291)</f>
        <v/>
      </c>
      <c r="Y291" s="67" t="str">
        <f>IF(A291="","",'Books Register'!AV291)</f>
        <v/>
      </c>
      <c r="Z291" s="69" t="str">
        <f>IF(A291="","",'Books Register'!AY291)</f>
        <v/>
      </c>
      <c r="AA291" s="70" t="str">
        <f>IF(A291="","",IF(OR(X291="Duplicate",Y291&lt;&gt;"PASS"),"Critical",IF(X291="Only in Books","High",IF(X291="Exact",IF(ABS(N(W291))&gt;=Setup!$B$23,"High","Low"),"Medium"))))</f>
        <v/>
      </c>
    </row>
    <row r="292" spans="1:27" ht="37.950000000000003" customHeight="1" x14ac:dyDescent="0.25">
      <c r="A292" s="98" t="str">
        <f>IF('Books Register'!A292="","",'Books Register'!A292)</f>
        <v/>
      </c>
      <c r="B292" s="67" t="str">
        <f>IF(A292="","",'Books Register'!C292)</f>
        <v/>
      </c>
      <c r="C292" s="67" t="str">
        <f>IF(A292="","",'Books Register'!D292)</f>
        <v/>
      </c>
      <c r="D292" s="67" t="str">
        <f>IF(A292="","",'Books Register'!F292)</f>
        <v/>
      </c>
      <c r="E292" s="67" t="str">
        <f>IF(A292="","",'Books Register'!G292)</f>
        <v/>
      </c>
      <c r="F292" s="99" t="str">
        <f>IF(A292="","",'Books Register'!H292)</f>
        <v/>
      </c>
      <c r="G292" s="68" t="str">
        <f>IF(A292="","",'Books Register'!L292)</f>
        <v/>
      </c>
      <c r="H292" s="68" t="str">
        <f>IF(A292="","",'Books Register'!M292)</f>
        <v/>
      </c>
      <c r="I292" s="68" t="str">
        <f>IF(A292="","",'Books Register'!N292)</f>
        <v/>
      </c>
      <c r="J292" s="68" t="str">
        <f>IF(A292="","",'Books Register'!O292)</f>
        <v/>
      </c>
      <c r="K292" s="68" t="str">
        <f>IF(A292="","",'Books Register'!P292)</f>
        <v/>
      </c>
      <c r="L292" s="68" t="str">
        <f>IF(A292="","",'Books Register'!AN292)</f>
        <v/>
      </c>
      <c r="M292" s="67" t="str">
        <f>IF(A292="","",'Books Register'!AW292)</f>
        <v/>
      </c>
      <c r="N292" s="67" t="str">
        <f>IF(M292="","",INDEX('GSTR-2B IMS'!$G$5:$G$504,M292))</f>
        <v/>
      </c>
      <c r="O292" s="99" t="str">
        <f>IF(M292="","",INDEX('GSTR-2B IMS'!$H$5:$H$504,M292))</f>
        <v/>
      </c>
      <c r="P292" s="68" t="str">
        <f>IF(M292="","",INDEX('GSTR-2B IMS'!$L$5:$L$504,M292))</f>
        <v/>
      </c>
      <c r="Q292" s="68" t="str">
        <f>IF(M292="","",INDEX('GSTR-2B IMS'!$M$5:$M$504,M292))</f>
        <v/>
      </c>
      <c r="R292" s="68" t="str">
        <f>IF(M292="","",INDEX('GSTR-2B IMS'!$N$5:$N$504,M292))</f>
        <v/>
      </c>
      <c r="S292" s="68" t="str">
        <f>IF(M292="","",INDEX('GSTR-2B IMS'!$O$5:$O$504,M292))</f>
        <v/>
      </c>
      <c r="T292" s="68" t="str">
        <f>IF(M292="","",INDEX('GSTR-2B IMS'!$P$5:$P$504,M292))</f>
        <v/>
      </c>
      <c r="U292" s="68" t="str">
        <f>IF(M292="","",INDEX('GSTR-2B IMS'!$AF$5:$AF$504,M292))</f>
        <v/>
      </c>
      <c r="V292" s="68" t="str">
        <f t="shared" si="8"/>
        <v/>
      </c>
      <c r="W292" s="68" t="str">
        <f t="shared" si="9"/>
        <v/>
      </c>
      <c r="X292" s="67" t="str">
        <f>IF(A292="","",'Books Register'!AX292)</f>
        <v/>
      </c>
      <c r="Y292" s="67" t="str">
        <f>IF(A292="","",'Books Register'!AV292)</f>
        <v/>
      </c>
      <c r="Z292" s="69" t="str">
        <f>IF(A292="","",'Books Register'!AY292)</f>
        <v/>
      </c>
      <c r="AA292" s="70" t="str">
        <f>IF(A292="","",IF(OR(X292="Duplicate",Y292&lt;&gt;"PASS"),"Critical",IF(X292="Only in Books","High",IF(X292="Exact",IF(ABS(N(W292))&gt;=Setup!$B$23,"High","Low"),"Medium"))))</f>
        <v/>
      </c>
    </row>
    <row r="293" spans="1:27" ht="37.950000000000003" customHeight="1" x14ac:dyDescent="0.25">
      <c r="A293" s="98" t="str">
        <f>IF('Books Register'!A293="","",'Books Register'!A293)</f>
        <v/>
      </c>
      <c r="B293" s="67" t="str">
        <f>IF(A293="","",'Books Register'!C293)</f>
        <v/>
      </c>
      <c r="C293" s="67" t="str">
        <f>IF(A293="","",'Books Register'!D293)</f>
        <v/>
      </c>
      <c r="D293" s="67" t="str">
        <f>IF(A293="","",'Books Register'!F293)</f>
        <v/>
      </c>
      <c r="E293" s="67" t="str">
        <f>IF(A293="","",'Books Register'!G293)</f>
        <v/>
      </c>
      <c r="F293" s="99" t="str">
        <f>IF(A293="","",'Books Register'!H293)</f>
        <v/>
      </c>
      <c r="G293" s="68" t="str">
        <f>IF(A293="","",'Books Register'!L293)</f>
        <v/>
      </c>
      <c r="H293" s="68" t="str">
        <f>IF(A293="","",'Books Register'!M293)</f>
        <v/>
      </c>
      <c r="I293" s="68" t="str">
        <f>IF(A293="","",'Books Register'!N293)</f>
        <v/>
      </c>
      <c r="J293" s="68" t="str">
        <f>IF(A293="","",'Books Register'!O293)</f>
        <v/>
      </c>
      <c r="K293" s="68" t="str">
        <f>IF(A293="","",'Books Register'!P293)</f>
        <v/>
      </c>
      <c r="L293" s="68" t="str">
        <f>IF(A293="","",'Books Register'!AN293)</f>
        <v/>
      </c>
      <c r="M293" s="67" t="str">
        <f>IF(A293="","",'Books Register'!AW293)</f>
        <v/>
      </c>
      <c r="N293" s="67" t="str">
        <f>IF(M293="","",INDEX('GSTR-2B IMS'!$G$5:$G$504,M293))</f>
        <v/>
      </c>
      <c r="O293" s="99" t="str">
        <f>IF(M293="","",INDEX('GSTR-2B IMS'!$H$5:$H$504,M293))</f>
        <v/>
      </c>
      <c r="P293" s="68" t="str">
        <f>IF(M293="","",INDEX('GSTR-2B IMS'!$L$5:$L$504,M293))</f>
        <v/>
      </c>
      <c r="Q293" s="68" t="str">
        <f>IF(M293="","",INDEX('GSTR-2B IMS'!$M$5:$M$504,M293))</f>
        <v/>
      </c>
      <c r="R293" s="68" t="str">
        <f>IF(M293="","",INDEX('GSTR-2B IMS'!$N$5:$N$504,M293))</f>
        <v/>
      </c>
      <c r="S293" s="68" t="str">
        <f>IF(M293="","",INDEX('GSTR-2B IMS'!$O$5:$O$504,M293))</f>
        <v/>
      </c>
      <c r="T293" s="68" t="str">
        <f>IF(M293="","",INDEX('GSTR-2B IMS'!$P$5:$P$504,M293))</f>
        <v/>
      </c>
      <c r="U293" s="68" t="str">
        <f>IF(M293="","",INDEX('GSTR-2B IMS'!$AF$5:$AF$504,M293))</f>
        <v/>
      </c>
      <c r="V293" s="68" t="str">
        <f t="shared" si="8"/>
        <v/>
      </c>
      <c r="W293" s="68" t="str">
        <f t="shared" si="9"/>
        <v/>
      </c>
      <c r="X293" s="67" t="str">
        <f>IF(A293="","",'Books Register'!AX293)</f>
        <v/>
      </c>
      <c r="Y293" s="67" t="str">
        <f>IF(A293="","",'Books Register'!AV293)</f>
        <v/>
      </c>
      <c r="Z293" s="69" t="str">
        <f>IF(A293="","",'Books Register'!AY293)</f>
        <v/>
      </c>
      <c r="AA293" s="70" t="str">
        <f>IF(A293="","",IF(OR(X293="Duplicate",Y293&lt;&gt;"PASS"),"Critical",IF(X293="Only in Books","High",IF(X293="Exact",IF(ABS(N(W293))&gt;=Setup!$B$23,"High","Low"),"Medium"))))</f>
        <v/>
      </c>
    </row>
    <row r="294" spans="1:27" ht="37.950000000000003" customHeight="1" x14ac:dyDescent="0.25">
      <c r="A294" s="98" t="str">
        <f>IF('Books Register'!A294="","",'Books Register'!A294)</f>
        <v/>
      </c>
      <c r="B294" s="67" t="str">
        <f>IF(A294="","",'Books Register'!C294)</f>
        <v/>
      </c>
      <c r="C294" s="67" t="str">
        <f>IF(A294="","",'Books Register'!D294)</f>
        <v/>
      </c>
      <c r="D294" s="67" t="str">
        <f>IF(A294="","",'Books Register'!F294)</f>
        <v/>
      </c>
      <c r="E294" s="67" t="str">
        <f>IF(A294="","",'Books Register'!G294)</f>
        <v/>
      </c>
      <c r="F294" s="99" t="str">
        <f>IF(A294="","",'Books Register'!H294)</f>
        <v/>
      </c>
      <c r="G294" s="68" t="str">
        <f>IF(A294="","",'Books Register'!L294)</f>
        <v/>
      </c>
      <c r="H294" s="68" t="str">
        <f>IF(A294="","",'Books Register'!M294)</f>
        <v/>
      </c>
      <c r="I294" s="68" t="str">
        <f>IF(A294="","",'Books Register'!N294)</f>
        <v/>
      </c>
      <c r="J294" s="68" t="str">
        <f>IF(A294="","",'Books Register'!O294)</f>
        <v/>
      </c>
      <c r="K294" s="68" t="str">
        <f>IF(A294="","",'Books Register'!P294)</f>
        <v/>
      </c>
      <c r="L294" s="68" t="str">
        <f>IF(A294="","",'Books Register'!AN294)</f>
        <v/>
      </c>
      <c r="M294" s="67" t="str">
        <f>IF(A294="","",'Books Register'!AW294)</f>
        <v/>
      </c>
      <c r="N294" s="67" t="str">
        <f>IF(M294="","",INDEX('GSTR-2B IMS'!$G$5:$G$504,M294))</f>
        <v/>
      </c>
      <c r="O294" s="99" t="str">
        <f>IF(M294="","",INDEX('GSTR-2B IMS'!$H$5:$H$504,M294))</f>
        <v/>
      </c>
      <c r="P294" s="68" t="str">
        <f>IF(M294="","",INDEX('GSTR-2B IMS'!$L$5:$L$504,M294))</f>
        <v/>
      </c>
      <c r="Q294" s="68" t="str">
        <f>IF(M294="","",INDEX('GSTR-2B IMS'!$M$5:$M$504,M294))</f>
        <v/>
      </c>
      <c r="R294" s="68" t="str">
        <f>IF(M294="","",INDEX('GSTR-2B IMS'!$N$5:$N$504,M294))</f>
        <v/>
      </c>
      <c r="S294" s="68" t="str">
        <f>IF(M294="","",INDEX('GSTR-2B IMS'!$O$5:$O$504,M294))</f>
        <v/>
      </c>
      <c r="T294" s="68" t="str">
        <f>IF(M294="","",INDEX('GSTR-2B IMS'!$P$5:$P$504,M294))</f>
        <v/>
      </c>
      <c r="U294" s="68" t="str">
        <f>IF(M294="","",INDEX('GSTR-2B IMS'!$AF$5:$AF$504,M294))</f>
        <v/>
      </c>
      <c r="V294" s="68" t="str">
        <f t="shared" si="8"/>
        <v/>
      </c>
      <c r="W294" s="68" t="str">
        <f t="shared" si="9"/>
        <v/>
      </c>
      <c r="X294" s="67" t="str">
        <f>IF(A294="","",'Books Register'!AX294)</f>
        <v/>
      </c>
      <c r="Y294" s="67" t="str">
        <f>IF(A294="","",'Books Register'!AV294)</f>
        <v/>
      </c>
      <c r="Z294" s="69" t="str">
        <f>IF(A294="","",'Books Register'!AY294)</f>
        <v/>
      </c>
      <c r="AA294" s="70" t="str">
        <f>IF(A294="","",IF(OR(X294="Duplicate",Y294&lt;&gt;"PASS"),"Critical",IF(X294="Only in Books","High",IF(X294="Exact",IF(ABS(N(W294))&gt;=Setup!$B$23,"High","Low"),"Medium"))))</f>
        <v/>
      </c>
    </row>
    <row r="295" spans="1:27" ht="37.950000000000003" customHeight="1" x14ac:dyDescent="0.25">
      <c r="A295" s="98" t="str">
        <f>IF('Books Register'!A295="","",'Books Register'!A295)</f>
        <v/>
      </c>
      <c r="B295" s="67" t="str">
        <f>IF(A295="","",'Books Register'!C295)</f>
        <v/>
      </c>
      <c r="C295" s="67" t="str">
        <f>IF(A295="","",'Books Register'!D295)</f>
        <v/>
      </c>
      <c r="D295" s="67" t="str">
        <f>IF(A295="","",'Books Register'!F295)</f>
        <v/>
      </c>
      <c r="E295" s="67" t="str">
        <f>IF(A295="","",'Books Register'!G295)</f>
        <v/>
      </c>
      <c r="F295" s="99" t="str">
        <f>IF(A295="","",'Books Register'!H295)</f>
        <v/>
      </c>
      <c r="G295" s="68" t="str">
        <f>IF(A295="","",'Books Register'!L295)</f>
        <v/>
      </c>
      <c r="H295" s="68" t="str">
        <f>IF(A295="","",'Books Register'!M295)</f>
        <v/>
      </c>
      <c r="I295" s="68" t="str">
        <f>IF(A295="","",'Books Register'!N295)</f>
        <v/>
      </c>
      <c r="J295" s="68" t="str">
        <f>IF(A295="","",'Books Register'!O295)</f>
        <v/>
      </c>
      <c r="K295" s="68" t="str">
        <f>IF(A295="","",'Books Register'!P295)</f>
        <v/>
      </c>
      <c r="L295" s="68" t="str">
        <f>IF(A295="","",'Books Register'!AN295)</f>
        <v/>
      </c>
      <c r="M295" s="67" t="str">
        <f>IF(A295="","",'Books Register'!AW295)</f>
        <v/>
      </c>
      <c r="N295" s="67" t="str">
        <f>IF(M295="","",INDEX('GSTR-2B IMS'!$G$5:$G$504,M295))</f>
        <v/>
      </c>
      <c r="O295" s="99" t="str">
        <f>IF(M295="","",INDEX('GSTR-2B IMS'!$H$5:$H$504,M295))</f>
        <v/>
      </c>
      <c r="P295" s="68" t="str">
        <f>IF(M295="","",INDEX('GSTR-2B IMS'!$L$5:$L$504,M295))</f>
        <v/>
      </c>
      <c r="Q295" s="68" t="str">
        <f>IF(M295="","",INDEX('GSTR-2B IMS'!$M$5:$M$504,M295))</f>
        <v/>
      </c>
      <c r="R295" s="68" t="str">
        <f>IF(M295="","",INDEX('GSTR-2B IMS'!$N$5:$N$504,M295))</f>
        <v/>
      </c>
      <c r="S295" s="68" t="str">
        <f>IF(M295="","",INDEX('GSTR-2B IMS'!$O$5:$O$504,M295))</f>
        <v/>
      </c>
      <c r="T295" s="68" t="str">
        <f>IF(M295="","",INDEX('GSTR-2B IMS'!$P$5:$P$504,M295))</f>
        <v/>
      </c>
      <c r="U295" s="68" t="str">
        <f>IF(M295="","",INDEX('GSTR-2B IMS'!$AF$5:$AF$504,M295))</f>
        <v/>
      </c>
      <c r="V295" s="68" t="str">
        <f t="shared" si="8"/>
        <v/>
      </c>
      <c r="W295" s="68" t="str">
        <f t="shared" si="9"/>
        <v/>
      </c>
      <c r="X295" s="67" t="str">
        <f>IF(A295="","",'Books Register'!AX295)</f>
        <v/>
      </c>
      <c r="Y295" s="67" t="str">
        <f>IF(A295="","",'Books Register'!AV295)</f>
        <v/>
      </c>
      <c r="Z295" s="69" t="str">
        <f>IF(A295="","",'Books Register'!AY295)</f>
        <v/>
      </c>
      <c r="AA295" s="70" t="str">
        <f>IF(A295="","",IF(OR(X295="Duplicate",Y295&lt;&gt;"PASS"),"Critical",IF(X295="Only in Books","High",IF(X295="Exact",IF(ABS(N(W295))&gt;=Setup!$B$23,"High","Low"),"Medium"))))</f>
        <v/>
      </c>
    </row>
    <row r="296" spans="1:27" ht="37.950000000000003" customHeight="1" x14ac:dyDescent="0.25">
      <c r="A296" s="98" t="str">
        <f>IF('Books Register'!A296="","",'Books Register'!A296)</f>
        <v/>
      </c>
      <c r="B296" s="67" t="str">
        <f>IF(A296="","",'Books Register'!C296)</f>
        <v/>
      </c>
      <c r="C296" s="67" t="str">
        <f>IF(A296="","",'Books Register'!D296)</f>
        <v/>
      </c>
      <c r="D296" s="67" t="str">
        <f>IF(A296="","",'Books Register'!F296)</f>
        <v/>
      </c>
      <c r="E296" s="67" t="str">
        <f>IF(A296="","",'Books Register'!G296)</f>
        <v/>
      </c>
      <c r="F296" s="99" t="str">
        <f>IF(A296="","",'Books Register'!H296)</f>
        <v/>
      </c>
      <c r="G296" s="68" t="str">
        <f>IF(A296="","",'Books Register'!L296)</f>
        <v/>
      </c>
      <c r="H296" s="68" t="str">
        <f>IF(A296="","",'Books Register'!M296)</f>
        <v/>
      </c>
      <c r="I296" s="68" t="str">
        <f>IF(A296="","",'Books Register'!N296)</f>
        <v/>
      </c>
      <c r="J296" s="68" t="str">
        <f>IF(A296="","",'Books Register'!O296)</f>
        <v/>
      </c>
      <c r="K296" s="68" t="str">
        <f>IF(A296="","",'Books Register'!P296)</f>
        <v/>
      </c>
      <c r="L296" s="68" t="str">
        <f>IF(A296="","",'Books Register'!AN296)</f>
        <v/>
      </c>
      <c r="M296" s="67" t="str">
        <f>IF(A296="","",'Books Register'!AW296)</f>
        <v/>
      </c>
      <c r="N296" s="67" t="str">
        <f>IF(M296="","",INDEX('GSTR-2B IMS'!$G$5:$G$504,M296))</f>
        <v/>
      </c>
      <c r="O296" s="99" t="str">
        <f>IF(M296="","",INDEX('GSTR-2B IMS'!$H$5:$H$504,M296))</f>
        <v/>
      </c>
      <c r="P296" s="68" t="str">
        <f>IF(M296="","",INDEX('GSTR-2B IMS'!$L$5:$L$504,M296))</f>
        <v/>
      </c>
      <c r="Q296" s="68" t="str">
        <f>IF(M296="","",INDEX('GSTR-2B IMS'!$M$5:$M$504,M296))</f>
        <v/>
      </c>
      <c r="R296" s="68" t="str">
        <f>IF(M296="","",INDEX('GSTR-2B IMS'!$N$5:$N$504,M296))</f>
        <v/>
      </c>
      <c r="S296" s="68" t="str">
        <f>IF(M296="","",INDEX('GSTR-2B IMS'!$O$5:$O$504,M296))</f>
        <v/>
      </c>
      <c r="T296" s="68" t="str">
        <f>IF(M296="","",INDEX('GSTR-2B IMS'!$P$5:$P$504,M296))</f>
        <v/>
      </c>
      <c r="U296" s="68" t="str">
        <f>IF(M296="","",INDEX('GSTR-2B IMS'!$AF$5:$AF$504,M296))</f>
        <v/>
      </c>
      <c r="V296" s="68" t="str">
        <f t="shared" si="8"/>
        <v/>
      </c>
      <c r="W296" s="68" t="str">
        <f t="shared" si="9"/>
        <v/>
      </c>
      <c r="X296" s="67" t="str">
        <f>IF(A296="","",'Books Register'!AX296)</f>
        <v/>
      </c>
      <c r="Y296" s="67" t="str">
        <f>IF(A296="","",'Books Register'!AV296)</f>
        <v/>
      </c>
      <c r="Z296" s="69" t="str">
        <f>IF(A296="","",'Books Register'!AY296)</f>
        <v/>
      </c>
      <c r="AA296" s="70" t="str">
        <f>IF(A296="","",IF(OR(X296="Duplicate",Y296&lt;&gt;"PASS"),"Critical",IF(X296="Only in Books","High",IF(X296="Exact",IF(ABS(N(W296))&gt;=Setup!$B$23,"High","Low"),"Medium"))))</f>
        <v/>
      </c>
    </row>
    <row r="297" spans="1:27" ht="37.950000000000003" customHeight="1" x14ac:dyDescent="0.25">
      <c r="A297" s="98" t="str">
        <f>IF('Books Register'!A297="","",'Books Register'!A297)</f>
        <v/>
      </c>
      <c r="B297" s="67" t="str">
        <f>IF(A297="","",'Books Register'!C297)</f>
        <v/>
      </c>
      <c r="C297" s="67" t="str">
        <f>IF(A297="","",'Books Register'!D297)</f>
        <v/>
      </c>
      <c r="D297" s="67" t="str">
        <f>IF(A297="","",'Books Register'!F297)</f>
        <v/>
      </c>
      <c r="E297" s="67" t="str">
        <f>IF(A297="","",'Books Register'!G297)</f>
        <v/>
      </c>
      <c r="F297" s="99" t="str">
        <f>IF(A297="","",'Books Register'!H297)</f>
        <v/>
      </c>
      <c r="G297" s="68" t="str">
        <f>IF(A297="","",'Books Register'!L297)</f>
        <v/>
      </c>
      <c r="H297" s="68" t="str">
        <f>IF(A297="","",'Books Register'!M297)</f>
        <v/>
      </c>
      <c r="I297" s="68" t="str">
        <f>IF(A297="","",'Books Register'!N297)</f>
        <v/>
      </c>
      <c r="J297" s="68" t="str">
        <f>IF(A297="","",'Books Register'!O297)</f>
        <v/>
      </c>
      <c r="K297" s="68" t="str">
        <f>IF(A297="","",'Books Register'!P297)</f>
        <v/>
      </c>
      <c r="L297" s="68" t="str">
        <f>IF(A297="","",'Books Register'!AN297)</f>
        <v/>
      </c>
      <c r="M297" s="67" t="str">
        <f>IF(A297="","",'Books Register'!AW297)</f>
        <v/>
      </c>
      <c r="N297" s="67" t="str">
        <f>IF(M297="","",INDEX('GSTR-2B IMS'!$G$5:$G$504,M297))</f>
        <v/>
      </c>
      <c r="O297" s="99" t="str">
        <f>IF(M297="","",INDEX('GSTR-2B IMS'!$H$5:$H$504,M297))</f>
        <v/>
      </c>
      <c r="P297" s="68" t="str">
        <f>IF(M297="","",INDEX('GSTR-2B IMS'!$L$5:$L$504,M297))</f>
        <v/>
      </c>
      <c r="Q297" s="68" t="str">
        <f>IF(M297="","",INDEX('GSTR-2B IMS'!$M$5:$M$504,M297))</f>
        <v/>
      </c>
      <c r="R297" s="68" t="str">
        <f>IF(M297="","",INDEX('GSTR-2B IMS'!$N$5:$N$504,M297))</f>
        <v/>
      </c>
      <c r="S297" s="68" t="str">
        <f>IF(M297="","",INDEX('GSTR-2B IMS'!$O$5:$O$504,M297))</f>
        <v/>
      </c>
      <c r="T297" s="68" t="str">
        <f>IF(M297="","",INDEX('GSTR-2B IMS'!$P$5:$P$504,M297))</f>
        <v/>
      </c>
      <c r="U297" s="68" t="str">
        <f>IF(M297="","",INDEX('GSTR-2B IMS'!$AF$5:$AF$504,M297))</f>
        <v/>
      </c>
      <c r="V297" s="68" t="str">
        <f t="shared" si="8"/>
        <v/>
      </c>
      <c r="W297" s="68" t="str">
        <f t="shared" si="9"/>
        <v/>
      </c>
      <c r="X297" s="67" t="str">
        <f>IF(A297="","",'Books Register'!AX297)</f>
        <v/>
      </c>
      <c r="Y297" s="67" t="str">
        <f>IF(A297="","",'Books Register'!AV297)</f>
        <v/>
      </c>
      <c r="Z297" s="69" t="str">
        <f>IF(A297="","",'Books Register'!AY297)</f>
        <v/>
      </c>
      <c r="AA297" s="70" t="str">
        <f>IF(A297="","",IF(OR(X297="Duplicate",Y297&lt;&gt;"PASS"),"Critical",IF(X297="Only in Books","High",IF(X297="Exact",IF(ABS(N(W297))&gt;=Setup!$B$23,"High","Low"),"Medium"))))</f>
        <v/>
      </c>
    </row>
    <row r="298" spans="1:27" ht="37.950000000000003" customHeight="1" x14ac:dyDescent="0.25">
      <c r="A298" s="98" t="str">
        <f>IF('Books Register'!A298="","",'Books Register'!A298)</f>
        <v/>
      </c>
      <c r="B298" s="67" t="str">
        <f>IF(A298="","",'Books Register'!C298)</f>
        <v/>
      </c>
      <c r="C298" s="67" t="str">
        <f>IF(A298="","",'Books Register'!D298)</f>
        <v/>
      </c>
      <c r="D298" s="67" t="str">
        <f>IF(A298="","",'Books Register'!F298)</f>
        <v/>
      </c>
      <c r="E298" s="67" t="str">
        <f>IF(A298="","",'Books Register'!G298)</f>
        <v/>
      </c>
      <c r="F298" s="99" t="str">
        <f>IF(A298="","",'Books Register'!H298)</f>
        <v/>
      </c>
      <c r="G298" s="68" t="str">
        <f>IF(A298="","",'Books Register'!L298)</f>
        <v/>
      </c>
      <c r="H298" s="68" t="str">
        <f>IF(A298="","",'Books Register'!M298)</f>
        <v/>
      </c>
      <c r="I298" s="68" t="str">
        <f>IF(A298="","",'Books Register'!N298)</f>
        <v/>
      </c>
      <c r="J298" s="68" t="str">
        <f>IF(A298="","",'Books Register'!O298)</f>
        <v/>
      </c>
      <c r="K298" s="68" t="str">
        <f>IF(A298="","",'Books Register'!P298)</f>
        <v/>
      </c>
      <c r="L298" s="68" t="str">
        <f>IF(A298="","",'Books Register'!AN298)</f>
        <v/>
      </c>
      <c r="M298" s="67" t="str">
        <f>IF(A298="","",'Books Register'!AW298)</f>
        <v/>
      </c>
      <c r="N298" s="67" t="str">
        <f>IF(M298="","",INDEX('GSTR-2B IMS'!$G$5:$G$504,M298))</f>
        <v/>
      </c>
      <c r="O298" s="99" t="str">
        <f>IF(M298="","",INDEX('GSTR-2B IMS'!$H$5:$H$504,M298))</f>
        <v/>
      </c>
      <c r="P298" s="68" t="str">
        <f>IF(M298="","",INDEX('GSTR-2B IMS'!$L$5:$L$504,M298))</f>
        <v/>
      </c>
      <c r="Q298" s="68" t="str">
        <f>IF(M298="","",INDEX('GSTR-2B IMS'!$M$5:$M$504,M298))</f>
        <v/>
      </c>
      <c r="R298" s="68" t="str">
        <f>IF(M298="","",INDEX('GSTR-2B IMS'!$N$5:$N$504,M298))</f>
        <v/>
      </c>
      <c r="S298" s="68" t="str">
        <f>IF(M298="","",INDEX('GSTR-2B IMS'!$O$5:$O$504,M298))</f>
        <v/>
      </c>
      <c r="T298" s="68" t="str">
        <f>IF(M298="","",INDEX('GSTR-2B IMS'!$P$5:$P$504,M298))</f>
        <v/>
      </c>
      <c r="U298" s="68" t="str">
        <f>IF(M298="","",INDEX('GSTR-2B IMS'!$AF$5:$AF$504,M298))</f>
        <v/>
      </c>
      <c r="V298" s="68" t="str">
        <f t="shared" si="8"/>
        <v/>
      </c>
      <c r="W298" s="68" t="str">
        <f t="shared" si="9"/>
        <v/>
      </c>
      <c r="X298" s="67" t="str">
        <f>IF(A298="","",'Books Register'!AX298)</f>
        <v/>
      </c>
      <c r="Y298" s="67" t="str">
        <f>IF(A298="","",'Books Register'!AV298)</f>
        <v/>
      </c>
      <c r="Z298" s="69" t="str">
        <f>IF(A298="","",'Books Register'!AY298)</f>
        <v/>
      </c>
      <c r="AA298" s="70" t="str">
        <f>IF(A298="","",IF(OR(X298="Duplicate",Y298&lt;&gt;"PASS"),"Critical",IF(X298="Only in Books","High",IF(X298="Exact",IF(ABS(N(W298))&gt;=Setup!$B$23,"High","Low"),"Medium"))))</f>
        <v/>
      </c>
    </row>
    <row r="299" spans="1:27" ht="37.950000000000003" customHeight="1" x14ac:dyDescent="0.25">
      <c r="A299" s="98" t="str">
        <f>IF('Books Register'!A299="","",'Books Register'!A299)</f>
        <v/>
      </c>
      <c r="B299" s="67" t="str">
        <f>IF(A299="","",'Books Register'!C299)</f>
        <v/>
      </c>
      <c r="C299" s="67" t="str">
        <f>IF(A299="","",'Books Register'!D299)</f>
        <v/>
      </c>
      <c r="D299" s="67" t="str">
        <f>IF(A299="","",'Books Register'!F299)</f>
        <v/>
      </c>
      <c r="E299" s="67" t="str">
        <f>IF(A299="","",'Books Register'!G299)</f>
        <v/>
      </c>
      <c r="F299" s="99" t="str">
        <f>IF(A299="","",'Books Register'!H299)</f>
        <v/>
      </c>
      <c r="G299" s="68" t="str">
        <f>IF(A299="","",'Books Register'!L299)</f>
        <v/>
      </c>
      <c r="H299" s="68" t="str">
        <f>IF(A299="","",'Books Register'!M299)</f>
        <v/>
      </c>
      <c r="I299" s="68" t="str">
        <f>IF(A299="","",'Books Register'!N299)</f>
        <v/>
      </c>
      <c r="J299" s="68" t="str">
        <f>IF(A299="","",'Books Register'!O299)</f>
        <v/>
      </c>
      <c r="K299" s="68" t="str">
        <f>IF(A299="","",'Books Register'!P299)</f>
        <v/>
      </c>
      <c r="L299" s="68" t="str">
        <f>IF(A299="","",'Books Register'!AN299)</f>
        <v/>
      </c>
      <c r="M299" s="67" t="str">
        <f>IF(A299="","",'Books Register'!AW299)</f>
        <v/>
      </c>
      <c r="N299" s="67" t="str">
        <f>IF(M299="","",INDEX('GSTR-2B IMS'!$G$5:$G$504,M299))</f>
        <v/>
      </c>
      <c r="O299" s="99" t="str">
        <f>IF(M299="","",INDEX('GSTR-2B IMS'!$H$5:$H$504,M299))</f>
        <v/>
      </c>
      <c r="P299" s="68" t="str">
        <f>IF(M299="","",INDEX('GSTR-2B IMS'!$L$5:$L$504,M299))</f>
        <v/>
      </c>
      <c r="Q299" s="68" t="str">
        <f>IF(M299="","",INDEX('GSTR-2B IMS'!$M$5:$M$504,M299))</f>
        <v/>
      </c>
      <c r="R299" s="68" t="str">
        <f>IF(M299="","",INDEX('GSTR-2B IMS'!$N$5:$N$504,M299))</f>
        <v/>
      </c>
      <c r="S299" s="68" t="str">
        <f>IF(M299="","",INDEX('GSTR-2B IMS'!$O$5:$O$504,M299))</f>
        <v/>
      </c>
      <c r="T299" s="68" t="str">
        <f>IF(M299="","",INDEX('GSTR-2B IMS'!$P$5:$P$504,M299))</f>
        <v/>
      </c>
      <c r="U299" s="68" t="str">
        <f>IF(M299="","",INDEX('GSTR-2B IMS'!$AF$5:$AF$504,M299))</f>
        <v/>
      </c>
      <c r="V299" s="68" t="str">
        <f t="shared" si="8"/>
        <v/>
      </c>
      <c r="W299" s="68" t="str">
        <f t="shared" si="9"/>
        <v/>
      </c>
      <c r="X299" s="67" t="str">
        <f>IF(A299="","",'Books Register'!AX299)</f>
        <v/>
      </c>
      <c r="Y299" s="67" t="str">
        <f>IF(A299="","",'Books Register'!AV299)</f>
        <v/>
      </c>
      <c r="Z299" s="69" t="str">
        <f>IF(A299="","",'Books Register'!AY299)</f>
        <v/>
      </c>
      <c r="AA299" s="70" t="str">
        <f>IF(A299="","",IF(OR(X299="Duplicate",Y299&lt;&gt;"PASS"),"Critical",IF(X299="Only in Books","High",IF(X299="Exact",IF(ABS(N(W299))&gt;=Setup!$B$23,"High","Low"),"Medium"))))</f>
        <v/>
      </c>
    </row>
    <row r="300" spans="1:27" ht="37.950000000000003" customHeight="1" x14ac:dyDescent="0.25">
      <c r="A300" s="98" t="str">
        <f>IF('Books Register'!A300="","",'Books Register'!A300)</f>
        <v/>
      </c>
      <c r="B300" s="67" t="str">
        <f>IF(A300="","",'Books Register'!C300)</f>
        <v/>
      </c>
      <c r="C300" s="67" t="str">
        <f>IF(A300="","",'Books Register'!D300)</f>
        <v/>
      </c>
      <c r="D300" s="67" t="str">
        <f>IF(A300="","",'Books Register'!F300)</f>
        <v/>
      </c>
      <c r="E300" s="67" t="str">
        <f>IF(A300="","",'Books Register'!G300)</f>
        <v/>
      </c>
      <c r="F300" s="99" t="str">
        <f>IF(A300="","",'Books Register'!H300)</f>
        <v/>
      </c>
      <c r="G300" s="68" t="str">
        <f>IF(A300="","",'Books Register'!L300)</f>
        <v/>
      </c>
      <c r="H300" s="68" t="str">
        <f>IF(A300="","",'Books Register'!M300)</f>
        <v/>
      </c>
      <c r="I300" s="68" t="str">
        <f>IF(A300="","",'Books Register'!N300)</f>
        <v/>
      </c>
      <c r="J300" s="68" t="str">
        <f>IF(A300="","",'Books Register'!O300)</f>
        <v/>
      </c>
      <c r="K300" s="68" t="str">
        <f>IF(A300="","",'Books Register'!P300)</f>
        <v/>
      </c>
      <c r="L300" s="68" t="str">
        <f>IF(A300="","",'Books Register'!AN300)</f>
        <v/>
      </c>
      <c r="M300" s="67" t="str">
        <f>IF(A300="","",'Books Register'!AW300)</f>
        <v/>
      </c>
      <c r="N300" s="67" t="str">
        <f>IF(M300="","",INDEX('GSTR-2B IMS'!$G$5:$G$504,M300))</f>
        <v/>
      </c>
      <c r="O300" s="99" t="str">
        <f>IF(M300="","",INDEX('GSTR-2B IMS'!$H$5:$H$504,M300))</f>
        <v/>
      </c>
      <c r="P300" s="68" t="str">
        <f>IF(M300="","",INDEX('GSTR-2B IMS'!$L$5:$L$504,M300))</f>
        <v/>
      </c>
      <c r="Q300" s="68" t="str">
        <f>IF(M300="","",INDEX('GSTR-2B IMS'!$M$5:$M$504,M300))</f>
        <v/>
      </c>
      <c r="R300" s="68" t="str">
        <f>IF(M300="","",INDEX('GSTR-2B IMS'!$N$5:$N$504,M300))</f>
        <v/>
      </c>
      <c r="S300" s="68" t="str">
        <f>IF(M300="","",INDEX('GSTR-2B IMS'!$O$5:$O$504,M300))</f>
        <v/>
      </c>
      <c r="T300" s="68" t="str">
        <f>IF(M300="","",INDEX('GSTR-2B IMS'!$P$5:$P$504,M300))</f>
        <v/>
      </c>
      <c r="U300" s="68" t="str">
        <f>IF(M300="","",INDEX('GSTR-2B IMS'!$AF$5:$AF$504,M300))</f>
        <v/>
      </c>
      <c r="V300" s="68" t="str">
        <f t="shared" si="8"/>
        <v/>
      </c>
      <c r="W300" s="68" t="str">
        <f t="shared" si="9"/>
        <v/>
      </c>
      <c r="X300" s="67" t="str">
        <f>IF(A300="","",'Books Register'!AX300)</f>
        <v/>
      </c>
      <c r="Y300" s="67" t="str">
        <f>IF(A300="","",'Books Register'!AV300)</f>
        <v/>
      </c>
      <c r="Z300" s="69" t="str">
        <f>IF(A300="","",'Books Register'!AY300)</f>
        <v/>
      </c>
      <c r="AA300" s="70" t="str">
        <f>IF(A300="","",IF(OR(X300="Duplicate",Y300&lt;&gt;"PASS"),"Critical",IF(X300="Only in Books","High",IF(X300="Exact",IF(ABS(N(W300))&gt;=Setup!$B$23,"High","Low"),"Medium"))))</f>
        <v/>
      </c>
    </row>
    <row r="301" spans="1:27" ht="37.950000000000003" customHeight="1" x14ac:dyDescent="0.25">
      <c r="A301" s="98" t="str">
        <f>IF('Books Register'!A301="","",'Books Register'!A301)</f>
        <v/>
      </c>
      <c r="B301" s="67" t="str">
        <f>IF(A301="","",'Books Register'!C301)</f>
        <v/>
      </c>
      <c r="C301" s="67" t="str">
        <f>IF(A301="","",'Books Register'!D301)</f>
        <v/>
      </c>
      <c r="D301" s="67" t="str">
        <f>IF(A301="","",'Books Register'!F301)</f>
        <v/>
      </c>
      <c r="E301" s="67" t="str">
        <f>IF(A301="","",'Books Register'!G301)</f>
        <v/>
      </c>
      <c r="F301" s="99" t="str">
        <f>IF(A301="","",'Books Register'!H301)</f>
        <v/>
      </c>
      <c r="G301" s="68" t="str">
        <f>IF(A301="","",'Books Register'!L301)</f>
        <v/>
      </c>
      <c r="H301" s="68" t="str">
        <f>IF(A301="","",'Books Register'!M301)</f>
        <v/>
      </c>
      <c r="I301" s="68" t="str">
        <f>IF(A301="","",'Books Register'!N301)</f>
        <v/>
      </c>
      <c r="J301" s="68" t="str">
        <f>IF(A301="","",'Books Register'!O301)</f>
        <v/>
      </c>
      <c r="K301" s="68" t="str">
        <f>IF(A301="","",'Books Register'!P301)</f>
        <v/>
      </c>
      <c r="L301" s="68" t="str">
        <f>IF(A301="","",'Books Register'!AN301)</f>
        <v/>
      </c>
      <c r="M301" s="67" t="str">
        <f>IF(A301="","",'Books Register'!AW301)</f>
        <v/>
      </c>
      <c r="N301" s="67" t="str">
        <f>IF(M301="","",INDEX('GSTR-2B IMS'!$G$5:$G$504,M301))</f>
        <v/>
      </c>
      <c r="O301" s="99" t="str">
        <f>IF(M301="","",INDEX('GSTR-2B IMS'!$H$5:$H$504,M301))</f>
        <v/>
      </c>
      <c r="P301" s="68" t="str">
        <f>IF(M301="","",INDEX('GSTR-2B IMS'!$L$5:$L$504,M301))</f>
        <v/>
      </c>
      <c r="Q301" s="68" t="str">
        <f>IF(M301="","",INDEX('GSTR-2B IMS'!$M$5:$M$504,M301))</f>
        <v/>
      </c>
      <c r="R301" s="68" t="str">
        <f>IF(M301="","",INDEX('GSTR-2B IMS'!$N$5:$N$504,M301))</f>
        <v/>
      </c>
      <c r="S301" s="68" t="str">
        <f>IF(M301="","",INDEX('GSTR-2B IMS'!$O$5:$O$504,M301))</f>
        <v/>
      </c>
      <c r="T301" s="68" t="str">
        <f>IF(M301="","",INDEX('GSTR-2B IMS'!$P$5:$P$504,M301))</f>
        <v/>
      </c>
      <c r="U301" s="68" t="str">
        <f>IF(M301="","",INDEX('GSTR-2B IMS'!$AF$5:$AF$504,M301))</f>
        <v/>
      </c>
      <c r="V301" s="68" t="str">
        <f t="shared" si="8"/>
        <v/>
      </c>
      <c r="W301" s="68" t="str">
        <f t="shared" si="9"/>
        <v/>
      </c>
      <c r="X301" s="67" t="str">
        <f>IF(A301="","",'Books Register'!AX301)</f>
        <v/>
      </c>
      <c r="Y301" s="67" t="str">
        <f>IF(A301="","",'Books Register'!AV301)</f>
        <v/>
      </c>
      <c r="Z301" s="69" t="str">
        <f>IF(A301="","",'Books Register'!AY301)</f>
        <v/>
      </c>
      <c r="AA301" s="70" t="str">
        <f>IF(A301="","",IF(OR(X301="Duplicate",Y301&lt;&gt;"PASS"),"Critical",IF(X301="Only in Books","High",IF(X301="Exact",IF(ABS(N(W301))&gt;=Setup!$B$23,"High","Low"),"Medium"))))</f>
        <v/>
      </c>
    </row>
    <row r="302" spans="1:27" ht="37.950000000000003" customHeight="1" x14ac:dyDescent="0.25">
      <c r="A302" s="98" t="str">
        <f>IF('Books Register'!A302="","",'Books Register'!A302)</f>
        <v/>
      </c>
      <c r="B302" s="67" t="str">
        <f>IF(A302="","",'Books Register'!C302)</f>
        <v/>
      </c>
      <c r="C302" s="67" t="str">
        <f>IF(A302="","",'Books Register'!D302)</f>
        <v/>
      </c>
      <c r="D302" s="67" t="str">
        <f>IF(A302="","",'Books Register'!F302)</f>
        <v/>
      </c>
      <c r="E302" s="67" t="str">
        <f>IF(A302="","",'Books Register'!G302)</f>
        <v/>
      </c>
      <c r="F302" s="99" t="str">
        <f>IF(A302="","",'Books Register'!H302)</f>
        <v/>
      </c>
      <c r="G302" s="68" t="str">
        <f>IF(A302="","",'Books Register'!L302)</f>
        <v/>
      </c>
      <c r="H302" s="68" t="str">
        <f>IF(A302="","",'Books Register'!M302)</f>
        <v/>
      </c>
      <c r="I302" s="68" t="str">
        <f>IF(A302="","",'Books Register'!N302)</f>
        <v/>
      </c>
      <c r="J302" s="68" t="str">
        <f>IF(A302="","",'Books Register'!O302)</f>
        <v/>
      </c>
      <c r="K302" s="68" t="str">
        <f>IF(A302="","",'Books Register'!P302)</f>
        <v/>
      </c>
      <c r="L302" s="68" t="str">
        <f>IF(A302="","",'Books Register'!AN302)</f>
        <v/>
      </c>
      <c r="M302" s="67" t="str">
        <f>IF(A302="","",'Books Register'!AW302)</f>
        <v/>
      </c>
      <c r="N302" s="67" t="str">
        <f>IF(M302="","",INDEX('GSTR-2B IMS'!$G$5:$G$504,M302))</f>
        <v/>
      </c>
      <c r="O302" s="99" t="str">
        <f>IF(M302="","",INDEX('GSTR-2B IMS'!$H$5:$H$504,M302))</f>
        <v/>
      </c>
      <c r="P302" s="68" t="str">
        <f>IF(M302="","",INDEX('GSTR-2B IMS'!$L$5:$L$504,M302))</f>
        <v/>
      </c>
      <c r="Q302" s="68" t="str">
        <f>IF(M302="","",INDEX('GSTR-2B IMS'!$M$5:$M$504,M302))</f>
        <v/>
      </c>
      <c r="R302" s="68" t="str">
        <f>IF(M302="","",INDEX('GSTR-2B IMS'!$N$5:$N$504,M302))</f>
        <v/>
      </c>
      <c r="S302" s="68" t="str">
        <f>IF(M302="","",INDEX('GSTR-2B IMS'!$O$5:$O$504,M302))</f>
        <v/>
      </c>
      <c r="T302" s="68" t="str">
        <f>IF(M302="","",INDEX('GSTR-2B IMS'!$P$5:$P$504,M302))</f>
        <v/>
      </c>
      <c r="U302" s="68" t="str">
        <f>IF(M302="","",INDEX('GSTR-2B IMS'!$AF$5:$AF$504,M302))</f>
        <v/>
      </c>
      <c r="V302" s="68" t="str">
        <f t="shared" si="8"/>
        <v/>
      </c>
      <c r="W302" s="68" t="str">
        <f t="shared" si="9"/>
        <v/>
      </c>
      <c r="X302" s="67" t="str">
        <f>IF(A302="","",'Books Register'!AX302)</f>
        <v/>
      </c>
      <c r="Y302" s="67" t="str">
        <f>IF(A302="","",'Books Register'!AV302)</f>
        <v/>
      </c>
      <c r="Z302" s="69" t="str">
        <f>IF(A302="","",'Books Register'!AY302)</f>
        <v/>
      </c>
      <c r="AA302" s="70" t="str">
        <f>IF(A302="","",IF(OR(X302="Duplicate",Y302&lt;&gt;"PASS"),"Critical",IF(X302="Only in Books","High",IF(X302="Exact",IF(ABS(N(W302))&gt;=Setup!$B$23,"High","Low"),"Medium"))))</f>
        <v/>
      </c>
    </row>
    <row r="303" spans="1:27" ht="37.950000000000003" customHeight="1" x14ac:dyDescent="0.25">
      <c r="A303" s="98" t="str">
        <f>IF('Books Register'!A303="","",'Books Register'!A303)</f>
        <v/>
      </c>
      <c r="B303" s="67" t="str">
        <f>IF(A303="","",'Books Register'!C303)</f>
        <v/>
      </c>
      <c r="C303" s="67" t="str">
        <f>IF(A303="","",'Books Register'!D303)</f>
        <v/>
      </c>
      <c r="D303" s="67" t="str">
        <f>IF(A303="","",'Books Register'!F303)</f>
        <v/>
      </c>
      <c r="E303" s="67" t="str">
        <f>IF(A303="","",'Books Register'!G303)</f>
        <v/>
      </c>
      <c r="F303" s="99" t="str">
        <f>IF(A303="","",'Books Register'!H303)</f>
        <v/>
      </c>
      <c r="G303" s="68" t="str">
        <f>IF(A303="","",'Books Register'!L303)</f>
        <v/>
      </c>
      <c r="H303" s="68" t="str">
        <f>IF(A303="","",'Books Register'!M303)</f>
        <v/>
      </c>
      <c r="I303" s="68" t="str">
        <f>IF(A303="","",'Books Register'!N303)</f>
        <v/>
      </c>
      <c r="J303" s="68" t="str">
        <f>IF(A303="","",'Books Register'!O303)</f>
        <v/>
      </c>
      <c r="K303" s="68" t="str">
        <f>IF(A303="","",'Books Register'!P303)</f>
        <v/>
      </c>
      <c r="L303" s="68" t="str">
        <f>IF(A303="","",'Books Register'!AN303)</f>
        <v/>
      </c>
      <c r="M303" s="67" t="str">
        <f>IF(A303="","",'Books Register'!AW303)</f>
        <v/>
      </c>
      <c r="N303" s="67" t="str">
        <f>IF(M303="","",INDEX('GSTR-2B IMS'!$G$5:$G$504,M303))</f>
        <v/>
      </c>
      <c r="O303" s="99" t="str">
        <f>IF(M303="","",INDEX('GSTR-2B IMS'!$H$5:$H$504,M303))</f>
        <v/>
      </c>
      <c r="P303" s="68" t="str">
        <f>IF(M303="","",INDEX('GSTR-2B IMS'!$L$5:$L$504,M303))</f>
        <v/>
      </c>
      <c r="Q303" s="68" t="str">
        <f>IF(M303="","",INDEX('GSTR-2B IMS'!$M$5:$M$504,M303))</f>
        <v/>
      </c>
      <c r="R303" s="68" t="str">
        <f>IF(M303="","",INDEX('GSTR-2B IMS'!$N$5:$N$504,M303))</f>
        <v/>
      </c>
      <c r="S303" s="68" t="str">
        <f>IF(M303="","",INDEX('GSTR-2B IMS'!$O$5:$O$504,M303))</f>
        <v/>
      </c>
      <c r="T303" s="68" t="str">
        <f>IF(M303="","",INDEX('GSTR-2B IMS'!$P$5:$P$504,M303))</f>
        <v/>
      </c>
      <c r="U303" s="68" t="str">
        <f>IF(M303="","",INDEX('GSTR-2B IMS'!$AF$5:$AF$504,M303))</f>
        <v/>
      </c>
      <c r="V303" s="68" t="str">
        <f t="shared" si="8"/>
        <v/>
      </c>
      <c r="W303" s="68" t="str">
        <f t="shared" si="9"/>
        <v/>
      </c>
      <c r="X303" s="67" t="str">
        <f>IF(A303="","",'Books Register'!AX303)</f>
        <v/>
      </c>
      <c r="Y303" s="67" t="str">
        <f>IF(A303="","",'Books Register'!AV303)</f>
        <v/>
      </c>
      <c r="Z303" s="69" t="str">
        <f>IF(A303="","",'Books Register'!AY303)</f>
        <v/>
      </c>
      <c r="AA303" s="70" t="str">
        <f>IF(A303="","",IF(OR(X303="Duplicate",Y303&lt;&gt;"PASS"),"Critical",IF(X303="Only in Books","High",IF(X303="Exact",IF(ABS(N(W303))&gt;=Setup!$B$23,"High","Low"),"Medium"))))</f>
        <v/>
      </c>
    </row>
    <row r="304" spans="1:27" ht="37.950000000000003" customHeight="1" x14ac:dyDescent="0.25">
      <c r="A304" s="98" t="str">
        <f>IF('Books Register'!A304="","",'Books Register'!A304)</f>
        <v/>
      </c>
      <c r="B304" s="67" t="str">
        <f>IF(A304="","",'Books Register'!C304)</f>
        <v/>
      </c>
      <c r="C304" s="67" t="str">
        <f>IF(A304="","",'Books Register'!D304)</f>
        <v/>
      </c>
      <c r="D304" s="67" t="str">
        <f>IF(A304="","",'Books Register'!F304)</f>
        <v/>
      </c>
      <c r="E304" s="67" t="str">
        <f>IF(A304="","",'Books Register'!G304)</f>
        <v/>
      </c>
      <c r="F304" s="99" t="str">
        <f>IF(A304="","",'Books Register'!H304)</f>
        <v/>
      </c>
      <c r="G304" s="68" t="str">
        <f>IF(A304="","",'Books Register'!L304)</f>
        <v/>
      </c>
      <c r="H304" s="68" t="str">
        <f>IF(A304="","",'Books Register'!M304)</f>
        <v/>
      </c>
      <c r="I304" s="68" t="str">
        <f>IF(A304="","",'Books Register'!N304)</f>
        <v/>
      </c>
      <c r="J304" s="68" t="str">
        <f>IF(A304="","",'Books Register'!O304)</f>
        <v/>
      </c>
      <c r="K304" s="68" t="str">
        <f>IF(A304="","",'Books Register'!P304)</f>
        <v/>
      </c>
      <c r="L304" s="68" t="str">
        <f>IF(A304="","",'Books Register'!AN304)</f>
        <v/>
      </c>
      <c r="M304" s="67" t="str">
        <f>IF(A304="","",'Books Register'!AW304)</f>
        <v/>
      </c>
      <c r="N304" s="67" t="str">
        <f>IF(M304="","",INDEX('GSTR-2B IMS'!$G$5:$G$504,M304))</f>
        <v/>
      </c>
      <c r="O304" s="99" t="str">
        <f>IF(M304="","",INDEX('GSTR-2B IMS'!$H$5:$H$504,M304))</f>
        <v/>
      </c>
      <c r="P304" s="68" t="str">
        <f>IF(M304="","",INDEX('GSTR-2B IMS'!$L$5:$L$504,M304))</f>
        <v/>
      </c>
      <c r="Q304" s="68" t="str">
        <f>IF(M304="","",INDEX('GSTR-2B IMS'!$M$5:$M$504,M304))</f>
        <v/>
      </c>
      <c r="R304" s="68" t="str">
        <f>IF(M304="","",INDEX('GSTR-2B IMS'!$N$5:$N$504,M304))</f>
        <v/>
      </c>
      <c r="S304" s="68" t="str">
        <f>IF(M304="","",INDEX('GSTR-2B IMS'!$O$5:$O$504,M304))</f>
        <v/>
      </c>
      <c r="T304" s="68" t="str">
        <f>IF(M304="","",INDEX('GSTR-2B IMS'!$P$5:$P$504,M304))</f>
        <v/>
      </c>
      <c r="U304" s="68" t="str">
        <f>IF(M304="","",INDEX('GSTR-2B IMS'!$AF$5:$AF$504,M304))</f>
        <v/>
      </c>
      <c r="V304" s="68" t="str">
        <f t="shared" si="8"/>
        <v/>
      </c>
      <c r="W304" s="68" t="str">
        <f t="shared" si="9"/>
        <v/>
      </c>
      <c r="X304" s="67" t="str">
        <f>IF(A304="","",'Books Register'!AX304)</f>
        <v/>
      </c>
      <c r="Y304" s="67" t="str">
        <f>IF(A304="","",'Books Register'!AV304)</f>
        <v/>
      </c>
      <c r="Z304" s="69" t="str">
        <f>IF(A304="","",'Books Register'!AY304)</f>
        <v/>
      </c>
      <c r="AA304" s="70" t="str">
        <f>IF(A304="","",IF(OR(X304="Duplicate",Y304&lt;&gt;"PASS"),"Critical",IF(X304="Only in Books","High",IF(X304="Exact",IF(ABS(N(W304))&gt;=Setup!$B$23,"High","Low"),"Medium"))))</f>
        <v/>
      </c>
    </row>
    <row r="305" spans="1:27" ht="37.950000000000003" customHeight="1" x14ac:dyDescent="0.25">
      <c r="A305" s="98" t="str">
        <f>IF('Books Register'!A305="","",'Books Register'!A305)</f>
        <v/>
      </c>
      <c r="B305" s="67" t="str">
        <f>IF(A305="","",'Books Register'!C305)</f>
        <v/>
      </c>
      <c r="C305" s="67" t="str">
        <f>IF(A305="","",'Books Register'!D305)</f>
        <v/>
      </c>
      <c r="D305" s="67" t="str">
        <f>IF(A305="","",'Books Register'!F305)</f>
        <v/>
      </c>
      <c r="E305" s="67" t="str">
        <f>IF(A305="","",'Books Register'!G305)</f>
        <v/>
      </c>
      <c r="F305" s="99" t="str">
        <f>IF(A305="","",'Books Register'!H305)</f>
        <v/>
      </c>
      <c r="G305" s="68" t="str">
        <f>IF(A305="","",'Books Register'!L305)</f>
        <v/>
      </c>
      <c r="H305" s="68" t="str">
        <f>IF(A305="","",'Books Register'!M305)</f>
        <v/>
      </c>
      <c r="I305" s="68" t="str">
        <f>IF(A305="","",'Books Register'!N305)</f>
        <v/>
      </c>
      <c r="J305" s="68" t="str">
        <f>IF(A305="","",'Books Register'!O305)</f>
        <v/>
      </c>
      <c r="K305" s="68" t="str">
        <f>IF(A305="","",'Books Register'!P305)</f>
        <v/>
      </c>
      <c r="L305" s="68" t="str">
        <f>IF(A305="","",'Books Register'!AN305)</f>
        <v/>
      </c>
      <c r="M305" s="67" t="str">
        <f>IF(A305="","",'Books Register'!AW305)</f>
        <v/>
      </c>
      <c r="N305" s="67" t="str">
        <f>IF(M305="","",INDEX('GSTR-2B IMS'!$G$5:$G$504,M305))</f>
        <v/>
      </c>
      <c r="O305" s="99" t="str">
        <f>IF(M305="","",INDEX('GSTR-2B IMS'!$H$5:$H$504,M305))</f>
        <v/>
      </c>
      <c r="P305" s="68" t="str">
        <f>IF(M305="","",INDEX('GSTR-2B IMS'!$L$5:$L$504,M305))</f>
        <v/>
      </c>
      <c r="Q305" s="68" t="str">
        <f>IF(M305="","",INDEX('GSTR-2B IMS'!$M$5:$M$504,M305))</f>
        <v/>
      </c>
      <c r="R305" s="68" t="str">
        <f>IF(M305="","",INDEX('GSTR-2B IMS'!$N$5:$N$504,M305))</f>
        <v/>
      </c>
      <c r="S305" s="68" t="str">
        <f>IF(M305="","",INDEX('GSTR-2B IMS'!$O$5:$O$504,M305))</f>
        <v/>
      </c>
      <c r="T305" s="68" t="str">
        <f>IF(M305="","",INDEX('GSTR-2B IMS'!$P$5:$P$504,M305))</f>
        <v/>
      </c>
      <c r="U305" s="68" t="str">
        <f>IF(M305="","",INDEX('GSTR-2B IMS'!$AF$5:$AF$504,M305))</f>
        <v/>
      </c>
      <c r="V305" s="68" t="str">
        <f t="shared" si="8"/>
        <v/>
      </c>
      <c r="W305" s="68" t="str">
        <f t="shared" si="9"/>
        <v/>
      </c>
      <c r="X305" s="67" t="str">
        <f>IF(A305="","",'Books Register'!AX305)</f>
        <v/>
      </c>
      <c r="Y305" s="67" t="str">
        <f>IF(A305="","",'Books Register'!AV305)</f>
        <v/>
      </c>
      <c r="Z305" s="69" t="str">
        <f>IF(A305="","",'Books Register'!AY305)</f>
        <v/>
      </c>
      <c r="AA305" s="70" t="str">
        <f>IF(A305="","",IF(OR(X305="Duplicate",Y305&lt;&gt;"PASS"),"Critical",IF(X305="Only in Books","High",IF(X305="Exact",IF(ABS(N(W305))&gt;=Setup!$B$23,"High","Low"),"Medium"))))</f>
        <v/>
      </c>
    </row>
    <row r="306" spans="1:27" ht="37.950000000000003" customHeight="1" x14ac:dyDescent="0.25">
      <c r="A306" s="98" t="str">
        <f>IF('Books Register'!A306="","",'Books Register'!A306)</f>
        <v/>
      </c>
      <c r="B306" s="67" t="str">
        <f>IF(A306="","",'Books Register'!C306)</f>
        <v/>
      </c>
      <c r="C306" s="67" t="str">
        <f>IF(A306="","",'Books Register'!D306)</f>
        <v/>
      </c>
      <c r="D306" s="67" t="str">
        <f>IF(A306="","",'Books Register'!F306)</f>
        <v/>
      </c>
      <c r="E306" s="67" t="str">
        <f>IF(A306="","",'Books Register'!G306)</f>
        <v/>
      </c>
      <c r="F306" s="99" t="str">
        <f>IF(A306="","",'Books Register'!H306)</f>
        <v/>
      </c>
      <c r="G306" s="68" t="str">
        <f>IF(A306="","",'Books Register'!L306)</f>
        <v/>
      </c>
      <c r="H306" s="68" t="str">
        <f>IF(A306="","",'Books Register'!M306)</f>
        <v/>
      </c>
      <c r="I306" s="68" t="str">
        <f>IF(A306="","",'Books Register'!N306)</f>
        <v/>
      </c>
      <c r="J306" s="68" t="str">
        <f>IF(A306="","",'Books Register'!O306)</f>
        <v/>
      </c>
      <c r="K306" s="68" t="str">
        <f>IF(A306="","",'Books Register'!P306)</f>
        <v/>
      </c>
      <c r="L306" s="68" t="str">
        <f>IF(A306="","",'Books Register'!AN306)</f>
        <v/>
      </c>
      <c r="M306" s="67" t="str">
        <f>IF(A306="","",'Books Register'!AW306)</f>
        <v/>
      </c>
      <c r="N306" s="67" t="str">
        <f>IF(M306="","",INDEX('GSTR-2B IMS'!$G$5:$G$504,M306))</f>
        <v/>
      </c>
      <c r="O306" s="99" t="str">
        <f>IF(M306="","",INDEX('GSTR-2B IMS'!$H$5:$H$504,M306))</f>
        <v/>
      </c>
      <c r="P306" s="68" t="str">
        <f>IF(M306="","",INDEX('GSTR-2B IMS'!$L$5:$L$504,M306))</f>
        <v/>
      </c>
      <c r="Q306" s="68" t="str">
        <f>IF(M306="","",INDEX('GSTR-2B IMS'!$M$5:$M$504,M306))</f>
        <v/>
      </c>
      <c r="R306" s="68" t="str">
        <f>IF(M306="","",INDEX('GSTR-2B IMS'!$N$5:$N$504,M306))</f>
        <v/>
      </c>
      <c r="S306" s="68" t="str">
        <f>IF(M306="","",INDEX('GSTR-2B IMS'!$O$5:$O$504,M306))</f>
        <v/>
      </c>
      <c r="T306" s="68" t="str">
        <f>IF(M306="","",INDEX('GSTR-2B IMS'!$P$5:$P$504,M306))</f>
        <v/>
      </c>
      <c r="U306" s="68" t="str">
        <f>IF(M306="","",INDEX('GSTR-2B IMS'!$AF$5:$AF$504,M306))</f>
        <v/>
      </c>
      <c r="V306" s="68" t="str">
        <f t="shared" si="8"/>
        <v/>
      </c>
      <c r="W306" s="68" t="str">
        <f t="shared" si="9"/>
        <v/>
      </c>
      <c r="X306" s="67" t="str">
        <f>IF(A306="","",'Books Register'!AX306)</f>
        <v/>
      </c>
      <c r="Y306" s="67" t="str">
        <f>IF(A306="","",'Books Register'!AV306)</f>
        <v/>
      </c>
      <c r="Z306" s="69" t="str">
        <f>IF(A306="","",'Books Register'!AY306)</f>
        <v/>
      </c>
      <c r="AA306" s="70" t="str">
        <f>IF(A306="","",IF(OR(X306="Duplicate",Y306&lt;&gt;"PASS"),"Critical",IF(X306="Only in Books","High",IF(X306="Exact",IF(ABS(N(W306))&gt;=Setup!$B$23,"High","Low"),"Medium"))))</f>
        <v/>
      </c>
    </row>
    <row r="307" spans="1:27" ht="37.950000000000003" customHeight="1" x14ac:dyDescent="0.25">
      <c r="A307" s="98" t="str">
        <f>IF('Books Register'!A307="","",'Books Register'!A307)</f>
        <v/>
      </c>
      <c r="B307" s="67" t="str">
        <f>IF(A307="","",'Books Register'!C307)</f>
        <v/>
      </c>
      <c r="C307" s="67" t="str">
        <f>IF(A307="","",'Books Register'!D307)</f>
        <v/>
      </c>
      <c r="D307" s="67" t="str">
        <f>IF(A307="","",'Books Register'!F307)</f>
        <v/>
      </c>
      <c r="E307" s="67" t="str">
        <f>IF(A307="","",'Books Register'!G307)</f>
        <v/>
      </c>
      <c r="F307" s="99" t="str">
        <f>IF(A307="","",'Books Register'!H307)</f>
        <v/>
      </c>
      <c r="G307" s="68" t="str">
        <f>IF(A307="","",'Books Register'!L307)</f>
        <v/>
      </c>
      <c r="H307" s="68" t="str">
        <f>IF(A307="","",'Books Register'!M307)</f>
        <v/>
      </c>
      <c r="I307" s="68" t="str">
        <f>IF(A307="","",'Books Register'!N307)</f>
        <v/>
      </c>
      <c r="J307" s="68" t="str">
        <f>IF(A307="","",'Books Register'!O307)</f>
        <v/>
      </c>
      <c r="K307" s="68" t="str">
        <f>IF(A307="","",'Books Register'!P307)</f>
        <v/>
      </c>
      <c r="L307" s="68" t="str">
        <f>IF(A307="","",'Books Register'!AN307)</f>
        <v/>
      </c>
      <c r="M307" s="67" t="str">
        <f>IF(A307="","",'Books Register'!AW307)</f>
        <v/>
      </c>
      <c r="N307" s="67" t="str">
        <f>IF(M307="","",INDEX('GSTR-2B IMS'!$G$5:$G$504,M307))</f>
        <v/>
      </c>
      <c r="O307" s="99" t="str">
        <f>IF(M307="","",INDEX('GSTR-2B IMS'!$H$5:$H$504,M307))</f>
        <v/>
      </c>
      <c r="P307" s="68" t="str">
        <f>IF(M307="","",INDEX('GSTR-2B IMS'!$L$5:$L$504,M307))</f>
        <v/>
      </c>
      <c r="Q307" s="68" t="str">
        <f>IF(M307="","",INDEX('GSTR-2B IMS'!$M$5:$M$504,M307))</f>
        <v/>
      </c>
      <c r="R307" s="68" t="str">
        <f>IF(M307="","",INDEX('GSTR-2B IMS'!$N$5:$N$504,M307))</f>
        <v/>
      </c>
      <c r="S307" s="68" t="str">
        <f>IF(M307="","",INDEX('GSTR-2B IMS'!$O$5:$O$504,M307))</f>
        <v/>
      </c>
      <c r="T307" s="68" t="str">
        <f>IF(M307="","",INDEX('GSTR-2B IMS'!$P$5:$P$504,M307))</f>
        <v/>
      </c>
      <c r="U307" s="68" t="str">
        <f>IF(M307="","",INDEX('GSTR-2B IMS'!$AF$5:$AF$504,M307))</f>
        <v/>
      </c>
      <c r="V307" s="68" t="str">
        <f t="shared" si="8"/>
        <v/>
      </c>
      <c r="W307" s="68" t="str">
        <f t="shared" si="9"/>
        <v/>
      </c>
      <c r="X307" s="67" t="str">
        <f>IF(A307="","",'Books Register'!AX307)</f>
        <v/>
      </c>
      <c r="Y307" s="67" t="str">
        <f>IF(A307="","",'Books Register'!AV307)</f>
        <v/>
      </c>
      <c r="Z307" s="69" t="str">
        <f>IF(A307="","",'Books Register'!AY307)</f>
        <v/>
      </c>
      <c r="AA307" s="70" t="str">
        <f>IF(A307="","",IF(OR(X307="Duplicate",Y307&lt;&gt;"PASS"),"Critical",IF(X307="Only in Books","High",IF(X307="Exact",IF(ABS(N(W307))&gt;=Setup!$B$23,"High","Low"),"Medium"))))</f>
        <v/>
      </c>
    </row>
    <row r="308" spans="1:27" ht="37.950000000000003" customHeight="1" x14ac:dyDescent="0.25">
      <c r="A308" s="98" t="str">
        <f>IF('Books Register'!A308="","",'Books Register'!A308)</f>
        <v/>
      </c>
      <c r="B308" s="67" t="str">
        <f>IF(A308="","",'Books Register'!C308)</f>
        <v/>
      </c>
      <c r="C308" s="67" t="str">
        <f>IF(A308="","",'Books Register'!D308)</f>
        <v/>
      </c>
      <c r="D308" s="67" t="str">
        <f>IF(A308="","",'Books Register'!F308)</f>
        <v/>
      </c>
      <c r="E308" s="67" t="str">
        <f>IF(A308="","",'Books Register'!G308)</f>
        <v/>
      </c>
      <c r="F308" s="99" t="str">
        <f>IF(A308="","",'Books Register'!H308)</f>
        <v/>
      </c>
      <c r="G308" s="68" t="str">
        <f>IF(A308="","",'Books Register'!L308)</f>
        <v/>
      </c>
      <c r="H308" s="68" t="str">
        <f>IF(A308="","",'Books Register'!M308)</f>
        <v/>
      </c>
      <c r="I308" s="68" t="str">
        <f>IF(A308="","",'Books Register'!N308)</f>
        <v/>
      </c>
      <c r="J308" s="68" t="str">
        <f>IF(A308="","",'Books Register'!O308)</f>
        <v/>
      </c>
      <c r="K308" s="68" t="str">
        <f>IF(A308="","",'Books Register'!P308)</f>
        <v/>
      </c>
      <c r="L308" s="68" t="str">
        <f>IF(A308="","",'Books Register'!AN308)</f>
        <v/>
      </c>
      <c r="M308" s="67" t="str">
        <f>IF(A308="","",'Books Register'!AW308)</f>
        <v/>
      </c>
      <c r="N308" s="67" t="str">
        <f>IF(M308="","",INDEX('GSTR-2B IMS'!$G$5:$G$504,M308))</f>
        <v/>
      </c>
      <c r="O308" s="99" t="str">
        <f>IF(M308="","",INDEX('GSTR-2B IMS'!$H$5:$H$504,M308))</f>
        <v/>
      </c>
      <c r="P308" s="68" t="str">
        <f>IF(M308="","",INDEX('GSTR-2B IMS'!$L$5:$L$504,M308))</f>
        <v/>
      </c>
      <c r="Q308" s="68" t="str">
        <f>IF(M308="","",INDEX('GSTR-2B IMS'!$M$5:$M$504,M308))</f>
        <v/>
      </c>
      <c r="R308" s="68" t="str">
        <f>IF(M308="","",INDEX('GSTR-2B IMS'!$N$5:$N$504,M308))</f>
        <v/>
      </c>
      <c r="S308" s="68" t="str">
        <f>IF(M308="","",INDEX('GSTR-2B IMS'!$O$5:$O$504,M308))</f>
        <v/>
      </c>
      <c r="T308" s="68" t="str">
        <f>IF(M308="","",INDEX('GSTR-2B IMS'!$P$5:$P$504,M308))</f>
        <v/>
      </c>
      <c r="U308" s="68" t="str">
        <f>IF(M308="","",INDEX('GSTR-2B IMS'!$AF$5:$AF$504,M308))</f>
        <v/>
      </c>
      <c r="V308" s="68" t="str">
        <f t="shared" si="8"/>
        <v/>
      </c>
      <c r="W308" s="68" t="str">
        <f t="shared" si="9"/>
        <v/>
      </c>
      <c r="X308" s="67" t="str">
        <f>IF(A308="","",'Books Register'!AX308)</f>
        <v/>
      </c>
      <c r="Y308" s="67" t="str">
        <f>IF(A308="","",'Books Register'!AV308)</f>
        <v/>
      </c>
      <c r="Z308" s="69" t="str">
        <f>IF(A308="","",'Books Register'!AY308)</f>
        <v/>
      </c>
      <c r="AA308" s="70" t="str">
        <f>IF(A308="","",IF(OR(X308="Duplicate",Y308&lt;&gt;"PASS"),"Critical",IF(X308="Only in Books","High",IF(X308="Exact",IF(ABS(N(W308))&gt;=Setup!$B$23,"High","Low"),"Medium"))))</f>
        <v/>
      </c>
    </row>
    <row r="309" spans="1:27" ht="37.950000000000003" customHeight="1" x14ac:dyDescent="0.25">
      <c r="A309" s="98" t="str">
        <f>IF('Books Register'!A309="","",'Books Register'!A309)</f>
        <v/>
      </c>
      <c r="B309" s="67" t="str">
        <f>IF(A309="","",'Books Register'!C309)</f>
        <v/>
      </c>
      <c r="C309" s="67" t="str">
        <f>IF(A309="","",'Books Register'!D309)</f>
        <v/>
      </c>
      <c r="D309" s="67" t="str">
        <f>IF(A309="","",'Books Register'!F309)</f>
        <v/>
      </c>
      <c r="E309" s="67" t="str">
        <f>IF(A309="","",'Books Register'!G309)</f>
        <v/>
      </c>
      <c r="F309" s="99" t="str">
        <f>IF(A309="","",'Books Register'!H309)</f>
        <v/>
      </c>
      <c r="G309" s="68" t="str">
        <f>IF(A309="","",'Books Register'!L309)</f>
        <v/>
      </c>
      <c r="H309" s="68" t="str">
        <f>IF(A309="","",'Books Register'!M309)</f>
        <v/>
      </c>
      <c r="I309" s="68" t="str">
        <f>IF(A309="","",'Books Register'!N309)</f>
        <v/>
      </c>
      <c r="J309" s="68" t="str">
        <f>IF(A309="","",'Books Register'!O309)</f>
        <v/>
      </c>
      <c r="K309" s="68" t="str">
        <f>IF(A309="","",'Books Register'!P309)</f>
        <v/>
      </c>
      <c r="L309" s="68" t="str">
        <f>IF(A309="","",'Books Register'!AN309)</f>
        <v/>
      </c>
      <c r="M309" s="67" t="str">
        <f>IF(A309="","",'Books Register'!AW309)</f>
        <v/>
      </c>
      <c r="N309" s="67" t="str">
        <f>IF(M309="","",INDEX('GSTR-2B IMS'!$G$5:$G$504,M309))</f>
        <v/>
      </c>
      <c r="O309" s="99" t="str">
        <f>IF(M309="","",INDEX('GSTR-2B IMS'!$H$5:$H$504,M309))</f>
        <v/>
      </c>
      <c r="P309" s="68" t="str">
        <f>IF(M309="","",INDEX('GSTR-2B IMS'!$L$5:$L$504,M309))</f>
        <v/>
      </c>
      <c r="Q309" s="68" t="str">
        <f>IF(M309="","",INDEX('GSTR-2B IMS'!$M$5:$M$504,M309))</f>
        <v/>
      </c>
      <c r="R309" s="68" t="str">
        <f>IF(M309="","",INDEX('GSTR-2B IMS'!$N$5:$N$504,M309))</f>
        <v/>
      </c>
      <c r="S309" s="68" t="str">
        <f>IF(M309="","",INDEX('GSTR-2B IMS'!$O$5:$O$504,M309))</f>
        <v/>
      </c>
      <c r="T309" s="68" t="str">
        <f>IF(M309="","",INDEX('GSTR-2B IMS'!$P$5:$P$504,M309))</f>
        <v/>
      </c>
      <c r="U309" s="68" t="str">
        <f>IF(M309="","",INDEX('GSTR-2B IMS'!$AF$5:$AF$504,M309))</f>
        <v/>
      </c>
      <c r="V309" s="68" t="str">
        <f t="shared" si="8"/>
        <v/>
      </c>
      <c r="W309" s="68" t="str">
        <f t="shared" si="9"/>
        <v/>
      </c>
      <c r="X309" s="67" t="str">
        <f>IF(A309="","",'Books Register'!AX309)</f>
        <v/>
      </c>
      <c r="Y309" s="67" t="str">
        <f>IF(A309="","",'Books Register'!AV309)</f>
        <v/>
      </c>
      <c r="Z309" s="69" t="str">
        <f>IF(A309="","",'Books Register'!AY309)</f>
        <v/>
      </c>
      <c r="AA309" s="70" t="str">
        <f>IF(A309="","",IF(OR(X309="Duplicate",Y309&lt;&gt;"PASS"),"Critical",IF(X309="Only in Books","High",IF(X309="Exact",IF(ABS(N(W309))&gt;=Setup!$B$23,"High","Low"),"Medium"))))</f>
        <v/>
      </c>
    </row>
    <row r="310" spans="1:27" ht="37.950000000000003" customHeight="1" x14ac:dyDescent="0.25">
      <c r="A310" s="98" t="str">
        <f>IF('Books Register'!A310="","",'Books Register'!A310)</f>
        <v/>
      </c>
      <c r="B310" s="67" t="str">
        <f>IF(A310="","",'Books Register'!C310)</f>
        <v/>
      </c>
      <c r="C310" s="67" t="str">
        <f>IF(A310="","",'Books Register'!D310)</f>
        <v/>
      </c>
      <c r="D310" s="67" t="str">
        <f>IF(A310="","",'Books Register'!F310)</f>
        <v/>
      </c>
      <c r="E310" s="67" t="str">
        <f>IF(A310="","",'Books Register'!G310)</f>
        <v/>
      </c>
      <c r="F310" s="99" t="str">
        <f>IF(A310="","",'Books Register'!H310)</f>
        <v/>
      </c>
      <c r="G310" s="68" t="str">
        <f>IF(A310="","",'Books Register'!L310)</f>
        <v/>
      </c>
      <c r="H310" s="68" t="str">
        <f>IF(A310="","",'Books Register'!M310)</f>
        <v/>
      </c>
      <c r="I310" s="68" t="str">
        <f>IF(A310="","",'Books Register'!N310)</f>
        <v/>
      </c>
      <c r="J310" s="68" t="str">
        <f>IF(A310="","",'Books Register'!O310)</f>
        <v/>
      </c>
      <c r="K310" s="68" t="str">
        <f>IF(A310="","",'Books Register'!P310)</f>
        <v/>
      </c>
      <c r="L310" s="68" t="str">
        <f>IF(A310="","",'Books Register'!AN310)</f>
        <v/>
      </c>
      <c r="M310" s="67" t="str">
        <f>IF(A310="","",'Books Register'!AW310)</f>
        <v/>
      </c>
      <c r="N310" s="67" t="str">
        <f>IF(M310="","",INDEX('GSTR-2B IMS'!$G$5:$G$504,M310))</f>
        <v/>
      </c>
      <c r="O310" s="99" t="str">
        <f>IF(M310="","",INDEX('GSTR-2B IMS'!$H$5:$H$504,M310))</f>
        <v/>
      </c>
      <c r="P310" s="68" t="str">
        <f>IF(M310="","",INDEX('GSTR-2B IMS'!$L$5:$L$504,M310))</f>
        <v/>
      </c>
      <c r="Q310" s="68" t="str">
        <f>IF(M310="","",INDEX('GSTR-2B IMS'!$M$5:$M$504,M310))</f>
        <v/>
      </c>
      <c r="R310" s="68" t="str">
        <f>IF(M310="","",INDEX('GSTR-2B IMS'!$N$5:$N$504,M310))</f>
        <v/>
      </c>
      <c r="S310" s="68" t="str">
        <f>IF(M310="","",INDEX('GSTR-2B IMS'!$O$5:$O$504,M310))</f>
        <v/>
      </c>
      <c r="T310" s="68" t="str">
        <f>IF(M310="","",INDEX('GSTR-2B IMS'!$P$5:$P$504,M310))</f>
        <v/>
      </c>
      <c r="U310" s="68" t="str">
        <f>IF(M310="","",INDEX('GSTR-2B IMS'!$AF$5:$AF$504,M310))</f>
        <v/>
      </c>
      <c r="V310" s="68" t="str">
        <f t="shared" si="8"/>
        <v/>
      </c>
      <c r="W310" s="68" t="str">
        <f t="shared" si="9"/>
        <v/>
      </c>
      <c r="X310" s="67" t="str">
        <f>IF(A310="","",'Books Register'!AX310)</f>
        <v/>
      </c>
      <c r="Y310" s="67" t="str">
        <f>IF(A310="","",'Books Register'!AV310)</f>
        <v/>
      </c>
      <c r="Z310" s="69" t="str">
        <f>IF(A310="","",'Books Register'!AY310)</f>
        <v/>
      </c>
      <c r="AA310" s="70" t="str">
        <f>IF(A310="","",IF(OR(X310="Duplicate",Y310&lt;&gt;"PASS"),"Critical",IF(X310="Only in Books","High",IF(X310="Exact",IF(ABS(N(W310))&gt;=Setup!$B$23,"High","Low"),"Medium"))))</f>
        <v/>
      </c>
    </row>
    <row r="311" spans="1:27" ht="37.950000000000003" customHeight="1" x14ac:dyDescent="0.25">
      <c r="A311" s="98" t="str">
        <f>IF('Books Register'!A311="","",'Books Register'!A311)</f>
        <v/>
      </c>
      <c r="B311" s="67" t="str">
        <f>IF(A311="","",'Books Register'!C311)</f>
        <v/>
      </c>
      <c r="C311" s="67" t="str">
        <f>IF(A311="","",'Books Register'!D311)</f>
        <v/>
      </c>
      <c r="D311" s="67" t="str">
        <f>IF(A311="","",'Books Register'!F311)</f>
        <v/>
      </c>
      <c r="E311" s="67" t="str">
        <f>IF(A311="","",'Books Register'!G311)</f>
        <v/>
      </c>
      <c r="F311" s="99" t="str">
        <f>IF(A311="","",'Books Register'!H311)</f>
        <v/>
      </c>
      <c r="G311" s="68" t="str">
        <f>IF(A311="","",'Books Register'!L311)</f>
        <v/>
      </c>
      <c r="H311" s="68" t="str">
        <f>IF(A311="","",'Books Register'!M311)</f>
        <v/>
      </c>
      <c r="I311" s="68" t="str">
        <f>IF(A311="","",'Books Register'!N311)</f>
        <v/>
      </c>
      <c r="J311" s="68" t="str">
        <f>IF(A311="","",'Books Register'!O311)</f>
        <v/>
      </c>
      <c r="K311" s="68" t="str">
        <f>IF(A311="","",'Books Register'!P311)</f>
        <v/>
      </c>
      <c r="L311" s="68" t="str">
        <f>IF(A311="","",'Books Register'!AN311)</f>
        <v/>
      </c>
      <c r="M311" s="67" t="str">
        <f>IF(A311="","",'Books Register'!AW311)</f>
        <v/>
      </c>
      <c r="N311" s="67" t="str">
        <f>IF(M311="","",INDEX('GSTR-2B IMS'!$G$5:$G$504,M311))</f>
        <v/>
      </c>
      <c r="O311" s="99" t="str">
        <f>IF(M311="","",INDEX('GSTR-2B IMS'!$H$5:$H$504,M311))</f>
        <v/>
      </c>
      <c r="P311" s="68" t="str">
        <f>IF(M311="","",INDEX('GSTR-2B IMS'!$L$5:$L$504,M311))</f>
        <v/>
      </c>
      <c r="Q311" s="68" t="str">
        <f>IF(M311="","",INDEX('GSTR-2B IMS'!$M$5:$M$504,M311))</f>
        <v/>
      </c>
      <c r="R311" s="68" t="str">
        <f>IF(M311="","",INDEX('GSTR-2B IMS'!$N$5:$N$504,M311))</f>
        <v/>
      </c>
      <c r="S311" s="68" t="str">
        <f>IF(M311="","",INDEX('GSTR-2B IMS'!$O$5:$O$504,M311))</f>
        <v/>
      </c>
      <c r="T311" s="68" t="str">
        <f>IF(M311="","",INDEX('GSTR-2B IMS'!$P$5:$P$504,M311))</f>
        <v/>
      </c>
      <c r="U311" s="68" t="str">
        <f>IF(M311="","",INDEX('GSTR-2B IMS'!$AF$5:$AF$504,M311))</f>
        <v/>
      </c>
      <c r="V311" s="68" t="str">
        <f t="shared" si="8"/>
        <v/>
      </c>
      <c r="W311" s="68" t="str">
        <f t="shared" si="9"/>
        <v/>
      </c>
      <c r="X311" s="67" t="str">
        <f>IF(A311="","",'Books Register'!AX311)</f>
        <v/>
      </c>
      <c r="Y311" s="67" t="str">
        <f>IF(A311="","",'Books Register'!AV311)</f>
        <v/>
      </c>
      <c r="Z311" s="69" t="str">
        <f>IF(A311="","",'Books Register'!AY311)</f>
        <v/>
      </c>
      <c r="AA311" s="70" t="str">
        <f>IF(A311="","",IF(OR(X311="Duplicate",Y311&lt;&gt;"PASS"),"Critical",IF(X311="Only in Books","High",IF(X311="Exact",IF(ABS(N(W311))&gt;=Setup!$B$23,"High","Low"),"Medium"))))</f>
        <v/>
      </c>
    </row>
    <row r="312" spans="1:27" ht="37.950000000000003" customHeight="1" x14ac:dyDescent="0.25">
      <c r="A312" s="98" t="str">
        <f>IF('Books Register'!A312="","",'Books Register'!A312)</f>
        <v/>
      </c>
      <c r="B312" s="67" t="str">
        <f>IF(A312="","",'Books Register'!C312)</f>
        <v/>
      </c>
      <c r="C312" s="67" t="str">
        <f>IF(A312="","",'Books Register'!D312)</f>
        <v/>
      </c>
      <c r="D312" s="67" t="str">
        <f>IF(A312="","",'Books Register'!F312)</f>
        <v/>
      </c>
      <c r="E312" s="67" t="str">
        <f>IF(A312="","",'Books Register'!G312)</f>
        <v/>
      </c>
      <c r="F312" s="99" t="str">
        <f>IF(A312="","",'Books Register'!H312)</f>
        <v/>
      </c>
      <c r="G312" s="68" t="str">
        <f>IF(A312="","",'Books Register'!L312)</f>
        <v/>
      </c>
      <c r="H312" s="68" t="str">
        <f>IF(A312="","",'Books Register'!M312)</f>
        <v/>
      </c>
      <c r="I312" s="68" t="str">
        <f>IF(A312="","",'Books Register'!N312)</f>
        <v/>
      </c>
      <c r="J312" s="68" t="str">
        <f>IF(A312="","",'Books Register'!O312)</f>
        <v/>
      </c>
      <c r="K312" s="68" t="str">
        <f>IF(A312="","",'Books Register'!P312)</f>
        <v/>
      </c>
      <c r="L312" s="68" t="str">
        <f>IF(A312="","",'Books Register'!AN312)</f>
        <v/>
      </c>
      <c r="M312" s="67" t="str">
        <f>IF(A312="","",'Books Register'!AW312)</f>
        <v/>
      </c>
      <c r="N312" s="67" t="str">
        <f>IF(M312="","",INDEX('GSTR-2B IMS'!$G$5:$G$504,M312))</f>
        <v/>
      </c>
      <c r="O312" s="99" t="str">
        <f>IF(M312="","",INDEX('GSTR-2B IMS'!$H$5:$H$504,M312))</f>
        <v/>
      </c>
      <c r="P312" s="68" t="str">
        <f>IF(M312="","",INDEX('GSTR-2B IMS'!$L$5:$L$504,M312))</f>
        <v/>
      </c>
      <c r="Q312" s="68" t="str">
        <f>IF(M312="","",INDEX('GSTR-2B IMS'!$M$5:$M$504,M312))</f>
        <v/>
      </c>
      <c r="R312" s="68" t="str">
        <f>IF(M312="","",INDEX('GSTR-2B IMS'!$N$5:$N$504,M312))</f>
        <v/>
      </c>
      <c r="S312" s="68" t="str">
        <f>IF(M312="","",INDEX('GSTR-2B IMS'!$O$5:$O$504,M312))</f>
        <v/>
      </c>
      <c r="T312" s="68" t="str">
        <f>IF(M312="","",INDEX('GSTR-2B IMS'!$P$5:$P$504,M312))</f>
        <v/>
      </c>
      <c r="U312" s="68" t="str">
        <f>IF(M312="","",INDEX('GSTR-2B IMS'!$AF$5:$AF$504,M312))</f>
        <v/>
      </c>
      <c r="V312" s="68" t="str">
        <f t="shared" si="8"/>
        <v/>
      </c>
      <c r="W312" s="68" t="str">
        <f t="shared" si="9"/>
        <v/>
      </c>
      <c r="X312" s="67" t="str">
        <f>IF(A312="","",'Books Register'!AX312)</f>
        <v/>
      </c>
      <c r="Y312" s="67" t="str">
        <f>IF(A312="","",'Books Register'!AV312)</f>
        <v/>
      </c>
      <c r="Z312" s="69" t="str">
        <f>IF(A312="","",'Books Register'!AY312)</f>
        <v/>
      </c>
      <c r="AA312" s="70" t="str">
        <f>IF(A312="","",IF(OR(X312="Duplicate",Y312&lt;&gt;"PASS"),"Critical",IF(X312="Only in Books","High",IF(X312="Exact",IF(ABS(N(W312))&gt;=Setup!$B$23,"High","Low"),"Medium"))))</f>
        <v/>
      </c>
    </row>
    <row r="313" spans="1:27" ht="37.950000000000003" customHeight="1" x14ac:dyDescent="0.25">
      <c r="A313" s="98" t="str">
        <f>IF('Books Register'!A313="","",'Books Register'!A313)</f>
        <v/>
      </c>
      <c r="B313" s="67" t="str">
        <f>IF(A313="","",'Books Register'!C313)</f>
        <v/>
      </c>
      <c r="C313" s="67" t="str">
        <f>IF(A313="","",'Books Register'!D313)</f>
        <v/>
      </c>
      <c r="D313" s="67" t="str">
        <f>IF(A313="","",'Books Register'!F313)</f>
        <v/>
      </c>
      <c r="E313" s="67" t="str">
        <f>IF(A313="","",'Books Register'!G313)</f>
        <v/>
      </c>
      <c r="F313" s="99" t="str">
        <f>IF(A313="","",'Books Register'!H313)</f>
        <v/>
      </c>
      <c r="G313" s="68" t="str">
        <f>IF(A313="","",'Books Register'!L313)</f>
        <v/>
      </c>
      <c r="H313" s="68" t="str">
        <f>IF(A313="","",'Books Register'!M313)</f>
        <v/>
      </c>
      <c r="I313" s="68" t="str">
        <f>IF(A313="","",'Books Register'!N313)</f>
        <v/>
      </c>
      <c r="J313" s="68" t="str">
        <f>IF(A313="","",'Books Register'!O313)</f>
        <v/>
      </c>
      <c r="K313" s="68" t="str">
        <f>IF(A313="","",'Books Register'!P313)</f>
        <v/>
      </c>
      <c r="L313" s="68" t="str">
        <f>IF(A313="","",'Books Register'!AN313)</f>
        <v/>
      </c>
      <c r="M313" s="67" t="str">
        <f>IF(A313="","",'Books Register'!AW313)</f>
        <v/>
      </c>
      <c r="N313" s="67" t="str">
        <f>IF(M313="","",INDEX('GSTR-2B IMS'!$G$5:$G$504,M313))</f>
        <v/>
      </c>
      <c r="O313" s="99" t="str">
        <f>IF(M313="","",INDEX('GSTR-2B IMS'!$H$5:$H$504,M313))</f>
        <v/>
      </c>
      <c r="P313" s="68" t="str">
        <f>IF(M313="","",INDEX('GSTR-2B IMS'!$L$5:$L$504,M313))</f>
        <v/>
      </c>
      <c r="Q313" s="68" t="str">
        <f>IF(M313="","",INDEX('GSTR-2B IMS'!$M$5:$M$504,M313))</f>
        <v/>
      </c>
      <c r="R313" s="68" t="str">
        <f>IF(M313="","",INDEX('GSTR-2B IMS'!$N$5:$N$504,M313))</f>
        <v/>
      </c>
      <c r="S313" s="68" t="str">
        <f>IF(M313="","",INDEX('GSTR-2B IMS'!$O$5:$O$504,M313))</f>
        <v/>
      </c>
      <c r="T313" s="68" t="str">
        <f>IF(M313="","",INDEX('GSTR-2B IMS'!$P$5:$P$504,M313))</f>
        <v/>
      </c>
      <c r="U313" s="68" t="str">
        <f>IF(M313="","",INDEX('GSTR-2B IMS'!$AF$5:$AF$504,M313))</f>
        <v/>
      </c>
      <c r="V313" s="68" t="str">
        <f t="shared" si="8"/>
        <v/>
      </c>
      <c r="W313" s="68" t="str">
        <f t="shared" si="9"/>
        <v/>
      </c>
      <c r="X313" s="67" t="str">
        <f>IF(A313="","",'Books Register'!AX313)</f>
        <v/>
      </c>
      <c r="Y313" s="67" t="str">
        <f>IF(A313="","",'Books Register'!AV313)</f>
        <v/>
      </c>
      <c r="Z313" s="69" t="str">
        <f>IF(A313="","",'Books Register'!AY313)</f>
        <v/>
      </c>
      <c r="AA313" s="70" t="str">
        <f>IF(A313="","",IF(OR(X313="Duplicate",Y313&lt;&gt;"PASS"),"Critical",IF(X313="Only in Books","High",IF(X313="Exact",IF(ABS(N(W313))&gt;=Setup!$B$23,"High","Low"),"Medium"))))</f>
        <v/>
      </c>
    </row>
    <row r="314" spans="1:27" ht="37.950000000000003" customHeight="1" x14ac:dyDescent="0.25">
      <c r="A314" s="98" t="str">
        <f>IF('Books Register'!A314="","",'Books Register'!A314)</f>
        <v/>
      </c>
      <c r="B314" s="67" t="str">
        <f>IF(A314="","",'Books Register'!C314)</f>
        <v/>
      </c>
      <c r="C314" s="67" t="str">
        <f>IF(A314="","",'Books Register'!D314)</f>
        <v/>
      </c>
      <c r="D314" s="67" t="str">
        <f>IF(A314="","",'Books Register'!F314)</f>
        <v/>
      </c>
      <c r="E314" s="67" t="str">
        <f>IF(A314="","",'Books Register'!G314)</f>
        <v/>
      </c>
      <c r="F314" s="99" t="str">
        <f>IF(A314="","",'Books Register'!H314)</f>
        <v/>
      </c>
      <c r="G314" s="68" t="str">
        <f>IF(A314="","",'Books Register'!L314)</f>
        <v/>
      </c>
      <c r="H314" s="68" t="str">
        <f>IF(A314="","",'Books Register'!M314)</f>
        <v/>
      </c>
      <c r="I314" s="68" t="str">
        <f>IF(A314="","",'Books Register'!N314)</f>
        <v/>
      </c>
      <c r="J314" s="68" t="str">
        <f>IF(A314="","",'Books Register'!O314)</f>
        <v/>
      </c>
      <c r="K314" s="68" t="str">
        <f>IF(A314="","",'Books Register'!P314)</f>
        <v/>
      </c>
      <c r="L314" s="68" t="str">
        <f>IF(A314="","",'Books Register'!AN314)</f>
        <v/>
      </c>
      <c r="M314" s="67" t="str">
        <f>IF(A314="","",'Books Register'!AW314)</f>
        <v/>
      </c>
      <c r="N314" s="67" t="str">
        <f>IF(M314="","",INDEX('GSTR-2B IMS'!$G$5:$G$504,M314))</f>
        <v/>
      </c>
      <c r="O314" s="99" t="str">
        <f>IF(M314="","",INDEX('GSTR-2B IMS'!$H$5:$H$504,M314))</f>
        <v/>
      </c>
      <c r="P314" s="68" t="str">
        <f>IF(M314="","",INDEX('GSTR-2B IMS'!$L$5:$L$504,M314))</f>
        <v/>
      </c>
      <c r="Q314" s="68" t="str">
        <f>IF(M314="","",INDEX('GSTR-2B IMS'!$M$5:$M$504,M314))</f>
        <v/>
      </c>
      <c r="R314" s="68" t="str">
        <f>IF(M314="","",INDEX('GSTR-2B IMS'!$N$5:$N$504,M314))</f>
        <v/>
      </c>
      <c r="S314" s="68" t="str">
        <f>IF(M314="","",INDEX('GSTR-2B IMS'!$O$5:$O$504,M314))</f>
        <v/>
      </c>
      <c r="T314" s="68" t="str">
        <f>IF(M314="","",INDEX('GSTR-2B IMS'!$P$5:$P$504,M314))</f>
        <v/>
      </c>
      <c r="U314" s="68" t="str">
        <f>IF(M314="","",INDEX('GSTR-2B IMS'!$AF$5:$AF$504,M314))</f>
        <v/>
      </c>
      <c r="V314" s="68" t="str">
        <f t="shared" si="8"/>
        <v/>
      </c>
      <c r="W314" s="68" t="str">
        <f t="shared" si="9"/>
        <v/>
      </c>
      <c r="X314" s="67" t="str">
        <f>IF(A314="","",'Books Register'!AX314)</f>
        <v/>
      </c>
      <c r="Y314" s="67" t="str">
        <f>IF(A314="","",'Books Register'!AV314)</f>
        <v/>
      </c>
      <c r="Z314" s="69" t="str">
        <f>IF(A314="","",'Books Register'!AY314)</f>
        <v/>
      </c>
      <c r="AA314" s="70" t="str">
        <f>IF(A314="","",IF(OR(X314="Duplicate",Y314&lt;&gt;"PASS"),"Critical",IF(X314="Only in Books","High",IF(X314="Exact",IF(ABS(N(W314))&gt;=Setup!$B$23,"High","Low"),"Medium"))))</f>
        <v/>
      </c>
    </row>
    <row r="315" spans="1:27" ht="37.950000000000003" customHeight="1" x14ac:dyDescent="0.25">
      <c r="A315" s="98" t="str">
        <f>IF('Books Register'!A315="","",'Books Register'!A315)</f>
        <v/>
      </c>
      <c r="B315" s="67" t="str">
        <f>IF(A315="","",'Books Register'!C315)</f>
        <v/>
      </c>
      <c r="C315" s="67" t="str">
        <f>IF(A315="","",'Books Register'!D315)</f>
        <v/>
      </c>
      <c r="D315" s="67" t="str">
        <f>IF(A315="","",'Books Register'!F315)</f>
        <v/>
      </c>
      <c r="E315" s="67" t="str">
        <f>IF(A315="","",'Books Register'!G315)</f>
        <v/>
      </c>
      <c r="F315" s="99" t="str">
        <f>IF(A315="","",'Books Register'!H315)</f>
        <v/>
      </c>
      <c r="G315" s="68" t="str">
        <f>IF(A315="","",'Books Register'!L315)</f>
        <v/>
      </c>
      <c r="H315" s="68" t="str">
        <f>IF(A315="","",'Books Register'!M315)</f>
        <v/>
      </c>
      <c r="I315" s="68" t="str">
        <f>IF(A315="","",'Books Register'!N315)</f>
        <v/>
      </c>
      <c r="J315" s="68" t="str">
        <f>IF(A315="","",'Books Register'!O315)</f>
        <v/>
      </c>
      <c r="K315" s="68" t="str">
        <f>IF(A315="","",'Books Register'!P315)</f>
        <v/>
      </c>
      <c r="L315" s="68" t="str">
        <f>IF(A315="","",'Books Register'!AN315)</f>
        <v/>
      </c>
      <c r="M315" s="67" t="str">
        <f>IF(A315="","",'Books Register'!AW315)</f>
        <v/>
      </c>
      <c r="N315" s="67" t="str">
        <f>IF(M315="","",INDEX('GSTR-2B IMS'!$G$5:$G$504,M315))</f>
        <v/>
      </c>
      <c r="O315" s="99" t="str">
        <f>IF(M315="","",INDEX('GSTR-2B IMS'!$H$5:$H$504,M315))</f>
        <v/>
      </c>
      <c r="P315" s="68" t="str">
        <f>IF(M315="","",INDEX('GSTR-2B IMS'!$L$5:$L$504,M315))</f>
        <v/>
      </c>
      <c r="Q315" s="68" t="str">
        <f>IF(M315="","",INDEX('GSTR-2B IMS'!$M$5:$M$504,M315))</f>
        <v/>
      </c>
      <c r="R315" s="68" t="str">
        <f>IF(M315="","",INDEX('GSTR-2B IMS'!$N$5:$N$504,M315))</f>
        <v/>
      </c>
      <c r="S315" s="68" t="str">
        <f>IF(M315="","",INDEX('GSTR-2B IMS'!$O$5:$O$504,M315))</f>
        <v/>
      </c>
      <c r="T315" s="68" t="str">
        <f>IF(M315="","",INDEX('GSTR-2B IMS'!$P$5:$P$504,M315))</f>
        <v/>
      </c>
      <c r="U315" s="68" t="str">
        <f>IF(M315="","",INDEX('GSTR-2B IMS'!$AF$5:$AF$504,M315))</f>
        <v/>
      </c>
      <c r="V315" s="68" t="str">
        <f t="shared" si="8"/>
        <v/>
      </c>
      <c r="W315" s="68" t="str">
        <f t="shared" si="9"/>
        <v/>
      </c>
      <c r="X315" s="67" t="str">
        <f>IF(A315="","",'Books Register'!AX315)</f>
        <v/>
      </c>
      <c r="Y315" s="67" t="str">
        <f>IF(A315="","",'Books Register'!AV315)</f>
        <v/>
      </c>
      <c r="Z315" s="69" t="str">
        <f>IF(A315="","",'Books Register'!AY315)</f>
        <v/>
      </c>
      <c r="AA315" s="70" t="str">
        <f>IF(A315="","",IF(OR(X315="Duplicate",Y315&lt;&gt;"PASS"),"Critical",IF(X315="Only in Books","High",IF(X315="Exact",IF(ABS(N(W315))&gt;=Setup!$B$23,"High","Low"),"Medium"))))</f>
        <v/>
      </c>
    </row>
    <row r="316" spans="1:27" ht="37.950000000000003" customHeight="1" x14ac:dyDescent="0.25">
      <c r="A316" s="98" t="str">
        <f>IF('Books Register'!A316="","",'Books Register'!A316)</f>
        <v/>
      </c>
      <c r="B316" s="67" t="str">
        <f>IF(A316="","",'Books Register'!C316)</f>
        <v/>
      </c>
      <c r="C316" s="67" t="str">
        <f>IF(A316="","",'Books Register'!D316)</f>
        <v/>
      </c>
      <c r="D316" s="67" t="str">
        <f>IF(A316="","",'Books Register'!F316)</f>
        <v/>
      </c>
      <c r="E316" s="67" t="str">
        <f>IF(A316="","",'Books Register'!G316)</f>
        <v/>
      </c>
      <c r="F316" s="99" t="str">
        <f>IF(A316="","",'Books Register'!H316)</f>
        <v/>
      </c>
      <c r="G316" s="68" t="str">
        <f>IF(A316="","",'Books Register'!L316)</f>
        <v/>
      </c>
      <c r="H316" s="68" t="str">
        <f>IF(A316="","",'Books Register'!M316)</f>
        <v/>
      </c>
      <c r="I316" s="68" t="str">
        <f>IF(A316="","",'Books Register'!N316)</f>
        <v/>
      </c>
      <c r="J316" s="68" t="str">
        <f>IF(A316="","",'Books Register'!O316)</f>
        <v/>
      </c>
      <c r="K316" s="68" t="str">
        <f>IF(A316="","",'Books Register'!P316)</f>
        <v/>
      </c>
      <c r="L316" s="68" t="str">
        <f>IF(A316="","",'Books Register'!AN316)</f>
        <v/>
      </c>
      <c r="M316" s="67" t="str">
        <f>IF(A316="","",'Books Register'!AW316)</f>
        <v/>
      </c>
      <c r="N316" s="67" t="str">
        <f>IF(M316="","",INDEX('GSTR-2B IMS'!$G$5:$G$504,M316))</f>
        <v/>
      </c>
      <c r="O316" s="99" t="str">
        <f>IF(M316="","",INDEX('GSTR-2B IMS'!$H$5:$H$504,M316))</f>
        <v/>
      </c>
      <c r="P316" s="68" t="str">
        <f>IF(M316="","",INDEX('GSTR-2B IMS'!$L$5:$L$504,M316))</f>
        <v/>
      </c>
      <c r="Q316" s="68" t="str">
        <f>IF(M316="","",INDEX('GSTR-2B IMS'!$M$5:$M$504,M316))</f>
        <v/>
      </c>
      <c r="R316" s="68" t="str">
        <f>IF(M316="","",INDEX('GSTR-2B IMS'!$N$5:$N$504,M316))</f>
        <v/>
      </c>
      <c r="S316" s="68" t="str">
        <f>IF(M316="","",INDEX('GSTR-2B IMS'!$O$5:$O$504,M316))</f>
        <v/>
      </c>
      <c r="T316" s="68" t="str">
        <f>IF(M316="","",INDEX('GSTR-2B IMS'!$P$5:$P$504,M316))</f>
        <v/>
      </c>
      <c r="U316" s="68" t="str">
        <f>IF(M316="","",INDEX('GSTR-2B IMS'!$AF$5:$AF$504,M316))</f>
        <v/>
      </c>
      <c r="V316" s="68" t="str">
        <f t="shared" si="8"/>
        <v/>
      </c>
      <c r="W316" s="68" t="str">
        <f t="shared" si="9"/>
        <v/>
      </c>
      <c r="X316" s="67" t="str">
        <f>IF(A316="","",'Books Register'!AX316)</f>
        <v/>
      </c>
      <c r="Y316" s="67" t="str">
        <f>IF(A316="","",'Books Register'!AV316)</f>
        <v/>
      </c>
      <c r="Z316" s="69" t="str">
        <f>IF(A316="","",'Books Register'!AY316)</f>
        <v/>
      </c>
      <c r="AA316" s="70" t="str">
        <f>IF(A316="","",IF(OR(X316="Duplicate",Y316&lt;&gt;"PASS"),"Critical",IF(X316="Only in Books","High",IF(X316="Exact",IF(ABS(N(W316))&gt;=Setup!$B$23,"High","Low"),"Medium"))))</f>
        <v/>
      </c>
    </row>
    <row r="317" spans="1:27" ht="37.950000000000003" customHeight="1" x14ac:dyDescent="0.25">
      <c r="A317" s="98" t="str">
        <f>IF('Books Register'!A317="","",'Books Register'!A317)</f>
        <v/>
      </c>
      <c r="B317" s="67" t="str">
        <f>IF(A317="","",'Books Register'!C317)</f>
        <v/>
      </c>
      <c r="C317" s="67" t="str">
        <f>IF(A317="","",'Books Register'!D317)</f>
        <v/>
      </c>
      <c r="D317" s="67" t="str">
        <f>IF(A317="","",'Books Register'!F317)</f>
        <v/>
      </c>
      <c r="E317" s="67" t="str">
        <f>IF(A317="","",'Books Register'!G317)</f>
        <v/>
      </c>
      <c r="F317" s="99" t="str">
        <f>IF(A317="","",'Books Register'!H317)</f>
        <v/>
      </c>
      <c r="G317" s="68" t="str">
        <f>IF(A317="","",'Books Register'!L317)</f>
        <v/>
      </c>
      <c r="H317" s="68" t="str">
        <f>IF(A317="","",'Books Register'!M317)</f>
        <v/>
      </c>
      <c r="I317" s="68" t="str">
        <f>IF(A317="","",'Books Register'!N317)</f>
        <v/>
      </c>
      <c r="J317" s="68" t="str">
        <f>IF(A317="","",'Books Register'!O317)</f>
        <v/>
      </c>
      <c r="K317" s="68" t="str">
        <f>IF(A317="","",'Books Register'!P317)</f>
        <v/>
      </c>
      <c r="L317" s="68" t="str">
        <f>IF(A317="","",'Books Register'!AN317)</f>
        <v/>
      </c>
      <c r="M317" s="67" t="str">
        <f>IF(A317="","",'Books Register'!AW317)</f>
        <v/>
      </c>
      <c r="N317" s="67" t="str">
        <f>IF(M317="","",INDEX('GSTR-2B IMS'!$G$5:$G$504,M317))</f>
        <v/>
      </c>
      <c r="O317" s="99" t="str">
        <f>IF(M317="","",INDEX('GSTR-2B IMS'!$H$5:$H$504,M317))</f>
        <v/>
      </c>
      <c r="P317" s="68" t="str">
        <f>IF(M317="","",INDEX('GSTR-2B IMS'!$L$5:$L$504,M317))</f>
        <v/>
      </c>
      <c r="Q317" s="68" t="str">
        <f>IF(M317="","",INDEX('GSTR-2B IMS'!$M$5:$M$504,M317))</f>
        <v/>
      </c>
      <c r="R317" s="68" t="str">
        <f>IF(M317="","",INDEX('GSTR-2B IMS'!$N$5:$N$504,M317))</f>
        <v/>
      </c>
      <c r="S317" s="68" t="str">
        <f>IF(M317="","",INDEX('GSTR-2B IMS'!$O$5:$O$504,M317))</f>
        <v/>
      </c>
      <c r="T317" s="68" t="str">
        <f>IF(M317="","",INDEX('GSTR-2B IMS'!$P$5:$P$504,M317))</f>
        <v/>
      </c>
      <c r="U317" s="68" t="str">
        <f>IF(M317="","",INDEX('GSTR-2B IMS'!$AF$5:$AF$504,M317))</f>
        <v/>
      </c>
      <c r="V317" s="68" t="str">
        <f t="shared" si="8"/>
        <v/>
      </c>
      <c r="W317" s="68" t="str">
        <f t="shared" si="9"/>
        <v/>
      </c>
      <c r="X317" s="67" t="str">
        <f>IF(A317="","",'Books Register'!AX317)</f>
        <v/>
      </c>
      <c r="Y317" s="67" t="str">
        <f>IF(A317="","",'Books Register'!AV317)</f>
        <v/>
      </c>
      <c r="Z317" s="69" t="str">
        <f>IF(A317="","",'Books Register'!AY317)</f>
        <v/>
      </c>
      <c r="AA317" s="70" t="str">
        <f>IF(A317="","",IF(OR(X317="Duplicate",Y317&lt;&gt;"PASS"),"Critical",IF(X317="Only in Books","High",IF(X317="Exact",IF(ABS(N(W317))&gt;=Setup!$B$23,"High","Low"),"Medium"))))</f>
        <v/>
      </c>
    </row>
    <row r="318" spans="1:27" ht="37.950000000000003" customHeight="1" x14ac:dyDescent="0.25">
      <c r="A318" s="98" t="str">
        <f>IF('Books Register'!A318="","",'Books Register'!A318)</f>
        <v/>
      </c>
      <c r="B318" s="67" t="str">
        <f>IF(A318="","",'Books Register'!C318)</f>
        <v/>
      </c>
      <c r="C318" s="67" t="str">
        <f>IF(A318="","",'Books Register'!D318)</f>
        <v/>
      </c>
      <c r="D318" s="67" t="str">
        <f>IF(A318="","",'Books Register'!F318)</f>
        <v/>
      </c>
      <c r="E318" s="67" t="str">
        <f>IF(A318="","",'Books Register'!G318)</f>
        <v/>
      </c>
      <c r="F318" s="99" t="str">
        <f>IF(A318="","",'Books Register'!H318)</f>
        <v/>
      </c>
      <c r="G318" s="68" t="str">
        <f>IF(A318="","",'Books Register'!L318)</f>
        <v/>
      </c>
      <c r="H318" s="68" t="str">
        <f>IF(A318="","",'Books Register'!M318)</f>
        <v/>
      </c>
      <c r="I318" s="68" t="str">
        <f>IF(A318="","",'Books Register'!N318)</f>
        <v/>
      </c>
      <c r="J318" s="68" t="str">
        <f>IF(A318="","",'Books Register'!O318)</f>
        <v/>
      </c>
      <c r="K318" s="68" t="str">
        <f>IF(A318="","",'Books Register'!P318)</f>
        <v/>
      </c>
      <c r="L318" s="68" t="str">
        <f>IF(A318="","",'Books Register'!AN318)</f>
        <v/>
      </c>
      <c r="M318" s="67" t="str">
        <f>IF(A318="","",'Books Register'!AW318)</f>
        <v/>
      </c>
      <c r="N318" s="67" t="str">
        <f>IF(M318="","",INDEX('GSTR-2B IMS'!$G$5:$G$504,M318))</f>
        <v/>
      </c>
      <c r="O318" s="99" t="str">
        <f>IF(M318="","",INDEX('GSTR-2B IMS'!$H$5:$H$504,M318))</f>
        <v/>
      </c>
      <c r="P318" s="68" t="str">
        <f>IF(M318="","",INDEX('GSTR-2B IMS'!$L$5:$L$504,M318))</f>
        <v/>
      </c>
      <c r="Q318" s="68" t="str">
        <f>IF(M318="","",INDEX('GSTR-2B IMS'!$M$5:$M$504,M318))</f>
        <v/>
      </c>
      <c r="R318" s="68" t="str">
        <f>IF(M318="","",INDEX('GSTR-2B IMS'!$N$5:$N$504,M318))</f>
        <v/>
      </c>
      <c r="S318" s="68" t="str">
        <f>IF(M318="","",INDEX('GSTR-2B IMS'!$O$5:$O$504,M318))</f>
        <v/>
      </c>
      <c r="T318" s="68" t="str">
        <f>IF(M318="","",INDEX('GSTR-2B IMS'!$P$5:$P$504,M318))</f>
        <v/>
      </c>
      <c r="U318" s="68" t="str">
        <f>IF(M318="","",INDEX('GSTR-2B IMS'!$AF$5:$AF$504,M318))</f>
        <v/>
      </c>
      <c r="V318" s="68" t="str">
        <f t="shared" si="8"/>
        <v/>
      </c>
      <c r="W318" s="68" t="str">
        <f t="shared" si="9"/>
        <v/>
      </c>
      <c r="X318" s="67" t="str">
        <f>IF(A318="","",'Books Register'!AX318)</f>
        <v/>
      </c>
      <c r="Y318" s="67" t="str">
        <f>IF(A318="","",'Books Register'!AV318)</f>
        <v/>
      </c>
      <c r="Z318" s="69" t="str">
        <f>IF(A318="","",'Books Register'!AY318)</f>
        <v/>
      </c>
      <c r="AA318" s="70" t="str">
        <f>IF(A318="","",IF(OR(X318="Duplicate",Y318&lt;&gt;"PASS"),"Critical",IF(X318="Only in Books","High",IF(X318="Exact",IF(ABS(N(W318))&gt;=Setup!$B$23,"High","Low"),"Medium"))))</f>
        <v/>
      </c>
    </row>
    <row r="319" spans="1:27" ht="37.950000000000003" customHeight="1" x14ac:dyDescent="0.25">
      <c r="A319" s="98" t="str">
        <f>IF('Books Register'!A319="","",'Books Register'!A319)</f>
        <v/>
      </c>
      <c r="B319" s="67" t="str">
        <f>IF(A319="","",'Books Register'!C319)</f>
        <v/>
      </c>
      <c r="C319" s="67" t="str">
        <f>IF(A319="","",'Books Register'!D319)</f>
        <v/>
      </c>
      <c r="D319" s="67" t="str">
        <f>IF(A319="","",'Books Register'!F319)</f>
        <v/>
      </c>
      <c r="E319" s="67" t="str">
        <f>IF(A319="","",'Books Register'!G319)</f>
        <v/>
      </c>
      <c r="F319" s="99" t="str">
        <f>IF(A319="","",'Books Register'!H319)</f>
        <v/>
      </c>
      <c r="G319" s="68" t="str">
        <f>IF(A319="","",'Books Register'!L319)</f>
        <v/>
      </c>
      <c r="H319" s="68" t="str">
        <f>IF(A319="","",'Books Register'!M319)</f>
        <v/>
      </c>
      <c r="I319" s="68" t="str">
        <f>IF(A319="","",'Books Register'!N319)</f>
        <v/>
      </c>
      <c r="J319" s="68" t="str">
        <f>IF(A319="","",'Books Register'!O319)</f>
        <v/>
      </c>
      <c r="K319" s="68" t="str">
        <f>IF(A319="","",'Books Register'!P319)</f>
        <v/>
      </c>
      <c r="L319" s="68" t="str">
        <f>IF(A319="","",'Books Register'!AN319)</f>
        <v/>
      </c>
      <c r="M319" s="67" t="str">
        <f>IF(A319="","",'Books Register'!AW319)</f>
        <v/>
      </c>
      <c r="N319" s="67" t="str">
        <f>IF(M319="","",INDEX('GSTR-2B IMS'!$G$5:$G$504,M319))</f>
        <v/>
      </c>
      <c r="O319" s="99" t="str">
        <f>IF(M319="","",INDEX('GSTR-2B IMS'!$H$5:$H$504,M319))</f>
        <v/>
      </c>
      <c r="P319" s="68" t="str">
        <f>IF(M319="","",INDEX('GSTR-2B IMS'!$L$5:$L$504,M319))</f>
        <v/>
      </c>
      <c r="Q319" s="68" t="str">
        <f>IF(M319="","",INDEX('GSTR-2B IMS'!$M$5:$M$504,M319))</f>
        <v/>
      </c>
      <c r="R319" s="68" t="str">
        <f>IF(M319="","",INDEX('GSTR-2B IMS'!$N$5:$N$504,M319))</f>
        <v/>
      </c>
      <c r="S319" s="68" t="str">
        <f>IF(M319="","",INDEX('GSTR-2B IMS'!$O$5:$O$504,M319))</f>
        <v/>
      </c>
      <c r="T319" s="68" t="str">
        <f>IF(M319="","",INDEX('GSTR-2B IMS'!$P$5:$P$504,M319))</f>
        <v/>
      </c>
      <c r="U319" s="68" t="str">
        <f>IF(M319="","",INDEX('GSTR-2B IMS'!$AF$5:$AF$504,M319))</f>
        <v/>
      </c>
      <c r="V319" s="68" t="str">
        <f t="shared" si="8"/>
        <v/>
      </c>
      <c r="W319" s="68" t="str">
        <f t="shared" si="9"/>
        <v/>
      </c>
      <c r="X319" s="67" t="str">
        <f>IF(A319="","",'Books Register'!AX319)</f>
        <v/>
      </c>
      <c r="Y319" s="67" t="str">
        <f>IF(A319="","",'Books Register'!AV319)</f>
        <v/>
      </c>
      <c r="Z319" s="69" t="str">
        <f>IF(A319="","",'Books Register'!AY319)</f>
        <v/>
      </c>
      <c r="AA319" s="70" t="str">
        <f>IF(A319="","",IF(OR(X319="Duplicate",Y319&lt;&gt;"PASS"),"Critical",IF(X319="Only in Books","High",IF(X319="Exact",IF(ABS(N(W319))&gt;=Setup!$B$23,"High","Low"),"Medium"))))</f>
        <v/>
      </c>
    </row>
    <row r="320" spans="1:27" ht="37.950000000000003" customHeight="1" x14ac:dyDescent="0.25">
      <c r="A320" s="98" t="str">
        <f>IF('Books Register'!A320="","",'Books Register'!A320)</f>
        <v/>
      </c>
      <c r="B320" s="67" t="str">
        <f>IF(A320="","",'Books Register'!C320)</f>
        <v/>
      </c>
      <c r="C320" s="67" t="str">
        <f>IF(A320="","",'Books Register'!D320)</f>
        <v/>
      </c>
      <c r="D320" s="67" t="str">
        <f>IF(A320="","",'Books Register'!F320)</f>
        <v/>
      </c>
      <c r="E320" s="67" t="str">
        <f>IF(A320="","",'Books Register'!G320)</f>
        <v/>
      </c>
      <c r="F320" s="99" t="str">
        <f>IF(A320="","",'Books Register'!H320)</f>
        <v/>
      </c>
      <c r="G320" s="68" t="str">
        <f>IF(A320="","",'Books Register'!L320)</f>
        <v/>
      </c>
      <c r="H320" s="68" t="str">
        <f>IF(A320="","",'Books Register'!M320)</f>
        <v/>
      </c>
      <c r="I320" s="68" t="str">
        <f>IF(A320="","",'Books Register'!N320)</f>
        <v/>
      </c>
      <c r="J320" s="68" t="str">
        <f>IF(A320="","",'Books Register'!O320)</f>
        <v/>
      </c>
      <c r="K320" s="68" t="str">
        <f>IF(A320="","",'Books Register'!P320)</f>
        <v/>
      </c>
      <c r="L320" s="68" t="str">
        <f>IF(A320="","",'Books Register'!AN320)</f>
        <v/>
      </c>
      <c r="M320" s="67" t="str">
        <f>IF(A320="","",'Books Register'!AW320)</f>
        <v/>
      </c>
      <c r="N320" s="67" t="str">
        <f>IF(M320="","",INDEX('GSTR-2B IMS'!$G$5:$G$504,M320))</f>
        <v/>
      </c>
      <c r="O320" s="99" t="str">
        <f>IF(M320="","",INDEX('GSTR-2B IMS'!$H$5:$H$504,M320))</f>
        <v/>
      </c>
      <c r="P320" s="68" t="str">
        <f>IF(M320="","",INDEX('GSTR-2B IMS'!$L$5:$L$504,M320))</f>
        <v/>
      </c>
      <c r="Q320" s="68" t="str">
        <f>IF(M320="","",INDEX('GSTR-2B IMS'!$M$5:$M$504,M320))</f>
        <v/>
      </c>
      <c r="R320" s="68" t="str">
        <f>IF(M320="","",INDEX('GSTR-2B IMS'!$N$5:$N$504,M320))</f>
        <v/>
      </c>
      <c r="S320" s="68" t="str">
        <f>IF(M320="","",INDEX('GSTR-2B IMS'!$O$5:$O$504,M320))</f>
        <v/>
      </c>
      <c r="T320" s="68" t="str">
        <f>IF(M320="","",INDEX('GSTR-2B IMS'!$P$5:$P$504,M320))</f>
        <v/>
      </c>
      <c r="U320" s="68" t="str">
        <f>IF(M320="","",INDEX('GSTR-2B IMS'!$AF$5:$AF$504,M320))</f>
        <v/>
      </c>
      <c r="V320" s="68" t="str">
        <f t="shared" si="8"/>
        <v/>
      </c>
      <c r="W320" s="68" t="str">
        <f t="shared" si="9"/>
        <v/>
      </c>
      <c r="X320" s="67" t="str">
        <f>IF(A320="","",'Books Register'!AX320)</f>
        <v/>
      </c>
      <c r="Y320" s="67" t="str">
        <f>IF(A320="","",'Books Register'!AV320)</f>
        <v/>
      </c>
      <c r="Z320" s="69" t="str">
        <f>IF(A320="","",'Books Register'!AY320)</f>
        <v/>
      </c>
      <c r="AA320" s="70" t="str">
        <f>IF(A320="","",IF(OR(X320="Duplicate",Y320&lt;&gt;"PASS"),"Critical",IF(X320="Only in Books","High",IF(X320="Exact",IF(ABS(N(W320))&gt;=Setup!$B$23,"High","Low"),"Medium"))))</f>
        <v/>
      </c>
    </row>
    <row r="321" spans="1:27" ht="37.950000000000003" customHeight="1" x14ac:dyDescent="0.25">
      <c r="A321" s="98" t="str">
        <f>IF('Books Register'!A321="","",'Books Register'!A321)</f>
        <v/>
      </c>
      <c r="B321" s="67" t="str">
        <f>IF(A321="","",'Books Register'!C321)</f>
        <v/>
      </c>
      <c r="C321" s="67" t="str">
        <f>IF(A321="","",'Books Register'!D321)</f>
        <v/>
      </c>
      <c r="D321" s="67" t="str">
        <f>IF(A321="","",'Books Register'!F321)</f>
        <v/>
      </c>
      <c r="E321" s="67" t="str">
        <f>IF(A321="","",'Books Register'!G321)</f>
        <v/>
      </c>
      <c r="F321" s="99" t="str">
        <f>IF(A321="","",'Books Register'!H321)</f>
        <v/>
      </c>
      <c r="G321" s="68" t="str">
        <f>IF(A321="","",'Books Register'!L321)</f>
        <v/>
      </c>
      <c r="H321" s="68" t="str">
        <f>IF(A321="","",'Books Register'!M321)</f>
        <v/>
      </c>
      <c r="I321" s="68" t="str">
        <f>IF(A321="","",'Books Register'!N321)</f>
        <v/>
      </c>
      <c r="J321" s="68" t="str">
        <f>IF(A321="","",'Books Register'!O321)</f>
        <v/>
      </c>
      <c r="K321" s="68" t="str">
        <f>IF(A321="","",'Books Register'!P321)</f>
        <v/>
      </c>
      <c r="L321" s="68" t="str">
        <f>IF(A321="","",'Books Register'!AN321)</f>
        <v/>
      </c>
      <c r="M321" s="67" t="str">
        <f>IF(A321="","",'Books Register'!AW321)</f>
        <v/>
      </c>
      <c r="N321" s="67" t="str">
        <f>IF(M321="","",INDEX('GSTR-2B IMS'!$G$5:$G$504,M321))</f>
        <v/>
      </c>
      <c r="O321" s="99" t="str">
        <f>IF(M321="","",INDEX('GSTR-2B IMS'!$H$5:$H$504,M321))</f>
        <v/>
      </c>
      <c r="P321" s="68" t="str">
        <f>IF(M321="","",INDEX('GSTR-2B IMS'!$L$5:$L$504,M321))</f>
        <v/>
      </c>
      <c r="Q321" s="68" t="str">
        <f>IF(M321="","",INDEX('GSTR-2B IMS'!$M$5:$M$504,M321))</f>
        <v/>
      </c>
      <c r="R321" s="68" t="str">
        <f>IF(M321="","",INDEX('GSTR-2B IMS'!$N$5:$N$504,M321))</f>
        <v/>
      </c>
      <c r="S321" s="68" t="str">
        <f>IF(M321="","",INDEX('GSTR-2B IMS'!$O$5:$O$504,M321))</f>
        <v/>
      </c>
      <c r="T321" s="68" t="str">
        <f>IF(M321="","",INDEX('GSTR-2B IMS'!$P$5:$P$504,M321))</f>
        <v/>
      </c>
      <c r="U321" s="68" t="str">
        <f>IF(M321="","",INDEX('GSTR-2B IMS'!$AF$5:$AF$504,M321))</f>
        <v/>
      </c>
      <c r="V321" s="68" t="str">
        <f t="shared" si="8"/>
        <v/>
      </c>
      <c r="W321" s="68" t="str">
        <f t="shared" si="9"/>
        <v/>
      </c>
      <c r="X321" s="67" t="str">
        <f>IF(A321="","",'Books Register'!AX321)</f>
        <v/>
      </c>
      <c r="Y321" s="67" t="str">
        <f>IF(A321="","",'Books Register'!AV321)</f>
        <v/>
      </c>
      <c r="Z321" s="69" t="str">
        <f>IF(A321="","",'Books Register'!AY321)</f>
        <v/>
      </c>
      <c r="AA321" s="70" t="str">
        <f>IF(A321="","",IF(OR(X321="Duplicate",Y321&lt;&gt;"PASS"),"Critical",IF(X321="Only in Books","High",IF(X321="Exact",IF(ABS(N(W321))&gt;=Setup!$B$23,"High","Low"),"Medium"))))</f>
        <v/>
      </c>
    </row>
    <row r="322" spans="1:27" ht="37.950000000000003" customHeight="1" x14ac:dyDescent="0.25">
      <c r="A322" s="98" t="str">
        <f>IF('Books Register'!A322="","",'Books Register'!A322)</f>
        <v/>
      </c>
      <c r="B322" s="67" t="str">
        <f>IF(A322="","",'Books Register'!C322)</f>
        <v/>
      </c>
      <c r="C322" s="67" t="str">
        <f>IF(A322="","",'Books Register'!D322)</f>
        <v/>
      </c>
      <c r="D322" s="67" t="str">
        <f>IF(A322="","",'Books Register'!F322)</f>
        <v/>
      </c>
      <c r="E322" s="67" t="str">
        <f>IF(A322="","",'Books Register'!G322)</f>
        <v/>
      </c>
      <c r="F322" s="99" t="str">
        <f>IF(A322="","",'Books Register'!H322)</f>
        <v/>
      </c>
      <c r="G322" s="68" t="str">
        <f>IF(A322="","",'Books Register'!L322)</f>
        <v/>
      </c>
      <c r="H322" s="68" t="str">
        <f>IF(A322="","",'Books Register'!M322)</f>
        <v/>
      </c>
      <c r="I322" s="68" t="str">
        <f>IF(A322="","",'Books Register'!N322)</f>
        <v/>
      </c>
      <c r="J322" s="68" t="str">
        <f>IF(A322="","",'Books Register'!O322)</f>
        <v/>
      </c>
      <c r="K322" s="68" t="str">
        <f>IF(A322="","",'Books Register'!P322)</f>
        <v/>
      </c>
      <c r="L322" s="68" t="str">
        <f>IF(A322="","",'Books Register'!AN322)</f>
        <v/>
      </c>
      <c r="M322" s="67" t="str">
        <f>IF(A322="","",'Books Register'!AW322)</f>
        <v/>
      </c>
      <c r="N322" s="67" t="str">
        <f>IF(M322="","",INDEX('GSTR-2B IMS'!$G$5:$G$504,M322))</f>
        <v/>
      </c>
      <c r="O322" s="99" t="str">
        <f>IF(M322="","",INDEX('GSTR-2B IMS'!$H$5:$H$504,M322))</f>
        <v/>
      </c>
      <c r="P322" s="68" t="str">
        <f>IF(M322="","",INDEX('GSTR-2B IMS'!$L$5:$L$504,M322))</f>
        <v/>
      </c>
      <c r="Q322" s="68" t="str">
        <f>IF(M322="","",INDEX('GSTR-2B IMS'!$M$5:$M$504,M322))</f>
        <v/>
      </c>
      <c r="R322" s="68" t="str">
        <f>IF(M322="","",INDEX('GSTR-2B IMS'!$N$5:$N$504,M322))</f>
        <v/>
      </c>
      <c r="S322" s="68" t="str">
        <f>IF(M322="","",INDEX('GSTR-2B IMS'!$O$5:$O$504,M322))</f>
        <v/>
      </c>
      <c r="T322" s="68" t="str">
        <f>IF(M322="","",INDEX('GSTR-2B IMS'!$P$5:$P$504,M322))</f>
        <v/>
      </c>
      <c r="U322" s="68" t="str">
        <f>IF(M322="","",INDEX('GSTR-2B IMS'!$AF$5:$AF$504,M322))</f>
        <v/>
      </c>
      <c r="V322" s="68" t="str">
        <f t="shared" si="8"/>
        <v/>
      </c>
      <c r="W322" s="68" t="str">
        <f t="shared" si="9"/>
        <v/>
      </c>
      <c r="X322" s="67" t="str">
        <f>IF(A322="","",'Books Register'!AX322)</f>
        <v/>
      </c>
      <c r="Y322" s="67" t="str">
        <f>IF(A322="","",'Books Register'!AV322)</f>
        <v/>
      </c>
      <c r="Z322" s="69" t="str">
        <f>IF(A322="","",'Books Register'!AY322)</f>
        <v/>
      </c>
      <c r="AA322" s="70" t="str">
        <f>IF(A322="","",IF(OR(X322="Duplicate",Y322&lt;&gt;"PASS"),"Critical",IF(X322="Only in Books","High",IF(X322="Exact",IF(ABS(N(W322))&gt;=Setup!$B$23,"High","Low"),"Medium"))))</f>
        <v/>
      </c>
    </row>
    <row r="323" spans="1:27" ht="37.950000000000003" customHeight="1" x14ac:dyDescent="0.25">
      <c r="A323" s="98" t="str">
        <f>IF('Books Register'!A323="","",'Books Register'!A323)</f>
        <v/>
      </c>
      <c r="B323" s="67" t="str">
        <f>IF(A323="","",'Books Register'!C323)</f>
        <v/>
      </c>
      <c r="C323" s="67" t="str">
        <f>IF(A323="","",'Books Register'!D323)</f>
        <v/>
      </c>
      <c r="D323" s="67" t="str">
        <f>IF(A323="","",'Books Register'!F323)</f>
        <v/>
      </c>
      <c r="E323" s="67" t="str">
        <f>IF(A323="","",'Books Register'!G323)</f>
        <v/>
      </c>
      <c r="F323" s="99" t="str">
        <f>IF(A323="","",'Books Register'!H323)</f>
        <v/>
      </c>
      <c r="G323" s="68" t="str">
        <f>IF(A323="","",'Books Register'!L323)</f>
        <v/>
      </c>
      <c r="H323" s="68" t="str">
        <f>IF(A323="","",'Books Register'!M323)</f>
        <v/>
      </c>
      <c r="I323" s="68" t="str">
        <f>IF(A323="","",'Books Register'!N323)</f>
        <v/>
      </c>
      <c r="J323" s="68" t="str">
        <f>IF(A323="","",'Books Register'!O323)</f>
        <v/>
      </c>
      <c r="K323" s="68" t="str">
        <f>IF(A323="","",'Books Register'!P323)</f>
        <v/>
      </c>
      <c r="L323" s="68" t="str">
        <f>IF(A323="","",'Books Register'!AN323)</f>
        <v/>
      </c>
      <c r="M323" s="67" t="str">
        <f>IF(A323="","",'Books Register'!AW323)</f>
        <v/>
      </c>
      <c r="N323" s="67" t="str">
        <f>IF(M323="","",INDEX('GSTR-2B IMS'!$G$5:$G$504,M323))</f>
        <v/>
      </c>
      <c r="O323" s="99" t="str">
        <f>IF(M323="","",INDEX('GSTR-2B IMS'!$H$5:$H$504,M323))</f>
        <v/>
      </c>
      <c r="P323" s="68" t="str">
        <f>IF(M323="","",INDEX('GSTR-2B IMS'!$L$5:$L$504,M323))</f>
        <v/>
      </c>
      <c r="Q323" s="68" t="str">
        <f>IF(M323="","",INDEX('GSTR-2B IMS'!$M$5:$M$504,M323))</f>
        <v/>
      </c>
      <c r="R323" s="68" t="str">
        <f>IF(M323="","",INDEX('GSTR-2B IMS'!$N$5:$N$504,M323))</f>
        <v/>
      </c>
      <c r="S323" s="68" t="str">
        <f>IF(M323="","",INDEX('GSTR-2B IMS'!$O$5:$O$504,M323))</f>
        <v/>
      </c>
      <c r="T323" s="68" t="str">
        <f>IF(M323="","",INDEX('GSTR-2B IMS'!$P$5:$P$504,M323))</f>
        <v/>
      </c>
      <c r="U323" s="68" t="str">
        <f>IF(M323="","",INDEX('GSTR-2B IMS'!$AF$5:$AF$504,M323))</f>
        <v/>
      </c>
      <c r="V323" s="68" t="str">
        <f t="shared" si="8"/>
        <v/>
      </c>
      <c r="W323" s="68" t="str">
        <f t="shared" si="9"/>
        <v/>
      </c>
      <c r="X323" s="67" t="str">
        <f>IF(A323="","",'Books Register'!AX323)</f>
        <v/>
      </c>
      <c r="Y323" s="67" t="str">
        <f>IF(A323="","",'Books Register'!AV323)</f>
        <v/>
      </c>
      <c r="Z323" s="69" t="str">
        <f>IF(A323="","",'Books Register'!AY323)</f>
        <v/>
      </c>
      <c r="AA323" s="70" t="str">
        <f>IF(A323="","",IF(OR(X323="Duplicate",Y323&lt;&gt;"PASS"),"Critical",IF(X323="Only in Books","High",IF(X323="Exact",IF(ABS(N(W323))&gt;=Setup!$B$23,"High","Low"),"Medium"))))</f>
        <v/>
      </c>
    </row>
    <row r="324" spans="1:27" ht="37.950000000000003" customHeight="1" x14ac:dyDescent="0.25">
      <c r="A324" s="98" t="str">
        <f>IF('Books Register'!A324="","",'Books Register'!A324)</f>
        <v/>
      </c>
      <c r="B324" s="67" t="str">
        <f>IF(A324="","",'Books Register'!C324)</f>
        <v/>
      </c>
      <c r="C324" s="67" t="str">
        <f>IF(A324="","",'Books Register'!D324)</f>
        <v/>
      </c>
      <c r="D324" s="67" t="str">
        <f>IF(A324="","",'Books Register'!F324)</f>
        <v/>
      </c>
      <c r="E324" s="67" t="str">
        <f>IF(A324="","",'Books Register'!G324)</f>
        <v/>
      </c>
      <c r="F324" s="99" t="str">
        <f>IF(A324="","",'Books Register'!H324)</f>
        <v/>
      </c>
      <c r="G324" s="68" t="str">
        <f>IF(A324="","",'Books Register'!L324)</f>
        <v/>
      </c>
      <c r="H324" s="68" t="str">
        <f>IF(A324="","",'Books Register'!M324)</f>
        <v/>
      </c>
      <c r="I324" s="68" t="str">
        <f>IF(A324="","",'Books Register'!N324)</f>
        <v/>
      </c>
      <c r="J324" s="68" t="str">
        <f>IF(A324="","",'Books Register'!O324)</f>
        <v/>
      </c>
      <c r="K324" s="68" t="str">
        <f>IF(A324="","",'Books Register'!P324)</f>
        <v/>
      </c>
      <c r="L324" s="68" t="str">
        <f>IF(A324="","",'Books Register'!AN324)</f>
        <v/>
      </c>
      <c r="M324" s="67" t="str">
        <f>IF(A324="","",'Books Register'!AW324)</f>
        <v/>
      </c>
      <c r="N324" s="67" t="str">
        <f>IF(M324="","",INDEX('GSTR-2B IMS'!$G$5:$G$504,M324))</f>
        <v/>
      </c>
      <c r="O324" s="99" t="str">
        <f>IF(M324="","",INDEX('GSTR-2B IMS'!$H$5:$H$504,M324))</f>
        <v/>
      </c>
      <c r="P324" s="68" t="str">
        <f>IF(M324="","",INDEX('GSTR-2B IMS'!$L$5:$L$504,M324))</f>
        <v/>
      </c>
      <c r="Q324" s="68" t="str">
        <f>IF(M324="","",INDEX('GSTR-2B IMS'!$M$5:$M$504,M324))</f>
        <v/>
      </c>
      <c r="R324" s="68" t="str">
        <f>IF(M324="","",INDEX('GSTR-2B IMS'!$N$5:$N$504,M324))</f>
        <v/>
      </c>
      <c r="S324" s="68" t="str">
        <f>IF(M324="","",INDEX('GSTR-2B IMS'!$O$5:$O$504,M324))</f>
        <v/>
      </c>
      <c r="T324" s="68" t="str">
        <f>IF(M324="","",INDEX('GSTR-2B IMS'!$P$5:$P$504,M324))</f>
        <v/>
      </c>
      <c r="U324" s="68" t="str">
        <f>IF(M324="","",INDEX('GSTR-2B IMS'!$AF$5:$AF$504,M324))</f>
        <v/>
      </c>
      <c r="V324" s="68" t="str">
        <f t="shared" si="8"/>
        <v/>
      </c>
      <c r="W324" s="68" t="str">
        <f t="shared" si="9"/>
        <v/>
      </c>
      <c r="X324" s="67" t="str">
        <f>IF(A324="","",'Books Register'!AX324)</f>
        <v/>
      </c>
      <c r="Y324" s="67" t="str">
        <f>IF(A324="","",'Books Register'!AV324)</f>
        <v/>
      </c>
      <c r="Z324" s="69" t="str">
        <f>IF(A324="","",'Books Register'!AY324)</f>
        <v/>
      </c>
      <c r="AA324" s="70" t="str">
        <f>IF(A324="","",IF(OR(X324="Duplicate",Y324&lt;&gt;"PASS"),"Critical",IF(X324="Only in Books","High",IF(X324="Exact",IF(ABS(N(W324))&gt;=Setup!$B$23,"High","Low"),"Medium"))))</f>
        <v/>
      </c>
    </row>
    <row r="325" spans="1:27" ht="37.950000000000003" customHeight="1" x14ac:dyDescent="0.25">
      <c r="A325" s="98" t="str">
        <f>IF('Books Register'!A325="","",'Books Register'!A325)</f>
        <v/>
      </c>
      <c r="B325" s="67" t="str">
        <f>IF(A325="","",'Books Register'!C325)</f>
        <v/>
      </c>
      <c r="C325" s="67" t="str">
        <f>IF(A325="","",'Books Register'!D325)</f>
        <v/>
      </c>
      <c r="D325" s="67" t="str">
        <f>IF(A325="","",'Books Register'!F325)</f>
        <v/>
      </c>
      <c r="E325" s="67" t="str">
        <f>IF(A325="","",'Books Register'!G325)</f>
        <v/>
      </c>
      <c r="F325" s="99" t="str">
        <f>IF(A325="","",'Books Register'!H325)</f>
        <v/>
      </c>
      <c r="G325" s="68" t="str">
        <f>IF(A325="","",'Books Register'!L325)</f>
        <v/>
      </c>
      <c r="H325" s="68" t="str">
        <f>IF(A325="","",'Books Register'!M325)</f>
        <v/>
      </c>
      <c r="I325" s="68" t="str">
        <f>IF(A325="","",'Books Register'!N325)</f>
        <v/>
      </c>
      <c r="J325" s="68" t="str">
        <f>IF(A325="","",'Books Register'!O325)</f>
        <v/>
      </c>
      <c r="K325" s="68" t="str">
        <f>IF(A325="","",'Books Register'!P325)</f>
        <v/>
      </c>
      <c r="L325" s="68" t="str">
        <f>IF(A325="","",'Books Register'!AN325)</f>
        <v/>
      </c>
      <c r="M325" s="67" t="str">
        <f>IF(A325="","",'Books Register'!AW325)</f>
        <v/>
      </c>
      <c r="N325" s="67" t="str">
        <f>IF(M325="","",INDEX('GSTR-2B IMS'!$G$5:$G$504,M325))</f>
        <v/>
      </c>
      <c r="O325" s="99" t="str">
        <f>IF(M325="","",INDEX('GSTR-2B IMS'!$H$5:$H$504,M325))</f>
        <v/>
      </c>
      <c r="P325" s="68" t="str">
        <f>IF(M325="","",INDEX('GSTR-2B IMS'!$L$5:$L$504,M325))</f>
        <v/>
      </c>
      <c r="Q325" s="68" t="str">
        <f>IF(M325="","",INDEX('GSTR-2B IMS'!$M$5:$M$504,M325))</f>
        <v/>
      </c>
      <c r="R325" s="68" t="str">
        <f>IF(M325="","",INDEX('GSTR-2B IMS'!$N$5:$N$504,M325))</f>
        <v/>
      </c>
      <c r="S325" s="68" t="str">
        <f>IF(M325="","",INDEX('GSTR-2B IMS'!$O$5:$O$504,M325))</f>
        <v/>
      </c>
      <c r="T325" s="68" t="str">
        <f>IF(M325="","",INDEX('GSTR-2B IMS'!$P$5:$P$504,M325))</f>
        <v/>
      </c>
      <c r="U325" s="68" t="str">
        <f>IF(M325="","",INDEX('GSTR-2B IMS'!$AF$5:$AF$504,M325))</f>
        <v/>
      </c>
      <c r="V325" s="68" t="str">
        <f t="shared" ref="V325:V388" si="10">IF(OR(A325="",M325=""),"",G325-P325)</f>
        <v/>
      </c>
      <c r="W325" s="68" t="str">
        <f t="shared" ref="W325:W388" si="11">IF(OR(A325="",M325=""),"",L325-U325)</f>
        <v/>
      </c>
      <c r="X325" s="67" t="str">
        <f>IF(A325="","",'Books Register'!AX325)</f>
        <v/>
      </c>
      <c r="Y325" s="67" t="str">
        <f>IF(A325="","",'Books Register'!AV325)</f>
        <v/>
      </c>
      <c r="Z325" s="69" t="str">
        <f>IF(A325="","",'Books Register'!AY325)</f>
        <v/>
      </c>
      <c r="AA325" s="70" t="str">
        <f>IF(A325="","",IF(OR(X325="Duplicate",Y325&lt;&gt;"PASS"),"Critical",IF(X325="Only in Books","High",IF(X325="Exact",IF(ABS(N(W325))&gt;=Setup!$B$23,"High","Low"),"Medium"))))</f>
        <v/>
      </c>
    </row>
    <row r="326" spans="1:27" ht="37.950000000000003" customHeight="1" x14ac:dyDescent="0.25">
      <c r="A326" s="98" t="str">
        <f>IF('Books Register'!A326="","",'Books Register'!A326)</f>
        <v/>
      </c>
      <c r="B326" s="67" t="str">
        <f>IF(A326="","",'Books Register'!C326)</f>
        <v/>
      </c>
      <c r="C326" s="67" t="str">
        <f>IF(A326="","",'Books Register'!D326)</f>
        <v/>
      </c>
      <c r="D326" s="67" t="str">
        <f>IF(A326="","",'Books Register'!F326)</f>
        <v/>
      </c>
      <c r="E326" s="67" t="str">
        <f>IF(A326="","",'Books Register'!G326)</f>
        <v/>
      </c>
      <c r="F326" s="99" t="str">
        <f>IF(A326="","",'Books Register'!H326)</f>
        <v/>
      </c>
      <c r="G326" s="68" t="str">
        <f>IF(A326="","",'Books Register'!L326)</f>
        <v/>
      </c>
      <c r="H326" s="68" t="str">
        <f>IF(A326="","",'Books Register'!M326)</f>
        <v/>
      </c>
      <c r="I326" s="68" t="str">
        <f>IF(A326="","",'Books Register'!N326)</f>
        <v/>
      </c>
      <c r="J326" s="68" t="str">
        <f>IF(A326="","",'Books Register'!O326)</f>
        <v/>
      </c>
      <c r="K326" s="68" t="str">
        <f>IF(A326="","",'Books Register'!P326)</f>
        <v/>
      </c>
      <c r="L326" s="68" t="str">
        <f>IF(A326="","",'Books Register'!AN326)</f>
        <v/>
      </c>
      <c r="M326" s="67" t="str">
        <f>IF(A326="","",'Books Register'!AW326)</f>
        <v/>
      </c>
      <c r="N326" s="67" t="str">
        <f>IF(M326="","",INDEX('GSTR-2B IMS'!$G$5:$G$504,M326))</f>
        <v/>
      </c>
      <c r="O326" s="99" t="str">
        <f>IF(M326="","",INDEX('GSTR-2B IMS'!$H$5:$H$504,M326))</f>
        <v/>
      </c>
      <c r="P326" s="68" t="str">
        <f>IF(M326="","",INDEX('GSTR-2B IMS'!$L$5:$L$504,M326))</f>
        <v/>
      </c>
      <c r="Q326" s="68" t="str">
        <f>IF(M326="","",INDEX('GSTR-2B IMS'!$M$5:$M$504,M326))</f>
        <v/>
      </c>
      <c r="R326" s="68" t="str">
        <f>IF(M326="","",INDEX('GSTR-2B IMS'!$N$5:$N$504,M326))</f>
        <v/>
      </c>
      <c r="S326" s="68" t="str">
        <f>IF(M326="","",INDEX('GSTR-2B IMS'!$O$5:$O$504,M326))</f>
        <v/>
      </c>
      <c r="T326" s="68" t="str">
        <f>IF(M326="","",INDEX('GSTR-2B IMS'!$P$5:$P$504,M326))</f>
        <v/>
      </c>
      <c r="U326" s="68" t="str">
        <f>IF(M326="","",INDEX('GSTR-2B IMS'!$AF$5:$AF$504,M326))</f>
        <v/>
      </c>
      <c r="V326" s="68" t="str">
        <f t="shared" si="10"/>
        <v/>
      </c>
      <c r="W326" s="68" t="str">
        <f t="shared" si="11"/>
        <v/>
      </c>
      <c r="X326" s="67" t="str">
        <f>IF(A326="","",'Books Register'!AX326)</f>
        <v/>
      </c>
      <c r="Y326" s="67" t="str">
        <f>IF(A326="","",'Books Register'!AV326)</f>
        <v/>
      </c>
      <c r="Z326" s="69" t="str">
        <f>IF(A326="","",'Books Register'!AY326)</f>
        <v/>
      </c>
      <c r="AA326" s="70" t="str">
        <f>IF(A326="","",IF(OR(X326="Duplicate",Y326&lt;&gt;"PASS"),"Critical",IF(X326="Only in Books","High",IF(X326="Exact",IF(ABS(N(W326))&gt;=Setup!$B$23,"High","Low"),"Medium"))))</f>
        <v/>
      </c>
    </row>
    <row r="327" spans="1:27" ht="37.950000000000003" customHeight="1" x14ac:dyDescent="0.25">
      <c r="A327" s="98" t="str">
        <f>IF('Books Register'!A327="","",'Books Register'!A327)</f>
        <v/>
      </c>
      <c r="B327" s="67" t="str">
        <f>IF(A327="","",'Books Register'!C327)</f>
        <v/>
      </c>
      <c r="C327" s="67" t="str">
        <f>IF(A327="","",'Books Register'!D327)</f>
        <v/>
      </c>
      <c r="D327" s="67" t="str">
        <f>IF(A327="","",'Books Register'!F327)</f>
        <v/>
      </c>
      <c r="E327" s="67" t="str">
        <f>IF(A327="","",'Books Register'!G327)</f>
        <v/>
      </c>
      <c r="F327" s="99" t="str">
        <f>IF(A327="","",'Books Register'!H327)</f>
        <v/>
      </c>
      <c r="G327" s="68" t="str">
        <f>IF(A327="","",'Books Register'!L327)</f>
        <v/>
      </c>
      <c r="H327" s="68" t="str">
        <f>IF(A327="","",'Books Register'!M327)</f>
        <v/>
      </c>
      <c r="I327" s="68" t="str">
        <f>IF(A327="","",'Books Register'!N327)</f>
        <v/>
      </c>
      <c r="J327" s="68" t="str">
        <f>IF(A327="","",'Books Register'!O327)</f>
        <v/>
      </c>
      <c r="K327" s="68" t="str">
        <f>IF(A327="","",'Books Register'!P327)</f>
        <v/>
      </c>
      <c r="L327" s="68" t="str">
        <f>IF(A327="","",'Books Register'!AN327)</f>
        <v/>
      </c>
      <c r="M327" s="67" t="str">
        <f>IF(A327="","",'Books Register'!AW327)</f>
        <v/>
      </c>
      <c r="N327" s="67" t="str">
        <f>IF(M327="","",INDEX('GSTR-2B IMS'!$G$5:$G$504,M327))</f>
        <v/>
      </c>
      <c r="O327" s="99" t="str">
        <f>IF(M327="","",INDEX('GSTR-2B IMS'!$H$5:$H$504,M327))</f>
        <v/>
      </c>
      <c r="P327" s="68" t="str">
        <f>IF(M327="","",INDEX('GSTR-2B IMS'!$L$5:$L$504,M327))</f>
        <v/>
      </c>
      <c r="Q327" s="68" t="str">
        <f>IF(M327="","",INDEX('GSTR-2B IMS'!$M$5:$M$504,M327))</f>
        <v/>
      </c>
      <c r="R327" s="68" t="str">
        <f>IF(M327="","",INDEX('GSTR-2B IMS'!$N$5:$N$504,M327))</f>
        <v/>
      </c>
      <c r="S327" s="68" t="str">
        <f>IF(M327="","",INDEX('GSTR-2B IMS'!$O$5:$O$504,M327))</f>
        <v/>
      </c>
      <c r="T327" s="68" t="str">
        <f>IF(M327="","",INDEX('GSTR-2B IMS'!$P$5:$P$504,M327))</f>
        <v/>
      </c>
      <c r="U327" s="68" t="str">
        <f>IF(M327="","",INDEX('GSTR-2B IMS'!$AF$5:$AF$504,M327))</f>
        <v/>
      </c>
      <c r="V327" s="68" t="str">
        <f t="shared" si="10"/>
        <v/>
      </c>
      <c r="W327" s="68" t="str">
        <f t="shared" si="11"/>
        <v/>
      </c>
      <c r="X327" s="67" t="str">
        <f>IF(A327="","",'Books Register'!AX327)</f>
        <v/>
      </c>
      <c r="Y327" s="67" t="str">
        <f>IF(A327="","",'Books Register'!AV327)</f>
        <v/>
      </c>
      <c r="Z327" s="69" t="str">
        <f>IF(A327="","",'Books Register'!AY327)</f>
        <v/>
      </c>
      <c r="AA327" s="70" t="str">
        <f>IF(A327="","",IF(OR(X327="Duplicate",Y327&lt;&gt;"PASS"),"Critical",IF(X327="Only in Books","High",IF(X327="Exact",IF(ABS(N(W327))&gt;=Setup!$B$23,"High","Low"),"Medium"))))</f>
        <v/>
      </c>
    </row>
    <row r="328" spans="1:27" ht="37.950000000000003" customHeight="1" x14ac:dyDescent="0.25">
      <c r="A328" s="98" t="str">
        <f>IF('Books Register'!A328="","",'Books Register'!A328)</f>
        <v/>
      </c>
      <c r="B328" s="67" t="str">
        <f>IF(A328="","",'Books Register'!C328)</f>
        <v/>
      </c>
      <c r="C328" s="67" t="str">
        <f>IF(A328="","",'Books Register'!D328)</f>
        <v/>
      </c>
      <c r="D328" s="67" t="str">
        <f>IF(A328="","",'Books Register'!F328)</f>
        <v/>
      </c>
      <c r="E328" s="67" t="str">
        <f>IF(A328="","",'Books Register'!G328)</f>
        <v/>
      </c>
      <c r="F328" s="99" t="str">
        <f>IF(A328="","",'Books Register'!H328)</f>
        <v/>
      </c>
      <c r="G328" s="68" t="str">
        <f>IF(A328="","",'Books Register'!L328)</f>
        <v/>
      </c>
      <c r="H328" s="68" t="str">
        <f>IF(A328="","",'Books Register'!M328)</f>
        <v/>
      </c>
      <c r="I328" s="68" t="str">
        <f>IF(A328="","",'Books Register'!N328)</f>
        <v/>
      </c>
      <c r="J328" s="68" t="str">
        <f>IF(A328="","",'Books Register'!O328)</f>
        <v/>
      </c>
      <c r="K328" s="68" t="str">
        <f>IF(A328="","",'Books Register'!P328)</f>
        <v/>
      </c>
      <c r="L328" s="68" t="str">
        <f>IF(A328="","",'Books Register'!AN328)</f>
        <v/>
      </c>
      <c r="M328" s="67" t="str">
        <f>IF(A328="","",'Books Register'!AW328)</f>
        <v/>
      </c>
      <c r="N328" s="67" t="str">
        <f>IF(M328="","",INDEX('GSTR-2B IMS'!$G$5:$G$504,M328))</f>
        <v/>
      </c>
      <c r="O328" s="99" t="str">
        <f>IF(M328="","",INDEX('GSTR-2B IMS'!$H$5:$H$504,M328))</f>
        <v/>
      </c>
      <c r="P328" s="68" t="str">
        <f>IF(M328="","",INDEX('GSTR-2B IMS'!$L$5:$L$504,M328))</f>
        <v/>
      </c>
      <c r="Q328" s="68" t="str">
        <f>IF(M328="","",INDEX('GSTR-2B IMS'!$M$5:$M$504,M328))</f>
        <v/>
      </c>
      <c r="R328" s="68" t="str">
        <f>IF(M328="","",INDEX('GSTR-2B IMS'!$N$5:$N$504,M328))</f>
        <v/>
      </c>
      <c r="S328" s="68" t="str">
        <f>IF(M328="","",INDEX('GSTR-2B IMS'!$O$5:$O$504,M328))</f>
        <v/>
      </c>
      <c r="T328" s="68" t="str">
        <f>IF(M328="","",INDEX('GSTR-2B IMS'!$P$5:$P$504,M328))</f>
        <v/>
      </c>
      <c r="U328" s="68" t="str">
        <f>IF(M328="","",INDEX('GSTR-2B IMS'!$AF$5:$AF$504,M328))</f>
        <v/>
      </c>
      <c r="V328" s="68" t="str">
        <f t="shared" si="10"/>
        <v/>
      </c>
      <c r="W328" s="68" t="str">
        <f t="shared" si="11"/>
        <v/>
      </c>
      <c r="X328" s="67" t="str">
        <f>IF(A328="","",'Books Register'!AX328)</f>
        <v/>
      </c>
      <c r="Y328" s="67" t="str">
        <f>IF(A328="","",'Books Register'!AV328)</f>
        <v/>
      </c>
      <c r="Z328" s="69" t="str">
        <f>IF(A328="","",'Books Register'!AY328)</f>
        <v/>
      </c>
      <c r="AA328" s="70" t="str">
        <f>IF(A328="","",IF(OR(X328="Duplicate",Y328&lt;&gt;"PASS"),"Critical",IF(X328="Only in Books","High",IF(X328="Exact",IF(ABS(N(W328))&gt;=Setup!$B$23,"High","Low"),"Medium"))))</f>
        <v/>
      </c>
    </row>
    <row r="329" spans="1:27" ht="37.950000000000003" customHeight="1" x14ac:dyDescent="0.25">
      <c r="A329" s="98" t="str">
        <f>IF('Books Register'!A329="","",'Books Register'!A329)</f>
        <v/>
      </c>
      <c r="B329" s="67" t="str">
        <f>IF(A329="","",'Books Register'!C329)</f>
        <v/>
      </c>
      <c r="C329" s="67" t="str">
        <f>IF(A329="","",'Books Register'!D329)</f>
        <v/>
      </c>
      <c r="D329" s="67" t="str">
        <f>IF(A329="","",'Books Register'!F329)</f>
        <v/>
      </c>
      <c r="E329" s="67" t="str">
        <f>IF(A329="","",'Books Register'!G329)</f>
        <v/>
      </c>
      <c r="F329" s="99" t="str">
        <f>IF(A329="","",'Books Register'!H329)</f>
        <v/>
      </c>
      <c r="G329" s="68" t="str">
        <f>IF(A329="","",'Books Register'!L329)</f>
        <v/>
      </c>
      <c r="H329" s="68" t="str">
        <f>IF(A329="","",'Books Register'!M329)</f>
        <v/>
      </c>
      <c r="I329" s="68" t="str">
        <f>IF(A329="","",'Books Register'!N329)</f>
        <v/>
      </c>
      <c r="J329" s="68" t="str">
        <f>IF(A329="","",'Books Register'!O329)</f>
        <v/>
      </c>
      <c r="K329" s="68" t="str">
        <f>IF(A329="","",'Books Register'!P329)</f>
        <v/>
      </c>
      <c r="L329" s="68" t="str">
        <f>IF(A329="","",'Books Register'!AN329)</f>
        <v/>
      </c>
      <c r="M329" s="67" t="str">
        <f>IF(A329="","",'Books Register'!AW329)</f>
        <v/>
      </c>
      <c r="N329" s="67" t="str">
        <f>IF(M329="","",INDEX('GSTR-2B IMS'!$G$5:$G$504,M329))</f>
        <v/>
      </c>
      <c r="O329" s="99" t="str">
        <f>IF(M329="","",INDEX('GSTR-2B IMS'!$H$5:$H$504,M329))</f>
        <v/>
      </c>
      <c r="P329" s="68" t="str">
        <f>IF(M329="","",INDEX('GSTR-2B IMS'!$L$5:$L$504,M329))</f>
        <v/>
      </c>
      <c r="Q329" s="68" t="str">
        <f>IF(M329="","",INDEX('GSTR-2B IMS'!$M$5:$M$504,M329))</f>
        <v/>
      </c>
      <c r="R329" s="68" t="str">
        <f>IF(M329="","",INDEX('GSTR-2B IMS'!$N$5:$N$504,M329))</f>
        <v/>
      </c>
      <c r="S329" s="68" t="str">
        <f>IF(M329="","",INDEX('GSTR-2B IMS'!$O$5:$O$504,M329))</f>
        <v/>
      </c>
      <c r="T329" s="68" t="str">
        <f>IF(M329="","",INDEX('GSTR-2B IMS'!$P$5:$P$504,M329))</f>
        <v/>
      </c>
      <c r="U329" s="68" t="str">
        <f>IF(M329="","",INDEX('GSTR-2B IMS'!$AF$5:$AF$504,M329))</f>
        <v/>
      </c>
      <c r="V329" s="68" t="str">
        <f t="shared" si="10"/>
        <v/>
      </c>
      <c r="W329" s="68" t="str">
        <f t="shared" si="11"/>
        <v/>
      </c>
      <c r="X329" s="67" t="str">
        <f>IF(A329="","",'Books Register'!AX329)</f>
        <v/>
      </c>
      <c r="Y329" s="67" t="str">
        <f>IF(A329="","",'Books Register'!AV329)</f>
        <v/>
      </c>
      <c r="Z329" s="69" t="str">
        <f>IF(A329="","",'Books Register'!AY329)</f>
        <v/>
      </c>
      <c r="AA329" s="70" t="str">
        <f>IF(A329="","",IF(OR(X329="Duplicate",Y329&lt;&gt;"PASS"),"Critical",IF(X329="Only in Books","High",IF(X329="Exact",IF(ABS(N(W329))&gt;=Setup!$B$23,"High","Low"),"Medium"))))</f>
        <v/>
      </c>
    </row>
    <row r="330" spans="1:27" ht="37.950000000000003" customHeight="1" x14ac:dyDescent="0.25">
      <c r="A330" s="98" t="str">
        <f>IF('Books Register'!A330="","",'Books Register'!A330)</f>
        <v/>
      </c>
      <c r="B330" s="67" t="str">
        <f>IF(A330="","",'Books Register'!C330)</f>
        <v/>
      </c>
      <c r="C330" s="67" t="str">
        <f>IF(A330="","",'Books Register'!D330)</f>
        <v/>
      </c>
      <c r="D330" s="67" t="str">
        <f>IF(A330="","",'Books Register'!F330)</f>
        <v/>
      </c>
      <c r="E330" s="67" t="str">
        <f>IF(A330="","",'Books Register'!G330)</f>
        <v/>
      </c>
      <c r="F330" s="99" t="str">
        <f>IF(A330="","",'Books Register'!H330)</f>
        <v/>
      </c>
      <c r="G330" s="68" t="str">
        <f>IF(A330="","",'Books Register'!L330)</f>
        <v/>
      </c>
      <c r="H330" s="68" t="str">
        <f>IF(A330="","",'Books Register'!M330)</f>
        <v/>
      </c>
      <c r="I330" s="68" t="str">
        <f>IF(A330="","",'Books Register'!N330)</f>
        <v/>
      </c>
      <c r="J330" s="68" t="str">
        <f>IF(A330="","",'Books Register'!O330)</f>
        <v/>
      </c>
      <c r="K330" s="68" t="str">
        <f>IF(A330="","",'Books Register'!P330)</f>
        <v/>
      </c>
      <c r="L330" s="68" t="str">
        <f>IF(A330="","",'Books Register'!AN330)</f>
        <v/>
      </c>
      <c r="M330" s="67" t="str">
        <f>IF(A330="","",'Books Register'!AW330)</f>
        <v/>
      </c>
      <c r="N330" s="67" t="str">
        <f>IF(M330="","",INDEX('GSTR-2B IMS'!$G$5:$G$504,M330))</f>
        <v/>
      </c>
      <c r="O330" s="99" t="str">
        <f>IF(M330="","",INDEX('GSTR-2B IMS'!$H$5:$H$504,M330))</f>
        <v/>
      </c>
      <c r="P330" s="68" t="str">
        <f>IF(M330="","",INDEX('GSTR-2B IMS'!$L$5:$L$504,M330))</f>
        <v/>
      </c>
      <c r="Q330" s="68" t="str">
        <f>IF(M330="","",INDEX('GSTR-2B IMS'!$M$5:$M$504,M330))</f>
        <v/>
      </c>
      <c r="R330" s="68" t="str">
        <f>IF(M330="","",INDEX('GSTR-2B IMS'!$N$5:$N$504,M330))</f>
        <v/>
      </c>
      <c r="S330" s="68" t="str">
        <f>IF(M330="","",INDEX('GSTR-2B IMS'!$O$5:$O$504,M330))</f>
        <v/>
      </c>
      <c r="T330" s="68" t="str">
        <f>IF(M330="","",INDEX('GSTR-2B IMS'!$P$5:$P$504,M330))</f>
        <v/>
      </c>
      <c r="U330" s="68" t="str">
        <f>IF(M330="","",INDEX('GSTR-2B IMS'!$AF$5:$AF$504,M330))</f>
        <v/>
      </c>
      <c r="V330" s="68" t="str">
        <f t="shared" si="10"/>
        <v/>
      </c>
      <c r="W330" s="68" t="str">
        <f t="shared" si="11"/>
        <v/>
      </c>
      <c r="X330" s="67" t="str">
        <f>IF(A330="","",'Books Register'!AX330)</f>
        <v/>
      </c>
      <c r="Y330" s="67" t="str">
        <f>IF(A330="","",'Books Register'!AV330)</f>
        <v/>
      </c>
      <c r="Z330" s="69" t="str">
        <f>IF(A330="","",'Books Register'!AY330)</f>
        <v/>
      </c>
      <c r="AA330" s="70" t="str">
        <f>IF(A330="","",IF(OR(X330="Duplicate",Y330&lt;&gt;"PASS"),"Critical",IF(X330="Only in Books","High",IF(X330="Exact",IF(ABS(N(W330))&gt;=Setup!$B$23,"High","Low"),"Medium"))))</f>
        <v/>
      </c>
    </row>
    <row r="331" spans="1:27" ht="37.950000000000003" customHeight="1" x14ac:dyDescent="0.25">
      <c r="A331" s="98" t="str">
        <f>IF('Books Register'!A331="","",'Books Register'!A331)</f>
        <v/>
      </c>
      <c r="B331" s="67" t="str">
        <f>IF(A331="","",'Books Register'!C331)</f>
        <v/>
      </c>
      <c r="C331" s="67" t="str">
        <f>IF(A331="","",'Books Register'!D331)</f>
        <v/>
      </c>
      <c r="D331" s="67" t="str">
        <f>IF(A331="","",'Books Register'!F331)</f>
        <v/>
      </c>
      <c r="E331" s="67" t="str">
        <f>IF(A331="","",'Books Register'!G331)</f>
        <v/>
      </c>
      <c r="F331" s="99" t="str">
        <f>IF(A331="","",'Books Register'!H331)</f>
        <v/>
      </c>
      <c r="G331" s="68" t="str">
        <f>IF(A331="","",'Books Register'!L331)</f>
        <v/>
      </c>
      <c r="H331" s="68" t="str">
        <f>IF(A331="","",'Books Register'!M331)</f>
        <v/>
      </c>
      <c r="I331" s="68" t="str">
        <f>IF(A331="","",'Books Register'!N331)</f>
        <v/>
      </c>
      <c r="J331" s="68" t="str">
        <f>IF(A331="","",'Books Register'!O331)</f>
        <v/>
      </c>
      <c r="K331" s="68" t="str">
        <f>IF(A331="","",'Books Register'!P331)</f>
        <v/>
      </c>
      <c r="L331" s="68" t="str">
        <f>IF(A331="","",'Books Register'!AN331)</f>
        <v/>
      </c>
      <c r="M331" s="67" t="str">
        <f>IF(A331="","",'Books Register'!AW331)</f>
        <v/>
      </c>
      <c r="N331" s="67" t="str">
        <f>IF(M331="","",INDEX('GSTR-2B IMS'!$G$5:$G$504,M331))</f>
        <v/>
      </c>
      <c r="O331" s="99" t="str">
        <f>IF(M331="","",INDEX('GSTR-2B IMS'!$H$5:$H$504,M331))</f>
        <v/>
      </c>
      <c r="P331" s="68" t="str">
        <f>IF(M331="","",INDEX('GSTR-2B IMS'!$L$5:$L$504,M331))</f>
        <v/>
      </c>
      <c r="Q331" s="68" t="str">
        <f>IF(M331="","",INDEX('GSTR-2B IMS'!$M$5:$M$504,M331))</f>
        <v/>
      </c>
      <c r="R331" s="68" t="str">
        <f>IF(M331="","",INDEX('GSTR-2B IMS'!$N$5:$N$504,M331))</f>
        <v/>
      </c>
      <c r="S331" s="68" t="str">
        <f>IF(M331="","",INDEX('GSTR-2B IMS'!$O$5:$O$504,M331))</f>
        <v/>
      </c>
      <c r="T331" s="68" t="str">
        <f>IF(M331="","",INDEX('GSTR-2B IMS'!$P$5:$P$504,M331))</f>
        <v/>
      </c>
      <c r="U331" s="68" t="str">
        <f>IF(M331="","",INDEX('GSTR-2B IMS'!$AF$5:$AF$504,M331))</f>
        <v/>
      </c>
      <c r="V331" s="68" t="str">
        <f t="shared" si="10"/>
        <v/>
      </c>
      <c r="W331" s="68" t="str">
        <f t="shared" si="11"/>
        <v/>
      </c>
      <c r="X331" s="67" t="str">
        <f>IF(A331="","",'Books Register'!AX331)</f>
        <v/>
      </c>
      <c r="Y331" s="67" t="str">
        <f>IF(A331="","",'Books Register'!AV331)</f>
        <v/>
      </c>
      <c r="Z331" s="69" t="str">
        <f>IF(A331="","",'Books Register'!AY331)</f>
        <v/>
      </c>
      <c r="AA331" s="70" t="str">
        <f>IF(A331="","",IF(OR(X331="Duplicate",Y331&lt;&gt;"PASS"),"Critical",IF(X331="Only in Books","High",IF(X331="Exact",IF(ABS(N(W331))&gt;=Setup!$B$23,"High","Low"),"Medium"))))</f>
        <v/>
      </c>
    </row>
    <row r="332" spans="1:27" ht="37.950000000000003" customHeight="1" x14ac:dyDescent="0.25">
      <c r="A332" s="98" t="str">
        <f>IF('Books Register'!A332="","",'Books Register'!A332)</f>
        <v/>
      </c>
      <c r="B332" s="67" t="str">
        <f>IF(A332="","",'Books Register'!C332)</f>
        <v/>
      </c>
      <c r="C332" s="67" t="str">
        <f>IF(A332="","",'Books Register'!D332)</f>
        <v/>
      </c>
      <c r="D332" s="67" t="str">
        <f>IF(A332="","",'Books Register'!F332)</f>
        <v/>
      </c>
      <c r="E332" s="67" t="str">
        <f>IF(A332="","",'Books Register'!G332)</f>
        <v/>
      </c>
      <c r="F332" s="99" t="str">
        <f>IF(A332="","",'Books Register'!H332)</f>
        <v/>
      </c>
      <c r="G332" s="68" t="str">
        <f>IF(A332="","",'Books Register'!L332)</f>
        <v/>
      </c>
      <c r="H332" s="68" t="str">
        <f>IF(A332="","",'Books Register'!M332)</f>
        <v/>
      </c>
      <c r="I332" s="68" t="str">
        <f>IF(A332="","",'Books Register'!N332)</f>
        <v/>
      </c>
      <c r="J332" s="68" t="str">
        <f>IF(A332="","",'Books Register'!O332)</f>
        <v/>
      </c>
      <c r="K332" s="68" t="str">
        <f>IF(A332="","",'Books Register'!P332)</f>
        <v/>
      </c>
      <c r="L332" s="68" t="str">
        <f>IF(A332="","",'Books Register'!AN332)</f>
        <v/>
      </c>
      <c r="M332" s="67" t="str">
        <f>IF(A332="","",'Books Register'!AW332)</f>
        <v/>
      </c>
      <c r="N332" s="67" t="str">
        <f>IF(M332="","",INDEX('GSTR-2B IMS'!$G$5:$G$504,M332))</f>
        <v/>
      </c>
      <c r="O332" s="99" t="str">
        <f>IF(M332="","",INDEX('GSTR-2B IMS'!$H$5:$H$504,M332))</f>
        <v/>
      </c>
      <c r="P332" s="68" t="str">
        <f>IF(M332="","",INDEX('GSTR-2B IMS'!$L$5:$L$504,M332))</f>
        <v/>
      </c>
      <c r="Q332" s="68" t="str">
        <f>IF(M332="","",INDEX('GSTR-2B IMS'!$M$5:$M$504,M332))</f>
        <v/>
      </c>
      <c r="R332" s="68" t="str">
        <f>IF(M332="","",INDEX('GSTR-2B IMS'!$N$5:$N$504,M332))</f>
        <v/>
      </c>
      <c r="S332" s="68" t="str">
        <f>IF(M332="","",INDEX('GSTR-2B IMS'!$O$5:$O$504,M332))</f>
        <v/>
      </c>
      <c r="T332" s="68" t="str">
        <f>IF(M332="","",INDEX('GSTR-2B IMS'!$P$5:$P$504,M332))</f>
        <v/>
      </c>
      <c r="U332" s="68" t="str">
        <f>IF(M332="","",INDEX('GSTR-2B IMS'!$AF$5:$AF$504,M332))</f>
        <v/>
      </c>
      <c r="V332" s="68" t="str">
        <f t="shared" si="10"/>
        <v/>
      </c>
      <c r="W332" s="68" t="str">
        <f t="shared" si="11"/>
        <v/>
      </c>
      <c r="X332" s="67" t="str">
        <f>IF(A332="","",'Books Register'!AX332)</f>
        <v/>
      </c>
      <c r="Y332" s="67" t="str">
        <f>IF(A332="","",'Books Register'!AV332)</f>
        <v/>
      </c>
      <c r="Z332" s="69" t="str">
        <f>IF(A332="","",'Books Register'!AY332)</f>
        <v/>
      </c>
      <c r="AA332" s="70" t="str">
        <f>IF(A332="","",IF(OR(X332="Duplicate",Y332&lt;&gt;"PASS"),"Critical",IF(X332="Only in Books","High",IF(X332="Exact",IF(ABS(N(W332))&gt;=Setup!$B$23,"High","Low"),"Medium"))))</f>
        <v/>
      </c>
    </row>
    <row r="333" spans="1:27" ht="37.950000000000003" customHeight="1" x14ac:dyDescent="0.25">
      <c r="A333" s="98" t="str">
        <f>IF('Books Register'!A333="","",'Books Register'!A333)</f>
        <v/>
      </c>
      <c r="B333" s="67" t="str">
        <f>IF(A333="","",'Books Register'!C333)</f>
        <v/>
      </c>
      <c r="C333" s="67" t="str">
        <f>IF(A333="","",'Books Register'!D333)</f>
        <v/>
      </c>
      <c r="D333" s="67" t="str">
        <f>IF(A333="","",'Books Register'!F333)</f>
        <v/>
      </c>
      <c r="E333" s="67" t="str">
        <f>IF(A333="","",'Books Register'!G333)</f>
        <v/>
      </c>
      <c r="F333" s="99" t="str">
        <f>IF(A333="","",'Books Register'!H333)</f>
        <v/>
      </c>
      <c r="G333" s="68" t="str">
        <f>IF(A333="","",'Books Register'!L333)</f>
        <v/>
      </c>
      <c r="H333" s="68" t="str">
        <f>IF(A333="","",'Books Register'!M333)</f>
        <v/>
      </c>
      <c r="I333" s="68" t="str">
        <f>IF(A333="","",'Books Register'!N333)</f>
        <v/>
      </c>
      <c r="J333" s="68" t="str">
        <f>IF(A333="","",'Books Register'!O333)</f>
        <v/>
      </c>
      <c r="K333" s="68" t="str">
        <f>IF(A333="","",'Books Register'!P333)</f>
        <v/>
      </c>
      <c r="L333" s="68" t="str">
        <f>IF(A333="","",'Books Register'!AN333)</f>
        <v/>
      </c>
      <c r="M333" s="67" t="str">
        <f>IF(A333="","",'Books Register'!AW333)</f>
        <v/>
      </c>
      <c r="N333" s="67" t="str">
        <f>IF(M333="","",INDEX('GSTR-2B IMS'!$G$5:$G$504,M333))</f>
        <v/>
      </c>
      <c r="O333" s="99" t="str">
        <f>IF(M333="","",INDEX('GSTR-2B IMS'!$H$5:$H$504,M333))</f>
        <v/>
      </c>
      <c r="P333" s="68" t="str">
        <f>IF(M333="","",INDEX('GSTR-2B IMS'!$L$5:$L$504,M333))</f>
        <v/>
      </c>
      <c r="Q333" s="68" t="str">
        <f>IF(M333="","",INDEX('GSTR-2B IMS'!$M$5:$M$504,M333))</f>
        <v/>
      </c>
      <c r="R333" s="68" t="str">
        <f>IF(M333="","",INDEX('GSTR-2B IMS'!$N$5:$N$504,M333))</f>
        <v/>
      </c>
      <c r="S333" s="68" t="str">
        <f>IF(M333="","",INDEX('GSTR-2B IMS'!$O$5:$O$504,M333))</f>
        <v/>
      </c>
      <c r="T333" s="68" t="str">
        <f>IF(M333="","",INDEX('GSTR-2B IMS'!$P$5:$P$504,M333))</f>
        <v/>
      </c>
      <c r="U333" s="68" t="str">
        <f>IF(M333="","",INDEX('GSTR-2B IMS'!$AF$5:$AF$504,M333))</f>
        <v/>
      </c>
      <c r="V333" s="68" t="str">
        <f t="shared" si="10"/>
        <v/>
      </c>
      <c r="W333" s="68" t="str">
        <f t="shared" si="11"/>
        <v/>
      </c>
      <c r="X333" s="67" t="str">
        <f>IF(A333="","",'Books Register'!AX333)</f>
        <v/>
      </c>
      <c r="Y333" s="67" t="str">
        <f>IF(A333="","",'Books Register'!AV333)</f>
        <v/>
      </c>
      <c r="Z333" s="69" t="str">
        <f>IF(A333="","",'Books Register'!AY333)</f>
        <v/>
      </c>
      <c r="AA333" s="70" t="str">
        <f>IF(A333="","",IF(OR(X333="Duplicate",Y333&lt;&gt;"PASS"),"Critical",IF(X333="Only in Books","High",IF(X333="Exact",IF(ABS(N(W333))&gt;=Setup!$B$23,"High","Low"),"Medium"))))</f>
        <v/>
      </c>
    </row>
    <row r="334" spans="1:27" ht="37.950000000000003" customHeight="1" x14ac:dyDescent="0.25">
      <c r="A334" s="98" t="str">
        <f>IF('Books Register'!A334="","",'Books Register'!A334)</f>
        <v/>
      </c>
      <c r="B334" s="67" t="str">
        <f>IF(A334="","",'Books Register'!C334)</f>
        <v/>
      </c>
      <c r="C334" s="67" t="str">
        <f>IF(A334="","",'Books Register'!D334)</f>
        <v/>
      </c>
      <c r="D334" s="67" t="str">
        <f>IF(A334="","",'Books Register'!F334)</f>
        <v/>
      </c>
      <c r="E334" s="67" t="str">
        <f>IF(A334="","",'Books Register'!G334)</f>
        <v/>
      </c>
      <c r="F334" s="99" t="str">
        <f>IF(A334="","",'Books Register'!H334)</f>
        <v/>
      </c>
      <c r="G334" s="68" t="str">
        <f>IF(A334="","",'Books Register'!L334)</f>
        <v/>
      </c>
      <c r="H334" s="68" t="str">
        <f>IF(A334="","",'Books Register'!M334)</f>
        <v/>
      </c>
      <c r="I334" s="68" t="str">
        <f>IF(A334="","",'Books Register'!N334)</f>
        <v/>
      </c>
      <c r="J334" s="68" t="str">
        <f>IF(A334="","",'Books Register'!O334)</f>
        <v/>
      </c>
      <c r="K334" s="68" t="str">
        <f>IF(A334="","",'Books Register'!P334)</f>
        <v/>
      </c>
      <c r="L334" s="68" t="str">
        <f>IF(A334="","",'Books Register'!AN334)</f>
        <v/>
      </c>
      <c r="M334" s="67" t="str">
        <f>IF(A334="","",'Books Register'!AW334)</f>
        <v/>
      </c>
      <c r="N334" s="67" t="str">
        <f>IF(M334="","",INDEX('GSTR-2B IMS'!$G$5:$G$504,M334))</f>
        <v/>
      </c>
      <c r="O334" s="99" t="str">
        <f>IF(M334="","",INDEX('GSTR-2B IMS'!$H$5:$H$504,M334))</f>
        <v/>
      </c>
      <c r="P334" s="68" t="str">
        <f>IF(M334="","",INDEX('GSTR-2B IMS'!$L$5:$L$504,M334))</f>
        <v/>
      </c>
      <c r="Q334" s="68" t="str">
        <f>IF(M334="","",INDEX('GSTR-2B IMS'!$M$5:$M$504,M334))</f>
        <v/>
      </c>
      <c r="R334" s="68" t="str">
        <f>IF(M334="","",INDEX('GSTR-2B IMS'!$N$5:$N$504,M334))</f>
        <v/>
      </c>
      <c r="S334" s="68" t="str">
        <f>IF(M334="","",INDEX('GSTR-2B IMS'!$O$5:$O$504,M334))</f>
        <v/>
      </c>
      <c r="T334" s="68" t="str">
        <f>IF(M334="","",INDEX('GSTR-2B IMS'!$P$5:$P$504,M334))</f>
        <v/>
      </c>
      <c r="U334" s="68" t="str">
        <f>IF(M334="","",INDEX('GSTR-2B IMS'!$AF$5:$AF$504,M334))</f>
        <v/>
      </c>
      <c r="V334" s="68" t="str">
        <f t="shared" si="10"/>
        <v/>
      </c>
      <c r="W334" s="68" t="str">
        <f t="shared" si="11"/>
        <v/>
      </c>
      <c r="X334" s="67" t="str">
        <f>IF(A334="","",'Books Register'!AX334)</f>
        <v/>
      </c>
      <c r="Y334" s="67" t="str">
        <f>IF(A334="","",'Books Register'!AV334)</f>
        <v/>
      </c>
      <c r="Z334" s="69" t="str">
        <f>IF(A334="","",'Books Register'!AY334)</f>
        <v/>
      </c>
      <c r="AA334" s="70" t="str">
        <f>IF(A334="","",IF(OR(X334="Duplicate",Y334&lt;&gt;"PASS"),"Critical",IF(X334="Only in Books","High",IF(X334="Exact",IF(ABS(N(W334))&gt;=Setup!$B$23,"High","Low"),"Medium"))))</f>
        <v/>
      </c>
    </row>
    <row r="335" spans="1:27" ht="37.950000000000003" customHeight="1" x14ac:dyDescent="0.25">
      <c r="A335" s="98" t="str">
        <f>IF('Books Register'!A335="","",'Books Register'!A335)</f>
        <v/>
      </c>
      <c r="B335" s="67" t="str">
        <f>IF(A335="","",'Books Register'!C335)</f>
        <v/>
      </c>
      <c r="C335" s="67" t="str">
        <f>IF(A335="","",'Books Register'!D335)</f>
        <v/>
      </c>
      <c r="D335" s="67" t="str">
        <f>IF(A335="","",'Books Register'!F335)</f>
        <v/>
      </c>
      <c r="E335" s="67" t="str">
        <f>IF(A335="","",'Books Register'!G335)</f>
        <v/>
      </c>
      <c r="F335" s="99" t="str">
        <f>IF(A335="","",'Books Register'!H335)</f>
        <v/>
      </c>
      <c r="G335" s="68" t="str">
        <f>IF(A335="","",'Books Register'!L335)</f>
        <v/>
      </c>
      <c r="H335" s="68" t="str">
        <f>IF(A335="","",'Books Register'!M335)</f>
        <v/>
      </c>
      <c r="I335" s="68" t="str">
        <f>IF(A335="","",'Books Register'!N335)</f>
        <v/>
      </c>
      <c r="J335" s="68" t="str">
        <f>IF(A335="","",'Books Register'!O335)</f>
        <v/>
      </c>
      <c r="K335" s="68" t="str">
        <f>IF(A335="","",'Books Register'!P335)</f>
        <v/>
      </c>
      <c r="L335" s="68" t="str">
        <f>IF(A335="","",'Books Register'!AN335)</f>
        <v/>
      </c>
      <c r="M335" s="67" t="str">
        <f>IF(A335="","",'Books Register'!AW335)</f>
        <v/>
      </c>
      <c r="N335" s="67" t="str">
        <f>IF(M335="","",INDEX('GSTR-2B IMS'!$G$5:$G$504,M335))</f>
        <v/>
      </c>
      <c r="O335" s="99" t="str">
        <f>IF(M335="","",INDEX('GSTR-2B IMS'!$H$5:$H$504,M335))</f>
        <v/>
      </c>
      <c r="P335" s="68" t="str">
        <f>IF(M335="","",INDEX('GSTR-2B IMS'!$L$5:$L$504,M335))</f>
        <v/>
      </c>
      <c r="Q335" s="68" t="str">
        <f>IF(M335="","",INDEX('GSTR-2B IMS'!$M$5:$M$504,M335))</f>
        <v/>
      </c>
      <c r="R335" s="68" t="str">
        <f>IF(M335="","",INDEX('GSTR-2B IMS'!$N$5:$N$504,M335))</f>
        <v/>
      </c>
      <c r="S335" s="68" t="str">
        <f>IF(M335="","",INDEX('GSTR-2B IMS'!$O$5:$O$504,M335))</f>
        <v/>
      </c>
      <c r="T335" s="68" t="str">
        <f>IF(M335="","",INDEX('GSTR-2B IMS'!$P$5:$P$504,M335))</f>
        <v/>
      </c>
      <c r="U335" s="68" t="str">
        <f>IF(M335="","",INDEX('GSTR-2B IMS'!$AF$5:$AF$504,M335))</f>
        <v/>
      </c>
      <c r="V335" s="68" t="str">
        <f t="shared" si="10"/>
        <v/>
      </c>
      <c r="W335" s="68" t="str">
        <f t="shared" si="11"/>
        <v/>
      </c>
      <c r="X335" s="67" t="str">
        <f>IF(A335="","",'Books Register'!AX335)</f>
        <v/>
      </c>
      <c r="Y335" s="67" t="str">
        <f>IF(A335="","",'Books Register'!AV335)</f>
        <v/>
      </c>
      <c r="Z335" s="69" t="str">
        <f>IF(A335="","",'Books Register'!AY335)</f>
        <v/>
      </c>
      <c r="AA335" s="70" t="str">
        <f>IF(A335="","",IF(OR(X335="Duplicate",Y335&lt;&gt;"PASS"),"Critical",IF(X335="Only in Books","High",IF(X335="Exact",IF(ABS(N(W335))&gt;=Setup!$B$23,"High","Low"),"Medium"))))</f>
        <v/>
      </c>
    </row>
    <row r="336" spans="1:27" ht="37.950000000000003" customHeight="1" x14ac:dyDescent="0.25">
      <c r="A336" s="98" t="str">
        <f>IF('Books Register'!A336="","",'Books Register'!A336)</f>
        <v/>
      </c>
      <c r="B336" s="67" t="str">
        <f>IF(A336="","",'Books Register'!C336)</f>
        <v/>
      </c>
      <c r="C336" s="67" t="str">
        <f>IF(A336="","",'Books Register'!D336)</f>
        <v/>
      </c>
      <c r="D336" s="67" t="str">
        <f>IF(A336="","",'Books Register'!F336)</f>
        <v/>
      </c>
      <c r="E336" s="67" t="str">
        <f>IF(A336="","",'Books Register'!G336)</f>
        <v/>
      </c>
      <c r="F336" s="99" t="str">
        <f>IF(A336="","",'Books Register'!H336)</f>
        <v/>
      </c>
      <c r="G336" s="68" t="str">
        <f>IF(A336="","",'Books Register'!L336)</f>
        <v/>
      </c>
      <c r="H336" s="68" t="str">
        <f>IF(A336="","",'Books Register'!M336)</f>
        <v/>
      </c>
      <c r="I336" s="68" t="str">
        <f>IF(A336="","",'Books Register'!N336)</f>
        <v/>
      </c>
      <c r="J336" s="68" t="str">
        <f>IF(A336="","",'Books Register'!O336)</f>
        <v/>
      </c>
      <c r="K336" s="68" t="str">
        <f>IF(A336="","",'Books Register'!P336)</f>
        <v/>
      </c>
      <c r="L336" s="68" t="str">
        <f>IF(A336="","",'Books Register'!AN336)</f>
        <v/>
      </c>
      <c r="M336" s="67" t="str">
        <f>IF(A336="","",'Books Register'!AW336)</f>
        <v/>
      </c>
      <c r="N336" s="67" t="str">
        <f>IF(M336="","",INDEX('GSTR-2B IMS'!$G$5:$G$504,M336))</f>
        <v/>
      </c>
      <c r="O336" s="99" t="str">
        <f>IF(M336="","",INDEX('GSTR-2B IMS'!$H$5:$H$504,M336))</f>
        <v/>
      </c>
      <c r="P336" s="68" t="str">
        <f>IF(M336="","",INDEX('GSTR-2B IMS'!$L$5:$L$504,M336))</f>
        <v/>
      </c>
      <c r="Q336" s="68" t="str">
        <f>IF(M336="","",INDEX('GSTR-2B IMS'!$M$5:$M$504,M336))</f>
        <v/>
      </c>
      <c r="R336" s="68" t="str">
        <f>IF(M336="","",INDEX('GSTR-2B IMS'!$N$5:$N$504,M336))</f>
        <v/>
      </c>
      <c r="S336" s="68" t="str">
        <f>IF(M336="","",INDEX('GSTR-2B IMS'!$O$5:$O$504,M336))</f>
        <v/>
      </c>
      <c r="T336" s="68" t="str">
        <f>IF(M336="","",INDEX('GSTR-2B IMS'!$P$5:$P$504,M336))</f>
        <v/>
      </c>
      <c r="U336" s="68" t="str">
        <f>IF(M336="","",INDEX('GSTR-2B IMS'!$AF$5:$AF$504,M336))</f>
        <v/>
      </c>
      <c r="V336" s="68" t="str">
        <f t="shared" si="10"/>
        <v/>
      </c>
      <c r="W336" s="68" t="str">
        <f t="shared" si="11"/>
        <v/>
      </c>
      <c r="X336" s="67" t="str">
        <f>IF(A336="","",'Books Register'!AX336)</f>
        <v/>
      </c>
      <c r="Y336" s="67" t="str">
        <f>IF(A336="","",'Books Register'!AV336)</f>
        <v/>
      </c>
      <c r="Z336" s="69" t="str">
        <f>IF(A336="","",'Books Register'!AY336)</f>
        <v/>
      </c>
      <c r="AA336" s="70" t="str">
        <f>IF(A336="","",IF(OR(X336="Duplicate",Y336&lt;&gt;"PASS"),"Critical",IF(X336="Only in Books","High",IF(X336="Exact",IF(ABS(N(W336))&gt;=Setup!$B$23,"High","Low"),"Medium"))))</f>
        <v/>
      </c>
    </row>
    <row r="337" spans="1:27" ht="37.950000000000003" customHeight="1" x14ac:dyDescent="0.25">
      <c r="A337" s="98" t="str">
        <f>IF('Books Register'!A337="","",'Books Register'!A337)</f>
        <v/>
      </c>
      <c r="B337" s="67" t="str">
        <f>IF(A337="","",'Books Register'!C337)</f>
        <v/>
      </c>
      <c r="C337" s="67" t="str">
        <f>IF(A337="","",'Books Register'!D337)</f>
        <v/>
      </c>
      <c r="D337" s="67" t="str">
        <f>IF(A337="","",'Books Register'!F337)</f>
        <v/>
      </c>
      <c r="E337" s="67" t="str">
        <f>IF(A337="","",'Books Register'!G337)</f>
        <v/>
      </c>
      <c r="F337" s="99" t="str">
        <f>IF(A337="","",'Books Register'!H337)</f>
        <v/>
      </c>
      <c r="G337" s="68" t="str">
        <f>IF(A337="","",'Books Register'!L337)</f>
        <v/>
      </c>
      <c r="H337" s="68" t="str">
        <f>IF(A337="","",'Books Register'!M337)</f>
        <v/>
      </c>
      <c r="I337" s="68" t="str">
        <f>IF(A337="","",'Books Register'!N337)</f>
        <v/>
      </c>
      <c r="J337" s="68" t="str">
        <f>IF(A337="","",'Books Register'!O337)</f>
        <v/>
      </c>
      <c r="K337" s="68" t="str">
        <f>IF(A337="","",'Books Register'!P337)</f>
        <v/>
      </c>
      <c r="L337" s="68" t="str">
        <f>IF(A337="","",'Books Register'!AN337)</f>
        <v/>
      </c>
      <c r="M337" s="67" t="str">
        <f>IF(A337="","",'Books Register'!AW337)</f>
        <v/>
      </c>
      <c r="N337" s="67" t="str">
        <f>IF(M337="","",INDEX('GSTR-2B IMS'!$G$5:$G$504,M337))</f>
        <v/>
      </c>
      <c r="O337" s="99" t="str">
        <f>IF(M337="","",INDEX('GSTR-2B IMS'!$H$5:$H$504,M337))</f>
        <v/>
      </c>
      <c r="P337" s="68" t="str">
        <f>IF(M337="","",INDEX('GSTR-2B IMS'!$L$5:$L$504,M337))</f>
        <v/>
      </c>
      <c r="Q337" s="68" t="str">
        <f>IF(M337="","",INDEX('GSTR-2B IMS'!$M$5:$M$504,M337))</f>
        <v/>
      </c>
      <c r="R337" s="68" t="str">
        <f>IF(M337="","",INDEX('GSTR-2B IMS'!$N$5:$N$504,M337))</f>
        <v/>
      </c>
      <c r="S337" s="68" t="str">
        <f>IF(M337="","",INDEX('GSTR-2B IMS'!$O$5:$O$504,M337))</f>
        <v/>
      </c>
      <c r="T337" s="68" t="str">
        <f>IF(M337="","",INDEX('GSTR-2B IMS'!$P$5:$P$504,M337))</f>
        <v/>
      </c>
      <c r="U337" s="68" t="str">
        <f>IF(M337="","",INDEX('GSTR-2B IMS'!$AF$5:$AF$504,M337))</f>
        <v/>
      </c>
      <c r="V337" s="68" t="str">
        <f t="shared" si="10"/>
        <v/>
      </c>
      <c r="W337" s="68" t="str">
        <f t="shared" si="11"/>
        <v/>
      </c>
      <c r="X337" s="67" t="str">
        <f>IF(A337="","",'Books Register'!AX337)</f>
        <v/>
      </c>
      <c r="Y337" s="67" t="str">
        <f>IF(A337="","",'Books Register'!AV337)</f>
        <v/>
      </c>
      <c r="Z337" s="69" t="str">
        <f>IF(A337="","",'Books Register'!AY337)</f>
        <v/>
      </c>
      <c r="AA337" s="70" t="str">
        <f>IF(A337="","",IF(OR(X337="Duplicate",Y337&lt;&gt;"PASS"),"Critical",IF(X337="Only in Books","High",IF(X337="Exact",IF(ABS(N(W337))&gt;=Setup!$B$23,"High","Low"),"Medium"))))</f>
        <v/>
      </c>
    </row>
    <row r="338" spans="1:27" ht="37.950000000000003" customHeight="1" x14ac:dyDescent="0.25">
      <c r="A338" s="98" t="str">
        <f>IF('Books Register'!A338="","",'Books Register'!A338)</f>
        <v/>
      </c>
      <c r="B338" s="67" t="str">
        <f>IF(A338="","",'Books Register'!C338)</f>
        <v/>
      </c>
      <c r="C338" s="67" t="str">
        <f>IF(A338="","",'Books Register'!D338)</f>
        <v/>
      </c>
      <c r="D338" s="67" t="str">
        <f>IF(A338="","",'Books Register'!F338)</f>
        <v/>
      </c>
      <c r="E338" s="67" t="str">
        <f>IF(A338="","",'Books Register'!G338)</f>
        <v/>
      </c>
      <c r="F338" s="99" t="str">
        <f>IF(A338="","",'Books Register'!H338)</f>
        <v/>
      </c>
      <c r="G338" s="68" t="str">
        <f>IF(A338="","",'Books Register'!L338)</f>
        <v/>
      </c>
      <c r="H338" s="68" t="str">
        <f>IF(A338="","",'Books Register'!M338)</f>
        <v/>
      </c>
      <c r="I338" s="68" t="str">
        <f>IF(A338="","",'Books Register'!N338)</f>
        <v/>
      </c>
      <c r="J338" s="68" t="str">
        <f>IF(A338="","",'Books Register'!O338)</f>
        <v/>
      </c>
      <c r="K338" s="68" t="str">
        <f>IF(A338="","",'Books Register'!P338)</f>
        <v/>
      </c>
      <c r="L338" s="68" t="str">
        <f>IF(A338="","",'Books Register'!AN338)</f>
        <v/>
      </c>
      <c r="M338" s="67" t="str">
        <f>IF(A338="","",'Books Register'!AW338)</f>
        <v/>
      </c>
      <c r="N338" s="67" t="str">
        <f>IF(M338="","",INDEX('GSTR-2B IMS'!$G$5:$G$504,M338))</f>
        <v/>
      </c>
      <c r="O338" s="99" t="str">
        <f>IF(M338="","",INDEX('GSTR-2B IMS'!$H$5:$H$504,M338))</f>
        <v/>
      </c>
      <c r="P338" s="68" t="str">
        <f>IF(M338="","",INDEX('GSTR-2B IMS'!$L$5:$L$504,M338))</f>
        <v/>
      </c>
      <c r="Q338" s="68" t="str">
        <f>IF(M338="","",INDEX('GSTR-2B IMS'!$M$5:$M$504,M338))</f>
        <v/>
      </c>
      <c r="R338" s="68" t="str">
        <f>IF(M338="","",INDEX('GSTR-2B IMS'!$N$5:$N$504,M338))</f>
        <v/>
      </c>
      <c r="S338" s="68" t="str">
        <f>IF(M338="","",INDEX('GSTR-2B IMS'!$O$5:$O$504,M338))</f>
        <v/>
      </c>
      <c r="T338" s="68" t="str">
        <f>IF(M338="","",INDEX('GSTR-2B IMS'!$P$5:$P$504,M338))</f>
        <v/>
      </c>
      <c r="U338" s="68" t="str">
        <f>IF(M338="","",INDEX('GSTR-2B IMS'!$AF$5:$AF$504,M338))</f>
        <v/>
      </c>
      <c r="V338" s="68" t="str">
        <f t="shared" si="10"/>
        <v/>
      </c>
      <c r="W338" s="68" t="str">
        <f t="shared" si="11"/>
        <v/>
      </c>
      <c r="X338" s="67" t="str">
        <f>IF(A338="","",'Books Register'!AX338)</f>
        <v/>
      </c>
      <c r="Y338" s="67" t="str">
        <f>IF(A338="","",'Books Register'!AV338)</f>
        <v/>
      </c>
      <c r="Z338" s="69" t="str">
        <f>IF(A338="","",'Books Register'!AY338)</f>
        <v/>
      </c>
      <c r="AA338" s="70" t="str">
        <f>IF(A338="","",IF(OR(X338="Duplicate",Y338&lt;&gt;"PASS"),"Critical",IF(X338="Only in Books","High",IF(X338="Exact",IF(ABS(N(W338))&gt;=Setup!$B$23,"High","Low"),"Medium"))))</f>
        <v/>
      </c>
    </row>
    <row r="339" spans="1:27" ht="37.950000000000003" customHeight="1" x14ac:dyDescent="0.25">
      <c r="A339" s="98" t="str">
        <f>IF('Books Register'!A339="","",'Books Register'!A339)</f>
        <v/>
      </c>
      <c r="B339" s="67" t="str">
        <f>IF(A339="","",'Books Register'!C339)</f>
        <v/>
      </c>
      <c r="C339" s="67" t="str">
        <f>IF(A339="","",'Books Register'!D339)</f>
        <v/>
      </c>
      <c r="D339" s="67" t="str">
        <f>IF(A339="","",'Books Register'!F339)</f>
        <v/>
      </c>
      <c r="E339" s="67" t="str">
        <f>IF(A339="","",'Books Register'!G339)</f>
        <v/>
      </c>
      <c r="F339" s="99" t="str">
        <f>IF(A339="","",'Books Register'!H339)</f>
        <v/>
      </c>
      <c r="G339" s="68" t="str">
        <f>IF(A339="","",'Books Register'!L339)</f>
        <v/>
      </c>
      <c r="H339" s="68" t="str">
        <f>IF(A339="","",'Books Register'!M339)</f>
        <v/>
      </c>
      <c r="I339" s="68" t="str">
        <f>IF(A339="","",'Books Register'!N339)</f>
        <v/>
      </c>
      <c r="J339" s="68" t="str">
        <f>IF(A339="","",'Books Register'!O339)</f>
        <v/>
      </c>
      <c r="K339" s="68" t="str">
        <f>IF(A339="","",'Books Register'!P339)</f>
        <v/>
      </c>
      <c r="L339" s="68" t="str">
        <f>IF(A339="","",'Books Register'!AN339)</f>
        <v/>
      </c>
      <c r="M339" s="67" t="str">
        <f>IF(A339="","",'Books Register'!AW339)</f>
        <v/>
      </c>
      <c r="N339" s="67" t="str">
        <f>IF(M339="","",INDEX('GSTR-2B IMS'!$G$5:$G$504,M339))</f>
        <v/>
      </c>
      <c r="O339" s="99" t="str">
        <f>IF(M339="","",INDEX('GSTR-2B IMS'!$H$5:$H$504,M339))</f>
        <v/>
      </c>
      <c r="P339" s="68" t="str">
        <f>IF(M339="","",INDEX('GSTR-2B IMS'!$L$5:$L$504,M339))</f>
        <v/>
      </c>
      <c r="Q339" s="68" t="str">
        <f>IF(M339="","",INDEX('GSTR-2B IMS'!$M$5:$M$504,M339))</f>
        <v/>
      </c>
      <c r="R339" s="68" t="str">
        <f>IF(M339="","",INDEX('GSTR-2B IMS'!$N$5:$N$504,M339))</f>
        <v/>
      </c>
      <c r="S339" s="68" t="str">
        <f>IF(M339="","",INDEX('GSTR-2B IMS'!$O$5:$O$504,M339))</f>
        <v/>
      </c>
      <c r="T339" s="68" t="str">
        <f>IF(M339="","",INDEX('GSTR-2B IMS'!$P$5:$P$504,M339))</f>
        <v/>
      </c>
      <c r="U339" s="68" t="str">
        <f>IF(M339="","",INDEX('GSTR-2B IMS'!$AF$5:$AF$504,M339))</f>
        <v/>
      </c>
      <c r="V339" s="68" t="str">
        <f t="shared" si="10"/>
        <v/>
      </c>
      <c r="W339" s="68" t="str">
        <f t="shared" si="11"/>
        <v/>
      </c>
      <c r="X339" s="67" t="str">
        <f>IF(A339="","",'Books Register'!AX339)</f>
        <v/>
      </c>
      <c r="Y339" s="67" t="str">
        <f>IF(A339="","",'Books Register'!AV339)</f>
        <v/>
      </c>
      <c r="Z339" s="69" t="str">
        <f>IF(A339="","",'Books Register'!AY339)</f>
        <v/>
      </c>
      <c r="AA339" s="70" t="str">
        <f>IF(A339="","",IF(OR(X339="Duplicate",Y339&lt;&gt;"PASS"),"Critical",IF(X339="Only in Books","High",IF(X339="Exact",IF(ABS(N(W339))&gt;=Setup!$B$23,"High","Low"),"Medium"))))</f>
        <v/>
      </c>
    </row>
    <row r="340" spans="1:27" ht="37.950000000000003" customHeight="1" x14ac:dyDescent="0.25">
      <c r="A340" s="98" t="str">
        <f>IF('Books Register'!A340="","",'Books Register'!A340)</f>
        <v/>
      </c>
      <c r="B340" s="67" t="str">
        <f>IF(A340="","",'Books Register'!C340)</f>
        <v/>
      </c>
      <c r="C340" s="67" t="str">
        <f>IF(A340="","",'Books Register'!D340)</f>
        <v/>
      </c>
      <c r="D340" s="67" t="str">
        <f>IF(A340="","",'Books Register'!F340)</f>
        <v/>
      </c>
      <c r="E340" s="67" t="str">
        <f>IF(A340="","",'Books Register'!G340)</f>
        <v/>
      </c>
      <c r="F340" s="99" t="str">
        <f>IF(A340="","",'Books Register'!H340)</f>
        <v/>
      </c>
      <c r="G340" s="68" t="str">
        <f>IF(A340="","",'Books Register'!L340)</f>
        <v/>
      </c>
      <c r="H340" s="68" t="str">
        <f>IF(A340="","",'Books Register'!M340)</f>
        <v/>
      </c>
      <c r="I340" s="68" t="str">
        <f>IF(A340="","",'Books Register'!N340)</f>
        <v/>
      </c>
      <c r="J340" s="68" t="str">
        <f>IF(A340="","",'Books Register'!O340)</f>
        <v/>
      </c>
      <c r="K340" s="68" t="str">
        <f>IF(A340="","",'Books Register'!P340)</f>
        <v/>
      </c>
      <c r="L340" s="68" t="str">
        <f>IF(A340="","",'Books Register'!AN340)</f>
        <v/>
      </c>
      <c r="M340" s="67" t="str">
        <f>IF(A340="","",'Books Register'!AW340)</f>
        <v/>
      </c>
      <c r="N340" s="67" t="str">
        <f>IF(M340="","",INDEX('GSTR-2B IMS'!$G$5:$G$504,M340))</f>
        <v/>
      </c>
      <c r="O340" s="99" t="str">
        <f>IF(M340="","",INDEX('GSTR-2B IMS'!$H$5:$H$504,M340))</f>
        <v/>
      </c>
      <c r="P340" s="68" t="str">
        <f>IF(M340="","",INDEX('GSTR-2B IMS'!$L$5:$L$504,M340))</f>
        <v/>
      </c>
      <c r="Q340" s="68" t="str">
        <f>IF(M340="","",INDEX('GSTR-2B IMS'!$M$5:$M$504,M340))</f>
        <v/>
      </c>
      <c r="R340" s="68" t="str">
        <f>IF(M340="","",INDEX('GSTR-2B IMS'!$N$5:$N$504,M340))</f>
        <v/>
      </c>
      <c r="S340" s="68" t="str">
        <f>IF(M340="","",INDEX('GSTR-2B IMS'!$O$5:$O$504,M340))</f>
        <v/>
      </c>
      <c r="T340" s="68" t="str">
        <f>IF(M340="","",INDEX('GSTR-2B IMS'!$P$5:$P$504,M340))</f>
        <v/>
      </c>
      <c r="U340" s="68" t="str">
        <f>IF(M340="","",INDEX('GSTR-2B IMS'!$AF$5:$AF$504,M340))</f>
        <v/>
      </c>
      <c r="V340" s="68" t="str">
        <f t="shared" si="10"/>
        <v/>
      </c>
      <c r="W340" s="68" t="str">
        <f t="shared" si="11"/>
        <v/>
      </c>
      <c r="X340" s="67" t="str">
        <f>IF(A340="","",'Books Register'!AX340)</f>
        <v/>
      </c>
      <c r="Y340" s="67" t="str">
        <f>IF(A340="","",'Books Register'!AV340)</f>
        <v/>
      </c>
      <c r="Z340" s="69" t="str">
        <f>IF(A340="","",'Books Register'!AY340)</f>
        <v/>
      </c>
      <c r="AA340" s="70" t="str">
        <f>IF(A340="","",IF(OR(X340="Duplicate",Y340&lt;&gt;"PASS"),"Critical",IF(X340="Only in Books","High",IF(X340="Exact",IF(ABS(N(W340))&gt;=Setup!$B$23,"High","Low"),"Medium"))))</f>
        <v/>
      </c>
    </row>
    <row r="341" spans="1:27" ht="37.950000000000003" customHeight="1" x14ac:dyDescent="0.25">
      <c r="A341" s="98" t="str">
        <f>IF('Books Register'!A341="","",'Books Register'!A341)</f>
        <v/>
      </c>
      <c r="B341" s="67" t="str">
        <f>IF(A341="","",'Books Register'!C341)</f>
        <v/>
      </c>
      <c r="C341" s="67" t="str">
        <f>IF(A341="","",'Books Register'!D341)</f>
        <v/>
      </c>
      <c r="D341" s="67" t="str">
        <f>IF(A341="","",'Books Register'!F341)</f>
        <v/>
      </c>
      <c r="E341" s="67" t="str">
        <f>IF(A341="","",'Books Register'!G341)</f>
        <v/>
      </c>
      <c r="F341" s="99" t="str">
        <f>IF(A341="","",'Books Register'!H341)</f>
        <v/>
      </c>
      <c r="G341" s="68" t="str">
        <f>IF(A341="","",'Books Register'!L341)</f>
        <v/>
      </c>
      <c r="H341" s="68" t="str">
        <f>IF(A341="","",'Books Register'!M341)</f>
        <v/>
      </c>
      <c r="I341" s="68" t="str">
        <f>IF(A341="","",'Books Register'!N341)</f>
        <v/>
      </c>
      <c r="J341" s="68" t="str">
        <f>IF(A341="","",'Books Register'!O341)</f>
        <v/>
      </c>
      <c r="K341" s="68" t="str">
        <f>IF(A341="","",'Books Register'!P341)</f>
        <v/>
      </c>
      <c r="L341" s="68" t="str">
        <f>IF(A341="","",'Books Register'!AN341)</f>
        <v/>
      </c>
      <c r="M341" s="67" t="str">
        <f>IF(A341="","",'Books Register'!AW341)</f>
        <v/>
      </c>
      <c r="N341" s="67" t="str">
        <f>IF(M341="","",INDEX('GSTR-2B IMS'!$G$5:$G$504,M341))</f>
        <v/>
      </c>
      <c r="O341" s="99" t="str">
        <f>IF(M341="","",INDEX('GSTR-2B IMS'!$H$5:$H$504,M341))</f>
        <v/>
      </c>
      <c r="P341" s="68" t="str">
        <f>IF(M341="","",INDEX('GSTR-2B IMS'!$L$5:$L$504,M341))</f>
        <v/>
      </c>
      <c r="Q341" s="68" t="str">
        <f>IF(M341="","",INDEX('GSTR-2B IMS'!$M$5:$M$504,M341))</f>
        <v/>
      </c>
      <c r="R341" s="68" t="str">
        <f>IF(M341="","",INDEX('GSTR-2B IMS'!$N$5:$N$504,M341))</f>
        <v/>
      </c>
      <c r="S341" s="68" t="str">
        <f>IF(M341="","",INDEX('GSTR-2B IMS'!$O$5:$O$504,M341))</f>
        <v/>
      </c>
      <c r="T341" s="68" t="str">
        <f>IF(M341="","",INDEX('GSTR-2B IMS'!$P$5:$P$504,M341))</f>
        <v/>
      </c>
      <c r="U341" s="68" t="str">
        <f>IF(M341="","",INDEX('GSTR-2B IMS'!$AF$5:$AF$504,M341))</f>
        <v/>
      </c>
      <c r="V341" s="68" t="str">
        <f t="shared" si="10"/>
        <v/>
      </c>
      <c r="W341" s="68" t="str">
        <f t="shared" si="11"/>
        <v/>
      </c>
      <c r="X341" s="67" t="str">
        <f>IF(A341="","",'Books Register'!AX341)</f>
        <v/>
      </c>
      <c r="Y341" s="67" t="str">
        <f>IF(A341="","",'Books Register'!AV341)</f>
        <v/>
      </c>
      <c r="Z341" s="69" t="str">
        <f>IF(A341="","",'Books Register'!AY341)</f>
        <v/>
      </c>
      <c r="AA341" s="70" t="str">
        <f>IF(A341="","",IF(OR(X341="Duplicate",Y341&lt;&gt;"PASS"),"Critical",IF(X341="Only in Books","High",IF(X341="Exact",IF(ABS(N(W341))&gt;=Setup!$B$23,"High","Low"),"Medium"))))</f>
        <v/>
      </c>
    </row>
    <row r="342" spans="1:27" ht="37.950000000000003" customHeight="1" x14ac:dyDescent="0.25">
      <c r="A342" s="98" t="str">
        <f>IF('Books Register'!A342="","",'Books Register'!A342)</f>
        <v/>
      </c>
      <c r="B342" s="67" t="str">
        <f>IF(A342="","",'Books Register'!C342)</f>
        <v/>
      </c>
      <c r="C342" s="67" t="str">
        <f>IF(A342="","",'Books Register'!D342)</f>
        <v/>
      </c>
      <c r="D342" s="67" t="str">
        <f>IF(A342="","",'Books Register'!F342)</f>
        <v/>
      </c>
      <c r="E342" s="67" t="str">
        <f>IF(A342="","",'Books Register'!G342)</f>
        <v/>
      </c>
      <c r="F342" s="99" t="str">
        <f>IF(A342="","",'Books Register'!H342)</f>
        <v/>
      </c>
      <c r="G342" s="68" t="str">
        <f>IF(A342="","",'Books Register'!L342)</f>
        <v/>
      </c>
      <c r="H342" s="68" t="str">
        <f>IF(A342="","",'Books Register'!M342)</f>
        <v/>
      </c>
      <c r="I342" s="68" t="str">
        <f>IF(A342="","",'Books Register'!N342)</f>
        <v/>
      </c>
      <c r="J342" s="68" t="str">
        <f>IF(A342="","",'Books Register'!O342)</f>
        <v/>
      </c>
      <c r="K342" s="68" t="str">
        <f>IF(A342="","",'Books Register'!P342)</f>
        <v/>
      </c>
      <c r="L342" s="68" t="str">
        <f>IF(A342="","",'Books Register'!AN342)</f>
        <v/>
      </c>
      <c r="M342" s="67" t="str">
        <f>IF(A342="","",'Books Register'!AW342)</f>
        <v/>
      </c>
      <c r="N342" s="67" t="str">
        <f>IF(M342="","",INDEX('GSTR-2B IMS'!$G$5:$G$504,M342))</f>
        <v/>
      </c>
      <c r="O342" s="99" t="str">
        <f>IF(M342="","",INDEX('GSTR-2B IMS'!$H$5:$H$504,M342))</f>
        <v/>
      </c>
      <c r="P342" s="68" t="str">
        <f>IF(M342="","",INDEX('GSTR-2B IMS'!$L$5:$L$504,M342))</f>
        <v/>
      </c>
      <c r="Q342" s="68" t="str">
        <f>IF(M342="","",INDEX('GSTR-2B IMS'!$M$5:$M$504,M342))</f>
        <v/>
      </c>
      <c r="R342" s="68" t="str">
        <f>IF(M342="","",INDEX('GSTR-2B IMS'!$N$5:$N$504,M342))</f>
        <v/>
      </c>
      <c r="S342" s="68" t="str">
        <f>IF(M342="","",INDEX('GSTR-2B IMS'!$O$5:$O$504,M342))</f>
        <v/>
      </c>
      <c r="T342" s="68" t="str">
        <f>IF(M342="","",INDEX('GSTR-2B IMS'!$P$5:$P$504,M342))</f>
        <v/>
      </c>
      <c r="U342" s="68" t="str">
        <f>IF(M342="","",INDEX('GSTR-2B IMS'!$AF$5:$AF$504,M342))</f>
        <v/>
      </c>
      <c r="V342" s="68" t="str">
        <f t="shared" si="10"/>
        <v/>
      </c>
      <c r="W342" s="68" t="str">
        <f t="shared" si="11"/>
        <v/>
      </c>
      <c r="X342" s="67" t="str">
        <f>IF(A342="","",'Books Register'!AX342)</f>
        <v/>
      </c>
      <c r="Y342" s="67" t="str">
        <f>IF(A342="","",'Books Register'!AV342)</f>
        <v/>
      </c>
      <c r="Z342" s="69" t="str">
        <f>IF(A342="","",'Books Register'!AY342)</f>
        <v/>
      </c>
      <c r="AA342" s="70" t="str">
        <f>IF(A342="","",IF(OR(X342="Duplicate",Y342&lt;&gt;"PASS"),"Critical",IF(X342="Only in Books","High",IF(X342="Exact",IF(ABS(N(W342))&gt;=Setup!$B$23,"High","Low"),"Medium"))))</f>
        <v/>
      </c>
    </row>
    <row r="343" spans="1:27" ht="37.950000000000003" customHeight="1" x14ac:dyDescent="0.25">
      <c r="A343" s="98" t="str">
        <f>IF('Books Register'!A343="","",'Books Register'!A343)</f>
        <v/>
      </c>
      <c r="B343" s="67" t="str">
        <f>IF(A343="","",'Books Register'!C343)</f>
        <v/>
      </c>
      <c r="C343" s="67" t="str">
        <f>IF(A343="","",'Books Register'!D343)</f>
        <v/>
      </c>
      <c r="D343" s="67" t="str">
        <f>IF(A343="","",'Books Register'!F343)</f>
        <v/>
      </c>
      <c r="E343" s="67" t="str">
        <f>IF(A343="","",'Books Register'!G343)</f>
        <v/>
      </c>
      <c r="F343" s="99" t="str">
        <f>IF(A343="","",'Books Register'!H343)</f>
        <v/>
      </c>
      <c r="G343" s="68" t="str">
        <f>IF(A343="","",'Books Register'!L343)</f>
        <v/>
      </c>
      <c r="H343" s="68" t="str">
        <f>IF(A343="","",'Books Register'!M343)</f>
        <v/>
      </c>
      <c r="I343" s="68" t="str">
        <f>IF(A343="","",'Books Register'!N343)</f>
        <v/>
      </c>
      <c r="J343" s="68" t="str">
        <f>IF(A343="","",'Books Register'!O343)</f>
        <v/>
      </c>
      <c r="K343" s="68" t="str">
        <f>IF(A343="","",'Books Register'!P343)</f>
        <v/>
      </c>
      <c r="L343" s="68" t="str">
        <f>IF(A343="","",'Books Register'!AN343)</f>
        <v/>
      </c>
      <c r="M343" s="67" t="str">
        <f>IF(A343="","",'Books Register'!AW343)</f>
        <v/>
      </c>
      <c r="N343" s="67" t="str">
        <f>IF(M343="","",INDEX('GSTR-2B IMS'!$G$5:$G$504,M343))</f>
        <v/>
      </c>
      <c r="O343" s="99" t="str">
        <f>IF(M343="","",INDEX('GSTR-2B IMS'!$H$5:$H$504,M343))</f>
        <v/>
      </c>
      <c r="P343" s="68" t="str">
        <f>IF(M343="","",INDEX('GSTR-2B IMS'!$L$5:$L$504,M343))</f>
        <v/>
      </c>
      <c r="Q343" s="68" t="str">
        <f>IF(M343="","",INDEX('GSTR-2B IMS'!$M$5:$M$504,M343))</f>
        <v/>
      </c>
      <c r="R343" s="68" t="str">
        <f>IF(M343="","",INDEX('GSTR-2B IMS'!$N$5:$N$504,M343))</f>
        <v/>
      </c>
      <c r="S343" s="68" t="str">
        <f>IF(M343="","",INDEX('GSTR-2B IMS'!$O$5:$O$504,M343))</f>
        <v/>
      </c>
      <c r="T343" s="68" t="str">
        <f>IF(M343="","",INDEX('GSTR-2B IMS'!$P$5:$P$504,M343))</f>
        <v/>
      </c>
      <c r="U343" s="68" t="str">
        <f>IF(M343="","",INDEX('GSTR-2B IMS'!$AF$5:$AF$504,M343))</f>
        <v/>
      </c>
      <c r="V343" s="68" t="str">
        <f t="shared" si="10"/>
        <v/>
      </c>
      <c r="W343" s="68" t="str">
        <f t="shared" si="11"/>
        <v/>
      </c>
      <c r="X343" s="67" t="str">
        <f>IF(A343="","",'Books Register'!AX343)</f>
        <v/>
      </c>
      <c r="Y343" s="67" t="str">
        <f>IF(A343="","",'Books Register'!AV343)</f>
        <v/>
      </c>
      <c r="Z343" s="69" t="str">
        <f>IF(A343="","",'Books Register'!AY343)</f>
        <v/>
      </c>
      <c r="AA343" s="70" t="str">
        <f>IF(A343="","",IF(OR(X343="Duplicate",Y343&lt;&gt;"PASS"),"Critical",IF(X343="Only in Books","High",IF(X343="Exact",IF(ABS(N(W343))&gt;=Setup!$B$23,"High","Low"),"Medium"))))</f>
        <v/>
      </c>
    </row>
    <row r="344" spans="1:27" ht="37.950000000000003" customHeight="1" x14ac:dyDescent="0.25">
      <c r="A344" s="98" t="str">
        <f>IF('Books Register'!A344="","",'Books Register'!A344)</f>
        <v/>
      </c>
      <c r="B344" s="67" t="str">
        <f>IF(A344="","",'Books Register'!C344)</f>
        <v/>
      </c>
      <c r="C344" s="67" t="str">
        <f>IF(A344="","",'Books Register'!D344)</f>
        <v/>
      </c>
      <c r="D344" s="67" t="str">
        <f>IF(A344="","",'Books Register'!F344)</f>
        <v/>
      </c>
      <c r="E344" s="67" t="str">
        <f>IF(A344="","",'Books Register'!G344)</f>
        <v/>
      </c>
      <c r="F344" s="99" t="str">
        <f>IF(A344="","",'Books Register'!H344)</f>
        <v/>
      </c>
      <c r="G344" s="68" t="str">
        <f>IF(A344="","",'Books Register'!L344)</f>
        <v/>
      </c>
      <c r="H344" s="68" t="str">
        <f>IF(A344="","",'Books Register'!M344)</f>
        <v/>
      </c>
      <c r="I344" s="68" t="str">
        <f>IF(A344="","",'Books Register'!N344)</f>
        <v/>
      </c>
      <c r="J344" s="68" t="str">
        <f>IF(A344="","",'Books Register'!O344)</f>
        <v/>
      </c>
      <c r="K344" s="68" t="str">
        <f>IF(A344="","",'Books Register'!P344)</f>
        <v/>
      </c>
      <c r="L344" s="68" t="str">
        <f>IF(A344="","",'Books Register'!AN344)</f>
        <v/>
      </c>
      <c r="M344" s="67" t="str">
        <f>IF(A344="","",'Books Register'!AW344)</f>
        <v/>
      </c>
      <c r="N344" s="67" t="str">
        <f>IF(M344="","",INDEX('GSTR-2B IMS'!$G$5:$G$504,M344))</f>
        <v/>
      </c>
      <c r="O344" s="99" t="str">
        <f>IF(M344="","",INDEX('GSTR-2B IMS'!$H$5:$H$504,M344))</f>
        <v/>
      </c>
      <c r="P344" s="68" t="str">
        <f>IF(M344="","",INDEX('GSTR-2B IMS'!$L$5:$L$504,M344))</f>
        <v/>
      </c>
      <c r="Q344" s="68" t="str">
        <f>IF(M344="","",INDEX('GSTR-2B IMS'!$M$5:$M$504,M344))</f>
        <v/>
      </c>
      <c r="R344" s="68" t="str">
        <f>IF(M344="","",INDEX('GSTR-2B IMS'!$N$5:$N$504,M344))</f>
        <v/>
      </c>
      <c r="S344" s="68" t="str">
        <f>IF(M344="","",INDEX('GSTR-2B IMS'!$O$5:$O$504,M344))</f>
        <v/>
      </c>
      <c r="T344" s="68" t="str">
        <f>IF(M344="","",INDEX('GSTR-2B IMS'!$P$5:$P$504,M344))</f>
        <v/>
      </c>
      <c r="U344" s="68" t="str">
        <f>IF(M344="","",INDEX('GSTR-2B IMS'!$AF$5:$AF$504,M344))</f>
        <v/>
      </c>
      <c r="V344" s="68" t="str">
        <f t="shared" si="10"/>
        <v/>
      </c>
      <c r="W344" s="68" t="str">
        <f t="shared" si="11"/>
        <v/>
      </c>
      <c r="X344" s="67" t="str">
        <f>IF(A344="","",'Books Register'!AX344)</f>
        <v/>
      </c>
      <c r="Y344" s="67" t="str">
        <f>IF(A344="","",'Books Register'!AV344)</f>
        <v/>
      </c>
      <c r="Z344" s="69" t="str">
        <f>IF(A344="","",'Books Register'!AY344)</f>
        <v/>
      </c>
      <c r="AA344" s="70" t="str">
        <f>IF(A344="","",IF(OR(X344="Duplicate",Y344&lt;&gt;"PASS"),"Critical",IF(X344="Only in Books","High",IF(X344="Exact",IF(ABS(N(W344))&gt;=Setup!$B$23,"High","Low"),"Medium"))))</f>
        <v/>
      </c>
    </row>
    <row r="345" spans="1:27" ht="37.950000000000003" customHeight="1" x14ac:dyDescent="0.25">
      <c r="A345" s="98" t="str">
        <f>IF('Books Register'!A345="","",'Books Register'!A345)</f>
        <v/>
      </c>
      <c r="B345" s="67" t="str">
        <f>IF(A345="","",'Books Register'!C345)</f>
        <v/>
      </c>
      <c r="C345" s="67" t="str">
        <f>IF(A345="","",'Books Register'!D345)</f>
        <v/>
      </c>
      <c r="D345" s="67" t="str">
        <f>IF(A345="","",'Books Register'!F345)</f>
        <v/>
      </c>
      <c r="E345" s="67" t="str">
        <f>IF(A345="","",'Books Register'!G345)</f>
        <v/>
      </c>
      <c r="F345" s="99" t="str">
        <f>IF(A345="","",'Books Register'!H345)</f>
        <v/>
      </c>
      <c r="G345" s="68" t="str">
        <f>IF(A345="","",'Books Register'!L345)</f>
        <v/>
      </c>
      <c r="H345" s="68" t="str">
        <f>IF(A345="","",'Books Register'!M345)</f>
        <v/>
      </c>
      <c r="I345" s="68" t="str">
        <f>IF(A345="","",'Books Register'!N345)</f>
        <v/>
      </c>
      <c r="J345" s="68" t="str">
        <f>IF(A345="","",'Books Register'!O345)</f>
        <v/>
      </c>
      <c r="K345" s="68" t="str">
        <f>IF(A345="","",'Books Register'!P345)</f>
        <v/>
      </c>
      <c r="L345" s="68" t="str">
        <f>IF(A345="","",'Books Register'!AN345)</f>
        <v/>
      </c>
      <c r="M345" s="67" t="str">
        <f>IF(A345="","",'Books Register'!AW345)</f>
        <v/>
      </c>
      <c r="N345" s="67" t="str">
        <f>IF(M345="","",INDEX('GSTR-2B IMS'!$G$5:$G$504,M345))</f>
        <v/>
      </c>
      <c r="O345" s="99" t="str">
        <f>IF(M345="","",INDEX('GSTR-2B IMS'!$H$5:$H$504,M345))</f>
        <v/>
      </c>
      <c r="P345" s="68" t="str">
        <f>IF(M345="","",INDEX('GSTR-2B IMS'!$L$5:$L$504,M345))</f>
        <v/>
      </c>
      <c r="Q345" s="68" t="str">
        <f>IF(M345="","",INDEX('GSTR-2B IMS'!$M$5:$M$504,M345))</f>
        <v/>
      </c>
      <c r="R345" s="68" t="str">
        <f>IF(M345="","",INDEX('GSTR-2B IMS'!$N$5:$N$504,M345))</f>
        <v/>
      </c>
      <c r="S345" s="68" t="str">
        <f>IF(M345="","",INDEX('GSTR-2B IMS'!$O$5:$O$504,M345))</f>
        <v/>
      </c>
      <c r="T345" s="68" t="str">
        <f>IF(M345="","",INDEX('GSTR-2B IMS'!$P$5:$P$504,M345))</f>
        <v/>
      </c>
      <c r="U345" s="68" t="str">
        <f>IF(M345="","",INDEX('GSTR-2B IMS'!$AF$5:$AF$504,M345))</f>
        <v/>
      </c>
      <c r="V345" s="68" t="str">
        <f t="shared" si="10"/>
        <v/>
      </c>
      <c r="W345" s="68" t="str">
        <f t="shared" si="11"/>
        <v/>
      </c>
      <c r="X345" s="67" t="str">
        <f>IF(A345="","",'Books Register'!AX345)</f>
        <v/>
      </c>
      <c r="Y345" s="67" t="str">
        <f>IF(A345="","",'Books Register'!AV345)</f>
        <v/>
      </c>
      <c r="Z345" s="69" t="str">
        <f>IF(A345="","",'Books Register'!AY345)</f>
        <v/>
      </c>
      <c r="AA345" s="70" t="str">
        <f>IF(A345="","",IF(OR(X345="Duplicate",Y345&lt;&gt;"PASS"),"Critical",IF(X345="Only in Books","High",IF(X345="Exact",IF(ABS(N(W345))&gt;=Setup!$B$23,"High","Low"),"Medium"))))</f>
        <v/>
      </c>
    </row>
    <row r="346" spans="1:27" ht="37.950000000000003" customHeight="1" x14ac:dyDescent="0.25">
      <c r="A346" s="98" t="str">
        <f>IF('Books Register'!A346="","",'Books Register'!A346)</f>
        <v/>
      </c>
      <c r="B346" s="67" t="str">
        <f>IF(A346="","",'Books Register'!C346)</f>
        <v/>
      </c>
      <c r="C346" s="67" t="str">
        <f>IF(A346="","",'Books Register'!D346)</f>
        <v/>
      </c>
      <c r="D346" s="67" t="str">
        <f>IF(A346="","",'Books Register'!F346)</f>
        <v/>
      </c>
      <c r="E346" s="67" t="str">
        <f>IF(A346="","",'Books Register'!G346)</f>
        <v/>
      </c>
      <c r="F346" s="99" t="str">
        <f>IF(A346="","",'Books Register'!H346)</f>
        <v/>
      </c>
      <c r="G346" s="68" t="str">
        <f>IF(A346="","",'Books Register'!L346)</f>
        <v/>
      </c>
      <c r="H346" s="68" t="str">
        <f>IF(A346="","",'Books Register'!M346)</f>
        <v/>
      </c>
      <c r="I346" s="68" t="str">
        <f>IF(A346="","",'Books Register'!N346)</f>
        <v/>
      </c>
      <c r="J346" s="68" t="str">
        <f>IF(A346="","",'Books Register'!O346)</f>
        <v/>
      </c>
      <c r="K346" s="68" t="str">
        <f>IF(A346="","",'Books Register'!P346)</f>
        <v/>
      </c>
      <c r="L346" s="68" t="str">
        <f>IF(A346="","",'Books Register'!AN346)</f>
        <v/>
      </c>
      <c r="M346" s="67" t="str">
        <f>IF(A346="","",'Books Register'!AW346)</f>
        <v/>
      </c>
      <c r="N346" s="67" t="str">
        <f>IF(M346="","",INDEX('GSTR-2B IMS'!$G$5:$G$504,M346))</f>
        <v/>
      </c>
      <c r="O346" s="99" t="str">
        <f>IF(M346="","",INDEX('GSTR-2B IMS'!$H$5:$H$504,M346))</f>
        <v/>
      </c>
      <c r="P346" s="68" t="str">
        <f>IF(M346="","",INDEX('GSTR-2B IMS'!$L$5:$L$504,M346))</f>
        <v/>
      </c>
      <c r="Q346" s="68" t="str">
        <f>IF(M346="","",INDEX('GSTR-2B IMS'!$M$5:$M$504,M346))</f>
        <v/>
      </c>
      <c r="R346" s="68" t="str">
        <f>IF(M346="","",INDEX('GSTR-2B IMS'!$N$5:$N$504,M346))</f>
        <v/>
      </c>
      <c r="S346" s="68" t="str">
        <f>IF(M346="","",INDEX('GSTR-2B IMS'!$O$5:$O$504,M346))</f>
        <v/>
      </c>
      <c r="T346" s="68" t="str">
        <f>IF(M346="","",INDEX('GSTR-2B IMS'!$P$5:$P$504,M346))</f>
        <v/>
      </c>
      <c r="U346" s="68" t="str">
        <f>IF(M346="","",INDEX('GSTR-2B IMS'!$AF$5:$AF$504,M346))</f>
        <v/>
      </c>
      <c r="V346" s="68" t="str">
        <f t="shared" si="10"/>
        <v/>
      </c>
      <c r="W346" s="68" t="str">
        <f t="shared" si="11"/>
        <v/>
      </c>
      <c r="X346" s="67" t="str">
        <f>IF(A346="","",'Books Register'!AX346)</f>
        <v/>
      </c>
      <c r="Y346" s="67" t="str">
        <f>IF(A346="","",'Books Register'!AV346)</f>
        <v/>
      </c>
      <c r="Z346" s="69" t="str">
        <f>IF(A346="","",'Books Register'!AY346)</f>
        <v/>
      </c>
      <c r="AA346" s="70" t="str">
        <f>IF(A346="","",IF(OR(X346="Duplicate",Y346&lt;&gt;"PASS"),"Critical",IF(X346="Only in Books","High",IF(X346="Exact",IF(ABS(N(W346))&gt;=Setup!$B$23,"High","Low"),"Medium"))))</f>
        <v/>
      </c>
    </row>
    <row r="347" spans="1:27" ht="37.950000000000003" customHeight="1" x14ac:dyDescent="0.25">
      <c r="A347" s="98" t="str">
        <f>IF('Books Register'!A347="","",'Books Register'!A347)</f>
        <v/>
      </c>
      <c r="B347" s="67" t="str">
        <f>IF(A347="","",'Books Register'!C347)</f>
        <v/>
      </c>
      <c r="C347" s="67" t="str">
        <f>IF(A347="","",'Books Register'!D347)</f>
        <v/>
      </c>
      <c r="D347" s="67" t="str">
        <f>IF(A347="","",'Books Register'!F347)</f>
        <v/>
      </c>
      <c r="E347" s="67" t="str">
        <f>IF(A347="","",'Books Register'!G347)</f>
        <v/>
      </c>
      <c r="F347" s="99" t="str">
        <f>IF(A347="","",'Books Register'!H347)</f>
        <v/>
      </c>
      <c r="G347" s="68" t="str">
        <f>IF(A347="","",'Books Register'!L347)</f>
        <v/>
      </c>
      <c r="H347" s="68" t="str">
        <f>IF(A347="","",'Books Register'!M347)</f>
        <v/>
      </c>
      <c r="I347" s="68" t="str">
        <f>IF(A347="","",'Books Register'!N347)</f>
        <v/>
      </c>
      <c r="J347" s="68" t="str">
        <f>IF(A347="","",'Books Register'!O347)</f>
        <v/>
      </c>
      <c r="K347" s="68" t="str">
        <f>IF(A347="","",'Books Register'!P347)</f>
        <v/>
      </c>
      <c r="L347" s="68" t="str">
        <f>IF(A347="","",'Books Register'!AN347)</f>
        <v/>
      </c>
      <c r="M347" s="67" t="str">
        <f>IF(A347="","",'Books Register'!AW347)</f>
        <v/>
      </c>
      <c r="N347" s="67" t="str">
        <f>IF(M347="","",INDEX('GSTR-2B IMS'!$G$5:$G$504,M347))</f>
        <v/>
      </c>
      <c r="O347" s="99" t="str">
        <f>IF(M347="","",INDEX('GSTR-2B IMS'!$H$5:$H$504,M347))</f>
        <v/>
      </c>
      <c r="P347" s="68" t="str">
        <f>IF(M347="","",INDEX('GSTR-2B IMS'!$L$5:$L$504,M347))</f>
        <v/>
      </c>
      <c r="Q347" s="68" t="str">
        <f>IF(M347="","",INDEX('GSTR-2B IMS'!$M$5:$M$504,M347))</f>
        <v/>
      </c>
      <c r="R347" s="68" t="str">
        <f>IF(M347="","",INDEX('GSTR-2B IMS'!$N$5:$N$504,M347))</f>
        <v/>
      </c>
      <c r="S347" s="68" t="str">
        <f>IF(M347="","",INDEX('GSTR-2B IMS'!$O$5:$O$504,M347))</f>
        <v/>
      </c>
      <c r="T347" s="68" t="str">
        <f>IF(M347="","",INDEX('GSTR-2B IMS'!$P$5:$P$504,M347))</f>
        <v/>
      </c>
      <c r="U347" s="68" t="str">
        <f>IF(M347="","",INDEX('GSTR-2B IMS'!$AF$5:$AF$504,M347))</f>
        <v/>
      </c>
      <c r="V347" s="68" t="str">
        <f t="shared" si="10"/>
        <v/>
      </c>
      <c r="W347" s="68" t="str">
        <f t="shared" si="11"/>
        <v/>
      </c>
      <c r="X347" s="67" t="str">
        <f>IF(A347="","",'Books Register'!AX347)</f>
        <v/>
      </c>
      <c r="Y347" s="67" t="str">
        <f>IF(A347="","",'Books Register'!AV347)</f>
        <v/>
      </c>
      <c r="Z347" s="69" t="str">
        <f>IF(A347="","",'Books Register'!AY347)</f>
        <v/>
      </c>
      <c r="AA347" s="70" t="str">
        <f>IF(A347="","",IF(OR(X347="Duplicate",Y347&lt;&gt;"PASS"),"Critical",IF(X347="Only in Books","High",IF(X347="Exact",IF(ABS(N(W347))&gt;=Setup!$B$23,"High","Low"),"Medium"))))</f>
        <v/>
      </c>
    </row>
    <row r="348" spans="1:27" ht="37.950000000000003" customHeight="1" x14ac:dyDescent="0.25">
      <c r="A348" s="98" t="str">
        <f>IF('Books Register'!A348="","",'Books Register'!A348)</f>
        <v/>
      </c>
      <c r="B348" s="67" t="str">
        <f>IF(A348="","",'Books Register'!C348)</f>
        <v/>
      </c>
      <c r="C348" s="67" t="str">
        <f>IF(A348="","",'Books Register'!D348)</f>
        <v/>
      </c>
      <c r="D348" s="67" t="str">
        <f>IF(A348="","",'Books Register'!F348)</f>
        <v/>
      </c>
      <c r="E348" s="67" t="str">
        <f>IF(A348="","",'Books Register'!G348)</f>
        <v/>
      </c>
      <c r="F348" s="99" t="str">
        <f>IF(A348="","",'Books Register'!H348)</f>
        <v/>
      </c>
      <c r="G348" s="68" t="str">
        <f>IF(A348="","",'Books Register'!L348)</f>
        <v/>
      </c>
      <c r="H348" s="68" t="str">
        <f>IF(A348="","",'Books Register'!M348)</f>
        <v/>
      </c>
      <c r="I348" s="68" t="str">
        <f>IF(A348="","",'Books Register'!N348)</f>
        <v/>
      </c>
      <c r="J348" s="68" t="str">
        <f>IF(A348="","",'Books Register'!O348)</f>
        <v/>
      </c>
      <c r="K348" s="68" t="str">
        <f>IF(A348="","",'Books Register'!P348)</f>
        <v/>
      </c>
      <c r="L348" s="68" t="str">
        <f>IF(A348="","",'Books Register'!AN348)</f>
        <v/>
      </c>
      <c r="M348" s="67" t="str">
        <f>IF(A348="","",'Books Register'!AW348)</f>
        <v/>
      </c>
      <c r="N348" s="67" t="str">
        <f>IF(M348="","",INDEX('GSTR-2B IMS'!$G$5:$G$504,M348))</f>
        <v/>
      </c>
      <c r="O348" s="99" t="str">
        <f>IF(M348="","",INDEX('GSTR-2B IMS'!$H$5:$H$504,M348))</f>
        <v/>
      </c>
      <c r="P348" s="68" t="str">
        <f>IF(M348="","",INDEX('GSTR-2B IMS'!$L$5:$L$504,M348))</f>
        <v/>
      </c>
      <c r="Q348" s="68" t="str">
        <f>IF(M348="","",INDEX('GSTR-2B IMS'!$M$5:$M$504,M348))</f>
        <v/>
      </c>
      <c r="R348" s="68" t="str">
        <f>IF(M348="","",INDEX('GSTR-2B IMS'!$N$5:$N$504,M348))</f>
        <v/>
      </c>
      <c r="S348" s="68" t="str">
        <f>IF(M348="","",INDEX('GSTR-2B IMS'!$O$5:$O$504,M348))</f>
        <v/>
      </c>
      <c r="T348" s="68" t="str">
        <f>IF(M348="","",INDEX('GSTR-2B IMS'!$P$5:$P$504,M348))</f>
        <v/>
      </c>
      <c r="U348" s="68" t="str">
        <f>IF(M348="","",INDEX('GSTR-2B IMS'!$AF$5:$AF$504,M348))</f>
        <v/>
      </c>
      <c r="V348" s="68" t="str">
        <f t="shared" si="10"/>
        <v/>
      </c>
      <c r="W348" s="68" t="str">
        <f t="shared" si="11"/>
        <v/>
      </c>
      <c r="X348" s="67" t="str">
        <f>IF(A348="","",'Books Register'!AX348)</f>
        <v/>
      </c>
      <c r="Y348" s="67" t="str">
        <f>IF(A348="","",'Books Register'!AV348)</f>
        <v/>
      </c>
      <c r="Z348" s="69" t="str">
        <f>IF(A348="","",'Books Register'!AY348)</f>
        <v/>
      </c>
      <c r="AA348" s="70" t="str">
        <f>IF(A348="","",IF(OR(X348="Duplicate",Y348&lt;&gt;"PASS"),"Critical",IF(X348="Only in Books","High",IF(X348="Exact",IF(ABS(N(W348))&gt;=Setup!$B$23,"High","Low"),"Medium"))))</f>
        <v/>
      </c>
    </row>
    <row r="349" spans="1:27" ht="37.950000000000003" customHeight="1" x14ac:dyDescent="0.25">
      <c r="A349" s="98" t="str">
        <f>IF('Books Register'!A349="","",'Books Register'!A349)</f>
        <v/>
      </c>
      <c r="B349" s="67" t="str">
        <f>IF(A349="","",'Books Register'!C349)</f>
        <v/>
      </c>
      <c r="C349" s="67" t="str">
        <f>IF(A349="","",'Books Register'!D349)</f>
        <v/>
      </c>
      <c r="D349" s="67" t="str">
        <f>IF(A349="","",'Books Register'!F349)</f>
        <v/>
      </c>
      <c r="E349" s="67" t="str">
        <f>IF(A349="","",'Books Register'!G349)</f>
        <v/>
      </c>
      <c r="F349" s="99" t="str">
        <f>IF(A349="","",'Books Register'!H349)</f>
        <v/>
      </c>
      <c r="G349" s="68" t="str">
        <f>IF(A349="","",'Books Register'!L349)</f>
        <v/>
      </c>
      <c r="H349" s="68" t="str">
        <f>IF(A349="","",'Books Register'!M349)</f>
        <v/>
      </c>
      <c r="I349" s="68" t="str">
        <f>IF(A349="","",'Books Register'!N349)</f>
        <v/>
      </c>
      <c r="J349" s="68" t="str">
        <f>IF(A349="","",'Books Register'!O349)</f>
        <v/>
      </c>
      <c r="K349" s="68" t="str">
        <f>IF(A349="","",'Books Register'!P349)</f>
        <v/>
      </c>
      <c r="L349" s="68" t="str">
        <f>IF(A349="","",'Books Register'!AN349)</f>
        <v/>
      </c>
      <c r="M349" s="67" t="str">
        <f>IF(A349="","",'Books Register'!AW349)</f>
        <v/>
      </c>
      <c r="N349" s="67" t="str">
        <f>IF(M349="","",INDEX('GSTR-2B IMS'!$G$5:$G$504,M349))</f>
        <v/>
      </c>
      <c r="O349" s="99" t="str">
        <f>IF(M349="","",INDEX('GSTR-2B IMS'!$H$5:$H$504,M349))</f>
        <v/>
      </c>
      <c r="P349" s="68" t="str">
        <f>IF(M349="","",INDEX('GSTR-2B IMS'!$L$5:$L$504,M349))</f>
        <v/>
      </c>
      <c r="Q349" s="68" t="str">
        <f>IF(M349="","",INDEX('GSTR-2B IMS'!$M$5:$M$504,M349))</f>
        <v/>
      </c>
      <c r="R349" s="68" t="str">
        <f>IF(M349="","",INDEX('GSTR-2B IMS'!$N$5:$N$504,M349))</f>
        <v/>
      </c>
      <c r="S349" s="68" t="str">
        <f>IF(M349="","",INDEX('GSTR-2B IMS'!$O$5:$O$504,M349))</f>
        <v/>
      </c>
      <c r="T349" s="68" t="str">
        <f>IF(M349="","",INDEX('GSTR-2B IMS'!$P$5:$P$504,M349))</f>
        <v/>
      </c>
      <c r="U349" s="68" t="str">
        <f>IF(M349="","",INDEX('GSTR-2B IMS'!$AF$5:$AF$504,M349))</f>
        <v/>
      </c>
      <c r="V349" s="68" t="str">
        <f t="shared" si="10"/>
        <v/>
      </c>
      <c r="W349" s="68" t="str">
        <f t="shared" si="11"/>
        <v/>
      </c>
      <c r="X349" s="67" t="str">
        <f>IF(A349="","",'Books Register'!AX349)</f>
        <v/>
      </c>
      <c r="Y349" s="67" t="str">
        <f>IF(A349="","",'Books Register'!AV349)</f>
        <v/>
      </c>
      <c r="Z349" s="69" t="str">
        <f>IF(A349="","",'Books Register'!AY349)</f>
        <v/>
      </c>
      <c r="AA349" s="70" t="str">
        <f>IF(A349="","",IF(OR(X349="Duplicate",Y349&lt;&gt;"PASS"),"Critical",IF(X349="Only in Books","High",IF(X349="Exact",IF(ABS(N(W349))&gt;=Setup!$B$23,"High","Low"),"Medium"))))</f>
        <v/>
      </c>
    </row>
    <row r="350" spans="1:27" ht="37.950000000000003" customHeight="1" x14ac:dyDescent="0.25">
      <c r="A350" s="98" t="str">
        <f>IF('Books Register'!A350="","",'Books Register'!A350)</f>
        <v/>
      </c>
      <c r="B350" s="67" t="str">
        <f>IF(A350="","",'Books Register'!C350)</f>
        <v/>
      </c>
      <c r="C350" s="67" t="str">
        <f>IF(A350="","",'Books Register'!D350)</f>
        <v/>
      </c>
      <c r="D350" s="67" t="str">
        <f>IF(A350="","",'Books Register'!F350)</f>
        <v/>
      </c>
      <c r="E350" s="67" t="str">
        <f>IF(A350="","",'Books Register'!G350)</f>
        <v/>
      </c>
      <c r="F350" s="99" t="str">
        <f>IF(A350="","",'Books Register'!H350)</f>
        <v/>
      </c>
      <c r="G350" s="68" t="str">
        <f>IF(A350="","",'Books Register'!L350)</f>
        <v/>
      </c>
      <c r="H350" s="68" t="str">
        <f>IF(A350="","",'Books Register'!M350)</f>
        <v/>
      </c>
      <c r="I350" s="68" t="str">
        <f>IF(A350="","",'Books Register'!N350)</f>
        <v/>
      </c>
      <c r="J350" s="68" t="str">
        <f>IF(A350="","",'Books Register'!O350)</f>
        <v/>
      </c>
      <c r="K350" s="68" t="str">
        <f>IF(A350="","",'Books Register'!P350)</f>
        <v/>
      </c>
      <c r="L350" s="68" t="str">
        <f>IF(A350="","",'Books Register'!AN350)</f>
        <v/>
      </c>
      <c r="M350" s="67" t="str">
        <f>IF(A350="","",'Books Register'!AW350)</f>
        <v/>
      </c>
      <c r="N350" s="67" t="str">
        <f>IF(M350="","",INDEX('GSTR-2B IMS'!$G$5:$G$504,M350))</f>
        <v/>
      </c>
      <c r="O350" s="99" t="str">
        <f>IF(M350="","",INDEX('GSTR-2B IMS'!$H$5:$H$504,M350))</f>
        <v/>
      </c>
      <c r="P350" s="68" t="str">
        <f>IF(M350="","",INDEX('GSTR-2B IMS'!$L$5:$L$504,M350))</f>
        <v/>
      </c>
      <c r="Q350" s="68" t="str">
        <f>IF(M350="","",INDEX('GSTR-2B IMS'!$M$5:$M$504,M350))</f>
        <v/>
      </c>
      <c r="R350" s="68" t="str">
        <f>IF(M350="","",INDEX('GSTR-2B IMS'!$N$5:$N$504,M350))</f>
        <v/>
      </c>
      <c r="S350" s="68" t="str">
        <f>IF(M350="","",INDEX('GSTR-2B IMS'!$O$5:$O$504,M350))</f>
        <v/>
      </c>
      <c r="T350" s="68" t="str">
        <f>IF(M350="","",INDEX('GSTR-2B IMS'!$P$5:$P$504,M350))</f>
        <v/>
      </c>
      <c r="U350" s="68" t="str">
        <f>IF(M350="","",INDEX('GSTR-2B IMS'!$AF$5:$AF$504,M350))</f>
        <v/>
      </c>
      <c r="V350" s="68" t="str">
        <f t="shared" si="10"/>
        <v/>
      </c>
      <c r="W350" s="68" t="str">
        <f t="shared" si="11"/>
        <v/>
      </c>
      <c r="X350" s="67" t="str">
        <f>IF(A350="","",'Books Register'!AX350)</f>
        <v/>
      </c>
      <c r="Y350" s="67" t="str">
        <f>IF(A350="","",'Books Register'!AV350)</f>
        <v/>
      </c>
      <c r="Z350" s="69" t="str">
        <f>IF(A350="","",'Books Register'!AY350)</f>
        <v/>
      </c>
      <c r="AA350" s="70" t="str">
        <f>IF(A350="","",IF(OR(X350="Duplicate",Y350&lt;&gt;"PASS"),"Critical",IF(X350="Only in Books","High",IF(X350="Exact",IF(ABS(N(W350))&gt;=Setup!$B$23,"High","Low"),"Medium"))))</f>
        <v/>
      </c>
    </row>
    <row r="351" spans="1:27" ht="37.950000000000003" customHeight="1" x14ac:dyDescent="0.25">
      <c r="A351" s="98" t="str">
        <f>IF('Books Register'!A351="","",'Books Register'!A351)</f>
        <v/>
      </c>
      <c r="B351" s="67" t="str">
        <f>IF(A351="","",'Books Register'!C351)</f>
        <v/>
      </c>
      <c r="C351" s="67" t="str">
        <f>IF(A351="","",'Books Register'!D351)</f>
        <v/>
      </c>
      <c r="D351" s="67" t="str">
        <f>IF(A351="","",'Books Register'!F351)</f>
        <v/>
      </c>
      <c r="E351" s="67" t="str">
        <f>IF(A351="","",'Books Register'!G351)</f>
        <v/>
      </c>
      <c r="F351" s="99" t="str">
        <f>IF(A351="","",'Books Register'!H351)</f>
        <v/>
      </c>
      <c r="G351" s="68" t="str">
        <f>IF(A351="","",'Books Register'!L351)</f>
        <v/>
      </c>
      <c r="H351" s="68" t="str">
        <f>IF(A351="","",'Books Register'!M351)</f>
        <v/>
      </c>
      <c r="I351" s="68" t="str">
        <f>IF(A351="","",'Books Register'!N351)</f>
        <v/>
      </c>
      <c r="J351" s="68" t="str">
        <f>IF(A351="","",'Books Register'!O351)</f>
        <v/>
      </c>
      <c r="K351" s="68" t="str">
        <f>IF(A351="","",'Books Register'!P351)</f>
        <v/>
      </c>
      <c r="L351" s="68" t="str">
        <f>IF(A351="","",'Books Register'!AN351)</f>
        <v/>
      </c>
      <c r="M351" s="67" t="str">
        <f>IF(A351="","",'Books Register'!AW351)</f>
        <v/>
      </c>
      <c r="N351" s="67" t="str">
        <f>IF(M351="","",INDEX('GSTR-2B IMS'!$G$5:$G$504,M351))</f>
        <v/>
      </c>
      <c r="O351" s="99" t="str">
        <f>IF(M351="","",INDEX('GSTR-2B IMS'!$H$5:$H$504,M351))</f>
        <v/>
      </c>
      <c r="P351" s="68" t="str">
        <f>IF(M351="","",INDEX('GSTR-2B IMS'!$L$5:$L$504,M351))</f>
        <v/>
      </c>
      <c r="Q351" s="68" t="str">
        <f>IF(M351="","",INDEX('GSTR-2B IMS'!$M$5:$M$504,M351))</f>
        <v/>
      </c>
      <c r="R351" s="68" t="str">
        <f>IF(M351="","",INDEX('GSTR-2B IMS'!$N$5:$N$504,M351))</f>
        <v/>
      </c>
      <c r="S351" s="68" t="str">
        <f>IF(M351="","",INDEX('GSTR-2B IMS'!$O$5:$O$504,M351))</f>
        <v/>
      </c>
      <c r="T351" s="68" t="str">
        <f>IF(M351="","",INDEX('GSTR-2B IMS'!$P$5:$P$504,M351))</f>
        <v/>
      </c>
      <c r="U351" s="68" t="str">
        <f>IF(M351="","",INDEX('GSTR-2B IMS'!$AF$5:$AF$504,M351))</f>
        <v/>
      </c>
      <c r="V351" s="68" t="str">
        <f t="shared" si="10"/>
        <v/>
      </c>
      <c r="W351" s="68" t="str">
        <f t="shared" si="11"/>
        <v/>
      </c>
      <c r="X351" s="67" t="str">
        <f>IF(A351="","",'Books Register'!AX351)</f>
        <v/>
      </c>
      <c r="Y351" s="67" t="str">
        <f>IF(A351="","",'Books Register'!AV351)</f>
        <v/>
      </c>
      <c r="Z351" s="69" t="str">
        <f>IF(A351="","",'Books Register'!AY351)</f>
        <v/>
      </c>
      <c r="AA351" s="70" t="str">
        <f>IF(A351="","",IF(OR(X351="Duplicate",Y351&lt;&gt;"PASS"),"Critical",IF(X351="Only in Books","High",IF(X351="Exact",IF(ABS(N(W351))&gt;=Setup!$B$23,"High","Low"),"Medium"))))</f>
        <v/>
      </c>
    </row>
    <row r="352" spans="1:27" ht="37.950000000000003" customHeight="1" x14ac:dyDescent="0.25">
      <c r="A352" s="98" t="str">
        <f>IF('Books Register'!A352="","",'Books Register'!A352)</f>
        <v/>
      </c>
      <c r="B352" s="67" t="str">
        <f>IF(A352="","",'Books Register'!C352)</f>
        <v/>
      </c>
      <c r="C352" s="67" t="str">
        <f>IF(A352="","",'Books Register'!D352)</f>
        <v/>
      </c>
      <c r="D352" s="67" t="str">
        <f>IF(A352="","",'Books Register'!F352)</f>
        <v/>
      </c>
      <c r="E352" s="67" t="str">
        <f>IF(A352="","",'Books Register'!G352)</f>
        <v/>
      </c>
      <c r="F352" s="99" t="str">
        <f>IF(A352="","",'Books Register'!H352)</f>
        <v/>
      </c>
      <c r="G352" s="68" t="str">
        <f>IF(A352="","",'Books Register'!L352)</f>
        <v/>
      </c>
      <c r="H352" s="68" t="str">
        <f>IF(A352="","",'Books Register'!M352)</f>
        <v/>
      </c>
      <c r="I352" s="68" t="str">
        <f>IF(A352="","",'Books Register'!N352)</f>
        <v/>
      </c>
      <c r="J352" s="68" t="str">
        <f>IF(A352="","",'Books Register'!O352)</f>
        <v/>
      </c>
      <c r="K352" s="68" t="str">
        <f>IF(A352="","",'Books Register'!P352)</f>
        <v/>
      </c>
      <c r="L352" s="68" t="str">
        <f>IF(A352="","",'Books Register'!AN352)</f>
        <v/>
      </c>
      <c r="M352" s="67" t="str">
        <f>IF(A352="","",'Books Register'!AW352)</f>
        <v/>
      </c>
      <c r="N352" s="67" t="str">
        <f>IF(M352="","",INDEX('GSTR-2B IMS'!$G$5:$G$504,M352))</f>
        <v/>
      </c>
      <c r="O352" s="99" t="str">
        <f>IF(M352="","",INDEX('GSTR-2B IMS'!$H$5:$H$504,M352))</f>
        <v/>
      </c>
      <c r="P352" s="68" t="str">
        <f>IF(M352="","",INDEX('GSTR-2B IMS'!$L$5:$L$504,M352))</f>
        <v/>
      </c>
      <c r="Q352" s="68" t="str">
        <f>IF(M352="","",INDEX('GSTR-2B IMS'!$M$5:$M$504,M352))</f>
        <v/>
      </c>
      <c r="R352" s="68" t="str">
        <f>IF(M352="","",INDEX('GSTR-2B IMS'!$N$5:$N$504,M352))</f>
        <v/>
      </c>
      <c r="S352" s="68" t="str">
        <f>IF(M352="","",INDEX('GSTR-2B IMS'!$O$5:$O$504,M352))</f>
        <v/>
      </c>
      <c r="T352" s="68" t="str">
        <f>IF(M352="","",INDEX('GSTR-2B IMS'!$P$5:$P$504,M352))</f>
        <v/>
      </c>
      <c r="U352" s="68" t="str">
        <f>IF(M352="","",INDEX('GSTR-2B IMS'!$AF$5:$AF$504,M352))</f>
        <v/>
      </c>
      <c r="V352" s="68" t="str">
        <f t="shared" si="10"/>
        <v/>
      </c>
      <c r="W352" s="68" t="str">
        <f t="shared" si="11"/>
        <v/>
      </c>
      <c r="X352" s="67" t="str">
        <f>IF(A352="","",'Books Register'!AX352)</f>
        <v/>
      </c>
      <c r="Y352" s="67" t="str">
        <f>IF(A352="","",'Books Register'!AV352)</f>
        <v/>
      </c>
      <c r="Z352" s="69" t="str">
        <f>IF(A352="","",'Books Register'!AY352)</f>
        <v/>
      </c>
      <c r="AA352" s="70" t="str">
        <f>IF(A352="","",IF(OR(X352="Duplicate",Y352&lt;&gt;"PASS"),"Critical",IF(X352="Only in Books","High",IF(X352="Exact",IF(ABS(N(W352))&gt;=Setup!$B$23,"High","Low"),"Medium"))))</f>
        <v/>
      </c>
    </row>
    <row r="353" spans="1:27" ht="37.950000000000003" customHeight="1" x14ac:dyDescent="0.25">
      <c r="A353" s="98" t="str">
        <f>IF('Books Register'!A353="","",'Books Register'!A353)</f>
        <v/>
      </c>
      <c r="B353" s="67" t="str">
        <f>IF(A353="","",'Books Register'!C353)</f>
        <v/>
      </c>
      <c r="C353" s="67" t="str">
        <f>IF(A353="","",'Books Register'!D353)</f>
        <v/>
      </c>
      <c r="D353" s="67" t="str">
        <f>IF(A353="","",'Books Register'!F353)</f>
        <v/>
      </c>
      <c r="E353" s="67" t="str">
        <f>IF(A353="","",'Books Register'!G353)</f>
        <v/>
      </c>
      <c r="F353" s="99" t="str">
        <f>IF(A353="","",'Books Register'!H353)</f>
        <v/>
      </c>
      <c r="G353" s="68" t="str">
        <f>IF(A353="","",'Books Register'!L353)</f>
        <v/>
      </c>
      <c r="H353" s="68" t="str">
        <f>IF(A353="","",'Books Register'!M353)</f>
        <v/>
      </c>
      <c r="I353" s="68" t="str">
        <f>IF(A353="","",'Books Register'!N353)</f>
        <v/>
      </c>
      <c r="J353" s="68" t="str">
        <f>IF(A353="","",'Books Register'!O353)</f>
        <v/>
      </c>
      <c r="K353" s="68" t="str">
        <f>IF(A353="","",'Books Register'!P353)</f>
        <v/>
      </c>
      <c r="L353" s="68" t="str">
        <f>IF(A353="","",'Books Register'!AN353)</f>
        <v/>
      </c>
      <c r="M353" s="67" t="str">
        <f>IF(A353="","",'Books Register'!AW353)</f>
        <v/>
      </c>
      <c r="N353" s="67" t="str">
        <f>IF(M353="","",INDEX('GSTR-2B IMS'!$G$5:$G$504,M353))</f>
        <v/>
      </c>
      <c r="O353" s="99" t="str">
        <f>IF(M353="","",INDEX('GSTR-2B IMS'!$H$5:$H$504,M353))</f>
        <v/>
      </c>
      <c r="P353" s="68" t="str">
        <f>IF(M353="","",INDEX('GSTR-2B IMS'!$L$5:$L$504,M353))</f>
        <v/>
      </c>
      <c r="Q353" s="68" t="str">
        <f>IF(M353="","",INDEX('GSTR-2B IMS'!$M$5:$M$504,M353))</f>
        <v/>
      </c>
      <c r="R353" s="68" t="str">
        <f>IF(M353="","",INDEX('GSTR-2B IMS'!$N$5:$N$504,M353))</f>
        <v/>
      </c>
      <c r="S353" s="68" t="str">
        <f>IF(M353="","",INDEX('GSTR-2B IMS'!$O$5:$O$504,M353))</f>
        <v/>
      </c>
      <c r="T353" s="68" t="str">
        <f>IF(M353="","",INDEX('GSTR-2B IMS'!$P$5:$P$504,M353))</f>
        <v/>
      </c>
      <c r="U353" s="68" t="str">
        <f>IF(M353="","",INDEX('GSTR-2B IMS'!$AF$5:$AF$504,M353))</f>
        <v/>
      </c>
      <c r="V353" s="68" t="str">
        <f t="shared" si="10"/>
        <v/>
      </c>
      <c r="W353" s="68" t="str">
        <f t="shared" si="11"/>
        <v/>
      </c>
      <c r="X353" s="67" t="str">
        <f>IF(A353="","",'Books Register'!AX353)</f>
        <v/>
      </c>
      <c r="Y353" s="67" t="str">
        <f>IF(A353="","",'Books Register'!AV353)</f>
        <v/>
      </c>
      <c r="Z353" s="69" t="str">
        <f>IF(A353="","",'Books Register'!AY353)</f>
        <v/>
      </c>
      <c r="AA353" s="70" t="str">
        <f>IF(A353="","",IF(OR(X353="Duplicate",Y353&lt;&gt;"PASS"),"Critical",IF(X353="Only in Books","High",IF(X353="Exact",IF(ABS(N(W353))&gt;=Setup!$B$23,"High","Low"),"Medium"))))</f>
        <v/>
      </c>
    </row>
    <row r="354" spans="1:27" ht="37.950000000000003" customHeight="1" x14ac:dyDescent="0.25">
      <c r="A354" s="98" t="str">
        <f>IF('Books Register'!A354="","",'Books Register'!A354)</f>
        <v/>
      </c>
      <c r="B354" s="67" t="str">
        <f>IF(A354="","",'Books Register'!C354)</f>
        <v/>
      </c>
      <c r="C354" s="67" t="str">
        <f>IF(A354="","",'Books Register'!D354)</f>
        <v/>
      </c>
      <c r="D354" s="67" t="str">
        <f>IF(A354="","",'Books Register'!F354)</f>
        <v/>
      </c>
      <c r="E354" s="67" t="str">
        <f>IF(A354="","",'Books Register'!G354)</f>
        <v/>
      </c>
      <c r="F354" s="99" t="str">
        <f>IF(A354="","",'Books Register'!H354)</f>
        <v/>
      </c>
      <c r="G354" s="68" t="str">
        <f>IF(A354="","",'Books Register'!L354)</f>
        <v/>
      </c>
      <c r="H354" s="68" t="str">
        <f>IF(A354="","",'Books Register'!M354)</f>
        <v/>
      </c>
      <c r="I354" s="68" t="str">
        <f>IF(A354="","",'Books Register'!N354)</f>
        <v/>
      </c>
      <c r="J354" s="68" t="str">
        <f>IF(A354="","",'Books Register'!O354)</f>
        <v/>
      </c>
      <c r="K354" s="68" t="str">
        <f>IF(A354="","",'Books Register'!P354)</f>
        <v/>
      </c>
      <c r="L354" s="68" t="str">
        <f>IF(A354="","",'Books Register'!AN354)</f>
        <v/>
      </c>
      <c r="M354" s="67" t="str">
        <f>IF(A354="","",'Books Register'!AW354)</f>
        <v/>
      </c>
      <c r="N354" s="67" t="str">
        <f>IF(M354="","",INDEX('GSTR-2B IMS'!$G$5:$G$504,M354))</f>
        <v/>
      </c>
      <c r="O354" s="99" t="str">
        <f>IF(M354="","",INDEX('GSTR-2B IMS'!$H$5:$H$504,M354))</f>
        <v/>
      </c>
      <c r="P354" s="68" t="str">
        <f>IF(M354="","",INDEX('GSTR-2B IMS'!$L$5:$L$504,M354))</f>
        <v/>
      </c>
      <c r="Q354" s="68" t="str">
        <f>IF(M354="","",INDEX('GSTR-2B IMS'!$M$5:$M$504,M354))</f>
        <v/>
      </c>
      <c r="R354" s="68" t="str">
        <f>IF(M354="","",INDEX('GSTR-2B IMS'!$N$5:$N$504,M354))</f>
        <v/>
      </c>
      <c r="S354" s="68" t="str">
        <f>IF(M354="","",INDEX('GSTR-2B IMS'!$O$5:$O$504,M354))</f>
        <v/>
      </c>
      <c r="T354" s="68" t="str">
        <f>IF(M354="","",INDEX('GSTR-2B IMS'!$P$5:$P$504,M354))</f>
        <v/>
      </c>
      <c r="U354" s="68" t="str">
        <f>IF(M354="","",INDEX('GSTR-2B IMS'!$AF$5:$AF$504,M354))</f>
        <v/>
      </c>
      <c r="V354" s="68" t="str">
        <f t="shared" si="10"/>
        <v/>
      </c>
      <c r="W354" s="68" t="str">
        <f t="shared" si="11"/>
        <v/>
      </c>
      <c r="X354" s="67" t="str">
        <f>IF(A354="","",'Books Register'!AX354)</f>
        <v/>
      </c>
      <c r="Y354" s="67" t="str">
        <f>IF(A354="","",'Books Register'!AV354)</f>
        <v/>
      </c>
      <c r="Z354" s="69" t="str">
        <f>IF(A354="","",'Books Register'!AY354)</f>
        <v/>
      </c>
      <c r="AA354" s="70" t="str">
        <f>IF(A354="","",IF(OR(X354="Duplicate",Y354&lt;&gt;"PASS"),"Critical",IF(X354="Only in Books","High",IF(X354="Exact",IF(ABS(N(W354))&gt;=Setup!$B$23,"High","Low"),"Medium"))))</f>
        <v/>
      </c>
    </row>
    <row r="355" spans="1:27" ht="37.950000000000003" customHeight="1" x14ac:dyDescent="0.25">
      <c r="A355" s="98" t="str">
        <f>IF('Books Register'!A355="","",'Books Register'!A355)</f>
        <v/>
      </c>
      <c r="B355" s="67" t="str">
        <f>IF(A355="","",'Books Register'!C355)</f>
        <v/>
      </c>
      <c r="C355" s="67" t="str">
        <f>IF(A355="","",'Books Register'!D355)</f>
        <v/>
      </c>
      <c r="D355" s="67" t="str">
        <f>IF(A355="","",'Books Register'!F355)</f>
        <v/>
      </c>
      <c r="E355" s="67" t="str">
        <f>IF(A355="","",'Books Register'!G355)</f>
        <v/>
      </c>
      <c r="F355" s="99" t="str">
        <f>IF(A355="","",'Books Register'!H355)</f>
        <v/>
      </c>
      <c r="G355" s="68" t="str">
        <f>IF(A355="","",'Books Register'!L355)</f>
        <v/>
      </c>
      <c r="H355" s="68" t="str">
        <f>IF(A355="","",'Books Register'!M355)</f>
        <v/>
      </c>
      <c r="I355" s="68" t="str">
        <f>IF(A355="","",'Books Register'!N355)</f>
        <v/>
      </c>
      <c r="J355" s="68" t="str">
        <f>IF(A355="","",'Books Register'!O355)</f>
        <v/>
      </c>
      <c r="K355" s="68" t="str">
        <f>IF(A355="","",'Books Register'!P355)</f>
        <v/>
      </c>
      <c r="L355" s="68" t="str">
        <f>IF(A355="","",'Books Register'!AN355)</f>
        <v/>
      </c>
      <c r="M355" s="67" t="str">
        <f>IF(A355="","",'Books Register'!AW355)</f>
        <v/>
      </c>
      <c r="N355" s="67" t="str">
        <f>IF(M355="","",INDEX('GSTR-2B IMS'!$G$5:$G$504,M355))</f>
        <v/>
      </c>
      <c r="O355" s="99" t="str">
        <f>IF(M355="","",INDEX('GSTR-2B IMS'!$H$5:$H$504,M355))</f>
        <v/>
      </c>
      <c r="P355" s="68" t="str">
        <f>IF(M355="","",INDEX('GSTR-2B IMS'!$L$5:$L$504,M355))</f>
        <v/>
      </c>
      <c r="Q355" s="68" t="str">
        <f>IF(M355="","",INDEX('GSTR-2B IMS'!$M$5:$M$504,M355))</f>
        <v/>
      </c>
      <c r="R355" s="68" t="str">
        <f>IF(M355="","",INDEX('GSTR-2B IMS'!$N$5:$N$504,M355))</f>
        <v/>
      </c>
      <c r="S355" s="68" t="str">
        <f>IF(M355="","",INDEX('GSTR-2B IMS'!$O$5:$O$504,M355))</f>
        <v/>
      </c>
      <c r="T355" s="68" t="str">
        <f>IF(M355="","",INDEX('GSTR-2B IMS'!$P$5:$P$504,M355))</f>
        <v/>
      </c>
      <c r="U355" s="68" t="str">
        <f>IF(M355="","",INDEX('GSTR-2B IMS'!$AF$5:$AF$504,M355))</f>
        <v/>
      </c>
      <c r="V355" s="68" t="str">
        <f t="shared" si="10"/>
        <v/>
      </c>
      <c r="W355" s="68" t="str">
        <f t="shared" si="11"/>
        <v/>
      </c>
      <c r="X355" s="67" t="str">
        <f>IF(A355="","",'Books Register'!AX355)</f>
        <v/>
      </c>
      <c r="Y355" s="67" t="str">
        <f>IF(A355="","",'Books Register'!AV355)</f>
        <v/>
      </c>
      <c r="Z355" s="69" t="str">
        <f>IF(A355="","",'Books Register'!AY355)</f>
        <v/>
      </c>
      <c r="AA355" s="70" t="str">
        <f>IF(A355="","",IF(OR(X355="Duplicate",Y355&lt;&gt;"PASS"),"Critical",IF(X355="Only in Books","High",IF(X355="Exact",IF(ABS(N(W355))&gt;=Setup!$B$23,"High","Low"),"Medium"))))</f>
        <v/>
      </c>
    </row>
    <row r="356" spans="1:27" ht="37.950000000000003" customHeight="1" x14ac:dyDescent="0.25">
      <c r="A356" s="98" t="str">
        <f>IF('Books Register'!A356="","",'Books Register'!A356)</f>
        <v/>
      </c>
      <c r="B356" s="67" t="str">
        <f>IF(A356="","",'Books Register'!C356)</f>
        <v/>
      </c>
      <c r="C356" s="67" t="str">
        <f>IF(A356="","",'Books Register'!D356)</f>
        <v/>
      </c>
      <c r="D356" s="67" t="str">
        <f>IF(A356="","",'Books Register'!F356)</f>
        <v/>
      </c>
      <c r="E356" s="67" t="str">
        <f>IF(A356="","",'Books Register'!G356)</f>
        <v/>
      </c>
      <c r="F356" s="99" t="str">
        <f>IF(A356="","",'Books Register'!H356)</f>
        <v/>
      </c>
      <c r="G356" s="68" t="str">
        <f>IF(A356="","",'Books Register'!L356)</f>
        <v/>
      </c>
      <c r="H356" s="68" t="str">
        <f>IF(A356="","",'Books Register'!M356)</f>
        <v/>
      </c>
      <c r="I356" s="68" t="str">
        <f>IF(A356="","",'Books Register'!N356)</f>
        <v/>
      </c>
      <c r="J356" s="68" t="str">
        <f>IF(A356="","",'Books Register'!O356)</f>
        <v/>
      </c>
      <c r="K356" s="68" t="str">
        <f>IF(A356="","",'Books Register'!P356)</f>
        <v/>
      </c>
      <c r="L356" s="68" t="str">
        <f>IF(A356="","",'Books Register'!AN356)</f>
        <v/>
      </c>
      <c r="M356" s="67" t="str">
        <f>IF(A356="","",'Books Register'!AW356)</f>
        <v/>
      </c>
      <c r="N356" s="67" t="str">
        <f>IF(M356="","",INDEX('GSTR-2B IMS'!$G$5:$G$504,M356))</f>
        <v/>
      </c>
      <c r="O356" s="99" t="str">
        <f>IF(M356="","",INDEX('GSTR-2B IMS'!$H$5:$H$504,M356))</f>
        <v/>
      </c>
      <c r="P356" s="68" t="str">
        <f>IF(M356="","",INDEX('GSTR-2B IMS'!$L$5:$L$504,M356))</f>
        <v/>
      </c>
      <c r="Q356" s="68" t="str">
        <f>IF(M356="","",INDEX('GSTR-2B IMS'!$M$5:$M$504,M356))</f>
        <v/>
      </c>
      <c r="R356" s="68" t="str">
        <f>IF(M356="","",INDEX('GSTR-2B IMS'!$N$5:$N$504,M356))</f>
        <v/>
      </c>
      <c r="S356" s="68" t="str">
        <f>IF(M356="","",INDEX('GSTR-2B IMS'!$O$5:$O$504,M356))</f>
        <v/>
      </c>
      <c r="T356" s="68" t="str">
        <f>IF(M356="","",INDEX('GSTR-2B IMS'!$P$5:$P$504,M356))</f>
        <v/>
      </c>
      <c r="U356" s="68" t="str">
        <f>IF(M356="","",INDEX('GSTR-2B IMS'!$AF$5:$AF$504,M356))</f>
        <v/>
      </c>
      <c r="V356" s="68" t="str">
        <f t="shared" si="10"/>
        <v/>
      </c>
      <c r="W356" s="68" t="str">
        <f t="shared" si="11"/>
        <v/>
      </c>
      <c r="X356" s="67" t="str">
        <f>IF(A356="","",'Books Register'!AX356)</f>
        <v/>
      </c>
      <c r="Y356" s="67" t="str">
        <f>IF(A356="","",'Books Register'!AV356)</f>
        <v/>
      </c>
      <c r="Z356" s="69" t="str">
        <f>IF(A356="","",'Books Register'!AY356)</f>
        <v/>
      </c>
      <c r="AA356" s="70" t="str">
        <f>IF(A356="","",IF(OR(X356="Duplicate",Y356&lt;&gt;"PASS"),"Critical",IF(X356="Only in Books","High",IF(X356="Exact",IF(ABS(N(W356))&gt;=Setup!$B$23,"High","Low"),"Medium"))))</f>
        <v/>
      </c>
    </row>
    <row r="357" spans="1:27" ht="37.950000000000003" customHeight="1" x14ac:dyDescent="0.25">
      <c r="A357" s="98" t="str">
        <f>IF('Books Register'!A357="","",'Books Register'!A357)</f>
        <v/>
      </c>
      <c r="B357" s="67" t="str">
        <f>IF(A357="","",'Books Register'!C357)</f>
        <v/>
      </c>
      <c r="C357" s="67" t="str">
        <f>IF(A357="","",'Books Register'!D357)</f>
        <v/>
      </c>
      <c r="D357" s="67" t="str">
        <f>IF(A357="","",'Books Register'!F357)</f>
        <v/>
      </c>
      <c r="E357" s="67" t="str">
        <f>IF(A357="","",'Books Register'!G357)</f>
        <v/>
      </c>
      <c r="F357" s="99" t="str">
        <f>IF(A357="","",'Books Register'!H357)</f>
        <v/>
      </c>
      <c r="G357" s="68" t="str">
        <f>IF(A357="","",'Books Register'!L357)</f>
        <v/>
      </c>
      <c r="H357" s="68" t="str">
        <f>IF(A357="","",'Books Register'!M357)</f>
        <v/>
      </c>
      <c r="I357" s="68" t="str">
        <f>IF(A357="","",'Books Register'!N357)</f>
        <v/>
      </c>
      <c r="J357" s="68" t="str">
        <f>IF(A357="","",'Books Register'!O357)</f>
        <v/>
      </c>
      <c r="K357" s="68" t="str">
        <f>IF(A357="","",'Books Register'!P357)</f>
        <v/>
      </c>
      <c r="L357" s="68" t="str">
        <f>IF(A357="","",'Books Register'!AN357)</f>
        <v/>
      </c>
      <c r="M357" s="67" t="str">
        <f>IF(A357="","",'Books Register'!AW357)</f>
        <v/>
      </c>
      <c r="N357" s="67" t="str">
        <f>IF(M357="","",INDEX('GSTR-2B IMS'!$G$5:$G$504,M357))</f>
        <v/>
      </c>
      <c r="O357" s="99" t="str">
        <f>IF(M357="","",INDEX('GSTR-2B IMS'!$H$5:$H$504,M357))</f>
        <v/>
      </c>
      <c r="P357" s="68" t="str">
        <f>IF(M357="","",INDEX('GSTR-2B IMS'!$L$5:$L$504,M357))</f>
        <v/>
      </c>
      <c r="Q357" s="68" t="str">
        <f>IF(M357="","",INDEX('GSTR-2B IMS'!$M$5:$M$504,M357))</f>
        <v/>
      </c>
      <c r="R357" s="68" t="str">
        <f>IF(M357="","",INDEX('GSTR-2B IMS'!$N$5:$N$504,M357))</f>
        <v/>
      </c>
      <c r="S357" s="68" t="str">
        <f>IF(M357="","",INDEX('GSTR-2B IMS'!$O$5:$O$504,M357))</f>
        <v/>
      </c>
      <c r="T357" s="68" t="str">
        <f>IF(M357="","",INDEX('GSTR-2B IMS'!$P$5:$P$504,M357))</f>
        <v/>
      </c>
      <c r="U357" s="68" t="str">
        <f>IF(M357="","",INDEX('GSTR-2B IMS'!$AF$5:$AF$504,M357))</f>
        <v/>
      </c>
      <c r="V357" s="68" t="str">
        <f t="shared" si="10"/>
        <v/>
      </c>
      <c r="W357" s="68" t="str">
        <f t="shared" si="11"/>
        <v/>
      </c>
      <c r="X357" s="67" t="str">
        <f>IF(A357="","",'Books Register'!AX357)</f>
        <v/>
      </c>
      <c r="Y357" s="67" t="str">
        <f>IF(A357="","",'Books Register'!AV357)</f>
        <v/>
      </c>
      <c r="Z357" s="69" t="str">
        <f>IF(A357="","",'Books Register'!AY357)</f>
        <v/>
      </c>
      <c r="AA357" s="70" t="str">
        <f>IF(A357="","",IF(OR(X357="Duplicate",Y357&lt;&gt;"PASS"),"Critical",IF(X357="Only in Books","High",IF(X357="Exact",IF(ABS(N(W357))&gt;=Setup!$B$23,"High","Low"),"Medium"))))</f>
        <v/>
      </c>
    </row>
    <row r="358" spans="1:27" ht="37.950000000000003" customHeight="1" x14ac:dyDescent="0.25">
      <c r="A358" s="98" t="str">
        <f>IF('Books Register'!A358="","",'Books Register'!A358)</f>
        <v/>
      </c>
      <c r="B358" s="67" t="str">
        <f>IF(A358="","",'Books Register'!C358)</f>
        <v/>
      </c>
      <c r="C358" s="67" t="str">
        <f>IF(A358="","",'Books Register'!D358)</f>
        <v/>
      </c>
      <c r="D358" s="67" t="str">
        <f>IF(A358="","",'Books Register'!F358)</f>
        <v/>
      </c>
      <c r="E358" s="67" t="str">
        <f>IF(A358="","",'Books Register'!G358)</f>
        <v/>
      </c>
      <c r="F358" s="99" t="str">
        <f>IF(A358="","",'Books Register'!H358)</f>
        <v/>
      </c>
      <c r="G358" s="68" t="str">
        <f>IF(A358="","",'Books Register'!L358)</f>
        <v/>
      </c>
      <c r="H358" s="68" t="str">
        <f>IF(A358="","",'Books Register'!M358)</f>
        <v/>
      </c>
      <c r="I358" s="68" t="str">
        <f>IF(A358="","",'Books Register'!N358)</f>
        <v/>
      </c>
      <c r="J358" s="68" t="str">
        <f>IF(A358="","",'Books Register'!O358)</f>
        <v/>
      </c>
      <c r="K358" s="68" t="str">
        <f>IF(A358="","",'Books Register'!P358)</f>
        <v/>
      </c>
      <c r="L358" s="68" t="str">
        <f>IF(A358="","",'Books Register'!AN358)</f>
        <v/>
      </c>
      <c r="M358" s="67" t="str">
        <f>IF(A358="","",'Books Register'!AW358)</f>
        <v/>
      </c>
      <c r="N358" s="67" t="str">
        <f>IF(M358="","",INDEX('GSTR-2B IMS'!$G$5:$G$504,M358))</f>
        <v/>
      </c>
      <c r="O358" s="99" t="str">
        <f>IF(M358="","",INDEX('GSTR-2B IMS'!$H$5:$H$504,M358))</f>
        <v/>
      </c>
      <c r="P358" s="68" t="str">
        <f>IF(M358="","",INDEX('GSTR-2B IMS'!$L$5:$L$504,M358))</f>
        <v/>
      </c>
      <c r="Q358" s="68" t="str">
        <f>IF(M358="","",INDEX('GSTR-2B IMS'!$M$5:$M$504,M358))</f>
        <v/>
      </c>
      <c r="R358" s="68" t="str">
        <f>IF(M358="","",INDEX('GSTR-2B IMS'!$N$5:$N$504,M358))</f>
        <v/>
      </c>
      <c r="S358" s="68" t="str">
        <f>IF(M358="","",INDEX('GSTR-2B IMS'!$O$5:$O$504,M358))</f>
        <v/>
      </c>
      <c r="T358" s="68" t="str">
        <f>IF(M358="","",INDEX('GSTR-2B IMS'!$P$5:$P$504,M358))</f>
        <v/>
      </c>
      <c r="U358" s="68" t="str">
        <f>IF(M358="","",INDEX('GSTR-2B IMS'!$AF$5:$AF$504,M358))</f>
        <v/>
      </c>
      <c r="V358" s="68" t="str">
        <f t="shared" si="10"/>
        <v/>
      </c>
      <c r="W358" s="68" t="str">
        <f t="shared" si="11"/>
        <v/>
      </c>
      <c r="X358" s="67" t="str">
        <f>IF(A358="","",'Books Register'!AX358)</f>
        <v/>
      </c>
      <c r="Y358" s="67" t="str">
        <f>IF(A358="","",'Books Register'!AV358)</f>
        <v/>
      </c>
      <c r="Z358" s="69" t="str">
        <f>IF(A358="","",'Books Register'!AY358)</f>
        <v/>
      </c>
      <c r="AA358" s="70" t="str">
        <f>IF(A358="","",IF(OR(X358="Duplicate",Y358&lt;&gt;"PASS"),"Critical",IF(X358="Only in Books","High",IF(X358="Exact",IF(ABS(N(W358))&gt;=Setup!$B$23,"High","Low"),"Medium"))))</f>
        <v/>
      </c>
    </row>
    <row r="359" spans="1:27" ht="37.950000000000003" customHeight="1" x14ac:dyDescent="0.25">
      <c r="A359" s="98" t="str">
        <f>IF('Books Register'!A359="","",'Books Register'!A359)</f>
        <v/>
      </c>
      <c r="B359" s="67" t="str">
        <f>IF(A359="","",'Books Register'!C359)</f>
        <v/>
      </c>
      <c r="C359" s="67" t="str">
        <f>IF(A359="","",'Books Register'!D359)</f>
        <v/>
      </c>
      <c r="D359" s="67" t="str">
        <f>IF(A359="","",'Books Register'!F359)</f>
        <v/>
      </c>
      <c r="E359" s="67" t="str">
        <f>IF(A359="","",'Books Register'!G359)</f>
        <v/>
      </c>
      <c r="F359" s="99" t="str">
        <f>IF(A359="","",'Books Register'!H359)</f>
        <v/>
      </c>
      <c r="G359" s="68" t="str">
        <f>IF(A359="","",'Books Register'!L359)</f>
        <v/>
      </c>
      <c r="H359" s="68" t="str">
        <f>IF(A359="","",'Books Register'!M359)</f>
        <v/>
      </c>
      <c r="I359" s="68" t="str">
        <f>IF(A359="","",'Books Register'!N359)</f>
        <v/>
      </c>
      <c r="J359" s="68" t="str">
        <f>IF(A359="","",'Books Register'!O359)</f>
        <v/>
      </c>
      <c r="K359" s="68" t="str">
        <f>IF(A359="","",'Books Register'!P359)</f>
        <v/>
      </c>
      <c r="L359" s="68" t="str">
        <f>IF(A359="","",'Books Register'!AN359)</f>
        <v/>
      </c>
      <c r="M359" s="67" t="str">
        <f>IF(A359="","",'Books Register'!AW359)</f>
        <v/>
      </c>
      <c r="N359" s="67" t="str">
        <f>IF(M359="","",INDEX('GSTR-2B IMS'!$G$5:$G$504,M359))</f>
        <v/>
      </c>
      <c r="O359" s="99" t="str">
        <f>IF(M359="","",INDEX('GSTR-2B IMS'!$H$5:$H$504,M359))</f>
        <v/>
      </c>
      <c r="P359" s="68" t="str">
        <f>IF(M359="","",INDEX('GSTR-2B IMS'!$L$5:$L$504,M359))</f>
        <v/>
      </c>
      <c r="Q359" s="68" t="str">
        <f>IF(M359="","",INDEX('GSTR-2B IMS'!$M$5:$M$504,M359))</f>
        <v/>
      </c>
      <c r="R359" s="68" t="str">
        <f>IF(M359="","",INDEX('GSTR-2B IMS'!$N$5:$N$504,M359))</f>
        <v/>
      </c>
      <c r="S359" s="68" t="str">
        <f>IF(M359="","",INDEX('GSTR-2B IMS'!$O$5:$O$504,M359))</f>
        <v/>
      </c>
      <c r="T359" s="68" t="str">
        <f>IF(M359="","",INDEX('GSTR-2B IMS'!$P$5:$P$504,M359))</f>
        <v/>
      </c>
      <c r="U359" s="68" t="str">
        <f>IF(M359="","",INDEX('GSTR-2B IMS'!$AF$5:$AF$504,M359))</f>
        <v/>
      </c>
      <c r="V359" s="68" t="str">
        <f t="shared" si="10"/>
        <v/>
      </c>
      <c r="W359" s="68" t="str">
        <f t="shared" si="11"/>
        <v/>
      </c>
      <c r="X359" s="67" t="str">
        <f>IF(A359="","",'Books Register'!AX359)</f>
        <v/>
      </c>
      <c r="Y359" s="67" t="str">
        <f>IF(A359="","",'Books Register'!AV359)</f>
        <v/>
      </c>
      <c r="Z359" s="69" t="str">
        <f>IF(A359="","",'Books Register'!AY359)</f>
        <v/>
      </c>
      <c r="AA359" s="70" t="str">
        <f>IF(A359="","",IF(OR(X359="Duplicate",Y359&lt;&gt;"PASS"),"Critical",IF(X359="Only in Books","High",IF(X359="Exact",IF(ABS(N(W359))&gt;=Setup!$B$23,"High","Low"),"Medium"))))</f>
        <v/>
      </c>
    </row>
    <row r="360" spans="1:27" ht="37.950000000000003" customHeight="1" x14ac:dyDescent="0.25">
      <c r="A360" s="98" t="str">
        <f>IF('Books Register'!A360="","",'Books Register'!A360)</f>
        <v/>
      </c>
      <c r="B360" s="67" t="str">
        <f>IF(A360="","",'Books Register'!C360)</f>
        <v/>
      </c>
      <c r="C360" s="67" t="str">
        <f>IF(A360="","",'Books Register'!D360)</f>
        <v/>
      </c>
      <c r="D360" s="67" t="str">
        <f>IF(A360="","",'Books Register'!F360)</f>
        <v/>
      </c>
      <c r="E360" s="67" t="str">
        <f>IF(A360="","",'Books Register'!G360)</f>
        <v/>
      </c>
      <c r="F360" s="99" t="str">
        <f>IF(A360="","",'Books Register'!H360)</f>
        <v/>
      </c>
      <c r="G360" s="68" t="str">
        <f>IF(A360="","",'Books Register'!L360)</f>
        <v/>
      </c>
      <c r="H360" s="68" t="str">
        <f>IF(A360="","",'Books Register'!M360)</f>
        <v/>
      </c>
      <c r="I360" s="68" t="str">
        <f>IF(A360="","",'Books Register'!N360)</f>
        <v/>
      </c>
      <c r="J360" s="68" t="str">
        <f>IF(A360="","",'Books Register'!O360)</f>
        <v/>
      </c>
      <c r="K360" s="68" t="str">
        <f>IF(A360="","",'Books Register'!P360)</f>
        <v/>
      </c>
      <c r="L360" s="68" t="str">
        <f>IF(A360="","",'Books Register'!AN360)</f>
        <v/>
      </c>
      <c r="M360" s="67" t="str">
        <f>IF(A360="","",'Books Register'!AW360)</f>
        <v/>
      </c>
      <c r="N360" s="67" t="str">
        <f>IF(M360="","",INDEX('GSTR-2B IMS'!$G$5:$G$504,M360))</f>
        <v/>
      </c>
      <c r="O360" s="99" t="str">
        <f>IF(M360="","",INDEX('GSTR-2B IMS'!$H$5:$H$504,M360))</f>
        <v/>
      </c>
      <c r="P360" s="68" t="str">
        <f>IF(M360="","",INDEX('GSTR-2B IMS'!$L$5:$L$504,M360))</f>
        <v/>
      </c>
      <c r="Q360" s="68" t="str">
        <f>IF(M360="","",INDEX('GSTR-2B IMS'!$M$5:$M$504,M360))</f>
        <v/>
      </c>
      <c r="R360" s="68" t="str">
        <f>IF(M360="","",INDEX('GSTR-2B IMS'!$N$5:$N$504,M360))</f>
        <v/>
      </c>
      <c r="S360" s="68" t="str">
        <f>IF(M360="","",INDEX('GSTR-2B IMS'!$O$5:$O$504,M360))</f>
        <v/>
      </c>
      <c r="T360" s="68" t="str">
        <f>IF(M360="","",INDEX('GSTR-2B IMS'!$P$5:$P$504,M360))</f>
        <v/>
      </c>
      <c r="U360" s="68" t="str">
        <f>IF(M360="","",INDEX('GSTR-2B IMS'!$AF$5:$AF$504,M360))</f>
        <v/>
      </c>
      <c r="V360" s="68" t="str">
        <f t="shared" si="10"/>
        <v/>
      </c>
      <c r="W360" s="68" t="str">
        <f t="shared" si="11"/>
        <v/>
      </c>
      <c r="X360" s="67" t="str">
        <f>IF(A360="","",'Books Register'!AX360)</f>
        <v/>
      </c>
      <c r="Y360" s="67" t="str">
        <f>IF(A360="","",'Books Register'!AV360)</f>
        <v/>
      </c>
      <c r="Z360" s="69" t="str">
        <f>IF(A360="","",'Books Register'!AY360)</f>
        <v/>
      </c>
      <c r="AA360" s="70" t="str">
        <f>IF(A360="","",IF(OR(X360="Duplicate",Y360&lt;&gt;"PASS"),"Critical",IF(X360="Only in Books","High",IF(X360="Exact",IF(ABS(N(W360))&gt;=Setup!$B$23,"High","Low"),"Medium"))))</f>
        <v/>
      </c>
    </row>
    <row r="361" spans="1:27" ht="37.950000000000003" customHeight="1" x14ac:dyDescent="0.25">
      <c r="A361" s="98" t="str">
        <f>IF('Books Register'!A361="","",'Books Register'!A361)</f>
        <v/>
      </c>
      <c r="B361" s="67" t="str">
        <f>IF(A361="","",'Books Register'!C361)</f>
        <v/>
      </c>
      <c r="C361" s="67" t="str">
        <f>IF(A361="","",'Books Register'!D361)</f>
        <v/>
      </c>
      <c r="D361" s="67" t="str">
        <f>IF(A361="","",'Books Register'!F361)</f>
        <v/>
      </c>
      <c r="E361" s="67" t="str">
        <f>IF(A361="","",'Books Register'!G361)</f>
        <v/>
      </c>
      <c r="F361" s="99" t="str">
        <f>IF(A361="","",'Books Register'!H361)</f>
        <v/>
      </c>
      <c r="G361" s="68" t="str">
        <f>IF(A361="","",'Books Register'!L361)</f>
        <v/>
      </c>
      <c r="H361" s="68" t="str">
        <f>IF(A361="","",'Books Register'!M361)</f>
        <v/>
      </c>
      <c r="I361" s="68" t="str">
        <f>IF(A361="","",'Books Register'!N361)</f>
        <v/>
      </c>
      <c r="J361" s="68" t="str">
        <f>IF(A361="","",'Books Register'!O361)</f>
        <v/>
      </c>
      <c r="K361" s="68" t="str">
        <f>IF(A361="","",'Books Register'!P361)</f>
        <v/>
      </c>
      <c r="L361" s="68" t="str">
        <f>IF(A361="","",'Books Register'!AN361)</f>
        <v/>
      </c>
      <c r="M361" s="67" t="str">
        <f>IF(A361="","",'Books Register'!AW361)</f>
        <v/>
      </c>
      <c r="N361" s="67" t="str">
        <f>IF(M361="","",INDEX('GSTR-2B IMS'!$G$5:$G$504,M361))</f>
        <v/>
      </c>
      <c r="O361" s="99" t="str">
        <f>IF(M361="","",INDEX('GSTR-2B IMS'!$H$5:$H$504,M361))</f>
        <v/>
      </c>
      <c r="P361" s="68" t="str">
        <f>IF(M361="","",INDEX('GSTR-2B IMS'!$L$5:$L$504,M361))</f>
        <v/>
      </c>
      <c r="Q361" s="68" t="str">
        <f>IF(M361="","",INDEX('GSTR-2B IMS'!$M$5:$M$504,M361))</f>
        <v/>
      </c>
      <c r="R361" s="68" t="str">
        <f>IF(M361="","",INDEX('GSTR-2B IMS'!$N$5:$N$504,M361))</f>
        <v/>
      </c>
      <c r="S361" s="68" t="str">
        <f>IF(M361="","",INDEX('GSTR-2B IMS'!$O$5:$O$504,M361))</f>
        <v/>
      </c>
      <c r="T361" s="68" t="str">
        <f>IF(M361="","",INDEX('GSTR-2B IMS'!$P$5:$P$504,M361))</f>
        <v/>
      </c>
      <c r="U361" s="68" t="str">
        <f>IF(M361="","",INDEX('GSTR-2B IMS'!$AF$5:$AF$504,M361))</f>
        <v/>
      </c>
      <c r="V361" s="68" t="str">
        <f t="shared" si="10"/>
        <v/>
      </c>
      <c r="W361" s="68" t="str">
        <f t="shared" si="11"/>
        <v/>
      </c>
      <c r="X361" s="67" t="str">
        <f>IF(A361="","",'Books Register'!AX361)</f>
        <v/>
      </c>
      <c r="Y361" s="67" t="str">
        <f>IF(A361="","",'Books Register'!AV361)</f>
        <v/>
      </c>
      <c r="Z361" s="69" t="str">
        <f>IF(A361="","",'Books Register'!AY361)</f>
        <v/>
      </c>
      <c r="AA361" s="70" t="str">
        <f>IF(A361="","",IF(OR(X361="Duplicate",Y361&lt;&gt;"PASS"),"Critical",IF(X361="Only in Books","High",IF(X361="Exact",IF(ABS(N(W361))&gt;=Setup!$B$23,"High","Low"),"Medium"))))</f>
        <v/>
      </c>
    </row>
    <row r="362" spans="1:27" ht="37.950000000000003" customHeight="1" x14ac:dyDescent="0.25">
      <c r="A362" s="98" t="str">
        <f>IF('Books Register'!A362="","",'Books Register'!A362)</f>
        <v/>
      </c>
      <c r="B362" s="67" t="str">
        <f>IF(A362="","",'Books Register'!C362)</f>
        <v/>
      </c>
      <c r="C362" s="67" t="str">
        <f>IF(A362="","",'Books Register'!D362)</f>
        <v/>
      </c>
      <c r="D362" s="67" t="str">
        <f>IF(A362="","",'Books Register'!F362)</f>
        <v/>
      </c>
      <c r="E362" s="67" t="str">
        <f>IF(A362="","",'Books Register'!G362)</f>
        <v/>
      </c>
      <c r="F362" s="99" t="str">
        <f>IF(A362="","",'Books Register'!H362)</f>
        <v/>
      </c>
      <c r="G362" s="68" t="str">
        <f>IF(A362="","",'Books Register'!L362)</f>
        <v/>
      </c>
      <c r="H362" s="68" t="str">
        <f>IF(A362="","",'Books Register'!M362)</f>
        <v/>
      </c>
      <c r="I362" s="68" t="str">
        <f>IF(A362="","",'Books Register'!N362)</f>
        <v/>
      </c>
      <c r="J362" s="68" t="str">
        <f>IF(A362="","",'Books Register'!O362)</f>
        <v/>
      </c>
      <c r="K362" s="68" t="str">
        <f>IF(A362="","",'Books Register'!P362)</f>
        <v/>
      </c>
      <c r="L362" s="68" t="str">
        <f>IF(A362="","",'Books Register'!AN362)</f>
        <v/>
      </c>
      <c r="M362" s="67" t="str">
        <f>IF(A362="","",'Books Register'!AW362)</f>
        <v/>
      </c>
      <c r="N362" s="67" t="str">
        <f>IF(M362="","",INDEX('GSTR-2B IMS'!$G$5:$G$504,M362))</f>
        <v/>
      </c>
      <c r="O362" s="99" t="str">
        <f>IF(M362="","",INDEX('GSTR-2B IMS'!$H$5:$H$504,M362))</f>
        <v/>
      </c>
      <c r="P362" s="68" t="str">
        <f>IF(M362="","",INDEX('GSTR-2B IMS'!$L$5:$L$504,M362))</f>
        <v/>
      </c>
      <c r="Q362" s="68" t="str">
        <f>IF(M362="","",INDEX('GSTR-2B IMS'!$M$5:$M$504,M362))</f>
        <v/>
      </c>
      <c r="R362" s="68" t="str">
        <f>IF(M362="","",INDEX('GSTR-2B IMS'!$N$5:$N$504,M362))</f>
        <v/>
      </c>
      <c r="S362" s="68" t="str">
        <f>IF(M362="","",INDEX('GSTR-2B IMS'!$O$5:$O$504,M362))</f>
        <v/>
      </c>
      <c r="T362" s="68" t="str">
        <f>IF(M362="","",INDEX('GSTR-2B IMS'!$P$5:$P$504,M362))</f>
        <v/>
      </c>
      <c r="U362" s="68" t="str">
        <f>IF(M362="","",INDEX('GSTR-2B IMS'!$AF$5:$AF$504,M362))</f>
        <v/>
      </c>
      <c r="V362" s="68" t="str">
        <f t="shared" si="10"/>
        <v/>
      </c>
      <c r="W362" s="68" t="str">
        <f t="shared" si="11"/>
        <v/>
      </c>
      <c r="X362" s="67" t="str">
        <f>IF(A362="","",'Books Register'!AX362)</f>
        <v/>
      </c>
      <c r="Y362" s="67" t="str">
        <f>IF(A362="","",'Books Register'!AV362)</f>
        <v/>
      </c>
      <c r="Z362" s="69" t="str">
        <f>IF(A362="","",'Books Register'!AY362)</f>
        <v/>
      </c>
      <c r="AA362" s="70" t="str">
        <f>IF(A362="","",IF(OR(X362="Duplicate",Y362&lt;&gt;"PASS"),"Critical",IF(X362="Only in Books","High",IF(X362="Exact",IF(ABS(N(W362))&gt;=Setup!$B$23,"High","Low"),"Medium"))))</f>
        <v/>
      </c>
    </row>
    <row r="363" spans="1:27" ht="37.950000000000003" customHeight="1" x14ac:dyDescent="0.25">
      <c r="A363" s="98" t="str">
        <f>IF('Books Register'!A363="","",'Books Register'!A363)</f>
        <v/>
      </c>
      <c r="B363" s="67" t="str">
        <f>IF(A363="","",'Books Register'!C363)</f>
        <v/>
      </c>
      <c r="C363" s="67" t="str">
        <f>IF(A363="","",'Books Register'!D363)</f>
        <v/>
      </c>
      <c r="D363" s="67" t="str">
        <f>IF(A363="","",'Books Register'!F363)</f>
        <v/>
      </c>
      <c r="E363" s="67" t="str">
        <f>IF(A363="","",'Books Register'!G363)</f>
        <v/>
      </c>
      <c r="F363" s="99" t="str">
        <f>IF(A363="","",'Books Register'!H363)</f>
        <v/>
      </c>
      <c r="G363" s="68" t="str">
        <f>IF(A363="","",'Books Register'!L363)</f>
        <v/>
      </c>
      <c r="H363" s="68" t="str">
        <f>IF(A363="","",'Books Register'!M363)</f>
        <v/>
      </c>
      <c r="I363" s="68" t="str">
        <f>IF(A363="","",'Books Register'!N363)</f>
        <v/>
      </c>
      <c r="J363" s="68" t="str">
        <f>IF(A363="","",'Books Register'!O363)</f>
        <v/>
      </c>
      <c r="K363" s="68" t="str">
        <f>IF(A363="","",'Books Register'!P363)</f>
        <v/>
      </c>
      <c r="L363" s="68" t="str">
        <f>IF(A363="","",'Books Register'!AN363)</f>
        <v/>
      </c>
      <c r="M363" s="67" t="str">
        <f>IF(A363="","",'Books Register'!AW363)</f>
        <v/>
      </c>
      <c r="N363" s="67" t="str">
        <f>IF(M363="","",INDEX('GSTR-2B IMS'!$G$5:$G$504,M363))</f>
        <v/>
      </c>
      <c r="O363" s="99" t="str">
        <f>IF(M363="","",INDEX('GSTR-2B IMS'!$H$5:$H$504,M363))</f>
        <v/>
      </c>
      <c r="P363" s="68" t="str">
        <f>IF(M363="","",INDEX('GSTR-2B IMS'!$L$5:$L$504,M363))</f>
        <v/>
      </c>
      <c r="Q363" s="68" t="str">
        <f>IF(M363="","",INDEX('GSTR-2B IMS'!$M$5:$M$504,M363))</f>
        <v/>
      </c>
      <c r="R363" s="68" t="str">
        <f>IF(M363="","",INDEX('GSTR-2B IMS'!$N$5:$N$504,M363))</f>
        <v/>
      </c>
      <c r="S363" s="68" t="str">
        <f>IF(M363="","",INDEX('GSTR-2B IMS'!$O$5:$O$504,M363))</f>
        <v/>
      </c>
      <c r="T363" s="68" t="str">
        <f>IF(M363="","",INDEX('GSTR-2B IMS'!$P$5:$P$504,M363))</f>
        <v/>
      </c>
      <c r="U363" s="68" t="str">
        <f>IF(M363="","",INDEX('GSTR-2B IMS'!$AF$5:$AF$504,M363))</f>
        <v/>
      </c>
      <c r="V363" s="68" t="str">
        <f t="shared" si="10"/>
        <v/>
      </c>
      <c r="W363" s="68" t="str">
        <f t="shared" si="11"/>
        <v/>
      </c>
      <c r="X363" s="67" t="str">
        <f>IF(A363="","",'Books Register'!AX363)</f>
        <v/>
      </c>
      <c r="Y363" s="67" t="str">
        <f>IF(A363="","",'Books Register'!AV363)</f>
        <v/>
      </c>
      <c r="Z363" s="69" t="str">
        <f>IF(A363="","",'Books Register'!AY363)</f>
        <v/>
      </c>
      <c r="AA363" s="70" t="str">
        <f>IF(A363="","",IF(OR(X363="Duplicate",Y363&lt;&gt;"PASS"),"Critical",IF(X363="Only in Books","High",IF(X363="Exact",IF(ABS(N(W363))&gt;=Setup!$B$23,"High","Low"),"Medium"))))</f>
        <v/>
      </c>
    </row>
    <row r="364" spans="1:27" ht="37.950000000000003" customHeight="1" x14ac:dyDescent="0.25">
      <c r="A364" s="98" t="str">
        <f>IF('Books Register'!A364="","",'Books Register'!A364)</f>
        <v/>
      </c>
      <c r="B364" s="67" t="str">
        <f>IF(A364="","",'Books Register'!C364)</f>
        <v/>
      </c>
      <c r="C364" s="67" t="str">
        <f>IF(A364="","",'Books Register'!D364)</f>
        <v/>
      </c>
      <c r="D364" s="67" t="str">
        <f>IF(A364="","",'Books Register'!F364)</f>
        <v/>
      </c>
      <c r="E364" s="67" t="str">
        <f>IF(A364="","",'Books Register'!G364)</f>
        <v/>
      </c>
      <c r="F364" s="99" t="str">
        <f>IF(A364="","",'Books Register'!H364)</f>
        <v/>
      </c>
      <c r="G364" s="68" t="str">
        <f>IF(A364="","",'Books Register'!L364)</f>
        <v/>
      </c>
      <c r="H364" s="68" t="str">
        <f>IF(A364="","",'Books Register'!M364)</f>
        <v/>
      </c>
      <c r="I364" s="68" t="str">
        <f>IF(A364="","",'Books Register'!N364)</f>
        <v/>
      </c>
      <c r="J364" s="68" t="str">
        <f>IF(A364="","",'Books Register'!O364)</f>
        <v/>
      </c>
      <c r="K364" s="68" t="str">
        <f>IF(A364="","",'Books Register'!P364)</f>
        <v/>
      </c>
      <c r="L364" s="68" t="str">
        <f>IF(A364="","",'Books Register'!AN364)</f>
        <v/>
      </c>
      <c r="M364" s="67" t="str">
        <f>IF(A364="","",'Books Register'!AW364)</f>
        <v/>
      </c>
      <c r="N364" s="67" t="str">
        <f>IF(M364="","",INDEX('GSTR-2B IMS'!$G$5:$G$504,M364))</f>
        <v/>
      </c>
      <c r="O364" s="99" t="str">
        <f>IF(M364="","",INDEX('GSTR-2B IMS'!$H$5:$H$504,M364))</f>
        <v/>
      </c>
      <c r="P364" s="68" t="str">
        <f>IF(M364="","",INDEX('GSTR-2B IMS'!$L$5:$L$504,M364))</f>
        <v/>
      </c>
      <c r="Q364" s="68" t="str">
        <f>IF(M364="","",INDEX('GSTR-2B IMS'!$M$5:$M$504,M364))</f>
        <v/>
      </c>
      <c r="R364" s="68" t="str">
        <f>IF(M364="","",INDEX('GSTR-2B IMS'!$N$5:$N$504,M364))</f>
        <v/>
      </c>
      <c r="S364" s="68" t="str">
        <f>IF(M364="","",INDEX('GSTR-2B IMS'!$O$5:$O$504,M364))</f>
        <v/>
      </c>
      <c r="T364" s="68" t="str">
        <f>IF(M364="","",INDEX('GSTR-2B IMS'!$P$5:$P$504,M364))</f>
        <v/>
      </c>
      <c r="U364" s="68" t="str">
        <f>IF(M364="","",INDEX('GSTR-2B IMS'!$AF$5:$AF$504,M364))</f>
        <v/>
      </c>
      <c r="V364" s="68" t="str">
        <f t="shared" si="10"/>
        <v/>
      </c>
      <c r="W364" s="68" t="str">
        <f t="shared" si="11"/>
        <v/>
      </c>
      <c r="X364" s="67" t="str">
        <f>IF(A364="","",'Books Register'!AX364)</f>
        <v/>
      </c>
      <c r="Y364" s="67" t="str">
        <f>IF(A364="","",'Books Register'!AV364)</f>
        <v/>
      </c>
      <c r="Z364" s="69" t="str">
        <f>IF(A364="","",'Books Register'!AY364)</f>
        <v/>
      </c>
      <c r="AA364" s="70" t="str">
        <f>IF(A364="","",IF(OR(X364="Duplicate",Y364&lt;&gt;"PASS"),"Critical",IF(X364="Only in Books","High",IF(X364="Exact",IF(ABS(N(W364))&gt;=Setup!$B$23,"High","Low"),"Medium"))))</f>
        <v/>
      </c>
    </row>
    <row r="365" spans="1:27" ht="37.950000000000003" customHeight="1" x14ac:dyDescent="0.25">
      <c r="A365" s="98" t="str">
        <f>IF('Books Register'!A365="","",'Books Register'!A365)</f>
        <v/>
      </c>
      <c r="B365" s="67" t="str">
        <f>IF(A365="","",'Books Register'!C365)</f>
        <v/>
      </c>
      <c r="C365" s="67" t="str">
        <f>IF(A365="","",'Books Register'!D365)</f>
        <v/>
      </c>
      <c r="D365" s="67" t="str">
        <f>IF(A365="","",'Books Register'!F365)</f>
        <v/>
      </c>
      <c r="E365" s="67" t="str">
        <f>IF(A365="","",'Books Register'!G365)</f>
        <v/>
      </c>
      <c r="F365" s="99" t="str">
        <f>IF(A365="","",'Books Register'!H365)</f>
        <v/>
      </c>
      <c r="G365" s="68" t="str">
        <f>IF(A365="","",'Books Register'!L365)</f>
        <v/>
      </c>
      <c r="H365" s="68" t="str">
        <f>IF(A365="","",'Books Register'!M365)</f>
        <v/>
      </c>
      <c r="I365" s="68" t="str">
        <f>IF(A365="","",'Books Register'!N365)</f>
        <v/>
      </c>
      <c r="J365" s="68" t="str">
        <f>IF(A365="","",'Books Register'!O365)</f>
        <v/>
      </c>
      <c r="K365" s="68" t="str">
        <f>IF(A365="","",'Books Register'!P365)</f>
        <v/>
      </c>
      <c r="L365" s="68" t="str">
        <f>IF(A365="","",'Books Register'!AN365)</f>
        <v/>
      </c>
      <c r="M365" s="67" t="str">
        <f>IF(A365="","",'Books Register'!AW365)</f>
        <v/>
      </c>
      <c r="N365" s="67" t="str">
        <f>IF(M365="","",INDEX('GSTR-2B IMS'!$G$5:$G$504,M365))</f>
        <v/>
      </c>
      <c r="O365" s="99" t="str">
        <f>IF(M365="","",INDEX('GSTR-2B IMS'!$H$5:$H$504,M365))</f>
        <v/>
      </c>
      <c r="P365" s="68" t="str">
        <f>IF(M365="","",INDEX('GSTR-2B IMS'!$L$5:$L$504,M365))</f>
        <v/>
      </c>
      <c r="Q365" s="68" t="str">
        <f>IF(M365="","",INDEX('GSTR-2B IMS'!$M$5:$M$504,M365))</f>
        <v/>
      </c>
      <c r="R365" s="68" t="str">
        <f>IF(M365="","",INDEX('GSTR-2B IMS'!$N$5:$N$504,M365))</f>
        <v/>
      </c>
      <c r="S365" s="68" t="str">
        <f>IF(M365="","",INDEX('GSTR-2B IMS'!$O$5:$O$504,M365))</f>
        <v/>
      </c>
      <c r="T365" s="68" t="str">
        <f>IF(M365="","",INDEX('GSTR-2B IMS'!$P$5:$P$504,M365))</f>
        <v/>
      </c>
      <c r="U365" s="68" t="str">
        <f>IF(M365="","",INDEX('GSTR-2B IMS'!$AF$5:$AF$504,M365))</f>
        <v/>
      </c>
      <c r="V365" s="68" t="str">
        <f t="shared" si="10"/>
        <v/>
      </c>
      <c r="W365" s="68" t="str">
        <f t="shared" si="11"/>
        <v/>
      </c>
      <c r="X365" s="67" t="str">
        <f>IF(A365="","",'Books Register'!AX365)</f>
        <v/>
      </c>
      <c r="Y365" s="67" t="str">
        <f>IF(A365="","",'Books Register'!AV365)</f>
        <v/>
      </c>
      <c r="Z365" s="69" t="str">
        <f>IF(A365="","",'Books Register'!AY365)</f>
        <v/>
      </c>
      <c r="AA365" s="70" t="str">
        <f>IF(A365="","",IF(OR(X365="Duplicate",Y365&lt;&gt;"PASS"),"Critical",IF(X365="Only in Books","High",IF(X365="Exact",IF(ABS(N(W365))&gt;=Setup!$B$23,"High","Low"),"Medium"))))</f>
        <v/>
      </c>
    </row>
    <row r="366" spans="1:27" ht="37.950000000000003" customHeight="1" x14ac:dyDescent="0.25">
      <c r="A366" s="98" t="str">
        <f>IF('Books Register'!A366="","",'Books Register'!A366)</f>
        <v/>
      </c>
      <c r="B366" s="67" t="str">
        <f>IF(A366="","",'Books Register'!C366)</f>
        <v/>
      </c>
      <c r="C366" s="67" t="str">
        <f>IF(A366="","",'Books Register'!D366)</f>
        <v/>
      </c>
      <c r="D366" s="67" t="str">
        <f>IF(A366="","",'Books Register'!F366)</f>
        <v/>
      </c>
      <c r="E366" s="67" t="str">
        <f>IF(A366="","",'Books Register'!G366)</f>
        <v/>
      </c>
      <c r="F366" s="99" t="str">
        <f>IF(A366="","",'Books Register'!H366)</f>
        <v/>
      </c>
      <c r="G366" s="68" t="str">
        <f>IF(A366="","",'Books Register'!L366)</f>
        <v/>
      </c>
      <c r="H366" s="68" t="str">
        <f>IF(A366="","",'Books Register'!M366)</f>
        <v/>
      </c>
      <c r="I366" s="68" t="str">
        <f>IF(A366="","",'Books Register'!N366)</f>
        <v/>
      </c>
      <c r="J366" s="68" t="str">
        <f>IF(A366="","",'Books Register'!O366)</f>
        <v/>
      </c>
      <c r="K366" s="68" t="str">
        <f>IF(A366="","",'Books Register'!P366)</f>
        <v/>
      </c>
      <c r="L366" s="68" t="str">
        <f>IF(A366="","",'Books Register'!AN366)</f>
        <v/>
      </c>
      <c r="M366" s="67" t="str">
        <f>IF(A366="","",'Books Register'!AW366)</f>
        <v/>
      </c>
      <c r="N366" s="67" t="str">
        <f>IF(M366="","",INDEX('GSTR-2B IMS'!$G$5:$G$504,M366))</f>
        <v/>
      </c>
      <c r="O366" s="99" t="str">
        <f>IF(M366="","",INDEX('GSTR-2B IMS'!$H$5:$H$504,M366))</f>
        <v/>
      </c>
      <c r="P366" s="68" t="str">
        <f>IF(M366="","",INDEX('GSTR-2B IMS'!$L$5:$L$504,M366))</f>
        <v/>
      </c>
      <c r="Q366" s="68" t="str">
        <f>IF(M366="","",INDEX('GSTR-2B IMS'!$M$5:$M$504,M366))</f>
        <v/>
      </c>
      <c r="R366" s="68" t="str">
        <f>IF(M366="","",INDEX('GSTR-2B IMS'!$N$5:$N$504,M366))</f>
        <v/>
      </c>
      <c r="S366" s="68" t="str">
        <f>IF(M366="","",INDEX('GSTR-2B IMS'!$O$5:$O$504,M366))</f>
        <v/>
      </c>
      <c r="T366" s="68" t="str">
        <f>IF(M366="","",INDEX('GSTR-2B IMS'!$P$5:$P$504,M366))</f>
        <v/>
      </c>
      <c r="U366" s="68" t="str">
        <f>IF(M366="","",INDEX('GSTR-2B IMS'!$AF$5:$AF$504,M366))</f>
        <v/>
      </c>
      <c r="V366" s="68" t="str">
        <f t="shared" si="10"/>
        <v/>
      </c>
      <c r="W366" s="68" t="str">
        <f t="shared" si="11"/>
        <v/>
      </c>
      <c r="X366" s="67" t="str">
        <f>IF(A366="","",'Books Register'!AX366)</f>
        <v/>
      </c>
      <c r="Y366" s="67" t="str">
        <f>IF(A366="","",'Books Register'!AV366)</f>
        <v/>
      </c>
      <c r="Z366" s="69" t="str">
        <f>IF(A366="","",'Books Register'!AY366)</f>
        <v/>
      </c>
      <c r="AA366" s="70" t="str">
        <f>IF(A366="","",IF(OR(X366="Duplicate",Y366&lt;&gt;"PASS"),"Critical",IF(X366="Only in Books","High",IF(X366="Exact",IF(ABS(N(W366))&gt;=Setup!$B$23,"High","Low"),"Medium"))))</f>
        <v/>
      </c>
    </row>
    <row r="367" spans="1:27" ht="37.950000000000003" customHeight="1" x14ac:dyDescent="0.25">
      <c r="A367" s="98" t="str">
        <f>IF('Books Register'!A367="","",'Books Register'!A367)</f>
        <v/>
      </c>
      <c r="B367" s="67" t="str">
        <f>IF(A367="","",'Books Register'!C367)</f>
        <v/>
      </c>
      <c r="C367" s="67" t="str">
        <f>IF(A367="","",'Books Register'!D367)</f>
        <v/>
      </c>
      <c r="D367" s="67" t="str">
        <f>IF(A367="","",'Books Register'!F367)</f>
        <v/>
      </c>
      <c r="E367" s="67" t="str">
        <f>IF(A367="","",'Books Register'!G367)</f>
        <v/>
      </c>
      <c r="F367" s="99" t="str">
        <f>IF(A367="","",'Books Register'!H367)</f>
        <v/>
      </c>
      <c r="G367" s="68" t="str">
        <f>IF(A367="","",'Books Register'!L367)</f>
        <v/>
      </c>
      <c r="H367" s="68" t="str">
        <f>IF(A367="","",'Books Register'!M367)</f>
        <v/>
      </c>
      <c r="I367" s="68" t="str">
        <f>IF(A367="","",'Books Register'!N367)</f>
        <v/>
      </c>
      <c r="J367" s="68" t="str">
        <f>IF(A367="","",'Books Register'!O367)</f>
        <v/>
      </c>
      <c r="K367" s="68" t="str">
        <f>IF(A367="","",'Books Register'!P367)</f>
        <v/>
      </c>
      <c r="L367" s="68" t="str">
        <f>IF(A367="","",'Books Register'!AN367)</f>
        <v/>
      </c>
      <c r="M367" s="67" t="str">
        <f>IF(A367="","",'Books Register'!AW367)</f>
        <v/>
      </c>
      <c r="N367" s="67" t="str">
        <f>IF(M367="","",INDEX('GSTR-2B IMS'!$G$5:$G$504,M367))</f>
        <v/>
      </c>
      <c r="O367" s="99" t="str">
        <f>IF(M367="","",INDEX('GSTR-2B IMS'!$H$5:$H$504,M367))</f>
        <v/>
      </c>
      <c r="P367" s="68" t="str">
        <f>IF(M367="","",INDEX('GSTR-2B IMS'!$L$5:$L$504,M367))</f>
        <v/>
      </c>
      <c r="Q367" s="68" t="str">
        <f>IF(M367="","",INDEX('GSTR-2B IMS'!$M$5:$M$504,M367))</f>
        <v/>
      </c>
      <c r="R367" s="68" t="str">
        <f>IF(M367="","",INDEX('GSTR-2B IMS'!$N$5:$N$504,M367))</f>
        <v/>
      </c>
      <c r="S367" s="68" t="str">
        <f>IF(M367="","",INDEX('GSTR-2B IMS'!$O$5:$O$504,M367))</f>
        <v/>
      </c>
      <c r="T367" s="68" t="str">
        <f>IF(M367="","",INDEX('GSTR-2B IMS'!$P$5:$P$504,M367))</f>
        <v/>
      </c>
      <c r="U367" s="68" t="str">
        <f>IF(M367="","",INDEX('GSTR-2B IMS'!$AF$5:$AF$504,M367))</f>
        <v/>
      </c>
      <c r="V367" s="68" t="str">
        <f t="shared" si="10"/>
        <v/>
      </c>
      <c r="W367" s="68" t="str">
        <f t="shared" si="11"/>
        <v/>
      </c>
      <c r="X367" s="67" t="str">
        <f>IF(A367="","",'Books Register'!AX367)</f>
        <v/>
      </c>
      <c r="Y367" s="67" t="str">
        <f>IF(A367="","",'Books Register'!AV367)</f>
        <v/>
      </c>
      <c r="Z367" s="69" t="str">
        <f>IF(A367="","",'Books Register'!AY367)</f>
        <v/>
      </c>
      <c r="AA367" s="70" t="str">
        <f>IF(A367="","",IF(OR(X367="Duplicate",Y367&lt;&gt;"PASS"),"Critical",IF(X367="Only in Books","High",IF(X367="Exact",IF(ABS(N(W367))&gt;=Setup!$B$23,"High","Low"),"Medium"))))</f>
        <v/>
      </c>
    </row>
    <row r="368" spans="1:27" ht="37.950000000000003" customHeight="1" x14ac:dyDescent="0.25">
      <c r="A368" s="98" t="str">
        <f>IF('Books Register'!A368="","",'Books Register'!A368)</f>
        <v/>
      </c>
      <c r="B368" s="67" t="str">
        <f>IF(A368="","",'Books Register'!C368)</f>
        <v/>
      </c>
      <c r="C368" s="67" t="str">
        <f>IF(A368="","",'Books Register'!D368)</f>
        <v/>
      </c>
      <c r="D368" s="67" t="str">
        <f>IF(A368="","",'Books Register'!F368)</f>
        <v/>
      </c>
      <c r="E368" s="67" t="str">
        <f>IF(A368="","",'Books Register'!G368)</f>
        <v/>
      </c>
      <c r="F368" s="99" t="str">
        <f>IF(A368="","",'Books Register'!H368)</f>
        <v/>
      </c>
      <c r="G368" s="68" t="str">
        <f>IF(A368="","",'Books Register'!L368)</f>
        <v/>
      </c>
      <c r="H368" s="68" t="str">
        <f>IF(A368="","",'Books Register'!M368)</f>
        <v/>
      </c>
      <c r="I368" s="68" t="str">
        <f>IF(A368="","",'Books Register'!N368)</f>
        <v/>
      </c>
      <c r="J368" s="68" t="str">
        <f>IF(A368="","",'Books Register'!O368)</f>
        <v/>
      </c>
      <c r="K368" s="68" t="str">
        <f>IF(A368="","",'Books Register'!P368)</f>
        <v/>
      </c>
      <c r="L368" s="68" t="str">
        <f>IF(A368="","",'Books Register'!AN368)</f>
        <v/>
      </c>
      <c r="M368" s="67" t="str">
        <f>IF(A368="","",'Books Register'!AW368)</f>
        <v/>
      </c>
      <c r="N368" s="67" t="str">
        <f>IF(M368="","",INDEX('GSTR-2B IMS'!$G$5:$G$504,M368))</f>
        <v/>
      </c>
      <c r="O368" s="99" t="str">
        <f>IF(M368="","",INDEX('GSTR-2B IMS'!$H$5:$H$504,M368))</f>
        <v/>
      </c>
      <c r="P368" s="68" t="str">
        <f>IF(M368="","",INDEX('GSTR-2B IMS'!$L$5:$L$504,M368))</f>
        <v/>
      </c>
      <c r="Q368" s="68" t="str">
        <f>IF(M368="","",INDEX('GSTR-2B IMS'!$M$5:$M$504,M368))</f>
        <v/>
      </c>
      <c r="R368" s="68" t="str">
        <f>IF(M368="","",INDEX('GSTR-2B IMS'!$N$5:$N$504,M368))</f>
        <v/>
      </c>
      <c r="S368" s="68" t="str">
        <f>IF(M368="","",INDEX('GSTR-2B IMS'!$O$5:$O$504,M368))</f>
        <v/>
      </c>
      <c r="T368" s="68" t="str">
        <f>IF(M368="","",INDEX('GSTR-2B IMS'!$P$5:$P$504,M368))</f>
        <v/>
      </c>
      <c r="U368" s="68" t="str">
        <f>IF(M368="","",INDEX('GSTR-2B IMS'!$AF$5:$AF$504,M368))</f>
        <v/>
      </c>
      <c r="V368" s="68" t="str">
        <f t="shared" si="10"/>
        <v/>
      </c>
      <c r="W368" s="68" t="str">
        <f t="shared" si="11"/>
        <v/>
      </c>
      <c r="X368" s="67" t="str">
        <f>IF(A368="","",'Books Register'!AX368)</f>
        <v/>
      </c>
      <c r="Y368" s="67" t="str">
        <f>IF(A368="","",'Books Register'!AV368)</f>
        <v/>
      </c>
      <c r="Z368" s="69" t="str">
        <f>IF(A368="","",'Books Register'!AY368)</f>
        <v/>
      </c>
      <c r="AA368" s="70" t="str">
        <f>IF(A368="","",IF(OR(X368="Duplicate",Y368&lt;&gt;"PASS"),"Critical",IF(X368="Only in Books","High",IF(X368="Exact",IF(ABS(N(W368))&gt;=Setup!$B$23,"High","Low"),"Medium"))))</f>
        <v/>
      </c>
    </row>
    <row r="369" spans="1:27" ht="37.950000000000003" customHeight="1" x14ac:dyDescent="0.25">
      <c r="A369" s="98" t="str">
        <f>IF('Books Register'!A369="","",'Books Register'!A369)</f>
        <v/>
      </c>
      <c r="B369" s="67" t="str">
        <f>IF(A369="","",'Books Register'!C369)</f>
        <v/>
      </c>
      <c r="C369" s="67" t="str">
        <f>IF(A369="","",'Books Register'!D369)</f>
        <v/>
      </c>
      <c r="D369" s="67" t="str">
        <f>IF(A369="","",'Books Register'!F369)</f>
        <v/>
      </c>
      <c r="E369" s="67" t="str">
        <f>IF(A369="","",'Books Register'!G369)</f>
        <v/>
      </c>
      <c r="F369" s="99" t="str">
        <f>IF(A369="","",'Books Register'!H369)</f>
        <v/>
      </c>
      <c r="G369" s="68" t="str">
        <f>IF(A369="","",'Books Register'!L369)</f>
        <v/>
      </c>
      <c r="H369" s="68" t="str">
        <f>IF(A369="","",'Books Register'!M369)</f>
        <v/>
      </c>
      <c r="I369" s="68" t="str">
        <f>IF(A369="","",'Books Register'!N369)</f>
        <v/>
      </c>
      <c r="J369" s="68" t="str">
        <f>IF(A369="","",'Books Register'!O369)</f>
        <v/>
      </c>
      <c r="K369" s="68" t="str">
        <f>IF(A369="","",'Books Register'!P369)</f>
        <v/>
      </c>
      <c r="L369" s="68" t="str">
        <f>IF(A369="","",'Books Register'!AN369)</f>
        <v/>
      </c>
      <c r="M369" s="67" t="str">
        <f>IF(A369="","",'Books Register'!AW369)</f>
        <v/>
      </c>
      <c r="N369" s="67" t="str">
        <f>IF(M369="","",INDEX('GSTR-2B IMS'!$G$5:$G$504,M369))</f>
        <v/>
      </c>
      <c r="O369" s="99" t="str">
        <f>IF(M369="","",INDEX('GSTR-2B IMS'!$H$5:$H$504,M369))</f>
        <v/>
      </c>
      <c r="P369" s="68" t="str">
        <f>IF(M369="","",INDEX('GSTR-2B IMS'!$L$5:$L$504,M369))</f>
        <v/>
      </c>
      <c r="Q369" s="68" t="str">
        <f>IF(M369="","",INDEX('GSTR-2B IMS'!$M$5:$M$504,M369))</f>
        <v/>
      </c>
      <c r="R369" s="68" t="str">
        <f>IF(M369="","",INDEX('GSTR-2B IMS'!$N$5:$N$504,M369))</f>
        <v/>
      </c>
      <c r="S369" s="68" t="str">
        <f>IF(M369="","",INDEX('GSTR-2B IMS'!$O$5:$O$504,M369))</f>
        <v/>
      </c>
      <c r="T369" s="68" t="str">
        <f>IF(M369="","",INDEX('GSTR-2B IMS'!$P$5:$P$504,M369))</f>
        <v/>
      </c>
      <c r="U369" s="68" t="str">
        <f>IF(M369="","",INDEX('GSTR-2B IMS'!$AF$5:$AF$504,M369))</f>
        <v/>
      </c>
      <c r="V369" s="68" t="str">
        <f t="shared" si="10"/>
        <v/>
      </c>
      <c r="W369" s="68" t="str">
        <f t="shared" si="11"/>
        <v/>
      </c>
      <c r="X369" s="67" t="str">
        <f>IF(A369="","",'Books Register'!AX369)</f>
        <v/>
      </c>
      <c r="Y369" s="67" t="str">
        <f>IF(A369="","",'Books Register'!AV369)</f>
        <v/>
      </c>
      <c r="Z369" s="69" t="str">
        <f>IF(A369="","",'Books Register'!AY369)</f>
        <v/>
      </c>
      <c r="AA369" s="70" t="str">
        <f>IF(A369="","",IF(OR(X369="Duplicate",Y369&lt;&gt;"PASS"),"Critical",IF(X369="Only in Books","High",IF(X369="Exact",IF(ABS(N(W369))&gt;=Setup!$B$23,"High","Low"),"Medium"))))</f>
        <v/>
      </c>
    </row>
    <row r="370" spans="1:27" ht="37.950000000000003" customHeight="1" x14ac:dyDescent="0.25">
      <c r="A370" s="98" t="str">
        <f>IF('Books Register'!A370="","",'Books Register'!A370)</f>
        <v/>
      </c>
      <c r="B370" s="67" t="str">
        <f>IF(A370="","",'Books Register'!C370)</f>
        <v/>
      </c>
      <c r="C370" s="67" t="str">
        <f>IF(A370="","",'Books Register'!D370)</f>
        <v/>
      </c>
      <c r="D370" s="67" t="str">
        <f>IF(A370="","",'Books Register'!F370)</f>
        <v/>
      </c>
      <c r="E370" s="67" t="str">
        <f>IF(A370="","",'Books Register'!G370)</f>
        <v/>
      </c>
      <c r="F370" s="99" t="str">
        <f>IF(A370="","",'Books Register'!H370)</f>
        <v/>
      </c>
      <c r="G370" s="68" t="str">
        <f>IF(A370="","",'Books Register'!L370)</f>
        <v/>
      </c>
      <c r="H370" s="68" t="str">
        <f>IF(A370="","",'Books Register'!M370)</f>
        <v/>
      </c>
      <c r="I370" s="68" t="str">
        <f>IF(A370="","",'Books Register'!N370)</f>
        <v/>
      </c>
      <c r="J370" s="68" t="str">
        <f>IF(A370="","",'Books Register'!O370)</f>
        <v/>
      </c>
      <c r="K370" s="68" t="str">
        <f>IF(A370="","",'Books Register'!P370)</f>
        <v/>
      </c>
      <c r="L370" s="68" t="str">
        <f>IF(A370="","",'Books Register'!AN370)</f>
        <v/>
      </c>
      <c r="M370" s="67" t="str">
        <f>IF(A370="","",'Books Register'!AW370)</f>
        <v/>
      </c>
      <c r="N370" s="67" t="str">
        <f>IF(M370="","",INDEX('GSTR-2B IMS'!$G$5:$G$504,M370))</f>
        <v/>
      </c>
      <c r="O370" s="99" t="str">
        <f>IF(M370="","",INDEX('GSTR-2B IMS'!$H$5:$H$504,M370))</f>
        <v/>
      </c>
      <c r="P370" s="68" t="str">
        <f>IF(M370="","",INDEX('GSTR-2B IMS'!$L$5:$L$504,M370))</f>
        <v/>
      </c>
      <c r="Q370" s="68" t="str">
        <f>IF(M370="","",INDEX('GSTR-2B IMS'!$M$5:$M$504,M370))</f>
        <v/>
      </c>
      <c r="R370" s="68" t="str">
        <f>IF(M370="","",INDEX('GSTR-2B IMS'!$N$5:$N$504,M370))</f>
        <v/>
      </c>
      <c r="S370" s="68" t="str">
        <f>IF(M370="","",INDEX('GSTR-2B IMS'!$O$5:$O$504,M370))</f>
        <v/>
      </c>
      <c r="T370" s="68" t="str">
        <f>IF(M370="","",INDEX('GSTR-2B IMS'!$P$5:$P$504,M370))</f>
        <v/>
      </c>
      <c r="U370" s="68" t="str">
        <f>IF(M370="","",INDEX('GSTR-2B IMS'!$AF$5:$AF$504,M370))</f>
        <v/>
      </c>
      <c r="V370" s="68" t="str">
        <f t="shared" si="10"/>
        <v/>
      </c>
      <c r="W370" s="68" t="str">
        <f t="shared" si="11"/>
        <v/>
      </c>
      <c r="X370" s="67" t="str">
        <f>IF(A370="","",'Books Register'!AX370)</f>
        <v/>
      </c>
      <c r="Y370" s="67" t="str">
        <f>IF(A370="","",'Books Register'!AV370)</f>
        <v/>
      </c>
      <c r="Z370" s="69" t="str">
        <f>IF(A370="","",'Books Register'!AY370)</f>
        <v/>
      </c>
      <c r="AA370" s="70" t="str">
        <f>IF(A370="","",IF(OR(X370="Duplicate",Y370&lt;&gt;"PASS"),"Critical",IF(X370="Only in Books","High",IF(X370="Exact",IF(ABS(N(W370))&gt;=Setup!$B$23,"High","Low"),"Medium"))))</f>
        <v/>
      </c>
    </row>
    <row r="371" spans="1:27" ht="37.950000000000003" customHeight="1" x14ac:dyDescent="0.25">
      <c r="A371" s="98" t="str">
        <f>IF('Books Register'!A371="","",'Books Register'!A371)</f>
        <v/>
      </c>
      <c r="B371" s="67" t="str">
        <f>IF(A371="","",'Books Register'!C371)</f>
        <v/>
      </c>
      <c r="C371" s="67" t="str">
        <f>IF(A371="","",'Books Register'!D371)</f>
        <v/>
      </c>
      <c r="D371" s="67" t="str">
        <f>IF(A371="","",'Books Register'!F371)</f>
        <v/>
      </c>
      <c r="E371" s="67" t="str">
        <f>IF(A371="","",'Books Register'!G371)</f>
        <v/>
      </c>
      <c r="F371" s="99" t="str">
        <f>IF(A371="","",'Books Register'!H371)</f>
        <v/>
      </c>
      <c r="G371" s="68" t="str">
        <f>IF(A371="","",'Books Register'!L371)</f>
        <v/>
      </c>
      <c r="H371" s="68" t="str">
        <f>IF(A371="","",'Books Register'!M371)</f>
        <v/>
      </c>
      <c r="I371" s="68" t="str">
        <f>IF(A371="","",'Books Register'!N371)</f>
        <v/>
      </c>
      <c r="J371" s="68" t="str">
        <f>IF(A371="","",'Books Register'!O371)</f>
        <v/>
      </c>
      <c r="K371" s="68" t="str">
        <f>IF(A371="","",'Books Register'!P371)</f>
        <v/>
      </c>
      <c r="L371" s="68" t="str">
        <f>IF(A371="","",'Books Register'!AN371)</f>
        <v/>
      </c>
      <c r="M371" s="67" t="str">
        <f>IF(A371="","",'Books Register'!AW371)</f>
        <v/>
      </c>
      <c r="N371" s="67" t="str">
        <f>IF(M371="","",INDEX('GSTR-2B IMS'!$G$5:$G$504,M371))</f>
        <v/>
      </c>
      <c r="O371" s="99" t="str">
        <f>IF(M371="","",INDEX('GSTR-2B IMS'!$H$5:$H$504,M371))</f>
        <v/>
      </c>
      <c r="P371" s="68" t="str">
        <f>IF(M371="","",INDEX('GSTR-2B IMS'!$L$5:$L$504,M371))</f>
        <v/>
      </c>
      <c r="Q371" s="68" t="str">
        <f>IF(M371="","",INDEX('GSTR-2B IMS'!$M$5:$M$504,M371))</f>
        <v/>
      </c>
      <c r="R371" s="68" t="str">
        <f>IF(M371="","",INDEX('GSTR-2B IMS'!$N$5:$N$504,M371))</f>
        <v/>
      </c>
      <c r="S371" s="68" t="str">
        <f>IF(M371="","",INDEX('GSTR-2B IMS'!$O$5:$O$504,M371))</f>
        <v/>
      </c>
      <c r="T371" s="68" t="str">
        <f>IF(M371="","",INDEX('GSTR-2B IMS'!$P$5:$P$504,M371))</f>
        <v/>
      </c>
      <c r="U371" s="68" t="str">
        <f>IF(M371="","",INDEX('GSTR-2B IMS'!$AF$5:$AF$504,M371))</f>
        <v/>
      </c>
      <c r="V371" s="68" t="str">
        <f t="shared" si="10"/>
        <v/>
      </c>
      <c r="W371" s="68" t="str">
        <f t="shared" si="11"/>
        <v/>
      </c>
      <c r="X371" s="67" t="str">
        <f>IF(A371="","",'Books Register'!AX371)</f>
        <v/>
      </c>
      <c r="Y371" s="67" t="str">
        <f>IF(A371="","",'Books Register'!AV371)</f>
        <v/>
      </c>
      <c r="Z371" s="69" t="str">
        <f>IF(A371="","",'Books Register'!AY371)</f>
        <v/>
      </c>
      <c r="AA371" s="70" t="str">
        <f>IF(A371="","",IF(OR(X371="Duplicate",Y371&lt;&gt;"PASS"),"Critical",IF(X371="Only in Books","High",IF(X371="Exact",IF(ABS(N(W371))&gt;=Setup!$B$23,"High","Low"),"Medium"))))</f>
        <v/>
      </c>
    </row>
    <row r="372" spans="1:27" ht="37.950000000000003" customHeight="1" x14ac:dyDescent="0.25">
      <c r="A372" s="98" t="str">
        <f>IF('Books Register'!A372="","",'Books Register'!A372)</f>
        <v/>
      </c>
      <c r="B372" s="67" t="str">
        <f>IF(A372="","",'Books Register'!C372)</f>
        <v/>
      </c>
      <c r="C372" s="67" t="str">
        <f>IF(A372="","",'Books Register'!D372)</f>
        <v/>
      </c>
      <c r="D372" s="67" t="str">
        <f>IF(A372="","",'Books Register'!F372)</f>
        <v/>
      </c>
      <c r="E372" s="67" t="str">
        <f>IF(A372="","",'Books Register'!G372)</f>
        <v/>
      </c>
      <c r="F372" s="99" t="str">
        <f>IF(A372="","",'Books Register'!H372)</f>
        <v/>
      </c>
      <c r="G372" s="68" t="str">
        <f>IF(A372="","",'Books Register'!L372)</f>
        <v/>
      </c>
      <c r="H372" s="68" t="str">
        <f>IF(A372="","",'Books Register'!M372)</f>
        <v/>
      </c>
      <c r="I372" s="68" t="str">
        <f>IF(A372="","",'Books Register'!N372)</f>
        <v/>
      </c>
      <c r="J372" s="68" t="str">
        <f>IF(A372="","",'Books Register'!O372)</f>
        <v/>
      </c>
      <c r="K372" s="68" t="str">
        <f>IF(A372="","",'Books Register'!P372)</f>
        <v/>
      </c>
      <c r="L372" s="68" t="str">
        <f>IF(A372="","",'Books Register'!AN372)</f>
        <v/>
      </c>
      <c r="M372" s="67" t="str">
        <f>IF(A372="","",'Books Register'!AW372)</f>
        <v/>
      </c>
      <c r="N372" s="67" t="str">
        <f>IF(M372="","",INDEX('GSTR-2B IMS'!$G$5:$G$504,M372))</f>
        <v/>
      </c>
      <c r="O372" s="99" t="str">
        <f>IF(M372="","",INDEX('GSTR-2B IMS'!$H$5:$H$504,M372))</f>
        <v/>
      </c>
      <c r="P372" s="68" t="str">
        <f>IF(M372="","",INDEX('GSTR-2B IMS'!$L$5:$L$504,M372))</f>
        <v/>
      </c>
      <c r="Q372" s="68" t="str">
        <f>IF(M372="","",INDEX('GSTR-2B IMS'!$M$5:$M$504,M372))</f>
        <v/>
      </c>
      <c r="R372" s="68" t="str">
        <f>IF(M372="","",INDEX('GSTR-2B IMS'!$N$5:$N$504,M372))</f>
        <v/>
      </c>
      <c r="S372" s="68" t="str">
        <f>IF(M372="","",INDEX('GSTR-2B IMS'!$O$5:$O$504,M372))</f>
        <v/>
      </c>
      <c r="T372" s="68" t="str">
        <f>IF(M372="","",INDEX('GSTR-2B IMS'!$P$5:$P$504,M372))</f>
        <v/>
      </c>
      <c r="U372" s="68" t="str">
        <f>IF(M372="","",INDEX('GSTR-2B IMS'!$AF$5:$AF$504,M372))</f>
        <v/>
      </c>
      <c r="V372" s="68" t="str">
        <f t="shared" si="10"/>
        <v/>
      </c>
      <c r="W372" s="68" t="str">
        <f t="shared" si="11"/>
        <v/>
      </c>
      <c r="X372" s="67" t="str">
        <f>IF(A372="","",'Books Register'!AX372)</f>
        <v/>
      </c>
      <c r="Y372" s="67" t="str">
        <f>IF(A372="","",'Books Register'!AV372)</f>
        <v/>
      </c>
      <c r="Z372" s="69" t="str">
        <f>IF(A372="","",'Books Register'!AY372)</f>
        <v/>
      </c>
      <c r="AA372" s="70" t="str">
        <f>IF(A372="","",IF(OR(X372="Duplicate",Y372&lt;&gt;"PASS"),"Critical",IF(X372="Only in Books","High",IF(X372="Exact",IF(ABS(N(W372))&gt;=Setup!$B$23,"High","Low"),"Medium"))))</f>
        <v/>
      </c>
    </row>
    <row r="373" spans="1:27" ht="37.950000000000003" customHeight="1" x14ac:dyDescent="0.25">
      <c r="A373" s="98" t="str">
        <f>IF('Books Register'!A373="","",'Books Register'!A373)</f>
        <v/>
      </c>
      <c r="B373" s="67" t="str">
        <f>IF(A373="","",'Books Register'!C373)</f>
        <v/>
      </c>
      <c r="C373" s="67" t="str">
        <f>IF(A373="","",'Books Register'!D373)</f>
        <v/>
      </c>
      <c r="D373" s="67" t="str">
        <f>IF(A373="","",'Books Register'!F373)</f>
        <v/>
      </c>
      <c r="E373" s="67" t="str">
        <f>IF(A373="","",'Books Register'!G373)</f>
        <v/>
      </c>
      <c r="F373" s="99" t="str">
        <f>IF(A373="","",'Books Register'!H373)</f>
        <v/>
      </c>
      <c r="G373" s="68" t="str">
        <f>IF(A373="","",'Books Register'!L373)</f>
        <v/>
      </c>
      <c r="H373" s="68" t="str">
        <f>IF(A373="","",'Books Register'!M373)</f>
        <v/>
      </c>
      <c r="I373" s="68" t="str">
        <f>IF(A373="","",'Books Register'!N373)</f>
        <v/>
      </c>
      <c r="J373" s="68" t="str">
        <f>IF(A373="","",'Books Register'!O373)</f>
        <v/>
      </c>
      <c r="K373" s="68" t="str">
        <f>IF(A373="","",'Books Register'!P373)</f>
        <v/>
      </c>
      <c r="L373" s="68" t="str">
        <f>IF(A373="","",'Books Register'!AN373)</f>
        <v/>
      </c>
      <c r="M373" s="67" t="str">
        <f>IF(A373="","",'Books Register'!AW373)</f>
        <v/>
      </c>
      <c r="N373" s="67" t="str">
        <f>IF(M373="","",INDEX('GSTR-2B IMS'!$G$5:$G$504,M373))</f>
        <v/>
      </c>
      <c r="O373" s="99" t="str">
        <f>IF(M373="","",INDEX('GSTR-2B IMS'!$H$5:$H$504,M373))</f>
        <v/>
      </c>
      <c r="P373" s="68" t="str">
        <f>IF(M373="","",INDEX('GSTR-2B IMS'!$L$5:$L$504,M373))</f>
        <v/>
      </c>
      <c r="Q373" s="68" t="str">
        <f>IF(M373="","",INDEX('GSTR-2B IMS'!$M$5:$M$504,M373))</f>
        <v/>
      </c>
      <c r="R373" s="68" t="str">
        <f>IF(M373="","",INDEX('GSTR-2B IMS'!$N$5:$N$504,M373))</f>
        <v/>
      </c>
      <c r="S373" s="68" t="str">
        <f>IF(M373="","",INDEX('GSTR-2B IMS'!$O$5:$O$504,M373))</f>
        <v/>
      </c>
      <c r="T373" s="68" t="str">
        <f>IF(M373="","",INDEX('GSTR-2B IMS'!$P$5:$P$504,M373))</f>
        <v/>
      </c>
      <c r="U373" s="68" t="str">
        <f>IF(M373="","",INDEX('GSTR-2B IMS'!$AF$5:$AF$504,M373))</f>
        <v/>
      </c>
      <c r="V373" s="68" t="str">
        <f t="shared" si="10"/>
        <v/>
      </c>
      <c r="W373" s="68" t="str">
        <f t="shared" si="11"/>
        <v/>
      </c>
      <c r="X373" s="67" t="str">
        <f>IF(A373="","",'Books Register'!AX373)</f>
        <v/>
      </c>
      <c r="Y373" s="67" t="str">
        <f>IF(A373="","",'Books Register'!AV373)</f>
        <v/>
      </c>
      <c r="Z373" s="69" t="str">
        <f>IF(A373="","",'Books Register'!AY373)</f>
        <v/>
      </c>
      <c r="AA373" s="70" t="str">
        <f>IF(A373="","",IF(OR(X373="Duplicate",Y373&lt;&gt;"PASS"),"Critical",IF(X373="Only in Books","High",IF(X373="Exact",IF(ABS(N(W373))&gt;=Setup!$B$23,"High","Low"),"Medium"))))</f>
        <v/>
      </c>
    </row>
    <row r="374" spans="1:27" ht="37.950000000000003" customHeight="1" x14ac:dyDescent="0.25">
      <c r="A374" s="98" t="str">
        <f>IF('Books Register'!A374="","",'Books Register'!A374)</f>
        <v/>
      </c>
      <c r="B374" s="67" t="str">
        <f>IF(A374="","",'Books Register'!C374)</f>
        <v/>
      </c>
      <c r="C374" s="67" t="str">
        <f>IF(A374="","",'Books Register'!D374)</f>
        <v/>
      </c>
      <c r="D374" s="67" t="str">
        <f>IF(A374="","",'Books Register'!F374)</f>
        <v/>
      </c>
      <c r="E374" s="67" t="str">
        <f>IF(A374="","",'Books Register'!G374)</f>
        <v/>
      </c>
      <c r="F374" s="99" t="str">
        <f>IF(A374="","",'Books Register'!H374)</f>
        <v/>
      </c>
      <c r="G374" s="68" t="str">
        <f>IF(A374="","",'Books Register'!L374)</f>
        <v/>
      </c>
      <c r="H374" s="68" t="str">
        <f>IF(A374="","",'Books Register'!M374)</f>
        <v/>
      </c>
      <c r="I374" s="68" t="str">
        <f>IF(A374="","",'Books Register'!N374)</f>
        <v/>
      </c>
      <c r="J374" s="68" t="str">
        <f>IF(A374="","",'Books Register'!O374)</f>
        <v/>
      </c>
      <c r="K374" s="68" t="str">
        <f>IF(A374="","",'Books Register'!P374)</f>
        <v/>
      </c>
      <c r="L374" s="68" t="str">
        <f>IF(A374="","",'Books Register'!AN374)</f>
        <v/>
      </c>
      <c r="M374" s="67" t="str">
        <f>IF(A374="","",'Books Register'!AW374)</f>
        <v/>
      </c>
      <c r="N374" s="67" t="str">
        <f>IF(M374="","",INDEX('GSTR-2B IMS'!$G$5:$G$504,M374))</f>
        <v/>
      </c>
      <c r="O374" s="99" t="str">
        <f>IF(M374="","",INDEX('GSTR-2B IMS'!$H$5:$H$504,M374))</f>
        <v/>
      </c>
      <c r="P374" s="68" t="str">
        <f>IF(M374="","",INDEX('GSTR-2B IMS'!$L$5:$L$504,M374))</f>
        <v/>
      </c>
      <c r="Q374" s="68" t="str">
        <f>IF(M374="","",INDEX('GSTR-2B IMS'!$M$5:$M$504,M374))</f>
        <v/>
      </c>
      <c r="R374" s="68" t="str">
        <f>IF(M374="","",INDEX('GSTR-2B IMS'!$N$5:$N$504,M374))</f>
        <v/>
      </c>
      <c r="S374" s="68" t="str">
        <f>IF(M374="","",INDEX('GSTR-2B IMS'!$O$5:$O$504,M374))</f>
        <v/>
      </c>
      <c r="T374" s="68" t="str">
        <f>IF(M374="","",INDEX('GSTR-2B IMS'!$P$5:$P$504,M374))</f>
        <v/>
      </c>
      <c r="U374" s="68" t="str">
        <f>IF(M374="","",INDEX('GSTR-2B IMS'!$AF$5:$AF$504,M374))</f>
        <v/>
      </c>
      <c r="V374" s="68" t="str">
        <f t="shared" si="10"/>
        <v/>
      </c>
      <c r="W374" s="68" t="str">
        <f t="shared" si="11"/>
        <v/>
      </c>
      <c r="X374" s="67" t="str">
        <f>IF(A374="","",'Books Register'!AX374)</f>
        <v/>
      </c>
      <c r="Y374" s="67" t="str">
        <f>IF(A374="","",'Books Register'!AV374)</f>
        <v/>
      </c>
      <c r="Z374" s="69" t="str">
        <f>IF(A374="","",'Books Register'!AY374)</f>
        <v/>
      </c>
      <c r="AA374" s="70" t="str">
        <f>IF(A374="","",IF(OR(X374="Duplicate",Y374&lt;&gt;"PASS"),"Critical",IF(X374="Only in Books","High",IF(X374="Exact",IF(ABS(N(W374))&gt;=Setup!$B$23,"High","Low"),"Medium"))))</f>
        <v/>
      </c>
    </row>
    <row r="375" spans="1:27" ht="37.950000000000003" customHeight="1" x14ac:dyDescent="0.25">
      <c r="A375" s="98" t="str">
        <f>IF('Books Register'!A375="","",'Books Register'!A375)</f>
        <v/>
      </c>
      <c r="B375" s="67" t="str">
        <f>IF(A375="","",'Books Register'!C375)</f>
        <v/>
      </c>
      <c r="C375" s="67" t="str">
        <f>IF(A375="","",'Books Register'!D375)</f>
        <v/>
      </c>
      <c r="D375" s="67" t="str">
        <f>IF(A375="","",'Books Register'!F375)</f>
        <v/>
      </c>
      <c r="E375" s="67" t="str">
        <f>IF(A375="","",'Books Register'!G375)</f>
        <v/>
      </c>
      <c r="F375" s="99" t="str">
        <f>IF(A375="","",'Books Register'!H375)</f>
        <v/>
      </c>
      <c r="G375" s="68" t="str">
        <f>IF(A375="","",'Books Register'!L375)</f>
        <v/>
      </c>
      <c r="H375" s="68" t="str">
        <f>IF(A375="","",'Books Register'!M375)</f>
        <v/>
      </c>
      <c r="I375" s="68" t="str">
        <f>IF(A375="","",'Books Register'!N375)</f>
        <v/>
      </c>
      <c r="J375" s="68" t="str">
        <f>IF(A375="","",'Books Register'!O375)</f>
        <v/>
      </c>
      <c r="K375" s="68" t="str">
        <f>IF(A375="","",'Books Register'!P375)</f>
        <v/>
      </c>
      <c r="L375" s="68" t="str">
        <f>IF(A375="","",'Books Register'!AN375)</f>
        <v/>
      </c>
      <c r="M375" s="67" t="str">
        <f>IF(A375="","",'Books Register'!AW375)</f>
        <v/>
      </c>
      <c r="N375" s="67" t="str">
        <f>IF(M375="","",INDEX('GSTR-2B IMS'!$G$5:$G$504,M375))</f>
        <v/>
      </c>
      <c r="O375" s="99" t="str">
        <f>IF(M375="","",INDEX('GSTR-2B IMS'!$H$5:$H$504,M375))</f>
        <v/>
      </c>
      <c r="P375" s="68" t="str">
        <f>IF(M375="","",INDEX('GSTR-2B IMS'!$L$5:$L$504,M375))</f>
        <v/>
      </c>
      <c r="Q375" s="68" t="str">
        <f>IF(M375="","",INDEX('GSTR-2B IMS'!$M$5:$M$504,M375))</f>
        <v/>
      </c>
      <c r="R375" s="68" t="str">
        <f>IF(M375="","",INDEX('GSTR-2B IMS'!$N$5:$N$504,M375))</f>
        <v/>
      </c>
      <c r="S375" s="68" t="str">
        <f>IF(M375="","",INDEX('GSTR-2B IMS'!$O$5:$O$504,M375))</f>
        <v/>
      </c>
      <c r="T375" s="68" t="str">
        <f>IF(M375="","",INDEX('GSTR-2B IMS'!$P$5:$P$504,M375))</f>
        <v/>
      </c>
      <c r="U375" s="68" t="str">
        <f>IF(M375="","",INDEX('GSTR-2B IMS'!$AF$5:$AF$504,M375))</f>
        <v/>
      </c>
      <c r="V375" s="68" t="str">
        <f t="shared" si="10"/>
        <v/>
      </c>
      <c r="W375" s="68" t="str">
        <f t="shared" si="11"/>
        <v/>
      </c>
      <c r="X375" s="67" t="str">
        <f>IF(A375="","",'Books Register'!AX375)</f>
        <v/>
      </c>
      <c r="Y375" s="67" t="str">
        <f>IF(A375="","",'Books Register'!AV375)</f>
        <v/>
      </c>
      <c r="Z375" s="69" t="str">
        <f>IF(A375="","",'Books Register'!AY375)</f>
        <v/>
      </c>
      <c r="AA375" s="70" t="str">
        <f>IF(A375="","",IF(OR(X375="Duplicate",Y375&lt;&gt;"PASS"),"Critical",IF(X375="Only in Books","High",IF(X375="Exact",IF(ABS(N(W375))&gt;=Setup!$B$23,"High","Low"),"Medium"))))</f>
        <v/>
      </c>
    </row>
    <row r="376" spans="1:27" ht="37.950000000000003" customHeight="1" x14ac:dyDescent="0.25">
      <c r="A376" s="98" t="str">
        <f>IF('Books Register'!A376="","",'Books Register'!A376)</f>
        <v/>
      </c>
      <c r="B376" s="67" t="str">
        <f>IF(A376="","",'Books Register'!C376)</f>
        <v/>
      </c>
      <c r="C376" s="67" t="str">
        <f>IF(A376="","",'Books Register'!D376)</f>
        <v/>
      </c>
      <c r="D376" s="67" t="str">
        <f>IF(A376="","",'Books Register'!F376)</f>
        <v/>
      </c>
      <c r="E376" s="67" t="str">
        <f>IF(A376="","",'Books Register'!G376)</f>
        <v/>
      </c>
      <c r="F376" s="99" t="str">
        <f>IF(A376="","",'Books Register'!H376)</f>
        <v/>
      </c>
      <c r="G376" s="68" t="str">
        <f>IF(A376="","",'Books Register'!L376)</f>
        <v/>
      </c>
      <c r="H376" s="68" t="str">
        <f>IF(A376="","",'Books Register'!M376)</f>
        <v/>
      </c>
      <c r="I376" s="68" t="str">
        <f>IF(A376="","",'Books Register'!N376)</f>
        <v/>
      </c>
      <c r="J376" s="68" t="str">
        <f>IF(A376="","",'Books Register'!O376)</f>
        <v/>
      </c>
      <c r="K376" s="68" t="str">
        <f>IF(A376="","",'Books Register'!P376)</f>
        <v/>
      </c>
      <c r="L376" s="68" t="str">
        <f>IF(A376="","",'Books Register'!AN376)</f>
        <v/>
      </c>
      <c r="M376" s="67" t="str">
        <f>IF(A376="","",'Books Register'!AW376)</f>
        <v/>
      </c>
      <c r="N376" s="67" t="str">
        <f>IF(M376="","",INDEX('GSTR-2B IMS'!$G$5:$G$504,M376))</f>
        <v/>
      </c>
      <c r="O376" s="99" t="str">
        <f>IF(M376="","",INDEX('GSTR-2B IMS'!$H$5:$H$504,M376))</f>
        <v/>
      </c>
      <c r="P376" s="68" t="str">
        <f>IF(M376="","",INDEX('GSTR-2B IMS'!$L$5:$L$504,M376))</f>
        <v/>
      </c>
      <c r="Q376" s="68" t="str">
        <f>IF(M376="","",INDEX('GSTR-2B IMS'!$M$5:$M$504,M376))</f>
        <v/>
      </c>
      <c r="R376" s="68" t="str">
        <f>IF(M376="","",INDEX('GSTR-2B IMS'!$N$5:$N$504,M376))</f>
        <v/>
      </c>
      <c r="S376" s="68" t="str">
        <f>IF(M376="","",INDEX('GSTR-2B IMS'!$O$5:$O$504,M376))</f>
        <v/>
      </c>
      <c r="T376" s="68" t="str">
        <f>IF(M376="","",INDEX('GSTR-2B IMS'!$P$5:$P$504,M376))</f>
        <v/>
      </c>
      <c r="U376" s="68" t="str">
        <f>IF(M376="","",INDEX('GSTR-2B IMS'!$AF$5:$AF$504,M376))</f>
        <v/>
      </c>
      <c r="V376" s="68" t="str">
        <f t="shared" si="10"/>
        <v/>
      </c>
      <c r="W376" s="68" t="str">
        <f t="shared" si="11"/>
        <v/>
      </c>
      <c r="X376" s="67" t="str">
        <f>IF(A376="","",'Books Register'!AX376)</f>
        <v/>
      </c>
      <c r="Y376" s="67" t="str">
        <f>IF(A376="","",'Books Register'!AV376)</f>
        <v/>
      </c>
      <c r="Z376" s="69" t="str">
        <f>IF(A376="","",'Books Register'!AY376)</f>
        <v/>
      </c>
      <c r="AA376" s="70" t="str">
        <f>IF(A376="","",IF(OR(X376="Duplicate",Y376&lt;&gt;"PASS"),"Critical",IF(X376="Only in Books","High",IF(X376="Exact",IF(ABS(N(W376))&gt;=Setup!$B$23,"High","Low"),"Medium"))))</f>
        <v/>
      </c>
    </row>
    <row r="377" spans="1:27" ht="37.950000000000003" customHeight="1" x14ac:dyDescent="0.25">
      <c r="A377" s="98" t="str">
        <f>IF('Books Register'!A377="","",'Books Register'!A377)</f>
        <v/>
      </c>
      <c r="B377" s="67" t="str">
        <f>IF(A377="","",'Books Register'!C377)</f>
        <v/>
      </c>
      <c r="C377" s="67" t="str">
        <f>IF(A377="","",'Books Register'!D377)</f>
        <v/>
      </c>
      <c r="D377" s="67" t="str">
        <f>IF(A377="","",'Books Register'!F377)</f>
        <v/>
      </c>
      <c r="E377" s="67" t="str">
        <f>IF(A377="","",'Books Register'!G377)</f>
        <v/>
      </c>
      <c r="F377" s="99" t="str">
        <f>IF(A377="","",'Books Register'!H377)</f>
        <v/>
      </c>
      <c r="G377" s="68" t="str">
        <f>IF(A377="","",'Books Register'!L377)</f>
        <v/>
      </c>
      <c r="H377" s="68" t="str">
        <f>IF(A377="","",'Books Register'!M377)</f>
        <v/>
      </c>
      <c r="I377" s="68" t="str">
        <f>IF(A377="","",'Books Register'!N377)</f>
        <v/>
      </c>
      <c r="J377" s="68" t="str">
        <f>IF(A377="","",'Books Register'!O377)</f>
        <v/>
      </c>
      <c r="K377" s="68" t="str">
        <f>IF(A377="","",'Books Register'!P377)</f>
        <v/>
      </c>
      <c r="L377" s="68" t="str">
        <f>IF(A377="","",'Books Register'!AN377)</f>
        <v/>
      </c>
      <c r="M377" s="67" t="str">
        <f>IF(A377="","",'Books Register'!AW377)</f>
        <v/>
      </c>
      <c r="N377" s="67" t="str">
        <f>IF(M377="","",INDEX('GSTR-2B IMS'!$G$5:$G$504,M377))</f>
        <v/>
      </c>
      <c r="O377" s="99" t="str">
        <f>IF(M377="","",INDEX('GSTR-2B IMS'!$H$5:$H$504,M377))</f>
        <v/>
      </c>
      <c r="P377" s="68" t="str">
        <f>IF(M377="","",INDEX('GSTR-2B IMS'!$L$5:$L$504,M377))</f>
        <v/>
      </c>
      <c r="Q377" s="68" t="str">
        <f>IF(M377="","",INDEX('GSTR-2B IMS'!$M$5:$M$504,M377))</f>
        <v/>
      </c>
      <c r="R377" s="68" t="str">
        <f>IF(M377="","",INDEX('GSTR-2B IMS'!$N$5:$N$504,M377))</f>
        <v/>
      </c>
      <c r="S377" s="68" t="str">
        <f>IF(M377="","",INDEX('GSTR-2B IMS'!$O$5:$O$504,M377))</f>
        <v/>
      </c>
      <c r="T377" s="68" t="str">
        <f>IF(M377="","",INDEX('GSTR-2B IMS'!$P$5:$P$504,M377))</f>
        <v/>
      </c>
      <c r="U377" s="68" t="str">
        <f>IF(M377="","",INDEX('GSTR-2B IMS'!$AF$5:$AF$504,M377))</f>
        <v/>
      </c>
      <c r="V377" s="68" t="str">
        <f t="shared" si="10"/>
        <v/>
      </c>
      <c r="W377" s="68" t="str">
        <f t="shared" si="11"/>
        <v/>
      </c>
      <c r="X377" s="67" t="str">
        <f>IF(A377="","",'Books Register'!AX377)</f>
        <v/>
      </c>
      <c r="Y377" s="67" t="str">
        <f>IF(A377="","",'Books Register'!AV377)</f>
        <v/>
      </c>
      <c r="Z377" s="69" t="str">
        <f>IF(A377="","",'Books Register'!AY377)</f>
        <v/>
      </c>
      <c r="AA377" s="70" t="str">
        <f>IF(A377="","",IF(OR(X377="Duplicate",Y377&lt;&gt;"PASS"),"Critical",IF(X377="Only in Books","High",IF(X377="Exact",IF(ABS(N(W377))&gt;=Setup!$B$23,"High","Low"),"Medium"))))</f>
        <v/>
      </c>
    </row>
    <row r="378" spans="1:27" ht="37.950000000000003" customHeight="1" x14ac:dyDescent="0.25">
      <c r="A378" s="98" t="str">
        <f>IF('Books Register'!A378="","",'Books Register'!A378)</f>
        <v/>
      </c>
      <c r="B378" s="67" t="str">
        <f>IF(A378="","",'Books Register'!C378)</f>
        <v/>
      </c>
      <c r="C378" s="67" t="str">
        <f>IF(A378="","",'Books Register'!D378)</f>
        <v/>
      </c>
      <c r="D378" s="67" t="str">
        <f>IF(A378="","",'Books Register'!F378)</f>
        <v/>
      </c>
      <c r="E378" s="67" t="str">
        <f>IF(A378="","",'Books Register'!G378)</f>
        <v/>
      </c>
      <c r="F378" s="99" t="str">
        <f>IF(A378="","",'Books Register'!H378)</f>
        <v/>
      </c>
      <c r="G378" s="68" t="str">
        <f>IF(A378="","",'Books Register'!L378)</f>
        <v/>
      </c>
      <c r="H378" s="68" t="str">
        <f>IF(A378="","",'Books Register'!M378)</f>
        <v/>
      </c>
      <c r="I378" s="68" t="str">
        <f>IF(A378="","",'Books Register'!N378)</f>
        <v/>
      </c>
      <c r="J378" s="68" t="str">
        <f>IF(A378="","",'Books Register'!O378)</f>
        <v/>
      </c>
      <c r="K378" s="68" t="str">
        <f>IF(A378="","",'Books Register'!P378)</f>
        <v/>
      </c>
      <c r="L378" s="68" t="str">
        <f>IF(A378="","",'Books Register'!AN378)</f>
        <v/>
      </c>
      <c r="M378" s="67" t="str">
        <f>IF(A378="","",'Books Register'!AW378)</f>
        <v/>
      </c>
      <c r="N378" s="67" t="str">
        <f>IF(M378="","",INDEX('GSTR-2B IMS'!$G$5:$G$504,M378))</f>
        <v/>
      </c>
      <c r="O378" s="99" t="str">
        <f>IF(M378="","",INDEX('GSTR-2B IMS'!$H$5:$H$504,M378))</f>
        <v/>
      </c>
      <c r="P378" s="68" t="str">
        <f>IF(M378="","",INDEX('GSTR-2B IMS'!$L$5:$L$504,M378))</f>
        <v/>
      </c>
      <c r="Q378" s="68" t="str">
        <f>IF(M378="","",INDEX('GSTR-2B IMS'!$M$5:$M$504,M378))</f>
        <v/>
      </c>
      <c r="R378" s="68" t="str">
        <f>IF(M378="","",INDEX('GSTR-2B IMS'!$N$5:$N$504,M378))</f>
        <v/>
      </c>
      <c r="S378" s="68" t="str">
        <f>IF(M378="","",INDEX('GSTR-2B IMS'!$O$5:$O$504,M378))</f>
        <v/>
      </c>
      <c r="T378" s="68" t="str">
        <f>IF(M378="","",INDEX('GSTR-2B IMS'!$P$5:$P$504,M378))</f>
        <v/>
      </c>
      <c r="U378" s="68" t="str">
        <f>IF(M378="","",INDEX('GSTR-2B IMS'!$AF$5:$AF$504,M378))</f>
        <v/>
      </c>
      <c r="V378" s="68" t="str">
        <f t="shared" si="10"/>
        <v/>
      </c>
      <c r="W378" s="68" t="str">
        <f t="shared" si="11"/>
        <v/>
      </c>
      <c r="X378" s="67" t="str">
        <f>IF(A378="","",'Books Register'!AX378)</f>
        <v/>
      </c>
      <c r="Y378" s="67" t="str">
        <f>IF(A378="","",'Books Register'!AV378)</f>
        <v/>
      </c>
      <c r="Z378" s="69" t="str">
        <f>IF(A378="","",'Books Register'!AY378)</f>
        <v/>
      </c>
      <c r="AA378" s="70" t="str">
        <f>IF(A378="","",IF(OR(X378="Duplicate",Y378&lt;&gt;"PASS"),"Critical",IF(X378="Only in Books","High",IF(X378="Exact",IF(ABS(N(W378))&gt;=Setup!$B$23,"High","Low"),"Medium"))))</f>
        <v/>
      </c>
    </row>
    <row r="379" spans="1:27" ht="37.950000000000003" customHeight="1" x14ac:dyDescent="0.25">
      <c r="A379" s="98" t="str">
        <f>IF('Books Register'!A379="","",'Books Register'!A379)</f>
        <v/>
      </c>
      <c r="B379" s="67" t="str">
        <f>IF(A379="","",'Books Register'!C379)</f>
        <v/>
      </c>
      <c r="C379" s="67" t="str">
        <f>IF(A379="","",'Books Register'!D379)</f>
        <v/>
      </c>
      <c r="D379" s="67" t="str">
        <f>IF(A379="","",'Books Register'!F379)</f>
        <v/>
      </c>
      <c r="E379" s="67" t="str">
        <f>IF(A379="","",'Books Register'!G379)</f>
        <v/>
      </c>
      <c r="F379" s="99" t="str">
        <f>IF(A379="","",'Books Register'!H379)</f>
        <v/>
      </c>
      <c r="G379" s="68" t="str">
        <f>IF(A379="","",'Books Register'!L379)</f>
        <v/>
      </c>
      <c r="H379" s="68" t="str">
        <f>IF(A379="","",'Books Register'!M379)</f>
        <v/>
      </c>
      <c r="I379" s="68" t="str">
        <f>IF(A379="","",'Books Register'!N379)</f>
        <v/>
      </c>
      <c r="J379" s="68" t="str">
        <f>IF(A379="","",'Books Register'!O379)</f>
        <v/>
      </c>
      <c r="K379" s="68" t="str">
        <f>IF(A379="","",'Books Register'!P379)</f>
        <v/>
      </c>
      <c r="L379" s="68" t="str">
        <f>IF(A379="","",'Books Register'!AN379)</f>
        <v/>
      </c>
      <c r="M379" s="67" t="str">
        <f>IF(A379="","",'Books Register'!AW379)</f>
        <v/>
      </c>
      <c r="N379" s="67" t="str">
        <f>IF(M379="","",INDEX('GSTR-2B IMS'!$G$5:$G$504,M379))</f>
        <v/>
      </c>
      <c r="O379" s="99" t="str">
        <f>IF(M379="","",INDEX('GSTR-2B IMS'!$H$5:$H$504,M379))</f>
        <v/>
      </c>
      <c r="P379" s="68" t="str">
        <f>IF(M379="","",INDEX('GSTR-2B IMS'!$L$5:$L$504,M379))</f>
        <v/>
      </c>
      <c r="Q379" s="68" t="str">
        <f>IF(M379="","",INDEX('GSTR-2B IMS'!$M$5:$M$504,M379))</f>
        <v/>
      </c>
      <c r="R379" s="68" t="str">
        <f>IF(M379="","",INDEX('GSTR-2B IMS'!$N$5:$N$504,M379))</f>
        <v/>
      </c>
      <c r="S379" s="68" t="str">
        <f>IF(M379="","",INDEX('GSTR-2B IMS'!$O$5:$O$504,M379))</f>
        <v/>
      </c>
      <c r="T379" s="68" t="str">
        <f>IF(M379="","",INDEX('GSTR-2B IMS'!$P$5:$P$504,M379))</f>
        <v/>
      </c>
      <c r="U379" s="68" t="str">
        <f>IF(M379="","",INDEX('GSTR-2B IMS'!$AF$5:$AF$504,M379))</f>
        <v/>
      </c>
      <c r="V379" s="68" t="str">
        <f t="shared" si="10"/>
        <v/>
      </c>
      <c r="W379" s="68" t="str">
        <f t="shared" si="11"/>
        <v/>
      </c>
      <c r="X379" s="67" t="str">
        <f>IF(A379="","",'Books Register'!AX379)</f>
        <v/>
      </c>
      <c r="Y379" s="67" t="str">
        <f>IF(A379="","",'Books Register'!AV379)</f>
        <v/>
      </c>
      <c r="Z379" s="69" t="str">
        <f>IF(A379="","",'Books Register'!AY379)</f>
        <v/>
      </c>
      <c r="AA379" s="70" t="str">
        <f>IF(A379="","",IF(OR(X379="Duplicate",Y379&lt;&gt;"PASS"),"Critical",IF(X379="Only in Books","High",IF(X379="Exact",IF(ABS(N(W379))&gt;=Setup!$B$23,"High","Low"),"Medium"))))</f>
        <v/>
      </c>
    </row>
    <row r="380" spans="1:27" ht="37.950000000000003" customHeight="1" x14ac:dyDescent="0.25">
      <c r="A380" s="98" t="str">
        <f>IF('Books Register'!A380="","",'Books Register'!A380)</f>
        <v/>
      </c>
      <c r="B380" s="67" t="str">
        <f>IF(A380="","",'Books Register'!C380)</f>
        <v/>
      </c>
      <c r="C380" s="67" t="str">
        <f>IF(A380="","",'Books Register'!D380)</f>
        <v/>
      </c>
      <c r="D380" s="67" t="str">
        <f>IF(A380="","",'Books Register'!F380)</f>
        <v/>
      </c>
      <c r="E380" s="67" t="str">
        <f>IF(A380="","",'Books Register'!G380)</f>
        <v/>
      </c>
      <c r="F380" s="99" t="str">
        <f>IF(A380="","",'Books Register'!H380)</f>
        <v/>
      </c>
      <c r="G380" s="68" t="str">
        <f>IF(A380="","",'Books Register'!L380)</f>
        <v/>
      </c>
      <c r="H380" s="68" t="str">
        <f>IF(A380="","",'Books Register'!M380)</f>
        <v/>
      </c>
      <c r="I380" s="68" t="str">
        <f>IF(A380="","",'Books Register'!N380)</f>
        <v/>
      </c>
      <c r="J380" s="68" t="str">
        <f>IF(A380="","",'Books Register'!O380)</f>
        <v/>
      </c>
      <c r="K380" s="68" t="str">
        <f>IF(A380="","",'Books Register'!P380)</f>
        <v/>
      </c>
      <c r="L380" s="68" t="str">
        <f>IF(A380="","",'Books Register'!AN380)</f>
        <v/>
      </c>
      <c r="M380" s="67" t="str">
        <f>IF(A380="","",'Books Register'!AW380)</f>
        <v/>
      </c>
      <c r="N380" s="67" t="str">
        <f>IF(M380="","",INDEX('GSTR-2B IMS'!$G$5:$G$504,M380))</f>
        <v/>
      </c>
      <c r="O380" s="99" t="str">
        <f>IF(M380="","",INDEX('GSTR-2B IMS'!$H$5:$H$504,M380))</f>
        <v/>
      </c>
      <c r="P380" s="68" t="str">
        <f>IF(M380="","",INDEX('GSTR-2B IMS'!$L$5:$L$504,M380))</f>
        <v/>
      </c>
      <c r="Q380" s="68" t="str">
        <f>IF(M380="","",INDEX('GSTR-2B IMS'!$M$5:$M$504,M380))</f>
        <v/>
      </c>
      <c r="R380" s="68" t="str">
        <f>IF(M380="","",INDEX('GSTR-2B IMS'!$N$5:$N$504,M380))</f>
        <v/>
      </c>
      <c r="S380" s="68" t="str">
        <f>IF(M380="","",INDEX('GSTR-2B IMS'!$O$5:$O$504,M380))</f>
        <v/>
      </c>
      <c r="T380" s="68" t="str">
        <f>IF(M380="","",INDEX('GSTR-2B IMS'!$P$5:$P$504,M380))</f>
        <v/>
      </c>
      <c r="U380" s="68" t="str">
        <f>IF(M380="","",INDEX('GSTR-2B IMS'!$AF$5:$AF$504,M380))</f>
        <v/>
      </c>
      <c r="V380" s="68" t="str">
        <f t="shared" si="10"/>
        <v/>
      </c>
      <c r="W380" s="68" t="str">
        <f t="shared" si="11"/>
        <v/>
      </c>
      <c r="X380" s="67" t="str">
        <f>IF(A380="","",'Books Register'!AX380)</f>
        <v/>
      </c>
      <c r="Y380" s="67" t="str">
        <f>IF(A380="","",'Books Register'!AV380)</f>
        <v/>
      </c>
      <c r="Z380" s="69" t="str">
        <f>IF(A380="","",'Books Register'!AY380)</f>
        <v/>
      </c>
      <c r="AA380" s="70" t="str">
        <f>IF(A380="","",IF(OR(X380="Duplicate",Y380&lt;&gt;"PASS"),"Critical",IF(X380="Only in Books","High",IF(X380="Exact",IF(ABS(N(W380))&gt;=Setup!$B$23,"High","Low"),"Medium"))))</f>
        <v/>
      </c>
    </row>
    <row r="381" spans="1:27" ht="37.950000000000003" customHeight="1" x14ac:dyDescent="0.25">
      <c r="A381" s="98" t="str">
        <f>IF('Books Register'!A381="","",'Books Register'!A381)</f>
        <v/>
      </c>
      <c r="B381" s="67" t="str">
        <f>IF(A381="","",'Books Register'!C381)</f>
        <v/>
      </c>
      <c r="C381" s="67" t="str">
        <f>IF(A381="","",'Books Register'!D381)</f>
        <v/>
      </c>
      <c r="D381" s="67" t="str">
        <f>IF(A381="","",'Books Register'!F381)</f>
        <v/>
      </c>
      <c r="E381" s="67" t="str">
        <f>IF(A381="","",'Books Register'!G381)</f>
        <v/>
      </c>
      <c r="F381" s="99" t="str">
        <f>IF(A381="","",'Books Register'!H381)</f>
        <v/>
      </c>
      <c r="G381" s="68" t="str">
        <f>IF(A381="","",'Books Register'!L381)</f>
        <v/>
      </c>
      <c r="H381" s="68" t="str">
        <f>IF(A381="","",'Books Register'!M381)</f>
        <v/>
      </c>
      <c r="I381" s="68" t="str">
        <f>IF(A381="","",'Books Register'!N381)</f>
        <v/>
      </c>
      <c r="J381" s="68" t="str">
        <f>IF(A381="","",'Books Register'!O381)</f>
        <v/>
      </c>
      <c r="K381" s="68" t="str">
        <f>IF(A381="","",'Books Register'!P381)</f>
        <v/>
      </c>
      <c r="L381" s="68" t="str">
        <f>IF(A381="","",'Books Register'!AN381)</f>
        <v/>
      </c>
      <c r="M381" s="67" t="str">
        <f>IF(A381="","",'Books Register'!AW381)</f>
        <v/>
      </c>
      <c r="N381" s="67" t="str">
        <f>IF(M381="","",INDEX('GSTR-2B IMS'!$G$5:$G$504,M381))</f>
        <v/>
      </c>
      <c r="O381" s="99" t="str">
        <f>IF(M381="","",INDEX('GSTR-2B IMS'!$H$5:$H$504,M381))</f>
        <v/>
      </c>
      <c r="P381" s="68" t="str">
        <f>IF(M381="","",INDEX('GSTR-2B IMS'!$L$5:$L$504,M381))</f>
        <v/>
      </c>
      <c r="Q381" s="68" t="str">
        <f>IF(M381="","",INDEX('GSTR-2B IMS'!$M$5:$M$504,M381))</f>
        <v/>
      </c>
      <c r="R381" s="68" t="str">
        <f>IF(M381="","",INDEX('GSTR-2B IMS'!$N$5:$N$504,M381))</f>
        <v/>
      </c>
      <c r="S381" s="68" t="str">
        <f>IF(M381="","",INDEX('GSTR-2B IMS'!$O$5:$O$504,M381))</f>
        <v/>
      </c>
      <c r="T381" s="68" t="str">
        <f>IF(M381="","",INDEX('GSTR-2B IMS'!$P$5:$P$504,M381))</f>
        <v/>
      </c>
      <c r="U381" s="68" t="str">
        <f>IF(M381="","",INDEX('GSTR-2B IMS'!$AF$5:$AF$504,M381))</f>
        <v/>
      </c>
      <c r="V381" s="68" t="str">
        <f t="shared" si="10"/>
        <v/>
      </c>
      <c r="W381" s="68" t="str">
        <f t="shared" si="11"/>
        <v/>
      </c>
      <c r="X381" s="67" t="str">
        <f>IF(A381="","",'Books Register'!AX381)</f>
        <v/>
      </c>
      <c r="Y381" s="67" t="str">
        <f>IF(A381="","",'Books Register'!AV381)</f>
        <v/>
      </c>
      <c r="Z381" s="69" t="str">
        <f>IF(A381="","",'Books Register'!AY381)</f>
        <v/>
      </c>
      <c r="AA381" s="70" t="str">
        <f>IF(A381="","",IF(OR(X381="Duplicate",Y381&lt;&gt;"PASS"),"Critical",IF(X381="Only in Books","High",IF(X381="Exact",IF(ABS(N(W381))&gt;=Setup!$B$23,"High","Low"),"Medium"))))</f>
        <v/>
      </c>
    </row>
    <row r="382" spans="1:27" ht="37.950000000000003" customHeight="1" x14ac:dyDescent="0.25">
      <c r="A382" s="98" t="str">
        <f>IF('Books Register'!A382="","",'Books Register'!A382)</f>
        <v/>
      </c>
      <c r="B382" s="67" t="str">
        <f>IF(A382="","",'Books Register'!C382)</f>
        <v/>
      </c>
      <c r="C382" s="67" t="str">
        <f>IF(A382="","",'Books Register'!D382)</f>
        <v/>
      </c>
      <c r="D382" s="67" t="str">
        <f>IF(A382="","",'Books Register'!F382)</f>
        <v/>
      </c>
      <c r="E382" s="67" t="str">
        <f>IF(A382="","",'Books Register'!G382)</f>
        <v/>
      </c>
      <c r="F382" s="99" t="str">
        <f>IF(A382="","",'Books Register'!H382)</f>
        <v/>
      </c>
      <c r="G382" s="68" t="str">
        <f>IF(A382="","",'Books Register'!L382)</f>
        <v/>
      </c>
      <c r="H382" s="68" t="str">
        <f>IF(A382="","",'Books Register'!M382)</f>
        <v/>
      </c>
      <c r="I382" s="68" t="str">
        <f>IF(A382="","",'Books Register'!N382)</f>
        <v/>
      </c>
      <c r="J382" s="68" t="str">
        <f>IF(A382="","",'Books Register'!O382)</f>
        <v/>
      </c>
      <c r="K382" s="68" t="str">
        <f>IF(A382="","",'Books Register'!P382)</f>
        <v/>
      </c>
      <c r="L382" s="68" t="str">
        <f>IF(A382="","",'Books Register'!AN382)</f>
        <v/>
      </c>
      <c r="M382" s="67" t="str">
        <f>IF(A382="","",'Books Register'!AW382)</f>
        <v/>
      </c>
      <c r="N382" s="67" t="str">
        <f>IF(M382="","",INDEX('GSTR-2B IMS'!$G$5:$G$504,M382))</f>
        <v/>
      </c>
      <c r="O382" s="99" t="str">
        <f>IF(M382="","",INDEX('GSTR-2B IMS'!$H$5:$H$504,M382))</f>
        <v/>
      </c>
      <c r="P382" s="68" t="str">
        <f>IF(M382="","",INDEX('GSTR-2B IMS'!$L$5:$L$504,M382))</f>
        <v/>
      </c>
      <c r="Q382" s="68" t="str">
        <f>IF(M382="","",INDEX('GSTR-2B IMS'!$M$5:$M$504,M382))</f>
        <v/>
      </c>
      <c r="R382" s="68" t="str">
        <f>IF(M382="","",INDEX('GSTR-2B IMS'!$N$5:$N$504,M382))</f>
        <v/>
      </c>
      <c r="S382" s="68" t="str">
        <f>IF(M382="","",INDEX('GSTR-2B IMS'!$O$5:$O$504,M382))</f>
        <v/>
      </c>
      <c r="T382" s="68" t="str">
        <f>IF(M382="","",INDEX('GSTR-2B IMS'!$P$5:$P$504,M382))</f>
        <v/>
      </c>
      <c r="U382" s="68" t="str">
        <f>IF(M382="","",INDEX('GSTR-2B IMS'!$AF$5:$AF$504,M382))</f>
        <v/>
      </c>
      <c r="V382" s="68" t="str">
        <f t="shared" si="10"/>
        <v/>
      </c>
      <c r="W382" s="68" t="str">
        <f t="shared" si="11"/>
        <v/>
      </c>
      <c r="X382" s="67" t="str">
        <f>IF(A382="","",'Books Register'!AX382)</f>
        <v/>
      </c>
      <c r="Y382" s="67" t="str">
        <f>IF(A382="","",'Books Register'!AV382)</f>
        <v/>
      </c>
      <c r="Z382" s="69" t="str">
        <f>IF(A382="","",'Books Register'!AY382)</f>
        <v/>
      </c>
      <c r="AA382" s="70" t="str">
        <f>IF(A382="","",IF(OR(X382="Duplicate",Y382&lt;&gt;"PASS"),"Critical",IF(X382="Only in Books","High",IF(X382="Exact",IF(ABS(N(W382))&gt;=Setup!$B$23,"High","Low"),"Medium"))))</f>
        <v/>
      </c>
    </row>
    <row r="383" spans="1:27" ht="37.950000000000003" customHeight="1" x14ac:dyDescent="0.25">
      <c r="A383" s="98" t="str">
        <f>IF('Books Register'!A383="","",'Books Register'!A383)</f>
        <v/>
      </c>
      <c r="B383" s="67" t="str">
        <f>IF(A383="","",'Books Register'!C383)</f>
        <v/>
      </c>
      <c r="C383" s="67" t="str">
        <f>IF(A383="","",'Books Register'!D383)</f>
        <v/>
      </c>
      <c r="D383" s="67" t="str">
        <f>IF(A383="","",'Books Register'!F383)</f>
        <v/>
      </c>
      <c r="E383" s="67" t="str">
        <f>IF(A383="","",'Books Register'!G383)</f>
        <v/>
      </c>
      <c r="F383" s="99" t="str">
        <f>IF(A383="","",'Books Register'!H383)</f>
        <v/>
      </c>
      <c r="G383" s="68" t="str">
        <f>IF(A383="","",'Books Register'!L383)</f>
        <v/>
      </c>
      <c r="H383" s="68" t="str">
        <f>IF(A383="","",'Books Register'!M383)</f>
        <v/>
      </c>
      <c r="I383" s="68" t="str">
        <f>IF(A383="","",'Books Register'!N383)</f>
        <v/>
      </c>
      <c r="J383" s="68" t="str">
        <f>IF(A383="","",'Books Register'!O383)</f>
        <v/>
      </c>
      <c r="K383" s="68" t="str">
        <f>IF(A383="","",'Books Register'!P383)</f>
        <v/>
      </c>
      <c r="L383" s="68" t="str">
        <f>IF(A383="","",'Books Register'!AN383)</f>
        <v/>
      </c>
      <c r="M383" s="67" t="str">
        <f>IF(A383="","",'Books Register'!AW383)</f>
        <v/>
      </c>
      <c r="N383" s="67" t="str">
        <f>IF(M383="","",INDEX('GSTR-2B IMS'!$G$5:$G$504,M383))</f>
        <v/>
      </c>
      <c r="O383" s="99" t="str">
        <f>IF(M383="","",INDEX('GSTR-2B IMS'!$H$5:$H$504,M383))</f>
        <v/>
      </c>
      <c r="P383" s="68" t="str">
        <f>IF(M383="","",INDEX('GSTR-2B IMS'!$L$5:$L$504,M383))</f>
        <v/>
      </c>
      <c r="Q383" s="68" t="str">
        <f>IF(M383="","",INDEX('GSTR-2B IMS'!$M$5:$M$504,M383))</f>
        <v/>
      </c>
      <c r="R383" s="68" t="str">
        <f>IF(M383="","",INDEX('GSTR-2B IMS'!$N$5:$N$504,M383))</f>
        <v/>
      </c>
      <c r="S383" s="68" t="str">
        <f>IF(M383="","",INDEX('GSTR-2B IMS'!$O$5:$O$504,M383))</f>
        <v/>
      </c>
      <c r="T383" s="68" t="str">
        <f>IF(M383="","",INDEX('GSTR-2B IMS'!$P$5:$P$504,M383))</f>
        <v/>
      </c>
      <c r="U383" s="68" t="str">
        <f>IF(M383="","",INDEX('GSTR-2B IMS'!$AF$5:$AF$504,M383))</f>
        <v/>
      </c>
      <c r="V383" s="68" t="str">
        <f t="shared" si="10"/>
        <v/>
      </c>
      <c r="W383" s="68" t="str">
        <f t="shared" si="11"/>
        <v/>
      </c>
      <c r="X383" s="67" t="str">
        <f>IF(A383="","",'Books Register'!AX383)</f>
        <v/>
      </c>
      <c r="Y383" s="67" t="str">
        <f>IF(A383="","",'Books Register'!AV383)</f>
        <v/>
      </c>
      <c r="Z383" s="69" t="str">
        <f>IF(A383="","",'Books Register'!AY383)</f>
        <v/>
      </c>
      <c r="AA383" s="70" t="str">
        <f>IF(A383="","",IF(OR(X383="Duplicate",Y383&lt;&gt;"PASS"),"Critical",IF(X383="Only in Books","High",IF(X383="Exact",IF(ABS(N(W383))&gt;=Setup!$B$23,"High","Low"),"Medium"))))</f>
        <v/>
      </c>
    </row>
    <row r="384" spans="1:27" ht="37.950000000000003" customHeight="1" x14ac:dyDescent="0.25">
      <c r="A384" s="98" t="str">
        <f>IF('Books Register'!A384="","",'Books Register'!A384)</f>
        <v/>
      </c>
      <c r="B384" s="67" t="str">
        <f>IF(A384="","",'Books Register'!C384)</f>
        <v/>
      </c>
      <c r="C384" s="67" t="str">
        <f>IF(A384="","",'Books Register'!D384)</f>
        <v/>
      </c>
      <c r="D384" s="67" t="str">
        <f>IF(A384="","",'Books Register'!F384)</f>
        <v/>
      </c>
      <c r="E384" s="67" t="str">
        <f>IF(A384="","",'Books Register'!G384)</f>
        <v/>
      </c>
      <c r="F384" s="99" t="str">
        <f>IF(A384="","",'Books Register'!H384)</f>
        <v/>
      </c>
      <c r="G384" s="68" t="str">
        <f>IF(A384="","",'Books Register'!L384)</f>
        <v/>
      </c>
      <c r="H384" s="68" t="str">
        <f>IF(A384="","",'Books Register'!M384)</f>
        <v/>
      </c>
      <c r="I384" s="68" t="str">
        <f>IF(A384="","",'Books Register'!N384)</f>
        <v/>
      </c>
      <c r="J384" s="68" t="str">
        <f>IF(A384="","",'Books Register'!O384)</f>
        <v/>
      </c>
      <c r="K384" s="68" t="str">
        <f>IF(A384="","",'Books Register'!P384)</f>
        <v/>
      </c>
      <c r="L384" s="68" t="str">
        <f>IF(A384="","",'Books Register'!AN384)</f>
        <v/>
      </c>
      <c r="M384" s="67" t="str">
        <f>IF(A384="","",'Books Register'!AW384)</f>
        <v/>
      </c>
      <c r="N384" s="67" t="str">
        <f>IF(M384="","",INDEX('GSTR-2B IMS'!$G$5:$G$504,M384))</f>
        <v/>
      </c>
      <c r="O384" s="99" t="str">
        <f>IF(M384="","",INDEX('GSTR-2B IMS'!$H$5:$H$504,M384))</f>
        <v/>
      </c>
      <c r="P384" s="68" t="str">
        <f>IF(M384="","",INDEX('GSTR-2B IMS'!$L$5:$L$504,M384))</f>
        <v/>
      </c>
      <c r="Q384" s="68" t="str">
        <f>IF(M384="","",INDEX('GSTR-2B IMS'!$M$5:$M$504,M384))</f>
        <v/>
      </c>
      <c r="R384" s="68" t="str">
        <f>IF(M384="","",INDEX('GSTR-2B IMS'!$N$5:$N$504,M384))</f>
        <v/>
      </c>
      <c r="S384" s="68" t="str">
        <f>IF(M384="","",INDEX('GSTR-2B IMS'!$O$5:$O$504,M384))</f>
        <v/>
      </c>
      <c r="T384" s="68" t="str">
        <f>IF(M384="","",INDEX('GSTR-2B IMS'!$P$5:$P$504,M384))</f>
        <v/>
      </c>
      <c r="U384" s="68" t="str">
        <f>IF(M384="","",INDEX('GSTR-2B IMS'!$AF$5:$AF$504,M384))</f>
        <v/>
      </c>
      <c r="V384" s="68" t="str">
        <f t="shared" si="10"/>
        <v/>
      </c>
      <c r="W384" s="68" t="str">
        <f t="shared" si="11"/>
        <v/>
      </c>
      <c r="X384" s="67" t="str">
        <f>IF(A384="","",'Books Register'!AX384)</f>
        <v/>
      </c>
      <c r="Y384" s="67" t="str">
        <f>IF(A384="","",'Books Register'!AV384)</f>
        <v/>
      </c>
      <c r="Z384" s="69" t="str">
        <f>IF(A384="","",'Books Register'!AY384)</f>
        <v/>
      </c>
      <c r="AA384" s="70" t="str">
        <f>IF(A384="","",IF(OR(X384="Duplicate",Y384&lt;&gt;"PASS"),"Critical",IF(X384="Only in Books","High",IF(X384="Exact",IF(ABS(N(W384))&gt;=Setup!$B$23,"High","Low"),"Medium"))))</f>
        <v/>
      </c>
    </row>
    <row r="385" spans="1:27" ht="37.950000000000003" customHeight="1" x14ac:dyDescent="0.25">
      <c r="A385" s="98" t="str">
        <f>IF('Books Register'!A385="","",'Books Register'!A385)</f>
        <v/>
      </c>
      <c r="B385" s="67" t="str">
        <f>IF(A385="","",'Books Register'!C385)</f>
        <v/>
      </c>
      <c r="C385" s="67" t="str">
        <f>IF(A385="","",'Books Register'!D385)</f>
        <v/>
      </c>
      <c r="D385" s="67" t="str">
        <f>IF(A385="","",'Books Register'!F385)</f>
        <v/>
      </c>
      <c r="E385" s="67" t="str">
        <f>IF(A385="","",'Books Register'!G385)</f>
        <v/>
      </c>
      <c r="F385" s="99" t="str">
        <f>IF(A385="","",'Books Register'!H385)</f>
        <v/>
      </c>
      <c r="G385" s="68" t="str">
        <f>IF(A385="","",'Books Register'!L385)</f>
        <v/>
      </c>
      <c r="H385" s="68" t="str">
        <f>IF(A385="","",'Books Register'!M385)</f>
        <v/>
      </c>
      <c r="I385" s="68" t="str">
        <f>IF(A385="","",'Books Register'!N385)</f>
        <v/>
      </c>
      <c r="J385" s="68" t="str">
        <f>IF(A385="","",'Books Register'!O385)</f>
        <v/>
      </c>
      <c r="K385" s="68" t="str">
        <f>IF(A385="","",'Books Register'!P385)</f>
        <v/>
      </c>
      <c r="L385" s="68" t="str">
        <f>IF(A385="","",'Books Register'!AN385)</f>
        <v/>
      </c>
      <c r="M385" s="67" t="str">
        <f>IF(A385="","",'Books Register'!AW385)</f>
        <v/>
      </c>
      <c r="N385" s="67" t="str">
        <f>IF(M385="","",INDEX('GSTR-2B IMS'!$G$5:$G$504,M385))</f>
        <v/>
      </c>
      <c r="O385" s="99" t="str">
        <f>IF(M385="","",INDEX('GSTR-2B IMS'!$H$5:$H$504,M385))</f>
        <v/>
      </c>
      <c r="P385" s="68" t="str">
        <f>IF(M385="","",INDEX('GSTR-2B IMS'!$L$5:$L$504,M385))</f>
        <v/>
      </c>
      <c r="Q385" s="68" t="str">
        <f>IF(M385="","",INDEX('GSTR-2B IMS'!$M$5:$M$504,M385))</f>
        <v/>
      </c>
      <c r="R385" s="68" t="str">
        <f>IF(M385="","",INDEX('GSTR-2B IMS'!$N$5:$N$504,M385))</f>
        <v/>
      </c>
      <c r="S385" s="68" t="str">
        <f>IF(M385="","",INDEX('GSTR-2B IMS'!$O$5:$O$504,M385))</f>
        <v/>
      </c>
      <c r="T385" s="68" t="str">
        <f>IF(M385="","",INDEX('GSTR-2B IMS'!$P$5:$P$504,M385))</f>
        <v/>
      </c>
      <c r="U385" s="68" t="str">
        <f>IF(M385="","",INDEX('GSTR-2B IMS'!$AF$5:$AF$504,M385))</f>
        <v/>
      </c>
      <c r="V385" s="68" t="str">
        <f t="shared" si="10"/>
        <v/>
      </c>
      <c r="W385" s="68" t="str">
        <f t="shared" si="11"/>
        <v/>
      </c>
      <c r="X385" s="67" t="str">
        <f>IF(A385="","",'Books Register'!AX385)</f>
        <v/>
      </c>
      <c r="Y385" s="67" t="str">
        <f>IF(A385="","",'Books Register'!AV385)</f>
        <v/>
      </c>
      <c r="Z385" s="69" t="str">
        <f>IF(A385="","",'Books Register'!AY385)</f>
        <v/>
      </c>
      <c r="AA385" s="70" t="str">
        <f>IF(A385="","",IF(OR(X385="Duplicate",Y385&lt;&gt;"PASS"),"Critical",IF(X385="Only in Books","High",IF(X385="Exact",IF(ABS(N(W385))&gt;=Setup!$B$23,"High","Low"),"Medium"))))</f>
        <v/>
      </c>
    </row>
    <row r="386" spans="1:27" ht="37.950000000000003" customHeight="1" x14ac:dyDescent="0.25">
      <c r="A386" s="98" t="str">
        <f>IF('Books Register'!A386="","",'Books Register'!A386)</f>
        <v/>
      </c>
      <c r="B386" s="67" t="str">
        <f>IF(A386="","",'Books Register'!C386)</f>
        <v/>
      </c>
      <c r="C386" s="67" t="str">
        <f>IF(A386="","",'Books Register'!D386)</f>
        <v/>
      </c>
      <c r="D386" s="67" t="str">
        <f>IF(A386="","",'Books Register'!F386)</f>
        <v/>
      </c>
      <c r="E386" s="67" t="str">
        <f>IF(A386="","",'Books Register'!G386)</f>
        <v/>
      </c>
      <c r="F386" s="99" t="str">
        <f>IF(A386="","",'Books Register'!H386)</f>
        <v/>
      </c>
      <c r="G386" s="68" t="str">
        <f>IF(A386="","",'Books Register'!L386)</f>
        <v/>
      </c>
      <c r="H386" s="68" t="str">
        <f>IF(A386="","",'Books Register'!M386)</f>
        <v/>
      </c>
      <c r="I386" s="68" t="str">
        <f>IF(A386="","",'Books Register'!N386)</f>
        <v/>
      </c>
      <c r="J386" s="68" t="str">
        <f>IF(A386="","",'Books Register'!O386)</f>
        <v/>
      </c>
      <c r="K386" s="68" t="str">
        <f>IF(A386="","",'Books Register'!P386)</f>
        <v/>
      </c>
      <c r="L386" s="68" t="str">
        <f>IF(A386="","",'Books Register'!AN386)</f>
        <v/>
      </c>
      <c r="M386" s="67" t="str">
        <f>IF(A386="","",'Books Register'!AW386)</f>
        <v/>
      </c>
      <c r="N386" s="67" t="str">
        <f>IF(M386="","",INDEX('GSTR-2B IMS'!$G$5:$G$504,M386))</f>
        <v/>
      </c>
      <c r="O386" s="99" t="str">
        <f>IF(M386="","",INDEX('GSTR-2B IMS'!$H$5:$H$504,M386))</f>
        <v/>
      </c>
      <c r="P386" s="68" t="str">
        <f>IF(M386="","",INDEX('GSTR-2B IMS'!$L$5:$L$504,M386))</f>
        <v/>
      </c>
      <c r="Q386" s="68" t="str">
        <f>IF(M386="","",INDEX('GSTR-2B IMS'!$M$5:$M$504,M386))</f>
        <v/>
      </c>
      <c r="R386" s="68" t="str">
        <f>IF(M386="","",INDEX('GSTR-2B IMS'!$N$5:$N$504,M386))</f>
        <v/>
      </c>
      <c r="S386" s="68" t="str">
        <f>IF(M386="","",INDEX('GSTR-2B IMS'!$O$5:$O$504,M386))</f>
        <v/>
      </c>
      <c r="T386" s="68" t="str">
        <f>IF(M386="","",INDEX('GSTR-2B IMS'!$P$5:$P$504,M386))</f>
        <v/>
      </c>
      <c r="U386" s="68" t="str">
        <f>IF(M386="","",INDEX('GSTR-2B IMS'!$AF$5:$AF$504,M386))</f>
        <v/>
      </c>
      <c r="V386" s="68" t="str">
        <f t="shared" si="10"/>
        <v/>
      </c>
      <c r="W386" s="68" t="str">
        <f t="shared" si="11"/>
        <v/>
      </c>
      <c r="X386" s="67" t="str">
        <f>IF(A386="","",'Books Register'!AX386)</f>
        <v/>
      </c>
      <c r="Y386" s="67" t="str">
        <f>IF(A386="","",'Books Register'!AV386)</f>
        <v/>
      </c>
      <c r="Z386" s="69" t="str">
        <f>IF(A386="","",'Books Register'!AY386)</f>
        <v/>
      </c>
      <c r="AA386" s="70" t="str">
        <f>IF(A386="","",IF(OR(X386="Duplicate",Y386&lt;&gt;"PASS"),"Critical",IF(X386="Only in Books","High",IF(X386="Exact",IF(ABS(N(W386))&gt;=Setup!$B$23,"High","Low"),"Medium"))))</f>
        <v/>
      </c>
    </row>
    <row r="387" spans="1:27" ht="37.950000000000003" customHeight="1" x14ac:dyDescent="0.25">
      <c r="A387" s="98" t="str">
        <f>IF('Books Register'!A387="","",'Books Register'!A387)</f>
        <v/>
      </c>
      <c r="B387" s="67" t="str">
        <f>IF(A387="","",'Books Register'!C387)</f>
        <v/>
      </c>
      <c r="C387" s="67" t="str">
        <f>IF(A387="","",'Books Register'!D387)</f>
        <v/>
      </c>
      <c r="D387" s="67" t="str">
        <f>IF(A387="","",'Books Register'!F387)</f>
        <v/>
      </c>
      <c r="E387" s="67" t="str">
        <f>IF(A387="","",'Books Register'!G387)</f>
        <v/>
      </c>
      <c r="F387" s="99" t="str">
        <f>IF(A387="","",'Books Register'!H387)</f>
        <v/>
      </c>
      <c r="G387" s="68" t="str">
        <f>IF(A387="","",'Books Register'!L387)</f>
        <v/>
      </c>
      <c r="H387" s="68" t="str">
        <f>IF(A387="","",'Books Register'!M387)</f>
        <v/>
      </c>
      <c r="I387" s="68" t="str">
        <f>IF(A387="","",'Books Register'!N387)</f>
        <v/>
      </c>
      <c r="J387" s="68" t="str">
        <f>IF(A387="","",'Books Register'!O387)</f>
        <v/>
      </c>
      <c r="K387" s="68" t="str">
        <f>IF(A387="","",'Books Register'!P387)</f>
        <v/>
      </c>
      <c r="L387" s="68" t="str">
        <f>IF(A387="","",'Books Register'!AN387)</f>
        <v/>
      </c>
      <c r="M387" s="67" t="str">
        <f>IF(A387="","",'Books Register'!AW387)</f>
        <v/>
      </c>
      <c r="N387" s="67" t="str">
        <f>IF(M387="","",INDEX('GSTR-2B IMS'!$G$5:$G$504,M387))</f>
        <v/>
      </c>
      <c r="O387" s="99" t="str">
        <f>IF(M387="","",INDEX('GSTR-2B IMS'!$H$5:$H$504,M387))</f>
        <v/>
      </c>
      <c r="P387" s="68" t="str">
        <f>IF(M387="","",INDEX('GSTR-2B IMS'!$L$5:$L$504,M387))</f>
        <v/>
      </c>
      <c r="Q387" s="68" t="str">
        <f>IF(M387="","",INDEX('GSTR-2B IMS'!$M$5:$M$504,M387))</f>
        <v/>
      </c>
      <c r="R387" s="68" t="str">
        <f>IF(M387="","",INDEX('GSTR-2B IMS'!$N$5:$N$504,M387))</f>
        <v/>
      </c>
      <c r="S387" s="68" t="str">
        <f>IF(M387="","",INDEX('GSTR-2B IMS'!$O$5:$O$504,M387))</f>
        <v/>
      </c>
      <c r="T387" s="68" t="str">
        <f>IF(M387="","",INDEX('GSTR-2B IMS'!$P$5:$P$504,M387))</f>
        <v/>
      </c>
      <c r="U387" s="68" t="str">
        <f>IF(M387="","",INDEX('GSTR-2B IMS'!$AF$5:$AF$504,M387))</f>
        <v/>
      </c>
      <c r="V387" s="68" t="str">
        <f t="shared" si="10"/>
        <v/>
      </c>
      <c r="W387" s="68" t="str">
        <f t="shared" si="11"/>
        <v/>
      </c>
      <c r="X387" s="67" t="str">
        <f>IF(A387="","",'Books Register'!AX387)</f>
        <v/>
      </c>
      <c r="Y387" s="67" t="str">
        <f>IF(A387="","",'Books Register'!AV387)</f>
        <v/>
      </c>
      <c r="Z387" s="69" t="str">
        <f>IF(A387="","",'Books Register'!AY387)</f>
        <v/>
      </c>
      <c r="AA387" s="70" t="str">
        <f>IF(A387="","",IF(OR(X387="Duplicate",Y387&lt;&gt;"PASS"),"Critical",IF(X387="Only in Books","High",IF(X387="Exact",IF(ABS(N(W387))&gt;=Setup!$B$23,"High","Low"),"Medium"))))</f>
        <v/>
      </c>
    </row>
    <row r="388" spans="1:27" ht="37.950000000000003" customHeight="1" x14ac:dyDescent="0.25">
      <c r="A388" s="98" t="str">
        <f>IF('Books Register'!A388="","",'Books Register'!A388)</f>
        <v/>
      </c>
      <c r="B388" s="67" t="str">
        <f>IF(A388="","",'Books Register'!C388)</f>
        <v/>
      </c>
      <c r="C388" s="67" t="str">
        <f>IF(A388="","",'Books Register'!D388)</f>
        <v/>
      </c>
      <c r="D388" s="67" t="str">
        <f>IF(A388="","",'Books Register'!F388)</f>
        <v/>
      </c>
      <c r="E388" s="67" t="str">
        <f>IF(A388="","",'Books Register'!G388)</f>
        <v/>
      </c>
      <c r="F388" s="99" t="str">
        <f>IF(A388="","",'Books Register'!H388)</f>
        <v/>
      </c>
      <c r="G388" s="68" t="str">
        <f>IF(A388="","",'Books Register'!L388)</f>
        <v/>
      </c>
      <c r="H388" s="68" t="str">
        <f>IF(A388="","",'Books Register'!M388)</f>
        <v/>
      </c>
      <c r="I388" s="68" t="str">
        <f>IF(A388="","",'Books Register'!N388)</f>
        <v/>
      </c>
      <c r="J388" s="68" t="str">
        <f>IF(A388="","",'Books Register'!O388)</f>
        <v/>
      </c>
      <c r="K388" s="68" t="str">
        <f>IF(A388="","",'Books Register'!P388)</f>
        <v/>
      </c>
      <c r="L388" s="68" t="str">
        <f>IF(A388="","",'Books Register'!AN388)</f>
        <v/>
      </c>
      <c r="M388" s="67" t="str">
        <f>IF(A388="","",'Books Register'!AW388)</f>
        <v/>
      </c>
      <c r="N388" s="67" t="str">
        <f>IF(M388="","",INDEX('GSTR-2B IMS'!$G$5:$G$504,M388))</f>
        <v/>
      </c>
      <c r="O388" s="99" t="str">
        <f>IF(M388="","",INDEX('GSTR-2B IMS'!$H$5:$H$504,M388))</f>
        <v/>
      </c>
      <c r="P388" s="68" t="str">
        <f>IF(M388="","",INDEX('GSTR-2B IMS'!$L$5:$L$504,M388))</f>
        <v/>
      </c>
      <c r="Q388" s="68" t="str">
        <f>IF(M388="","",INDEX('GSTR-2B IMS'!$M$5:$M$504,M388))</f>
        <v/>
      </c>
      <c r="R388" s="68" t="str">
        <f>IF(M388="","",INDEX('GSTR-2B IMS'!$N$5:$N$504,M388))</f>
        <v/>
      </c>
      <c r="S388" s="68" t="str">
        <f>IF(M388="","",INDEX('GSTR-2B IMS'!$O$5:$O$504,M388))</f>
        <v/>
      </c>
      <c r="T388" s="68" t="str">
        <f>IF(M388="","",INDEX('GSTR-2B IMS'!$P$5:$P$504,M388))</f>
        <v/>
      </c>
      <c r="U388" s="68" t="str">
        <f>IF(M388="","",INDEX('GSTR-2B IMS'!$AF$5:$AF$504,M388))</f>
        <v/>
      </c>
      <c r="V388" s="68" t="str">
        <f t="shared" si="10"/>
        <v/>
      </c>
      <c r="W388" s="68" t="str">
        <f t="shared" si="11"/>
        <v/>
      </c>
      <c r="X388" s="67" t="str">
        <f>IF(A388="","",'Books Register'!AX388)</f>
        <v/>
      </c>
      <c r="Y388" s="67" t="str">
        <f>IF(A388="","",'Books Register'!AV388)</f>
        <v/>
      </c>
      <c r="Z388" s="69" t="str">
        <f>IF(A388="","",'Books Register'!AY388)</f>
        <v/>
      </c>
      <c r="AA388" s="70" t="str">
        <f>IF(A388="","",IF(OR(X388="Duplicate",Y388&lt;&gt;"PASS"),"Critical",IF(X388="Only in Books","High",IF(X388="Exact",IF(ABS(N(W388))&gt;=Setup!$B$23,"High","Low"),"Medium"))))</f>
        <v/>
      </c>
    </row>
    <row r="389" spans="1:27" ht="37.950000000000003" customHeight="1" x14ac:dyDescent="0.25">
      <c r="A389" s="98" t="str">
        <f>IF('Books Register'!A389="","",'Books Register'!A389)</f>
        <v/>
      </c>
      <c r="B389" s="67" t="str">
        <f>IF(A389="","",'Books Register'!C389)</f>
        <v/>
      </c>
      <c r="C389" s="67" t="str">
        <f>IF(A389="","",'Books Register'!D389)</f>
        <v/>
      </c>
      <c r="D389" s="67" t="str">
        <f>IF(A389="","",'Books Register'!F389)</f>
        <v/>
      </c>
      <c r="E389" s="67" t="str">
        <f>IF(A389="","",'Books Register'!G389)</f>
        <v/>
      </c>
      <c r="F389" s="99" t="str">
        <f>IF(A389="","",'Books Register'!H389)</f>
        <v/>
      </c>
      <c r="G389" s="68" t="str">
        <f>IF(A389="","",'Books Register'!L389)</f>
        <v/>
      </c>
      <c r="H389" s="68" t="str">
        <f>IF(A389="","",'Books Register'!M389)</f>
        <v/>
      </c>
      <c r="I389" s="68" t="str">
        <f>IF(A389="","",'Books Register'!N389)</f>
        <v/>
      </c>
      <c r="J389" s="68" t="str">
        <f>IF(A389="","",'Books Register'!O389)</f>
        <v/>
      </c>
      <c r="K389" s="68" t="str">
        <f>IF(A389="","",'Books Register'!P389)</f>
        <v/>
      </c>
      <c r="L389" s="68" t="str">
        <f>IF(A389="","",'Books Register'!AN389)</f>
        <v/>
      </c>
      <c r="M389" s="67" t="str">
        <f>IF(A389="","",'Books Register'!AW389)</f>
        <v/>
      </c>
      <c r="N389" s="67" t="str">
        <f>IF(M389="","",INDEX('GSTR-2B IMS'!$G$5:$G$504,M389))</f>
        <v/>
      </c>
      <c r="O389" s="99" t="str">
        <f>IF(M389="","",INDEX('GSTR-2B IMS'!$H$5:$H$504,M389))</f>
        <v/>
      </c>
      <c r="P389" s="68" t="str">
        <f>IF(M389="","",INDEX('GSTR-2B IMS'!$L$5:$L$504,M389))</f>
        <v/>
      </c>
      <c r="Q389" s="68" t="str">
        <f>IF(M389="","",INDEX('GSTR-2B IMS'!$M$5:$M$504,M389))</f>
        <v/>
      </c>
      <c r="R389" s="68" t="str">
        <f>IF(M389="","",INDEX('GSTR-2B IMS'!$N$5:$N$504,M389))</f>
        <v/>
      </c>
      <c r="S389" s="68" t="str">
        <f>IF(M389="","",INDEX('GSTR-2B IMS'!$O$5:$O$504,M389))</f>
        <v/>
      </c>
      <c r="T389" s="68" t="str">
        <f>IF(M389="","",INDEX('GSTR-2B IMS'!$P$5:$P$504,M389))</f>
        <v/>
      </c>
      <c r="U389" s="68" t="str">
        <f>IF(M389="","",INDEX('GSTR-2B IMS'!$AF$5:$AF$504,M389))</f>
        <v/>
      </c>
      <c r="V389" s="68" t="str">
        <f t="shared" ref="V389:V452" si="12">IF(OR(A389="",M389=""),"",G389-P389)</f>
        <v/>
      </c>
      <c r="W389" s="68" t="str">
        <f t="shared" ref="W389:W452" si="13">IF(OR(A389="",M389=""),"",L389-U389)</f>
        <v/>
      </c>
      <c r="X389" s="67" t="str">
        <f>IF(A389="","",'Books Register'!AX389)</f>
        <v/>
      </c>
      <c r="Y389" s="67" t="str">
        <f>IF(A389="","",'Books Register'!AV389)</f>
        <v/>
      </c>
      <c r="Z389" s="69" t="str">
        <f>IF(A389="","",'Books Register'!AY389)</f>
        <v/>
      </c>
      <c r="AA389" s="70" t="str">
        <f>IF(A389="","",IF(OR(X389="Duplicate",Y389&lt;&gt;"PASS"),"Critical",IF(X389="Only in Books","High",IF(X389="Exact",IF(ABS(N(W389))&gt;=Setup!$B$23,"High","Low"),"Medium"))))</f>
        <v/>
      </c>
    </row>
    <row r="390" spans="1:27" ht="37.950000000000003" customHeight="1" x14ac:dyDescent="0.25">
      <c r="A390" s="98" t="str">
        <f>IF('Books Register'!A390="","",'Books Register'!A390)</f>
        <v/>
      </c>
      <c r="B390" s="67" t="str">
        <f>IF(A390="","",'Books Register'!C390)</f>
        <v/>
      </c>
      <c r="C390" s="67" t="str">
        <f>IF(A390="","",'Books Register'!D390)</f>
        <v/>
      </c>
      <c r="D390" s="67" t="str">
        <f>IF(A390="","",'Books Register'!F390)</f>
        <v/>
      </c>
      <c r="E390" s="67" t="str">
        <f>IF(A390="","",'Books Register'!G390)</f>
        <v/>
      </c>
      <c r="F390" s="99" t="str">
        <f>IF(A390="","",'Books Register'!H390)</f>
        <v/>
      </c>
      <c r="G390" s="68" t="str">
        <f>IF(A390="","",'Books Register'!L390)</f>
        <v/>
      </c>
      <c r="H390" s="68" t="str">
        <f>IF(A390="","",'Books Register'!M390)</f>
        <v/>
      </c>
      <c r="I390" s="68" t="str">
        <f>IF(A390="","",'Books Register'!N390)</f>
        <v/>
      </c>
      <c r="J390" s="68" t="str">
        <f>IF(A390="","",'Books Register'!O390)</f>
        <v/>
      </c>
      <c r="K390" s="68" t="str">
        <f>IF(A390="","",'Books Register'!P390)</f>
        <v/>
      </c>
      <c r="L390" s="68" t="str">
        <f>IF(A390="","",'Books Register'!AN390)</f>
        <v/>
      </c>
      <c r="M390" s="67" t="str">
        <f>IF(A390="","",'Books Register'!AW390)</f>
        <v/>
      </c>
      <c r="N390" s="67" t="str">
        <f>IF(M390="","",INDEX('GSTR-2B IMS'!$G$5:$G$504,M390))</f>
        <v/>
      </c>
      <c r="O390" s="99" t="str">
        <f>IF(M390="","",INDEX('GSTR-2B IMS'!$H$5:$H$504,M390))</f>
        <v/>
      </c>
      <c r="P390" s="68" t="str">
        <f>IF(M390="","",INDEX('GSTR-2B IMS'!$L$5:$L$504,M390))</f>
        <v/>
      </c>
      <c r="Q390" s="68" t="str">
        <f>IF(M390="","",INDEX('GSTR-2B IMS'!$M$5:$M$504,M390))</f>
        <v/>
      </c>
      <c r="R390" s="68" t="str">
        <f>IF(M390="","",INDEX('GSTR-2B IMS'!$N$5:$N$504,M390))</f>
        <v/>
      </c>
      <c r="S390" s="68" t="str">
        <f>IF(M390="","",INDEX('GSTR-2B IMS'!$O$5:$O$504,M390))</f>
        <v/>
      </c>
      <c r="T390" s="68" t="str">
        <f>IF(M390="","",INDEX('GSTR-2B IMS'!$P$5:$P$504,M390))</f>
        <v/>
      </c>
      <c r="U390" s="68" t="str">
        <f>IF(M390="","",INDEX('GSTR-2B IMS'!$AF$5:$AF$504,M390))</f>
        <v/>
      </c>
      <c r="V390" s="68" t="str">
        <f t="shared" si="12"/>
        <v/>
      </c>
      <c r="W390" s="68" t="str">
        <f t="shared" si="13"/>
        <v/>
      </c>
      <c r="X390" s="67" t="str">
        <f>IF(A390="","",'Books Register'!AX390)</f>
        <v/>
      </c>
      <c r="Y390" s="67" t="str">
        <f>IF(A390="","",'Books Register'!AV390)</f>
        <v/>
      </c>
      <c r="Z390" s="69" t="str">
        <f>IF(A390="","",'Books Register'!AY390)</f>
        <v/>
      </c>
      <c r="AA390" s="70" t="str">
        <f>IF(A390="","",IF(OR(X390="Duplicate",Y390&lt;&gt;"PASS"),"Critical",IF(X390="Only in Books","High",IF(X390="Exact",IF(ABS(N(W390))&gt;=Setup!$B$23,"High","Low"),"Medium"))))</f>
        <v/>
      </c>
    </row>
    <row r="391" spans="1:27" ht="37.950000000000003" customHeight="1" x14ac:dyDescent="0.25">
      <c r="A391" s="98" t="str">
        <f>IF('Books Register'!A391="","",'Books Register'!A391)</f>
        <v/>
      </c>
      <c r="B391" s="67" t="str">
        <f>IF(A391="","",'Books Register'!C391)</f>
        <v/>
      </c>
      <c r="C391" s="67" t="str">
        <f>IF(A391="","",'Books Register'!D391)</f>
        <v/>
      </c>
      <c r="D391" s="67" t="str">
        <f>IF(A391="","",'Books Register'!F391)</f>
        <v/>
      </c>
      <c r="E391" s="67" t="str">
        <f>IF(A391="","",'Books Register'!G391)</f>
        <v/>
      </c>
      <c r="F391" s="99" t="str">
        <f>IF(A391="","",'Books Register'!H391)</f>
        <v/>
      </c>
      <c r="G391" s="68" t="str">
        <f>IF(A391="","",'Books Register'!L391)</f>
        <v/>
      </c>
      <c r="H391" s="68" t="str">
        <f>IF(A391="","",'Books Register'!M391)</f>
        <v/>
      </c>
      <c r="I391" s="68" t="str">
        <f>IF(A391="","",'Books Register'!N391)</f>
        <v/>
      </c>
      <c r="J391" s="68" t="str">
        <f>IF(A391="","",'Books Register'!O391)</f>
        <v/>
      </c>
      <c r="K391" s="68" t="str">
        <f>IF(A391="","",'Books Register'!P391)</f>
        <v/>
      </c>
      <c r="L391" s="68" t="str">
        <f>IF(A391="","",'Books Register'!AN391)</f>
        <v/>
      </c>
      <c r="M391" s="67" t="str">
        <f>IF(A391="","",'Books Register'!AW391)</f>
        <v/>
      </c>
      <c r="N391" s="67" t="str">
        <f>IF(M391="","",INDEX('GSTR-2B IMS'!$G$5:$G$504,M391))</f>
        <v/>
      </c>
      <c r="O391" s="99" t="str">
        <f>IF(M391="","",INDEX('GSTR-2B IMS'!$H$5:$H$504,M391))</f>
        <v/>
      </c>
      <c r="P391" s="68" t="str">
        <f>IF(M391="","",INDEX('GSTR-2B IMS'!$L$5:$L$504,M391))</f>
        <v/>
      </c>
      <c r="Q391" s="68" t="str">
        <f>IF(M391="","",INDEX('GSTR-2B IMS'!$M$5:$M$504,M391))</f>
        <v/>
      </c>
      <c r="R391" s="68" t="str">
        <f>IF(M391="","",INDEX('GSTR-2B IMS'!$N$5:$N$504,M391))</f>
        <v/>
      </c>
      <c r="S391" s="68" t="str">
        <f>IF(M391="","",INDEX('GSTR-2B IMS'!$O$5:$O$504,M391))</f>
        <v/>
      </c>
      <c r="T391" s="68" t="str">
        <f>IF(M391="","",INDEX('GSTR-2B IMS'!$P$5:$P$504,M391))</f>
        <v/>
      </c>
      <c r="U391" s="68" t="str">
        <f>IF(M391="","",INDEX('GSTR-2B IMS'!$AF$5:$AF$504,M391))</f>
        <v/>
      </c>
      <c r="V391" s="68" t="str">
        <f t="shared" si="12"/>
        <v/>
      </c>
      <c r="W391" s="68" t="str">
        <f t="shared" si="13"/>
        <v/>
      </c>
      <c r="X391" s="67" t="str">
        <f>IF(A391="","",'Books Register'!AX391)</f>
        <v/>
      </c>
      <c r="Y391" s="67" t="str">
        <f>IF(A391="","",'Books Register'!AV391)</f>
        <v/>
      </c>
      <c r="Z391" s="69" t="str">
        <f>IF(A391="","",'Books Register'!AY391)</f>
        <v/>
      </c>
      <c r="AA391" s="70" t="str">
        <f>IF(A391="","",IF(OR(X391="Duplicate",Y391&lt;&gt;"PASS"),"Critical",IF(X391="Only in Books","High",IF(X391="Exact",IF(ABS(N(W391))&gt;=Setup!$B$23,"High","Low"),"Medium"))))</f>
        <v/>
      </c>
    </row>
    <row r="392" spans="1:27" ht="37.950000000000003" customHeight="1" x14ac:dyDescent="0.25">
      <c r="A392" s="98" t="str">
        <f>IF('Books Register'!A392="","",'Books Register'!A392)</f>
        <v/>
      </c>
      <c r="B392" s="67" t="str">
        <f>IF(A392="","",'Books Register'!C392)</f>
        <v/>
      </c>
      <c r="C392" s="67" t="str">
        <f>IF(A392="","",'Books Register'!D392)</f>
        <v/>
      </c>
      <c r="D392" s="67" t="str">
        <f>IF(A392="","",'Books Register'!F392)</f>
        <v/>
      </c>
      <c r="E392" s="67" t="str">
        <f>IF(A392="","",'Books Register'!G392)</f>
        <v/>
      </c>
      <c r="F392" s="99" t="str">
        <f>IF(A392="","",'Books Register'!H392)</f>
        <v/>
      </c>
      <c r="G392" s="68" t="str">
        <f>IF(A392="","",'Books Register'!L392)</f>
        <v/>
      </c>
      <c r="H392" s="68" t="str">
        <f>IF(A392="","",'Books Register'!M392)</f>
        <v/>
      </c>
      <c r="I392" s="68" t="str">
        <f>IF(A392="","",'Books Register'!N392)</f>
        <v/>
      </c>
      <c r="J392" s="68" t="str">
        <f>IF(A392="","",'Books Register'!O392)</f>
        <v/>
      </c>
      <c r="K392" s="68" t="str">
        <f>IF(A392="","",'Books Register'!P392)</f>
        <v/>
      </c>
      <c r="L392" s="68" t="str">
        <f>IF(A392="","",'Books Register'!AN392)</f>
        <v/>
      </c>
      <c r="M392" s="67" t="str">
        <f>IF(A392="","",'Books Register'!AW392)</f>
        <v/>
      </c>
      <c r="N392" s="67" t="str">
        <f>IF(M392="","",INDEX('GSTR-2B IMS'!$G$5:$G$504,M392))</f>
        <v/>
      </c>
      <c r="O392" s="99" t="str">
        <f>IF(M392="","",INDEX('GSTR-2B IMS'!$H$5:$H$504,M392))</f>
        <v/>
      </c>
      <c r="P392" s="68" t="str">
        <f>IF(M392="","",INDEX('GSTR-2B IMS'!$L$5:$L$504,M392))</f>
        <v/>
      </c>
      <c r="Q392" s="68" t="str">
        <f>IF(M392="","",INDEX('GSTR-2B IMS'!$M$5:$M$504,M392))</f>
        <v/>
      </c>
      <c r="R392" s="68" t="str">
        <f>IF(M392="","",INDEX('GSTR-2B IMS'!$N$5:$N$504,M392))</f>
        <v/>
      </c>
      <c r="S392" s="68" t="str">
        <f>IF(M392="","",INDEX('GSTR-2B IMS'!$O$5:$O$504,M392))</f>
        <v/>
      </c>
      <c r="T392" s="68" t="str">
        <f>IF(M392="","",INDEX('GSTR-2B IMS'!$P$5:$P$504,M392))</f>
        <v/>
      </c>
      <c r="U392" s="68" t="str">
        <f>IF(M392="","",INDEX('GSTR-2B IMS'!$AF$5:$AF$504,M392))</f>
        <v/>
      </c>
      <c r="V392" s="68" t="str">
        <f t="shared" si="12"/>
        <v/>
      </c>
      <c r="W392" s="68" t="str">
        <f t="shared" si="13"/>
        <v/>
      </c>
      <c r="X392" s="67" t="str">
        <f>IF(A392="","",'Books Register'!AX392)</f>
        <v/>
      </c>
      <c r="Y392" s="67" t="str">
        <f>IF(A392="","",'Books Register'!AV392)</f>
        <v/>
      </c>
      <c r="Z392" s="69" t="str">
        <f>IF(A392="","",'Books Register'!AY392)</f>
        <v/>
      </c>
      <c r="AA392" s="70" t="str">
        <f>IF(A392="","",IF(OR(X392="Duplicate",Y392&lt;&gt;"PASS"),"Critical",IF(X392="Only in Books","High",IF(X392="Exact",IF(ABS(N(W392))&gt;=Setup!$B$23,"High","Low"),"Medium"))))</f>
        <v/>
      </c>
    </row>
    <row r="393" spans="1:27" ht="37.950000000000003" customHeight="1" x14ac:dyDescent="0.25">
      <c r="A393" s="98" t="str">
        <f>IF('Books Register'!A393="","",'Books Register'!A393)</f>
        <v/>
      </c>
      <c r="B393" s="67" t="str">
        <f>IF(A393="","",'Books Register'!C393)</f>
        <v/>
      </c>
      <c r="C393" s="67" t="str">
        <f>IF(A393="","",'Books Register'!D393)</f>
        <v/>
      </c>
      <c r="D393" s="67" t="str">
        <f>IF(A393="","",'Books Register'!F393)</f>
        <v/>
      </c>
      <c r="E393" s="67" t="str">
        <f>IF(A393="","",'Books Register'!G393)</f>
        <v/>
      </c>
      <c r="F393" s="99" t="str">
        <f>IF(A393="","",'Books Register'!H393)</f>
        <v/>
      </c>
      <c r="G393" s="68" t="str">
        <f>IF(A393="","",'Books Register'!L393)</f>
        <v/>
      </c>
      <c r="H393" s="68" t="str">
        <f>IF(A393="","",'Books Register'!M393)</f>
        <v/>
      </c>
      <c r="I393" s="68" t="str">
        <f>IF(A393="","",'Books Register'!N393)</f>
        <v/>
      </c>
      <c r="J393" s="68" t="str">
        <f>IF(A393="","",'Books Register'!O393)</f>
        <v/>
      </c>
      <c r="K393" s="68" t="str">
        <f>IF(A393="","",'Books Register'!P393)</f>
        <v/>
      </c>
      <c r="L393" s="68" t="str">
        <f>IF(A393="","",'Books Register'!AN393)</f>
        <v/>
      </c>
      <c r="M393" s="67" t="str">
        <f>IF(A393="","",'Books Register'!AW393)</f>
        <v/>
      </c>
      <c r="N393" s="67" t="str">
        <f>IF(M393="","",INDEX('GSTR-2B IMS'!$G$5:$G$504,M393))</f>
        <v/>
      </c>
      <c r="O393" s="99" t="str">
        <f>IF(M393="","",INDEX('GSTR-2B IMS'!$H$5:$H$504,M393))</f>
        <v/>
      </c>
      <c r="P393" s="68" t="str">
        <f>IF(M393="","",INDEX('GSTR-2B IMS'!$L$5:$L$504,M393))</f>
        <v/>
      </c>
      <c r="Q393" s="68" t="str">
        <f>IF(M393="","",INDEX('GSTR-2B IMS'!$M$5:$M$504,M393))</f>
        <v/>
      </c>
      <c r="R393" s="68" t="str">
        <f>IF(M393="","",INDEX('GSTR-2B IMS'!$N$5:$N$504,M393))</f>
        <v/>
      </c>
      <c r="S393" s="68" t="str">
        <f>IF(M393="","",INDEX('GSTR-2B IMS'!$O$5:$O$504,M393))</f>
        <v/>
      </c>
      <c r="T393" s="68" t="str">
        <f>IF(M393="","",INDEX('GSTR-2B IMS'!$P$5:$P$504,M393))</f>
        <v/>
      </c>
      <c r="U393" s="68" t="str">
        <f>IF(M393="","",INDEX('GSTR-2B IMS'!$AF$5:$AF$504,M393))</f>
        <v/>
      </c>
      <c r="V393" s="68" t="str">
        <f t="shared" si="12"/>
        <v/>
      </c>
      <c r="W393" s="68" t="str">
        <f t="shared" si="13"/>
        <v/>
      </c>
      <c r="X393" s="67" t="str">
        <f>IF(A393="","",'Books Register'!AX393)</f>
        <v/>
      </c>
      <c r="Y393" s="67" t="str">
        <f>IF(A393="","",'Books Register'!AV393)</f>
        <v/>
      </c>
      <c r="Z393" s="69" t="str">
        <f>IF(A393="","",'Books Register'!AY393)</f>
        <v/>
      </c>
      <c r="AA393" s="70" t="str">
        <f>IF(A393="","",IF(OR(X393="Duplicate",Y393&lt;&gt;"PASS"),"Critical",IF(X393="Only in Books","High",IF(X393="Exact",IF(ABS(N(W393))&gt;=Setup!$B$23,"High","Low"),"Medium"))))</f>
        <v/>
      </c>
    </row>
    <row r="394" spans="1:27" ht="37.950000000000003" customHeight="1" x14ac:dyDescent="0.25">
      <c r="A394" s="98" t="str">
        <f>IF('Books Register'!A394="","",'Books Register'!A394)</f>
        <v/>
      </c>
      <c r="B394" s="67" t="str">
        <f>IF(A394="","",'Books Register'!C394)</f>
        <v/>
      </c>
      <c r="C394" s="67" t="str">
        <f>IF(A394="","",'Books Register'!D394)</f>
        <v/>
      </c>
      <c r="D394" s="67" t="str">
        <f>IF(A394="","",'Books Register'!F394)</f>
        <v/>
      </c>
      <c r="E394" s="67" t="str">
        <f>IF(A394="","",'Books Register'!G394)</f>
        <v/>
      </c>
      <c r="F394" s="99" t="str">
        <f>IF(A394="","",'Books Register'!H394)</f>
        <v/>
      </c>
      <c r="G394" s="68" t="str">
        <f>IF(A394="","",'Books Register'!L394)</f>
        <v/>
      </c>
      <c r="H394" s="68" t="str">
        <f>IF(A394="","",'Books Register'!M394)</f>
        <v/>
      </c>
      <c r="I394" s="68" t="str">
        <f>IF(A394="","",'Books Register'!N394)</f>
        <v/>
      </c>
      <c r="J394" s="68" t="str">
        <f>IF(A394="","",'Books Register'!O394)</f>
        <v/>
      </c>
      <c r="K394" s="68" t="str">
        <f>IF(A394="","",'Books Register'!P394)</f>
        <v/>
      </c>
      <c r="L394" s="68" t="str">
        <f>IF(A394="","",'Books Register'!AN394)</f>
        <v/>
      </c>
      <c r="M394" s="67" t="str">
        <f>IF(A394="","",'Books Register'!AW394)</f>
        <v/>
      </c>
      <c r="N394" s="67" t="str">
        <f>IF(M394="","",INDEX('GSTR-2B IMS'!$G$5:$G$504,M394))</f>
        <v/>
      </c>
      <c r="O394" s="99" t="str">
        <f>IF(M394="","",INDEX('GSTR-2B IMS'!$H$5:$H$504,M394))</f>
        <v/>
      </c>
      <c r="P394" s="68" t="str">
        <f>IF(M394="","",INDEX('GSTR-2B IMS'!$L$5:$L$504,M394))</f>
        <v/>
      </c>
      <c r="Q394" s="68" t="str">
        <f>IF(M394="","",INDEX('GSTR-2B IMS'!$M$5:$M$504,M394))</f>
        <v/>
      </c>
      <c r="R394" s="68" t="str">
        <f>IF(M394="","",INDEX('GSTR-2B IMS'!$N$5:$N$504,M394))</f>
        <v/>
      </c>
      <c r="S394" s="68" t="str">
        <f>IF(M394="","",INDEX('GSTR-2B IMS'!$O$5:$O$504,M394))</f>
        <v/>
      </c>
      <c r="T394" s="68" t="str">
        <f>IF(M394="","",INDEX('GSTR-2B IMS'!$P$5:$P$504,M394))</f>
        <v/>
      </c>
      <c r="U394" s="68" t="str">
        <f>IF(M394="","",INDEX('GSTR-2B IMS'!$AF$5:$AF$504,M394))</f>
        <v/>
      </c>
      <c r="V394" s="68" t="str">
        <f t="shared" si="12"/>
        <v/>
      </c>
      <c r="W394" s="68" t="str">
        <f t="shared" si="13"/>
        <v/>
      </c>
      <c r="X394" s="67" t="str">
        <f>IF(A394="","",'Books Register'!AX394)</f>
        <v/>
      </c>
      <c r="Y394" s="67" t="str">
        <f>IF(A394="","",'Books Register'!AV394)</f>
        <v/>
      </c>
      <c r="Z394" s="69" t="str">
        <f>IF(A394="","",'Books Register'!AY394)</f>
        <v/>
      </c>
      <c r="AA394" s="70" t="str">
        <f>IF(A394="","",IF(OR(X394="Duplicate",Y394&lt;&gt;"PASS"),"Critical",IF(X394="Only in Books","High",IF(X394="Exact",IF(ABS(N(W394))&gt;=Setup!$B$23,"High","Low"),"Medium"))))</f>
        <v/>
      </c>
    </row>
    <row r="395" spans="1:27" ht="37.950000000000003" customHeight="1" x14ac:dyDescent="0.25">
      <c r="A395" s="98" t="str">
        <f>IF('Books Register'!A395="","",'Books Register'!A395)</f>
        <v/>
      </c>
      <c r="B395" s="67" t="str">
        <f>IF(A395="","",'Books Register'!C395)</f>
        <v/>
      </c>
      <c r="C395" s="67" t="str">
        <f>IF(A395="","",'Books Register'!D395)</f>
        <v/>
      </c>
      <c r="D395" s="67" t="str">
        <f>IF(A395="","",'Books Register'!F395)</f>
        <v/>
      </c>
      <c r="E395" s="67" t="str">
        <f>IF(A395="","",'Books Register'!G395)</f>
        <v/>
      </c>
      <c r="F395" s="99" t="str">
        <f>IF(A395="","",'Books Register'!H395)</f>
        <v/>
      </c>
      <c r="G395" s="68" t="str">
        <f>IF(A395="","",'Books Register'!L395)</f>
        <v/>
      </c>
      <c r="H395" s="68" t="str">
        <f>IF(A395="","",'Books Register'!M395)</f>
        <v/>
      </c>
      <c r="I395" s="68" t="str">
        <f>IF(A395="","",'Books Register'!N395)</f>
        <v/>
      </c>
      <c r="J395" s="68" t="str">
        <f>IF(A395="","",'Books Register'!O395)</f>
        <v/>
      </c>
      <c r="K395" s="68" t="str">
        <f>IF(A395="","",'Books Register'!P395)</f>
        <v/>
      </c>
      <c r="L395" s="68" t="str">
        <f>IF(A395="","",'Books Register'!AN395)</f>
        <v/>
      </c>
      <c r="M395" s="67" t="str">
        <f>IF(A395="","",'Books Register'!AW395)</f>
        <v/>
      </c>
      <c r="N395" s="67" t="str">
        <f>IF(M395="","",INDEX('GSTR-2B IMS'!$G$5:$G$504,M395))</f>
        <v/>
      </c>
      <c r="O395" s="99" t="str">
        <f>IF(M395="","",INDEX('GSTR-2B IMS'!$H$5:$H$504,M395))</f>
        <v/>
      </c>
      <c r="P395" s="68" t="str">
        <f>IF(M395="","",INDEX('GSTR-2B IMS'!$L$5:$L$504,M395))</f>
        <v/>
      </c>
      <c r="Q395" s="68" t="str">
        <f>IF(M395="","",INDEX('GSTR-2B IMS'!$M$5:$M$504,M395))</f>
        <v/>
      </c>
      <c r="R395" s="68" t="str">
        <f>IF(M395="","",INDEX('GSTR-2B IMS'!$N$5:$N$504,M395))</f>
        <v/>
      </c>
      <c r="S395" s="68" t="str">
        <f>IF(M395="","",INDEX('GSTR-2B IMS'!$O$5:$O$504,M395))</f>
        <v/>
      </c>
      <c r="T395" s="68" t="str">
        <f>IF(M395="","",INDEX('GSTR-2B IMS'!$P$5:$P$504,M395))</f>
        <v/>
      </c>
      <c r="U395" s="68" t="str">
        <f>IF(M395="","",INDEX('GSTR-2B IMS'!$AF$5:$AF$504,M395))</f>
        <v/>
      </c>
      <c r="V395" s="68" t="str">
        <f t="shared" si="12"/>
        <v/>
      </c>
      <c r="W395" s="68" t="str">
        <f t="shared" si="13"/>
        <v/>
      </c>
      <c r="X395" s="67" t="str">
        <f>IF(A395="","",'Books Register'!AX395)</f>
        <v/>
      </c>
      <c r="Y395" s="67" t="str">
        <f>IF(A395="","",'Books Register'!AV395)</f>
        <v/>
      </c>
      <c r="Z395" s="69" t="str">
        <f>IF(A395="","",'Books Register'!AY395)</f>
        <v/>
      </c>
      <c r="AA395" s="70" t="str">
        <f>IF(A395="","",IF(OR(X395="Duplicate",Y395&lt;&gt;"PASS"),"Critical",IF(X395="Only in Books","High",IF(X395="Exact",IF(ABS(N(W395))&gt;=Setup!$B$23,"High","Low"),"Medium"))))</f>
        <v/>
      </c>
    </row>
    <row r="396" spans="1:27" ht="37.950000000000003" customHeight="1" x14ac:dyDescent="0.25">
      <c r="A396" s="98" t="str">
        <f>IF('Books Register'!A396="","",'Books Register'!A396)</f>
        <v/>
      </c>
      <c r="B396" s="67" t="str">
        <f>IF(A396="","",'Books Register'!C396)</f>
        <v/>
      </c>
      <c r="C396" s="67" t="str">
        <f>IF(A396="","",'Books Register'!D396)</f>
        <v/>
      </c>
      <c r="D396" s="67" t="str">
        <f>IF(A396="","",'Books Register'!F396)</f>
        <v/>
      </c>
      <c r="E396" s="67" t="str">
        <f>IF(A396="","",'Books Register'!G396)</f>
        <v/>
      </c>
      <c r="F396" s="99" t="str">
        <f>IF(A396="","",'Books Register'!H396)</f>
        <v/>
      </c>
      <c r="G396" s="68" t="str">
        <f>IF(A396="","",'Books Register'!L396)</f>
        <v/>
      </c>
      <c r="H396" s="68" t="str">
        <f>IF(A396="","",'Books Register'!M396)</f>
        <v/>
      </c>
      <c r="I396" s="68" t="str">
        <f>IF(A396="","",'Books Register'!N396)</f>
        <v/>
      </c>
      <c r="J396" s="68" t="str">
        <f>IF(A396="","",'Books Register'!O396)</f>
        <v/>
      </c>
      <c r="K396" s="68" t="str">
        <f>IF(A396="","",'Books Register'!P396)</f>
        <v/>
      </c>
      <c r="L396" s="68" t="str">
        <f>IF(A396="","",'Books Register'!AN396)</f>
        <v/>
      </c>
      <c r="M396" s="67" t="str">
        <f>IF(A396="","",'Books Register'!AW396)</f>
        <v/>
      </c>
      <c r="N396" s="67" t="str">
        <f>IF(M396="","",INDEX('GSTR-2B IMS'!$G$5:$G$504,M396))</f>
        <v/>
      </c>
      <c r="O396" s="99" t="str">
        <f>IF(M396="","",INDEX('GSTR-2B IMS'!$H$5:$H$504,M396))</f>
        <v/>
      </c>
      <c r="P396" s="68" t="str">
        <f>IF(M396="","",INDEX('GSTR-2B IMS'!$L$5:$L$504,M396))</f>
        <v/>
      </c>
      <c r="Q396" s="68" t="str">
        <f>IF(M396="","",INDEX('GSTR-2B IMS'!$M$5:$M$504,M396))</f>
        <v/>
      </c>
      <c r="R396" s="68" t="str">
        <f>IF(M396="","",INDEX('GSTR-2B IMS'!$N$5:$N$504,M396))</f>
        <v/>
      </c>
      <c r="S396" s="68" t="str">
        <f>IF(M396="","",INDEX('GSTR-2B IMS'!$O$5:$O$504,M396))</f>
        <v/>
      </c>
      <c r="T396" s="68" t="str">
        <f>IF(M396="","",INDEX('GSTR-2B IMS'!$P$5:$P$504,M396))</f>
        <v/>
      </c>
      <c r="U396" s="68" t="str">
        <f>IF(M396="","",INDEX('GSTR-2B IMS'!$AF$5:$AF$504,M396))</f>
        <v/>
      </c>
      <c r="V396" s="68" t="str">
        <f t="shared" si="12"/>
        <v/>
      </c>
      <c r="W396" s="68" t="str">
        <f t="shared" si="13"/>
        <v/>
      </c>
      <c r="X396" s="67" t="str">
        <f>IF(A396="","",'Books Register'!AX396)</f>
        <v/>
      </c>
      <c r="Y396" s="67" t="str">
        <f>IF(A396="","",'Books Register'!AV396)</f>
        <v/>
      </c>
      <c r="Z396" s="69" t="str">
        <f>IF(A396="","",'Books Register'!AY396)</f>
        <v/>
      </c>
      <c r="AA396" s="70" t="str">
        <f>IF(A396="","",IF(OR(X396="Duplicate",Y396&lt;&gt;"PASS"),"Critical",IF(X396="Only in Books","High",IF(X396="Exact",IF(ABS(N(W396))&gt;=Setup!$B$23,"High","Low"),"Medium"))))</f>
        <v/>
      </c>
    </row>
    <row r="397" spans="1:27" ht="37.950000000000003" customHeight="1" x14ac:dyDescent="0.25">
      <c r="A397" s="98" t="str">
        <f>IF('Books Register'!A397="","",'Books Register'!A397)</f>
        <v/>
      </c>
      <c r="B397" s="67" t="str">
        <f>IF(A397="","",'Books Register'!C397)</f>
        <v/>
      </c>
      <c r="C397" s="67" t="str">
        <f>IF(A397="","",'Books Register'!D397)</f>
        <v/>
      </c>
      <c r="D397" s="67" t="str">
        <f>IF(A397="","",'Books Register'!F397)</f>
        <v/>
      </c>
      <c r="E397" s="67" t="str">
        <f>IF(A397="","",'Books Register'!G397)</f>
        <v/>
      </c>
      <c r="F397" s="99" t="str">
        <f>IF(A397="","",'Books Register'!H397)</f>
        <v/>
      </c>
      <c r="G397" s="68" t="str">
        <f>IF(A397="","",'Books Register'!L397)</f>
        <v/>
      </c>
      <c r="H397" s="68" t="str">
        <f>IF(A397="","",'Books Register'!M397)</f>
        <v/>
      </c>
      <c r="I397" s="68" t="str">
        <f>IF(A397="","",'Books Register'!N397)</f>
        <v/>
      </c>
      <c r="J397" s="68" t="str">
        <f>IF(A397="","",'Books Register'!O397)</f>
        <v/>
      </c>
      <c r="K397" s="68" t="str">
        <f>IF(A397="","",'Books Register'!P397)</f>
        <v/>
      </c>
      <c r="L397" s="68" t="str">
        <f>IF(A397="","",'Books Register'!AN397)</f>
        <v/>
      </c>
      <c r="M397" s="67" t="str">
        <f>IF(A397="","",'Books Register'!AW397)</f>
        <v/>
      </c>
      <c r="N397" s="67" t="str">
        <f>IF(M397="","",INDEX('GSTR-2B IMS'!$G$5:$G$504,M397))</f>
        <v/>
      </c>
      <c r="O397" s="99" t="str">
        <f>IF(M397="","",INDEX('GSTR-2B IMS'!$H$5:$H$504,M397))</f>
        <v/>
      </c>
      <c r="P397" s="68" t="str">
        <f>IF(M397="","",INDEX('GSTR-2B IMS'!$L$5:$L$504,M397))</f>
        <v/>
      </c>
      <c r="Q397" s="68" t="str">
        <f>IF(M397="","",INDEX('GSTR-2B IMS'!$M$5:$M$504,M397))</f>
        <v/>
      </c>
      <c r="R397" s="68" t="str">
        <f>IF(M397="","",INDEX('GSTR-2B IMS'!$N$5:$N$504,M397))</f>
        <v/>
      </c>
      <c r="S397" s="68" t="str">
        <f>IF(M397="","",INDEX('GSTR-2B IMS'!$O$5:$O$504,M397))</f>
        <v/>
      </c>
      <c r="T397" s="68" t="str">
        <f>IF(M397="","",INDEX('GSTR-2B IMS'!$P$5:$P$504,M397))</f>
        <v/>
      </c>
      <c r="U397" s="68" t="str">
        <f>IF(M397="","",INDEX('GSTR-2B IMS'!$AF$5:$AF$504,M397))</f>
        <v/>
      </c>
      <c r="V397" s="68" t="str">
        <f t="shared" si="12"/>
        <v/>
      </c>
      <c r="W397" s="68" t="str">
        <f t="shared" si="13"/>
        <v/>
      </c>
      <c r="X397" s="67" t="str">
        <f>IF(A397="","",'Books Register'!AX397)</f>
        <v/>
      </c>
      <c r="Y397" s="67" t="str">
        <f>IF(A397="","",'Books Register'!AV397)</f>
        <v/>
      </c>
      <c r="Z397" s="69" t="str">
        <f>IF(A397="","",'Books Register'!AY397)</f>
        <v/>
      </c>
      <c r="AA397" s="70" t="str">
        <f>IF(A397="","",IF(OR(X397="Duplicate",Y397&lt;&gt;"PASS"),"Critical",IF(X397="Only in Books","High",IF(X397="Exact",IF(ABS(N(W397))&gt;=Setup!$B$23,"High","Low"),"Medium"))))</f>
        <v/>
      </c>
    </row>
    <row r="398" spans="1:27" ht="37.950000000000003" customHeight="1" x14ac:dyDescent="0.25">
      <c r="A398" s="98" t="str">
        <f>IF('Books Register'!A398="","",'Books Register'!A398)</f>
        <v/>
      </c>
      <c r="B398" s="67" t="str">
        <f>IF(A398="","",'Books Register'!C398)</f>
        <v/>
      </c>
      <c r="C398" s="67" t="str">
        <f>IF(A398="","",'Books Register'!D398)</f>
        <v/>
      </c>
      <c r="D398" s="67" t="str">
        <f>IF(A398="","",'Books Register'!F398)</f>
        <v/>
      </c>
      <c r="E398" s="67" t="str">
        <f>IF(A398="","",'Books Register'!G398)</f>
        <v/>
      </c>
      <c r="F398" s="99" t="str">
        <f>IF(A398="","",'Books Register'!H398)</f>
        <v/>
      </c>
      <c r="G398" s="68" t="str">
        <f>IF(A398="","",'Books Register'!L398)</f>
        <v/>
      </c>
      <c r="H398" s="68" t="str">
        <f>IF(A398="","",'Books Register'!M398)</f>
        <v/>
      </c>
      <c r="I398" s="68" t="str">
        <f>IF(A398="","",'Books Register'!N398)</f>
        <v/>
      </c>
      <c r="J398" s="68" t="str">
        <f>IF(A398="","",'Books Register'!O398)</f>
        <v/>
      </c>
      <c r="K398" s="68" t="str">
        <f>IF(A398="","",'Books Register'!P398)</f>
        <v/>
      </c>
      <c r="L398" s="68" t="str">
        <f>IF(A398="","",'Books Register'!AN398)</f>
        <v/>
      </c>
      <c r="M398" s="67" t="str">
        <f>IF(A398="","",'Books Register'!AW398)</f>
        <v/>
      </c>
      <c r="N398" s="67" t="str">
        <f>IF(M398="","",INDEX('GSTR-2B IMS'!$G$5:$G$504,M398))</f>
        <v/>
      </c>
      <c r="O398" s="99" t="str">
        <f>IF(M398="","",INDEX('GSTR-2B IMS'!$H$5:$H$504,M398))</f>
        <v/>
      </c>
      <c r="P398" s="68" t="str">
        <f>IF(M398="","",INDEX('GSTR-2B IMS'!$L$5:$L$504,M398))</f>
        <v/>
      </c>
      <c r="Q398" s="68" t="str">
        <f>IF(M398="","",INDEX('GSTR-2B IMS'!$M$5:$M$504,M398))</f>
        <v/>
      </c>
      <c r="R398" s="68" t="str">
        <f>IF(M398="","",INDEX('GSTR-2B IMS'!$N$5:$N$504,M398))</f>
        <v/>
      </c>
      <c r="S398" s="68" t="str">
        <f>IF(M398="","",INDEX('GSTR-2B IMS'!$O$5:$O$504,M398))</f>
        <v/>
      </c>
      <c r="T398" s="68" t="str">
        <f>IF(M398="","",INDEX('GSTR-2B IMS'!$P$5:$P$504,M398))</f>
        <v/>
      </c>
      <c r="U398" s="68" t="str">
        <f>IF(M398="","",INDEX('GSTR-2B IMS'!$AF$5:$AF$504,M398))</f>
        <v/>
      </c>
      <c r="V398" s="68" t="str">
        <f t="shared" si="12"/>
        <v/>
      </c>
      <c r="W398" s="68" t="str">
        <f t="shared" si="13"/>
        <v/>
      </c>
      <c r="X398" s="67" t="str">
        <f>IF(A398="","",'Books Register'!AX398)</f>
        <v/>
      </c>
      <c r="Y398" s="67" t="str">
        <f>IF(A398="","",'Books Register'!AV398)</f>
        <v/>
      </c>
      <c r="Z398" s="69" t="str">
        <f>IF(A398="","",'Books Register'!AY398)</f>
        <v/>
      </c>
      <c r="AA398" s="70" t="str">
        <f>IF(A398="","",IF(OR(X398="Duplicate",Y398&lt;&gt;"PASS"),"Critical",IF(X398="Only in Books","High",IF(X398="Exact",IF(ABS(N(W398))&gt;=Setup!$B$23,"High","Low"),"Medium"))))</f>
        <v/>
      </c>
    </row>
    <row r="399" spans="1:27" ht="37.950000000000003" customHeight="1" x14ac:dyDescent="0.25">
      <c r="A399" s="98" t="str">
        <f>IF('Books Register'!A399="","",'Books Register'!A399)</f>
        <v/>
      </c>
      <c r="B399" s="67" t="str">
        <f>IF(A399="","",'Books Register'!C399)</f>
        <v/>
      </c>
      <c r="C399" s="67" t="str">
        <f>IF(A399="","",'Books Register'!D399)</f>
        <v/>
      </c>
      <c r="D399" s="67" t="str">
        <f>IF(A399="","",'Books Register'!F399)</f>
        <v/>
      </c>
      <c r="E399" s="67" t="str">
        <f>IF(A399="","",'Books Register'!G399)</f>
        <v/>
      </c>
      <c r="F399" s="99" t="str">
        <f>IF(A399="","",'Books Register'!H399)</f>
        <v/>
      </c>
      <c r="G399" s="68" t="str">
        <f>IF(A399="","",'Books Register'!L399)</f>
        <v/>
      </c>
      <c r="H399" s="68" t="str">
        <f>IF(A399="","",'Books Register'!M399)</f>
        <v/>
      </c>
      <c r="I399" s="68" t="str">
        <f>IF(A399="","",'Books Register'!N399)</f>
        <v/>
      </c>
      <c r="J399" s="68" t="str">
        <f>IF(A399="","",'Books Register'!O399)</f>
        <v/>
      </c>
      <c r="K399" s="68" t="str">
        <f>IF(A399="","",'Books Register'!P399)</f>
        <v/>
      </c>
      <c r="L399" s="68" t="str">
        <f>IF(A399="","",'Books Register'!AN399)</f>
        <v/>
      </c>
      <c r="M399" s="67" t="str">
        <f>IF(A399="","",'Books Register'!AW399)</f>
        <v/>
      </c>
      <c r="N399" s="67" t="str">
        <f>IF(M399="","",INDEX('GSTR-2B IMS'!$G$5:$G$504,M399))</f>
        <v/>
      </c>
      <c r="O399" s="99" t="str">
        <f>IF(M399="","",INDEX('GSTR-2B IMS'!$H$5:$H$504,M399))</f>
        <v/>
      </c>
      <c r="P399" s="68" t="str">
        <f>IF(M399="","",INDEX('GSTR-2B IMS'!$L$5:$L$504,M399))</f>
        <v/>
      </c>
      <c r="Q399" s="68" t="str">
        <f>IF(M399="","",INDEX('GSTR-2B IMS'!$M$5:$M$504,M399))</f>
        <v/>
      </c>
      <c r="R399" s="68" t="str">
        <f>IF(M399="","",INDEX('GSTR-2B IMS'!$N$5:$N$504,M399))</f>
        <v/>
      </c>
      <c r="S399" s="68" t="str">
        <f>IF(M399="","",INDEX('GSTR-2B IMS'!$O$5:$O$504,M399))</f>
        <v/>
      </c>
      <c r="T399" s="68" t="str">
        <f>IF(M399="","",INDEX('GSTR-2B IMS'!$P$5:$P$504,M399))</f>
        <v/>
      </c>
      <c r="U399" s="68" t="str">
        <f>IF(M399="","",INDEX('GSTR-2B IMS'!$AF$5:$AF$504,M399))</f>
        <v/>
      </c>
      <c r="V399" s="68" t="str">
        <f t="shared" si="12"/>
        <v/>
      </c>
      <c r="W399" s="68" t="str">
        <f t="shared" si="13"/>
        <v/>
      </c>
      <c r="X399" s="67" t="str">
        <f>IF(A399="","",'Books Register'!AX399)</f>
        <v/>
      </c>
      <c r="Y399" s="67" t="str">
        <f>IF(A399="","",'Books Register'!AV399)</f>
        <v/>
      </c>
      <c r="Z399" s="69" t="str">
        <f>IF(A399="","",'Books Register'!AY399)</f>
        <v/>
      </c>
      <c r="AA399" s="70" t="str">
        <f>IF(A399="","",IF(OR(X399="Duplicate",Y399&lt;&gt;"PASS"),"Critical",IF(X399="Only in Books","High",IF(X399="Exact",IF(ABS(N(W399))&gt;=Setup!$B$23,"High","Low"),"Medium"))))</f>
        <v/>
      </c>
    </row>
    <row r="400" spans="1:27" ht="37.950000000000003" customHeight="1" x14ac:dyDescent="0.25">
      <c r="A400" s="98" t="str">
        <f>IF('Books Register'!A400="","",'Books Register'!A400)</f>
        <v/>
      </c>
      <c r="B400" s="67" t="str">
        <f>IF(A400="","",'Books Register'!C400)</f>
        <v/>
      </c>
      <c r="C400" s="67" t="str">
        <f>IF(A400="","",'Books Register'!D400)</f>
        <v/>
      </c>
      <c r="D400" s="67" t="str">
        <f>IF(A400="","",'Books Register'!F400)</f>
        <v/>
      </c>
      <c r="E400" s="67" t="str">
        <f>IF(A400="","",'Books Register'!G400)</f>
        <v/>
      </c>
      <c r="F400" s="99" t="str">
        <f>IF(A400="","",'Books Register'!H400)</f>
        <v/>
      </c>
      <c r="G400" s="68" t="str">
        <f>IF(A400="","",'Books Register'!L400)</f>
        <v/>
      </c>
      <c r="H400" s="68" t="str">
        <f>IF(A400="","",'Books Register'!M400)</f>
        <v/>
      </c>
      <c r="I400" s="68" t="str">
        <f>IF(A400="","",'Books Register'!N400)</f>
        <v/>
      </c>
      <c r="J400" s="68" t="str">
        <f>IF(A400="","",'Books Register'!O400)</f>
        <v/>
      </c>
      <c r="K400" s="68" t="str">
        <f>IF(A400="","",'Books Register'!P400)</f>
        <v/>
      </c>
      <c r="L400" s="68" t="str">
        <f>IF(A400="","",'Books Register'!AN400)</f>
        <v/>
      </c>
      <c r="M400" s="67" t="str">
        <f>IF(A400="","",'Books Register'!AW400)</f>
        <v/>
      </c>
      <c r="N400" s="67" t="str">
        <f>IF(M400="","",INDEX('GSTR-2B IMS'!$G$5:$G$504,M400))</f>
        <v/>
      </c>
      <c r="O400" s="99" t="str">
        <f>IF(M400="","",INDEX('GSTR-2B IMS'!$H$5:$H$504,M400))</f>
        <v/>
      </c>
      <c r="P400" s="68" t="str">
        <f>IF(M400="","",INDEX('GSTR-2B IMS'!$L$5:$L$504,M400))</f>
        <v/>
      </c>
      <c r="Q400" s="68" t="str">
        <f>IF(M400="","",INDEX('GSTR-2B IMS'!$M$5:$M$504,M400))</f>
        <v/>
      </c>
      <c r="R400" s="68" t="str">
        <f>IF(M400="","",INDEX('GSTR-2B IMS'!$N$5:$N$504,M400))</f>
        <v/>
      </c>
      <c r="S400" s="68" t="str">
        <f>IF(M400="","",INDEX('GSTR-2B IMS'!$O$5:$O$504,M400))</f>
        <v/>
      </c>
      <c r="T400" s="68" t="str">
        <f>IF(M400="","",INDEX('GSTR-2B IMS'!$P$5:$P$504,M400))</f>
        <v/>
      </c>
      <c r="U400" s="68" t="str">
        <f>IF(M400="","",INDEX('GSTR-2B IMS'!$AF$5:$AF$504,M400))</f>
        <v/>
      </c>
      <c r="V400" s="68" t="str">
        <f t="shared" si="12"/>
        <v/>
      </c>
      <c r="W400" s="68" t="str">
        <f t="shared" si="13"/>
        <v/>
      </c>
      <c r="X400" s="67" t="str">
        <f>IF(A400="","",'Books Register'!AX400)</f>
        <v/>
      </c>
      <c r="Y400" s="67" t="str">
        <f>IF(A400="","",'Books Register'!AV400)</f>
        <v/>
      </c>
      <c r="Z400" s="69" t="str">
        <f>IF(A400="","",'Books Register'!AY400)</f>
        <v/>
      </c>
      <c r="AA400" s="70" t="str">
        <f>IF(A400="","",IF(OR(X400="Duplicate",Y400&lt;&gt;"PASS"),"Critical",IF(X400="Only in Books","High",IF(X400="Exact",IF(ABS(N(W400))&gt;=Setup!$B$23,"High","Low"),"Medium"))))</f>
        <v/>
      </c>
    </row>
    <row r="401" spans="1:27" ht="37.950000000000003" customHeight="1" x14ac:dyDescent="0.25">
      <c r="A401" s="98" t="str">
        <f>IF('Books Register'!A401="","",'Books Register'!A401)</f>
        <v/>
      </c>
      <c r="B401" s="67" t="str">
        <f>IF(A401="","",'Books Register'!C401)</f>
        <v/>
      </c>
      <c r="C401" s="67" t="str">
        <f>IF(A401="","",'Books Register'!D401)</f>
        <v/>
      </c>
      <c r="D401" s="67" t="str">
        <f>IF(A401="","",'Books Register'!F401)</f>
        <v/>
      </c>
      <c r="E401" s="67" t="str">
        <f>IF(A401="","",'Books Register'!G401)</f>
        <v/>
      </c>
      <c r="F401" s="99" t="str">
        <f>IF(A401="","",'Books Register'!H401)</f>
        <v/>
      </c>
      <c r="G401" s="68" t="str">
        <f>IF(A401="","",'Books Register'!L401)</f>
        <v/>
      </c>
      <c r="H401" s="68" t="str">
        <f>IF(A401="","",'Books Register'!M401)</f>
        <v/>
      </c>
      <c r="I401" s="68" t="str">
        <f>IF(A401="","",'Books Register'!N401)</f>
        <v/>
      </c>
      <c r="J401" s="68" t="str">
        <f>IF(A401="","",'Books Register'!O401)</f>
        <v/>
      </c>
      <c r="K401" s="68" t="str">
        <f>IF(A401="","",'Books Register'!P401)</f>
        <v/>
      </c>
      <c r="L401" s="68" t="str">
        <f>IF(A401="","",'Books Register'!AN401)</f>
        <v/>
      </c>
      <c r="M401" s="67" t="str">
        <f>IF(A401="","",'Books Register'!AW401)</f>
        <v/>
      </c>
      <c r="N401" s="67" t="str">
        <f>IF(M401="","",INDEX('GSTR-2B IMS'!$G$5:$G$504,M401))</f>
        <v/>
      </c>
      <c r="O401" s="99" t="str">
        <f>IF(M401="","",INDEX('GSTR-2B IMS'!$H$5:$H$504,M401))</f>
        <v/>
      </c>
      <c r="P401" s="68" t="str">
        <f>IF(M401="","",INDEX('GSTR-2B IMS'!$L$5:$L$504,M401))</f>
        <v/>
      </c>
      <c r="Q401" s="68" t="str">
        <f>IF(M401="","",INDEX('GSTR-2B IMS'!$M$5:$M$504,M401))</f>
        <v/>
      </c>
      <c r="R401" s="68" t="str">
        <f>IF(M401="","",INDEX('GSTR-2B IMS'!$N$5:$N$504,M401))</f>
        <v/>
      </c>
      <c r="S401" s="68" t="str">
        <f>IF(M401="","",INDEX('GSTR-2B IMS'!$O$5:$O$504,M401))</f>
        <v/>
      </c>
      <c r="T401" s="68" t="str">
        <f>IF(M401="","",INDEX('GSTR-2B IMS'!$P$5:$P$504,M401))</f>
        <v/>
      </c>
      <c r="U401" s="68" t="str">
        <f>IF(M401="","",INDEX('GSTR-2B IMS'!$AF$5:$AF$504,M401))</f>
        <v/>
      </c>
      <c r="V401" s="68" t="str">
        <f t="shared" si="12"/>
        <v/>
      </c>
      <c r="W401" s="68" t="str">
        <f t="shared" si="13"/>
        <v/>
      </c>
      <c r="X401" s="67" t="str">
        <f>IF(A401="","",'Books Register'!AX401)</f>
        <v/>
      </c>
      <c r="Y401" s="67" t="str">
        <f>IF(A401="","",'Books Register'!AV401)</f>
        <v/>
      </c>
      <c r="Z401" s="69" t="str">
        <f>IF(A401="","",'Books Register'!AY401)</f>
        <v/>
      </c>
      <c r="AA401" s="70" t="str">
        <f>IF(A401="","",IF(OR(X401="Duplicate",Y401&lt;&gt;"PASS"),"Critical",IF(X401="Only in Books","High",IF(X401="Exact",IF(ABS(N(W401))&gt;=Setup!$B$23,"High","Low"),"Medium"))))</f>
        <v/>
      </c>
    </row>
    <row r="402" spans="1:27" ht="37.950000000000003" customHeight="1" x14ac:dyDescent="0.25">
      <c r="A402" s="98" t="str">
        <f>IF('Books Register'!A402="","",'Books Register'!A402)</f>
        <v/>
      </c>
      <c r="B402" s="67" t="str">
        <f>IF(A402="","",'Books Register'!C402)</f>
        <v/>
      </c>
      <c r="C402" s="67" t="str">
        <f>IF(A402="","",'Books Register'!D402)</f>
        <v/>
      </c>
      <c r="D402" s="67" t="str">
        <f>IF(A402="","",'Books Register'!F402)</f>
        <v/>
      </c>
      <c r="E402" s="67" t="str">
        <f>IF(A402="","",'Books Register'!G402)</f>
        <v/>
      </c>
      <c r="F402" s="99" t="str">
        <f>IF(A402="","",'Books Register'!H402)</f>
        <v/>
      </c>
      <c r="G402" s="68" t="str">
        <f>IF(A402="","",'Books Register'!L402)</f>
        <v/>
      </c>
      <c r="H402" s="68" t="str">
        <f>IF(A402="","",'Books Register'!M402)</f>
        <v/>
      </c>
      <c r="I402" s="68" t="str">
        <f>IF(A402="","",'Books Register'!N402)</f>
        <v/>
      </c>
      <c r="J402" s="68" t="str">
        <f>IF(A402="","",'Books Register'!O402)</f>
        <v/>
      </c>
      <c r="K402" s="68" t="str">
        <f>IF(A402="","",'Books Register'!P402)</f>
        <v/>
      </c>
      <c r="L402" s="68" t="str">
        <f>IF(A402="","",'Books Register'!AN402)</f>
        <v/>
      </c>
      <c r="M402" s="67" t="str">
        <f>IF(A402="","",'Books Register'!AW402)</f>
        <v/>
      </c>
      <c r="N402" s="67" t="str">
        <f>IF(M402="","",INDEX('GSTR-2B IMS'!$G$5:$G$504,M402))</f>
        <v/>
      </c>
      <c r="O402" s="99" t="str">
        <f>IF(M402="","",INDEX('GSTR-2B IMS'!$H$5:$H$504,M402))</f>
        <v/>
      </c>
      <c r="P402" s="68" t="str">
        <f>IF(M402="","",INDEX('GSTR-2B IMS'!$L$5:$L$504,M402))</f>
        <v/>
      </c>
      <c r="Q402" s="68" t="str">
        <f>IF(M402="","",INDEX('GSTR-2B IMS'!$M$5:$M$504,M402))</f>
        <v/>
      </c>
      <c r="R402" s="68" t="str">
        <f>IF(M402="","",INDEX('GSTR-2B IMS'!$N$5:$N$504,M402))</f>
        <v/>
      </c>
      <c r="S402" s="68" t="str">
        <f>IF(M402="","",INDEX('GSTR-2B IMS'!$O$5:$O$504,M402))</f>
        <v/>
      </c>
      <c r="T402" s="68" t="str">
        <f>IF(M402="","",INDEX('GSTR-2B IMS'!$P$5:$P$504,M402))</f>
        <v/>
      </c>
      <c r="U402" s="68" t="str">
        <f>IF(M402="","",INDEX('GSTR-2B IMS'!$AF$5:$AF$504,M402))</f>
        <v/>
      </c>
      <c r="V402" s="68" t="str">
        <f t="shared" si="12"/>
        <v/>
      </c>
      <c r="W402" s="68" t="str">
        <f t="shared" si="13"/>
        <v/>
      </c>
      <c r="X402" s="67" t="str">
        <f>IF(A402="","",'Books Register'!AX402)</f>
        <v/>
      </c>
      <c r="Y402" s="67" t="str">
        <f>IF(A402="","",'Books Register'!AV402)</f>
        <v/>
      </c>
      <c r="Z402" s="69" t="str">
        <f>IF(A402="","",'Books Register'!AY402)</f>
        <v/>
      </c>
      <c r="AA402" s="70" t="str">
        <f>IF(A402="","",IF(OR(X402="Duplicate",Y402&lt;&gt;"PASS"),"Critical",IF(X402="Only in Books","High",IF(X402="Exact",IF(ABS(N(W402))&gt;=Setup!$B$23,"High","Low"),"Medium"))))</f>
        <v/>
      </c>
    </row>
    <row r="403" spans="1:27" ht="37.950000000000003" customHeight="1" x14ac:dyDescent="0.25">
      <c r="A403" s="98" t="str">
        <f>IF('Books Register'!A403="","",'Books Register'!A403)</f>
        <v/>
      </c>
      <c r="B403" s="67" t="str">
        <f>IF(A403="","",'Books Register'!C403)</f>
        <v/>
      </c>
      <c r="C403" s="67" t="str">
        <f>IF(A403="","",'Books Register'!D403)</f>
        <v/>
      </c>
      <c r="D403" s="67" t="str">
        <f>IF(A403="","",'Books Register'!F403)</f>
        <v/>
      </c>
      <c r="E403" s="67" t="str">
        <f>IF(A403="","",'Books Register'!G403)</f>
        <v/>
      </c>
      <c r="F403" s="99" t="str">
        <f>IF(A403="","",'Books Register'!H403)</f>
        <v/>
      </c>
      <c r="G403" s="68" t="str">
        <f>IF(A403="","",'Books Register'!L403)</f>
        <v/>
      </c>
      <c r="H403" s="68" t="str">
        <f>IF(A403="","",'Books Register'!M403)</f>
        <v/>
      </c>
      <c r="I403" s="68" t="str">
        <f>IF(A403="","",'Books Register'!N403)</f>
        <v/>
      </c>
      <c r="J403" s="68" t="str">
        <f>IF(A403="","",'Books Register'!O403)</f>
        <v/>
      </c>
      <c r="K403" s="68" t="str">
        <f>IF(A403="","",'Books Register'!P403)</f>
        <v/>
      </c>
      <c r="L403" s="68" t="str">
        <f>IF(A403="","",'Books Register'!AN403)</f>
        <v/>
      </c>
      <c r="M403" s="67" t="str">
        <f>IF(A403="","",'Books Register'!AW403)</f>
        <v/>
      </c>
      <c r="N403" s="67" t="str">
        <f>IF(M403="","",INDEX('GSTR-2B IMS'!$G$5:$G$504,M403))</f>
        <v/>
      </c>
      <c r="O403" s="99" t="str">
        <f>IF(M403="","",INDEX('GSTR-2B IMS'!$H$5:$H$504,M403))</f>
        <v/>
      </c>
      <c r="P403" s="68" t="str">
        <f>IF(M403="","",INDEX('GSTR-2B IMS'!$L$5:$L$504,M403))</f>
        <v/>
      </c>
      <c r="Q403" s="68" t="str">
        <f>IF(M403="","",INDEX('GSTR-2B IMS'!$M$5:$M$504,M403))</f>
        <v/>
      </c>
      <c r="R403" s="68" t="str">
        <f>IF(M403="","",INDEX('GSTR-2B IMS'!$N$5:$N$504,M403))</f>
        <v/>
      </c>
      <c r="S403" s="68" t="str">
        <f>IF(M403="","",INDEX('GSTR-2B IMS'!$O$5:$O$504,M403))</f>
        <v/>
      </c>
      <c r="T403" s="68" t="str">
        <f>IF(M403="","",INDEX('GSTR-2B IMS'!$P$5:$P$504,M403))</f>
        <v/>
      </c>
      <c r="U403" s="68" t="str">
        <f>IF(M403="","",INDEX('GSTR-2B IMS'!$AF$5:$AF$504,M403))</f>
        <v/>
      </c>
      <c r="V403" s="68" t="str">
        <f t="shared" si="12"/>
        <v/>
      </c>
      <c r="W403" s="68" t="str">
        <f t="shared" si="13"/>
        <v/>
      </c>
      <c r="X403" s="67" t="str">
        <f>IF(A403="","",'Books Register'!AX403)</f>
        <v/>
      </c>
      <c r="Y403" s="67" t="str">
        <f>IF(A403="","",'Books Register'!AV403)</f>
        <v/>
      </c>
      <c r="Z403" s="69" t="str">
        <f>IF(A403="","",'Books Register'!AY403)</f>
        <v/>
      </c>
      <c r="AA403" s="70" t="str">
        <f>IF(A403="","",IF(OR(X403="Duplicate",Y403&lt;&gt;"PASS"),"Critical",IF(X403="Only in Books","High",IF(X403="Exact",IF(ABS(N(W403))&gt;=Setup!$B$23,"High","Low"),"Medium"))))</f>
        <v/>
      </c>
    </row>
    <row r="404" spans="1:27" ht="37.950000000000003" customHeight="1" x14ac:dyDescent="0.25">
      <c r="A404" s="98" t="str">
        <f>IF('Books Register'!A404="","",'Books Register'!A404)</f>
        <v/>
      </c>
      <c r="B404" s="67" t="str">
        <f>IF(A404="","",'Books Register'!C404)</f>
        <v/>
      </c>
      <c r="C404" s="67" t="str">
        <f>IF(A404="","",'Books Register'!D404)</f>
        <v/>
      </c>
      <c r="D404" s="67" t="str">
        <f>IF(A404="","",'Books Register'!F404)</f>
        <v/>
      </c>
      <c r="E404" s="67" t="str">
        <f>IF(A404="","",'Books Register'!G404)</f>
        <v/>
      </c>
      <c r="F404" s="99" t="str">
        <f>IF(A404="","",'Books Register'!H404)</f>
        <v/>
      </c>
      <c r="G404" s="68" t="str">
        <f>IF(A404="","",'Books Register'!L404)</f>
        <v/>
      </c>
      <c r="H404" s="68" t="str">
        <f>IF(A404="","",'Books Register'!M404)</f>
        <v/>
      </c>
      <c r="I404" s="68" t="str">
        <f>IF(A404="","",'Books Register'!N404)</f>
        <v/>
      </c>
      <c r="J404" s="68" t="str">
        <f>IF(A404="","",'Books Register'!O404)</f>
        <v/>
      </c>
      <c r="K404" s="68" t="str">
        <f>IF(A404="","",'Books Register'!P404)</f>
        <v/>
      </c>
      <c r="L404" s="68" t="str">
        <f>IF(A404="","",'Books Register'!AN404)</f>
        <v/>
      </c>
      <c r="M404" s="67" t="str">
        <f>IF(A404="","",'Books Register'!AW404)</f>
        <v/>
      </c>
      <c r="N404" s="67" t="str">
        <f>IF(M404="","",INDEX('GSTR-2B IMS'!$G$5:$G$504,M404))</f>
        <v/>
      </c>
      <c r="O404" s="99" t="str">
        <f>IF(M404="","",INDEX('GSTR-2B IMS'!$H$5:$H$504,M404))</f>
        <v/>
      </c>
      <c r="P404" s="68" t="str">
        <f>IF(M404="","",INDEX('GSTR-2B IMS'!$L$5:$L$504,M404))</f>
        <v/>
      </c>
      <c r="Q404" s="68" t="str">
        <f>IF(M404="","",INDEX('GSTR-2B IMS'!$M$5:$M$504,M404))</f>
        <v/>
      </c>
      <c r="R404" s="68" t="str">
        <f>IF(M404="","",INDEX('GSTR-2B IMS'!$N$5:$N$504,M404))</f>
        <v/>
      </c>
      <c r="S404" s="68" t="str">
        <f>IF(M404="","",INDEX('GSTR-2B IMS'!$O$5:$O$504,M404))</f>
        <v/>
      </c>
      <c r="T404" s="68" t="str">
        <f>IF(M404="","",INDEX('GSTR-2B IMS'!$P$5:$P$504,M404))</f>
        <v/>
      </c>
      <c r="U404" s="68" t="str">
        <f>IF(M404="","",INDEX('GSTR-2B IMS'!$AF$5:$AF$504,M404))</f>
        <v/>
      </c>
      <c r="V404" s="68" t="str">
        <f t="shared" si="12"/>
        <v/>
      </c>
      <c r="W404" s="68" t="str">
        <f t="shared" si="13"/>
        <v/>
      </c>
      <c r="X404" s="67" t="str">
        <f>IF(A404="","",'Books Register'!AX404)</f>
        <v/>
      </c>
      <c r="Y404" s="67" t="str">
        <f>IF(A404="","",'Books Register'!AV404)</f>
        <v/>
      </c>
      <c r="Z404" s="69" t="str">
        <f>IF(A404="","",'Books Register'!AY404)</f>
        <v/>
      </c>
      <c r="AA404" s="70" t="str">
        <f>IF(A404="","",IF(OR(X404="Duplicate",Y404&lt;&gt;"PASS"),"Critical",IF(X404="Only in Books","High",IF(X404="Exact",IF(ABS(N(W404))&gt;=Setup!$B$23,"High","Low"),"Medium"))))</f>
        <v/>
      </c>
    </row>
    <row r="405" spans="1:27" ht="37.950000000000003" customHeight="1" x14ac:dyDescent="0.25">
      <c r="A405" s="98" t="str">
        <f>IF('Books Register'!A405="","",'Books Register'!A405)</f>
        <v/>
      </c>
      <c r="B405" s="67" t="str">
        <f>IF(A405="","",'Books Register'!C405)</f>
        <v/>
      </c>
      <c r="C405" s="67" t="str">
        <f>IF(A405="","",'Books Register'!D405)</f>
        <v/>
      </c>
      <c r="D405" s="67" t="str">
        <f>IF(A405="","",'Books Register'!F405)</f>
        <v/>
      </c>
      <c r="E405" s="67" t="str">
        <f>IF(A405="","",'Books Register'!G405)</f>
        <v/>
      </c>
      <c r="F405" s="99" t="str">
        <f>IF(A405="","",'Books Register'!H405)</f>
        <v/>
      </c>
      <c r="G405" s="68" t="str">
        <f>IF(A405="","",'Books Register'!L405)</f>
        <v/>
      </c>
      <c r="H405" s="68" t="str">
        <f>IF(A405="","",'Books Register'!M405)</f>
        <v/>
      </c>
      <c r="I405" s="68" t="str">
        <f>IF(A405="","",'Books Register'!N405)</f>
        <v/>
      </c>
      <c r="J405" s="68" t="str">
        <f>IF(A405="","",'Books Register'!O405)</f>
        <v/>
      </c>
      <c r="K405" s="68" t="str">
        <f>IF(A405="","",'Books Register'!P405)</f>
        <v/>
      </c>
      <c r="L405" s="68" t="str">
        <f>IF(A405="","",'Books Register'!AN405)</f>
        <v/>
      </c>
      <c r="M405" s="67" t="str">
        <f>IF(A405="","",'Books Register'!AW405)</f>
        <v/>
      </c>
      <c r="N405" s="67" t="str">
        <f>IF(M405="","",INDEX('GSTR-2B IMS'!$G$5:$G$504,M405))</f>
        <v/>
      </c>
      <c r="O405" s="99" t="str">
        <f>IF(M405="","",INDEX('GSTR-2B IMS'!$H$5:$H$504,M405))</f>
        <v/>
      </c>
      <c r="P405" s="68" t="str">
        <f>IF(M405="","",INDEX('GSTR-2B IMS'!$L$5:$L$504,M405))</f>
        <v/>
      </c>
      <c r="Q405" s="68" t="str">
        <f>IF(M405="","",INDEX('GSTR-2B IMS'!$M$5:$M$504,M405))</f>
        <v/>
      </c>
      <c r="R405" s="68" t="str">
        <f>IF(M405="","",INDEX('GSTR-2B IMS'!$N$5:$N$504,M405))</f>
        <v/>
      </c>
      <c r="S405" s="68" t="str">
        <f>IF(M405="","",INDEX('GSTR-2B IMS'!$O$5:$O$504,M405))</f>
        <v/>
      </c>
      <c r="T405" s="68" t="str">
        <f>IF(M405="","",INDEX('GSTR-2B IMS'!$P$5:$P$504,M405))</f>
        <v/>
      </c>
      <c r="U405" s="68" t="str">
        <f>IF(M405="","",INDEX('GSTR-2B IMS'!$AF$5:$AF$504,M405))</f>
        <v/>
      </c>
      <c r="V405" s="68" t="str">
        <f t="shared" si="12"/>
        <v/>
      </c>
      <c r="W405" s="68" t="str">
        <f t="shared" si="13"/>
        <v/>
      </c>
      <c r="X405" s="67" t="str">
        <f>IF(A405="","",'Books Register'!AX405)</f>
        <v/>
      </c>
      <c r="Y405" s="67" t="str">
        <f>IF(A405="","",'Books Register'!AV405)</f>
        <v/>
      </c>
      <c r="Z405" s="69" t="str">
        <f>IF(A405="","",'Books Register'!AY405)</f>
        <v/>
      </c>
      <c r="AA405" s="70" t="str">
        <f>IF(A405="","",IF(OR(X405="Duplicate",Y405&lt;&gt;"PASS"),"Critical",IF(X405="Only in Books","High",IF(X405="Exact",IF(ABS(N(W405))&gt;=Setup!$B$23,"High","Low"),"Medium"))))</f>
        <v/>
      </c>
    </row>
    <row r="406" spans="1:27" ht="37.950000000000003" customHeight="1" x14ac:dyDescent="0.25">
      <c r="A406" s="98" t="str">
        <f>IF('Books Register'!A406="","",'Books Register'!A406)</f>
        <v/>
      </c>
      <c r="B406" s="67" t="str">
        <f>IF(A406="","",'Books Register'!C406)</f>
        <v/>
      </c>
      <c r="C406" s="67" t="str">
        <f>IF(A406="","",'Books Register'!D406)</f>
        <v/>
      </c>
      <c r="D406" s="67" t="str">
        <f>IF(A406="","",'Books Register'!F406)</f>
        <v/>
      </c>
      <c r="E406" s="67" t="str">
        <f>IF(A406="","",'Books Register'!G406)</f>
        <v/>
      </c>
      <c r="F406" s="99" t="str">
        <f>IF(A406="","",'Books Register'!H406)</f>
        <v/>
      </c>
      <c r="G406" s="68" t="str">
        <f>IF(A406="","",'Books Register'!L406)</f>
        <v/>
      </c>
      <c r="H406" s="68" t="str">
        <f>IF(A406="","",'Books Register'!M406)</f>
        <v/>
      </c>
      <c r="I406" s="68" t="str">
        <f>IF(A406="","",'Books Register'!N406)</f>
        <v/>
      </c>
      <c r="J406" s="68" t="str">
        <f>IF(A406="","",'Books Register'!O406)</f>
        <v/>
      </c>
      <c r="K406" s="68" t="str">
        <f>IF(A406="","",'Books Register'!P406)</f>
        <v/>
      </c>
      <c r="L406" s="68" t="str">
        <f>IF(A406="","",'Books Register'!AN406)</f>
        <v/>
      </c>
      <c r="M406" s="67" t="str">
        <f>IF(A406="","",'Books Register'!AW406)</f>
        <v/>
      </c>
      <c r="N406" s="67" t="str">
        <f>IF(M406="","",INDEX('GSTR-2B IMS'!$G$5:$G$504,M406))</f>
        <v/>
      </c>
      <c r="O406" s="99" t="str">
        <f>IF(M406="","",INDEX('GSTR-2B IMS'!$H$5:$H$504,M406))</f>
        <v/>
      </c>
      <c r="P406" s="68" t="str">
        <f>IF(M406="","",INDEX('GSTR-2B IMS'!$L$5:$L$504,M406))</f>
        <v/>
      </c>
      <c r="Q406" s="68" t="str">
        <f>IF(M406="","",INDEX('GSTR-2B IMS'!$M$5:$M$504,M406))</f>
        <v/>
      </c>
      <c r="R406" s="68" t="str">
        <f>IF(M406="","",INDEX('GSTR-2B IMS'!$N$5:$N$504,M406))</f>
        <v/>
      </c>
      <c r="S406" s="68" t="str">
        <f>IF(M406="","",INDEX('GSTR-2B IMS'!$O$5:$O$504,M406))</f>
        <v/>
      </c>
      <c r="T406" s="68" t="str">
        <f>IF(M406="","",INDEX('GSTR-2B IMS'!$P$5:$P$504,M406))</f>
        <v/>
      </c>
      <c r="U406" s="68" t="str">
        <f>IF(M406="","",INDEX('GSTR-2B IMS'!$AF$5:$AF$504,M406))</f>
        <v/>
      </c>
      <c r="V406" s="68" t="str">
        <f t="shared" si="12"/>
        <v/>
      </c>
      <c r="W406" s="68" t="str">
        <f t="shared" si="13"/>
        <v/>
      </c>
      <c r="X406" s="67" t="str">
        <f>IF(A406="","",'Books Register'!AX406)</f>
        <v/>
      </c>
      <c r="Y406" s="67" t="str">
        <f>IF(A406="","",'Books Register'!AV406)</f>
        <v/>
      </c>
      <c r="Z406" s="69" t="str">
        <f>IF(A406="","",'Books Register'!AY406)</f>
        <v/>
      </c>
      <c r="AA406" s="70" t="str">
        <f>IF(A406="","",IF(OR(X406="Duplicate",Y406&lt;&gt;"PASS"),"Critical",IF(X406="Only in Books","High",IF(X406="Exact",IF(ABS(N(W406))&gt;=Setup!$B$23,"High","Low"),"Medium"))))</f>
        <v/>
      </c>
    </row>
    <row r="407" spans="1:27" ht="37.950000000000003" customHeight="1" x14ac:dyDescent="0.25">
      <c r="A407" s="98" t="str">
        <f>IF('Books Register'!A407="","",'Books Register'!A407)</f>
        <v/>
      </c>
      <c r="B407" s="67" t="str">
        <f>IF(A407="","",'Books Register'!C407)</f>
        <v/>
      </c>
      <c r="C407" s="67" t="str">
        <f>IF(A407="","",'Books Register'!D407)</f>
        <v/>
      </c>
      <c r="D407" s="67" t="str">
        <f>IF(A407="","",'Books Register'!F407)</f>
        <v/>
      </c>
      <c r="E407" s="67" t="str">
        <f>IF(A407="","",'Books Register'!G407)</f>
        <v/>
      </c>
      <c r="F407" s="99" t="str">
        <f>IF(A407="","",'Books Register'!H407)</f>
        <v/>
      </c>
      <c r="G407" s="68" t="str">
        <f>IF(A407="","",'Books Register'!L407)</f>
        <v/>
      </c>
      <c r="H407" s="68" t="str">
        <f>IF(A407="","",'Books Register'!M407)</f>
        <v/>
      </c>
      <c r="I407" s="68" t="str">
        <f>IF(A407="","",'Books Register'!N407)</f>
        <v/>
      </c>
      <c r="J407" s="68" t="str">
        <f>IF(A407="","",'Books Register'!O407)</f>
        <v/>
      </c>
      <c r="K407" s="68" t="str">
        <f>IF(A407="","",'Books Register'!P407)</f>
        <v/>
      </c>
      <c r="L407" s="68" t="str">
        <f>IF(A407="","",'Books Register'!AN407)</f>
        <v/>
      </c>
      <c r="M407" s="67" t="str">
        <f>IF(A407="","",'Books Register'!AW407)</f>
        <v/>
      </c>
      <c r="N407" s="67" t="str">
        <f>IF(M407="","",INDEX('GSTR-2B IMS'!$G$5:$G$504,M407))</f>
        <v/>
      </c>
      <c r="O407" s="99" t="str">
        <f>IF(M407="","",INDEX('GSTR-2B IMS'!$H$5:$H$504,M407))</f>
        <v/>
      </c>
      <c r="P407" s="68" t="str">
        <f>IF(M407="","",INDEX('GSTR-2B IMS'!$L$5:$L$504,M407))</f>
        <v/>
      </c>
      <c r="Q407" s="68" t="str">
        <f>IF(M407="","",INDEX('GSTR-2B IMS'!$M$5:$M$504,M407))</f>
        <v/>
      </c>
      <c r="R407" s="68" t="str">
        <f>IF(M407="","",INDEX('GSTR-2B IMS'!$N$5:$N$504,M407))</f>
        <v/>
      </c>
      <c r="S407" s="68" t="str">
        <f>IF(M407="","",INDEX('GSTR-2B IMS'!$O$5:$O$504,M407))</f>
        <v/>
      </c>
      <c r="T407" s="68" t="str">
        <f>IF(M407="","",INDEX('GSTR-2B IMS'!$P$5:$P$504,M407))</f>
        <v/>
      </c>
      <c r="U407" s="68" t="str">
        <f>IF(M407="","",INDEX('GSTR-2B IMS'!$AF$5:$AF$504,M407))</f>
        <v/>
      </c>
      <c r="V407" s="68" t="str">
        <f t="shared" si="12"/>
        <v/>
      </c>
      <c r="W407" s="68" t="str">
        <f t="shared" si="13"/>
        <v/>
      </c>
      <c r="X407" s="67" t="str">
        <f>IF(A407="","",'Books Register'!AX407)</f>
        <v/>
      </c>
      <c r="Y407" s="67" t="str">
        <f>IF(A407="","",'Books Register'!AV407)</f>
        <v/>
      </c>
      <c r="Z407" s="69" t="str">
        <f>IF(A407="","",'Books Register'!AY407)</f>
        <v/>
      </c>
      <c r="AA407" s="70" t="str">
        <f>IF(A407="","",IF(OR(X407="Duplicate",Y407&lt;&gt;"PASS"),"Critical",IF(X407="Only in Books","High",IF(X407="Exact",IF(ABS(N(W407))&gt;=Setup!$B$23,"High","Low"),"Medium"))))</f>
        <v/>
      </c>
    </row>
    <row r="408" spans="1:27" ht="37.950000000000003" customHeight="1" x14ac:dyDescent="0.25">
      <c r="A408" s="98" t="str">
        <f>IF('Books Register'!A408="","",'Books Register'!A408)</f>
        <v/>
      </c>
      <c r="B408" s="67" t="str">
        <f>IF(A408="","",'Books Register'!C408)</f>
        <v/>
      </c>
      <c r="C408" s="67" t="str">
        <f>IF(A408="","",'Books Register'!D408)</f>
        <v/>
      </c>
      <c r="D408" s="67" t="str">
        <f>IF(A408="","",'Books Register'!F408)</f>
        <v/>
      </c>
      <c r="E408" s="67" t="str">
        <f>IF(A408="","",'Books Register'!G408)</f>
        <v/>
      </c>
      <c r="F408" s="99" t="str">
        <f>IF(A408="","",'Books Register'!H408)</f>
        <v/>
      </c>
      <c r="G408" s="68" t="str">
        <f>IF(A408="","",'Books Register'!L408)</f>
        <v/>
      </c>
      <c r="H408" s="68" t="str">
        <f>IF(A408="","",'Books Register'!M408)</f>
        <v/>
      </c>
      <c r="I408" s="68" t="str">
        <f>IF(A408="","",'Books Register'!N408)</f>
        <v/>
      </c>
      <c r="J408" s="68" t="str">
        <f>IF(A408="","",'Books Register'!O408)</f>
        <v/>
      </c>
      <c r="K408" s="68" t="str">
        <f>IF(A408="","",'Books Register'!P408)</f>
        <v/>
      </c>
      <c r="L408" s="68" t="str">
        <f>IF(A408="","",'Books Register'!AN408)</f>
        <v/>
      </c>
      <c r="M408" s="67" t="str">
        <f>IF(A408="","",'Books Register'!AW408)</f>
        <v/>
      </c>
      <c r="N408" s="67" t="str">
        <f>IF(M408="","",INDEX('GSTR-2B IMS'!$G$5:$G$504,M408))</f>
        <v/>
      </c>
      <c r="O408" s="99" t="str">
        <f>IF(M408="","",INDEX('GSTR-2B IMS'!$H$5:$H$504,M408))</f>
        <v/>
      </c>
      <c r="P408" s="68" t="str">
        <f>IF(M408="","",INDEX('GSTR-2B IMS'!$L$5:$L$504,M408))</f>
        <v/>
      </c>
      <c r="Q408" s="68" t="str">
        <f>IF(M408="","",INDEX('GSTR-2B IMS'!$M$5:$M$504,M408))</f>
        <v/>
      </c>
      <c r="R408" s="68" t="str">
        <f>IF(M408="","",INDEX('GSTR-2B IMS'!$N$5:$N$504,M408))</f>
        <v/>
      </c>
      <c r="S408" s="68" t="str">
        <f>IF(M408="","",INDEX('GSTR-2B IMS'!$O$5:$O$504,M408))</f>
        <v/>
      </c>
      <c r="T408" s="68" t="str">
        <f>IF(M408="","",INDEX('GSTR-2B IMS'!$P$5:$P$504,M408))</f>
        <v/>
      </c>
      <c r="U408" s="68" t="str">
        <f>IF(M408="","",INDEX('GSTR-2B IMS'!$AF$5:$AF$504,M408))</f>
        <v/>
      </c>
      <c r="V408" s="68" t="str">
        <f t="shared" si="12"/>
        <v/>
      </c>
      <c r="W408" s="68" t="str">
        <f t="shared" si="13"/>
        <v/>
      </c>
      <c r="X408" s="67" t="str">
        <f>IF(A408="","",'Books Register'!AX408)</f>
        <v/>
      </c>
      <c r="Y408" s="67" t="str">
        <f>IF(A408="","",'Books Register'!AV408)</f>
        <v/>
      </c>
      <c r="Z408" s="69" t="str">
        <f>IF(A408="","",'Books Register'!AY408)</f>
        <v/>
      </c>
      <c r="AA408" s="70" t="str">
        <f>IF(A408="","",IF(OR(X408="Duplicate",Y408&lt;&gt;"PASS"),"Critical",IF(X408="Only in Books","High",IF(X408="Exact",IF(ABS(N(W408))&gt;=Setup!$B$23,"High","Low"),"Medium"))))</f>
        <v/>
      </c>
    </row>
    <row r="409" spans="1:27" ht="37.950000000000003" customHeight="1" x14ac:dyDescent="0.25">
      <c r="A409" s="98" t="str">
        <f>IF('Books Register'!A409="","",'Books Register'!A409)</f>
        <v/>
      </c>
      <c r="B409" s="67" t="str">
        <f>IF(A409="","",'Books Register'!C409)</f>
        <v/>
      </c>
      <c r="C409" s="67" t="str">
        <f>IF(A409="","",'Books Register'!D409)</f>
        <v/>
      </c>
      <c r="D409" s="67" t="str">
        <f>IF(A409="","",'Books Register'!F409)</f>
        <v/>
      </c>
      <c r="E409" s="67" t="str">
        <f>IF(A409="","",'Books Register'!G409)</f>
        <v/>
      </c>
      <c r="F409" s="99" t="str">
        <f>IF(A409="","",'Books Register'!H409)</f>
        <v/>
      </c>
      <c r="G409" s="68" t="str">
        <f>IF(A409="","",'Books Register'!L409)</f>
        <v/>
      </c>
      <c r="H409" s="68" t="str">
        <f>IF(A409="","",'Books Register'!M409)</f>
        <v/>
      </c>
      <c r="I409" s="68" t="str">
        <f>IF(A409="","",'Books Register'!N409)</f>
        <v/>
      </c>
      <c r="J409" s="68" t="str">
        <f>IF(A409="","",'Books Register'!O409)</f>
        <v/>
      </c>
      <c r="K409" s="68" t="str">
        <f>IF(A409="","",'Books Register'!P409)</f>
        <v/>
      </c>
      <c r="L409" s="68" t="str">
        <f>IF(A409="","",'Books Register'!AN409)</f>
        <v/>
      </c>
      <c r="M409" s="67" t="str">
        <f>IF(A409="","",'Books Register'!AW409)</f>
        <v/>
      </c>
      <c r="N409" s="67" t="str">
        <f>IF(M409="","",INDEX('GSTR-2B IMS'!$G$5:$G$504,M409))</f>
        <v/>
      </c>
      <c r="O409" s="99" t="str">
        <f>IF(M409="","",INDEX('GSTR-2B IMS'!$H$5:$H$504,M409))</f>
        <v/>
      </c>
      <c r="P409" s="68" t="str">
        <f>IF(M409="","",INDEX('GSTR-2B IMS'!$L$5:$L$504,M409))</f>
        <v/>
      </c>
      <c r="Q409" s="68" t="str">
        <f>IF(M409="","",INDEX('GSTR-2B IMS'!$M$5:$M$504,M409))</f>
        <v/>
      </c>
      <c r="R409" s="68" t="str">
        <f>IF(M409="","",INDEX('GSTR-2B IMS'!$N$5:$N$504,M409))</f>
        <v/>
      </c>
      <c r="S409" s="68" t="str">
        <f>IF(M409="","",INDEX('GSTR-2B IMS'!$O$5:$O$504,M409))</f>
        <v/>
      </c>
      <c r="T409" s="68" t="str">
        <f>IF(M409="","",INDEX('GSTR-2B IMS'!$P$5:$P$504,M409))</f>
        <v/>
      </c>
      <c r="U409" s="68" t="str">
        <f>IF(M409="","",INDEX('GSTR-2B IMS'!$AF$5:$AF$504,M409))</f>
        <v/>
      </c>
      <c r="V409" s="68" t="str">
        <f t="shared" si="12"/>
        <v/>
      </c>
      <c r="W409" s="68" t="str">
        <f t="shared" si="13"/>
        <v/>
      </c>
      <c r="X409" s="67" t="str">
        <f>IF(A409="","",'Books Register'!AX409)</f>
        <v/>
      </c>
      <c r="Y409" s="67" t="str">
        <f>IF(A409="","",'Books Register'!AV409)</f>
        <v/>
      </c>
      <c r="Z409" s="69" t="str">
        <f>IF(A409="","",'Books Register'!AY409)</f>
        <v/>
      </c>
      <c r="AA409" s="70" t="str">
        <f>IF(A409="","",IF(OR(X409="Duplicate",Y409&lt;&gt;"PASS"),"Critical",IF(X409="Only in Books","High",IF(X409="Exact",IF(ABS(N(W409))&gt;=Setup!$B$23,"High","Low"),"Medium"))))</f>
        <v/>
      </c>
    </row>
    <row r="410" spans="1:27" ht="37.950000000000003" customHeight="1" x14ac:dyDescent="0.25">
      <c r="A410" s="98" t="str">
        <f>IF('Books Register'!A410="","",'Books Register'!A410)</f>
        <v/>
      </c>
      <c r="B410" s="67" t="str">
        <f>IF(A410="","",'Books Register'!C410)</f>
        <v/>
      </c>
      <c r="C410" s="67" t="str">
        <f>IF(A410="","",'Books Register'!D410)</f>
        <v/>
      </c>
      <c r="D410" s="67" t="str">
        <f>IF(A410="","",'Books Register'!F410)</f>
        <v/>
      </c>
      <c r="E410" s="67" t="str">
        <f>IF(A410="","",'Books Register'!G410)</f>
        <v/>
      </c>
      <c r="F410" s="99" t="str">
        <f>IF(A410="","",'Books Register'!H410)</f>
        <v/>
      </c>
      <c r="G410" s="68" t="str">
        <f>IF(A410="","",'Books Register'!L410)</f>
        <v/>
      </c>
      <c r="H410" s="68" t="str">
        <f>IF(A410="","",'Books Register'!M410)</f>
        <v/>
      </c>
      <c r="I410" s="68" t="str">
        <f>IF(A410="","",'Books Register'!N410)</f>
        <v/>
      </c>
      <c r="J410" s="68" t="str">
        <f>IF(A410="","",'Books Register'!O410)</f>
        <v/>
      </c>
      <c r="K410" s="68" t="str">
        <f>IF(A410="","",'Books Register'!P410)</f>
        <v/>
      </c>
      <c r="L410" s="68" t="str">
        <f>IF(A410="","",'Books Register'!AN410)</f>
        <v/>
      </c>
      <c r="M410" s="67" t="str">
        <f>IF(A410="","",'Books Register'!AW410)</f>
        <v/>
      </c>
      <c r="N410" s="67" t="str">
        <f>IF(M410="","",INDEX('GSTR-2B IMS'!$G$5:$G$504,M410))</f>
        <v/>
      </c>
      <c r="O410" s="99" t="str">
        <f>IF(M410="","",INDEX('GSTR-2B IMS'!$H$5:$H$504,M410))</f>
        <v/>
      </c>
      <c r="P410" s="68" t="str">
        <f>IF(M410="","",INDEX('GSTR-2B IMS'!$L$5:$L$504,M410))</f>
        <v/>
      </c>
      <c r="Q410" s="68" t="str">
        <f>IF(M410="","",INDEX('GSTR-2B IMS'!$M$5:$M$504,M410))</f>
        <v/>
      </c>
      <c r="R410" s="68" t="str">
        <f>IF(M410="","",INDEX('GSTR-2B IMS'!$N$5:$N$504,M410))</f>
        <v/>
      </c>
      <c r="S410" s="68" t="str">
        <f>IF(M410="","",INDEX('GSTR-2B IMS'!$O$5:$O$504,M410))</f>
        <v/>
      </c>
      <c r="T410" s="68" t="str">
        <f>IF(M410="","",INDEX('GSTR-2B IMS'!$P$5:$P$504,M410))</f>
        <v/>
      </c>
      <c r="U410" s="68" t="str">
        <f>IF(M410="","",INDEX('GSTR-2B IMS'!$AF$5:$AF$504,M410))</f>
        <v/>
      </c>
      <c r="V410" s="68" t="str">
        <f t="shared" si="12"/>
        <v/>
      </c>
      <c r="W410" s="68" t="str">
        <f t="shared" si="13"/>
        <v/>
      </c>
      <c r="X410" s="67" t="str">
        <f>IF(A410="","",'Books Register'!AX410)</f>
        <v/>
      </c>
      <c r="Y410" s="67" t="str">
        <f>IF(A410="","",'Books Register'!AV410)</f>
        <v/>
      </c>
      <c r="Z410" s="69" t="str">
        <f>IF(A410="","",'Books Register'!AY410)</f>
        <v/>
      </c>
      <c r="AA410" s="70" t="str">
        <f>IF(A410="","",IF(OR(X410="Duplicate",Y410&lt;&gt;"PASS"),"Critical",IF(X410="Only in Books","High",IF(X410="Exact",IF(ABS(N(W410))&gt;=Setup!$B$23,"High","Low"),"Medium"))))</f>
        <v/>
      </c>
    </row>
    <row r="411" spans="1:27" ht="37.950000000000003" customHeight="1" x14ac:dyDescent="0.25">
      <c r="A411" s="98" t="str">
        <f>IF('Books Register'!A411="","",'Books Register'!A411)</f>
        <v/>
      </c>
      <c r="B411" s="67" t="str">
        <f>IF(A411="","",'Books Register'!C411)</f>
        <v/>
      </c>
      <c r="C411" s="67" t="str">
        <f>IF(A411="","",'Books Register'!D411)</f>
        <v/>
      </c>
      <c r="D411" s="67" t="str">
        <f>IF(A411="","",'Books Register'!F411)</f>
        <v/>
      </c>
      <c r="E411" s="67" t="str">
        <f>IF(A411="","",'Books Register'!G411)</f>
        <v/>
      </c>
      <c r="F411" s="99" t="str">
        <f>IF(A411="","",'Books Register'!H411)</f>
        <v/>
      </c>
      <c r="G411" s="68" t="str">
        <f>IF(A411="","",'Books Register'!L411)</f>
        <v/>
      </c>
      <c r="H411" s="68" t="str">
        <f>IF(A411="","",'Books Register'!M411)</f>
        <v/>
      </c>
      <c r="I411" s="68" t="str">
        <f>IF(A411="","",'Books Register'!N411)</f>
        <v/>
      </c>
      <c r="J411" s="68" t="str">
        <f>IF(A411="","",'Books Register'!O411)</f>
        <v/>
      </c>
      <c r="K411" s="68" t="str">
        <f>IF(A411="","",'Books Register'!P411)</f>
        <v/>
      </c>
      <c r="L411" s="68" t="str">
        <f>IF(A411="","",'Books Register'!AN411)</f>
        <v/>
      </c>
      <c r="M411" s="67" t="str">
        <f>IF(A411="","",'Books Register'!AW411)</f>
        <v/>
      </c>
      <c r="N411" s="67" t="str">
        <f>IF(M411="","",INDEX('GSTR-2B IMS'!$G$5:$G$504,M411))</f>
        <v/>
      </c>
      <c r="O411" s="99" t="str">
        <f>IF(M411="","",INDEX('GSTR-2B IMS'!$H$5:$H$504,M411))</f>
        <v/>
      </c>
      <c r="P411" s="68" t="str">
        <f>IF(M411="","",INDEX('GSTR-2B IMS'!$L$5:$L$504,M411))</f>
        <v/>
      </c>
      <c r="Q411" s="68" t="str">
        <f>IF(M411="","",INDEX('GSTR-2B IMS'!$M$5:$M$504,M411))</f>
        <v/>
      </c>
      <c r="R411" s="68" t="str">
        <f>IF(M411="","",INDEX('GSTR-2B IMS'!$N$5:$N$504,M411))</f>
        <v/>
      </c>
      <c r="S411" s="68" t="str">
        <f>IF(M411="","",INDEX('GSTR-2B IMS'!$O$5:$O$504,M411))</f>
        <v/>
      </c>
      <c r="T411" s="68" t="str">
        <f>IF(M411="","",INDEX('GSTR-2B IMS'!$P$5:$P$504,M411))</f>
        <v/>
      </c>
      <c r="U411" s="68" t="str">
        <f>IF(M411="","",INDEX('GSTR-2B IMS'!$AF$5:$AF$504,M411))</f>
        <v/>
      </c>
      <c r="V411" s="68" t="str">
        <f t="shared" si="12"/>
        <v/>
      </c>
      <c r="W411" s="68" t="str">
        <f t="shared" si="13"/>
        <v/>
      </c>
      <c r="X411" s="67" t="str">
        <f>IF(A411="","",'Books Register'!AX411)</f>
        <v/>
      </c>
      <c r="Y411" s="67" t="str">
        <f>IF(A411="","",'Books Register'!AV411)</f>
        <v/>
      </c>
      <c r="Z411" s="69" t="str">
        <f>IF(A411="","",'Books Register'!AY411)</f>
        <v/>
      </c>
      <c r="AA411" s="70" t="str">
        <f>IF(A411="","",IF(OR(X411="Duplicate",Y411&lt;&gt;"PASS"),"Critical",IF(X411="Only in Books","High",IF(X411="Exact",IF(ABS(N(W411))&gt;=Setup!$B$23,"High","Low"),"Medium"))))</f>
        <v/>
      </c>
    </row>
    <row r="412" spans="1:27" ht="37.950000000000003" customHeight="1" x14ac:dyDescent="0.25">
      <c r="A412" s="98" t="str">
        <f>IF('Books Register'!A412="","",'Books Register'!A412)</f>
        <v/>
      </c>
      <c r="B412" s="67" t="str">
        <f>IF(A412="","",'Books Register'!C412)</f>
        <v/>
      </c>
      <c r="C412" s="67" t="str">
        <f>IF(A412="","",'Books Register'!D412)</f>
        <v/>
      </c>
      <c r="D412" s="67" t="str">
        <f>IF(A412="","",'Books Register'!F412)</f>
        <v/>
      </c>
      <c r="E412" s="67" t="str">
        <f>IF(A412="","",'Books Register'!G412)</f>
        <v/>
      </c>
      <c r="F412" s="99" t="str">
        <f>IF(A412="","",'Books Register'!H412)</f>
        <v/>
      </c>
      <c r="G412" s="68" t="str">
        <f>IF(A412="","",'Books Register'!L412)</f>
        <v/>
      </c>
      <c r="H412" s="68" t="str">
        <f>IF(A412="","",'Books Register'!M412)</f>
        <v/>
      </c>
      <c r="I412" s="68" t="str">
        <f>IF(A412="","",'Books Register'!N412)</f>
        <v/>
      </c>
      <c r="J412" s="68" t="str">
        <f>IF(A412="","",'Books Register'!O412)</f>
        <v/>
      </c>
      <c r="K412" s="68" t="str">
        <f>IF(A412="","",'Books Register'!P412)</f>
        <v/>
      </c>
      <c r="L412" s="68" t="str">
        <f>IF(A412="","",'Books Register'!AN412)</f>
        <v/>
      </c>
      <c r="M412" s="67" t="str">
        <f>IF(A412="","",'Books Register'!AW412)</f>
        <v/>
      </c>
      <c r="N412" s="67" t="str">
        <f>IF(M412="","",INDEX('GSTR-2B IMS'!$G$5:$G$504,M412))</f>
        <v/>
      </c>
      <c r="O412" s="99" t="str">
        <f>IF(M412="","",INDEX('GSTR-2B IMS'!$H$5:$H$504,M412))</f>
        <v/>
      </c>
      <c r="P412" s="68" t="str">
        <f>IF(M412="","",INDEX('GSTR-2B IMS'!$L$5:$L$504,M412))</f>
        <v/>
      </c>
      <c r="Q412" s="68" t="str">
        <f>IF(M412="","",INDEX('GSTR-2B IMS'!$M$5:$M$504,M412))</f>
        <v/>
      </c>
      <c r="R412" s="68" t="str">
        <f>IF(M412="","",INDEX('GSTR-2B IMS'!$N$5:$N$504,M412))</f>
        <v/>
      </c>
      <c r="S412" s="68" t="str">
        <f>IF(M412="","",INDEX('GSTR-2B IMS'!$O$5:$O$504,M412))</f>
        <v/>
      </c>
      <c r="T412" s="68" t="str">
        <f>IF(M412="","",INDEX('GSTR-2B IMS'!$P$5:$P$504,M412))</f>
        <v/>
      </c>
      <c r="U412" s="68" t="str">
        <f>IF(M412="","",INDEX('GSTR-2B IMS'!$AF$5:$AF$504,M412))</f>
        <v/>
      </c>
      <c r="V412" s="68" t="str">
        <f t="shared" si="12"/>
        <v/>
      </c>
      <c r="W412" s="68" t="str">
        <f t="shared" si="13"/>
        <v/>
      </c>
      <c r="X412" s="67" t="str">
        <f>IF(A412="","",'Books Register'!AX412)</f>
        <v/>
      </c>
      <c r="Y412" s="67" t="str">
        <f>IF(A412="","",'Books Register'!AV412)</f>
        <v/>
      </c>
      <c r="Z412" s="69" t="str">
        <f>IF(A412="","",'Books Register'!AY412)</f>
        <v/>
      </c>
      <c r="AA412" s="70" t="str">
        <f>IF(A412="","",IF(OR(X412="Duplicate",Y412&lt;&gt;"PASS"),"Critical",IF(X412="Only in Books","High",IF(X412="Exact",IF(ABS(N(W412))&gt;=Setup!$B$23,"High","Low"),"Medium"))))</f>
        <v/>
      </c>
    </row>
    <row r="413" spans="1:27" ht="37.950000000000003" customHeight="1" x14ac:dyDescent="0.25">
      <c r="A413" s="98" t="str">
        <f>IF('Books Register'!A413="","",'Books Register'!A413)</f>
        <v/>
      </c>
      <c r="B413" s="67" t="str">
        <f>IF(A413="","",'Books Register'!C413)</f>
        <v/>
      </c>
      <c r="C413" s="67" t="str">
        <f>IF(A413="","",'Books Register'!D413)</f>
        <v/>
      </c>
      <c r="D413" s="67" t="str">
        <f>IF(A413="","",'Books Register'!F413)</f>
        <v/>
      </c>
      <c r="E413" s="67" t="str">
        <f>IF(A413="","",'Books Register'!G413)</f>
        <v/>
      </c>
      <c r="F413" s="99" t="str">
        <f>IF(A413="","",'Books Register'!H413)</f>
        <v/>
      </c>
      <c r="G413" s="68" t="str">
        <f>IF(A413="","",'Books Register'!L413)</f>
        <v/>
      </c>
      <c r="H413" s="68" t="str">
        <f>IF(A413="","",'Books Register'!M413)</f>
        <v/>
      </c>
      <c r="I413" s="68" t="str">
        <f>IF(A413="","",'Books Register'!N413)</f>
        <v/>
      </c>
      <c r="J413" s="68" t="str">
        <f>IF(A413="","",'Books Register'!O413)</f>
        <v/>
      </c>
      <c r="K413" s="68" t="str">
        <f>IF(A413="","",'Books Register'!P413)</f>
        <v/>
      </c>
      <c r="L413" s="68" t="str">
        <f>IF(A413="","",'Books Register'!AN413)</f>
        <v/>
      </c>
      <c r="M413" s="67" t="str">
        <f>IF(A413="","",'Books Register'!AW413)</f>
        <v/>
      </c>
      <c r="N413" s="67" t="str">
        <f>IF(M413="","",INDEX('GSTR-2B IMS'!$G$5:$G$504,M413))</f>
        <v/>
      </c>
      <c r="O413" s="99" t="str">
        <f>IF(M413="","",INDEX('GSTR-2B IMS'!$H$5:$H$504,M413))</f>
        <v/>
      </c>
      <c r="P413" s="68" t="str">
        <f>IF(M413="","",INDEX('GSTR-2B IMS'!$L$5:$L$504,M413))</f>
        <v/>
      </c>
      <c r="Q413" s="68" t="str">
        <f>IF(M413="","",INDEX('GSTR-2B IMS'!$M$5:$M$504,M413))</f>
        <v/>
      </c>
      <c r="R413" s="68" t="str">
        <f>IF(M413="","",INDEX('GSTR-2B IMS'!$N$5:$N$504,M413))</f>
        <v/>
      </c>
      <c r="S413" s="68" t="str">
        <f>IF(M413="","",INDEX('GSTR-2B IMS'!$O$5:$O$504,M413))</f>
        <v/>
      </c>
      <c r="T413" s="68" t="str">
        <f>IF(M413="","",INDEX('GSTR-2B IMS'!$P$5:$P$504,M413))</f>
        <v/>
      </c>
      <c r="U413" s="68" t="str">
        <f>IF(M413="","",INDEX('GSTR-2B IMS'!$AF$5:$AF$504,M413))</f>
        <v/>
      </c>
      <c r="V413" s="68" t="str">
        <f t="shared" si="12"/>
        <v/>
      </c>
      <c r="W413" s="68" t="str">
        <f t="shared" si="13"/>
        <v/>
      </c>
      <c r="X413" s="67" t="str">
        <f>IF(A413="","",'Books Register'!AX413)</f>
        <v/>
      </c>
      <c r="Y413" s="67" t="str">
        <f>IF(A413="","",'Books Register'!AV413)</f>
        <v/>
      </c>
      <c r="Z413" s="69" t="str">
        <f>IF(A413="","",'Books Register'!AY413)</f>
        <v/>
      </c>
      <c r="AA413" s="70" t="str">
        <f>IF(A413="","",IF(OR(X413="Duplicate",Y413&lt;&gt;"PASS"),"Critical",IF(X413="Only in Books","High",IF(X413="Exact",IF(ABS(N(W413))&gt;=Setup!$B$23,"High","Low"),"Medium"))))</f>
        <v/>
      </c>
    </row>
    <row r="414" spans="1:27" ht="37.950000000000003" customHeight="1" x14ac:dyDescent="0.25">
      <c r="A414" s="98" t="str">
        <f>IF('Books Register'!A414="","",'Books Register'!A414)</f>
        <v/>
      </c>
      <c r="B414" s="67" t="str">
        <f>IF(A414="","",'Books Register'!C414)</f>
        <v/>
      </c>
      <c r="C414" s="67" t="str">
        <f>IF(A414="","",'Books Register'!D414)</f>
        <v/>
      </c>
      <c r="D414" s="67" t="str">
        <f>IF(A414="","",'Books Register'!F414)</f>
        <v/>
      </c>
      <c r="E414" s="67" t="str">
        <f>IF(A414="","",'Books Register'!G414)</f>
        <v/>
      </c>
      <c r="F414" s="99" t="str">
        <f>IF(A414="","",'Books Register'!H414)</f>
        <v/>
      </c>
      <c r="G414" s="68" t="str">
        <f>IF(A414="","",'Books Register'!L414)</f>
        <v/>
      </c>
      <c r="H414" s="68" t="str">
        <f>IF(A414="","",'Books Register'!M414)</f>
        <v/>
      </c>
      <c r="I414" s="68" t="str">
        <f>IF(A414="","",'Books Register'!N414)</f>
        <v/>
      </c>
      <c r="J414" s="68" t="str">
        <f>IF(A414="","",'Books Register'!O414)</f>
        <v/>
      </c>
      <c r="K414" s="68" t="str">
        <f>IF(A414="","",'Books Register'!P414)</f>
        <v/>
      </c>
      <c r="L414" s="68" t="str">
        <f>IF(A414="","",'Books Register'!AN414)</f>
        <v/>
      </c>
      <c r="M414" s="67" t="str">
        <f>IF(A414="","",'Books Register'!AW414)</f>
        <v/>
      </c>
      <c r="N414" s="67" t="str">
        <f>IF(M414="","",INDEX('GSTR-2B IMS'!$G$5:$G$504,M414))</f>
        <v/>
      </c>
      <c r="O414" s="99" t="str">
        <f>IF(M414="","",INDEX('GSTR-2B IMS'!$H$5:$H$504,M414))</f>
        <v/>
      </c>
      <c r="P414" s="68" t="str">
        <f>IF(M414="","",INDEX('GSTR-2B IMS'!$L$5:$L$504,M414))</f>
        <v/>
      </c>
      <c r="Q414" s="68" t="str">
        <f>IF(M414="","",INDEX('GSTR-2B IMS'!$M$5:$M$504,M414))</f>
        <v/>
      </c>
      <c r="R414" s="68" t="str">
        <f>IF(M414="","",INDEX('GSTR-2B IMS'!$N$5:$N$504,M414))</f>
        <v/>
      </c>
      <c r="S414" s="68" t="str">
        <f>IF(M414="","",INDEX('GSTR-2B IMS'!$O$5:$O$504,M414))</f>
        <v/>
      </c>
      <c r="T414" s="68" t="str">
        <f>IF(M414="","",INDEX('GSTR-2B IMS'!$P$5:$P$504,M414))</f>
        <v/>
      </c>
      <c r="U414" s="68" t="str">
        <f>IF(M414="","",INDEX('GSTR-2B IMS'!$AF$5:$AF$504,M414))</f>
        <v/>
      </c>
      <c r="V414" s="68" t="str">
        <f t="shared" si="12"/>
        <v/>
      </c>
      <c r="W414" s="68" t="str">
        <f t="shared" si="13"/>
        <v/>
      </c>
      <c r="X414" s="67" t="str">
        <f>IF(A414="","",'Books Register'!AX414)</f>
        <v/>
      </c>
      <c r="Y414" s="67" t="str">
        <f>IF(A414="","",'Books Register'!AV414)</f>
        <v/>
      </c>
      <c r="Z414" s="69" t="str">
        <f>IF(A414="","",'Books Register'!AY414)</f>
        <v/>
      </c>
      <c r="AA414" s="70" t="str">
        <f>IF(A414="","",IF(OR(X414="Duplicate",Y414&lt;&gt;"PASS"),"Critical",IF(X414="Only in Books","High",IF(X414="Exact",IF(ABS(N(W414))&gt;=Setup!$B$23,"High","Low"),"Medium"))))</f>
        <v/>
      </c>
    </row>
    <row r="415" spans="1:27" ht="37.950000000000003" customHeight="1" x14ac:dyDescent="0.25">
      <c r="A415" s="98" t="str">
        <f>IF('Books Register'!A415="","",'Books Register'!A415)</f>
        <v/>
      </c>
      <c r="B415" s="67" t="str">
        <f>IF(A415="","",'Books Register'!C415)</f>
        <v/>
      </c>
      <c r="C415" s="67" t="str">
        <f>IF(A415="","",'Books Register'!D415)</f>
        <v/>
      </c>
      <c r="D415" s="67" t="str">
        <f>IF(A415="","",'Books Register'!F415)</f>
        <v/>
      </c>
      <c r="E415" s="67" t="str">
        <f>IF(A415="","",'Books Register'!G415)</f>
        <v/>
      </c>
      <c r="F415" s="99" t="str">
        <f>IF(A415="","",'Books Register'!H415)</f>
        <v/>
      </c>
      <c r="G415" s="68" t="str">
        <f>IF(A415="","",'Books Register'!L415)</f>
        <v/>
      </c>
      <c r="H415" s="68" t="str">
        <f>IF(A415="","",'Books Register'!M415)</f>
        <v/>
      </c>
      <c r="I415" s="68" t="str">
        <f>IF(A415="","",'Books Register'!N415)</f>
        <v/>
      </c>
      <c r="J415" s="68" t="str">
        <f>IF(A415="","",'Books Register'!O415)</f>
        <v/>
      </c>
      <c r="K415" s="68" t="str">
        <f>IF(A415="","",'Books Register'!P415)</f>
        <v/>
      </c>
      <c r="L415" s="68" t="str">
        <f>IF(A415="","",'Books Register'!AN415)</f>
        <v/>
      </c>
      <c r="M415" s="67" t="str">
        <f>IF(A415="","",'Books Register'!AW415)</f>
        <v/>
      </c>
      <c r="N415" s="67" t="str">
        <f>IF(M415="","",INDEX('GSTR-2B IMS'!$G$5:$G$504,M415))</f>
        <v/>
      </c>
      <c r="O415" s="99" t="str">
        <f>IF(M415="","",INDEX('GSTR-2B IMS'!$H$5:$H$504,M415))</f>
        <v/>
      </c>
      <c r="P415" s="68" t="str">
        <f>IF(M415="","",INDEX('GSTR-2B IMS'!$L$5:$L$504,M415))</f>
        <v/>
      </c>
      <c r="Q415" s="68" t="str">
        <f>IF(M415="","",INDEX('GSTR-2B IMS'!$M$5:$M$504,M415))</f>
        <v/>
      </c>
      <c r="R415" s="68" t="str">
        <f>IF(M415="","",INDEX('GSTR-2B IMS'!$N$5:$N$504,M415))</f>
        <v/>
      </c>
      <c r="S415" s="68" t="str">
        <f>IF(M415="","",INDEX('GSTR-2B IMS'!$O$5:$O$504,M415))</f>
        <v/>
      </c>
      <c r="T415" s="68" t="str">
        <f>IF(M415="","",INDEX('GSTR-2B IMS'!$P$5:$P$504,M415))</f>
        <v/>
      </c>
      <c r="U415" s="68" t="str">
        <f>IF(M415="","",INDEX('GSTR-2B IMS'!$AF$5:$AF$504,M415))</f>
        <v/>
      </c>
      <c r="V415" s="68" t="str">
        <f t="shared" si="12"/>
        <v/>
      </c>
      <c r="W415" s="68" t="str">
        <f t="shared" si="13"/>
        <v/>
      </c>
      <c r="X415" s="67" t="str">
        <f>IF(A415="","",'Books Register'!AX415)</f>
        <v/>
      </c>
      <c r="Y415" s="67" t="str">
        <f>IF(A415="","",'Books Register'!AV415)</f>
        <v/>
      </c>
      <c r="Z415" s="69" t="str">
        <f>IF(A415="","",'Books Register'!AY415)</f>
        <v/>
      </c>
      <c r="AA415" s="70" t="str">
        <f>IF(A415="","",IF(OR(X415="Duplicate",Y415&lt;&gt;"PASS"),"Critical",IF(X415="Only in Books","High",IF(X415="Exact",IF(ABS(N(W415))&gt;=Setup!$B$23,"High","Low"),"Medium"))))</f>
        <v/>
      </c>
    </row>
    <row r="416" spans="1:27" ht="37.950000000000003" customHeight="1" x14ac:dyDescent="0.25">
      <c r="A416" s="98" t="str">
        <f>IF('Books Register'!A416="","",'Books Register'!A416)</f>
        <v/>
      </c>
      <c r="B416" s="67" t="str">
        <f>IF(A416="","",'Books Register'!C416)</f>
        <v/>
      </c>
      <c r="C416" s="67" t="str">
        <f>IF(A416="","",'Books Register'!D416)</f>
        <v/>
      </c>
      <c r="D416" s="67" t="str">
        <f>IF(A416="","",'Books Register'!F416)</f>
        <v/>
      </c>
      <c r="E416" s="67" t="str">
        <f>IF(A416="","",'Books Register'!G416)</f>
        <v/>
      </c>
      <c r="F416" s="99" t="str">
        <f>IF(A416="","",'Books Register'!H416)</f>
        <v/>
      </c>
      <c r="G416" s="68" t="str">
        <f>IF(A416="","",'Books Register'!L416)</f>
        <v/>
      </c>
      <c r="H416" s="68" t="str">
        <f>IF(A416="","",'Books Register'!M416)</f>
        <v/>
      </c>
      <c r="I416" s="68" t="str">
        <f>IF(A416="","",'Books Register'!N416)</f>
        <v/>
      </c>
      <c r="J416" s="68" t="str">
        <f>IF(A416="","",'Books Register'!O416)</f>
        <v/>
      </c>
      <c r="K416" s="68" t="str">
        <f>IF(A416="","",'Books Register'!P416)</f>
        <v/>
      </c>
      <c r="L416" s="68" t="str">
        <f>IF(A416="","",'Books Register'!AN416)</f>
        <v/>
      </c>
      <c r="M416" s="67" t="str">
        <f>IF(A416="","",'Books Register'!AW416)</f>
        <v/>
      </c>
      <c r="N416" s="67" t="str">
        <f>IF(M416="","",INDEX('GSTR-2B IMS'!$G$5:$G$504,M416))</f>
        <v/>
      </c>
      <c r="O416" s="99" t="str">
        <f>IF(M416="","",INDEX('GSTR-2B IMS'!$H$5:$H$504,M416))</f>
        <v/>
      </c>
      <c r="P416" s="68" t="str">
        <f>IF(M416="","",INDEX('GSTR-2B IMS'!$L$5:$L$504,M416))</f>
        <v/>
      </c>
      <c r="Q416" s="68" t="str">
        <f>IF(M416="","",INDEX('GSTR-2B IMS'!$M$5:$M$504,M416))</f>
        <v/>
      </c>
      <c r="R416" s="68" t="str">
        <f>IF(M416="","",INDEX('GSTR-2B IMS'!$N$5:$N$504,M416))</f>
        <v/>
      </c>
      <c r="S416" s="68" t="str">
        <f>IF(M416="","",INDEX('GSTR-2B IMS'!$O$5:$O$504,M416))</f>
        <v/>
      </c>
      <c r="T416" s="68" t="str">
        <f>IF(M416="","",INDEX('GSTR-2B IMS'!$P$5:$P$504,M416))</f>
        <v/>
      </c>
      <c r="U416" s="68" t="str">
        <f>IF(M416="","",INDEX('GSTR-2B IMS'!$AF$5:$AF$504,M416))</f>
        <v/>
      </c>
      <c r="V416" s="68" t="str">
        <f t="shared" si="12"/>
        <v/>
      </c>
      <c r="W416" s="68" t="str">
        <f t="shared" si="13"/>
        <v/>
      </c>
      <c r="X416" s="67" t="str">
        <f>IF(A416="","",'Books Register'!AX416)</f>
        <v/>
      </c>
      <c r="Y416" s="67" t="str">
        <f>IF(A416="","",'Books Register'!AV416)</f>
        <v/>
      </c>
      <c r="Z416" s="69" t="str">
        <f>IF(A416="","",'Books Register'!AY416)</f>
        <v/>
      </c>
      <c r="AA416" s="70" t="str">
        <f>IF(A416="","",IF(OR(X416="Duplicate",Y416&lt;&gt;"PASS"),"Critical",IF(X416="Only in Books","High",IF(X416="Exact",IF(ABS(N(W416))&gt;=Setup!$B$23,"High","Low"),"Medium"))))</f>
        <v/>
      </c>
    </row>
    <row r="417" spans="1:27" ht="37.950000000000003" customHeight="1" x14ac:dyDescent="0.25">
      <c r="A417" s="98" t="str">
        <f>IF('Books Register'!A417="","",'Books Register'!A417)</f>
        <v/>
      </c>
      <c r="B417" s="67" t="str">
        <f>IF(A417="","",'Books Register'!C417)</f>
        <v/>
      </c>
      <c r="C417" s="67" t="str">
        <f>IF(A417="","",'Books Register'!D417)</f>
        <v/>
      </c>
      <c r="D417" s="67" t="str">
        <f>IF(A417="","",'Books Register'!F417)</f>
        <v/>
      </c>
      <c r="E417" s="67" t="str">
        <f>IF(A417="","",'Books Register'!G417)</f>
        <v/>
      </c>
      <c r="F417" s="99" t="str">
        <f>IF(A417="","",'Books Register'!H417)</f>
        <v/>
      </c>
      <c r="G417" s="68" t="str">
        <f>IF(A417="","",'Books Register'!L417)</f>
        <v/>
      </c>
      <c r="H417" s="68" t="str">
        <f>IF(A417="","",'Books Register'!M417)</f>
        <v/>
      </c>
      <c r="I417" s="68" t="str">
        <f>IF(A417="","",'Books Register'!N417)</f>
        <v/>
      </c>
      <c r="J417" s="68" t="str">
        <f>IF(A417="","",'Books Register'!O417)</f>
        <v/>
      </c>
      <c r="K417" s="68" t="str">
        <f>IF(A417="","",'Books Register'!P417)</f>
        <v/>
      </c>
      <c r="L417" s="68" t="str">
        <f>IF(A417="","",'Books Register'!AN417)</f>
        <v/>
      </c>
      <c r="M417" s="67" t="str">
        <f>IF(A417="","",'Books Register'!AW417)</f>
        <v/>
      </c>
      <c r="N417" s="67" t="str">
        <f>IF(M417="","",INDEX('GSTR-2B IMS'!$G$5:$G$504,M417))</f>
        <v/>
      </c>
      <c r="O417" s="99" t="str">
        <f>IF(M417="","",INDEX('GSTR-2B IMS'!$H$5:$H$504,M417))</f>
        <v/>
      </c>
      <c r="P417" s="68" t="str">
        <f>IF(M417="","",INDEX('GSTR-2B IMS'!$L$5:$L$504,M417))</f>
        <v/>
      </c>
      <c r="Q417" s="68" t="str">
        <f>IF(M417="","",INDEX('GSTR-2B IMS'!$M$5:$M$504,M417))</f>
        <v/>
      </c>
      <c r="R417" s="68" t="str">
        <f>IF(M417="","",INDEX('GSTR-2B IMS'!$N$5:$N$504,M417))</f>
        <v/>
      </c>
      <c r="S417" s="68" t="str">
        <f>IF(M417="","",INDEX('GSTR-2B IMS'!$O$5:$O$504,M417))</f>
        <v/>
      </c>
      <c r="T417" s="68" t="str">
        <f>IF(M417="","",INDEX('GSTR-2B IMS'!$P$5:$P$504,M417))</f>
        <v/>
      </c>
      <c r="U417" s="68" t="str">
        <f>IF(M417="","",INDEX('GSTR-2B IMS'!$AF$5:$AF$504,M417))</f>
        <v/>
      </c>
      <c r="V417" s="68" t="str">
        <f t="shared" si="12"/>
        <v/>
      </c>
      <c r="W417" s="68" t="str">
        <f t="shared" si="13"/>
        <v/>
      </c>
      <c r="X417" s="67" t="str">
        <f>IF(A417="","",'Books Register'!AX417)</f>
        <v/>
      </c>
      <c r="Y417" s="67" t="str">
        <f>IF(A417="","",'Books Register'!AV417)</f>
        <v/>
      </c>
      <c r="Z417" s="69" t="str">
        <f>IF(A417="","",'Books Register'!AY417)</f>
        <v/>
      </c>
      <c r="AA417" s="70" t="str">
        <f>IF(A417="","",IF(OR(X417="Duplicate",Y417&lt;&gt;"PASS"),"Critical",IF(X417="Only in Books","High",IF(X417="Exact",IF(ABS(N(W417))&gt;=Setup!$B$23,"High","Low"),"Medium"))))</f>
        <v/>
      </c>
    </row>
    <row r="418" spans="1:27" ht="37.950000000000003" customHeight="1" x14ac:dyDescent="0.25">
      <c r="A418" s="98" t="str">
        <f>IF('Books Register'!A418="","",'Books Register'!A418)</f>
        <v/>
      </c>
      <c r="B418" s="67" t="str">
        <f>IF(A418="","",'Books Register'!C418)</f>
        <v/>
      </c>
      <c r="C418" s="67" t="str">
        <f>IF(A418="","",'Books Register'!D418)</f>
        <v/>
      </c>
      <c r="D418" s="67" t="str">
        <f>IF(A418="","",'Books Register'!F418)</f>
        <v/>
      </c>
      <c r="E418" s="67" t="str">
        <f>IF(A418="","",'Books Register'!G418)</f>
        <v/>
      </c>
      <c r="F418" s="99" t="str">
        <f>IF(A418="","",'Books Register'!H418)</f>
        <v/>
      </c>
      <c r="G418" s="68" t="str">
        <f>IF(A418="","",'Books Register'!L418)</f>
        <v/>
      </c>
      <c r="H418" s="68" t="str">
        <f>IF(A418="","",'Books Register'!M418)</f>
        <v/>
      </c>
      <c r="I418" s="68" t="str">
        <f>IF(A418="","",'Books Register'!N418)</f>
        <v/>
      </c>
      <c r="J418" s="68" t="str">
        <f>IF(A418="","",'Books Register'!O418)</f>
        <v/>
      </c>
      <c r="K418" s="68" t="str">
        <f>IF(A418="","",'Books Register'!P418)</f>
        <v/>
      </c>
      <c r="L418" s="68" t="str">
        <f>IF(A418="","",'Books Register'!AN418)</f>
        <v/>
      </c>
      <c r="M418" s="67" t="str">
        <f>IF(A418="","",'Books Register'!AW418)</f>
        <v/>
      </c>
      <c r="N418" s="67" t="str">
        <f>IF(M418="","",INDEX('GSTR-2B IMS'!$G$5:$G$504,M418))</f>
        <v/>
      </c>
      <c r="O418" s="99" t="str">
        <f>IF(M418="","",INDEX('GSTR-2B IMS'!$H$5:$H$504,M418))</f>
        <v/>
      </c>
      <c r="P418" s="68" t="str">
        <f>IF(M418="","",INDEX('GSTR-2B IMS'!$L$5:$L$504,M418))</f>
        <v/>
      </c>
      <c r="Q418" s="68" t="str">
        <f>IF(M418="","",INDEX('GSTR-2B IMS'!$M$5:$M$504,M418))</f>
        <v/>
      </c>
      <c r="R418" s="68" t="str">
        <f>IF(M418="","",INDEX('GSTR-2B IMS'!$N$5:$N$504,M418))</f>
        <v/>
      </c>
      <c r="S418" s="68" t="str">
        <f>IF(M418="","",INDEX('GSTR-2B IMS'!$O$5:$O$504,M418))</f>
        <v/>
      </c>
      <c r="T418" s="68" t="str">
        <f>IF(M418="","",INDEX('GSTR-2B IMS'!$P$5:$P$504,M418))</f>
        <v/>
      </c>
      <c r="U418" s="68" t="str">
        <f>IF(M418="","",INDEX('GSTR-2B IMS'!$AF$5:$AF$504,M418))</f>
        <v/>
      </c>
      <c r="V418" s="68" t="str">
        <f t="shared" si="12"/>
        <v/>
      </c>
      <c r="W418" s="68" t="str">
        <f t="shared" si="13"/>
        <v/>
      </c>
      <c r="X418" s="67" t="str">
        <f>IF(A418="","",'Books Register'!AX418)</f>
        <v/>
      </c>
      <c r="Y418" s="67" t="str">
        <f>IF(A418="","",'Books Register'!AV418)</f>
        <v/>
      </c>
      <c r="Z418" s="69" t="str">
        <f>IF(A418="","",'Books Register'!AY418)</f>
        <v/>
      </c>
      <c r="AA418" s="70" t="str">
        <f>IF(A418="","",IF(OR(X418="Duplicate",Y418&lt;&gt;"PASS"),"Critical",IF(X418="Only in Books","High",IF(X418="Exact",IF(ABS(N(W418))&gt;=Setup!$B$23,"High","Low"),"Medium"))))</f>
        <v/>
      </c>
    </row>
    <row r="419" spans="1:27" ht="37.950000000000003" customHeight="1" x14ac:dyDescent="0.25">
      <c r="A419" s="98" t="str">
        <f>IF('Books Register'!A419="","",'Books Register'!A419)</f>
        <v/>
      </c>
      <c r="B419" s="67" t="str">
        <f>IF(A419="","",'Books Register'!C419)</f>
        <v/>
      </c>
      <c r="C419" s="67" t="str">
        <f>IF(A419="","",'Books Register'!D419)</f>
        <v/>
      </c>
      <c r="D419" s="67" t="str">
        <f>IF(A419="","",'Books Register'!F419)</f>
        <v/>
      </c>
      <c r="E419" s="67" t="str">
        <f>IF(A419="","",'Books Register'!G419)</f>
        <v/>
      </c>
      <c r="F419" s="99" t="str">
        <f>IF(A419="","",'Books Register'!H419)</f>
        <v/>
      </c>
      <c r="G419" s="68" t="str">
        <f>IF(A419="","",'Books Register'!L419)</f>
        <v/>
      </c>
      <c r="H419" s="68" t="str">
        <f>IF(A419="","",'Books Register'!M419)</f>
        <v/>
      </c>
      <c r="I419" s="68" t="str">
        <f>IF(A419="","",'Books Register'!N419)</f>
        <v/>
      </c>
      <c r="J419" s="68" t="str">
        <f>IF(A419="","",'Books Register'!O419)</f>
        <v/>
      </c>
      <c r="K419" s="68" t="str">
        <f>IF(A419="","",'Books Register'!P419)</f>
        <v/>
      </c>
      <c r="L419" s="68" t="str">
        <f>IF(A419="","",'Books Register'!AN419)</f>
        <v/>
      </c>
      <c r="M419" s="67" t="str">
        <f>IF(A419="","",'Books Register'!AW419)</f>
        <v/>
      </c>
      <c r="N419" s="67" t="str">
        <f>IF(M419="","",INDEX('GSTR-2B IMS'!$G$5:$G$504,M419))</f>
        <v/>
      </c>
      <c r="O419" s="99" t="str">
        <f>IF(M419="","",INDEX('GSTR-2B IMS'!$H$5:$H$504,M419))</f>
        <v/>
      </c>
      <c r="P419" s="68" t="str">
        <f>IF(M419="","",INDEX('GSTR-2B IMS'!$L$5:$L$504,M419))</f>
        <v/>
      </c>
      <c r="Q419" s="68" t="str">
        <f>IF(M419="","",INDEX('GSTR-2B IMS'!$M$5:$M$504,M419))</f>
        <v/>
      </c>
      <c r="R419" s="68" t="str">
        <f>IF(M419="","",INDEX('GSTR-2B IMS'!$N$5:$N$504,M419))</f>
        <v/>
      </c>
      <c r="S419" s="68" t="str">
        <f>IF(M419="","",INDEX('GSTR-2B IMS'!$O$5:$O$504,M419))</f>
        <v/>
      </c>
      <c r="T419" s="68" t="str">
        <f>IF(M419="","",INDEX('GSTR-2B IMS'!$P$5:$P$504,M419))</f>
        <v/>
      </c>
      <c r="U419" s="68" t="str">
        <f>IF(M419="","",INDEX('GSTR-2B IMS'!$AF$5:$AF$504,M419))</f>
        <v/>
      </c>
      <c r="V419" s="68" t="str">
        <f t="shared" si="12"/>
        <v/>
      </c>
      <c r="W419" s="68" t="str">
        <f t="shared" si="13"/>
        <v/>
      </c>
      <c r="X419" s="67" t="str">
        <f>IF(A419="","",'Books Register'!AX419)</f>
        <v/>
      </c>
      <c r="Y419" s="67" t="str">
        <f>IF(A419="","",'Books Register'!AV419)</f>
        <v/>
      </c>
      <c r="Z419" s="69" t="str">
        <f>IF(A419="","",'Books Register'!AY419)</f>
        <v/>
      </c>
      <c r="AA419" s="70" t="str">
        <f>IF(A419="","",IF(OR(X419="Duplicate",Y419&lt;&gt;"PASS"),"Critical",IF(X419="Only in Books","High",IF(X419="Exact",IF(ABS(N(W419))&gt;=Setup!$B$23,"High","Low"),"Medium"))))</f>
        <v/>
      </c>
    </row>
    <row r="420" spans="1:27" ht="37.950000000000003" customHeight="1" x14ac:dyDescent="0.25">
      <c r="A420" s="98" t="str">
        <f>IF('Books Register'!A420="","",'Books Register'!A420)</f>
        <v/>
      </c>
      <c r="B420" s="67" t="str">
        <f>IF(A420="","",'Books Register'!C420)</f>
        <v/>
      </c>
      <c r="C420" s="67" t="str">
        <f>IF(A420="","",'Books Register'!D420)</f>
        <v/>
      </c>
      <c r="D420" s="67" t="str">
        <f>IF(A420="","",'Books Register'!F420)</f>
        <v/>
      </c>
      <c r="E420" s="67" t="str">
        <f>IF(A420="","",'Books Register'!G420)</f>
        <v/>
      </c>
      <c r="F420" s="99" t="str">
        <f>IF(A420="","",'Books Register'!H420)</f>
        <v/>
      </c>
      <c r="G420" s="68" t="str">
        <f>IF(A420="","",'Books Register'!L420)</f>
        <v/>
      </c>
      <c r="H420" s="68" t="str">
        <f>IF(A420="","",'Books Register'!M420)</f>
        <v/>
      </c>
      <c r="I420" s="68" t="str">
        <f>IF(A420="","",'Books Register'!N420)</f>
        <v/>
      </c>
      <c r="J420" s="68" t="str">
        <f>IF(A420="","",'Books Register'!O420)</f>
        <v/>
      </c>
      <c r="K420" s="68" t="str">
        <f>IF(A420="","",'Books Register'!P420)</f>
        <v/>
      </c>
      <c r="L420" s="68" t="str">
        <f>IF(A420="","",'Books Register'!AN420)</f>
        <v/>
      </c>
      <c r="M420" s="67" t="str">
        <f>IF(A420="","",'Books Register'!AW420)</f>
        <v/>
      </c>
      <c r="N420" s="67" t="str">
        <f>IF(M420="","",INDEX('GSTR-2B IMS'!$G$5:$G$504,M420))</f>
        <v/>
      </c>
      <c r="O420" s="99" t="str">
        <f>IF(M420="","",INDEX('GSTR-2B IMS'!$H$5:$H$504,M420))</f>
        <v/>
      </c>
      <c r="P420" s="68" t="str">
        <f>IF(M420="","",INDEX('GSTR-2B IMS'!$L$5:$L$504,M420))</f>
        <v/>
      </c>
      <c r="Q420" s="68" t="str">
        <f>IF(M420="","",INDEX('GSTR-2B IMS'!$M$5:$M$504,M420))</f>
        <v/>
      </c>
      <c r="R420" s="68" t="str">
        <f>IF(M420="","",INDEX('GSTR-2B IMS'!$N$5:$N$504,M420))</f>
        <v/>
      </c>
      <c r="S420" s="68" t="str">
        <f>IF(M420="","",INDEX('GSTR-2B IMS'!$O$5:$O$504,M420))</f>
        <v/>
      </c>
      <c r="T420" s="68" t="str">
        <f>IF(M420="","",INDEX('GSTR-2B IMS'!$P$5:$P$504,M420))</f>
        <v/>
      </c>
      <c r="U420" s="68" t="str">
        <f>IF(M420="","",INDEX('GSTR-2B IMS'!$AF$5:$AF$504,M420))</f>
        <v/>
      </c>
      <c r="V420" s="68" t="str">
        <f t="shared" si="12"/>
        <v/>
      </c>
      <c r="W420" s="68" t="str">
        <f t="shared" si="13"/>
        <v/>
      </c>
      <c r="X420" s="67" t="str">
        <f>IF(A420="","",'Books Register'!AX420)</f>
        <v/>
      </c>
      <c r="Y420" s="67" t="str">
        <f>IF(A420="","",'Books Register'!AV420)</f>
        <v/>
      </c>
      <c r="Z420" s="69" t="str">
        <f>IF(A420="","",'Books Register'!AY420)</f>
        <v/>
      </c>
      <c r="AA420" s="70" t="str">
        <f>IF(A420="","",IF(OR(X420="Duplicate",Y420&lt;&gt;"PASS"),"Critical",IF(X420="Only in Books","High",IF(X420="Exact",IF(ABS(N(W420))&gt;=Setup!$B$23,"High","Low"),"Medium"))))</f>
        <v/>
      </c>
    </row>
    <row r="421" spans="1:27" ht="37.950000000000003" customHeight="1" x14ac:dyDescent="0.25">
      <c r="A421" s="98" t="str">
        <f>IF('Books Register'!A421="","",'Books Register'!A421)</f>
        <v/>
      </c>
      <c r="B421" s="67" t="str">
        <f>IF(A421="","",'Books Register'!C421)</f>
        <v/>
      </c>
      <c r="C421" s="67" t="str">
        <f>IF(A421="","",'Books Register'!D421)</f>
        <v/>
      </c>
      <c r="D421" s="67" t="str">
        <f>IF(A421="","",'Books Register'!F421)</f>
        <v/>
      </c>
      <c r="E421" s="67" t="str">
        <f>IF(A421="","",'Books Register'!G421)</f>
        <v/>
      </c>
      <c r="F421" s="99" t="str">
        <f>IF(A421="","",'Books Register'!H421)</f>
        <v/>
      </c>
      <c r="G421" s="68" t="str">
        <f>IF(A421="","",'Books Register'!L421)</f>
        <v/>
      </c>
      <c r="H421" s="68" t="str">
        <f>IF(A421="","",'Books Register'!M421)</f>
        <v/>
      </c>
      <c r="I421" s="68" t="str">
        <f>IF(A421="","",'Books Register'!N421)</f>
        <v/>
      </c>
      <c r="J421" s="68" t="str">
        <f>IF(A421="","",'Books Register'!O421)</f>
        <v/>
      </c>
      <c r="K421" s="68" t="str">
        <f>IF(A421="","",'Books Register'!P421)</f>
        <v/>
      </c>
      <c r="L421" s="68" t="str">
        <f>IF(A421="","",'Books Register'!AN421)</f>
        <v/>
      </c>
      <c r="M421" s="67" t="str">
        <f>IF(A421="","",'Books Register'!AW421)</f>
        <v/>
      </c>
      <c r="N421" s="67" t="str">
        <f>IF(M421="","",INDEX('GSTR-2B IMS'!$G$5:$G$504,M421))</f>
        <v/>
      </c>
      <c r="O421" s="99" t="str">
        <f>IF(M421="","",INDEX('GSTR-2B IMS'!$H$5:$H$504,M421))</f>
        <v/>
      </c>
      <c r="P421" s="68" t="str">
        <f>IF(M421="","",INDEX('GSTR-2B IMS'!$L$5:$L$504,M421))</f>
        <v/>
      </c>
      <c r="Q421" s="68" t="str">
        <f>IF(M421="","",INDEX('GSTR-2B IMS'!$M$5:$M$504,M421))</f>
        <v/>
      </c>
      <c r="R421" s="68" t="str">
        <f>IF(M421="","",INDEX('GSTR-2B IMS'!$N$5:$N$504,M421))</f>
        <v/>
      </c>
      <c r="S421" s="68" t="str">
        <f>IF(M421="","",INDEX('GSTR-2B IMS'!$O$5:$O$504,M421))</f>
        <v/>
      </c>
      <c r="T421" s="68" t="str">
        <f>IF(M421="","",INDEX('GSTR-2B IMS'!$P$5:$P$504,M421))</f>
        <v/>
      </c>
      <c r="U421" s="68" t="str">
        <f>IF(M421="","",INDEX('GSTR-2B IMS'!$AF$5:$AF$504,M421))</f>
        <v/>
      </c>
      <c r="V421" s="68" t="str">
        <f t="shared" si="12"/>
        <v/>
      </c>
      <c r="W421" s="68" t="str">
        <f t="shared" si="13"/>
        <v/>
      </c>
      <c r="X421" s="67" t="str">
        <f>IF(A421="","",'Books Register'!AX421)</f>
        <v/>
      </c>
      <c r="Y421" s="67" t="str">
        <f>IF(A421="","",'Books Register'!AV421)</f>
        <v/>
      </c>
      <c r="Z421" s="69" t="str">
        <f>IF(A421="","",'Books Register'!AY421)</f>
        <v/>
      </c>
      <c r="AA421" s="70" t="str">
        <f>IF(A421="","",IF(OR(X421="Duplicate",Y421&lt;&gt;"PASS"),"Critical",IF(X421="Only in Books","High",IF(X421="Exact",IF(ABS(N(W421))&gt;=Setup!$B$23,"High","Low"),"Medium"))))</f>
        <v/>
      </c>
    </row>
    <row r="422" spans="1:27" ht="37.950000000000003" customHeight="1" x14ac:dyDescent="0.25">
      <c r="A422" s="98" t="str">
        <f>IF('Books Register'!A422="","",'Books Register'!A422)</f>
        <v/>
      </c>
      <c r="B422" s="67" t="str">
        <f>IF(A422="","",'Books Register'!C422)</f>
        <v/>
      </c>
      <c r="C422" s="67" t="str">
        <f>IF(A422="","",'Books Register'!D422)</f>
        <v/>
      </c>
      <c r="D422" s="67" t="str">
        <f>IF(A422="","",'Books Register'!F422)</f>
        <v/>
      </c>
      <c r="E422" s="67" t="str">
        <f>IF(A422="","",'Books Register'!G422)</f>
        <v/>
      </c>
      <c r="F422" s="99" t="str">
        <f>IF(A422="","",'Books Register'!H422)</f>
        <v/>
      </c>
      <c r="G422" s="68" t="str">
        <f>IF(A422="","",'Books Register'!L422)</f>
        <v/>
      </c>
      <c r="H422" s="68" t="str">
        <f>IF(A422="","",'Books Register'!M422)</f>
        <v/>
      </c>
      <c r="I422" s="68" t="str">
        <f>IF(A422="","",'Books Register'!N422)</f>
        <v/>
      </c>
      <c r="J422" s="68" t="str">
        <f>IF(A422="","",'Books Register'!O422)</f>
        <v/>
      </c>
      <c r="K422" s="68" t="str">
        <f>IF(A422="","",'Books Register'!P422)</f>
        <v/>
      </c>
      <c r="L422" s="68" t="str">
        <f>IF(A422="","",'Books Register'!AN422)</f>
        <v/>
      </c>
      <c r="M422" s="67" t="str">
        <f>IF(A422="","",'Books Register'!AW422)</f>
        <v/>
      </c>
      <c r="N422" s="67" t="str">
        <f>IF(M422="","",INDEX('GSTR-2B IMS'!$G$5:$G$504,M422))</f>
        <v/>
      </c>
      <c r="O422" s="99" t="str">
        <f>IF(M422="","",INDEX('GSTR-2B IMS'!$H$5:$H$504,M422))</f>
        <v/>
      </c>
      <c r="P422" s="68" t="str">
        <f>IF(M422="","",INDEX('GSTR-2B IMS'!$L$5:$L$504,M422))</f>
        <v/>
      </c>
      <c r="Q422" s="68" t="str">
        <f>IF(M422="","",INDEX('GSTR-2B IMS'!$M$5:$M$504,M422))</f>
        <v/>
      </c>
      <c r="R422" s="68" t="str">
        <f>IF(M422="","",INDEX('GSTR-2B IMS'!$N$5:$N$504,M422))</f>
        <v/>
      </c>
      <c r="S422" s="68" t="str">
        <f>IF(M422="","",INDEX('GSTR-2B IMS'!$O$5:$O$504,M422))</f>
        <v/>
      </c>
      <c r="T422" s="68" t="str">
        <f>IF(M422="","",INDEX('GSTR-2B IMS'!$P$5:$P$504,M422))</f>
        <v/>
      </c>
      <c r="U422" s="68" t="str">
        <f>IF(M422="","",INDEX('GSTR-2B IMS'!$AF$5:$AF$504,M422))</f>
        <v/>
      </c>
      <c r="V422" s="68" t="str">
        <f t="shared" si="12"/>
        <v/>
      </c>
      <c r="W422" s="68" t="str">
        <f t="shared" si="13"/>
        <v/>
      </c>
      <c r="X422" s="67" t="str">
        <f>IF(A422="","",'Books Register'!AX422)</f>
        <v/>
      </c>
      <c r="Y422" s="67" t="str">
        <f>IF(A422="","",'Books Register'!AV422)</f>
        <v/>
      </c>
      <c r="Z422" s="69" t="str">
        <f>IF(A422="","",'Books Register'!AY422)</f>
        <v/>
      </c>
      <c r="AA422" s="70" t="str">
        <f>IF(A422="","",IF(OR(X422="Duplicate",Y422&lt;&gt;"PASS"),"Critical",IF(X422="Only in Books","High",IF(X422="Exact",IF(ABS(N(W422))&gt;=Setup!$B$23,"High","Low"),"Medium"))))</f>
        <v/>
      </c>
    </row>
    <row r="423" spans="1:27" ht="37.950000000000003" customHeight="1" x14ac:dyDescent="0.25">
      <c r="A423" s="98" t="str">
        <f>IF('Books Register'!A423="","",'Books Register'!A423)</f>
        <v/>
      </c>
      <c r="B423" s="67" t="str">
        <f>IF(A423="","",'Books Register'!C423)</f>
        <v/>
      </c>
      <c r="C423" s="67" t="str">
        <f>IF(A423="","",'Books Register'!D423)</f>
        <v/>
      </c>
      <c r="D423" s="67" t="str">
        <f>IF(A423="","",'Books Register'!F423)</f>
        <v/>
      </c>
      <c r="E423" s="67" t="str">
        <f>IF(A423="","",'Books Register'!G423)</f>
        <v/>
      </c>
      <c r="F423" s="99" t="str">
        <f>IF(A423="","",'Books Register'!H423)</f>
        <v/>
      </c>
      <c r="G423" s="68" t="str">
        <f>IF(A423="","",'Books Register'!L423)</f>
        <v/>
      </c>
      <c r="H423" s="68" t="str">
        <f>IF(A423="","",'Books Register'!M423)</f>
        <v/>
      </c>
      <c r="I423" s="68" t="str">
        <f>IF(A423="","",'Books Register'!N423)</f>
        <v/>
      </c>
      <c r="J423" s="68" t="str">
        <f>IF(A423="","",'Books Register'!O423)</f>
        <v/>
      </c>
      <c r="K423" s="68" t="str">
        <f>IF(A423="","",'Books Register'!P423)</f>
        <v/>
      </c>
      <c r="L423" s="68" t="str">
        <f>IF(A423="","",'Books Register'!AN423)</f>
        <v/>
      </c>
      <c r="M423" s="67" t="str">
        <f>IF(A423="","",'Books Register'!AW423)</f>
        <v/>
      </c>
      <c r="N423" s="67" t="str">
        <f>IF(M423="","",INDEX('GSTR-2B IMS'!$G$5:$G$504,M423))</f>
        <v/>
      </c>
      <c r="O423" s="99" t="str">
        <f>IF(M423="","",INDEX('GSTR-2B IMS'!$H$5:$H$504,M423))</f>
        <v/>
      </c>
      <c r="P423" s="68" t="str">
        <f>IF(M423="","",INDEX('GSTR-2B IMS'!$L$5:$L$504,M423))</f>
        <v/>
      </c>
      <c r="Q423" s="68" t="str">
        <f>IF(M423="","",INDEX('GSTR-2B IMS'!$M$5:$M$504,M423))</f>
        <v/>
      </c>
      <c r="R423" s="68" t="str">
        <f>IF(M423="","",INDEX('GSTR-2B IMS'!$N$5:$N$504,M423))</f>
        <v/>
      </c>
      <c r="S423" s="68" t="str">
        <f>IF(M423="","",INDEX('GSTR-2B IMS'!$O$5:$O$504,M423))</f>
        <v/>
      </c>
      <c r="T423" s="68" t="str">
        <f>IF(M423="","",INDEX('GSTR-2B IMS'!$P$5:$P$504,M423))</f>
        <v/>
      </c>
      <c r="U423" s="68" t="str">
        <f>IF(M423="","",INDEX('GSTR-2B IMS'!$AF$5:$AF$504,M423))</f>
        <v/>
      </c>
      <c r="V423" s="68" t="str">
        <f t="shared" si="12"/>
        <v/>
      </c>
      <c r="W423" s="68" t="str">
        <f t="shared" si="13"/>
        <v/>
      </c>
      <c r="X423" s="67" t="str">
        <f>IF(A423="","",'Books Register'!AX423)</f>
        <v/>
      </c>
      <c r="Y423" s="67" t="str">
        <f>IF(A423="","",'Books Register'!AV423)</f>
        <v/>
      </c>
      <c r="Z423" s="69" t="str">
        <f>IF(A423="","",'Books Register'!AY423)</f>
        <v/>
      </c>
      <c r="AA423" s="70" t="str">
        <f>IF(A423="","",IF(OR(X423="Duplicate",Y423&lt;&gt;"PASS"),"Critical",IF(X423="Only in Books","High",IF(X423="Exact",IF(ABS(N(W423))&gt;=Setup!$B$23,"High","Low"),"Medium"))))</f>
        <v/>
      </c>
    </row>
    <row r="424" spans="1:27" ht="37.950000000000003" customHeight="1" x14ac:dyDescent="0.25">
      <c r="A424" s="98" t="str">
        <f>IF('Books Register'!A424="","",'Books Register'!A424)</f>
        <v/>
      </c>
      <c r="B424" s="67" t="str">
        <f>IF(A424="","",'Books Register'!C424)</f>
        <v/>
      </c>
      <c r="C424" s="67" t="str">
        <f>IF(A424="","",'Books Register'!D424)</f>
        <v/>
      </c>
      <c r="D424" s="67" t="str">
        <f>IF(A424="","",'Books Register'!F424)</f>
        <v/>
      </c>
      <c r="E424" s="67" t="str">
        <f>IF(A424="","",'Books Register'!G424)</f>
        <v/>
      </c>
      <c r="F424" s="99" t="str">
        <f>IF(A424="","",'Books Register'!H424)</f>
        <v/>
      </c>
      <c r="G424" s="68" t="str">
        <f>IF(A424="","",'Books Register'!L424)</f>
        <v/>
      </c>
      <c r="H424" s="68" t="str">
        <f>IF(A424="","",'Books Register'!M424)</f>
        <v/>
      </c>
      <c r="I424" s="68" t="str">
        <f>IF(A424="","",'Books Register'!N424)</f>
        <v/>
      </c>
      <c r="J424" s="68" t="str">
        <f>IF(A424="","",'Books Register'!O424)</f>
        <v/>
      </c>
      <c r="K424" s="68" t="str">
        <f>IF(A424="","",'Books Register'!P424)</f>
        <v/>
      </c>
      <c r="L424" s="68" t="str">
        <f>IF(A424="","",'Books Register'!AN424)</f>
        <v/>
      </c>
      <c r="M424" s="67" t="str">
        <f>IF(A424="","",'Books Register'!AW424)</f>
        <v/>
      </c>
      <c r="N424" s="67" t="str">
        <f>IF(M424="","",INDEX('GSTR-2B IMS'!$G$5:$G$504,M424))</f>
        <v/>
      </c>
      <c r="O424" s="99" t="str">
        <f>IF(M424="","",INDEX('GSTR-2B IMS'!$H$5:$H$504,M424))</f>
        <v/>
      </c>
      <c r="P424" s="68" t="str">
        <f>IF(M424="","",INDEX('GSTR-2B IMS'!$L$5:$L$504,M424))</f>
        <v/>
      </c>
      <c r="Q424" s="68" t="str">
        <f>IF(M424="","",INDEX('GSTR-2B IMS'!$M$5:$M$504,M424))</f>
        <v/>
      </c>
      <c r="R424" s="68" t="str">
        <f>IF(M424="","",INDEX('GSTR-2B IMS'!$N$5:$N$504,M424))</f>
        <v/>
      </c>
      <c r="S424" s="68" t="str">
        <f>IF(M424="","",INDEX('GSTR-2B IMS'!$O$5:$O$504,M424))</f>
        <v/>
      </c>
      <c r="T424" s="68" t="str">
        <f>IF(M424="","",INDEX('GSTR-2B IMS'!$P$5:$P$504,M424))</f>
        <v/>
      </c>
      <c r="U424" s="68" t="str">
        <f>IF(M424="","",INDEX('GSTR-2B IMS'!$AF$5:$AF$504,M424))</f>
        <v/>
      </c>
      <c r="V424" s="68" t="str">
        <f t="shared" si="12"/>
        <v/>
      </c>
      <c r="W424" s="68" t="str">
        <f t="shared" si="13"/>
        <v/>
      </c>
      <c r="X424" s="67" t="str">
        <f>IF(A424="","",'Books Register'!AX424)</f>
        <v/>
      </c>
      <c r="Y424" s="67" t="str">
        <f>IF(A424="","",'Books Register'!AV424)</f>
        <v/>
      </c>
      <c r="Z424" s="69" t="str">
        <f>IF(A424="","",'Books Register'!AY424)</f>
        <v/>
      </c>
      <c r="AA424" s="70" t="str">
        <f>IF(A424="","",IF(OR(X424="Duplicate",Y424&lt;&gt;"PASS"),"Critical",IF(X424="Only in Books","High",IF(X424="Exact",IF(ABS(N(W424))&gt;=Setup!$B$23,"High","Low"),"Medium"))))</f>
        <v/>
      </c>
    </row>
    <row r="425" spans="1:27" ht="37.950000000000003" customHeight="1" x14ac:dyDescent="0.25">
      <c r="A425" s="98" t="str">
        <f>IF('Books Register'!A425="","",'Books Register'!A425)</f>
        <v/>
      </c>
      <c r="B425" s="67" t="str">
        <f>IF(A425="","",'Books Register'!C425)</f>
        <v/>
      </c>
      <c r="C425" s="67" t="str">
        <f>IF(A425="","",'Books Register'!D425)</f>
        <v/>
      </c>
      <c r="D425" s="67" t="str">
        <f>IF(A425="","",'Books Register'!F425)</f>
        <v/>
      </c>
      <c r="E425" s="67" t="str">
        <f>IF(A425="","",'Books Register'!G425)</f>
        <v/>
      </c>
      <c r="F425" s="99" t="str">
        <f>IF(A425="","",'Books Register'!H425)</f>
        <v/>
      </c>
      <c r="G425" s="68" t="str">
        <f>IF(A425="","",'Books Register'!L425)</f>
        <v/>
      </c>
      <c r="H425" s="68" t="str">
        <f>IF(A425="","",'Books Register'!M425)</f>
        <v/>
      </c>
      <c r="I425" s="68" t="str">
        <f>IF(A425="","",'Books Register'!N425)</f>
        <v/>
      </c>
      <c r="J425" s="68" t="str">
        <f>IF(A425="","",'Books Register'!O425)</f>
        <v/>
      </c>
      <c r="K425" s="68" t="str">
        <f>IF(A425="","",'Books Register'!P425)</f>
        <v/>
      </c>
      <c r="L425" s="68" t="str">
        <f>IF(A425="","",'Books Register'!AN425)</f>
        <v/>
      </c>
      <c r="M425" s="67" t="str">
        <f>IF(A425="","",'Books Register'!AW425)</f>
        <v/>
      </c>
      <c r="N425" s="67" t="str">
        <f>IF(M425="","",INDEX('GSTR-2B IMS'!$G$5:$G$504,M425))</f>
        <v/>
      </c>
      <c r="O425" s="99" t="str">
        <f>IF(M425="","",INDEX('GSTR-2B IMS'!$H$5:$H$504,M425))</f>
        <v/>
      </c>
      <c r="P425" s="68" t="str">
        <f>IF(M425="","",INDEX('GSTR-2B IMS'!$L$5:$L$504,M425))</f>
        <v/>
      </c>
      <c r="Q425" s="68" t="str">
        <f>IF(M425="","",INDEX('GSTR-2B IMS'!$M$5:$M$504,M425))</f>
        <v/>
      </c>
      <c r="R425" s="68" t="str">
        <f>IF(M425="","",INDEX('GSTR-2B IMS'!$N$5:$N$504,M425))</f>
        <v/>
      </c>
      <c r="S425" s="68" t="str">
        <f>IF(M425="","",INDEX('GSTR-2B IMS'!$O$5:$O$504,M425))</f>
        <v/>
      </c>
      <c r="T425" s="68" t="str">
        <f>IF(M425="","",INDEX('GSTR-2B IMS'!$P$5:$P$504,M425))</f>
        <v/>
      </c>
      <c r="U425" s="68" t="str">
        <f>IF(M425="","",INDEX('GSTR-2B IMS'!$AF$5:$AF$504,M425))</f>
        <v/>
      </c>
      <c r="V425" s="68" t="str">
        <f t="shared" si="12"/>
        <v/>
      </c>
      <c r="W425" s="68" t="str">
        <f t="shared" si="13"/>
        <v/>
      </c>
      <c r="X425" s="67" t="str">
        <f>IF(A425="","",'Books Register'!AX425)</f>
        <v/>
      </c>
      <c r="Y425" s="67" t="str">
        <f>IF(A425="","",'Books Register'!AV425)</f>
        <v/>
      </c>
      <c r="Z425" s="69" t="str">
        <f>IF(A425="","",'Books Register'!AY425)</f>
        <v/>
      </c>
      <c r="AA425" s="70" t="str">
        <f>IF(A425="","",IF(OR(X425="Duplicate",Y425&lt;&gt;"PASS"),"Critical",IF(X425="Only in Books","High",IF(X425="Exact",IF(ABS(N(W425))&gt;=Setup!$B$23,"High","Low"),"Medium"))))</f>
        <v/>
      </c>
    </row>
    <row r="426" spans="1:27" ht="37.950000000000003" customHeight="1" x14ac:dyDescent="0.25">
      <c r="A426" s="98" t="str">
        <f>IF('Books Register'!A426="","",'Books Register'!A426)</f>
        <v/>
      </c>
      <c r="B426" s="67" t="str">
        <f>IF(A426="","",'Books Register'!C426)</f>
        <v/>
      </c>
      <c r="C426" s="67" t="str">
        <f>IF(A426="","",'Books Register'!D426)</f>
        <v/>
      </c>
      <c r="D426" s="67" t="str">
        <f>IF(A426="","",'Books Register'!F426)</f>
        <v/>
      </c>
      <c r="E426" s="67" t="str">
        <f>IF(A426="","",'Books Register'!G426)</f>
        <v/>
      </c>
      <c r="F426" s="99" t="str">
        <f>IF(A426="","",'Books Register'!H426)</f>
        <v/>
      </c>
      <c r="G426" s="68" t="str">
        <f>IF(A426="","",'Books Register'!L426)</f>
        <v/>
      </c>
      <c r="H426" s="68" t="str">
        <f>IF(A426="","",'Books Register'!M426)</f>
        <v/>
      </c>
      <c r="I426" s="68" t="str">
        <f>IF(A426="","",'Books Register'!N426)</f>
        <v/>
      </c>
      <c r="J426" s="68" t="str">
        <f>IF(A426="","",'Books Register'!O426)</f>
        <v/>
      </c>
      <c r="K426" s="68" t="str">
        <f>IF(A426="","",'Books Register'!P426)</f>
        <v/>
      </c>
      <c r="L426" s="68" t="str">
        <f>IF(A426="","",'Books Register'!AN426)</f>
        <v/>
      </c>
      <c r="M426" s="67" t="str">
        <f>IF(A426="","",'Books Register'!AW426)</f>
        <v/>
      </c>
      <c r="N426" s="67" t="str">
        <f>IF(M426="","",INDEX('GSTR-2B IMS'!$G$5:$G$504,M426))</f>
        <v/>
      </c>
      <c r="O426" s="99" t="str">
        <f>IF(M426="","",INDEX('GSTR-2B IMS'!$H$5:$H$504,M426))</f>
        <v/>
      </c>
      <c r="P426" s="68" t="str">
        <f>IF(M426="","",INDEX('GSTR-2B IMS'!$L$5:$L$504,M426))</f>
        <v/>
      </c>
      <c r="Q426" s="68" t="str">
        <f>IF(M426="","",INDEX('GSTR-2B IMS'!$M$5:$M$504,M426))</f>
        <v/>
      </c>
      <c r="R426" s="68" t="str">
        <f>IF(M426="","",INDEX('GSTR-2B IMS'!$N$5:$N$504,M426))</f>
        <v/>
      </c>
      <c r="S426" s="68" t="str">
        <f>IF(M426="","",INDEX('GSTR-2B IMS'!$O$5:$O$504,M426))</f>
        <v/>
      </c>
      <c r="T426" s="68" t="str">
        <f>IF(M426="","",INDEX('GSTR-2B IMS'!$P$5:$P$504,M426))</f>
        <v/>
      </c>
      <c r="U426" s="68" t="str">
        <f>IF(M426="","",INDEX('GSTR-2B IMS'!$AF$5:$AF$504,M426))</f>
        <v/>
      </c>
      <c r="V426" s="68" t="str">
        <f t="shared" si="12"/>
        <v/>
      </c>
      <c r="W426" s="68" t="str">
        <f t="shared" si="13"/>
        <v/>
      </c>
      <c r="X426" s="67" t="str">
        <f>IF(A426="","",'Books Register'!AX426)</f>
        <v/>
      </c>
      <c r="Y426" s="67" t="str">
        <f>IF(A426="","",'Books Register'!AV426)</f>
        <v/>
      </c>
      <c r="Z426" s="69" t="str">
        <f>IF(A426="","",'Books Register'!AY426)</f>
        <v/>
      </c>
      <c r="AA426" s="70" t="str">
        <f>IF(A426="","",IF(OR(X426="Duplicate",Y426&lt;&gt;"PASS"),"Critical",IF(X426="Only in Books","High",IF(X426="Exact",IF(ABS(N(W426))&gt;=Setup!$B$23,"High","Low"),"Medium"))))</f>
        <v/>
      </c>
    </row>
    <row r="427" spans="1:27" ht="37.950000000000003" customHeight="1" x14ac:dyDescent="0.25">
      <c r="A427" s="98" t="str">
        <f>IF('Books Register'!A427="","",'Books Register'!A427)</f>
        <v/>
      </c>
      <c r="B427" s="67" t="str">
        <f>IF(A427="","",'Books Register'!C427)</f>
        <v/>
      </c>
      <c r="C427" s="67" t="str">
        <f>IF(A427="","",'Books Register'!D427)</f>
        <v/>
      </c>
      <c r="D427" s="67" t="str">
        <f>IF(A427="","",'Books Register'!F427)</f>
        <v/>
      </c>
      <c r="E427" s="67" t="str">
        <f>IF(A427="","",'Books Register'!G427)</f>
        <v/>
      </c>
      <c r="F427" s="99" t="str">
        <f>IF(A427="","",'Books Register'!H427)</f>
        <v/>
      </c>
      <c r="G427" s="68" t="str">
        <f>IF(A427="","",'Books Register'!L427)</f>
        <v/>
      </c>
      <c r="H427" s="68" t="str">
        <f>IF(A427="","",'Books Register'!M427)</f>
        <v/>
      </c>
      <c r="I427" s="68" t="str">
        <f>IF(A427="","",'Books Register'!N427)</f>
        <v/>
      </c>
      <c r="J427" s="68" t="str">
        <f>IF(A427="","",'Books Register'!O427)</f>
        <v/>
      </c>
      <c r="K427" s="68" t="str">
        <f>IF(A427="","",'Books Register'!P427)</f>
        <v/>
      </c>
      <c r="L427" s="68" t="str">
        <f>IF(A427="","",'Books Register'!AN427)</f>
        <v/>
      </c>
      <c r="M427" s="67" t="str">
        <f>IF(A427="","",'Books Register'!AW427)</f>
        <v/>
      </c>
      <c r="N427" s="67" t="str">
        <f>IF(M427="","",INDEX('GSTR-2B IMS'!$G$5:$G$504,M427))</f>
        <v/>
      </c>
      <c r="O427" s="99" t="str">
        <f>IF(M427="","",INDEX('GSTR-2B IMS'!$H$5:$H$504,M427))</f>
        <v/>
      </c>
      <c r="P427" s="68" t="str">
        <f>IF(M427="","",INDEX('GSTR-2B IMS'!$L$5:$L$504,M427))</f>
        <v/>
      </c>
      <c r="Q427" s="68" t="str">
        <f>IF(M427="","",INDEX('GSTR-2B IMS'!$M$5:$M$504,M427))</f>
        <v/>
      </c>
      <c r="R427" s="68" t="str">
        <f>IF(M427="","",INDEX('GSTR-2B IMS'!$N$5:$N$504,M427))</f>
        <v/>
      </c>
      <c r="S427" s="68" t="str">
        <f>IF(M427="","",INDEX('GSTR-2B IMS'!$O$5:$O$504,M427))</f>
        <v/>
      </c>
      <c r="T427" s="68" t="str">
        <f>IF(M427="","",INDEX('GSTR-2B IMS'!$P$5:$P$504,M427))</f>
        <v/>
      </c>
      <c r="U427" s="68" t="str">
        <f>IF(M427="","",INDEX('GSTR-2B IMS'!$AF$5:$AF$504,M427))</f>
        <v/>
      </c>
      <c r="V427" s="68" t="str">
        <f t="shared" si="12"/>
        <v/>
      </c>
      <c r="W427" s="68" t="str">
        <f t="shared" si="13"/>
        <v/>
      </c>
      <c r="X427" s="67" t="str">
        <f>IF(A427="","",'Books Register'!AX427)</f>
        <v/>
      </c>
      <c r="Y427" s="67" t="str">
        <f>IF(A427="","",'Books Register'!AV427)</f>
        <v/>
      </c>
      <c r="Z427" s="69" t="str">
        <f>IF(A427="","",'Books Register'!AY427)</f>
        <v/>
      </c>
      <c r="AA427" s="70" t="str">
        <f>IF(A427="","",IF(OR(X427="Duplicate",Y427&lt;&gt;"PASS"),"Critical",IF(X427="Only in Books","High",IF(X427="Exact",IF(ABS(N(W427))&gt;=Setup!$B$23,"High","Low"),"Medium"))))</f>
        <v/>
      </c>
    </row>
    <row r="428" spans="1:27" ht="37.950000000000003" customHeight="1" x14ac:dyDescent="0.25">
      <c r="A428" s="98" t="str">
        <f>IF('Books Register'!A428="","",'Books Register'!A428)</f>
        <v/>
      </c>
      <c r="B428" s="67" t="str">
        <f>IF(A428="","",'Books Register'!C428)</f>
        <v/>
      </c>
      <c r="C428" s="67" t="str">
        <f>IF(A428="","",'Books Register'!D428)</f>
        <v/>
      </c>
      <c r="D428" s="67" t="str">
        <f>IF(A428="","",'Books Register'!F428)</f>
        <v/>
      </c>
      <c r="E428" s="67" t="str">
        <f>IF(A428="","",'Books Register'!G428)</f>
        <v/>
      </c>
      <c r="F428" s="99" t="str">
        <f>IF(A428="","",'Books Register'!H428)</f>
        <v/>
      </c>
      <c r="G428" s="68" t="str">
        <f>IF(A428="","",'Books Register'!L428)</f>
        <v/>
      </c>
      <c r="H428" s="68" t="str">
        <f>IF(A428="","",'Books Register'!M428)</f>
        <v/>
      </c>
      <c r="I428" s="68" t="str">
        <f>IF(A428="","",'Books Register'!N428)</f>
        <v/>
      </c>
      <c r="J428" s="68" t="str">
        <f>IF(A428="","",'Books Register'!O428)</f>
        <v/>
      </c>
      <c r="K428" s="68" t="str">
        <f>IF(A428="","",'Books Register'!P428)</f>
        <v/>
      </c>
      <c r="L428" s="68" t="str">
        <f>IF(A428="","",'Books Register'!AN428)</f>
        <v/>
      </c>
      <c r="M428" s="67" t="str">
        <f>IF(A428="","",'Books Register'!AW428)</f>
        <v/>
      </c>
      <c r="N428" s="67" t="str">
        <f>IF(M428="","",INDEX('GSTR-2B IMS'!$G$5:$G$504,M428))</f>
        <v/>
      </c>
      <c r="O428" s="99" t="str">
        <f>IF(M428="","",INDEX('GSTR-2B IMS'!$H$5:$H$504,M428))</f>
        <v/>
      </c>
      <c r="P428" s="68" t="str">
        <f>IF(M428="","",INDEX('GSTR-2B IMS'!$L$5:$L$504,M428))</f>
        <v/>
      </c>
      <c r="Q428" s="68" t="str">
        <f>IF(M428="","",INDEX('GSTR-2B IMS'!$M$5:$M$504,M428))</f>
        <v/>
      </c>
      <c r="R428" s="68" t="str">
        <f>IF(M428="","",INDEX('GSTR-2B IMS'!$N$5:$N$504,M428))</f>
        <v/>
      </c>
      <c r="S428" s="68" t="str">
        <f>IF(M428="","",INDEX('GSTR-2B IMS'!$O$5:$O$504,M428))</f>
        <v/>
      </c>
      <c r="T428" s="68" t="str">
        <f>IF(M428="","",INDEX('GSTR-2B IMS'!$P$5:$P$504,M428))</f>
        <v/>
      </c>
      <c r="U428" s="68" t="str">
        <f>IF(M428="","",INDEX('GSTR-2B IMS'!$AF$5:$AF$504,M428))</f>
        <v/>
      </c>
      <c r="V428" s="68" t="str">
        <f t="shared" si="12"/>
        <v/>
      </c>
      <c r="W428" s="68" t="str">
        <f t="shared" si="13"/>
        <v/>
      </c>
      <c r="X428" s="67" t="str">
        <f>IF(A428="","",'Books Register'!AX428)</f>
        <v/>
      </c>
      <c r="Y428" s="67" t="str">
        <f>IF(A428="","",'Books Register'!AV428)</f>
        <v/>
      </c>
      <c r="Z428" s="69" t="str">
        <f>IF(A428="","",'Books Register'!AY428)</f>
        <v/>
      </c>
      <c r="AA428" s="70" t="str">
        <f>IF(A428="","",IF(OR(X428="Duplicate",Y428&lt;&gt;"PASS"),"Critical",IF(X428="Only in Books","High",IF(X428="Exact",IF(ABS(N(W428))&gt;=Setup!$B$23,"High","Low"),"Medium"))))</f>
        <v/>
      </c>
    </row>
    <row r="429" spans="1:27" ht="37.950000000000003" customHeight="1" x14ac:dyDescent="0.25">
      <c r="A429" s="98" t="str">
        <f>IF('Books Register'!A429="","",'Books Register'!A429)</f>
        <v/>
      </c>
      <c r="B429" s="67" t="str">
        <f>IF(A429="","",'Books Register'!C429)</f>
        <v/>
      </c>
      <c r="C429" s="67" t="str">
        <f>IF(A429="","",'Books Register'!D429)</f>
        <v/>
      </c>
      <c r="D429" s="67" t="str">
        <f>IF(A429="","",'Books Register'!F429)</f>
        <v/>
      </c>
      <c r="E429" s="67" t="str">
        <f>IF(A429="","",'Books Register'!G429)</f>
        <v/>
      </c>
      <c r="F429" s="99" t="str">
        <f>IF(A429="","",'Books Register'!H429)</f>
        <v/>
      </c>
      <c r="G429" s="68" t="str">
        <f>IF(A429="","",'Books Register'!L429)</f>
        <v/>
      </c>
      <c r="H429" s="68" t="str">
        <f>IF(A429="","",'Books Register'!M429)</f>
        <v/>
      </c>
      <c r="I429" s="68" t="str">
        <f>IF(A429="","",'Books Register'!N429)</f>
        <v/>
      </c>
      <c r="J429" s="68" t="str">
        <f>IF(A429="","",'Books Register'!O429)</f>
        <v/>
      </c>
      <c r="K429" s="68" t="str">
        <f>IF(A429="","",'Books Register'!P429)</f>
        <v/>
      </c>
      <c r="L429" s="68" t="str">
        <f>IF(A429="","",'Books Register'!AN429)</f>
        <v/>
      </c>
      <c r="M429" s="67" t="str">
        <f>IF(A429="","",'Books Register'!AW429)</f>
        <v/>
      </c>
      <c r="N429" s="67" t="str">
        <f>IF(M429="","",INDEX('GSTR-2B IMS'!$G$5:$G$504,M429))</f>
        <v/>
      </c>
      <c r="O429" s="99" t="str">
        <f>IF(M429="","",INDEX('GSTR-2B IMS'!$H$5:$H$504,M429))</f>
        <v/>
      </c>
      <c r="P429" s="68" t="str">
        <f>IF(M429="","",INDEX('GSTR-2B IMS'!$L$5:$L$504,M429))</f>
        <v/>
      </c>
      <c r="Q429" s="68" t="str">
        <f>IF(M429="","",INDEX('GSTR-2B IMS'!$M$5:$M$504,M429))</f>
        <v/>
      </c>
      <c r="R429" s="68" t="str">
        <f>IF(M429="","",INDEX('GSTR-2B IMS'!$N$5:$N$504,M429))</f>
        <v/>
      </c>
      <c r="S429" s="68" t="str">
        <f>IF(M429="","",INDEX('GSTR-2B IMS'!$O$5:$O$504,M429))</f>
        <v/>
      </c>
      <c r="T429" s="68" t="str">
        <f>IF(M429="","",INDEX('GSTR-2B IMS'!$P$5:$P$504,M429))</f>
        <v/>
      </c>
      <c r="U429" s="68" t="str">
        <f>IF(M429="","",INDEX('GSTR-2B IMS'!$AF$5:$AF$504,M429))</f>
        <v/>
      </c>
      <c r="V429" s="68" t="str">
        <f t="shared" si="12"/>
        <v/>
      </c>
      <c r="W429" s="68" t="str">
        <f t="shared" si="13"/>
        <v/>
      </c>
      <c r="X429" s="67" t="str">
        <f>IF(A429="","",'Books Register'!AX429)</f>
        <v/>
      </c>
      <c r="Y429" s="67" t="str">
        <f>IF(A429="","",'Books Register'!AV429)</f>
        <v/>
      </c>
      <c r="Z429" s="69" t="str">
        <f>IF(A429="","",'Books Register'!AY429)</f>
        <v/>
      </c>
      <c r="AA429" s="70" t="str">
        <f>IF(A429="","",IF(OR(X429="Duplicate",Y429&lt;&gt;"PASS"),"Critical",IF(X429="Only in Books","High",IF(X429="Exact",IF(ABS(N(W429))&gt;=Setup!$B$23,"High","Low"),"Medium"))))</f>
        <v/>
      </c>
    </row>
    <row r="430" spans="1:27" ht="37.950000000000003" customHeight="1" x14ac:dyDescent="0.25">
      <c r="A430" s="98" t="str">
        <f>IF('Books Register'!A430="","",'Books Register'!A430)</f>
        <v/>
      </c>
      <c r="B430" s="67" t="str">
        <f>IF(A430="","",'Books Register'!C430)</f>
        <v/>
      </c>
      <c r="C430" s="67" t="str">
        <f>IF(A430="","",'Books Register'!D430)</f>
        <v/>
      </c>
      <c r="D430" s="67" t="str">
        <f>IF(A430="","",'Books Register'!F430)</f>
        <v/>
      </c>
      <c r="E430" s="67" t="str">
        <f>IF(A430="","",'Books Register'!G430)</f>
        <v/>
      </c>
      <c r="F430" s="99" t="str">
        <f>IF(A430="","",'Books Register'!H430)</f>
        <v/>
      </c>
      <c r="G430" s="68" t="str">
        <f>IF(A430="","",'Books Register'!L430)</f>
        <v/>
      </c>
      <c r="H430" s="68" t="str">
        <f>IF(A430="","",'Books Register'!M430)</f>
        <v/>
      </c>
      <c r="I430" s="68" t="str">
        <f>IF(A430="","",'Books Register'!N430)</f>
        <v/>
      </c>
      <c r="J430" s="68" t="str">
        <f>IF(A430="","",'Books Register'!O430)</f>
        <v/>
      </c>
      <c r="K430" s="68" t="str">
        <f>IF(A430="","",'Books Register'!P430)</f>
        <v/>
      </c>
      <c r="L430" s="68" t="str">
        <f>IF(A430="","",'Books Register'!AN430)</f>
        <v/>
      </c>
      <c r="M430" s="67" t="str">
        <f>IF(A430="","",'Books Register'!AW430)</f>
        <v/>
      </c>
      <c r="N430" s="67" t="str">
        <f>IF(M430="","",INDEX('GSTR-2B IMS'!$G$5:$G$504,M430))</f>
        <v/>
      </c>
      <c r="O430" s="99" t="str">
        <f>IF(M430="","",INDEX('GSTR-2B IMS'!$H$5:$H$504,M430))</f>
        <v/>
      </c>
      <c r="P430" s="68" t="str">
        <f>IF(M430="","",INDEX('GSTR-2B IMS'!$L$5:$L$504,M430))</f>
        <v/>
      </c>
      <c r="Q430" s="68" t="str">
        <f>IF(M430="","",INDEX('GSTR-2B IMS'!$M$5:$M$504,M430))</f>
        <v/>
      </c>
      <c r="R430" s="68" t="str">
        <f>IF(M430="","",INDEX('GSTR-2B IMS'!$N$5:$N$504,M430))</f>
        <v/>
      </c>
      <c r="S430" s="68" t="str">
        <f>IF(M430="","",INDEX('GSTR-2B IMS'!$O$5:$O$504,M430))</f>
        <v/>
      </c>
      <c r="T430" s="68" t="str">
        <f>IF(M430="","",INDEX('GSTR-2B IMS'!$P$5:$P$504,M430))</f>
        <v/>
      </c>
      <c r="U430" s="68" t="str">
        <f>IF(M430="","",INDEX('GSTR-2B IMS'!$AF$5:$AF$504,M430))</f>
        <v/>
      </c>
      <c r="V430" s="68" t="str">
        <f t="shared" si="12"/>
        <v/>
      </c>
      <c r="W430" s="68" t="str">
        <f t="shared" si="13"/>
        <v/>
      </c>
      <c r="X430" s="67" t="str">
        <f>IF(A430="","",'Books Register'!AX430)</f>
        <v/>
      </c>
      <c r="Y430" s="67" t="str">
        <f>IF(A430="","",'Books Register'!AV430)</f>
        <v/>
      </c>
      <c r="Z430" s="69" t="str">
        <f>IF(A430="","",'Books Register'!AY430)</f>
        <v/>
      </c>
      <c r="AA430" s="70" t="str">
        <f>IF(A430="","",IF(OR(X430="Duplicate",Y430&lt;&gt;"PASS"),"Critical",IF(X430="Only in Books","High",IF(X430="Exact",IF(ABS(N(W430))&gt;=Setup!$B$23,"High","Low"),"Medium"))))</f>
        <v/>
      </c>
    </row>
    <row r="431" spans="1:27" ht="37.950000000000003" customHeight="1" x14ac:dyDescent="0.25">
      <c r="A431" s="98" t="str">
        <f>IF('Books Register'!A431="","",'Books Register'!A431)</f>
        <v/>
      </c>
      <c r="B431" s="67" t="str">
        <f>IF(A431="","",'Books Register'!C431)</f>
        <v/>
      </c>
      <c r="C431" s="67" t="str">
        <f>IF(A431="","",'Books Register'!D431)</f>
        <v/>
      </c>
      <c r="D431" s="67" t="str">
        <f>IF(A431="","",'Books Register'!F431)</f>
        <v/>
      </c>
      <c r="E431" s="67" t="str">
        <f>IF(A431="","",'Books Register'!G431)</f>
        <v/>
      </c>
      <c r="F431" s="99" t="str">
        <f>IF(A431="","",'Books Register'!H431)</f>
        <v/>
      </c>
      <c r="G431" s="68" t="str">
        <f>IF(A431="","",'Books Register'!L431)</f>
        <v/>
      </c>
      <c r="H431" s="68" t="str">
        <f>IF(A431="","",'Books Register'!M431)</f>
        <v/>
      </c>
      <c r="I431" s="68" t="str">
        <f>IF(A431="","",'Books Register'!N431)</f>
        <v/>
      </c>
      <c r="J431" s="68" t="str">
        <f>IF(A431="","",'Books Register'!O431)</f>
        <v/>
      </c>
      <c r="K431" s="68" t="str">
        <f>IF(A431="","",'Books Register'!P431)</f>
        <v/>
      </c>
      <c r="L431" s="68" t="str">
        <f>IF(A431="","",'Books Register'!AN431)</f>
        <v/>
      </c>
      <c r="M431" s="67" t="str">
        <f>IF(A431="","",'Books Register'!AW431)</f>
        <v/>
      </c>
      <c r="N431" s="67" t="str">
        <f>IF(M431="","",INDEX('GSTR-2B IMS'!$G$5:$G$504,M431))</f>
        <v/>
      </c>
      <c r="O431" s="99" t="str">
        <f>IF(M431="","",INDEX('GSTR-2B IMS'!$H$5:$H$504,M431))</f>
        <v/>
      </c>
      <c r="P431" s="68" t="str">
        <f>IF(M431="","",INDEX('GSTR-2B IMS'!$L$5:$L$504,M431))</f>
        <v/>
      </c>
      <c r="Q431" s="68" t="str">
        <f>IF(M431="","",INDEX('GSTR-2B IMS'!$M$5:$M$504,M431))</f>
        <v/>
      </c>
      <c r="R431" s="68" t="str">
        <f>IF(M431="","",INDEX('GSTR-2B IMS'!$N$5:$N$504,M431))</f>
        <v/>
      </c>
      <c r="S431" s="68" t="str">
        <f>IF(M431="","",INDEX('GSTR-2B IMS'!$O$5:$O$504,M431))</f>
        <v/>
      </c>
      <c r="T431" s="68" t="str">
        <f>IF(M431="","",INDEX('GSTR-2B IMS'!$P$5:$P$504,M431))</f>
        <v/>
      </c>
      <c r="U431" s="68" t="str">
        <f>IF(M431="","",INDEX('GSTR-2B IMS'!$AF$5:$AF$504,M431))</f>
        <v/>
      </c>
      <c r="V431" s="68" t="str">
        <f t="shared" si="12"/>
        <v/>
      </c>
      <c r="W431" s="68" t="str">
        <f t="shared" si="13"/>
        <v/>
      </c>
      <c r="X431" s="67" t="str">
        <f>IF(A431="","",'Books Register'!AX431)</f>
        <v/>
      </c>
      <c r="Y431" s="67" t="str">
        <f>IF(A431="","",'Books Register'!AV431)</f>
        <v/>
      </c>
      <c r="Z431" s="69" t="str">
        <f>IF(A431="","",'Books Register'!AY431)</f>
        <v/>
      </c>
      <c r="AA431" s="70" t="str">
        <f>IF(A431="","",IF(OR(X431="Duplicate",Y431&lt;&gt;"PASS"),"Critical",IF(X431="Only in Books","High",IF(X431="Exact",IF(ABS(N(W431))&gt;=Setup!$B$23,"High","Low"),"Medium"))))</f>
        <v/>
      </c>
    </row>
    <row r="432" spans="1:27" ht="37.950000000000003" customHeight="1" x14ac:dyDescent="0.25">
      <c r="A432" s="98" t="str">
        <f>IF('Books Register'!A432="","",'Books Register'!A432)</f>
        <v/>
      </c>
      <c r="B432" s="67" t="str">
        <f>IF(A432="","",'Books Register'!C432)</f>
        <v/>
      </c>
      <c r="C432" s="67" t="str">
        <f>IF(A432="","",'Books Register'!D432)</f>
        <v/>
      </c>
      <c r="D432" s="67" t="str">
        <f>IF(A432="","",'Books Register'!F432)</f>
        <v/>
      </c>
      <c r="E432" s="67" t="str">
        <f>IF(A432="","",'Books Register'!G432)</f>
        <v/>
      </c>
      <c r="F432" s="99" t="str">
        <f>IF(A432="","",'Books Register'!H432)</f>
        <v/>
      </c>
      <c r="G432" s="68" t="str">
        <f>IF(A432="","",'Books Register'!L432)</f>
        <v/>
      </c>
      <c r="H432" s="68" t="str">
        <f>IF(A432="","",'Books Register'!M432)</f>
        <v/>
      </c>
      <c r="I432" s="68" t="str">
        <f>IF(A432="","",'Books Register'!N432)</f>
        <v/>
      </c>
      <c r="J432" s="68" t="str">
        <f>IF(A432="","",'Books Register'!O432)</f>
        <v/>
      </c>
      <c r="K432" s="68" t="str">
        <f>IF(A432="","",'Books Register'!P432)</f>
        <v/>
      </c>
      <c r="L432" s="68" t="str">
        <f>IF(A432="","",'Books Register'!AN432)</f>
        <v/>
      </c>
      <c r="M432" s="67" t="str">
        <f>IF(A432="","",'Books Register'!AW432)</f>
        <v/>
      </c>
      <c r="N432" s="67" t="str">
        <f>IF(M432="","",INDEX('GSTR-2B IMS'!$G$5:$G$504,M432))</f>
        <v/>
      </c>
      <c r="O432" s="99" t="str">
        <f>IF(M432="","",INDEX('GSTR-2B IMS'!$H$5:$H$504,M432))</f>
        <v/>
      </c>
      <c r="P432" s="68" t="str">
        <f>IF(M432="","",INDEX('GSTR-2B IMS'!$L$5:$L$504,M432))</f>
        <v/>
      </c>
      <c r="Q432" s="68" t="str">
        <f>IF(M432="","",INDEX('GSTR-2B IMS'!$M$5:$M$504,M432))</f>
        <v/>
      </c>
      <c r="R432" s="68" t="str">
        <f>IF(M432="","",INDEX('GSTR-2B IMS'!$N$5:$N$504,M432))</f>
        <v/>
      </c>
      <c r="S432" s="68" t="str">
        <f>IF(M432="","",INDEX('GSTR-2B IMS'!$O$5:$O$504,M432))</f>
        <v/>
      </c>
      <c r="T432" s="68" t="str">
        <f>IF(M432="","",INDEX('GSTR-2B IMS'!$P$5:$P$504,M432))</f>
        <v/>
      </c>
      <c r="U432" s="68" t="str">
        <f>IF(M432="","",INDEX('GSTR-2B IMS'!$AF$5:$AF$504,M432))</f>
        <v/>
      </c>
      <c r="V432" s="68" t="str">
        <f t="shared" si="12"/>
        <v/>
      </c>
      <c r="W432" s="68" t="str">
        <f t="shared" si="13"/>
        <v/>
      </c>
      <c r="X432" s="67" t="str">
        <f>IF(A432="","",'Books Register'!AX432)</f>
        <v/>
      </c>
      <c r="Y432" s="67" t="str">
        <f>IF(A432="","",'Books Register'!AV432)</f>
        <v/>
      </c>
      <c r="Z432" s="69" t="str">
        <f>IF(A432="","",'Books Register'!AY432)</f>
        <v/>
      </c>
      <c r="AA432" s="70" t="str">
        <f>IF(A432="","",IF(OR(X432="Duplicate",Y432&lt;&gt;"PASS"),"Critical",IF(X432="Only in Books","High",IF(X432="Exact",IF(ABS(N(W432))&gt;=Setup!$B$23,"High","Low"),"Medium"))))</f>
        <v/>
      </c>
    </row>
    <row r="433" spans="1:27" ht="37.950000000000003" customHeight="1" x14ac:dyDescent="0.25">
      <c r="A433" s="98" t="str">
        <f>IF('Books Register'!A433="","",'Books Register'!A433)</f>
        <v/>
      </c>
      <c r="B433" s="67" t="str">
        <f>IF(A433="","",'Books Register'!C433)</f>
        <v/>
      </c>
      <c r="C433" s="67" t="str">
        <f>IF(A433="","",'Books Register'!D433)</f>
        <v/>
      </c>
      <c r="D433" s="67" t="str">
        <f>IF(A433="","",'Books Register'!F433)</f>
        <v/>
      </c>
      <c r="E433" s="67" t="str">
        <f>IF(A433="","",'Books Register'!G433)</f>
        <v/>
      </c>
      <c r="F433" s="99" t="str">
        <f>IF(A433="","",'Books Register'!H433)</f>
        <v/>
      </c>
      <c r="G433" s="68" t="str">
        <f>IF(A433="","",'Books Register'!L433)</f>
        <v/>
      </c>
      <c r="H433" s="68" t="str">
        <f>IF(A433="","",'Books Register'!M433)</f>
        <v/>
      </c>
      <c r="I433" s="68" t="str">
        <f>IF(A433="","",'Books Register'!N433)</f>
        <v/>
      </c>
      <c r="J433" s="68" t="str">
        <f>IF(A433="","",'Books Register'!O433)</f>
        <v/>
      </c>
      <c r="K433" s="68" t="str">
        <f>IF(A433="","",'Books Register'!P433)</f>
        <v/>
      </c>
      <c r="L433" s="68" t="str">
        <f>IF(A433="","",'Books Register'!AN433)</f>
        <v/>
      </c>
      <c r="M433" s="67" t="str">
        <f>IF(A433="","",'Books Register'!AW433)</f>
        <v/>
      </c>
      <c r="N433" s="67" t="str">
        <f>IF(M433="","",INDEX('GSTR-2B IMS'!$G$5:$G$504,M433))</f>
        <v/>
      </c>
      <c r="O433" s="99" t="str">
        <f>IF(M433="","",INDEX('GSTR-2B IMS'!$H$5:$H$504,M433))</f>
        <v/>
      </c>
      <c r="P433" s="68" t="str">
        <f>IF(M433="","",INDEX('GSTR-2B IMS'!$L$5:$L$504,M433))</f>
        <v/>
      </c>
      <c r="Q433" s="68" t="str">
        <f>IF(M433="","",INDEX('GSTR-2B IMS'!$M$5:$M$504,M433))</f>
        <v/>
      </c>
      <c r="R433" s="68" t="str">
        <f>IF(M433="","",INDEX('GSTR-2B IMS'!$N$5:$N$504,M433))</f>
        <v/>
      </c>
      <c r="S433" s="68" t="str">
        <f>IF(M433="","",INDEX('GSTR-2B IMS'!$O$5:$O$504,M433))</f>
        <v/>
      </c>
      <c r="T433" s="68" t="str">
        <f>IF(M433="","",INDEX('GSTR-2B IMS'!$P$5:$P$504,M433))</f>
        <v/>
      </c>
      <c r="U433" s="68" t="str">
        <f>IF(M433="","",INDEX('GSTR-2B IMS'!$AF$5:$AF$504,M433))</f>
        <v/>
      </c>
      <c r="V433" s="68" t="str">
        <f t="shared" si="12"/>
        <v/>
      </c>
      <c r="W433" s="68" t="str">
        <f t="shared" si="13"/>
        <v/>
      </c>
      <c r="X433" s="67" t="str">
        <f>IF(A433="","",'Books Register'!AX433)</f>
        <v/>
      </c>
      <c r="Y433" s="67" t="str">
        <f>IF(A433="","",'Books Register'!AV433)</f>
        <v/>
      </c>
      <c r="Z433" s="69" t="str">
        <f>IF(A433="","",'Books Register'!AY433)</f>
        <v/>
      </c>
      <c r="AA433" s="70" t="str">
        <f>IF(A433="","",IF(OR(X433="Duplicate",Y433&lt;&gt;"PASS"),"Critical",IF(X433="Only in Books","High",IF(X433="Exact",IF(ABS(N(W433))&gt;=Setup!$B$23,"High","Low"),"Medium"))))</f>
        <v/>
      </c>
    </row>
    <row r="434" spans="1:27" ht="37.950000000000003" customHeight="1" x14ac:dyDescent="0.25">
      <c r="A434" s="98" t="str">
        <f>IF('Books Register'!A434="","",'Books Register'!A434)</f>
        <v/>
      </c>
      <c r="B434" s="67" t="str">
        <f>IF(A434="","",'Books Register'!C434)</f>
        <v/>
      </c>
      <c r="C434" s="67" t="str">
        <f>IF(A434="","",'Books Register'!D434)</f>
        <v/>
      </c>
      <c r="D434" s="67" t="str">
        <f>IF(A434="","",'Books Register'!F434)</f>
        <v/>
      </c>
      <c r="E434" s="67" t="str">
        <f>IF(A434="","",'Books Register'!G434)</f>
        <v/>
      </c>
      <c r="F434" s="99" t="str">
        <f>IF(A434="","",'Books Register'!H434)</f>
        <v/>
      </c>
      <c r="G434" s="68" t="str">
        <f>IF(A434="","",'Books Register'!L434)</f>
        <v/>
      </c>
      <c r="H434" s="68" t="str">
        <f>IF(A434="","",'Books Register'!M434)</f>
        <v/>
      </c>
      <c r="I434" s="68" t="str">
        <f>IF(A434="","",'Books Register'!N434)</f>
        <v/>
      </c>
      <c r="J434" s="68" t="str">
        <f>IF(A434="","",'Books Register'!O434)</f>
        <v/>
      </c>
      <c r="K434" s="68" t="str">
        <f>IF(A434="","",'Books Register'!P434)</f>
        <v/>
      </c>
      <c r="L434" s="68" t="str">
        <f>IF(A434="","",'Books Register'!AN434)</f>
        <v/>
      </c>
      <c r="M434" s="67" t="str">
        <f>IF(A434="","",'Books Register'!AW434)</f>
        <v/>
      </c>
      <c r="N434" s="67" t="str">
        <f>IF(M434="","",INDEX('GSTR-2B IMS'!$G$5:$G$504,M434))</f>
        <v/>
      </c>
      <c r="O434" s="99" t="str">
        <f>IF(M434="","",INDEX('GSTR-2B IMS'!$H$5:$H$504,M434))</f>
        <v/>
      </c>
      <c r="P434" s="68" t="str">
        <f>IF(M434="","",INDEX('GSTR-2B IMS'!$L$5:$L$504,M434))</f>
        <v/>
      </c>
      <c r="Q434" s="68" t="str">
        <f>IF(M434="","",INDEX('GSTR-2B IMS'!$M$5:$M$504,M434))</f>
        <v/>
      </c>
      <c r="R434" s="68" t="str">
        <f>IF(M434="","",INDEX('GSTR-2B IMS'!$N$5:$N$504,M434))</f>
        <v/>
      </c>
      <c r="S434" s="68" t="str">
        <f>IF(M434="","",INDEX('GSTR-2B IMS'!$O$5:$O$504,M434))</f>
        <v/>
      </c>
      <c r="T434" s="68" t="str">
        <f>IF(M434="","",INDEX('GSTR-2B IMS'!$P$5:$P$504,M434))</f>
        <v/>
      </c>
      <c r="U434" s="68" t="str">
        <f>IF(M434="","",INDEX('GSTR-2B IMS'!$AF$5:$AF$504,M434))</f>
        <v/>
      </c>
      <c r="V434" s="68" t="str">
        <f t="shared" si="12"/>
        <v/>
      </c>
      <c r="W434" s="68" t="str">
        <f t="shared" si="13"/>
        <v/>
      </c>
      <c r="X434" s="67" t="str">
        <f>IF(A434="","",'Books Register'!AX434)</f>
        <v/>
      </c>
      <c r="Y434" s="67" t="str">
        <f>IF(A434="","",'Books Register'!AV434)</f>
        <v/>
      </c>
      <c r="Z434" s="69" t="str">
        <f>IF(A434="","",'Books Register'!AY434)</f>
        <v/>
      </c>
      <c r="AA434" s="70" t="str">
        <f>IF(A434="","",IF(OR(X434="Duplicate",Y434&lt;&gt;"PASS"),"Critical",IF(X434="Only in Books","High",IF(X434="Exact",IF(ABS(N(W434))&gt;=Setup!$B$23,"High","Low"),"Medium"))))</f>
        <v/>
      </c>
    </row>
    <row r="435" spans="1:27" ht="37.950000000000003" customHeight="1" x14ac:dyDescent="0.25">
      <c r="A435" s="98" t="str">
        <f>IF('Books Register'!A435="","",'Books Register'!A435)</f>
        <v/>
      </c>
      <c r="B435" s="67" t="str">
        <f>IF(A435="","",'Books Register'!C435)</f>
        <v/>
      </c>
      <c r="C435" s="67" t="str">
        <f>IF(A435="","",'Books Register'!D435)</f>
        <v/>
      </c>
      <c r="D435" s="67" t="str">
        <f>IF(A435="","",'Books Register'!F435)</f>
        <v/>
      </c>
      <c r="E435" s="67" t="str">
        <f>IF(A435="","",'Books Register'!G435)</f>
        <v/>
      </c>
      <c r="F435" s="99" t="str">
        <f>IF(A435="","",'Books Register'!H435)</f>
        <v/>
      </c>
      <c r="G435" s="68" t="str">
        <f>IF(A435="","",'Books Register'!L435)</f>
        <v/>
      </c>
      <c r="H435" s="68" t="str">
        <f>IF(A435="","",'Books Register'!M435)</f>
        <v/>
      </c>
      <c r="I435" s="68" t="str">
        <f>IF(A435="","",'Books Register'!N435)</f>
        <v/>
      </c>
      <c r="J435" s="68" t="str">
        <f>IF(A435="","",'Books Register'!O435)</f>
        <v/>
      </c>
      <c r="K435" s="68" t="str">
        <f>IF(A435="","",'Books Register'!P435)</f>
        <v/>
      </c>
      <c r="L435" s="68" t="str">
        <f>IF(A435="","",'Books Register'!AN435)</f>
        <v/>
      </c>
      <c r="M435" s="67" t="str">
        <f>IF(A435="","",'Books Register'!AW435)</f>
        <v/>
      </c>
      <c r="N435" s="67" t="str">
        <f>IF(M435="","",INDEX('GSTR-2B IMS'!$G$5:$G$504,M435))</f>
        <v/>
      </c>
      <c r="O435" s="99" t="str">
        <f>IF(M435="","",INDEX('GSTR-2B IMS'!$H$5:$H$504,M435))</f>
        <v/>
      </c>
      <c r="P435" s="68" t="str">
        <f>IF(M435="","",INDEX('GSTR-2B IMS'!$L$5:$L$504,M435))</f>
        <v/>
      </c>
      <c r="Q435" s="68" t="str">
        <f>IF(M435="","",INDEX('GSTR-2B IMS'!$M$5:$M$504,M435))</f>
        <v/>
      </c>
      <c r="R435" s="68" t="str">
        <f>IF(M435="","",INDEX('GSTR-2B IMS'!$N$5:$N$504,M435))</f>
        <v/>
      </c>
      <c r="S435" s="68" t="str">
        <f>IF(M435="","",INDEX('GSTR-2B IMS'!$O$5:$O$504,M435))</f>
        <v/>
      </c>
      <c r="T435" s="68" t="str">
        <f>IF(M435="","",INDEX('GSTR-2B IMS'!$P$5:$P$504,M435))</f>
        <v/>
      </c>
      <c r="U435" s="68" t="str">
        <f>IF(M435="","",INDEX('GSTR-2B IMS'!$AF$5:$AF$504,M435))</f>
        <v/>
      </c>
      <c r="V435" s="68" t="str">
        <f t="shared" si="12"/>
        <v/>
      </c>
      <c r="W435" s="68" t="str">
        <f t="shared" si="13"/>
        <v/>
      </c>
      <c r="X435" s="67" t="str">
        <f>IF(A435="","",'Books Register'!AX435)</f>
        <v/>
      </c>
      <c r="Y435" s="67" t="str">
        <f>IF(A435="","",'Books Register'!AV435)</f>
        <v/>
      </c>
      <c r="Z435" s="69" t="str">
        <f>IF(A435="","",'Books Register'!AY435)</f>
        <v/>
      </c>
      <c r="AA435" s="70" t="str">
        <f>IF(A435="","",IF(OR(X435="Duplicate",Y435&lt;&gt;"PASS"),"Critical",IF(X435="Only in Books","High",IF(X435="Exact",IF(ABS(N(W435))&gt;=Setup!$B$23,"High","Low"),"Medium"))))</f>
        <v/>
      </c>
    </row>
    <row r="436" spans="1:27" ht="37.950000000000003" customHeight="1" x14ac:dyDescent="0.25">
      <c r="A436" s="98" t="str">
        <f>IF('Books Register'!A436="","",'Books Register'!A436)</f>
        <v/>
      </c>
      <c r="B436" s="67" t="str">
        <f>IF(A436="","",'Books Register'!C436)</f>
        <v/>
      </c>
      <c r="C436" s="67" t="str">
        <f>IF(A436="","",'Books Register'!D436)</f>
        <v/>
      </c>
      <c r="D436" s="67" t="str">
        <f>IF(A436="","",'Books Register'!F436)</f>
        <v/>
      </c>
      <c r="E436" s="67" t="str">
        <f>IF(A436="","",'Books Register'!G436)</f>
        <v/>
      </c>
      <c r="F436" s="99" t="str">
        <f>IF(A436="","",'Books Register'!H436)</f>
        <v/>
      </c>
      <c r="G436" s="68" t="str">
        <f>IF(A436="","",'Books Register'!L436)</f>
        <v/>
      </c>
      <c r="H436" s="68" t="str">
        <f>IF(A436="","",'Books Register'!M436)</f>
        <v/>
      </c>
      <c r="I436" s="68" t="str">
        <f>IF(A436="","",'Books Register'!N436)</f>
        <v/>
      </c>
      <c r="J436" s="68" t="str">
        <f>IF(A436="","",'Books Register'!O436)</f>
        <v/>
      </c>
      <c r="K436" s="68" t="str">
        <f>IF(A436="","",'Books Register'!P436)</f>
        <v/>
      </c>
      <c r="L436" s="68" t="str">
        <f>IF(A436="","",'Books Register'!AN436)</f>
        <v/>
      </c>
      <c r="M436" s="67" t="str">
        <f>IF(A436="","",'Books Register'!AW436)</f>
        <v/>
      </c>
      <c r="N436" s="67" t="str">
        <f>IF(M436="","",INDEX('GSTR-2B IMS'!$G$5:$G$504,M436))</f>
        <v/>
      </c>
      <c r="O436" s="99" t="str">
        <f>IF(M436="","",INDEX('GSTR-2B IMS'!$H$5:$H$504,M436))</f>
        <v/>
      </c>
      <c r="P436" s="68" t="str">
        <f>IF(M436="","",INDEX('GSTR-2B IMS'!$L$5:$L$504,M436))</f>
        <v/>
      </c>
      <c r="Q436" s="68" t="str">
        <f>IF(M436="","",INDEX('GSTR-2B IMS'!$M$5:$M$504,M436))</f>
        <v/>
      </c>
      <c r="R436" s="68" t="str">
        <f>IF(M436="","",INDEX('GSTR-2B IMS'!$N$5:$N$504,M436))</f>
        <v/>
      </c>
      <c r="S436" s="68" t="str">
        <f>IF(M436="","",INDEX('GSTR-2B IMS'!$O$5:$O$504,M436))</f>
        <v/>
      </c>
      <c r="T436" s="68" t="str">
        <f>IF(M436="","",INDEX('GSTR-2B IMS'!$P$5:$P$504,M436))</f>
        <v/>
      </c>
      <c r="U436" s="68" t="str">
        <f>IF(M436="","",INDEX('GSTR-2B IMS'!$AF$5:$AF$504,M436))</f>
        <v/>
      </c>
      <c r="V436" s="68" t="str">
        <f t="shared" si="12"/>
        <v/>
      </c>
      <c r="W436" s="68" t="str">
        <f t="shared" si="13"/>
        <v/>
      </c>
      <c r="X436" s="67" t="str">
        <f>IF(A436="","",'Books Register'!AX436)</f>
        <v/>
      </c>
      <c r="Y436" s="67" t="str">
        <f>IF(A436="","",'Books Register'!AV436)</f>
        <v/>
      </c>
      <c r="Z436" s="69" t="str">
        <f>IF(A436="","",'Books Register'!AY436)</f>
        <v/>
      </c>
      <c r="AA436" s="70" t="str">
        <f>IF(A436="","",IF(OR(X436="Duplicate",Y436&lt;&gt;"PASS"),"Critical",IF(X436="Only in Books","High",IF(X436="Exact",IF(ABS(N(W436))&gt;=Setup!$B$23,"High","Low"),"Medium"))))</f>
        <v/>
      </c>
    </row>
    <row r="437" spans="1:27" ht="37.950000000000003" customHeight="1" x14ac:dyDescent="0.25">
      <c r="A437" s="98" t="str">
        <f>IF('Books Register'!A437="","",'Books Register'!A437)</f>
        <v/>
      </c>
      <c r="B437" s="67" t="str">
        <f>IF(A437="","",'Books Register'!C437)</f>
        <v/>
      </c>
      <c r="C437" s="67" t="str">
        <f>IF(A437="","",'Books Register'!D437)</f>
        <v/>
      </c>
      <c r="D437" s="67" t="str">
        <f>IF(A437="","",'Books Register'!F437)</f>
        <v/>
      </c>
      <c r="E437" s="67" t="str">
        <f>IF(A437="","",'Books Register'!G437)</f>
        <v/>
      </c>
      <c r="F437" s="99" t="str">
        <f>IF(A437="","",'Books Register'!H437)</f>
        <v/>
      </c>
      <c r="G437" s="68" t="str">
        <f>IF(A437="","",'Books Register'!L437)</f>
        <v/>
      </c>
      <c r="H437" s="68" t="str">
        <f>IF(A437="","",'Books Register'!M437)</f>
        <v/>
      </c>
      <c r="I437" s="68" t="str">
        <f>IF(A437="","",'Books Register'!N437)</f>
        <v/>
      </c>
      <c r="J437" s="68" t="str">
        <f>IF(A437="","",'Books Register'!O437)</f>
        <v/>
      </c>
      <c r="K437" s="68" t="str">
        <f>IF(A437="","",'Books Register'!P437)</f>
        <v/>
      </c>
      <c r="L437" s="68" t="str">
        <f>IF(A437="","",'Books Register'!AN437)</f>
        <v/>
      </c>
      <c r="M437" s="67" t="str">
        <f>IF(A437="","",'Books Register'!AW437)</f>
        <v/>
      </c>
      <c r="N437" s="67" t="str">
        <f>IF(M437="","",INDEX('GSTR-2B IMS'!$G$5:$G$504,M437))</f>
        <v/>
      </c>
      <c r="O437" s="99" t="str">
        <f>IF(M437="","",INDEX('GSTR-2B IMS'!$H$5:$H$504,M437))</f>
        <v/>
      </c>
      <c r="P437" s="68" t="str">
        <f>IF(M437="","",INDEX('GSTR-2B IMS'!$L$5:$L$504,M437))</f>
        <v/>
      </c>
      <c r="Q437" s="68" t="str">
        <f>IF(M437="","",INDEX('GSTR-2B IMS'!$M$5:$M$504,M437))</f>
        <v/>
      </c>
      <c r="R437" s="68" t="str">
        <f>IF(M437="","",INDEX('GSTR-2B IMS'!$N$5:$N$504,M437))</f>
        <v/>
      </c>
      <c r="S437" s="68" t="str">
        <f>IF(M437="","",INDEX('GSTR-2B IMS'!$O$5:$O$504,M437))</f>
        <v/>
      </c>
      <c r="T437" s="68" t="str">
        <f>IF(M437="","",INDEX('GSTR-2B IMS'!$P$5:$P$504,M437))</f>
        <v/>
      </c>
      <c r="U437" s="68" t="str">
        <f>IF(M437="","",INDEX('GSTR-2B IMS'!$AF$5:$AF$504,M437))</f>
        <v/>
      </c>
      <c r="V437" s="68" t="str">
        <f t="shared" si="12"/>
        <v/>
      </c>
      <c r="W437" s="68" t="str">
        <f t="shared" si="13"/>
        <v/>
      </c>
      <c r="X437" s="67" t="str">
        <f>IF(A437="","",'Books Register'!AX437)</f>
        <v/>
      </c>
      <c r="Y437" s="67" t="str">
        <f>IF(A437="","",'Books Register'!AV437)</f>
        <v/>
      </c>
      <c r="Z437" s="69" t="str">
        <f>IF(A437="","",'Books Register'!AY437)</f>
        <v/>
      </c>
      <c r="AA437" s="70" t="str">
        <f>IF(A437="","",IF(OR(X437="Duplicate",Y437&lt;&gt;"PASS"),"Critical",IF(X437="Only in Books","High",IF(X437="Exact",IF(ABS(N(W437))&gt;=Setup!$B$23,"High","Low"),"Medium"))))</f>
        <v/>
      </c>
    </row>
    <row r="438" spans="1:27" ht="37.950000000000003" customHeight="1" x14ac:dyDescent="0.25">
      <c r="A438" s="98" t="str">
        <f>IF('Books Register'!A438="","",'Books Register'!A438)</f>
        <v/>
      </c>
      <c r="B438" s="67" t="str">
        <f>IF(A438="","",'Books Register'!C438)</f>
        <v/>
      </c>
      <c r="C438" s="67" t="str">
        <f>IF(A438="","",'Books Register'!D438)</f>
        <v/>
      </c>
      <c r="D438" s="67" t="str">
        <f>IF(A438="","",'Books Register'!F438)</f>
        <v/>
      </c>
      <c r="E438" s="67" t="str">
        <f>IF(A438="","",'Books Register'!G438)</f>
        <v/>
      </c>
      <c r="F438" s="99" t="str">
        <f>IF(A438="","",'Books Register'!H438)</f>
        <v/>
      </c>
      <c r="G438" s="68" t="str">
        <f>IF(A438="","",'Books Register'!L438)</f>
        <v/>
      </c>
      <c r="H438" s="68" t="str">
        <f>IF(A438="","",'Books Register'!M438)</f>
        <v/>
      </c>
      <c r="I438" s="68" t="str">
        <f>IF(A438="","",'Books Register'!N438)</f>
        <v/>
      </c>
      <c r="J438" s="68" t="str">
        <f>IF(A438="","",'Books Register'!O438)</f>
        <v/>
      </c>
      <c r="K438" s="68" t="str">
        <f>IF(A438="","",'Books Register'!P438)</f>
        <v/>
      </c>
      <c r="L438" s="68" t="str">
        <f>IF(A438="","",'Books Register'!AN438)</f>
        <v/>
      </c>
      <c r="M438" s="67" t="str">
        <f>IF(A438="","",'Books Register'!AW438)</f>
        <v/>
      </c>
      <c r="N438" s="67" t="str">
        <f>IF(M438="","",INDEX('GSTR-2B IMS'!$G$5:$G$504,M438))</f>
        <v/>
      </c>
      <c r="O438" s="99" t="str">
        <f>IF(M438="","",INDEX('GSTR-2B IMS'!$H$5:$H$504,M438))</f>
        <v/>
      </c>
      <c r="P438" s="68" t="str">
        <f>IF(M438="","",INDEX('GSTR-2B IMS'!$L$5:$L$504,M438))</f>
        <v/>
      </c>
      <c r="Q438" s="68" t="str">
        <f>IF(M438="","",INDEX('GSTR-2B IMS'!$M$5:$M$504,M438))</f>
        <v/>
      </c>
      <c r="R438" s="68" t="str">
        <f>IF(M438="","",INDEX('GSTR-2B IMS'!$N$5:$N$504,M438))</f>
        <v/>
      </c>
      <c r="S438" s="68" t="str">
        <f>IF(M438="","",INDEX('GSTR-2B IMS'!$O$5:$O$504,M438))</f>
        <v/>
      </c>
      <c r="T438" s="68" t="str">
        <f>IF(M438="","",INDEX('GSTR-2B IMS'!$P$5:$P$504,M438))</f>
        <v/>
      </c>
      <c r="U438" s="68" t="str">
        <f>IF(M438="","",INDEX('GSTR-2B IMS'!$AF$5:$AF$504,M438))</f>
        <v/>
      </c>
      <c r="V438" s="68" t="str">
        <f t="shared" si="12"/>
        <v/>
      </c>
      <c r="W438" s="68" t="str">
        <f t="shared" si="13"/>
        <v/>
      </c>
      <c r="X438" s="67" t="str">
        <f>IF(A438="","",'Books Register'!AX438)</f>
        <v/>
      </c>
      <c r="Y438" s="67" t="str">
        <f>IF(A438="","",'Books Register'!AV438)</f>
        <v/>
      </c>
      <c r="Z438" s="69" t="str">
        <f>IF(A438="","",'Books Register'!AY438)</f>
        <v/>
      </c>
      <c r="AA438" s="70" t="str">
        <f>IF(A438="","",IF(OR(X438="Duplicate",Y438&lt;&gt;"PASS"),"Critical",IF(X438="Only in Books","High",IF(X438="Exact",IF(ABS(N(W438))&gt;=Setup!$B$23,"High","Low"),"Medium"))))</f>
        <v/>
      </c>
    </row>
    <row r="439" spans="1:27" ht="37.950000000000003" customHeight="1" x14ac:dyDescent="0.25">
      <c r="A439" s="98" t="str">
        <f>IF('Books Register'!A439="","",'Books Register'!A439)</f>
        <v/>
      </c>
      <c r="B439" s="67" t="str">
        <f>IF(A439="","",'Books Register'!C439)</f>
        <v/>
      </c>
      <c r="C439" s="67" t="str">
        <f>IF(A439="","",'Books Register'!D439)</f>
        <v/>
      </c>
      <c r="D439" s="67" t="str">
        <f>IF(A439="","",'Books Register'!F439)</f>
        <v/>
      </c>
      <c r="E439" s="67" t="str">
        <f>IF(A439="","",'Books Register'!G439)</f>
        <v/>
      </c>
      <c r="F439" s="99" t="str">
        <f>IF(A439="","",'Books Register'!H439)</f>
        <v/>
      </c>
      <c r="G439" s="68" t="str">
        <f>IF(A439="","",'Books Register'!L439)</f>
        <v/>
      </c>
      <c r="H439" s="68" t="str">
        <f>IF(A439="","",'Books Register'!M439)</f>
        <v/>
      </c>
      <c r="I439" s="68" t="str">
        <f>IF(A439="","",'Books Register'!N439)</f>
        <v/>
      </c>
      <c r="J439" s="68" t="str">
        <f>IF(A439="","",'Books Register'!O439)</f>
        <v/>
      </c>
      <c r="K439" s="68" t="str">
        <f>IF(A439="","",'Books Register'!P439)</f>
        <v/>
      </c>
      <c r="L439" s="68" t="str">
        <f>IF(A439="","",'Books Register'!AN439)</f>
        <v/>
      </c>
      <c r="M439" s="67" t="str">
        <f>IF(A439="","",'Books Register'!AW439)</f>
        <v/>
      </c>
      <c r="N439" s="67" t="str">
        <f>IF(M439="","",INDEX('GSTR-2B IMS'!$G$5:$G$504,M439))</f>
        <v/>
      </c>
      <c r="O439" s="99" t="str">
        <f>IF(M439="","",INDEX('GSTR-2B IMS'!$H$5:$H$504,M439))</f>
        <v/>
      </c>
      <c r="P439" s="68" t="str">
        <f>IF(M439="","",INDEX('GSTR-2B IMS'!$L$5:$L$504,M439))</f>
        <v/>
      </c>
      <c r="Q439" s="68" t="str">
        <f>IF(M439="","",INDEX('GSTR-2B IMS'!$M$5:$M$504,M439))</f>
        <v/>
      </c>
      <c r="R439" s="68" t="str">
        <f>IF(M439="","",INDEX('GSTR-2B IMS'!$N$5:$N$504,M439))</f>
        <v/>
      </c>
      <c r="S439" s="68" t="str">
        <f>IF(M439="","",INDEX('GSTR-2B IMS'!$O$5:$O$504,M439))</f>
        <v/>
      </c>
      <c r="T439" s="68" t="str">
        <f>IF(M439="","",INDEX('GSTR-2B IMS'!$P$5:$P$504,M439))</f>
        <v/>
      </c>
      <c r="U439" s="68" t="str">
        <f>IF(M439="","",INDEX('GSTR-2B IMS'!$AF$5:$AF$504,M439))</f>
        <v/>
      </c>
      <c r="V439" s="68" t="str">
        <f t="shared" si="12"/>
        <v/>
      </c>
      <c r="W439" s="68" t="str">
        <f t="shared" si="13"/>
        <v/>
      </c>
      <c r="X439" s="67" t="str">
        <f>IF(A439="","",'Books Register'!AX439)</f>
        <v/>
      </c>
      <c r="Y439" s="67" t="str">
        <f>IF(A439="","",'Books Register'!AV439)</f>
        <v/>
      </c>
      <c r="Z439" s="69" t="str">
        <f>IF(A439="","",'Books Register'!AY439)</f>
        <v/>
      </c>
      <c r="AA439" s="70" t="str">
        <f>IF(A439="","",IF(OR(X439="Duplicate",Y439&lt;&gt;"PASS"),"Critical",IF(X439="Only in Books","High",IF(X439="Exact",IF(ABS(N(W439))&gt;=Setup!$B$23,"High","Low"),"Medium"))))</f>
        <v/>
      </c>
    </row>
    <row r="440" spans="1:27" ht="37.950000000000003" customHeight="1" x14ac:dyDescent="0.25">
      <c r="A440" s="98" t="str">
        <f>IF('Books Register'!A440="","",'Books Register'!A440)</f>
        <v/>
      </c>
      <c r="B440" s="67" t="str">
        <f>IF(A440="","",'Books Register'!C440)</f>
        <v/>
      </c>
      <c r="C440" s="67" t="str">
        <f>IF(A440="","",'Books Register'!D440)</f>
        <v/>
      </c>
      <c r="D440" s="67" t="str">
        <f>IF(A440="","",'Books Register'!F440)</f>
        <v/>
      </c>
      <c r="E440" s="67" t="str">
        <f>IF(A440="","",'Books Register'!G440)</f>
        <v/>
      </c>
      <c r="F440" s="99" t="str">
        <f>IF(A440="","",'Books Register'!H440)</f>
        <v/>
      </c>
      <c r="G440" s="68" t="str">
        <f>IF(A440="","",'Books Register'!L440)</f>
        <v/>
      </c>
      <c r="H440" s="68" t="str">
        <f>IF(A440="","",'Books Register'!M440)</f>
        <v/>
      </c>
      <c r="I440" s="68" t="str">
        <f>IF(A440="","",'Books Register'!N440)</f>
        <v/>
      </c>
      <c r="J440" s="68" t="str">
        <f>IF(A440="","",'Books Register'!O440)</f>
        <v/>
      </c>
      <c r="K440" s="68" t="str">
        <f>IF(A440="","",'Books Register'!P440)</f>
        <v/>
      </c>
      <c r="L440" s="68" t="str">
        <f>IF(A440="","",'Books Register'!AN440)</f>
        <v/>
      </c>
      <c r="M440" s="67" t="str">
        <f>IF(A440="","",'Books Register'!AW440)</f>
        <v/>
      </c>
      <c r="N440" s="67" t="str">
        <f>IF(M440="","",INDEX('GSTR-2B IMS'!$G$5:$G$504,M440))</f>
        <v/>
      </c>
      <c r="O440" s="99" t="str">
        <f>IF(M440="","",INDEX('GSTR-2B IMS'!$H$5:$H$504,M440))</f>
        <v/>
      </c>
      <c r="P440" s="68" t="str">
        <f>IF(M440="","",INDEX('GSTR-2B IMS'!$L$5:$L$504,M440))</f>
        <v/>
      </c>
      <c r="Q440" s="68" t="str">
        <f>IF(M440="","",INDEX('GSTR-2B IMS'!$M$5:$M$504,M440))</f>
        <v/>
      </c>
      <c r="R440" s="68" t="str">
        <f>IF(M440="","",INDEX('GSTR-2B IMS'!$N$5:$N$504,M440))</f>
        <v/>
      </c>
      <c r="S440" s="68" t="str">
        <f>IF(M440="","",INDEX('GSTR-2B IMS'!$O$5:$O$504,M440))</f>
        <v/>
      </c>
      <c r="T440" s="68" t="str">
        <f>IF(M440="","",INDEX('GSTR-2B IMS'!$P$5:$P$504,M440))</f>
        <v/>
      </c>
      <c r="U440" s="68" t="str">
        <f>IF(M440="","",INDEX('GSTR-2B IMS'!$AF$5:$AF$504,M440))</f>
        <v/>
      </c>
      <c r="V440" s="68" t="str">
        <f t="shared" si="12"/>
        <v/>
      </c>
      <c r="W440" s="68" t="str">
        <f t="shared" si="13"/>
        <v/>
      </c>
      <c r="X440" s="67" t="str">
        <f>IF(A440="","",'Books Register'!AX440)</f>
        <v/>
      </c>
      <c r="Y440" s="67" t="str">
        <f>IF(A440="","",'Books Register'!AV440)</f>
        <v/>
      </c>
      <c r="Z440" s="69" t="str">
        <f>IF(A440="","",'Books Register'!AY440)</f>
        <v/>
      </c>
      <c r="AA440" s="70" t="str">
        <f>IF(A440="","",IF(OR(X440="Duplicate",Y440&lt;&gt;"PASS"),"Critical",IF(X440="Only in Books","High",IF(X440="Exact",IF(ABS(N(W440))&gt;=Setup!$B$23,"High","Low"),"Medium"))))</f>
        <v/>
      </c>
    </row>
    <row r="441" spans="1:27" ht="37.950000000000003" customHeight="1" x14ac:dyDescent="0.25">
      <c r="A441" s="98" t="str">
        <f>IF('Books Register'!A441="","",'Books Register'!A441)</f>
        <v/>
      </c>
      <c r="B441" s="67" t="str">
        <f>IF(A441="","",'Books Register'!C441)</f>
        <v/>
      </c>
      <c r="C441" s="67" t="str">
        <f>IF(A441="","",'Books Register'!D441)</f>
        <v/>
      </c>
      <c r="D441" s="67" t="str">
        <f>IF(A441="","",'Books Register'!F441)</f>
        <v/>
      </c>
      <c r="E441" s="67" t="str">
        <f>IF(A441="","",'Books Register'!G441)</f>
        <v/>
      </c>
      <c r="F441" s="99" t="str">
        <f>IF(A441="","",'Books Register'!H441)</f>
        <v/>
      </c>
      <c r="G441" s="68" t="str">
        <f>IF(A441="","",'Books Register'!L441)</f>
        <v/>
      </c>
      <c r="H441" s="68" t="str">
        <f>IF(A441="","",'Books Register'!M441)</f>
        <v/>
      </c>
      <c r="I441" s="68" t="str">
        <f>IF(A441="","",'Books Register'!N441)</f>
        <v/>
      </c>
      <c r="J441" s="68" t="str">
        <f>IF(A441="","",'Books Register'!O441)</f>
        <v/>
      </c>
      <c r="K441" s="68" t="str">
        <f>IF(A441="","",'Books Register'!P441)</f>
        <v/>
      </c>
      <c r="L441" s="68" t="str">
        <f>IF(A441="","",'Books Register'!AN441)</f>
        <v/>
      </c>
      <c r="M441" s="67" t="str">
        <f>IF(A441="","",'Books Register'!AW441)</f>
        <v/>
      </c>
      <c r="N441" s="67" t="str">
        <f>IF(M441="","",INDEX('GSTR-2B IMS'!$G$5:$G$504,M441))</f>
        <v/>
      </c>
      <c r="O441" s="99" t="str">
        <f>IF(M441="","",INDEX('GSTR-2B IMS'!$H$5:$H$504,M441))</f>
        <v/>
      </c>
      <c r="P441" s="68" t="str">
        <f>IF(M441="","",INDEX('GSTR-2B IMS'!$L$5:$L$504,M441))</f>
        <v/>
      </c>
      <c r="Q441" s="68" t="str">
        <f>IF(M441="","",INDEX('GSTR-2B IMS'!$M$5:$M$504,M441))</f>
        <v/>
      </c>
      <c r="R441" s="68" t="str">
        <f>IF(M441="","",INDEX('GSTR-2B IMS'!$N$5:$N$504,M441))</f>
        <v/>
      </c>
      <c r="S441" s="68" t="str">
        <f>IF(M441="","",INDEX('GSTR-2B IMS'!$O$5:$O$504,M441))</f>
        <v/>
      </c>
      <c r="T441" s="68" t="str">
        <f>IF(M441="","",INDEX('GSTR-2B IMS'!$P$5:$P$504,M441))</f>
        <v/>
      </c>
      <c r="U441" s="68" t="str">
        <f>IF(M441="","",INDEX('GSTR-2B IMS'!$AF$5:$AF$504,M441))</f>
        <v/>
      </c>
      <c r="V441" s="68" t="str">
        <f t="shared" si="12"/>
        <v/>
      </c>
      <c r="W441" s="68" t="str">
        <f t="shared" si="13"/>
        <v/>
      </c>
      <c r="X441" s="67" t="str">
        <f>IF(A441="","",'Books Register'!AX441)</f>
        <v/>
      </c>
      <c r="Y441" s="67" t="str">
        <f>IF(A441="","",'Books Register'!AV441)</f>
        <v/>
      </c>
      <c r="Z441" s="69" t="str">
        <f>IF(A441="","",'Books Register'!AY441)</f>
        <v/>
      </c>
      <c r="AA441" s="70" t="str">
        <f>IF(A441="","",IF(OR(X441="Duplicate",Y441&lt;&gt;"PASS"),"Critical",IF(X441="Only in Books","High",IF(X441="Exact",IF(ABS(N(W441))&gt;=Setup!$B$23,"High","Low"),"Medium"))))</f>
        <v/>
      </c>
    </row>
    <row r="442" spans="1:27" ht="37.950000000000003" customHeight="1" x14ac:dyDescent="0.25">
      <c r="A442" s="98" t="str">
        <f>IF('Books Register'!A442="","",'Books Register'!A442)</f>
        <v/>
      </c>
      <c r="B442" s="67" t="str">
        <f>IF(A442="","",'Books Register'!C442)</f>
        <v/>
      </c>
      <c r="C442" s="67" t="str">
        <f>IF(A442="","",'Books Register'!D442)</f>
        <v/>
      </c>
      <c r="D442" s="67" t="str">
        <f>IF(A442="","",'Books Register'!F442)</f>
        <v/>
      </c>
      <c r="E442" s="67" t="str">
        <f>IF(A442="","",'Books Register'!G442)</f>
        <v/>
      </c>
      <c r="F442" s="99" t="str">
        <f>IF(A442="","",'Books Register'!H442)</f>
        <v/>
      </c>
      <c r="G442" s="68" t="str">
        <f>IF(A442="","",'Books Register'!L442)</f>
        <v/>
      </c>
      <c r="H442" s="68" t="str">
        <f>IF(A442="","",'Books Register'!M442)</f>
        <v/>
      </c>
      <c r="I442" s="68" t="str">
        <f>IF(A442="","",'Books Register'!N442)</f>
        <v/>
      </c>
      <c r="J442" s="68" t="str">
        <f>IF(A442="","",'Books Register'!O442)</f>
        <v/>
      </c>
      <c r="K442" s="68" t="str">
        <f>IF(A442="","",'Books Register'!P442)</f>
        <v/>
      </c>
      <c r="L442" s="68" t="str">
        <f>IF(A442="","",'Books Register'!AN442)</f>
        <v/>
      </c>
      <c r="M442" s="67" t="str">
        <f>IF(A442="","",'Books Register'!AW442)</f>
        <v/>
      </c>
      <c r="N442" s="67" t="str">
        <f>IF(M442="","",INDEX('GSTR-2B IMS'!$G$5:$G$504,M442))</f>
        <v/>
      </c>
      <c r="O442" s="99" t="str">
        <f>IF(M442="","",INDEX('GSTR-2B IMS'!$H$5:$H$504,M442))</f>
        <v/>
      </c>
      <c r="P442" s="68" t="str">
        <f>IF(M442="","",INDEX('GSTR-2B IMS'!$L$5:$L$504,M442))</f>
        <v/>
      </c>
      <c r="Q442" s="68" t="str">
        <f>IF(M442="","",INDEX('GSTR-2B IMS'!$M$5:$M$504,M442))</f>
        <v/>
      </c>
      <c r="R442" s="68" t="str">
        <f>IF(M442="","",INDEX('GSTR-2B IMS'!$N$5:$N$504,M442))</f>
        <v/>
      </c>
      <c r="S442" s="68" t="str">
        <f>IF(M442="","",INDEX('GSTR-2B IMS'!$O$5:$O$504,M442))</f>
        <v/>
      </c>
      <c r="T442" s="68" t="str">
        <f>IF(M442="","",INDEX('GSTR-2B IMS'!$P$5:$P$504,M442))</f>
        <v/>
      </c>
      <c r="U442" s="68" t="str">
        <f>IF(M442="","",INDEX('GSTR-2B IMS'!$AF$5:$AF$504,M442))</f>
        <v/>
      </c>
      <c r="V442" s="68" t="str">
        <f t="shared" si="12"/>
        <v/>
      </c>
      <c r="W442" s="68" t="str">
        <f t="shared" si="13"/>
        <v/>
      </c>
      <c r="X442" s="67" t="str">
        <f>IF(A442="","",'Books Register'!AX442)</f>
        <v/>
      </c>
      <c r="Y442" s="67" t="str">
        <f>IF(A442="","",'Books Register'!AV442)</f>
        <v/>
      </c>
      <c r="Z442" s="69" t="str">
        <f>IF(A442="","",'Books Register'!AY442)</f>
        <v/>
      </c>
      <c r="AA442" s="70" t="str">
        <f>IF(A442="","",IF(OR(X442="Duplicate",Y442&lt;&gt;"PASS"),"Critical",IF(X442="Only in Books","High",IF(X442="Exact",IF(ABS(N(W442))&gt;=Setup!$B$23,"High","Low"),"Medium"))))</f>
        <v/>
      </c>
    </row>
    <row r="443" spans="1:27" ht="37.950000000000003" customHeight="1" x14ac:dyDescent="0.25">
      <c r="A443" s="98" t="str">
        <f>IF('Books Register'!A443="","",'Books Register'!A443)</f>
        <v/>
      </c>
      <c r="B443" s="67" t="str">
        <f>IF(A443="","",'Books Register'!C443)</f>
        <v/>
      </c>
      <c r="C443" s="67" t="str">
        <f>IF(A443="","",'Books Register'!D443)</f>
        <v/>
      </c>
      <c r="D443" s="67" t="str">
        <f>IF(A443="","",'Books Register'!F443)</f>
        <v/>
      </c>
      <c r="E443" s="67" t="str">
        <f>IF(A443="","",'Books Register'!G443)</f>
        <v/>
      </c>
      <c r="F443" s="99" t="str">
        <f>IF(A443="","",'Books Register'!H443)</f>
        <v/>
      </c>
      <c r="G443" s="68" t="str">
        <f>IF(A443="","",'Books Register'!L443)</f>
        <v/>
      </c>
      <c r="H443" s="68" t="str">
        <f>IF(A443="","",'Books Register'!M443)</f>
        <v/>
      </c>
      <c r="I443" s="68" t="str">
        <f>IF(A443="","",'Books Register'!N443)</f>
        <v/>
      </c>
      <c r="J443" s="68" t="str">
        <f>IF(A443="","",'Books Register'!O443)</f>
        <v/>
      </c>
      <c r="K443" s="68" t="str">
        <f>IF(A443="","",'Books Register'!P443)</f>
        <v/>
      </c>
      <c r="L443" s="68" t="str">
        <f>IF(A443="","",'Books Register'!AN443)</f>
        <v/>
      </c>
      <c r="M443" s="67" t="str">
        <f>IF(A443="","",'Books Register'!AW443)</f>
        <v/>
      </c>
      <c r="N443" s="67" t="str">
        <f>IF(M443="","",INDEX('GSTR-2B IMS'!$G$5:$G$504,M443))</f>
        <v/>
      </c>
      <c r="O443" s="99" t="str">
        <f>IF(M443="","",INDEX('GSTR-2B IMS'!$H$5:$H$504,M443))</f>
        <v/>
      </c>
      <c r="P443" s="68" t="str">
        <f>IF(M443="","",INDEX('GSTR-2B IMS'!$L$5:$L$504,M443))</f>
        <v/>
      </c>
      <c r="Q443" s="68" t="str">
        <f>IF(M443="","",INDEX('GSTR-2B IMS'!$M$5:$M$504,M443))</f>
        <v/>
      </c>
      <c r="R443" s="68" t="str">
        <f>IF(M443="","",INDEX('GSTR-2B IMS'!$N$5:$N$504,M443))</f>
        <v/>
      </c>
      <c r="S443" s="68" t="str">
        <f>IF(M443="","",INDEX('GSTR-2B IMS'!$O$5:$O$504,M443))</f>
        <v/>
      </c>
      <c r="T443" s="68" t="str">
        <f>IF(M443="","",INDEX('GSTR-2B IMS'!$P$5:$P$504,M443))</f>
        <v/>
      </c>
      <c r="U443" s="68" t="str">
        <f>IF(M443="","",INDEX('GSTR-2B IMS'!$AF$5:$AF$504,M443))</f>
        <v/>
      </c>
      <c r="V443" s="68" t="str">
        <f t="shared" si="12"/>
        <v/>
      </c>
      <c r="W443" s="68" t="str">
        <f t="shared" si="13"/>
        <v/>
      </c>
      <c r="X443" s="67" t="str">
        <f>IF(A443="","",'Books Register'!AX443)</f>
        <v/>
      </c>
      <c r="Y443" s="67" t="str">
        <f>IF(A443="","",'Books Register'!AV443)</f>
        <v/>
      </c>
      <c r="Z443" s="69" t="str">
        <f>IF(A443="","",'Books Register'!AY443)</f>
        <v/>
      </c>
      <c r="AA443" s="70" t="str">
        <f>IF(A443="","",IF(OR(X443="Duplicate",Y443&lt;&gt;"PASS"),"Critical",IF(X443="Only in Books","High",IF(X443="Exact",IF(ABS(N(W443))&gt;=Setup!$B$23,"High","Low"),"Medium"))))</f>
        <v/>
      </c>
    </row>
    <row r="444" spans="1:27" ht="37.950000000000003" customHeight="1" x14ac:dyDescent="0.25">
      <c r="A444" s="98" t="str">
        <f>IF('Books Register'!A444="","",'Books Register'!A444)</f>
        <v/>
      </c>
      <c r="B444" s="67" t="str">
        <f>IF(A444="","",'Books Register'!C444)</f>
        <v/>
      </c>
      <c r="C444" s="67" t="str">
        <f>IF(A444="","",'Books Register'!D444)</f>
        <v/>
      </c>
      <c r="D444" s="67" t="str">
        <f>IF(A444="","",'Books Register'!F444)</f>
        <v/>
      </c>
      <c r="E444" s="67" t="str">
        <f>IF(A444="","",'Books Register'!G444)</f>
        <v/>
      </c>
      <c r="F444" s="99" t="str">
        <f>IF(A444="","",'Books Register'!H444)</f>
        <v/>
      </c>
      <c r="G444" s="68" t="str">
        <f>IF(A444="","",'Books Register'!L444)</f>
        <v/>
      </c>
      <c r="H444" s="68" t="str">
        <f>IF(A444="","",'Books Register'!M444)</f>
        <v/>
      </c>
      <c r="I444" s="68" t="str">
        <f>IF(A444="","",'Books Register'!N444)</f>
        <v/>
      </c>
      <c r="J444" s="68" t="str">
        <f>IF(A444="","",'Books Register'!O444)</f>
        <v/>
      </c>
      <c r="K444" s="68" t="str">
        <f>IF(A444="","",'Books Register'!P444)</f>
        <v/>
      </c>
      <c r="L444" s="68" t="str">
        <f>IF(A444="","",'Books Register'!AN444)</f>
        <v/>
      </c>
      <c r="M444" s="67" t="str">
        <f>IF(A444="","",'Books Register'!AW444)</f>
        <v/>
      </c>
      <c r="N444" s="67" t="str">
        <f>IF(M444="","",INDEX('GSTR-2B IMS'!$G$5:$G$504,M444))</f>
        <v/>
      </c>
      <c r="O444" s="99" t="str">
        <f>IF(M444="","",INDEX('GSTR-2B IMS'!$H$5:$H$504,M444))</f>
        <v/>
      </c>
      <c r="P444" s="68" t="str">
        <f>IF(M444="","",INDEX('GSTR-2B IMS'!$L$5:$L$504,M444))</f>
        <v/>
      </c>
      <c r="Q444" s="68" t="str">
        <f>IF(M444="","",INDEX('GSTR-2B IMS'!$M$5:$M$504,M444))</f>
        <v/>
      </c>
      <c r="R444" s="68" t="str">
        <f>IF(M444="","",INDEX('GSTR-2B IMS'!$N$5:$N$504,M444))</f>
        <v/>
      </c>
      <c r="S444" s="68" t="str">
        <f>IF(M444="","",INDEX('GSTR-2B IMS'!$O$5:$O$504,M444))</f>
        <v/>
      </c>
      <c r="T444" s="68" t="str">
        <f>IF(M444="","",INDEX('GSTR-2B IMS'!$P$5:$P$504,M444))</f>
        <v/>
      </c>
      <c r="U444" s="68" t="str">
        <f>IF(M444="","",INDEX('GSTR-2B IMS'!$AF$5:$AF$504,M444))</f>
        <v/>
      </c>
      <c r="V444" s="68" t="str">
        <f t="shared" si="12"/>
        <v/>
      </c>
      <c r="W444" s="68" t="str">
        <f t="shared" si="13"/>
        <v/>
      </c>
      <c r="X444" s="67" t="str">
        <f>IF(A444="","",'Books Register'!AX444)</f>
        <v/>
      </c>
      <c r="Y444" s="67" t="str">
        <f>IF(A444="","",'Books Register'!AV444)</f>
        <v/>
      </c>
      <c r="Z444" s="69" t="str">
        <f>IF(A444="","",'Books Register'!AY444)</f>
        <v/>
      </c>
      <c r="AA444" s="70" t="str">
        <f>IF(A444="","",IF(OR(X444="Duplicate",Y444&lt;&gt;"PASS"),"Critical",IF(X444="Only in Books","High",IF(X444="Exact",IF(ABS(N(W444))&gt;=Setup!$B$23,"High","Low"),"Medium"))))</f>
        <v/>
      </c>
    </row>
    <row r="445" spans="1:27" ht="37.950000000000003" customHeight="1" x14ac:dyDescent="0.25">
      <c r="A445" s="98" t="str">
        <f>IF('Books Register'!A445="","",'Books Register'!A445)</f>
        <v/>
      </c>
      <c r="B445" s="67" t="str">
        <f>IF(A445="","",'Books Register'!C445)</f>
        <v/>
      </c>
      <c r="C445" s="67" t="str">
        <f>IF(A445="","",'Books Register'!D445)</f>
        <v/>
      </c>
      <c r="D445" s="67" t="str">
        <f>IF(A445="","",'Books Register'!F445)</f>
        <v/>
      </c>
      <c r="E445" s="67" t="str">
        <f>IF(A445="","",'Books Register'!G445)</f>
        <v/>
      </c>
      <c r="F445" s="99" t="str">
        <f>IF(A445="","",'Books Register'!H445)</f>
        <v/>
      </c>
      <c r="G445" s="68" t="str">
        <f>IF(A445="","",'Books Register'!L445)</f>
        <v/>
      </c>
      <c r="H445" s="68" t="str">
        <f>IF(A445="","",'Books Register'!M445)</f>
        <v/>
      </c>
      <c r="I445" s="68" t="str">
        <f>IF(A445="","",'Books Register'!N445)</f>
        <v/>
      </c>
      <c r="J445" s="68" t="str">
        <f>IF(A445="","",'Books Register'!O445)</f>
        <v/>
      </c>
      <c r="K445" s="68" t="str">
        <f>IF(A445="","",'Books Register'!P445)</f>
        <v/>
      </c>
      <c r="L445" s="68" t="str">
        <f>IF(A445="","",'Books Register'!AN445)</f>
        <v/>
      </c>
      <c r="M445" s="67" t="str">
        <f>IF(A445="","",'Books Register'!AW445)</f>
        <v/>
      </c>
      <c r="N445" s="67" t="str">
        <f>IF(M445="","",INDEX('GSTR-2B IMS'!$G$5:$G$504,M445))</f>
        <v/>
      </c>
      <c r="O445" s="99" t="str">
        <f>IF(M445="","",INDEX('GSTR-2B IMS'!$H$5:$H$504,M445))</f>
        <v/>
      </c>
      <c r="P445" s="68" t="str">
        <f>IF(M445="","",INDEX('GSTR-2B IMS'!$L$5:$L$504,M445))</f>
        <v/>
      </c>
      <c r="Q445" s="68" t="str">
        <f>IF(M445="","",INDEX('GSTR-2B IMS'!$M$5:$M$504,M445))</f>
        <v/>
      </c>
      <c r="R445" s="68" t="str">
        <f>IF(M445="","",INDEX('GSTR-2B IMS'!$N$5:$N$504,M445))</f>
        <v/>
      </c>
      <c r="S445" s="68" t="str">
        <f>IF(M445="","",INDEX('GSTR-2B IMS'!$O$5:$O$504,M445))</f>
        <v/>
      </c>
      <c r="T445" s="68" t="str">
        <f>IF(M445="","",INDEX('GSTR-2B IMS'!$P$5:$P$504,M445))</f>
        <v/>
      </c>
      <c r="U445" s="68" t="str">
        <f>IF(M445="","",INDEX('GSTR-2B IMS'!$AF$5:$AF$504,M445))</f>
        <v/>
      </c>
      <c r="V445" s="68" t="str">
        <f t="shared" si="12"/>
        <v/>
      </c>
      <c r="W445" s="68" t="str">
        <f t="shared" si="13"/>
        <v/>
      </c>
      <c r="X445" s="67" t="str">
        <f>IF(A445="","",'Books Register'!AX445)</f>
        <v/>
      </c>
      <c r="Y445" s="67" t="str">
        <f>IF(A445="","",'Books Register'!AV445)</f>
        <v/>
      </c>
      <c r="Z445" s="69" t="str">
        <f>IF(A445="","",'Books Register'!AY445)</f>
        <v/>
      </c>
      <c r="AA445" s="70" t="str">
        <f>IF(A445="","",IF(OR(X445="Duplicate",Y445&lt;&gt;"PASS"),"Critical",IF(X445="Only in Books","High",IF(X445="Exact",IF(ABS(N(W445))&gt;=Setup!$B$23,"High","Low"),"Medium"))))</f>
        <v/>
      </c>
    </row>
    <row r="446" spans="1:27" ht="37.950000000000003" customHeight="1" x14ac:dyDescent="0.25">
      <c r="A446" s="98" t="str">
        <f>IF('Books Register'!A446="","",'Books Register'!A446)</f>
        <v/>
      </c>
      <c r="B446" s="67" t="str">
        <f>IF(A446="","",'Books Register'!C446)</f>
        <v/>
      </c>
      <c r="C446" s="67" t="str">
        <f>IF(A446="","",'Books Register'!D446)</f>
        <v/>
      </c>
      <c r="D446" s="67" t="str">
        <f>IF(A446="","",'Books Register'!F446)</f>
        <v/>
      </c>
      <c r="E446" s="67" t="str">
        <f>IF(A446="","",'Books Register'!G446)</f>
        <v/>
      </c>
      <c r="F446" s="99" t="str">
        <f>IF(A446="","",'Books Register'!H446)</f>
        <v/>
      </c>
      <c r="G446" s="68" t="str">
        <f>IF(A446="","",'Books Register'!L446)</f>
        <v/>
      </c>
      <c r="H446" s="68" t="str">
        <f>IF(A446="","",'Books Register'!M446)</f>
        <v/>
      </c>
      <c r="I446" s="68" t="str">
        <f>IF(A446="","",'Books Register'!N446)</f>
        <v/>
      </c>
      <c r="J446" s="68" t="str">
        <f>IF(A446="","",'Books Register'!O446)</f>
        <v/>
      </c>
      <c r="K446" s="68" t="str">
        <f>IF(A446="","",'Books Register'!P446)</f>
        <v/>
      </c>
      <c r="L446" s="68" t="str">
        <f>IF(A446="","",'Books Register'!AN446)</f>
        <v/>
      </c>
      <c r="M446" s="67" t="str">
        <f>IF(A446="","",'Books Register'!AW446)</f>
        <v/>
      </c>
      <c r="N446" s="67" t="str">
        <f>IF(M446="","",INDEX('GSTR-2B IMS'!$G$5:$G$504,M446))</f>
        <v/>
      </c>
      <c r="O446" s="99" t="str">
        <f>IF(M446="","",INDEX('GSTR-2B IMS'!$H$5:$H$504,M446))</f>
        <v/>
      </c>
      <c r="P446" s="68" t="str">
        <f>IF(M446="","",INDEX('GSTR-2B IMS'!$L$5:$L$504,M446))</f>
        <v/>
      </c>
      <c r="Q446" s="68" t="str">
        <f>IF(M446="","",INDEX('GSTR-2B IMS'!$M$5:$M$504,M446))</f>
        <v/>
      </c>
      <c r="R446" s="68" t="str">
        <f>IF(M446="","",INDEX('GSTR-2B IMS'!$N$5:$N$504,M446))</f>
        <v/>
      </c>
      <c r="S446" s="68" t="str">
        <f>IF(M446="","",INDEX('GSTR-2B IMS'!$O$5:$O$504,M446))</f>
        <v/>
      </c>
      <c r="T446" s="68" t="str">
        <f>IF(M446="","",INDEX('GSTR-2B IMS'!$P$5:$P$504,M446))</f>
        <v/>
      </c>
      <c r="U446" s="68" t="str">
        <f>IF(M446="","",INDEX('GSTR-2B IMS'!$AF$5:$AF$504,M446))</f>
        <v/>
      </c>
      <c r="V446" s="68" t="str">
        <f t="shared" si="12"/>
        <v/>
      </c>
      <c r="W446" s="68" t="str">
        <f t="shared" si="13"/>
        <v/>
      </c>
      <c r="X446" s="67" t="str">
        <f>IF(A446="","",'Books Register'!AX446)</f>
        <v/>
      </c>
      <c r="Y446" s="67" t="str">
        <f>IF(A446="","",'Books Register'!AV446)</f>
        <v/>
      </c>
      <c r="Z446" s="69" t="str">
        <f>IF(A446="","",'Books Register'!AY446)</f>
        <v/>
      </c>
      <c r="AA446" s="70" t="str">
        <f>IF(A446="","",IF(OR(X446="Duplicate",Y446&lt;&gt;"PASS"),"Critical",IF(X446="Only in Books","High",IF(X446="Exact",IF(ABS(N(W446))&gt;=Setup!$B$23,"High","Low"),"Medium"))))</f>
        <v/>
      </c>
    </row>
    <row r="447" spans="1:27" ht="37.950000000000003" customHeight="1" x14ac:dyDescent="0.25">
      <c r="A447" s="98" t="str">
        <f>IF('Books Register'!A447="","",'Books Register'!A447)</f>
        <v/>
      </c>
      <c r="B447" s="67" t="str">
        <f>IF(A447="","",'Books Register'!C447)</f>
        <v/>
      </c>
      <c r="C447" s="67" t="str">
        <f>IF(A447="","",'Books Register'!D447)</f>
        <v/>
      </c>
      <c r="D447" s="67" t="str">
        <f>IF(A447="","",'Books Register'!F447)</f>
        <v/>
      </c>
      <c r="E447" s="67" t="str">
        <f>IF(A447="","",'Books Register'!G447)</f>
        <v/>
      </c>
      <c r="F447" s="99" t="str">
        <f>IF(A447="","",'Books Register'!H447)</f>
        <v/>
      </c>
      <c r="G447" s="68" t="str">
        <f>IF(A447="","",'Books Register'!L447)</f>
        <v/>
      </c>
      <c r="H447" s="68" t="str">
        <f>IF(A447="","",'Books Register'!M447)</f>
        <v/>
      </c>
      <c r="I447" s="68" t="str">
        <f>IF(A447="","",'Books Register'!N447)</f>
        <v/>
      </c>
      <c r="J447" s="68" t="str">
        <f>IF(A447="","",'Books Register'!O447)</f>
        <v/>
      </c>
      <c r="K447" s="68" t="str">
        <f>IF(A447="","",'Books Register'!P447)</f>
        <v/>
      </c>
      <c r="L447" s="68" t="str">
        <f>IF(A447="","",'Books Register'!AN447)</f>
        <v/>
      </c>
      <c r="M447" s="67" t="str">
        <f>IF(A447="","",'Books Register'!AW447)</f>
        <v/>
      </c>
      <c r="N447" s="67" t="str">
        <f>IF(M447="","",INDEX('GSTR-2B IMS'!$G$5:$G$504,M447))</f>
        <v/>
      </c>
      <c r="O447" s="99" t="str">
        <f>IF(M447="","",INDEX('GSTR-2B IMS'!$H$5:$H$504,M447))</f>
        <v/>
      </c>
      <c r="P447" s="68" t="str">
        <f>IF(M447="","",INDEX('GSTR-2B IMS'!$L$5:$L$504,M447))</f>
        <v/>
      </c>
      <c r="Q447" s="68" t="str">
        <f>IF(M447="","",INDEX('GSTR-2B IMS'!$M$5:$M$504,M447))</f>
        <v/>
      </c>
      <c r="R447" s="68" t="str">
        <f>IF(M447="","",INDEX('GSTR-2B IMS'!$N$5:$N$504,M447))</f>
        <v/>
      </c>
      <c r="S447" s="68" t="str">
        <f>IF(M447="","",INDEX('GSTR-2B IMS'!$O$5:$O$504,M447))</f>
        <v/>
      </c>
      <c r="T447" s="68" t="str">
        <f>IF(M447="","",INDEX('GSTR-2B IMS'!$P$5:$P$504,M447))</f>
        <v/>
      </c>
      <c r="U447" s="68" t="str">
        <f>IF(M447="","",INDEX('GSTR-2B IMS'!$AF$5:$AF$504,M447))</f>
        <v/>
      </c>
      <c r="V447" s="68" t="str">
        <f t="shared" si="12"/>
        <v/>
      </c>
      <c r="W447" s="68" t="str">
        <f t="shared" si="13"/>
        <v/>
      </c>
      <c r="X447" s="67" t="str">
        <f>IF(A447="","",'Books Register'!AX447)</f>
        <v/>
      </c>
      <c r="Y447" s="67" t="str">
        <f>IF(A447="","",'Books Register'!AV447)</f>
        <v/>
      </c>
      <c r="Z447" s="69" t="str">
        <f>IF(A447="","",'Books Register'!AY447)</f>
        <v/>
      </c>
      <c r="AA447" s="70" t="str">
        <f>IF(A447="","",IF(OR(X447="Duplicate",Y447&lt;&gt;"PASS"),"Critical",IF(X447="Only in Books","High",IF(X447="Exact",IF(ABS(N(W447))&gt;=Setup!$B$23,"High","Low"),"Medium"))))</f>
        <v/>
      </c>
    </row>
    <row r="448" spans="1:27" ht="37.950000000000003" customHeight="1" x14ac:dyDescent="0.25">
      <c r="A448" s="98" t="str">
        <f>IF('Books Register'!A448="","",'Books Register'!A448)</f>
        <v/>
      </c>
      <c r="B448" s="67" t="str">
        <f>IF(A448="","",'Books Register'!C448)</f>
        <v/>
      </c>
      <c r="C448" s="67" t="str">
        <f>IF(A448="","",'Books Register'!D448)</f>
        <v/>
      </c>
      <c r="D448" s="67" t="str">
        <f>IF(A448="","",'Books Register'!F448)</f>
        <v/>
      </c>
      <c r="E448" s="67" t="str">
        <f>IF(A448="","",'Books Register'!G448)</f>
        <v/>
      </c>
      <c r="F448" s="99" t="str">
        <f>IF(A448="","",'Books Register'!H448)</f>
        <v/>
      </c>
      <c r="G448" s="68" t="str">
        <f>IF(A448="","",'Books Register'!L448)</f>
        <v/>
      </c>
      <c r="H448" s="68" t="str">
        <f>IF(A448="","",'Books Register'!M448)</f>
        <v/>
      </c>
      <c r="I448" s="68" t="str">
        <f>IF(A448="","",'Books Register'!N448)</f>
        <v/>
      </c>
      <c r="J448" s="68" t="str">
        <f>IF(A448="","",'Books Register'!O448)</f>
        <v/>
      </c>
      <c r="K448" s="68" t="str">
        <f>IF(A448="","",'Books Register'!P448)</f>
        <v/>
      </c>
      <c r="L448" s="68" t="str">
        <f>IF(A448="","",'Books Register'!AN448)</f>
        <v/>
      </c>
      <c r="M448" s="67" t="str">
        <f>IF(A448="","",'Books Register'!AW448)</f>
        <v/>
      </c>
      <c r="N448" s="67" t="str">
        <f>IF(M448="","",INDEX('GSTR-2B IMS'!$G$5:$G$504,M448))</f>
        <v/>
      </c>
      <c r="O448" s="99" t="str">
        <f>IF(M448="","",INDEX('GSTR-2B IMS'!$H$5:$H$504,M448))</f>
        <v/>
      </c>
      <c r="P448" s="68" t="str">
        <f>IF(M448="","",INDEX('GSTR-2B IMS'!$L$5:$L$504,M448))</f>
        <v/>
      </c>
      <c r="Q448" s="68" t="str">
        <f>IF(M448="","",INDEX('GSTR-2B IMS'!$M$5:$M$504,M448))</f>
        <v/>
      </c>
      <c r="R448" s="68" t="str">
        <f>IF(M448="","",INDEX('GSTR-2B IMS'!$N$5:$N$504,M448))</f>
        <v/>
      </c>
      <c r="S448" s="68" t="str">
        <f>IF(M448="","",INDEX('GSTR-2B IMS'!$O$5:$O$504,M448))</f>
        <v/>
      </c>
      <c r="T448" s="68" t="str">
        <f>IF(M448="","",INDEX('GSTR-2B IMS'!$P$5:$P$504,M448))</f>
        <v/>
      </c>
      <c r="U448" s="68" t="str">
        <f>IF(M448="","",INDEX('GSTR-2B IMS'!$AF$5:$AF$504,M448))</f>
        <v/>
      </c>
      <c r="V448" s="68" t="str">
        <f t="shared" si="12"/>
        <v/>
      </c>
      <c r="W448" s="68" t="str">
        <f t="shared" si="13"/>
        <v/>
      </c>
      <c r="X448" s="67" t="str">
        <f>IF(A448="","",'Books Register'!AX448)</f>
        <v/>
      </c>
      <c r="Y448" s="67" t="str">
        <f>IF(A448="","",'Books Register'!AV448)</f>
        <v/>
      </c>
      <c r="Z448" s="69" t="str">
        <f>IF(A448="","",'Books Register'!AY448)</f>
        <v/>
      </c>
      <c r="AA448" s="70" t="str">
        <f>IF(A448="","",IF(OR(X448="Duplicate",Y448&lt;&gt;"PASS"),"Critical",IF(X448="Only in Books","High",IF(X448="Exact",IF(ABS(N(W448))&gt;=Setup!$B$23,"High","Low"),"Medium"))))</f>
        <v/>
      </c>
    </row>
    <row r="449" spans="1:27" ht="37.950000000000003" customHeight="1" x14ac:dyDescent="0.25">
      <c r="A449" s="98" t="str">
        <f>IF('Books Register'!A449="","",'Books Register'!A449)</f>
        <v/>
      </c>
      <c r="B449" s="67" t="str">
        <f>IF(A449="","",'Books Register'!C449)</f>
        <v/>
      </c>
      <c r="C449" s="67" t="str">
        <f>IF(A449="","",'Books Register'!D449)</f>
        <v/>
      </c>
      <c r="D449" s="67" t="str">
        <f>IF(A449="","",'Books Register'!F449)</f>
        <v/>
      </c>
      <c r="E449" s="67" t="str">
        <f>IF(A449="","",'Books Register'!G449)</f>
        <v/>
      </c>
      <c r="F449" s="99" t="str">
        <f>IF(A449="","",'Books Register'!H449)</f>
        <v/>
      </c>
      <c r="G449" s="68" t="str">
        <f>IF(A449="","",'Books Register'!L449)</f>
        <v/>
      </c>
      <c r="H449" s="68" t="str">
        <f>IF(A449="","",'Books Register'!M449)</f>
        <v/>
      </c>
      <c r="I449" s="68" t="str">
        <f>IF(A449="","",'Books Register'!N449)</f>
        <v/>
      </c>
      <c r="J449" s="68" t="str">
        <f>IF(A449="","",'Books Register'!O449)</f>
        <v/>
      </c>
      <c r="K449" s="68" t="str">
        <f>IF(A449="","",'Books Register'!P449)</f>
        <v/>
      </c>
      <c r="L449" s="68" t="str">
        <f>IF(A449="","",'Books Register'!AN449)</f>
        <v/>
      </c>
      <c r="M449" s="67" t="str">
        <f>IF(A449="","",'Books Register'!AW449)</f>
        <v/>
      </c>
      <c r="N449" s="67" t="str">
        <f>IF(M449="","",INDEX('GSTR-2B IMS'!$G$5:$G$504,M449))</f>
        <v/>
      </c>
      <c r="O449" s="99" t="str">
        <f>IF(M449="","",INDEX('GSTR-2B IMS'!$H$5:$H$504,M449))</f>
        <v/>
      </c>
      <c r="P449" s="68" t="str">
        <f>IF(M449="","",INDEX('GSTR-2B IMS'!$L$5:$L$504,M449))</f>
        <v/>
      </c>
      <c r="Q449" s="68" t="str">
        <f>IF(M449="","",INDEX('GSTR-2B IMS'!$M$5:$M$504,M449))</f>
        <v/>
      </c>
      <c r="R449" s="68" t="str">
        <f>IF(M449="","",INDEX('GSTR-2B IMS'!$N$5:$N$504,M449))</f>
        <v/>
      </c>
      <c r="S449" s="68" t="str">
        <f>IF(M449="","",INDEX('GSTR-2B IMS'!$O$5:$O$504,M449))</f>
        <v/>
      </c>
      <c r="T449" s="68" t="str">
        <f>IF(M449="","",INDEX('GSTR-2B IMS'!$P$5:$P$504,M449))</f>
        <v/>
      </c>
      <c r="U449" s="68" t="str">
        <f>IF(M449="","",INDEX('GSTR-2B IMS'!$AF$5:$AF$504,M449))</f>
        <v/>
      </c>
      <c r="V449" s="68" t="str">
        <f t="shared" si="12"/>
        <v/>
      </c>
      <c r="W449" s="68" t="str">
        <f t="shared" si="13"/>
        <v/>
      </c>
      <c r="X449" s="67" t="str">
        <f>IF(A449="","",'Books Register'!AX449)</f>
        <v/>
      </c>
      <c r="Y449" s="67" t="str">
        <f>IF(A449="","",'Books Register'!AV449)</f>
        <v/>
      </c>
      <c r="Z449" s="69" t="str">
        <f>IF(A449="","",'Books Register'!AY449)</f>
        <v/>
      </c>
      <c r="AA449" s="70" t="str">
        <f>IF(A449="","",IF(OR(X449="Duplicate",Y449&lt;&gt;"PASS"),"Critical",IF(X449="Only in Books","High",IF(X449="Exact",IF(ABS(N(W449))&gt;=Setup!$B$23,"High","Low"),"Medium"))))</f>
        <v/>
      </c>
    </row>
    <row r="450" spans="1:27" ht="37.950000000000003" customHeight="1" x14ac:dyDescent="0.25">
      <c r="A450" s="98" t="str">
        <f>IF('Books Register'!A450="","",'Books Register'!A450)</f>
        <v/>
      </c>
      <c r="B450" s="67" t="str">
        <f>IF(A450="","",'Books Register'!C450)</f>
        <v/>
      </c>
      <c r="C450" s="67" t="str">
        <f>IF(A450="","",'Books Register'!D450)</f>
        <v/>
      </c>
      <c r="D450" s="67" t="str">
        <f>IF(A450="","",'Books Register'!F450)</f>
        <v/>
      </c>
      <c r="E450" s="67" t="str">
        <f>IF(A450="","",'Books Register'!G450)</f>
        <v/>
      </c>
      <c r="F450" s="99" t="str">
        <f>IF(A450="","",'Books Register'!H450)</f>
        <v/>
      </c>
      <c r="G450" s="68" t="str">
        <f>IF(A450="","",'Books Register'!L450)</f>
        <v/>
      </c>
      <c r="H450" s="68" t="str">
        <f>IF(A450="","",'Books Register'!M450)</f>
        <v/>
      </c>
      <c r="I450" s="68" t="str">
        <f>IF(A450="","",'Books Register'!N450)</f>
        <v/>
      </c>
      <c r="J450" s="68" t="str">
        <f>IF(A450="","",'Books Register'!O450)</f>
        <v/>
      </c>
      <c r="K450" s="68" t="str">
        <f>IF(A450="","",'Books Register'!P450)</f>
        <v/>
      </c>
      <c r="L450" s="68" t="str">
        <f>IF(A450="","",'Books Register'!AN450)</f>
        <v/>
      </c>
      <c r="M450" s="67" t="str">
        <f>IF(A450="","",'Books Register'!AW450)</f>
        <v/>
      </c>
      <c r="N450" s="67" t="str">
        <f>IF(M450="","",INDEX('GSTR-2B IMS'!$G$5:$G$504,M450))</f>
        <v/>
      </c>
      <c r="O450" s="99" t="str">
        <f>IF(M450="","",INDEX('GSTR-2B IMS'!$H$5:$H$504,M450))</f>
        <v/>
      </c>
      <c r="P450" s="68" t="str">
        <f>IF(M450="","",INDEX('GSTR-2B IMS'!$L$5:$L$504,M450))</f>
        <v/>
      </c>
      <c r="Q450" s="68" t="str">
        <f>IF(M450="","",INDEX('GSTR-2B IMS'!$M$5:$M$504,M450))</f>
        <v/>
      </c>
      <c r="R450" s="68" t="str">
        <f>IF(M450="","",INDEX('GSTR-2B IMS'!$N$5:$N$504,M450))</f>
        <v/>
      </c>
      <c r="S450" s="68" t="str">
        <f>IF(M450="","",INDEX('GSTR-2B IMS'!$O$5:$O$504,M450))</f>
        <v/>
      </c>
      <c r="T450" s="68" t="str">
        <f>IF(M450="","",INDEX('GSTR-2B IMS'!$P$5:$P$504,M450))</f>
        <v/>
      </c>
      <c r="U450" s="68" t="str">
        <f>IF(M450="","",INDEX('GSTR-2B IMS'!$AF$5:$AF$504,M450))</f>
        <v/>
      </c>
      <c r="V450" s="68" t="str">
        <f t="shared" si="12"/>
        <v/>
      </c>
      <c r="W450" s="68" t="str">
        <f t="shared" si="13"/>
        <v/>
      </c>
      <c r="X450" s="67" t="str">
        <f>IF(A450="","",'Books Register'!AX450)</f>
        <v/>
      </c>
      <c r="Y450" s="67" t="str">
        <f>IF(A450="","",'Books Register'!AV450)</f>
        <v/>
      </c>
      <c r="Z450" s="69" t="str">
        <f>IF(A450="","",'Books Register'!AY450)</f>
        <v/>
      </c>
      <c r="AA450" s="70" t="str">
        <f>IF(A450="","",IF(OR(X450="Duplicate",Y450&lt;&gt;"PASS"),"Critical",IF(X450="Only in Books","High",IF(X450="Exact",IF(ABS(N(W450))&gt;=Setup!$B$23,"High","Low"),"Medium"))))</f>
        <v/>
      </c>
    </row>
    <row r="451" spans="1:27" ht="37.950000000000003" customHeight="1" x14ac:dyDescent="0.25">
      <c r="A451" s="98" t="str">
        <f>IF('Books Register'!A451="","",'Books Register'!A451)</f>
        <v/>
      </c>
      <c r="B451" s="67" t="str">
        <f>IF(A451="","",'Books Register'!C451)</f>
        <v/>
      </c>
      <c r="C451" s="67" t="str">
        <f>IF(A451="","",'Books Register'!D451)</f>
        <v/>
      </c>
      <c r="D451" s="67" t="str">
        <f>IF(A451="","",'Books Register'!F451)</f>
        <v/>
      </c>
      <c r="E451" s="67" t="str">
        <f>IF(A451="","",'Books Register'!G451)</f>
        <v/>
      </c>
      <c r="F451" s="99" t="str">
        <f>IF(A451="","",'Books Register'!H451)</f>
        <v/>
      </c>
      <c r="G451" s="68" t="str">
        <f>IF(A451="","",'Books Register'!L451)</f>
        <v/>
      </c>
      <c r="H451" s="68" t="str">
        <f>IF(A451="","",'Books Register'!M451)</f>
        <v/>
      </c>
      <c r="I451" s="68" t="str">
        <f>IF(A451="","",'Books Register'!N451)</f>
        <v/>
      </c>
      <c r="J451" s="68" t="str">
        <f>IF(A451="","",'Books Register'!O451)</f>
        <v/>
      </c>
      <c r="K451" s="68" t="str">
        <f>IF(A451="","",'Books Register'!P451)</f>
        <v/>
      </c>
      <c r="L451" s="68" t="str">
        <f>IF(A451="","",'Books Register'!AN451)</f>
        <v/>
      </c>
      <c r="M451" s="67" t="str">
        <f>IF(A451="","",'Books Register'!AW451)</f>
        <v/>
      </c>
      <c r="N451" s="67" t="str">
        <f>IF(M451="","",INDEX('GSTR-2B IMS'!$G$5:$G$504,M451))</f>
        <v/>
      </c>
      <c r="O451" s="99" t="str">
        <f>IF(M451="","",INDEX('GSTR-2B IMS'!$H$5:$H$504,M451))</f>
        <v/>
      </c>
      <c r="P451" s="68" t="str">
        <f>IF(M451="","",INDEX('GSTR-2B IMS'!$L$5:$L$504,M451))</f>
        <v/>
      </c>
      <c r="Q451" s="68" t="str">
        <f>IF(M451="","",INDEX('GSTR-2B IMS'!$M$5:$M$504,M451))</f>
        <v/>
      </c>
      <c r="R451" s="68" t="str">
        <f>IF(M451="","",INDEX('GSTR-2B IMS'!$N$5:$N$504,M451))</f>
        <v/>
      </c>
      <c r="S451" s="68" t="str">
        <f>IF(M451="","",INDEX('GSTR-2B IMS'!$O$5:$O$504,M451))</f>
        <v/>
      </c>
      <c r="T451" s="68" t="str">
        <f>IF(M451="","",INDEX('GSTR-2B IMS'!$P$5:$P$504,M451))</f>
        <v/>
      </c>
      <c r="U451" s="68" t="str">
        <f>IF(M451="","",INDEX('GSTR-2B IMS'!$AF$5:$AF$504,M451))</f>
        <v/>
      </c>
      <c r="V451" s="68" t="str">
        <f t="shared" si="12"/>
        <v/>
      </c>
      <c r="W451" s="68" t="str">
        <f t="shared" si="13"/>
        <v/>
      </c>
      <c r="X451" s="67" t="str">
        <f>IF(A451="","",'Books Register'!AX451)</f>
        <v/>
      </c>
      <c r="Y451" s="67" t="str">
        <f>IF(A451="","",'Books Register'!AV451)</f>
        <v/>
      </c>
      <c r="Z451" s="69" t="str">
        <f>IF(A451="","",'Books Register'!AY451)</f>
        <v/>
      </c>
      <c r="AA451" s="70" t="str">
        <f>IF(A451="","",IF(OR(X451="Duplicate",Y451&lt;&gt;"PASS"),"Critical",IF(X451="Only in Books","High",IF(X451="Exact",IF(ABS(N(W451))&gt;=Setup!$B$23,"High","Low"),"Medium"))))</f>
        <v/>
      </c>
    </row>
    <row r="452" spans="1:27" ht="37.950000000000003" customHeight="1" x14ac:dyDescent="0.25">
      <c r="A452" s="98" t="str">
        <f>IF('Books Register'!A452="","",'Books Register'!A452)</f>
        <v/>
      </c>
      <c r="B452" s="67" t="str">
        <f>IF(A452="","",'Books Register'!C452)</f>
        <v/>
      </c>
      <c r="C452" s="67" t="str">
        <f>IF(A452="","",'Books Register'!D452)</f>
        <v/>
      </c>
      <c r="D452" s="67" t="str">
        <f>IF(A452="","",'Books Register'!F452)</f>
        <v/>
      </c>
      <c r="E452" s="67" t="str">
        <f>IF(A452="","",'Books Register'!G452)</f>
        <v/>
      </c>
      <c r="F452" s="99" t="str">
        <f>IF(A452="","",'Books Register'!H452)</f>
        <v/>
      </c>
      <c r="G452" s="68" t="str">
        <f>IF(A452="","",'Books Register'!L452)</f>
        <v/>
      </c>
      <c r="H452" s="68" t="str">
        <f>IF(A452="","",'Books Register'!M452)</f>
        <v/>
      </c>
      <c r="I452" s="68" t="str">
        <f>IF(A452="","",'Books Register'!N452)</f>
        <v/>
      </c>
      <c r="J452" s="68" t="str">
        <f>IF(A452="","",'Books Register'!O452)</f>
        <v/>
      </c>
      <c r="K452" s="68" t="str">
        <f>IF(A452="","",'Books Register'!P452)</f>
        <v/>
      </c>
      <c r="L452" s="68" t="str">
        <f>IF(A452="","",'Books Register'!AN452)</f>
        <v/>
      </c>
      <c r="M452" s="67" t="str">
        <f>IF(A452="","",'Books Register'!AW452)</f>
        <v/>
      </c>
      <c r="N452" s="67" t="str">
        <f>IF(M452="","",INDEX('GSTR-2B IMS'!$G$5:$G$504,M452))</f>
        <v/>
      </c>
      <c r="O452" s="99" t="str">
        <f>IF(M452="","",INDEX('GSTR-2B IMS'!$H$5:$H$504,M452))</f>
        <v/>
      </c>
      <c r="P452" s="68" t="str">
        <f>IF(M452="","",INDEX('GSTR-2B IMS'!$L$5:$L$504,M452))</f>
        <v/>
      </c>
      <c r="Q452" s="68" t="str">
        <f>IF(M452="","",INDEX('GSTR-2B IMS'!$M$5:$M$504,M452))</f>
        <v/>
      </c>
      <c r="R452" s="68" t="str">
        <f>IF(M452="","",INDEX('GSTR-2B IMS'!$N$5:$N$504,M452))</f>
        <v/>
      </c>
      <c r="S452" s="68" t="str">
        <f>IF(M452="","",INDEX('GSTR-2B IMS'!$O$5:$O$504,M452))</f>
        <v/>
      </c>
      <c r="T452" s="68" t="str">
        <f>IF(M452="","",INDEX('GSTR-2B IMS'!$P$5:$P$504,M452))</f>
        <v/>
      </c>
      <c r="U452" s="68" t="str">
        <f>IF(M452="","",INDEX('GSTR-2B IMS'!$AF$5:$AF$504,M452))</f>
        <v/>
      </c>
      <c r="V452" s="68" t="str">
        <f t="shared" si="12"/>
        <v/>
      </c>
      <c r="W452" s="68" t="str">
        <f t="shared" si="13"/>
        <v/>
      </c>
      <c r="X452" s="67" t="str">
        <f>IF(A452="","",'Books Register'!AX452)</f>
        <v/>
      </c>
      <c r="Y452" s="67" t="str">
        <f>IF(A452="","",'Books Register'!AV452)</f>
        <v/>
      </c>
      <c r="Z452" s="69" t="str">
        <f>IF(A452="","",'Books Register'!AY452)</f>
        <v/>
      </c>
      <c r="AA452" s="70" t="str">
        <f>IF(A452="","",IF(OR(X452="Duplicate",Y452&lt;&gt;"PASS"),"Critical",IF(X452="Only in Books","High",IF(X452="Exact",IF(ABS(N(W452))&gt;=Setup!$B$23,"High","Low"),"Medium"))))</f>
        <v/>
      </c>
    </row>
    <row r="453" spans="1:27" ht="37.950000000000003" customHeight="1" x14ac:dyDescent="0.25">
      <c r="A453" s="98" t="str">
        <f>IF('Books Register'!A453="","",'Books Register'!A453)</f>
        <v/>
      </c>
      <c r="B453" s="67" t="str">
        <f>IF(A453="","",'Books Register'!C453)</f>
        <v/>
      </c>
      <c r="C453" s="67" t="str">
        <f>IF(A453="","",'Books Register'!D453)</f>
        <v/>
      </c>
      <c r="D453" s="67" t="str">
        <f>IF(A453="","",'Books Register'!F453)</f>
        <v/>
      </c>
      <c r="E453" s="67" t="str">
        <f>IF(A453="","",'Books Register'!G453)</f>
        <v/>
      </c>
      <c r="F453" s="99" t="str">
        <f>IF(A453="","",'Books Register'!H453)</f>
        <v/>
      </c>
      <c r="G453" s="68" t="str">
        <f>IF(A453="","",'Books Register'!L453)</f>
        <v/>
      </c>
      <c r="H453" s="68" t="str">
        <f>IF(A453="","",'Books Register'!M453)</f>
        <v/>
      </c>
      <c r="I453" s="68" t="str">
        <f>IF(A453="","",'Books Register'!N453)</f>
        <v/>
      </c>
      <c r="J453" s="68" t="str">
        <f>IF(A453="","",'Books Register'!O453)</f>
        <v/>
      </c>
      <c r="K453" s="68" t="str">
        <f>IF(A453="","",'Books Register'!P453)</f>
        <v/>
      </c>
      <c r="L453" s="68" t="str">
        <f>IF(A453="","",'Books Register'!AN453)</f>
        <v/>
      </c>
      <c r="M453" s="67" t="str">
        <f>IF(A453="","",'Books Register'!AW453)</f>
        <v/>
      </c>
      <c r="N453" s="67" t="str">
        <f>IF(M453="","",INDEX('GSTR-2B IMS'!$G$5:$G$504,M453))</f>
        <v/>
      </c>
      <c r="O453" s="99" t="str">
        <f>IF(M453="","",INDEX('GSTR-2B IMS'!$H$5:$H$504,M453))</f>
        <v/>
      </c>
      <c r="P453" s="68" t="str">
        <f>IF(M453="","",INDEX('GSTR-2B IMS'!$L$5:$L$504,M453))</f>
        <v/>
      </c>
      <c r="Q453" s="68" t="str">
        <f>IF(M453="","",INDEX('GSTR-2B IMS'!$M$5:$M$504,M453))</f>
        <v/>
      </c>
      <c r="R453" s="68" t="str">
        <f>IF(M453="","",INDEX('GSTR-2B IMS'!$N$5:$N$504,M453))</f>
        <v/>
      </c>
      <c r="S453" s="68" t="str">
        <f>IF(M453="","",INDEX('GSTR-2B IMS'!$O$5:$O$504,M453))</f>
        <v/>
      </c>
      <c r="T453" s="68" t="str">
        <f>IF(M453="","",INDEX('GSTR-2B IMS'!$P$5:$P$504,M453))</f>
        <v/>
      </c>
      <c r="U453" s="68" t="str">
        <f>IF(M453="","",INDEX('GSTR-2B IMS'!$AF$5:$AF$504,M453))</f>
        <v/>
      </c>
      <c r="V453" s="68" t="str">
        <f t="shared" ref="V453:V504" si="14">IF(OR(A453="",M453=""),"",G453-P453)</f>
        <v/>
      </c>
      <c r="W453" s="68" t="str">
        <f t="shared" ref="W453:W504" si="15">IF(OR(A453="",M453=""),"",L453-U453)</f>
        <v/>
      </c>
      <c r="X453" s="67" t="str">
        <f>IF(A453="","",'Books Register'!AX453)</f>
        <v/>
      </c>
      <c r="Y453" s="67" t="str">
        <f>IF(A453="","",'Books Register'!AV453)</f>
        <v/>
      </c>
      <c r="Z453" s="69" t="str">
        <f>IF(A453="","",'Books Register'!AY453)</f>
        <v/>
      </c>
      <c r="AA453" s="70" t="str">
        <f>IF(A453="","",IF(OR(X453="Duplicate",Y453&lt;&gt;"PASS"),"Critical",IF(X453="Only in Books","High",IF(X453="Exact",IF(ABS(N(W453))&gt;=Setup!$B$23,"High","Low"),"Medium"))))</f>
        <v/>
      </c>
    </row>
    <row r="454" spans="1:27" ht="37.950000000000003" customHeight="1" x14ac:dyDescent="0.25">
      <c r="A454" s="98" t="str">
        <f>IF('Books Register'!A454="","",'Books Register'!A454)</f>
        <v/>
      </c>
      <c r="B454" s="67" t="str">
        <f>IF(A454="","",'Books Register'!C454)</f>
        <v/>
      </c>
      <c r="C454" s="67" t="str">
        <f>IF(A454="","",'Books Register'!D454)</f>
        <v/>
      </c>
      <c r="D454" s="67" t="str">
        <f>IF(A454="","",'Books Register'!F454)</f>
        <v/>
      </c>
      <c r="E454" s="67" t="str">
        <f>IF(A454="","",'Books Register'!G454)</f>
        <v/>
      </c>
      <c r="F454" s="99" t="str">
        <f>IF(A454="","",'Books Register'!H454)</f>
        <v/>
      </c>
      <c r="G454" s="68" t="str">
        <f>IF(A454="","",'Books Register'!L454)</f>
        <v/>
      </c>
      <c r="H454" s="68" t="str">
        <f>IF(A454="","",'Books Register'!M454)</f>
        <v/>
      </c>
      <c r="I454" s="68" t="str">
        <f>IF(A454="","",'Books Register'!N454)</f>
        <v/>
      </c>
      <c r="J454" s="68" t="str">
        <f>IF(A454="","",'Books Register'!O454)</f>
        <v/>
      </c>
      <c r="K454" s="68" t="str">
        <f>IF(A454="","",'Books Register'!P454)</f>
        <v/>
      </c>
      <c r="L454" s="68" t="str">
        <f>IF(A454="","",'Books Register'!AN454)</f>
        <v/>
      </c>
      <c r="M454" s="67" t="str">
        <f>IF(A454="","",'Books Register'!AW454)</f>
        <v/>
      </c>
      <c r="N454" s="67" t="str">
        <f>IF(M454="","",INDEX('GSTR-2B IMS'!$G$5:$G$504,M454))</f>
        <v/>
      </c>
      <c r="O454" s="99" t="str">
        <f>IF(M454="","",INDEX('GSTR-2B IMS'!$H$5:$H$504,M454))</f>
        <v/>
      </c>
      <c r="P454" s="68" t="str">
        <f>IF(M454="","",INDEX('GSTR-2B IMS'!$L$5:$L$504,M454))</f>
        <v/>
      </c>
      <c r="Q454" s="68" t="str">
        <f>IF(M454="","",INDEX('GSTR-2B IMS'!$M$5:$M$504,M454))</f>
        <v/>
      </c>
      <c r="R454" s="68" t="str">
        <f>IF(M454="","",INDEX('GSTR-2B IMS'!$N$5:$N$504,M454))</f>
        <v/>
      </c>
      <c r="S454" s="68" t="str">
        <f>IF(M454="","",INDEX('GSTR-2B IMS'!$O$5:$O$504,M454))</f>
        <v/>
      </c>
      <c r="T454" s="68" t="str">
        <f>IF(M454="","",INDEX('GSTR-2B IMS'!$P$5:$P$504,M454))</f>
        <v/>
      </c>
      <c r="U454" s="68" t="str">
        <f>IF(M454="","",INDEX('GSTR-2B IMS'!$AF$5:$AF$504,M454))</f>
        <v/>
      </c>
      <c r="V454" s="68" t="str">
        <f t="shared" si="14"/>
        <v/>
      </c>
      <c r="W454" s="68" t="str">
        <f t="shared" si="15"/>
        <v/>
      </c>
      <c r="X454" s="67" t="str">
        <f>IF(A454="","",'Books Register'!AX454)</f>
        <v/>
      </c>
      <c r="Y454" s="67" t="str">
        <f>IF(A454="","",'Books Register'!AV454)</f>
        <v/>
      </c>
      <c r="Z454" s="69" t="str">
        <f>IF(A454="","",'Books Register'!AY454)</f>
        <v/>
      </c>
      <c r="AA454" s="70" t="str">
        <f>IF(A454="","",IF(OR(X454="Duplicate",Y454&lt;&gt;"PASS"),"Critical",IF(X454="Only in Books","High",IF(X454="Exact",IF(ABS(N(W454))&gt;=Setup!$B$23,"High","Low"),"Medium"))))</f>
        <v/>
      </c>
    </row>
    <row r="455" spans="1:27" ht="37.950000000000003" customHeight="1" x14ac:dyDescent="0.25">
      <c r="A455" s="98" t="str">
        <f>IF('Books Register'!A455="","",'Books Register'!A455)</f>
        <v/>
      </c>
      <c r="B455" s="67" t="str">
        <f>IF(A455="","",'Books Register'!C455)</f>
        <v/>
      </c>
      <c r="C455" s="67" t="str">
        <f>IF(A455="","",'Books Register'!D455)</f>
        <v/>
      </c>
      <c r="D455" s="67" t="str">
        <f>IF(A455="","",'Books Register'!F455)</f>
        <v/>
      </c>
      <c r="E455" s="67" t="str">
        <f>IF(A455="","",'Books Register'!G455)</f>
        <v/>
      </c>
      <c r="F455" s="99" t="str">
        <f>IF(A455="","",'Books Register'!H455)</f>
        <v/>
      </c>
      <c r="G455" s="68" t="str">
        <f>IF(A455="","",'Books Register'!L455)</f>
        <v/>
      </c>
      <c r="H455" s="68" t="str">
        <f>IF(A455="","",'Books Register'!M455)</f>
        <v/>
      </c>
      <c r="I455" s="68" t="str">
        <f>IF(A455="","",'Books Register'!N455)</f>
        <v/>
      </c>
      <c r="J455" s="68" t="str">
        <f>IF(A455="","",'Books Register'!O455)</f>
        <v/>
      </c>
      <c r="K455" s="68" t="str">
        <f>IF(A455="","",'Books Register'!P455)</f>
        <v/>
      </c>
      <c r="L455" s="68" t="str">
        <f>IF(A455="","",'Books Register'!AN455)</f>
        <v/>
      </c>
      <c r="M455" s="67" t="str">
        <f>IF(A455="","",'Books Register'!AW455)</f>
        <v/>
      </c>
      <c r="N455" s="67" t="str">
        <f>IF(M455="","",INDEX('GSTR-2B IMS'!$G$5:$G$504,M455))</f>
        <v/>
      </c>
      <c r="O455" s="99" t="str">
        <f>IF(M455="","",INDEX('GSTR-2B IMS'!$H$5:$H$504,M455))</f>
        <v/>
      </c>
      <c r="P455" s="68" t="str">
        <f>IF(M455="","",INDEX('GSTR-2B IMS'!$L$5:$L$504,M455))</f>
        <v/>
      </c>
      <c r="Q455" s="68" t="str">
        <f>IF(M455="","",INDEX('GSTR-2B IMS'!$M$5:$M$504,M455))</f>
        <v/>
      </c>
      <c r="R455" s="68" t="str">
        <f>IF(M455="","",INDEX('GSTR-2B IMS'!$N$5:$N$504,M455))</f>
        <v/>
      </c>
      <c r="S455" s="68" t="str">
        <f>IF(M455="","",INDEX('GSTR-2B IMS'!$O$5:$O$504,M455))</f>
        <v/>
      </c>
      <c r="T455" s="68" t="str">
        <f>IF(M455="","",INDEX('GSTR-2B IMS'!$P$5:$P$504,M455))</f>
        <v/>
      </c>
      <c r="U455" s="68" t="str">
        <f>IF(M455="","",INDEX('GSTR-2B IMS'!$AF$5:$AF$504,M455))</f>
        <v/>
      </c>
      <c r="V455" s="68" t="str">
        <f t="shared" si="14"/>
        <v/>
      </c>
      <c r="W455" s="68" t="str">
        <f t="shared" si="15"/>
        <v/>
      </c>
      <c r="X455" s="67" t="str">
        <f>IF(A455="","",'Books Register'!AX455)</f>
        <v/>
      </c>
      <c r="Y455" s="67" t="str">
        <f>IF(A455="","",'Books Register'!AV455)</f>
        <v/>
      </c>
      <c r="Z455" s="69" t="str">
        <f>IF(A455="","",'Books Register'!AY455)</f>
        <v/>
      </c>
      <c r="AA455" s="70" t="str">
        <f>IF(A455="","",IF(OR(X455="Duplicate",Y455&lt;&gt;"PASS"),"Critical",IF(X455="Only in Books","High",IF(X455="Exact",IF(ABS(N(W455))&gt;=Setup!$B$23,"High","Low"),"Medium"))))</f>
        <v/>
      </c>
    </row>
    <row r="456" spans="1:27" ht="37.950000000000003" customHeight="1" x14ac:dyDescent="0.25">
      <c r="A456" s="98" t="str">
        <f>IF('Books Register'!A456="","",'Books Register'!A456)</f>
        <v/>
      </c>
      <c r="B456" s="67" t="str">
        <f>IF(A456="","",'Books Register'!C456)</f>
        <v/>
      </c>
      <c r="C456" s="67" t="str">
        <f>IF(A456="","",'Books Register'!D456)</f>
        <v/>
      </c>
      <c r="D456" s="67" t="str">
        <f>IF(A456="","",'Books Register'!F456)</f>
        <v/>
      </c>
      <c r="E456" s="67" t="str">
        <f>IF(A456="","",'Books Register'!G456)</f>
        <v/>
      </c>
      <c r="F456" s="99" t="str">
        <f>IF(A456="","",'Books Register'!H456)</f>
        <v/>
      </c>
      <c r="G456" s="68" t="str">
        <f>IF(A456="","",'Books Register'!L456)</f>
        <v/>
      </c>
      <c r="H456" s="68" t="str">
        <f>IF(A456="","",'Books Register'!M456)</f>
        <v/>
      </c>
      <c r="I456" s="68" t="str">
        <f>IF(A456="","",'Books Register'!N456)</f>
        <v/>
      </c>
      <c r="J456" s="68" t="str">
        <f>IF(A456="","",'Books Register'!O456)</f>
        <v/>
      </c>
      <c r="K456" s="68" t="str">
        <f>IF(A456="","",'Books Register'!P456)</f>
        <v/>
      </c>
      <c r="L456" s="68" t="str">
        <f>IF(A456="","",'Books Register'!AN456)</f>
        <v/>
      </c>
      <c r="M456" s="67" t="str">
        <f>IF(A456="","",'Books Register'!AW456)</f>
        <v/>
      </c>
      <c r="N456" s="67" t="str">
        <f>IF(M456="","",INDEX('GSTR-2B IMS'!$G$5:$G$504,M456))</f>
        <v/>
      </c>
      <c r="O456" s="99" t="str">
        <f>IF(M456="","",INDEX('GSTR-2B IMS'!$H$5:$H$504,M456))</f>
        <v/>
      </c>
      <c r="P456" s="68" t="str">
        <f>IF(M456="","",INDEX('GSTR-2B IMS'!$L$5:$L$504,M456))</f>
        <v/>
      </c>
      <c r="Q456" s="68" t="str">
        <f>IF(M456="","",INDEX('GSTR-2B IMS'!$M$5:$M$504,M456))</f>
        <v/>
      </c>
      <c r="R456" s="68" t="str">
        <f>IF(M456="","",INDEX('GSTR-2B IMS'!$N$5:$N$504,M456))</f>
        <v/>
      </c>
      <c r="S456" s="68" t="str">
        <f>IF(M456="","",INDEX('GSTR-2B IMS'!$O$5:$O$504,M456))</f>
        <v/>
      </c>
      <c r="T456" s="68" t="str">
        <f>IF(M456="","",INDEX('GSTR-2B IMS'!$P$5:$P$504,M456))</f>
        <v/>
      </c>
      <c r="U456" s="68" t="str">
        <f>IF(M456="","",INDEX('GSTR-2B IMS'!$AF$5:$AF$504,M456))</f>
        <v/>
      </c>
      <c r="V456" s="68" t="str">
        <f t="shared" si="14"/>
        <v/>
      </c>
      <c r="W456" s="68" t="str">
        <f t="shared" si="15"/>
        <v/>
      </c>
      <c r="X456" s="67" t="str">
        <f>IF(A456="","",'Books Register'!AX456)</f>
        <v/>
      </c>
      <c r="Y456" s="67" t="str">
        <f>IF(A456="","",'Books Register'!AV456)</f>
        <v/>
      </c>
      <c r="Z456" s="69" t="str">
        <f>IF(A456="","",'Books Register'!AY456)</f>
        <v/>
      </c>
      <c r="AA456" s="70" t="str">
        <f>IF(A456="","",IF(OR(X456="Duplicate",Y456&lt;&gt;"PASS"),"Critical",IF(X456="Only in Books","High",IF(X456="Exact",IF(ABS(N(W456))&gt;=Setup!$B$23,"High","Low"),"Medium"))))</f>
        <v/>
      </c>
    </row>
    <row r="457" spans="1:27" ht="37.950000000000003" customHeight="1" x14ac:dyDescent="0.25">
      <c r="A457" s="98" t="str">
        <f>IF('Books Register'!A457="","",'Books Register'!A457)</f>
        <v/>
      </c>
      <c r="B457" s="67" t="str">
        <f>IF(A457="","",'Books Register'!C457)</f>
        <v/>
      </c>
      <c r="C457" s="67" t="str">
        <f>IF(A457="","",'Books Register'!D457)</f>
        <v/>
      </c>
      <c r="D457" s="67" t="str">
        <f>IF(A457="","",'Books Register'!F457)</f>
        <v/>
      </c>
      <c r="E457" s="67" t="str">
        <f>IF(A457="","",'Books Register'!G457)</f>
        <v/>
      </c>
      <c r="F457" s="99" t="str">
        <f>IF(A457="","",'Books Register'!H457)</f>
        <v/>
      </c>
      <c r="G457" s="68" t="str">
        <f>IF(A457="","",'Books Register'!L457)</f>
        <v/>
      </c>
      <c r="H457" s="68" t="str">
        <f>IF(A457="","",'Books Register'!M457)</f>
        <v/>
      </c>
      <c r="I457" s="68" t="str">
        <f>IF(A457="","",'Books Register'!N457)</f>
        <v/>
      </c>
      <c r="J457" s="68" t="str">
        <f>IF(A457="","",'Books Register'!O457)</f>
        <v/>
      </c>
      <c r="K457" s="68" t="str">
        <f>IF(A457="","",'Books Register'!P457)</f>
        <v/>
      </c>
      <c r="L457" s="68" t="str">
        <f>IF(A457="","",'Books Register'!AN457)</f>
        <v/>
      </c>
      <c r="M457" s="67" t="str">
        <f>IF(A457="","",'Books Register'!AW457)</f>
        <v/>
      </c>
      <c r="N457" s="67" t="str">
        <f>IF(M457="","",INDEX('GSTR-2B IMS'!$G$5:$G$504,M457))</f>
        <v/>
      </c>
      <c r="O457" s="99" t="str">
        <f>IF(M457="","",INDEX('GSTR-2B IMS'!$H$5:$H$504,M457))</f>
        <v/>
      </c>
      <c r="P457" s="68" t="str">
        <f>IF(M457="","",INDEX('GSTR-2B IMS'!$L$5:$L$504,M457))</f>
        <v/>
      </c>
      <c r="Q457" s="68" t="str">
        <f>IF(M457="","",INDEX('GSTR-2B IMS'!$M$5:$M$504,M457))</f>
        <v/>
      </c>
      <c r="R457" s="68" t="str">
        <f>IF(M457="","",INDEX('GSTR-2B IMS'!$N$5:$N$504,M457))</f>
        <v/>
      </c>
      <c r="S457" s="68" t="str">
        <f>IF(M457="","",INDEX('GSTR-2B IMS'!$O$5:$O$504,M457))</f>
        <v/>
      </c>
      <c r="T457" s="68" t="str">
        <f>IF(M457="","",INDEX('GSTR-2B IMS'!$P$5:$P$504,M457))</f>
        <v/>
      </c>
      <c r="U457" s="68" t="str">
        <f>IF(M457="","",INDEX('GSTR-2B IMS'!$AF$5:$AF$504,M457))</f>
        <v/>
      </c>
      <c r="V457" s="68" t="str">
        <f t="shared" si="14"/>
        <v/>
      </c>
      <c r="W457" s="68" t="str">
        <f t="shared" si="15"/>
        <v/>
      </c>
      <c r="X457" s="67" t="str">
        <f>IF(A457="","",'Books Register'!AX457)</f>
        <v/>
      </c>
      <c r="Y457" s="67" t="str">
        <f>IF(A457="","",'Books Register'!AV457)</f>
        <v/>
      </c>
      <c r="Z457" s="69" t="str">
        <f>IF(A457="","",'Books Register'!AY457)</f>
        <v/>
      </c>
      <c r="AA457" s="70" t="str">
        <f>IF(A457="","",IF(OR(X457="Duplicate",Y457&lt;&gt;"PASS"),"Critical",IF(X457="Only in Books","High",IF(X457="Exact",IF(ABS(N(W457))&gt;=Setup!$B$23,"High","Low"),"Medium"))))</f>
        <v/>
      </c>
    </row>
    <row r="458" spans="1:27" ht="37.950000000000003" customHeight="1" x14ac:dyDescent="0.25">
      <c r="A458" s="98" t="str">
        <f>IF('Books Register'!A458="","",'Books Register'!A458)</f>
        <v/>
      </c>
      <c r="B458" s="67" t="str">
        <f>IF(A458="","",'Books Register'!C458)</f>
        <v/>
      </c>
      <c r="C458" s="67" t="str">
        <f>IF(A458="","",'Books Register'!D458)</f>
        <v/>
      </c>
      <c r="D458" s="67" t="str">
        <f>IF(A458="","",'Books Register'!F458)</f>
        <v/>
      </c>
      <c r="E458" s="67" t="str">
        <f>IF(A458="","",'Books Register'!G458)</f>
        <v/>
      </c>
      <c r="F458" s="99" t="str">
        <f>IF(A458="","",'Books Register'!H458)</f>
        <v/>
      </c>
      <c r="G458" s="68" t="str">
        <f>IF(A458="","",'Books Register'!L458)</f>
        <v/>
      </c>
      <c r="H458" s="68" t="str">
        <f>IF(A458="","",'Books Register'!M458)</f>
        <v/>
      </c>
      <c r="I458" s="68" t="str">
        <f>IF(A458="","",'Books Register'!N458)</f>
        <v/>
      </c>
      <c r="J458" s="68" t="str">
        <f>IF(A458="","",'Books Register'!O458)</f>
        <v/>
      </c>
      <c r="K458" s="68" t="str">
        <f>IF(A458="","",'Books Register'!P458)</f>
        <v/>
      </c>
      <c r="L458" s="68" t="str">
        <f>IF(A458="","",'Books Register'!AN458)</f>
        <v/>
      </c>
      <c r="M458" s="67" t="str">
        <f>IF(A458="","",'Books Register'!AW458)</f>
        <v/>
      </c>
      <c r="N458" s="67" t="str">
        <f>IF(M458="","",INDEX('GSTR-2B IMS'!$G$5:$G$504,M458))</f>
        <v/>
      </c>
      <c r="O458" s="99" t="str">
        <f>IF(M458="","",INDEX('GSTR-2B IMS'!$H$5:$H$504,M458))</f>
        <v/>
      </c>
      <c r="P458" s="68" t="str">
        <f>IF(M458="","",INDEX('GSTR-2B IMS'!$L$5:$L$504,M458))</f>
        <v/>
      </c>
      <c r="Q458" s="68" t="str">
        <f>IF(M458="","",INDEX('GSTR-2B IMS'!$M$5:$M$504,M458))</f>
        <v/>
      </c>
      <c r="R458" s="68" t="str">
        <f>IF(M458="","",INDEX('GSTR-2B IMS'!$N$5:$N$504,M458))</f>
        <v/>
      </c>
      <c r="S458" s="68" t="str">
        <f>IF(M458="","",INDEX('GSTR-2B IMS'!$O$5:$O$504,M458))</f>
        <v/>
      </c>
      <c r="T458" s="68" t="str">
        <f>IF(M458="","",INDEX('GSTR-2B IMS'!$P$5:$P$504,M458))</f>
        <v/>
      </c>
      <c r="U458" s="68" t="str">
        <f>IF(M458="","",INDEX('GSTR-2B IMS'!$AF$5:$AF$504,M458))</f>
        <v/>
      </c>
      <c r="V458" s="68" t="str">
        <f t="shared" si="14"/>
        <v/>
      </c>
      <c r="W458" s="68" t="str">
        <f t="shared" si="15"/>
        <v/>
      </c>
      <c r="X458" s="67" t="str">
        <f>IF(A458="","",'Books Register'!AX458)</f>
        <v/>
      </c>
      <c r="Y458" s="67" t="str">
        <f>IF(A458="","",'Books Register'!AV458)</f>
        <v/>
      </c>
      <c r="Z458" s="69" t="str">
        <f>IF(A458="","",'Books Register'!AY458)</f>
        <v/>
      </c>
      <c r="AA458" s="70" t="str">
        <f>IF(A458="","",IF(OR(X458="Duplicate",Y458&lt;&gt;"PASS"),"Critical",IF(X458="Only in Books","High",IF(X458="Exact",IF(ABS(N(W458))&gt;=Setup!$B$23,"High","Low"),"Medium"))))</f>
        <v/>
      </c>
    </row>
    <row r="459" spans="1:27" ht="37.950000000000003" customHeight="1" x14ac:dyDescent="0.25">
      <c r="A459" s="98" t="str">
        <f>IF('Books Register'!A459="","",'Books Register'!A459)</f>
        <v/>
      </c>
      <c r="B459" s="67" t="str">
        <f>IF(A459="","",'Books Register'!C459)</f>
        <v/>
      </c>
      <c r="C459" s="67" t="str">
        <f>IF(A459="","",'Books Register'!D459)</f>
        <v/>
      </c>
      <c r="D459" s="67" t="str">
        <f>IF(A459="","",'Books Register'!F459)</f>
        <v/>
      </c>
      <c r="E459" s="67" t="str">
        <f>IF(A459="","",'Books Register'!G459)</f>
        <v/>
      </c>
      <c r="F459" s="99" t="str">
        <f>IF(A459="","",'Books Register'!H459)</f>
        <v/>
      </c>
      <c r="G459" s="68" t="str">
        <f>IF(A459="","",'Books Register'!L459)</f>
        <v/>
      </c>
      <c r="H459" s="68" t="str">
        <f>IF(A459="","",'Books Register'!M459)</f>
        <v/>
      </c>
      <c r="I459" s="68" t="str">
        <f>IF(A459="","",'Books Register'!N459)</f>
        <v/>
      </c>
      <c r="J459" s="68" t="str">
        <f>IF(A459="","",'Books Register'!O459)</f>
        <v/>
      </c>
      <c r="K459" s="68" t="str">
        <f>IF(A459="","",'Books Register'!P459)</f>
        <v/>
      </c>
      <c r="L459" s="68" t="str">
        <f>IF(A459="","",'Books Register'!AN459)</f>
        <v/>
      </c>
      <c r="M459" s="67" t="str">
        <f>IF(A459="","",'Books Register'!AW459)</f>
        <v/>
      </c>
      <c r="N459" s="67" t="str">
        <f>IF(M459="","",INDEX('GSTR-2B IMS'!$G$5:$G$504,M459))</f>
        <v/>
      </c>
      <c r="O459" s="99" t="str">
        <f>IF(M459="","",INDEX('GSTR-2B IMS'!$H$5:$H$504,M459))</f>
        <v/>
      </c>
      <c r="P459" s="68" t="str">
        <f>IF(M459="","",INDEX('GSTR-2B IMS'!$L$5:$L$504,M459))</f>
        <v/>
      </c>
      <c r="Q459" s="68" t="str">
        <f>IF(M459="","",INDEX('GSTR-2B IMS'!$M$5:$M$504,M459))</f>
        <v/>
      </c>
      <c r="R459" s="68" t="str">
        <f>IF(M459="","",INDEX('GSTR-2B IMS'!$N$5:$N$504,M459))</f>
        <v/>
      </c>
      <c r="S459" s="68" t="str">
        <f>IF(M459="","",INDEX('GSTR-2B IMS'!$O$5:$O$504,M459))</f>
        <v/>
      </c>
      <c r="T459" s="68" t="str">
        <f>IF(M459="","",INDEX('GSTR-2B IMS'!$P$5:$P$504,M459))</f>
        <v/>
      </c>
      <c r="U459" s="68" t="str">
        <f>IF(M459="","",INDEX('GSTR-2B IMS'!$AF$5:$AF$504,M459))</f>
        <v/>
      </c>
      <c r="V459" s="68" t="str">
        <f t="shared" si="14"/>
        <v/>
      </c>
      <c r="W459" s="68" t="str">
        <f t="shared" si="15"/>
        <v/>
      </c>
      <c r="X459" s="67" t="str">
        <f>IF(A459="","",'Books Register'!AX459)</f>
        <v/>
      </c>
      <c r="Y459" s="67" t="str">
        <f>IF(A459="","",'Books Register'!AV459)</f>
        <v/>
      </c>
      <c r="Z459" s="69" t="str">
        <f>IF(A459="","",'Books Register'!AY459)</f>
        <v/>
      </c>
      <c r="AA459" s="70" t="str">
        <f>IF(A459="","",IF(OR(X459="Duplicate",Y459&lt;&gt;"PASS"),"Critical",IF(X459="Only in Books","High",IF(X459="Exact",IF(ABS(N(W459))&gt;=Setup!$B$23,"High","Low"),"Medium"))))</f>
        <v/>
      </c>
    </row>
    <row r="460" spans="1:27" ht="37.950000000000003" customHeight="1" x14ac:dyDescent="0.25">
      <c r="A460" s="98" t="str">
        <f>IF('Books Register'!A460="","",'Books Register'!A460)</f>
        <v/>
      </c>
      <c r="B460" s="67" t="str">
        <f>IF(A460="","",'Books Register'!C460)</f>
        <v/>
      </c>
      <c r="C460" s="67" t="str">
        <f>IF(A460="","",'Books Register'!D460)</f>
        <v/>
      </c>
      <c r="D460" s="67" t="str">
        <f>IF(A460="","",'Books Register'!F460)</f>
        <v/>
      </c>
      <c r="E460" s="67" t="str">
        <f>IF(A460="","",'Books Register'!G460)</f>
        <v/>
      </c>
      <c r="F460" s="99" t="str">
        <f>IF(A460="","",'Books Register'!H460)</f>
        <v/>
      </c>
      <c r="G460" s="68" t="str">
        <f>IF(A460="","",'Books Register'!L460)</f>
        <v/>
      </c>
      <c r="H460" s="68" t="str">
        <f>IF(A460="","",'Books Register'!M460)</f>
        <v/>
      </c>
      <c r="I460" s="68" t="str">
        <f>IF(A460="","",'Books Register'!N460)</f>
        <v/>
      </c>
      <c r="J460" s="68" t="str">
        <f>IF(A460="","",'Books Register'!O460)</f>
        <v/>
      </c>
      <c r="K460" s="68" t="str">
        <f>IF(A460="","",'Books Register'!P460)</f>
        <v/>
      </c>
      <c r="L460" s="68" t="str">
        <f>IF(A460="","",'Books Register'!AN460)</f>
        <v/>
      </c>
      <c r="M460" s="67" t="str">
        <f>IF(A460="","",'Books Register'!AW460)</f>
        <v/>
      </c>
      <c r="N460" s="67" t="str">
        <f>IF(M460="","",INDEX('GSTR-2B IMS'!$G$5:$G$504,M460))</f>
        <v/>
      </c>
      <c r="O460" s="99" t="str">
        <f>IF(M460="","",INDEX('GSTR-2B IMS'!$H$5:$H$504,M460))</f>
        <v/>
      </c>
      <c r="P460" s="68" t="str">
        <f>IF(M460="","",INDEX('GSTR-2B IMS'!$L$5:$L$504,M460))</f>
        <v/>
      </c>
      <c r="Q460" s="68" t="str">
        <f>IF(M460="","",INDEX('GSTR-2B IMS'!$M$5:$M$504,M460))</f>
        <v/>
      </c>
      <c r="R460" s="68" t="str">
        <f>IF(M460="","",INDEX('GSTR-2B IMS'!$N$5:$N$504,M460))</f>
        <v/>
      </c>
      <c r="S460" s="68" t="str">
        <f>IF(M460="","",INDEX('GSTR-2B IMS'!$O$5:$O$504,M460))</f>
        <v/>
      </c>
      <c r="T460" s="68" t="str">
        <f>IF(M460="","",INDEX('GSTR-2B IMS'!$P$5:$P$504,M460))</f>
        <v/>
      </c>
      <c r="U460" s="68" t="str">
        <f>IF(M460="","",INDEX('GSTR-2B IMS'!$AF$5:$AF$504,M460))</f>
        <v/>
      </c>
      <c r="V460" s="68" t="str">
        <f t="shared" si="14"/>
        <v/>
      </c>
      <c r="W460" s="68" t="str">
        <f t="shared" si="15"/>
        <v/>
      </c>
      <c r="X460" s="67" t="str">
        <f>IF(A460="","",'Books Register'!AX460)</f>
        <v/>
      </c>
      <c r="Y460" s="67" t="str">
        <f>IF(A460="","",'Books Register'!AV460)</f>
        <v/>
      </c>
      <c r="Z460" s="69" t="str">
        <f>IF(A460="","",'Books Register'!AY460)</f>
        <v/>
      </c>
      <c r="AA460" s="70" t="str">
        <f>IF(A460="","",IF(OR(X460="Duplicate",Y460&lt;&gt;"PASS"),"Critical",IF(X460="Only in Books","High",IF(X460="Exact",IF(ABS(N(W460))&gt;=Setup!$B$23,"High","Low"),"Medium"))))</f>
        <v/>
      </c>
    </row>
    <row r="461" spans="1:27" ht="37.950000000000003" customHeight="1" x14ac:dyDescent="0.25">
      <c r="A461" s="98" t="str">
        <f>IF('Books Register'!A461="","",'Books Register'!A461)</f>
        <v/>
      </c>
      <c r="B461" s="67" t="str">
        <f>IF(A461="","",'Books Register'!C461)</f>
        <v/>
      </c>
      <c r="C461" s="67" t="str">
        <f>IF(A461="","",'Books Register'!D461)</f>
        <v/>
      </c>
      <c r="D461" s="67" t="str">
        <f>IF(A461="","",'Books Register'!F461)</f>
        <v/>
      </c>
      <c r="E461" s="67" t="str">
        <f>IF(A461="","",'Books Register'!G461)</f>
        <v/>
      </c>
      <c r="F461" s="99" t="str">
        <f>IF(A461="","",'Books Register'!H461)</f>
        <v/>
      </c>
      <c r="G461" s="68" t="str">
        <f>IF(A461="","",'Books Register'!L461)</f>
        <v/>
      </c>
      <c r="H461" s="68" t="str">
        <f>IF(A461="","",'Books Register'!M461)</f>
        <v/>
      </c>
      <c r="I461" s="68" t="str">
        <f>IF(A461="","",'Books Register'!N461)</f>
        <v/>
      </c>
      <c r="J461" s="68" t="str">
        <f>IF(A461="","",'Books Register'!O461)</f>
        <v/>
      </c>
      <c r="K461" s="68" t="str">
        <f>IF(A461="","",'Books Register'!P461)</f>
        <v/>
      </c>
      <c r="L461" s="68" t="str">
        <f>IF(A461="","",'Books Register'!AN461)</f>
        <v/>
      </c>
      <c r="M461" s="67" t="str">
        <f>IF(A461="","",'Books Register'!AW461)</f>
        <v/>
      </c>
      <c r="N461" s="67" t="str">
        <f>IF(M461="","",INDEX('GSTR-2B IMS'!$G$5:$G$504,M461))</f>
        <v/>
      </c>
      <c r="O461" s="99" t="str">
        <f>IF(M461="","",INDEX('GSTR-2B IMS'!$H$5:$H$504,M461))</f>
        <v/>
      </c>
      <c r="P461" s="68" t="str">
        <f>IF(M461="","",INDEX('GSTR-2B IMS'!$L$5:$L$504,M461))</f>
        <v/>
      </c>
      <c r="Q461" s="68" t="str">
        <f>IF(M461="","",INDEX('GSTR-2B IMS'!$M$5:$M$504,M461))</f>
        <v/>
      </c>
      <c r="R461" s="68" t="str">
        <f>IF(M461="","",INDEX('GSTR-2B IMS'!$N$5:$N$504,M461))</f>
        <v/>
      </c>
      <c r="S461" s="68" t="str">
        <f>IF(M461="","",INDEX('GSTR-2B IMS'!$O$5:$O$504,M461))</f>
        <v/>
      </c>
      <c r="T461" s="68" t="str">
        <f>IF(M461="","",INDEX('GSTR-2B IMS'!$P$5:$P$504,M461))</f>
        <v/>
      </c>
      <c r="U461" s="68" t="str">
        <f>IF(M461="","",INDEX('GSTR-2B IMS'!$AF$5:$AF$504,M461))</f>
        <v/>
      </c>
      <c r="V461" s="68" t="str">
        <f t="shared" si="14"/>
        <v/>
      </c>
      <c r="W461" s="68" t="str">
        <f t="shared" si="15"/>
        <v/>
      </c>
      <c r="X461" s="67" t="str">
        <f>IF(A461="","",'Books Register'!AX461)</f>
        <v/>
      </c>
      <c r="Y461" s="67" t="str">
        <f>IF(A461="","",'Books Register'!AV461)</f>
        <v/>
      </c>
      <c r="Z461" s="69" t="str">
        <f>IF(A461="","",'Books Register'!AY461)</f>
        <v/>
      </c>
      <c r="AA461" s="70" t="str">
        <f>IF(A461="","",IF(OR(X461="Duplicate",Y461&lt;&gt;"PASS"),"Critical",IF(X461="Only in Books","High",IF(X461="Exact",IF(ABS(N(W461))&gt;=Setup!$B$23,"High","Low"),"Medium"))))</f>
        <v/>
      </c>
    </row>
    <row r="462" spans="1:27" ht="37.950000000000003" customHeight="1" x14ac:dyDescent="0.25">
      <c r="A462" s="98" t="str">
        <f>IF('Books Register'!A462="","",'Books Register'!A462)</f>
        <v/>
      </c>
      <c r="B462" s="67" t="str">
        <f>IF(A462="","",'Books Register'!C462)</f>
        <v/>
      </c>
      <c r="C462" s="67" t="str">
        <f>IF(A462="","",'Books Register'!D462)</f>
        <v/>
      </c>
      <c r="D462" s="67" t="str">
        <f>IF(A462="","",'Books Register'!F462)</f>
        <v/>
      </c>
      <c r="E462" s="67" t="str">
        <f>IF(A462="","",'Books Register'!G462)</f>
        <v/>
      </c>
      <c r="F462" s="99" t="str">
        <f>IF(A462="","",'Books Register'!H462)</f>
        <v/>
      </c>
      <c r="G462" s="68" t="str">
        <f>IF(A462="","",'Books Register'!L462)</f>
        <v/>
      </c>
      <c r="H462" s="68" t="str">
        <f>IF(A462="","",'Books Register'!M462)</f>
        <v/>
      </c>
      <c r="I462" s="68" t="str">
        <f>IF(A462="","",'Books Register'!N462)</f>
        <v/>
      </c>
      <c r="J462" s="68" t="str">
        <f>IF(A462="","",'Books Register'!O462)</f>
        <v/>
      </c>
      <c r="K462" s="68" t="str">
        <f>IF(A462="","",'Books Register'!P462)</f>
        <v/>
      </c>
      <c r="L462" s="68" t="str">
        <f>IF(A462="","",'Books Register'!AN462)</f>
        <v/>
      </c>
      <c r="M462" s="67" t="str">
        <f>IF(A462="","",'Books Register'!AW462)</f>
        <v/>
      </c>
      <c r="N462" s="67" t="str">
        <f>IF(M462="","",INDEX('GSTR-2B IMS'!$G$5:$G$504,M462))</f>
        <v/>
      </c>
      <c r="O462" s="99" t="str">
        <f>IF(M462="","",INDEX('GSTR-2B IMS'!$H$5:$H$504,M462))</f>
        <v/>
      </c>
      <c r="P462" s="68" t="str">
        <f>IF(M462="","",INDEX('GSTR-2B IMS'!$L$5:$L$504,M462))</f>
        <v/>
      </c>
      <c r="Q462" s="68" t="str">
        <f>IF(M462="","",INDEX('GSTR-2B IMS'!$M$5:$M$504,M462))</f>
        <v/>
      </c>
      <c r="R462" s="68" t="str">
        <f>IF(M462="","",INDEX('GSTR-2B IMS'!$N$5:$N$504,M462))</f>
        <v/>
      </c>
      <c r="S462" s="68" t="str">
        <f>IF(M462="","",INDEX('GSTR-2B IMS'!$O$5:$O$504,M462))</f>
        <v/>
      </c>
      <c r="T462" s="68" t="str">
        <f>IF(M462="","",INDEX('GSTR-2B IMS'!$P$5:$P$504,M462))</f>
        <v/>
      </c>
      <c r="U462" s="68" t="str">
        <f>IF(M462="","",INDEX('GSTR-2B IMS'!$AF$5:$AF$504,M462))</f>
        <v/>
      </c>
      <c r="V462" s="68" t="str">
        <f t="shared" si="14"/>
        <v/>
      </c>
      <c r="W462" s="68" t="str">
        <f t="shared" si="15"/>
        <v/>
      </c>
      <c r="X462" s="67" t="str">
        <f>IF(A462="","",'Books Register'!AX462)</f>
        <v/>
      </c>
      <c r="Y462" s="67" t="str">
        <f>IF(A462="","",'Books Register'!AV462)</f>
        <v/>
      </c>
      <c r="Z462" s="69" t="str">
        <f>IF(A462="","",'Books Register'!AY462)</f>
        <v/>
      </c>
      <c r="AA462" s="70" t="str">
        <f>IF(A462="","",IF(OR(X462="Duplicate",Y462&lt;&gt;"PASS"),"Critical",IF(X462="Only in Books","High",IF(X462="Exact",IF(ABS(N(W462))&gt;=Setup!$B$23,"High","Low"),"Medium"))))</f>
        <v/>
      </c>
    </row>
    <row r="463" spans="1:27" ht="37.950000000000003" customHeight="1" x14ac:dyDescent="0.25">
      <c r="A463" s="98" t="str">
        <f>IF('Books Register'!A463="","",'Books Register'!A463)</f>
        <v/>
      </c>
      <c r="B463" s="67" t="str">
        <f>IF(A463="","",'Books Register'!C463)</f>
        <v/>
      </c>
      <c r="C463" s="67" t="str">
        <f>IF(A463="","",'Books Register'!D463)</f>
        <v/>
      </c>
      <c r="D463" s="67" t="str">
        <f>IF(A463="","",'Books Register'!F463)</f>
        <v/>
      </c>
      <c r="E463" s="67" t="str">
        <f>IF(A463="","",'Books Register'!G463)</f>
        <v/>
      </c>
      <c r="F463" s="99" t="str">
        <f>IF(A463="","",'Books Register'!H463)</f>
        <v/>
      </c>
      <c r="G463" s="68" t="str">
        <f>IF(A463="","",'Books Register'!L463)</f>
        <v/>
      </c>
      <c r="H463" s="68" t="str">
        <f>IF(A463="","",'Books Register'!M463)</f>
        <v/>
      </c>
      <c r="I463" s="68" t="str">
        <f>IF(A463="","",'Books Register'!N463)</f>
        <v/>
      </c>
      <c r="J463" s="68" t="str">
        <f>IF(A463="","",'Books Register'!O463)</f>
        <v/>
      </c>
      <c r="K463" s="68" t="str">
        <f>IF(A463="","",'Books Register'!P463)</f>
        <v/>
      </c>
      <c r="L463" s="68" t="str">
        <f>IF(A463="","",'Books Register'!AN463)</f>
        <v/>
      </c>
      <c r="M463" s="67" t="str">
        <f>IF(A463="","",'Books Register'!AW463)</f>
        <v/>
      </c>
      <c r="N463" s="67" t="str">
        <f>IF(M463="","",INDEX('GSTR-2B IMS'!$G$5:$G$504,M463))</f>
        <v/>
      </c>
      <c r="O463" s="99" t="str">
        <f>IF(M463="","",INDEX('GSTR-2B IMS'!$H$5:$H$504,M463))</f>
        <v/>
      </c>
      <c r="P463" s="68" t="str">
        <f>IF(M463="","",INDEX('GSTR-2B IMS'!$L$5:$L$504,M463))</f>
        <v/>
      </c>
      <c r="Q463" s="68" t="str">
        <f>IF(M463="","",INDEX('GSTR-2B IMS'!$M$5:$M$504,M463))</f>
        <v/>
      </c>
      <c r="R463" s="68" t="str">
        <f>IF(M463="","",INDEX('GSTR-2B IMS'!$N$5:$N$504,M463))</f>
        <v/>
      </c>
      <c r="S463" s="68" t="str">
        <f>IF(M463="","",INDEX('GSTR-2B IMS'!$O$5:$O$504,M463))</f>
        <v/>
      </c>
      <c r="T463" s="68" t="str">
        <f>IF(M463="","",INDEX('GSTR-2B IMS'!$P$5:$P$504,M463))</f>
        <v/>
      </c>
      <c r="U463" s="68" t="str">
        <f>IF(M463="","",INDEX('GSTR-2B IMS'!$AF$5:$AF$504,M463))</f>
        <v/>
      </c>
      <c r="V463" s="68" t="str">
        <f t="shared" si="14"/>
        <v/>
      </c>
      <c r="W463" s="68" t="str">
        <f t="shared" si="15"/>
        <v/>
      </c>
      <c r="X463" s="67" t="str">
        <f>IF(A463="","",'Books Register'!AX463)</f>
        <v/>
      </c>
      <c r="Y463" s="67" t="str">
        <f>IF(A463="","",'Books Register'!AV463)</f>
        <v/>
      </c>
      <c r="Z463" s="69" t="str">
        <f>IF(A463="","",'Books Register'!AY463)</f>
        <v/>
      </c>
      <c r="AA463" s="70" t="str">
        <f>IF(A463="","",IF(OR(X463="Duplicate",Y463&lt;&gt;"PASS"),"Critical",IF(X463="Only in Books","High",IF(X463="Exact",IF(ABS(N(W463))&gt;=Setup!$B$23,"High","Low"),"Medium"))))</f>
        <v/>
      </c>
    </row>
    <row r="464" spans="1:27" ht="37.950000000000003" customHeight="1" x14ac:dyDescent="0.25">
      <c r="A464" s="98" t="str">
        <f>IF('Books Register'!A464="","",'Books Register'!A464)</f>
        <v/>
      </c>
      <c r="B464" s="67" t="str">
        <f>IF(A464="","",'Books Register'!C464)</f>
        <v/>
      </c>
      <c r="C464" s="67" t="str">
        <f>IF(A464="","",'Books Register'!D464)</f>
        <v/>
      </c>
      <c r="D464" s="67" t="str">
        <f>IF(A464="","",'Books Register'!F464)</f>
        <v/>
      </c>
      <c r="E464" s="67" t="str">
        <f>IF(A464="","",'Books Register'!G464)</f>
        <v/>
      </c>
      <c r="F464" s="99" t="str">
        <f>IF(A464="","",'Books Register'!H464)</f>
        <v/>
      </c>
      <c r="G464" s="68" t="str">
        <f>IF(A464="","",'Books Register'!L464)</f>
        <v/>
      </c>
      <c r="H464" s="68" t="str">
        <f>IF(A464="","",'Books Register'!M464)</f>
        <v/>
      </c>
      <c r="I464" s="68" t="str">
        <f>IF(A464="","",'Books Register'!N464)</f>
        <v/>
      </c>
      <c r="J464" s="68" t="str">
        <f>IF(A464="","",'Books Register'!O464)</f>
        <v/>
      </c>
      <c r="K464" s="68" t="str">
        <f>IF(A464="","",'Books Register'!P464)</f>
        <v/>
      </c>
      <c r="L464" s="68" t="str">
        <f>IF(A464="","",'Books Register'!AN464)</f>
        <v/>
      </c>
      <c r="M464" s="67" t="str">
        <f>IF(A464="","",'Books Register'!AW464)</f>
        <v/>
      </c>
      <c r="N464" s="67" t="str">
        <f>IF(M464="","",INDEX('GSTR-2B IMS'!$G$5:$G$504,M464))</f>
        <v/>
      </c>
      <c r="O464" s="99" t="str">
        <f>IF(M464="","",INDEX('GSTR-2B IMS'!$H$5:$H$504,M464))</f>
        <v/>
      </c>
      <c r="P464" s="68" t="str">
        <f>IF(M464="","",INDEX('GSTR-2B IMS'!$L$5:$L$504,M464))</f>
        <v/>
      </c>
      <c r="Q464" s="68" t="str">
        <f>IF(M464="","",INDEX('GSTR-2B IMS'!$M$5:$M$504,M464))</f>
        <v/>
      </c>
      <c r="R464" s="68" t="str">
        <f>IF(M464="","",INDEX('GSTR-2B IMS'!$N$5:$N$504,M464))</f>
        <v/>
      </c>
      <c r="S464" s="68" t="str">
        <f>IF(M464="","",INDEX('GSTR-2B IMS'!$O$5:$O$504,M464))</f>
        <v/>
      </c>
      <c r="T464" s="68" t="str">
        <f>IF(M464="","",INDEX('GSTR-2B IMS'!$P$5:$P$504,M464))</f>
        <v/>
      </c>
      <c r="U464" s="68" t="str">
        <f>IF(M464="","",INDEX('GSTR-2B IMS'!$AF$5:$AF$504,M464))</f>
        <v/>
      </c>
      <c r="V464" s="68" t="str">
        <f t="shared" si="14"/>
        <v/>
      </c>
      <c r="W464" s="68" t="str">
        <f t="shared" si="15"/>
        <v/>
      </c>
      <c r="X464" s="67" t="str">
        <f>IF(A464="","",'Books Register'!AX464)</f>
        <v/>
      </c>
      <c r="Y464" s="67" t="str">
        <f>IF(A464="","",'Books Register'!AV464)</f>
        <v/>
      </c>
      <c r="Z464" s="69" t="str">
        <f>IF(A464="","",'Books Register'!AY464)</f>
        <v/>
      </c>
      <c r="AA464" s="70" t="str">
        <f>IF(A464="","",IF(OR(X464="Duplicate",Y464&lt;&gt;"PASS"),"Critical",IF(X464="Only in Books","High",IF(X464="Exact",IF(ABS(N(W464))&gt;=Setup!$B$23,"High","Low"),"Medium"))))</f>
        <v/>
      </c>
    </row>
    <row r="465" spans="1:27" ht="37.950000000000003" customHeight="1" x14ac:dyDescent="0.25">
      <c r="A465" s="98" t="str">
        <f>IF('Books Register'!A465="","",'Books Register'!A465)</f>
        <v/>
      </c>
      <c r="B465" s="67" t="str">
        <f>IF(A465="","",'Books Register'!C465)</f>
        <v/>
      </c>
      <c r="C465" s="67" t="str">
        <f>IF(A465="","",'Books Register'!D465)</f>
        <v/>
      </c>
      <c r="D465" s="67" t="str">
        <f>IF(A465="","",'Books Register'!F465)</f>
        <v/>
      </c>
      <c r="E465" s="67" t="str">
        <f>IF(A465="","",'Books Register'!G465)</f>
        <v/>
      </c>
      <c r="F465" s="99" t="str">
        <f>IF(A465="","",'Books Register'!H465)</f>
        <v/>
      </c>
      <c r="G465" s="68" t="str">
        <f>IF(A465="","",'Books Register'!L465)</f>
        <v/>
      </c>
      <c r="H465" s="68" t="str">
        <f>IF(A465="","",'Books Register'!M465)</f>
        <v/>
      </c>
      <c r="I465" s="68" t="str">
        <f>IF(A465="","",'Books Register'!N465)</f>
        <v/>
      </c>
      <c r="J465" s="68" t="str">
        <f>IF(A465="","",'Books Register'!O465)</f>
        <v/>
      </c>
      <c r="K465" s="68" t="str">
        <f>IF(A465="","",'Books Register'!P465)</f>
        <v/>
      </c>
      <c r="L465" s="68" t="str">
        <f>IF(A465="","",'Books Register'!AN465)</f>
        <v/>
      </c>
      <c r="M465" s="67" t="str">
        <f>IF(A465="","",'Books Register'!AW465)</f>
        <v/>
      </c>
      <c r="N465" s="67" t="str">
        <f>IF(M465="","",INDEX('GSTR-2B IMS'!$G$5:$G$504,M465))</f>
        <v/>
      </c>
      <c r="O465" s="99" t="str">
        <f>IF(M465="","",INDEX('GSTR-2B IMS'!$H$5:$H$504,M465))</f>
        <v/>
      </c>
      <c r="P465" s="68" t="str">
        <f>IF(M465="","",INDEX('GSTR-2B IMS'!$L$5:$L$504,M465))</f>
        <v/>
      </c>
      <c r="Q465" s="68" t="str">
        <f>IF(M465="","",INDEX('GSTR-2B IMS'!$M$5:$M$504,M465))</f>
        <v/>
      </c>
      <c r="R465" s="68" t="str">
        <f>IF(M465="","",INDEX('GSTR-2B IMS'!$N$5:$N$504,M465))</f>
        <v/>
      </c>
      <c r="S465" s="68" t="str">
        <f>IF(M465="","",INDEX('GSTR-2B IMS'!$O$5:$O$504,M465))</f>
        <v/>
      </c>
      <c r="T465" s="68" t="str">
        <f>IF(M465="","",INDEX('GSTR-2B IMS'!$P$5:$P$504,M465))</f>
        <v/>
      </c>
      <c r="U465" s="68" t="str">
        <f>IF(M465="","",INDEX('GSTR-2B IMS'!$AF$5:$AF$504,M465))</f>
        <v/>
      </c>
      <c r="V465" s="68" t="str">
        <f t="shared" si="14"/>
        <v/>
      </c>
      <c r="W465" s="68" t="str">
        <f t="shared" si="15"/>
        <v/>
      </c>
      <c r="X465" s="67" t="str">
        <f>IF(A465="","",'Books Register'!AX465)</f>
        <v/>
      </c>
      <c r="Y465" s="67" t="str">
        <f>IF(A465="","",'Books Register'!AV465)</f>
        <v/>
      </c>
      <c r="Z465" s="69" t="str">
        <f>IF(A465="","",'Books Register'!AY465)</f>
        <v/>
      </c>
      <c r="AA465" s="70" t="str">
        <f>IF(A465="","",IF(OR(X465="Duplicate",Y465&lt;&gt;"PASS"),"Critical",IF(X465="Only in Books","High",IF(X465="Exact",IF(ABS(N(W465))&gt;=Setup!$B$23,"High","Low"),"Medium"))))</f>
        <v/>
      </c>
    </row>
    <row r="466" spans="1:27" ht="37.950000000000003" customHeight="1" x14ac:dyDescent="0.25">
      <c r="A466" s="98" t="str">
        <f>IF('Books Register'!A466="","",'Books Register'!A466)</f>
        <v/>
      </c>
      <c r="B466" s="67" t="str">
        <f>IF(A466="","",'Books Register'!C466)</f>
        <v/>
      </c>
      <c r="C466" s="67" t="str">
        <f>IF(A466="","",'Books Register'!D466)</f>
        <v/>
      </c>
      <c r="D466" s="67" t="str">
        <f>IF(A466="","",'Books Register'!F466)</f>
        <v/>
      </c>
      <c r="E466" s="67" t="str">
        <f>IF(A466="","",'Books Register'!G466)</f>
        <v/>
      </c>
      <c r="F466" s="99" t="str">
        <f>IF(A466="","",'Books Register'!H466)</f>
        <v/>
      </c>
      <c r="G466" s="68" t="str">
        <f>IF(A466="","",'Books Register'!L466)</f>
        <v/>
      </c>
      <c r="H466" s="68" t="str">
        <f>IF(A466="","",'Books Register'!M466)</f>
        <v/>
      </c>
      <c r="I466" s="68" t="str">
        <f>IF(A466="","",'Books Register'!N466)</f>
        <v/>
      </c>
      <c r="J466" s="68" t="str">
        <f>IF(A466="","",'Books Register'!O466)</f>
        <v/>
      </c>
      <c r="K466" s="68" t="str">
        <f>IF(A466="","",'Books Register'!P466)</f>
        <v/>
      </c>
      <c r="L466" s="68" t="str">
        <f>IF(A466="","",'Books Register'!AN466)</f>
        <v/>
      </c>
      <c r="M466" s="67" t="str">
        <f>IF(A466="","",'Books Register'!AW466)</f>
        <v/>
      </c>
      <c r="N466" s="67" t="str">
        <f>IF(M466="","",INDEX('GSTR-2B IMS'!$G$5:$G$504,M466))</f>
        <v/>
      </c>
      <c r="O466" s="99" t="str">
        <f>IF(M466="","",INDEX('GSTR-2B IMS'!$H$5:$H$504,M466))</f>
        <v/>
      </c>
      <c r="P466" s="68" t="str">
        <f>IF(M466="","",INDEX('GSTR-2B IMS'!$L$5:$L$504,M466))</f>
        <v/>
      </c>
      <c r="Q466" s="68" t="str">
        <f>IF(M466="","",INDEX('GSTR-2B IMS'!$M$5:$M$504,M466))</f>
        <v/>
      </c>
      <c r="R466" s="68" t="str">
        <f>IF(M466="","",INDEX('GSTR-2B IMS'!$N$5:$N$504,M466))</f>
        <v/>
      </c>
      <c r="S466" s="68" t="str">
        <f>IF(M466="","",INDEX('GSTR-2B IMS'!$O$5:$O$504,M466))</f>
        <v/>
      </c>
      <c r="T466" s="68" t="str">
        <f>IF(M466="","",INDEX('GSTR-2B IMS'!$P$5:$P$504,M466))</f>
        <v/>
      </c>
      <c r="U466" s="68" t="str">
        <f>IF(M466="","",INDEX('GSTR-2B IMS'!$AF$5:$AF$504,M466))</f>
        <v/>
      </c>
      <c r="V466" s="68" t="str">
        <f t="shared" si="14"/>
        <v/>
      </c>
      <c r="W466" s="68" t="str">
        <f t="shared" si="15"/>
        <v/>
      </c>
      <c r="X466" s="67" t="str">
        <f>IF(A466="","",'Books Register'!AX466)</f>
        <v/>
      </c>
      <c r="Y466" s="67" t="str">
        <f>IF(A466="","",'Books Register'!AV466)</f>
        <v/>
      </c>
      <c r="Z466" s="69" t="str">
        <f>IF(A466="","",'Books Register'!AY466)</f>
        <v/>
      </c>
      <c r="AA466" s="70" t="str">
        <f>IF(A466="","",IF(OR(X466="Duplicate",Y466&lt;&gt;"PASS"),"Critical",IF(X466="Only in Books","High",IF(X466="Exact",IF(ABS(N(W466))&gt;=Setup!$B$23,"High","Low"),"Medium"))))</f>
        <v/>
      </c>
    </row>
    <row r="467" spans="1:27" ht="37.950000000000003" customHeight="1" x14ac:dyDescent="0.25">
      <c r="A467" s="98" t="str">
        <f>IF('Books Register'!A467="","",'Books Register'!A467)</f>
        <v/>
      </c>
      <c r="B467" s="67" t="str">
        <f>IF(A467="","",'Books Register'!C467)</f>
        <v/>
      </c>
      <c r="C467" s="67" t="str">
        <f>IF(A467="","",'Books Register'!D467)</f>
        <v/>
      </c>
      <c r="D467" s="67" t="str">
        <f>IF(A467="","",'Books Register'!F467)</f>
        <v/>
      </c>
      <c r="E467" s="67" t="str">
        <f>IF(A467="","",'Books Register'!G467)</f>
        <v/>
      </c>
      <c r="F467" s="99" t="str">
        <f>IF(A467="","",'Books Register'!H467)</f>
        <v/>
      </c>
      <c r="G467" s="68" t="str">
        <f>IF(A467="","",'Books Register'!L467)</f>
        <v/>
      </c>
      <c r="H467" s="68" t="str">
        <f>IF(A467="","",'Books Register'!M467)</f>
        <v/>
      </c>
      <c r="I467" s="68" t="str">
        <f>IF(A467="","",'Books Register'!N467)</f>
        <v/>
      </c>
      <c r="J467" s="68" t="str">
        <f>IF(A467="","",'Books Register'!O467)</f>
        <v/>
      </c>
      <c r="K467" s="68" t="str">
        <f>IF(A467="","",'Books Register'!P467)</f>
        <v/>
      </c>
      <c r="L467" s="68" t="str">
        <f>IF(A467="","",'Books Register'!AN467)</f>
        <v/>
      </c>
      <c r="M467" s="67" t="str">
        <f>IF(A467="","",'Books Register'!AW467)</f>
        <v/>
      </c>
      <c r="N467" s="67" t="str">
        <f>IF(M467="","",INDEX('GSTR-2B IMS'!$G$5:$G$504,M467))</f>
        <v/>
      </c>
      <c r="O467" s="99" t="str">
        <f>IF(M467="","",INDEX('GSTR-2B IMS'!$H$5:$H$504,M467))</f>
        <v/>
      </c>
      <c r="P467" s="68" t="str">
        <f>IF(M467="","",INDEX('GSTR-2B IMS'!$L$5:$L$504,M467))</f>
        <v/>
      </c>
      <c r="Q467" s="68" t="str">
        <f>IF(M467="","",INDEX('GSTR-2B IMS'!$M$5:$M$504,M467))</f>
        <v/>
      </c>
      <c r="R467" s="68" t="str">
        <f>IF(M467="","",INDEX('GSTR-2B IMS'!$N$5:$N$504,M467))</f>
        <v/>
      </c>
      <c r="S467" s="68" t="str">
        <f>IF(M467="","",INDEX('GSTR-2B IMS'!$O$5:$O$504,M467))</f>
        <v/>
      </c>
      <c r="T467" s="68" t="str">
        <f>IF(M467="","",INDEX('GSTR-2B IMS'!$P$5:$P$504,M467))</f>
        <v/>
      </c>
      <c r="U467" s="68" t="str">
        <f>IF(M467="","",INDEX('GSTR-2B IMS'!$AF$5:$AF$504,M467))</f>
        <v/>
      </c>
      <c r="V467" s="68" t="str">
        <f t="shared" si="14"/>
        <v/>
      </c>
      <c r="W467" s="68" t="str">
        <f t="shared" si="15"/>
        <v/>
      </c>
      <c r="X467" s="67" t="str">
        <f>IF(A467="","",'Books Register'!AX467)</f>
        <v/>
      </c>
      <c r="Y467" s="67" t="str">
        <f>IF(A467="","",'Books Register'!AV467)</f>
        <v/>
      </c>
      <c r="Z467" s="69" t="str">
        <f>IF(A467="","",'Books Register'!AY467)</f>
        <v/>
      </c>
      <c r="AA467" s="70" t="str">
        <f>IF(A467="","",IF(OR(X467="Duplicate",Y467&lt;&gt;"PASS"),"Critical",IF(X467="Only in Books","High",IF(X467="Exact",IF(ABS(N(W467))&gt;=Setup!$B$23,"High","Low"),"Medium"))))</f>
        <v/>
      </c>
    </row>
    <row r="468" spans="1:27" ht="37.950000000000003" customHeight="1" x14ac:dyDescent="0.25">
      <c r="A468" s="98" t="str">
        <f>IF('Books Register'!A468="","",'Books Register'!A468)</f>
        <v/>
      </c>
      <c r="B468" s="67" t="str">
        <f>IF(A468="","",'Books Register'!C468)</f>
        <v/>
      </c>
      <c r="C468" s="67" t="str">
        <f>IF(A468="","",'Books Register'!D468)</f>
        <v/>
      </c>
      <c r="D468" s="67" t="str">
        <f>IF(A468="","",'Books Register'!F468)</f>
        <v/>
      </c>
      <c r="E468" s="67" t="str">
        <f>IF(A468="","",'Books Register'!G468)</f>
        <v/>
      </c>
      <c r="F468" s="99" t="str">
        <f>IF(A468="","",'Books Register'!H468)</f>
        <v/>
      </c>
      <c r="G468" s="68" t="str">
        <f>IF(A468="","",'Books Register'!L468)</f>
        <v/>
      </c>
      <c r="H468" s="68" t="str">
        <f>IF(A468="","",'Books Register'!M468)</f>
        <v/>
      </c>
      <c r="I468" s="68" t="str">
        <f>IF(A468="","",'Books Register'!N468)</f>
        <v/>
      </c>
      <c r="J468" s="68" t="str">
        <f>IF(A468="","",'Books Register'!O468)</f>
        <v/>
      </c>
      <c r="K468" s="68" t="str">
        <f>IF(A468="","",'Books Register'!P468)</f>
        <v/>
      </c>
      <c r="L468" s="68" t="str">
        <f>IF(A468="","",'Books Register'!AN468)</f>
        <v/>
      </c>
      <c r="M468" s="67" t="str">
        <f>IF(A468="","",'Books Register'!AW468)</f>
        <v/>
      </c>
      <c r="N468" s="67" t="str">
        <f>IF(M468="","",INDEX('GSTR-2B IMS'!$G$5:$G$504,M468))</f>
        <v/>
      </c>
      <c r="O468" s="99" t="str">
        <f>IF(M468="","",INDEX('GSTR-2B IMS'!$H$5:$H$504,M468))</f>
        <v/>
      </c>
      <c r="P468" s="68" t="str">
        <f>IF(M468="","",INDEX('GSTR-2B IMS'!$L$5:$L$504,M468))</f>
        <v/>
      </c>
      <c r="Q468" s="68" t="str">
        <f>IF(M468="","",INDEX('GSTR-2B IMS'!$M$5:$M$504,M468))</f>
        <v/>
      </c>
      <c r="R468" s="68" t="str">
        <f>IF(M468="","",INDEX('GSTR-2B IMS'!$N$5:$N$504,M468))</f>
        <v/>
      </c>
      <c r="S468" s="68" t="str">
        <f>IF(M468="","",INDEX('GSTR-2B IMS'!$O$5:$O$504,M468))</f>
        <v/>
      </c>
      <c r="T468" s="68" t="str">
        <f>IF(M468="","",INDEX('GSTR-2B IMS'!$P$5:$P$504,M468))</f>
        <v/>
      </c>
      <c r="U468" s="68" t="str">
        <f>IF(M468="","",INDEX('GSTR-2B IMS'!$AF$5:$AF$504,M468))</f>
        <v/>
      </c>
      <c r="V468" s="68" t="str">
        <f t="shared" si="14"/>
        <v/>
      </c>
      <c r="W468" s="68" t="str">
        <f t="shared" si="15"/>
        <v/>
      </c>
      <c r="X468" s="67" t="str">
        <f>IF(A468="","",'Books Register'!AX468)</f>
        <v/>
      </c>
      <c r="Y468" s="67" t="str">
        <f>IF(A468="","",'Books Register'!AV468)</f>
        <v/>
      </c>
      <c r="Z468" s="69" t="str">
        <f>IF(A468="","",'Books Register'!AY468)</f>
        <v/>
      </c>
      <c r="AA468" s="70" t="str">
        <f>IF(A468="","",IF(OR(X468="Duplicate",Y468&lt;&gt;"PASS"),"Critical",IF(X468="Only in Books","High",IF(X468="Exact",IF(ABS(N(W468))&gt;=Setup!$B$23,"High","Low"),"Medium"))))</f>
        <v/>
      </c>
    </row>
    <row r="469" spans="1:27" ht="37.950000000000003" customHeight="1" x14ac:dyDescent="0.25">
      <c r="A469" s="98" t="str">
        <f>IF('Books Register'!A469="","",'Books Register'!A469)</f>
        <v/>
      </c>
      <c r="B469" s="67" t="str">
        <f>IF(A469="","",'Books Register'!C469)</f>
        <v/>
      </c>
      <c r="C469" s="67" t="str">
        <f>IF(A469="","",'Books Register'!D469)</f>
        <v/>
      </c>
      <c r="D469" s="67" t="str">
        <f>IF(A469="","",'Books Register'!F469)</f>
        <v/>
      </c>
      <c r="E469" s="67" t="str">
        <f>IF(A469="","",'Books Register'!G469)</f>
        <v/>
      </c>
      <c r="F469" s="99" t="str">
        <f>IF(A469="","",'Books Register'!H469)</f>
        <v/>
      </c>
      <c r="G469" s="68" t="str">
        <f>IF(A469="","",'Books Register'!L469)</f>
        <v/>
      </c>
      <c r="H469" s="68" t="str">
        <f>IF(A469="","",'Books Register'!M469)</f>
        <v/>
      </c>
      <c r="I469" s="68" t="str">
        <f>IF(A469="","",'Books Register'!N469)</f>
        <v/>
      </c>
      <c r="J469" s="68" t="str">
        <f>IF(A469="","",'Books Register'!O469)</f>
        <v/>
      </c>
      <c r="K469" s="68" t="str">
        <f>IF(A469="","",'Books Register'!P469)</f>
        <v/>
      </c>
      <c r="L469" s="68" t="str">
        <f>IF(A469="","",'Books Register'!AN469)</f>
        <v/>
      </c>
      <c r="M469" s="67" t="str">
        <f>IF(A469="","",'Books Register'!AW469)</f>
        <v/>
      </c>
      <c r="N469" s="67" t="str">
        <f>IF(M469="","",INDEX('GSTR-2B IMS'!$G$5:$G$504,M469))</f>
        <v/>
      </c>
      <c r="O469" s="99" t="str">
        <f>IF(M469="","",INDEX('GSTR-2B IMS'!$H$5:$H$504,M469))</f>
        <v/>
      </c>
      <c r="P469" s="68" t="str">
        <f>IF(M469="","",INDEX('GSTR-2B IMS'!$L$5:$L$504,M469))</f>
        <v/>
      </c>
      <c r="Q469" s="68" t="str">
        <f>IF(M469="","",INDEX('GSTR-2B IMS'!$M$5:$M$504,M469))</f>
        <v/>
      </c>
      <c r="R469" s="68" t="str">
        <f>IF(M469="","",INDEX('GSTR-2B IMS'!$N$5:$N$504,M469))</f>
        <v/>
      </c>
      <c r="S469" s="68" t="str">
        <f>IF(M469="","",INDEX('GSTR-2B IMS'!$O$5:$O$504,M469))</f>
        <v/>
      </c>
      <c r="T469" s="68" t="str">
        <f>IF(M469="","",INDEX('GSTR-2B IMS'!$P$5:$P$504,M469))</f>
        <v/>
      </c>
      <c r="U469" s="68" t="str">
        <f>IF(M469="","",INDEX('GSTR-2B IMS'!$AF$5:$AF$504,M469))</f>
        <v/>
      </c>
      <c r="V469" s="68" t="str">
        <f t="shared" si="14"/>
        <v/>
      </c>
      <c r="W469" s="68" t="str">
        <f t="shared" si="15"/>
        <v/>
      </c>
      <c r="X469" s="67" t="str">
        <f>IF(A469="","",'Books Register'!AX469)</f>
        <v/>
      </c>
      <c r="Y469" s="67" t="str">
        <f>IF(A469="","",'Books Register'!AV469)</f>
        <v/>
      </c>
      <c r="Z469" s="69" t="str">
        <f>IF(A469="","",'Books Register'!AY469)</f>
        <v/>
      </c>
      <c r="AA469" s="70" t="str">
        <f>IF(A469="","",IF(OR(X469="Duplicate",Y469&lt;&gt;"PASS"),"Critical",IF(X469="Only in Books","High",IF(X469="Exact",IF(ABS(N(W469))&gt;=Setup!$B$23,"High","Low"),"Medium"))))</f>
        <v/>
      </c>
    </row>
    <row r="470" spans="1:27" ht="37.950000000000003" customHeight="1" x14ac:dyDescent="0.25">
      <c r="A470" s="98" t="str">
        <f>IF('Books Register'!A470="","",'Books Register'!A470)</f>
        <v/>
      </c>
      <c r="B470" s="67" t="str">
        <f>IF(A470="","",'Books Register'!C470)</f>
        <v/>
      </c>
      <c r="C470" s="67" t="str">
        <f>IF(A470="","",'Books Register'!D470)</f>
        <v/>
      </c>
      <c r="D470" s="67" t="str">
        <f>IF(A470="","",'Books Register'!F470)</f>
        <v/>
      </c>
      <c r="E470" s="67" t="str">
        <f>IF(A470="","",'Books Register'!G470)</f>
        <v/>
      </c>
      <c r="F470" s="99" t="str">
        <f>IF(A470="","",'Books Register'!H470)</f>
        <v/>
      </c>
      <c r="G470" s="68" t="str">
        <f>IF(A470="","",'Books Register'!L470)</f>
        <v/>
      </c>
      <c r="H470" s="68" t="str">
        <f>IF(A470="","",'Books Register'!M470)</f>
        <v/>
      </c>
      <c r="I470" s="68" t="str">
        <f>IF(A470="","",'Books Register'!N470)</f>
        <v/>
      </c>
      <c r="J470" s="68" t="str">
        <f>IF(A470="","",'Books Register'!O470)</f>
        <v/>
      </c>
      <c r="K470" s="68" t="str">
        <f>IF(A470="","",'Books Register'!P470)</f>
        <v/>
      </c>
      <c r="L470" s="68" t="str">
        <f>IF(A470="","",'Books Register'!AN470)</f>
        <v/>
      </c>
      <c r="M470" s="67" t="str">
        <f>IF(A470="","",'Books Register'!AW470)</f>
        <v/>
      </c>
      <c r="N470" s="67" t="str">
        <f>IF(M470="","",INDEX('GSTR-2B IMS'!$G$5:$G$504,M470))</f>
        <v/>
      </c>
      <c r="O470" s="99" t="str">
        <f>IF(M470="","",INDEX('GSTR-2B IMS'!$H$5:$H$504,M470))</f>
        <v/>
      </c>
      <c r="P470" s="68" t="str">
        <f>IF(M470="","",INDEX('GSTR-2B IMS'!$L$5:$L$504,M470))</f>
        <v/>
      </c>
      <c r="Q470" s="68" t="str">
        <f>IF(M470="","",INDEX('GSTR-2B IMS'!$M$5:$M$504,M470))</f>
        <v/>
      </c>
      <c r="R470" s="68" t="str">
        <f>IF(M470="","",INDEX('GSTR-2B IMS'!$N$5:$N$504,M470))</f>
        <v/>
      </c>
      <c r="S470" s="68" t="str">
        <f>IF(M470="","",INDEX('GSTR-2B IMS'!$O$5:$O$504,M470))</f>
        <v/>
      </c>
      <c r="T470" s="68" t="str">
        <f>IF(M470="","",INDEX('GSTR-2B IMS'!$P$5:$P$504,M470))</f>
        <v/>
      </c>
      <c r="U470" s="68" t="str">
        <f>IF(M470="","",INDEX('GSTR-2B IMS'!$AF$5:$AF$504,M470))</f>
        <v/>
      </c>
      <c r="V470" s="68" t="str">
        <f t="shared" si="14"/>
        <v/>
      </c>
      <c r="W470" s="68" t="str">
        <f t="shared" si="15"/>
        <v/>
      </c>
      <c r="X470" s="67" t="str">
        <f>IF(A470="","",'Books Register'!AX470)</f>
        <v/>
      </c>
      <c r="Y470" s="67" t="str">
        <f>IF(A470="","",'Books Register'!AV470)</f>
        <v/>
      </c>
      <c r="Z470" s="69" t="str">
        <f>IF(A470="","",'Books Register'!AY470)</f>
        <v/>
      </c>
      <c r="AA470" s="70" t="str">
        <f>IF(A470="","",IF(OR(X470="Duplicate",Y470&lt;&gt;"PASS"),"Critical",IF(X470="Only in Books","High",IF(X470="Exact",IF(ABS(N(W470))&gt;=Setup!$B$23,"High","Low"),"Medium"))))</f>
        <v/>
      </c>
    </row>
    <row r="471" spans="1:27" ht="37.950000000000003" customHeight="1" x14ac:dyDescent="0.25">
      <c r="A471" s="98" t="str">
        <f>IF('Books Register'!A471="","",'Books Register'!A471)</f>
        <v/>
      </c>
      <c r="B471" s="67" t="str">
        <f>IF(A471="","",'Books Register'!C471)</f>
        <v/>
      </c>
      <c r="C471" s="67" t="str">
        <f>IF(A471="","",'Books Register'!D471)</f>
        <v/>
      </c>
      <c r="D471" s="67" t="str">
        <f>IF(A471="","",'Books Register'!F471)</f>
        <v/>
      </c>
      <c r="E471" s="67" t="str">
        <f>IF(A471="","",'Books Register'!G471)</f>
        <v/>
      </c>
      <c r="F471" s="99" t="str">
        <f>IF(A471="","",'Books Register'!H471)</f>
        <v/>
      </c>
      <c r="G471" s="68" t="str">
        <f>IF(A471="","",'Books Register'!L471)</f>
        <v/>
      </c>
      <c r="H471" s="68" t="str">
        <f>IF(A471="","",'Books Register'!M471)</f>
        <v/>
      </c>
      <c r="I471" s="68" t="str">
        <f>IF(A471="","",'Books Register'!N471)</f>
        <v/>
      </c>
      <c r="J471" s="68" t="str">
        <f>IF(A471="","",'Books Register'!O471)</f>
        <v/>
      </c>
      <c r="K471" s="68" t="str">
        <f>IF(A471="","",'Books Register'!P471)</f>
        <v/>
      </c>
      <c r="L471" s="68" t="str">
        <f>IF(A471="","",'Books Register'!AN471)</f>
        <v/>
      </c>
      <c r="M471" s="67" t="str">
        <f>IF(A471="","",'Books Register'!AW471)</f>
        <v/>
      </c>
      <c r="N471" s="67" t="str">
        <f>IF(M471="","",INDEX('GSTR-2B IMS'!$G$5:$G$504,M471))</f>
        <v/>
      </c>
      <c r="O471" s="99" t="str">
        <f>IF(M471="","",INDEX('GSTR-2B IMS'!$H$5:$H$504,M471))</f>
        <v/>
      </c>
      <c r="P471" s="68" t="str">
        <f>IF(M471="","",INDEX('GSTR-2B IMS'!$L$5:$L$504,M471))</f>
        <v/>
      </c>
      <c r="Q471" s="68" t="str">
        <f>IF(M471="","",INDEX('GSTR-2B IMS'!$M$5:$M$504,M471))</f>
        <v/>
      </c>
      <c r="R471" s="68" t="str">
        <f>IF(M471="","",INDEX('GSTR-2B IMS'!$N$5:$N$504,M471))</f>
        <v/>
      </c>
      <c r="S471" s="68" t="str">
        <f>IF(M471="","",INDEX('GSTR-2B IMS'!$O$5:$O$504,M471))</f>
        <v/>
      </c>
      <c r="T471" s="68" t="str">
        <f>IF(M471="","",INDEX('GSTR-2B IMS'!$P$5:$P$504,M471))</f>
        <v/>
      </c>
      <c r="U471" s="68" t="str">
        <f>IF(M471="","",INDEX('GSTR-2B IMS'!$AF$5:$AF$504,M471))</f>
        <v/>
      </c>
      <c r="V471" s="68" t="str">
        <f t="shared" si="14"/>
        <v/>
      </c>
      <c r="W471" s="68" t="str">
        <f t="shared" si="15"/>
        <v/>
      </c>
      <c r="X471" s="67" t="str">
        <f>IF(A471="","",'Books Register'!AX471)</f>
        <v/>
      </c>
      <c r="Y471" s="67" t="str">
        <f>IF(A471="","",'Books Register'!AV471)</f>
        <v/>
      </c>
      <c r="Z471" s="69" t="str">
        <f>IF(A471="","",'Books Register'!AY471)</f>
        <v/>
      </c>
      <c r="AA471" s="70" t="str">
        <f>IF(A471="","",IF(OR(X471="Duplicate",Y471&lt;&gt;"PASS"),"Critical",IF(X471="Only in Books","High",IF(X471="Exact",IF(ABS(N(W471))&gt;=Setup!$B$23,"High","Low"),"Medium"))))</f>
        <v/>
      </c>
    </row>
    <row r="472" spans="1:27" ht="37.950000000000003" customHeight="1" x14ac:dyDescent="0.25">
      <c r="A472" s="98" t="str">
        <f>IF('Books Register'!A472="","",'Books Register'!A472)</f>
        <v/>
      </c>
      <c r="B472" s="67" t="str">
        <f>IF(A472="","",'Books Register'!C472)</f>
        <v/>
      </c>
      <c r="C472" s="67" t="str">
        <f>IF(A472="","",'Books Register'!D472)</f>
        <v/>
      </c>
      <c r="D472" s="67" t="str">
        <f>IF(A472="","",'Books Register'!F472)</f>
        <v/>
      </c>
      <c r="E472" s="67" t="str">
        <f>IF(A472="","",'Books Register'!G472)</f>
        <v/>
      </c>
      <c r="F472" s="99" t="str">
        <f>IF(A472="","",'Books Register'!H472)</f>
        <v/>
      </c>
      <c r="G472" s="68" t="str">
        <f>IF(A472="","",'Books Register'!L472)</f>
        <v/>
      </c>
      <c r="H472" s="68" t="str">
        <f>IF(A472="","",'Books Register'!M472)</f>
        <v/>
      </c>
      <c r="I472" s="68" t="str">
        <f>IF(A472="","",'Books Register'!N472)</f>
        <v/>
      </c>
      <c r="J472" s="68" t="str">
        <f>IF(A472="","",'Books Register'!O472)</f>
        <v/>
      </c>
      <c r="K472" s="68" t="str">
        <f>IF(A472="","",'Books Register'!P472)</f>
        <v/>
      </c>
      <c r="L472" s="68" t="str">
        <f>IF(A472="","",'Books Register'!AN472)</f>
        <v/>
      </c>
      <c r="M472" s="67" t="str">
        <f>IF(A472="","",'Books Register'!AW472)</f>
        <v/>
      </c>
      <c r="N472" s="67" t="str">
        <f>IF(M472="","",INDEX('GSTR-2B IMS'!$G$5:$G$504,M472))</f>
        <v/>
      </c>
      <c r="O472" s="99" t="str">
        <f>IF(M472="","",INDEX('GSTR-2B IMS'!$H$5:$H$504,M472))</f>
        <v/>
      </c>
      <c r="P472" s="68" t="str">
        <f>IF(M472="","",INDEX('GSTR-2B IMS'!$L$5:$L$504,M472))</f>
        <v/>
      </c>
      <c r="Q472" s="68" t="str">
        <f>IF(M472="","",INDEX('GSTR-2B IMS'!$M$5:$M$504,M472))</f>
        <v/>
      </c>
      <c r="R472" s="68" t="str">
        <f>IF(M472="","",INDEX('GSTR-2B IMS'!$N$5:$N$504,M472))</f>
        <v/>
      </c>
      <c r="S472" s="68" t="str">
        <f>IF(M472="","",INDEX('GSTR-2B IMS'!$O$5:$O$504,M472))</f>
        <v/>
      </c>
      <c r="T472" s="68" t="str">
        <f>IF(M472="","",INDEX('GSTR-2B IMS'!$P$5:$P$504,M472))</f>
        <v/>
      </c>
      <c r="U472" s="68" t="str">
        <f>IF(M472="","",INDEX('GSTR-2B IMS'!$AF$5:$AF$504,M472))</f>
        <v/>
      </c>
      <c r="V472" s="68" t="str">
        <f t="shared" si="14"/>
        <v/>
      </c>
      <c r="W472" s="68" t="str">
        <f t="shared" si="15"/>
        <v/>
      </c>
      <c r="X472" s="67" t="str">
        <f>IF(A472="","",'Books Register'!AX472)</f>
        <v/>
      </c>
      <c r="Y472" s="67" t="str">
        <f>IF(A472="","",'Books Register'!AV472)</f>
        <v/>
      </c>
      <c r="Z472" s="69" t="str">
        <f>IF(A472="","",'Books Register'!AY472)</f>
        <v/>
      </c>
      <c r="AA472" s="70" t="str">
        <f>IF(A472="","",IF(OR(X472="Duplicate",Y472&lt;&gt;"PASS"),"Critical",IF(X472="Only in Books","High",IF(X472="Exact",IF(ABS(N(W472))&gt;=Setup!$B$23,"High","Low"),"Medium"))))</f>
        <v/>
      </c>
    </row>
    <row r="473" spans="1:27" ht="37.950000000000003" customHeight="1" x14ac:dyDescent="0.25">
      <c r="A473" s="98" t="str">
        <f>IF('Books Register'!A473="","",'Books Register'!A473)</f>
        <v/>
      </c>
      <c r="B473" s="67" t="str">
        <f>IF(A473="","",'Books Register'!C473)</f>
        <v/>
      </c>
      <c r="C473" s="67" t="str">
        <f>IF(A473="","",'Books Register'!D473)</f>
        <v/>
      </c>
      <c r="D473" s="67" t="str">
        <f>IF(A473="","",'Books Register'!F473)</f>
        <v/>
      </c>
      <c r="E473" s="67" t="str">
        <f>IF(A473="","",'Books Register'!G473)</f>
        <v/>
      </c>
      <c r="F473" s="99" t="str">
        <f>IF(A473="","",'Books Register'!H473)</f>
        <v/>
      </c>
      <c r="G473" s="68" t="str">
        <f>IF(A473="","",'Books Register'!L473)</f>
        <v/>
      </c>
      <c r="H473" s="68" t="str">
        <f>IF(A473="","",'Books Register'!M473)</f>
        <v/>
      </c>
      <c r="I473" s="68" t="str">
        <f>IF(A473="","",'Books Register'!N473)</f>
        <v/>
      </c>
      <c r="J473" s="68" t="str">
        <f>IF(A473="","",'Books Register'!O473)</f>
        <v/>
      </c>
      <c r="K473" s="68" t="str">
        <f>IF(A473="","",'Books Register'!P473)</f>
        <v/>
      </c>
      <c r="L473" s="68" t="str">
        <f>IF(A473="","",'Books Register'!AN473)</f>
        <v/>
      </c>
      <c r="M473" s="67" t="str">
        <f>IF(A473="","",'Books Register'!AW473)</f>
        <v/>
      </c>
      <c r="N473" s="67" t="str">
        <f>IF(M473="","",INDEX('GSTR-2B IMS'!$G$5:$G$504,M473))</f>
        <v/>
      </c>
      <c r="O473" s="99" t="str">
        <f>IF(M473="","",INDEX('GSTR-2B IMS'!$H$5:$H$504,M473))</f>
        <v/>
      </c>
      <c r="P473" s="68" t="str">
        <f>IF(M473="","",INDEX('GSTR-2B IMS'!$L$5:$L$504,M473))</f>
        <v/>
      </c>
      <c r="Q473" s="68" t="str">
        <f>IF(M473="","",INDEX('GSTR-2B IMS'!$M$5:$M$504,M473))</f>
        <v/>
      </c>
      <c r="R473" s="68" t="str">
        <f>IF(M473="","",INDEX('GSTR-2B IMS'!$N$5:$N$504,M473))</f>
        <v/>
      </c>
      <c r="S473" s="68" t="str">
        <f>IF(M473="","",INDEX('GSTR-2B IMS'!$O$5:$O$504,M473))</f>
        <v/>
      </c>
      <c r="T473" s="68" t="str">
        <f>IF(M473="","",INDEX('GSTR-2B IMS'!$P$5:$P$504,M473))</f>
        <v/>
      </c>
      <c r="U473" s="68" t="str">
        <f>IF(M473="","",INDEX('GSTR-2B IMS'!$AF$5:$AF$504,M473))</f>
        <v/>
      </c>
      <c r="V473" s="68" t="str">
        <f t="shared" si="14"/>
        <v/>
      </c>
      <c r="W473" s="68" t="str">
        <f t="shared" si="15"/>
        <v/>
      </c>
      <c r="X473" s="67" t="str">
        <f>IF(A473="","",'Books Register'!AX473)</f>
        <v/>
      </c>
      <c r="Y473" s="67" t="str">
        <f>IF(A473="","",'Books Register'!AV473)</f>
        <v/>
      </c>
      <c r="Z473" s="69" t="str">
        <f>IF(A473="","",'Books Register'!AY473)</f>
        <v/>
      </c>
      <c r="AA473" s="70" t="str">
        <f>IF(A473="","",IF(OR(X473="Duplicate",Y473&lt;&gt;"PASS"),"Critical",IF(X473="Only in Books","High",IF(X473="Exact",IF(ABS(N(W473))&gt;=Setup!$B$23,"High","Low"),"Medium"))))</f>
        <v/>
      </c>
    </row>
    <row r="474" spans="1:27" ht="37.950000000000003" customHeight="1" x14ac:dyDescent="0.25">
      <c r="A474" s="98" t="str">
        <f>IF('Books Register'!A474="","",'Books Register'!A474)</f>
        <v/>
      </c>
      <c r="B474" s="67" t="str">
        <f>IF(A474="","",'Books Register'!C474)</f>
        <v/>
      </c>
      <c r="C474" s="67" t="str">
        <f>IF(A474="","",'Books Register'!D474)</f>
        <v/>
      </c>
      <c r="D474" s="67" t="str">
        <f>IF(A474="","",'Books Register'!F474)</f>
        <v/>
      </c>
      <c r="E474" s="67" t="str">
        <f>IF(A474="","",'Books Register'!G474)</f>
        <v/>
      </c>
      <c r="F474" s="99" t="str">
        <f>IF(A474="","",'Books Register'!H474)</f>
        <v/>
      </c>
      <c r="G474" s="68" t="str">
        <f>IF(A474="","",'Books Register'!L474)</f>
        <v/>
      </c>
      <c r="H474" s="68" t="str">
        <f>IF(A474="","",'Books Register'!M474)</f>
        <v/>
      </c>
      <c r="I474" s="68" t="str">
        <f>IF(A474="","",'Books Register'!N474)</f>
        <v/>
      </c>
      <c r="J474" s="68" t="str">
        <f>IF(A474="","",'Books Register'!O474)</f>
        <v/>
      </c>
      <c r="K474" s="68" t="str">
        <f>IF(A474="","",'Books Register'!P474)</f>
        <v/>
      </c>
      <c r="L474" s="68" t="str">
        <f>IF(A474="","",'Books Register'!AN474)</f>
        <v/>
      </c>
      <c r="M474" s="67" t="str">
        <f>IF(A474="","",'Books Register'!AW474)</f>
        <v/>
      </c>
      <c r="N474" s="67" t="str">
        <f>IF(M474="","",INDEX('GSTR-2B IMS'!$G$5:$G$504,M474))</f>
        <v/>
      </c>
      <c r="O474" s="99" t="str">
        <f>IF(M474="","",INDEX('GSTR-2B IMS'!$H$5:$H$504,M474))</f>
        <v/>
      </c>
      <c r="P474" s="68" t="str">
        <f>IF(M474="","",INDEX('GSTR-2B IMS'!$L$5:$L$504,M474))</f>
        <v/>
      </c>
      <c r="Q474" s="68" t="str">
        <f>IF(M474="","",INDEX('GSTR-2B IMS'!$M$5:$M$504,M474))</f>
        <v/>
      </c>
      <c r="R474" s="68" t="str">
        <f>IF(M474="","",INDEX('GSTR-2B IMS'!$N$5:$N$504,M474))</f>
        <v/>
      </c>
      <c r="S474" s="68" t="str">
        <f>IF(M474="","",INDEX('GSTR-2B IMS'!$O$5:$O$504,M474))</f>
        <v/>
      </c>
      <c r="T474" s="68" t="str">
        <f>IF(M474="","",INDEX('GSTR-2B IMS'!$P$5:$P$504,M474))</f>
        <v/>
      </c>
      <c r="U474" s="68" t="str">
        <f>IF(M474="","",INDEX('GSTR-2B IMS'!$AF$5:$AF$504,M474))</f>
        <v/>
      </c>
      <c r="V474" s="68" t="str">
        <f t="shared" si="14"/>
        <v/>
      </c>
      <c r="W474" s="68" t="str">
        <f t="shared" si="15"/>
        <v/>
      </c>
      <c r="X474" s="67" t="str">
        <f>IF(A474="","",'Books Register'!AX474)</f>
        <v/>
      </c>
      <c r="Y474" s="67" t="str">
        <f>IF(A474="","",'Books Register'!AV474)</f>
        <v/>
      </c>
      <c r="Z474" s="69" t="str">
        <f>IF(A474="","",'Books Register'!AY474)</f>
        <v/>
      </c>
      <c r="AA474" s="70" t="str">
        <f>IF(A474="","",IF(OR(X474="Duplicate",Y474&lt;&gt;"PASS"),"Critical",IF(X474="Only in Books","High",IF(X474="Exact",IF(ABS(N(W474))&gt;=Setup!$B$23,"High","Low"),"Medium"))))</f>
        <v/>
      </c>
    </row>
    <row r="475" spans="1:27" ht="37.950000000000003" customHeight="1" x14ac:dyDescent="0.25">
      <c r="A475" s="98" t="str">
        <f>IF('Books Register'!A475="","",'Books Register'!A475)</f>
        <v/>
      </c>
      <c r="B475" s="67" t="str">
        <f>IF(A475="","",'Books Register'!C475)</f>
        <v/>
      </c>
      <c r="C475" s="67" t="str">
        <f>IF(A475="","",'Books Register'!D475)</f>
        <v/>
      </c>
      <c r="D475" s="67" t="str">
        <f>IF(A475="","",'Books Register'!F475)</f>
        <v/>
      </c>
      <c r="E475" s="67" t="str">
        <f>IF(A475="","",'Books Register'!G475)</f>
        <v/>
      </c>
      <c r="F475" s="99" t="str">
        <f>IF(A475="","",'Books Register'!H475)</f>
        <v/>
      </c>
      <c r="G475" s="68" t="str">
        <f>IF(A475="","",'Books Register'!L475)</f>
        <v/>
      </c>
      <c r="H475" s="68" t="str">
        <f>IF(A475="","",'Books Register'!M475)</f>
        <v/>
      </c>
      <c r="I475" s="68" t="str">
        <f>IF(A475="","",'Books Register'!N475)</f>
        <v/>
      </c>
      <c r="J475" s="68" t="str">
        <f>IF(A475="","",'Books Register'!O475)</f>
        <v/>
      </c>
      <c r="K475" s="68" t="str">
        <f>IF(A475="","",'Books Register'!P475)</f>
        <v/>
      </c>
      <c r="L475" s="68" t="str">
        <f>IF(A475="","",'Books Register'!AN475)</f>
        <v/>
      </c>
      <c r="M475" s="67" t="str">
        <f>IF(A475="","",'Books Register'!AW475)</f>
        <v/>
      </c>
      <c r="N475" s="67" t="str">
        <f>IF(M475="","",INDEX('GSTR-2B IMS'!$G$5:$G$504,M475))</f>
        <v/>
      </c>
      <c r="O475" s="99" t="str">
        <f>IF(M475="","",INDEX('GSTR-2B IMS'!$H$5:$H$504,M475))</f>
        <v/>
      </c>
      <c r="P475" s="68" t="str">
        <f>IF(M475="","",INDEX('GSTR-2B IMS'!$L$5:$L$504,M475))</f>
        <v/>
      </c>
      <c r="Q475" s="68" t="str">
        <f>IF(M475="","",INDEX('GSTR-2B IMS'!$M$5:$M$504,M475))</f>
        <v/>
      </c>
      <c r="R475" s="68" t="str">
        <f>IF(M475="","",INDEX('GSTR-2B IMS'!$N$5:$N$504,M475))</f>
        <v/>
      </c>
      <c r="S475" s="68" t="str">
        <f>IF(M475="","",INDEX('GSTR-2B IMS'!$O$5:$O$504,M475))</f>
        <v/>
      </c>
      <c r="T475" s="68" t="str">
        <f>IF(M475="","",INDEX('GSTR-2B IMS'!$P$5:$P$504,M475))</f>
        <v/>
      </c>
      <c r="U475" s="68" t="str">
        <f>IF(M475="","",INDEX('GSTR-2B IMS'!$AF$5:$AF$504,M475))</f>
        <v/>
      </c>
      <c r="V475" s="68" t="str">
        <f t="shared" si="14"/>
        <v/>
      </c>
      <c r="W475" s="68" t="str">
        <f t="shared" si="15"/>
        <v/>
      </c>
      <c r="X475" s="67" t="str">
        <f>IF(A475="","",'Books Register'!AX475)</f>
        <v/>
      </c>
      <c r="Y475" s="67" t="str">
        <f>IF(A475="","",'Books Register'!AV475)</f>
        <v/>
      </c>
      <c r="Z475" s="69" t="str">
        <f>IF(A475="","",'Books Register'!AY475)</f>
        <v/>
      </c>
      <c r="AA475" s="70" t="str">
        <f>IF(A475="","",IF(OR(X475="Duplicate",Y475&lt;&gt;"PASS"),"Critical",IF(X475="Only in Books","High",IF(X475="Exact",IF(ABS(N(W475))&gt;=Setup!$B$23,"High","Low"),"Medium"))))</f>
        <v/>
      </c>
    </row>
    <row r="476" spans="1:27" ht="37.950000000000003" customHeight="1" x14ac:dyDescent="0.25">
      <c r="A476" s="98" t="str">
        <f>IF('Books Register'!A476="","",'Books Register'!A476)</f>
        <v/>
      </c>
      <c r="B476" s="67" t="str">
        <f>IF(A476="","",'Books Register'!C476)</f>
        <v/>
      </c>
      <c r="C476" s="67" t="str">
        <f>IF(A476="","",'Books Register'!D476)</f>
        <v/>
      </c>
      <c r="D476" s="67" t="str">
        <f>IF(A476="","",'Books Register'!F476)</f>
        <v/>
      </c>
      <c r="E476" s="67" t="str">
        <f>IF(A476="","",'Books Register'!G476)</f>
        <v/>
      </c>
      <c r="F476" s="99" t="str">
        <f>IF(A476="","",'Books Register'!H476)</f>
        <v/>
      </c>
      <c r="G476" s="68" t="str">
        <f>IF(A476="","",'Books Register'!L476)</f>
        <v/>
      </c>
      <c r="H476" s="68" t="str">
        <f>IF(A476="","",'Books Register'!M476)</f>
        <v/>
      </c>
      <c r="I476" s="68" t="str">
        <f>IF(A476="","",'Books Register'!N476)</f>
        <v/>
      </c>
      <c r="J476" s="68" t="str">
        <f>IF(A476="","",'Books Register'!O476)</f>
        <v/>
      </c>
      <c r="K476" s="68" t="str">
        <f>IF(A476="","",'Books Register'!P476)</f>
        <v/>
      </c>
      <c r="L476" s="68" t="str">
        <f>IF(A476="","",'Books Register'!AN476)</f>
        <v/>
      </c>
      <c r="M476" s="67" t="str">
        <f>IF(A476="","",'Books Register'!AW476)</f>
        <v/>
      </c>
      <c r="N476" s="67" t="str">
        <f>IF(M476="","",INDEX('GSTR-2B IMS'!$G$5:$G$504,M476))</f>
        <v/>
      </c>
      <c r="O476" s="99" t="str">
        <f>IF(M476="","",INDEX('GSTR-2B IMS'!$H$5:$H$504,M476))</f>
        <v/>
      </c>
      <c r="P476" s="68" t="str">
        <f>IF(M476="","",INDEX('GSTR-2B IMS'!$L$5:$L$504,M476))</f>
        <v/>
      </c>
      <c r="Q476" s="68" t="str">
        <f>IF(M476="","",INDEX('GSTR-2B IMS'!$M$5:$M$504,M476))</f>
        <v/>
      </c>
      <c r="R476" s="68" t="str">
        <f>IF(M476="","",INDEX('GSTR-2B IMS'!$N$5:$N$504,M476))</f>
        <v/>
      </c>
      <c r="S476" s="68" t="str">
        <f>IF(M476="","",INDEX('GSTR-2B IMS'!$O$5:$O$504,M476))</f>
        <v/>
      </c>
      <c r="T476" s="68" t="str">
        <f>IF(M476="","",INDEX('GSTR-2B IMS'!$P$5:$P$504,M476))</f>
        <v/>
      </c>
      <c r="U476" s="68" t="str">
        <f>IF(M476="","",INDEX('GSTR-2B IMS'!$AF$5:$AF$504,M476))</f>
        <v/>
      </c>
      <c r="V476" s="68" t="str">
        <f t="shared" si="14"/>
        <v/>
      </c>
      <c r="W476" s="68" t="str">
        <f t="shared" si="15"/>
        <v/>
      </c>
      <c r="X476" s="67" t="str">
        <f>IF(A476="","",'Books Register'!AX476)</f>
        <v/>
      </c>
      <c r="Y476" s="67" t="str">
        <f>IF(A476="","",'Books Register'!AV476)</f>
        <v/>
      </c>
      <c r="Z476" s="69" t="str">
        <f>IF(A476="","",'Books Register'!AY476)</f>
        <v/>
      </c>
      <c r="AA476" s="70" t="str">
        <f>IF(A476="","",IF(OR(X476="Duplicate",Y476&lt;&gt;"PASS"),"Critical",IF(X476="Only in Books","High",IF(X476="Exact",IF(ABS(N(W476))&gt;=Setup!$B$23,"High","Low"),"Medium"))))</f>
        <v/>
      </c>
    </row>
    <row r="477" spans="1:27" ht="37.950000000000003" customHeight="1" x14ac:dyDescent="0.25">
      <c r="A477" s="98" t="str">
        <f>IF('Books Register'!A477="","",'Books Register'!A477)</f>
        <v/>
      </c>
      <c r="B477" s="67" t="str">
        <f>IF(A477="","",'Books Register'!C477)</f>
        <v/>
      </c>
      <c r="C477" s="67" t="str">
        <f>IF(A477="","",'Books Register'!D477)</f>
        <v/>
      </c>
      <c r="D477" s="67" t="str">
        <f>IF(A477="","",'Books Register'!F477)</f>
        <v/>
      </c>
      <c r="E477" s="67" t="str">
        <f>IF(A477="","",'Books Register'!G477)</f>
        <v/>
      </c>
      <c r="F477" s="99" t="str">
        <f>IF(A477="","",'Books Register'!H477)</f>
        <v/>
      </c>
      <c r="G477" s="68" t="str">
        <f>IF(A477="","",'Books Register'!L477)</f>
        <v/>
      </c>
      <c r="H477" s="68" t="str">
        <f>IF(A477="","",'Books Register'!M477)</f>
        <v/>
      </c>
      <c r="I477" s="68" t="str">
        <f>IF(A477="","",'Books Register'!N477)</f>
        <v/>
      </c>
      <c r="J477" s="68" t="str">
        <f>IF(A477="","",'Books Register'!O477)</f>
        <v/>
      </c>
      <c r="K477" s="68" t="str">
        <f>IF(A477="","",'Books Register'!P477)</f>
        <v/>
      </c>
      <c r="L477" s="68" t="str">
        <f>IF(A477="","",'Books Register'!AN477)</f>
        <v/>
      </c>
      <c r="M477" s="67" t="str">
        <f>IF(A477="","",'Books Register'!AW477)</f>
        <v/>
      </c>
      <c r="N477" s="67" t="str">
        <f>IF(M477="","",INDEX('GSTR-2B IMS'!$G$5:$G$504,M477))</f>
        <v/>
      </c>
      <c r="O477" s="99" t="str">
        <f>IF(M477="","",INDEX('GSTR-2B IMS'!$H$5:$H$504,M477))</f>
        <v/>
      </c>
      <c r="P477" s="68" t="str">
        <f>IF(M477="","",INDEX('GSTR-2B IMS'!$L$5:$L$504,M477))</f>
        <v/>
      </c>
      <c r="Q477" s="68" t="str">
        <f>IF(M477="","",INDEX('GSTR-2B IMS'!$M$5:$M$504,M477))</f>
        <v/>
      </c>
      <c r="R477" s="68" t="str">
        <f>IF(M477="","",INDEX('GSTR-2B IMS'!$N$5:$N$504,M477))</f>
        <v/>
      </c>
      <c r="S477" s="68" t="str">
        <f>IF(M477="","",INDEX('GSTR-2B IMS'!$O$5:$O$504,M477))</f>
        <v/>
      </c>
      <c r="T477" s="68" t="str">
        <f>IF(M477="","",INDEX('GSTR-2B IMS'!$P$5:$P$504,M477))</f>
        <v/>
      </c>
      <c r="U477" s="68" t="str">
        <f>IF(M477="","",INDEX('GSTR-2B IMS'!$AF$5:$AF$504,M477))</f>
        <v/>
      </c>
      <c r="V477" s="68" t="str">
        <f t="shared" si="14"/>
        <v/>
      </c>
      <c r="W477" s="68" t="str">
        <f t="shared" si="15"/>
        <v/>
      </c>
      <c r="X477" s="67" t="str">
        <f>IF(A477="","",'Books Register'!AX477)</f>
        <v/>
      </c>
      <c r="Y477" s="67" t="str">
        <f>IF(A477="","",'Books Register'!AV477)</f>
        <v/>
      </c>
      <c r="Z477" s="69" t="str">
        <f>IF(A477="","",'Books Register'!AY477)</f>
        <v/>
      </c>
      <c r="AA477" s="70" t="str">
        <f>IF(A477="","",IF(OR(X477="Duplicate",Y477&lt;&gt;"PASS"),"Critical",IF(X477="Only in Books","High",IF(X477="Exact",IF(ABS(N(W477))&gt;=Setup!$B$23,"High","Low"),"Medium"))))</f>
        <v/>
      </c>
    </row>
    <row r="478" spans="1:27" ht="37.950000000000003" customHeight="1" x14ac:dyDescent="0.25">
      <c r="A478" s="98" t="str">
        <f>IF('Books Register'!A478="","",'Books Register'!A478)</f>
        <v/>
      </c>
      <c r="B478" s="67" t="str">
        <f>IF(A478="","",'Books Register'!C478)</f>
        <v/>
      </c>
      <c r="C478" s="67" t="str">
        <f>IF(A478="","",'Books Register'!D478)</f>
        <v/>
      </c>
      <c r="D478" s="67" t="str">
        <f>IF(A478="","",'Books Register'!F478)</f>
        <v/>
      </c>
      <c r="E478" s="67" t="str">
        <f>IF(A478="","",'Books Register'!G478)</f>
        <v/>
      </c>
      <c r="F478" s="99" t="str">
        <f>IF(A478="","",'Books Register'!H478)</f>
        <v/>
      </c>
      <c r="G478" s="68" t="str">
        <f>IF(A478="","",'Books Register'!L478)</f>
        <v/>
      </c>
      <c r="H478" s="68" t="str">
        <f>IF(A478="","",'Books Register'!M478)</f>
        <v/>
      </c>
      <c r="I478" s="68" t="str">
        <f>IF(A478="","",'Books Register'!N478)</f>
        <v/>
      </c>
      <c r="J478" s="68" t="str">
        <f>IF(A478="","",'Books Register'!O478)</f>
        <v/>
      </c>
      <c r="K478" s="68" t="str">
        <f>IF(A478="","",'Books Register'!P478)</f>
        <v/>
      </c>
      <c r="L478" s="68" t="str">
        <f>IF(A478="","",'Books Register'!AN478)</f>
        <v/>
      </c>
      <c r="M478" s="67" t="str">
        <f>IF(A478="","",'Books Register'!AW478)</f>
        <v/>
      </c>
      <c r="N478" s="67" t="str">
        <f>IF(M478="","",INDEX('GSTR-2B IMS'!$G$5:$G$504,M478))</f>
        <v/>
      </c>
      <c r="O478" s="99" t="str">
        <f>IF(M478="","",INDEX('GSTR-2B IMS'!$H$5:$H$504,M478))</f>
        <v/>
      </c>
      <c r="P478" s="68" t="str">
        <f>IF(M478="","",INDEX('GSTR-2B IMS'!$L$5:$L$504,M478))</f>
        <v/>
      </c>
      <c r="Q478" s="68" t="str">
        <f>IF(M478="","",INDEX('GSTR-2B IMS'!$M$5:$M$504,M478))</f>
        <v/>
      </c>
      <c r="R478" s="68" t="str">
        <f>IF(M478="","",INDEX('GSTR-2B IMS'!$N$5:$N$504,M478))</f>
        <v/>
      </c>
      <c r="S478" s="68" t="str">
        <f>IF(M478="","",INDEX('GSTR-2B IMS'!$O$5:$O$504,M478))</f>
        <v/>
      </c>
      <c r="T478" s="68" t="str">
        <f>IF(M478="","",INDEX('GSTR-2B IMS'!$P$5:$P$504,M478))</f>
        <v/>
      </c>
      <c r="U478" s="68" t="str">
        <f>IF(M478="","",INDEX('GSTR-2B IMS'!$AF$5:$AF$504,M478))</f>
        <v/>
      </c>
      <c r="V478" s="68" t="str">
        <f t="shared" si="14"/>
        <v/>
      </c>
      <c r="W478" s="68" t="str">
        <f t="shared" si="15"/>
        <v/>
      </c>
      <c r="X478" s="67" t="str">
        <f>IF(A478="","",'Books Register'!AX478)</f>
        <v/>
      </c>
      <c r="Y478" s="67" t="str">
        <f>IF(A478="","",'Books Register'!AV478)</f>
        <v/>
      </c>
      <c r="Z478" s="69" t="str">
        <f>IF(A478="","",'Books Register'!AY478)</f>
        <v/>
      </c>
      <c r="AA478" s="70" t="str">
        <f>IF(A478="","",IF(OR(X478="Duplicate",Y478&lt;&gt;"PASS"),"Critical",IF(X478="Only in Books","High",IF(X478="Exact",IF(ABS(N(W478))&gt;=Setup!$B$23,"High","Low"),"Medium"))))</f>
        <v/>
      </c>
    </row>
    <row r="479" spans="1:27" ht="37.950000000000003" customHeight="1" x14ac:dyDescent="0.25">
      <c r="A479" s="98" t="str">
        <f>IF('Books Register'!A479="","",'Books Register'!A479)</f>
        <v/>
      </c>
      <c r="B479" s="67" t="str">
        <f>IF(A479="","",'Books Register'!C479)</f>
        <v/>
      </c>
      <c r="C479" s="67" t="str">
        <f>IF(A479="","",'Books Register'!D479)</f>
        <v/>
      </c>
      <c r="D479" s="67" t="str">
        <f>IF(A479="","",'Books Register'!F479)</f>
        <v/>
      </c>
      <c r="E479" s="67" t="str">
        <f>IF(A479="","",'Books Register'!G479)</f>
        <v/>
      </c>
      <c r="F479" s="99" t="str">
        <f>IF(A479="","",'Books Register'!H479)</f>
        <v/>
      </c>
      <c r="G479" s="68" t="str">
        <f>IF(A479="","",'Books Register'!L479)</f>
        <v/>
      </c>
      <c r="H479" s="68" t="str">
        <f>IF(A479="","",'Books Register'!M479)</f>
        <v/>
      </c>
      <c r="I479" s="68" t="str">
        <f>IF(A479="","",'Books Register'!N479)</f>
        <v/>
      </c>
      <c r="J479" s="68" t="str">
        <f>IF(A479="","",'Books Register'!O479)</f>
        <v/>
      </c>
      <c r="K479" s="68" t="str">
        <f>IF(A479="","",'Books Register'!P479)</f>
        <v/>
      </c>
      <c r="L479" s="68" t="str">
        <f>IF(A479="","",'Books Register'!AN479)</f>
        <v/>
      </c>
      <c r="M479" s="67" t="str">
        <f>IF(A479="","",'Books Register'!AW479)</f>
        <v/>
      </c>
      <c r="N479" s="67" t="str">
        <f>IF(M479="","",INDEX('GSTR-2B IMS'!$G$5:$G$504,M479))</f>
        <v/>
      </c>
      <c r="O479" s="99" t="str">
        <f>IF(M479="","",INDEX('GSTR-2B IMS'!$H$5:$H$504,M479))</f>
        <v/>
      </c>
      <c r="P479" s="68" t="str">
        <f>IF(M479="","",INDEX('GSTR-2B IMS'!$L$5:$L$504,M479))</f>
        <v/>
      </c>
      <c r="Q479" s="68" t="str">
        <f>IF(M479="","",INDEX('GSTR-2B IMS'!$M$5:$M$504,M479))</f>
        <v/>
      </c>
      <c r="R479" s="68" t="str">
        <f>IF(M479="","",INDEX('GSTR-2B IMS'!$N$5:$N$504,M479))</f>
        <v/>
      </c>
      <c r="S479" s="68" t="str">
        <f>IF(M479="","",INDEX('GSTR-2B IMS'!$O$5:$O$504,M479))</f>
        <v/>
      </c>
      <c r="T479" s="68" t="str">
        <f>IF(M479="","",INDEX('GSTR-2B IMS'!$P$5:$P$504,M479))</f>
        <v/>
      </c>
      <c r="U479" s="68" t="str">
        <f>IF(M479="","",INDEX('GSTR-2B IMS'!$AF$5:$AF$504,M479))</f>
        <v/>
      </c>
      <c r="V479" s="68" t="str">
        <f t="shared" si="14"/>
        <v/>
      </c>
      <c r="W479" s="68" t="str">
        <f t="shared" si="15"/>
        <v/>
      </c>
      <c r="X479" s="67" t="str">
        <f>IF(A479="","",'Books Register'!AX479)</f>
        <v/>
      </c>
      <c r="Y479" s="67" t="str">
        <f>IF(A479="","",'Books Register'!AV479)</f>
        <v/>
      </c>
      <c r="Z479" s="69" t="str">
        <f>IF(A479="","",'Books Register'!AY479)</f>
        <v/>
      </c>
      <c r="AA479" s="70" t="str">
        <f>IF(A479="","",IF(OR(X479="Duplicate",Y479&lt;&gt;"PASS"),"Critical",IF(X479="Only in Books","High",IF(X479="Exact",IF(ABS(N(W479))&gt;=Setup!$B$23,"High","Low"),"Medium"))))</f>
        <v/>
      </c>
    </row>
    <row r="480" spans="1:27" ht="37.950000000000003" customHeight="1" x14ac:dyDescent="0.25">
      <c r="A480" s="98" t="str">
        <f>IF('Books Register'!A480="","",'Books Register'!A480)</f>
        <v/>
      </c>
      <c r="B480" s="67" t="str">
        <f>IF(A480="","",'Books Register'!C480)</f>
        <v/>
      </c>
      <c r="C480" s="67" t="str">
        <f>IF(A480="","",'Books Register'!D480)</f>
        <v/>
      </c>
      <c r="D480" s="67" t="str">
        <f>IF(A480="","",'Books Register'!F480)</f>
        <v/>
      </c>
      <c r="E480" s="67" t="str">
        <f>IF(A480="","",'Books Register'!G480)</f>
        <v/>
      </c>
      <c r="F480" s="99" t="str">
        <f>IF(A480="","",'Books Register'!H480)</f>
        <v/>
      </c>
      <c r="G480" s="68" t="str">
        <f>IF(A480="","",'Books Register'!L480)</f>
        <v/>
      </c>
      <c r="H480" s="68" t="str">
        <f>IF(A480="","",'Books Register'!M480)</f>
        <v/>
      </c>
      <c r="I480" s="68" t="str">
        <f>IF(A480="","",'Books Register'!N480)</f>
        <v/>
      </c>
      <c r="J480" s="68" t="str">
        <f>IF(A480="","",'Books Register'!O480)</f>
        <v/>
      </c>
      <c r="K480" s="68" t="str">
        <f>IF(A480="","",'Books Register'!P480)</f>
        <v/>
      </c>
      <c r="L480" s="68" t="str">
        <f>IF(A480="","",'Books Register'!AN480)</f>
        <v/>
      </c>
      <c r="M480" s="67" t="str">
        <f>IF(A480="","",'Books Register'!AW480)</f>
        <v/>
      </c>
      <c r="N480" s="67" t="str">
        <f>IF(M480="","",INDEX('GSTR-2B IMS'!$G$5:$G$504,M480))</f>
        <v/>
      </c>
      <c r="O480" s="99" t="str">
        <f>IF(M480="","",INDEX('GSTR-2B IMS'!$H$5:$H$504,M480))</f>
        <v/>
      </c>
      <c r="P480" s="68" t="str">
        <f>IF(M480="","",INDEX('GSTR-2B IMS'!$L$5:$L$504,M480))</f>
        <v/>
      </c>
      <c r="Q480" s="68" t="str">
        <f>IF(M480="","",INDEX('GSTR-2B IMS'!$M$5:$M$504,M480))</f>
        <v/>
      </c>
      <c r="R480" s="68" t="str">
        <f>IF(M480="","",INDEX('GSTR-2B IMS'!$N$5:$N$504,M480))</f>
        <v/>
      </c>
      <c r="S480" s="68" t="str">
        <f>IF(M480="","",INDEX('GSTR-2B IMS'!$O$5:$O$504,M480))</f>
        <v/>
      </c>
      <c r="T480" s="68" t="str">
        <f>IF(M480="","",INDEX('GSTR-2B IMS'!$P$5:$P$504,M480))</f>
        <v/>
      </c>
      <c r="U480" s="68" t="str">
        <f>IF(M480="","",INDEX('GSTR-2B IMS'!$AF$5:$AF$504,M480))</f>
        <v/>
      </c>
      <c r="V480" s="68" t="str">
        <f t="shared" si="14"/>
        <v/>
      </c>
      <c r="W480" s="68" t="str">
        <f t="shared" si="15"/>
        <v/>
      </c>
      <c r="X480" s="67" t="str">
        <f>IF(A480="","",'Books Register'!AX480)</f>
        <v/>
      </c>
      <c r="Y480" s="67" t="str">
        <f>IF(A480="","",'Books Register'!AV480)</f>
        <v/>
      </c>
      <c r="Z480" s="69" t="str">
        <f>IF(A480="","",'Books Register'!AY480)</f>
        <v/>
      </c>
      <c r="AA480" s="70" t="str">
        <f>IF(A480="","",IF(OR(X480="Duplicate",Y480&lt;&gt;"PASS"),"Critical",IF(X480="Only in Books","High",IF(X480="Exact",IF(ABS(N(W480))&gt;=Setup!$B$23,"High","Low"),"Medium"))))</f>
        <v/>
      </c>
    </row>
    <row r="481" spans="1:27" ht="37.950000000000003" customHeight="1" x14ac:dyDescent="0.25">
      <c r="A481" s="98" t="str">
        <f>IF('Books Register'!A481="","",'Books Register'!A481)</f>
        <v/>
      </c>
      <c r="B481" s="67" t="str">
        <f>IF(A481="","",'Books Register'!C481)</f>
        <v/>
      </c>
      <c r="C481" s="67" t="str">
        <f>IF(A481="","",'Books Register'!D481)</f>
        <v/>
      </c>
      <c r="D481" s="67" t="str">
        <f>IF(A481="","",'Books Register'!F481)</f>
        <v/>
      </c>
      <c r="E481" s="67" t="str">
        <f>IF(A481="","",'Books Register'!G481)</f>
        <v/>
      </c>
      <c r="F481" s="99" t="str">
        <f>IF(A481="","",'Books Register'!H481)</f>
        <v/>
      </c>
      <c r="G481" s="68" t="str">
        <f>IF(A481="","",'Books Register'!L481)</f>
        <v/>
      </c>
      <c r="H481" s="68" t="str">
        <f>IF(A481="","",'Books Register'!M481)</f>
        <v/>
      </c>
      <c r="I481" s="68" t="str">
        <f>IF(A481="","",'Books Register'!N481)</f>
        <v/>
      </c>
      <c r="J481" s="68" t="str">
        <f>IF(A481="","",'Books Register'!O481)</f>
        <v/>
      </c>
      <c r="K481" s="68" t="str">
        <f>IF(A481="","",'Books Register'!P481)</f>
        <v/>
      </c>
      <c r="L481" s="68" t="str">
        <f>IF(A481="","",'Books Register'!AN481)</f>
        <v/>
      </c>
      <c r="M481" s="67" t="str">
        <f>IF(A481="","",'Books Register'!AW481)</f>
        <v/>
      </c>
      <c r="N481" s="67" t="str">
        <f>IF(M481="","",INDEX('GSTR-2B IMS'!$G$5:$G$504,M481))</f>
        <v/>
      </c>
      <c r="O481" s="99" t="str">
        <f>IF(M481="","",INDEX('GSTR-2B IMS'!$H$5:$H$504,M481))</f>
        <v/>
      </c>
      <c r="P481" s="68" t="str">
        <f>IF(M481="","",INDEX('GSTR-2B IMS'!$L$5:$L$504,M481))</f>
        <v/>
      </c>
      <c r="Q481" s="68" t="str">
        <f>IF(M481="","",INDEX('GSTR-2B IMS'!$M$5:$M$504,M481))</f>
        <v/>
      </c>
      <c r="R481" s="68" t="str">
        <f>IF(M481="","",INDEX('GSTR-2B IMS'!$N$5:$N$504,M481))</f>
        <v/>
      </c>
      <c r="S481" s="68" t="str">
        <f>IF(M481="","",INDEX('GSTR-2B IMS'!$O$5:$O$504,M481))</f>
        <v/>
      </c>
      <c r="T481" s="68" t="str">
        <f>IF(M481="","",INDEX('GSTR-2B IMS'!$P$5:$P$504,M481))</f>
        <v/>
      </c>
      <c r="U481" s="68" t="str">
        <f>IF(M481="","",INDEX('GSTR-2B IMS'!$AF$5:$AF$504,M481))</f>
        <v/>
      </c>
      <c r="V481" s="68" t="str">
        <f t="shared" si="14"/>
        <v/>
      </c>
      <c r="W481" s="68" t="str">
        <f t="shared" si="15"/>
        <v/>
      </c>
      <c r="X481" s="67" t="str">
        <f>IF(A481="","",'Books Register'!AX481)</f>
        <v/>
      </c>
      <c r="Y481" s="67" t="str">
        <f>IF(A481="","",'Books Register'!AV481)</f>
        <v/>
      </c>
      <c r="Z481" s="69" t="str">
        <f>IF(A481="","",'Books Register'!AY481)</f>
        <v/>
      </c>
      <c r="AA481" s="70" t="str">
        <f>IF(A481="","",IF(OR(X481="Duplicate",Y481&lt;&gt;"PASS"),"Critical",IF(X481="Only in Books","High",IF(X481="Exact",IF(ABS(N(W481))&gt;=Setup!$B$23,"High","Low"),"Medium"))))</f>
        <v/>
      </c>
    </row>
    <row r="482" spans="1:27" ht="37.950000000000003" customHeight="1" x14ac:dyDescent="0.25">
      <c r="A482" s="98" t="str">
        <f>IF('Books Register'!A482="","",'Books Register'!A482)</f>
        <v/>
      </c>
      <c r="B482" s="67" t="str">
        <f>IF(A482="","",'Books Register'!C482)</f>
        <v/>
      </c>
      <c r="C482" s="67" t="str">
        <f>IF(A482="","",'Books Register'!D482)</f>
        <v/>
      </c>
      <c r="D482" s="67" t="str">
        <f>IF(A482="","",'Books Register'!F482)</f>
        <v/>
      </c>
      <c r="E482" s="67" t="str">
        <f>IF(A482="","",'Books Register'!G482)</f>
        <v/>
      </c>
      <c r="F482" s="99" t="str">
        <f>IF(A482="","",'Books Register'!H482)</f>
        <v/>
      </c>
      <c r="G482" s="68" t="str">
        <f>IF(A482="","",'Books Register'!L482)</f>
        <v/>
      </c>
      <c r="H482" s="68" t="str">
        <f>IF(A482="","",'Books Register'!M482)</f>
        <v/>
      </c>
      <c r="I482" s="68" t="str">
        <f>IF(A482="","",'Books Register'!N482)</f>
        <v/>
      </c>
      <c r="J482" s="68" t="str">
        <f>IF(A482="","",'Books Register'!O482)</f>
        <v/>
      </c>
      <c r="K482" s="68" t="str">
        <f>IF(A482="","",'Books Register'!P482)</f>
        <v/>
      </c>
      <c r="L482" s="68" t="str">
        <f>IF(A482="","",'Books Register'!AN482)</f>
        <v/>
      </c>
      <c r="M482" s="67" t="str">
        <f>IF(A482="","",'Books Register'!AW482)</f>
        <v/>
      </c>
      <c r="N482" s="67" t="str">
        <f>IF(M482="","",INDEX('GSTR-2B IMS'!$G$5:$G$504,M482))</f>
        <v/>
      </c>
      <c r="O482" s="99" t="str">
        <f>IF(M482="","",INDEX('GSTR-2B IMS'!$H$5:$H$504,M482))</f>
        <v/>
      </c>
      <c r="P482" s="68" t="str">
        <f>IF(M482="","",INDEX('GSTR-2B IMS'!$L$5:$L$504,M482))</f>
        <v/>
      </c>
      <c r="Q482" s="68" t="str">
        <f>IF(M482="","",INDEX('GSTR-2B IMS'!$M$5:$M$504,M482))</f>
        <v/>
      </c>
      <c r="R482" s="68" t="str">
        <f>IF(M482="","",INDEX('GSTR-2B IMS'!$N$5:$N$504,M482))</f>
        <v/>
      </c>
      <c r="S482" s="68" t="str">
        <f>IF(M482="","",INDEX('GSTR-2B IMS'!$O$5:$O$504,M482))</f>
        <v/>
      </c>
      <c r="T482" s="68" t="str">
        <f>IF(M482="","",INDEX('GSTR-2B IMS'!$P$5:$P$504,M482))</f>
        <v/>
      </c>
      <c r="U482" s="68" t="str">
        <f>IF(M482="","",INDEX('GSTR-2B IMS'!$AF$5:$AF$504,M482))</f>
        <v/>
      </c>
      <c r="V482" s="68" t="str">
        <f t="shared" si="14"/>
        <v/>
      </c>
      <c r="W482" s="68" t="str">
        <f t="shared" si="15"/>
        <v/>
      </c>
      <c r="X482" s="67" t="str">
        <f>IF(A482="","",'Books Register'!AX482)</f>
        <v/>
      </c>
      <c r="Y482" s="67" t="str">
        <f>IF(A482="","",'Books Register'!AV482)</f>
        <v/>
      </c>
      <c r="Z482" s="69" t="str">
        <f>IF(A482="","",'Books Register'!AY482)</f>
        <v/>
      </c>
      <c r="AA482" s="70" t="str">
        <f>IF(A482="","",IF(OR(X482="Duplicate",Y482&lt;&gt;"PASS"),"Critical",IF(X482="Only in Books","High",IF(X482="Exact",IF(ABS(N(W482))&gt;=Setup!$B$23,"High","Low"),"Medium"))))</f>
        <v/>
      </c>
    </row>
    <row r="483" spans="1:27" ht="37.950000000000003" customHeight="1" x14ac:dyDescent="0.25">
      <c r="A483" s="98" t="str">
        <f>IF('Books Register'!A483="","",'Books Register'!A483)</f>
        <v/>
      </c>
      <c r="B483" s="67" t="str">
        <f>IF(A483="","",'Books Register'!C483)</f>
        <v/>
      </c>
      <c r="C483" s="67" t="str">
        <f>IF(A483="","",'Books Register'!D483)</f>
        <v/>
      </c>
      <c r="D483" s="67" t="str">
        <f>IF(A483="","",'Books Register'!F483)</f>
        <v/>
      </c>
      <c r="E483" s="67" t="str">
        <f>IF(A483="","",'Books Register'!G483)</f>
        <v/>
      </c>
      <c r="F483" s="99" t="str">
        <f>IF(A483="","",'Books Register'!H483)</f>
        <v/>
      </c>
      <c r="G483" s="68" t="str">
        <f>IF(A483="","",'Books Register'!L483)</f>
        <v/>
      </c>
      <c r="H483" s="68" t="str">
        <f>IF(A483="","",'Books Register'!M483)</f>
        <v/>
      </c>
      <c r="I483" s="68" t="str">
        <f>IF(A483="","",'Books Register'!N483)</f>
        <v/>
      </c>
      <c r="J483" s="68" t="str">
        <f>IF(A483="","",'Books Register'!O483)</f>
        <v/>
      </c>
      <c r="K483" s="68" t="str">
        <f>IF(A483="","",'Books Register'!P483)</f>
        <v/>
      </c>
      <c r="L483" s="68" t="str">
        <f>IF(A483="","",'Books Register'!AN483)</f>
        <v/>
      </c>
      <c r="M483" s="67" t="str">
        <f>IF(A483="","",'Books Register'!AW483)</f>
        <v/>
      </c>
      <c r="N483" s="67" t="str">
        <f>IF(M483="","",INDEX('GSTR-2B IMS'!$G$5:$G$504,M483))</f>
        <v/>
      </c>
      <c r="O483" s="99" t="str">
        <f>IF(M483="","",INDEX('GSTR-2B IMS'!$H$5:$H$504,M483))</f>
        <v/>
      </c>
      <c r="P483" s="68" t="str">
        <f>IF(M483="","",INDEX('GSTR-2B IMS'!$L$5:$L$504,M483))</f>
        <v/>
      </c>
      <c r="Q483" s="68" t="str">
        <f>IF(M483="","",INDEX('GSTR-2B IMS'!$M$5:$M$504,M483))</f>
        <v/>
      </c>
      <c r="R483" s="68" t="str">
        <f>IF(M483="","",INDEX('GSTR-2B IMS'!$N$5:$N$504,M483))</f>
        <v/>
      </c>
      <c r="S483" s="68" t="str">
        <f>IF(M483="","",INDEX('GSTR-2B IMS'!$O$5:$O$504,M483))</f>
        <v/>
      </c>
      <c r="T483" s="68" t="str">
        <f>IF(M483="","",INDEX('GSTR-2B IMS'!$P$5:$P$504,M483))</f>
        <v/>
      </c>
      <c r="U483" s="68" t="str">
        <f>IF(M483="","",INDEX('GSTR-2B IMS'!$AF$5:$AF$504,M483))</f>
        <v/>
      </c>
      <c r="V483" s="68" t="str">
        <f t="shared" si="14"/>
        <v/>
      </c>
      <c r="W483" s="68" t="str">
        <f t="shared" si="15"/>
        <v/>
      </c>
      <c r="X483" s="67" t="str">
        <f>IF(A483="","",'Books Register'!AX483)</f>
        <v/>
      </c>
      <c r="Y483" s="67" t="str">
        <f>IF(A483="","",'Books Register'!AV483)</f>
        <v/>
      </c>
      <c r="Z483" s="69" t="str">
        <f>IF(A483="","",'Books Register'!AY483)</f>
        <v/>
      </c>
      <c r="AA483" s="70" t="str">
        <f>IF(A483="","",IF(OR(X483="Duplicate",Y483&lt;&gt;"PASS"),"Critical",IF(X483="Only in Books","High",IF(X483="Exact",IF(ABS(N(W483))&gt;=Setup!$B$23,"High","Low"),"Medium"))))</f>
        <v/>
      </c>
    </row>
    <row r="484" spans="1:27" ht="37.950000000000003" customHeight="1" x14ac:dyDescent="0.25">
      <c r="A484" s="98" t="str">
        <f>IF('Books Register'!A484="","",'Books Register'!A484)</f>
        <v/>
      </c>
      <c r="B484" s="67" t="str">
        <f>IF(A484="","",'Books Register'!C484)</f>
        <v/>
      </c>
      <c r="C484" s="67" t="str">
        <f>IF(A484="","",'Books Register'!D484)</f>
        <v/>
      </c>
      <c r="D484" s="67" t="str">
        <f>IF(A484="","",'Books Register'!F484)</f>
        <v/>
      </c>
      <c r="E484" s="67" t="str">
        <f>IF(A484="","",'Books Register'!G484)</f>
        <v/>
      </c>
      <c r="F484" s="99" t="str">
        <f>IF(A484="","",'Books Register'!H484)</f>
        <v/>
      </c>
      <c r="G484" s="68" t="str">
        <f>IF(A484="","",'Books Register'!L484)</f>
        <v/>
      </c>
      <c r="H484" s="68" t="str">
        <f>IF(A484="","",'Books Register'!M484)</f>
        <v/>
      </c>
      <c r="I484" s="68" t="str">
        <f>IF(A484="","",'Books Register'!N484)</f>
        <v/>
      </c>
      <c r="J484" s="68" t="str">
        <f>IF(A484="","",'Books Register'!O484)</f>
        <v/>
      </c>
      <c r="K484" s="68" t="str">
        <f>IF(A484="","",'Books Register'!P484)</f>
        <v/>
      </c>
      <c r="L484" s="68" t="str">
        <f>IF(A484="","",'Books Register'!AN484)</f>
        <v/>
      </c>
      <c r="M484" s="67" t="str">
        <f>IF(A484="","",'Books Register'!AW484)</f>
        <v/>
      </c>
      <c r="N484" s="67" t="str">
        <f>IF(M484="","",INDEX('GSTR-2B IMS'!$G$5:$G$504,M484))</f>
        <v/>
      </c>
      <c r="O484" s="99" t="str">
        <f>IF(M484="","",INDEX('GSTR-2B IMS'!$H$5:$H$504,M484))</f>
        <v/>
      </c>
      <c r="P484" s="68" t="str">
        <f>IF(M484="","",INDEX('GSTR-2B IMS'!$L$5:$L$504,M484))</f>
        <v/>
      </c>
      <c r="Q484" s="68" t="str">
        <f>IF(M484="","",INDEX('GSTR-2B IMS'!$M$5:$M$504,M484))</f>
        <v/>
      </c>
      <c r="R484" s="68" t="str">
        <f>IF(M484="","",INDEX('GSTR-2B IMS'!$N$5:$N$504,M484))</f>
        <v/>
      </c>
      <c r="S484" s="68" t="str">
        <f>IF(M484="","",INDEX('GSTR-2B IMS'!$O$5:$O$504,M484))</f>
        <v/>
      </c>
      <c r="T484" s="68" t="str">
        <f>IF(M484="","",INDEX('GSTR-2B IMS'!$P$5:$P$504,M484))</f>
        <v/>
      </c>
      <c r="U484" s="68" t="str">
        <f>IF(M484="","",INDEX('GSTR-2B IMS'!$AF$5:$AF$504,M484))</f>
        <v/>
      </c>
      <c r="V484" s="68" t="str">
        <f t="shared" si="14"/>
        <v/>
      </c>
      <c r="W484" s="68" t="str">
        <f t="shared" si="15"/>
        <v/>
      </c>
      <c r="X484" s="67" t="str">
        <f>IF(A484="","",'Books Register'!AX484)</f>
        <v/>
      </c>
      <c r="Y484" s="67" t="str">
        <f>IF(A484="","",'Books Register'!AV484)</f>
        <v/>
      </c>
      <c r="Z484" s="69" t="str">
        <f>IF(A484="","",'Books Register'!AY484)</f>
        <v/>
      </c>
      <c r="AA484" s="70" t="str">
        <f>IF(A484="","",IF(OR(X484="Duplicate",Y484&lt;&gt;"PASS"),"Critical",IF(X484="Only in Books","High",IF(X484="Exact",IF(ABS(N(W484))&gt;=Setup!$B$23,"High","Low"),"Medium"))))</f>
        <v/>
      </c>
    </row>
    <row r="485" spans="1:27" ht="37.950000000000003" customHeight="1" x14ac:dyDescent="0.25">
      <c r="A485" s="98" t="str">
        <f>IF('Books Register'!A485="","",'Books Register'!A485)</f>
        <v/>
      </c>
      <c r="B485" s="67" t="str">
        <f>IF(A485="","",'Books Register'!C485)</f>
        <v/>
      </c>
      <c r="C485" s="67" t="str">
        <f>IF(A485="","",'Books Register'!D485)</f>
        <v/>
      </c>
      <c r="D485" s="67" t="str">
        <f>IF(A485="","",'Books Register'!F485)</f>
        <v/>
      </c>
      <c r="E485" s="67" t="str">
        <f>IF(A485="","",'Books Register'!G485)</f>
        <v/>
      </c>
      <c r="F485" s="99" t="str">
        <f>IF(A485="","",'Books Register'!H485)</f>
        <v/>
      </c>
      <c r="G485" s="68" t="str">
        <f>IF(A485="","",'Books Register'!L485)</f>
        <v/>
      </c>
      <c r="H485" s="68" t="str">
        <f>IF(A485="","",'Books Register'!M485)</f>
        <v/>
      </c>
      <c r="I485" s="68" t="str">
        <f>IF(A485="","",'Books Register'!N485)</f>
        <v/>
      </c>
      <c r="J485" s="68" t="str">
        <f>IF(A485="","",'Books Register'!O485)</f>
        <v/>
      </c>
      <c r="K485" s="68" t="str">
        <f>IF(A485="","",'Books Register'!P485)</f>
        <v/>
      </c>
      <c r="L485" s="68" t="str">
        <f>IF(A485="","",'Books Register'!AN485)</f>
        <v/>
      </c>
      <c r="M485" s="67" t="str">
        <f>IF(A485="","",'Books Register'!AW485)</f>
        <v/>
      </c>
      <c r="N485" s="67" t="str">
        <f>IF(M485="","",INDEX('GSTR-2B IMS'!$G$5:$G$504,M485))</f>
        <v/>
      </c>
      <c r="O485" s="99" t="str">
        <f>IF(M485="","",INDEX('GSTR-2B IMS'!$H$5:$H$504,M485))</f>
        <v/>
      </c>
      <c r="P485" s="68" t="str">
        <f>IF(M485="","",INDEX('GSTR-2B IMS'!$L$5:$L$504,M485))</f>
        <v/>
      </c>
      <c r="Q485" s="68" t="str">
        <f>IF(M485="","",INDEX('GSTR-2B IMS'!$M$5:$M$504,M485))</f>
        <v/>
      </c>
      <c r="R485" s="68" t="str">
        <f>IF(M485="","",INDEX('GSTR-2B IMS'!$N$5:$N$504,M485))</f>
        <v/>
      </c>
      <c r="S485" s="68" t="str">
        <f>IF(M485="","",INDEX('GSTR-2B IMS'!$O$5:$O$504,M485))</f>
        <v/>
      </c>
      <c r="T485" s="68" t="str">
        <f>IF(M485="","",INDEX('GSTR-2B IMS'!$P$5:$P$504,M485))</f>
        <v/>
      </c>
      <c r="U485" s="68" t="str">
        <f>IF(M485="","",INDEX('GSTR-2B IMS'!$AF$5:$AF$504,M485))</f>
        <v/>
      </c>
      <c r="V485" s="68" t="str">
        <f t="shared" si="14"/>
        <v/>
      </c>
      <c r="W485" s="68" t="str">
        <f t="shared" si="15"/>
        <v/>
      </c>
      <c r="X485" s="67" t="str">
        <f>IF(A485="","",'Books Register'!AX485)</f>
        <v/>
      </c>
      <c r="Y485" s="67" t="str">
        <f>IF(A485="","",'Books Register'!AV485)</f>
        <v/>
      </c>
      <c r="Z485" s="69" t="str">
        <f>IF(A485="","",'Books Register'!AY485)</f>
        <v/>
      </c>
      <c r="AA485" s="70" t="str">
        <f>IF(A485="","",IF(OR(X485="Duplicate",Y485&lt;&gt;"PASS"),"Critical",IF(X485="Only in Books","High",IF(X485="Exact",IF(ABS(N(W485))&gt;=Setup!$B$23,"High","Low"),"Medium"))))</f>
        <v/>
      </c>
    </row>
    <row r="486" spans="1:27" ht="37.950000000000003" customHeight="1" x14ac:dyDescent="0.25">
      <c r="A486" s="98" t="str">
        <f>IF('Books Register'!A486="","",'Books Register'!A486)</f>
        <v/>
      </c>
      <c r="B486" s="67" t="str">
        <f>IF(A486="","",'Books Register'!C486)</f>
        <v/>
      </c>
      <c r="C486" s="67" t="str">
        <f>IF(A486="","",'Books Register'!D486)</f>
        <v/>
      </c>
      <c r="D486" s="67" t="str">
        <f>IF(A486="","",'Books Register'!F486)</f>
        <v/>
      </c>
      <c r="E486" s="67" t="str">
        <f>IF(A486="","",'Books Register'!G486)</f>
        <v/>
      </c>
      <c r="F486" s="99" t="str">
        <f>IF(A486="","",'Books Register'!H486)</f>
        <v/>
      </c>
      <c r="G486" s="68" t="str">
        <f>IF(A486="","",'Books Register'!L486)</f>
        <v/>
      </c>
      <c r="H486" s="68" t="str">
        <f>IF(A486="","",'Books Register'!M486)</f>
        <v/>
      </c>
      <c r="I486" s="68" t="str">
        <f>IF(A486="","",'Books Register'!N486)</f>
        <v/>
      </c>
      <c r="J486" s="68" t="str">
        <f>IF(A486="","",'Books Register'!O486)</f>
        <v/>
      </c>
      <c r="K486" s="68" t="str">
        <f>IF(A486="","",'Books Register'!P486)</f>
        <v/>
      </c>
      <c r="L486" s="68" t="str">
        <f>IF(A486="","",'Books Register'!AN486)</f>
        <v/>
      </c>
      <c r="M486" s="67" t="str">
        <f>IF(A486="","",'Books Register'!AW486)</f>
        <v/>
      </c>
      <c r="N486" s="67" t="str">
        <f>IF(M486="","",INDEX('GSTR-2B IMS'!$G$5:$G$504,M486))</f>
        <v/>
      </c>
      <c r="O486" s="99" t="str">
        <f>IF(M486="","",INDEX('GSTR-2B IMS'!$H$5:$H$504,M486))</f>
        <v/>
      </c>
      <c r="P486" s="68" t="str">
        <f>IF(M486="","",INDEX('GSTR-2B IMS'!$L$5:$L$504,M486))</f>
        <v/>
      </c>
      <c r="Q486" s="68" t="str">
        <f>IF(M486="","",INDEX('GSTR-2B IMS'!$M$5:$M$504,M486))</f>
        <v/>
      </c>
      <c r="R486" s="68" t="str">
        <f>IF(M486="","",INDEX('GSTR-2B IMS'!$N$5:$N$504,M486))</f>
        <v/>
      </c>
      <c r="S486" s="68" t="str">
        <f>IF(M486="","",INDEX('GSTR-2B IMS'!$O$5:$O$504,M486))</f>
        <v/>
      </c>
      <c r="T486" s="68" t="str">
        <f>IF(M486="","",INDEX('GSTR-2B IMS'!$P$5:$P$504,M486))</f>
        <v/>
      </c>
      <c r="U486" s="68" t="str">
        <f>IF(M486="","",INDEX('GSTR-2B IMS'!$AF$5:$AF$504,M486))</f>
        <v/>
      </c>
      <c r="V486" s="68" t="str">
        <f t="shared" si="14"/>
        <v/>
      </c>
      <c r="W486" s="68" t="str">
        <f t="shared" si="15"/>
        <v/>
      </c>
      <c r="X486" s="67" t="str">
        <f>IF(A486="","",'Books Register'!AX486)</f>
        <v/>
      </c>
      <c r="Y486" s="67" t="str">
        <f>IF(A486="","",'Books Register'!AV486)</f>
        <v/>
      </c>
      <c r="Z486" s="69" t="str">
        <f>IF(A486="","",'Books Register'!AY486)</f>
        <v/>
      </c>
      <c r="AA486" s="70" t="str">
        <f>IF(A486="","",IF(OR(X486="Duplicate",Y486&lt;&gt;"PASS"),"Critical",IF(X486="Only in Books","High",IF(X486="Exact",IF(ABS(N(W486))&gt;=Setup!$B$23,"High","Low"),"Medium"))))</f>
        <v/>
      </c>
    </row>
    <row r="487" spans="1:27" ht="37.950000000000003" customHeight="1" x14ac:dyDescent="0.25">
      <c r="A487" s="98" t="str">
        <f>IF('Books Register'!A487="","",'Books Register'!A487)</f>
        <v/>
      </c>
      <c r="B487" s="67" t="str">
        <f>IF(A487="","",'Books Register'!C487)</f>
        <v/>
      </c>
      <c r="C487" s="67" t="str">
        <f>IF(A487="","",'Books Register'!D487)</f>
        <v/>
      </c>
      <c r="D487" s="67" t="str">
        <f>IF(A487="","",'Books Register'!F487)</f>
        <v/>
      </c>
      <c r="E487" s="67" t="str">
        <f>IF(A487="","",'Books Register'!G487)</f>
        <v/>
      </c>
      <c r="F487" s="99" t="str">
        <f>IF(A487="","",'Books Register'!H487)</f>
        <v/>
      </c>
      <c r="G487" s="68" t="str">
        <f>IF(A487="","",'Books Register'!L487)</f>
        <v/>
      </c>
      <c r="H487" s="68" t="str">
        <f>IF(A487="","",'Books Register'!M487)</f>
        <v/>
      </c>
      <c r="I487" s="68" t="str">
        <f>IF(A487="","",'Books Register'!N487)</f>
        <v/>
      </c>
      <c r="J487" s="68" t="str">
        <f>IF(A487="","",'Books Register'!O487)</f>
        <v/>
      </c>
      <c r="K487" s="68" t="str">
        <f>IF(A487="","",'Books Register'!P487)</f>
        <v/>
      </c>
      <c r="L487" s="68" t="str">
        <f>IF(A487="","",'Books Register'!AN487)</f>
        <v/>
      </c>
      <c r="M487" s="67" t="str">
        <f>IF(A487="","",'Books Register'!AW487)</f>
        <v/>
      </c>
      <c r="N487" s="67" t="str">
        <f>IF(M487="","",INDEX('GSTR-2B IMS'!$G$5:$G$504,M487))</f>
        <v/>
      </c>
      <c r="O487" s="99" t="str">
        <f>IF(M487="","",INDEX('GSTR-2B IMS'!$H$5:$H$504,M487))</f>
        <v/>
      </c>
      <c r="P487" s="68" t="str">
        <f>IF(M487="","",INDEX('GSTR-2B IMS'!$L$5:$L$504,M487))</f>
        <v/>
      </c>
      <c r="Q487" s="68" t="str">
        <f>IF(M487="","",INDEX('GSTR-2B IMS'!$M$5:$M$504,M487))</f>
        <v/>
      </c>
      <c r="R487" s="68" t="str">
        <f>IF(M487="","",INDEX('GSTR-2B IMS'!$N$5:$N$504,M487))</f>
        <v/>
      </c>
      <c r="S487" s="68" t="str">
        <f>IF(M487="","",INDEX('GSTR-2B IMS'!$O$5:$O$504,M487))</f>
        <v/>
      </c>
      <c r="T487" s="68" t="str">
        <f>IF(M487="","",INDEX('GSTR-2B IMS'!$P$5:$P$504,M487))</f>
        <v/>
      </c>
      <c r="U487" s="68" t="str">
        <f>IF(M487="","",INDEX('GSTR-2B IMS'!$AF$5:$AF$504,M487))</f>
        <v/>
      </c>
      <c r="V487" s="68" t="str">
        <f t="shared" si="14"/>
        <v/>
      </c>
      <c r="W487" s="68" t="str">
        <f t="shared" si="15"/>
        <v/>
      </c>
      <c r="X487" s="67" t="str">
        <f>IF(A487="","",'Books Register'!AX487)</f>
        <v/>
      </c>
      <c r="Y487" s="67" t="str">
        <f>IF(A487="","",'Books Register'!AV487)</f>
        <v/>
      </c>
      <c r="Z487" s="69" t="str">
        <f>IF(A487="","",'Books Register'!AY487)</f>
        <v/>
      </c>
      <c r="AA487" s="70" t="str">
        <f>IF(A487="","",IF(OR(X487="Duplicate",Y487&lt;&gt;"PASS"),"Critical",IF(X487="Only in Books","High",IF(X487="Exact",IF(ABS(N(W487))&gt;=Setup!$B$23,"High","Low"),"Medium"))))</f>
        <v/>
      </c>
    </row>
    <row r="488" spans="1:27" ht="37.950000000000003" customHeight="1" x14ac:dyDescent="0.25">
      <c r="A488" s="98" t="str">
        <f>IF('Books Register'!A488="","",'Books Register'!A488)</f>
        <v/>
      </c>
      <c r="B488" s="67" t="str">
        <f>IF(A488="","",'Books Register'!C488)</f>
        <v/>
      </c>
      <c r="C488" s="67" t="str">
        <f>IF(A488="","",'Books Register'!D488)</f>
        <v/>
      </c>
      <c r="D488" s="67" t="str">
        <f>IF(A488="","",'Books Register'!F488)</f>
        <v/>
      </c>
      <c r="E488" s="67" t="str">
        <f>IF(A488="","",'Books Register'!G488)</f>
        <v/>
      </c>
      <c r="F488" s="99" t="str">
        <f>IF(A488="","",'Books Register'!H488)</f>
        <v/>
      </c>
      <c r="G488" s="68" t="str">
        <f>IF(A488="","",'Books Register'!L488)</f>
        <v/>
      </c>
      <c r="H488" s="68" t="str">
        <f>IF(A488="","",'Books Register'!M488)</f>
        <v/>
      </c>
      <c r="I488" s="68" t="str">
        <f>IF(A488="","",'Books Register'!N488)</f>
        <v/>
      </c>
      <c r="J488" s="68" t="str">
        <f>IF(A488="","",'Books Register'!O488)</f>
        <v/>
      </c>
      <c r="K488" s="68" t="str">
        <f>IF(A488="","",'Books Register'!P488)</f>
        <v/>
      </c>
      <c r="L488" s="68" t="str">
        <f>IF(A488="","",'Books Register'!AN488)</f>
        <v/>
      </c>
      <c r="M488" s="67" t="str">
        <f>IF(A488="","",'Books Register'!AW488)</f>
        <v/>
      </c>
      <c r="N488" s="67" t="str">
        <f>IF(M488="","",INDEX('GSTR-2B IMS'!$G$5:$G$504,M488))</f>
        <v/>
      </c>
      <c r="O488" s="99" t="str">
        <f>IF(M488="","",INDEX('GSTR-2B IMS'!$H$5:$H$504,M488))</f>
        <v/>
      </c>
      <c r="P488" s="68" t="str">
        <f>IF(M488="","",INDEX('GSTR-2B IMS'!$L$5:$L$504,M488))</f>
        <v/>
      </c>
      <c r="Q488" s="68" t="str">
        <f>IF(M488="","",INDEX('GSTR-2B IMS'!$M$5:$M$504,M488))</f>
        <v/>
      </c>
      <c r="R488" s="68" t="str">
        <f>IF(M488="","",INDEX('GSTR-2B IMS'!$N$5:$N$504,M488))</f>
        <v/>
      </c>
      <c r="S488" s="68" t="str">
        <f>IF(M488="","",INDEX('GSTR-2B IMS'!$O$5:$O$504,M488))</f>
        <v/>
      </c>
      <c r="T488" s="68" t="str">
        <f>IF(M488="","",INDEX('GSTR-2B IMS'!$P$5:$P$504,M488))</f>
        <v/>
      </c>
      <c r="U488" s="68" t="str">
        <f>IF(M488="","",INDEX('GSTR-2B IMS'!$AF$5:$AF$504,M488))</f>
        <v/>
      </c>
      <c r="V488" s="68" t="str">
        <f t="shared" si="14"/>
        <v/>
      </c>
      <c r="W488" s="68" t="str">
        <f t="shared" si="15"/>
        <v/>
      </c>
      <c r="X488" s="67" t="str">
        <f>IF(A488="","",'Books Register'!AX488)</f>
        <v/>
      </c>
      <c r="Y488" s="67" t="str">
        <f>IF(A488="","",'Books Register'!AV488)</f>
        <v/>
      </c>
      <c r="Z488" s="69" t="str">
        <f>IF(A488="","",'Books Register'!AY488)</f>
        <v/>
      </c>
      <c r="AA488" s="70" t="str">
        <f>IF(A488="","",IF(OR(X488="Duplicate",Y488&lt;&gt;"PASS"),"Critical",IF(X488="Only in Books","High",IF(X488="Exact",IF(ABS(N(W488))&gt;=Setup!$B$23,"High","Low"),"Medium"))))</f>
        <v/>
      </c>
    </row>
    <row r="489" spans="1:27" ht="37.950000000000003" customHeight="1" x14ac:dyDescent="0.25">
      <c r="A489" s="98" t="str">
        <f>IF('Books Register'!A489="","",'Books Register'!A489)</f>
        <v/>
      </c>
      <c r="B489" s="67" t="str">
        <f>IF(A489="","",'Books Register'!C489)</f>
        <v/>
      </c>
      <c r="C489" s="67" t="str">
        <f>IF(A489="","",'Books Register'!D489)</f>
        <v/>
      </c>
      <c r="D489" s="67" t="str">
        <f>IF(A489="","",'Books Register'!F489)</f>
        <v/>
      </c>
      <c r="E489" s="67" t="str">
        <f>IF(A489="","",'Books Register'!G489)</f>
        <v/>
      </c>
      <c r="F489" s="99" t="str">
        <f>IF(A489="","",'Books Register'!H489)</f>
        <v/>
      </c>
      <c r="G489" s="68" t="str">
        <f>IF(A489="","",'Books Register'!L489)</f>
        <v/>
      </c>
      <c r="H489" s="68" t="str">
        <f>IF(A489="","",'Books Register'!M489)</f>
        <v/>
      </c>
      <c r="I489" s="68" t="str">
        <f>IF(A489="","",'Books Register'!N489)</f>
        <v/>
      </c>
      <c r="J489" s="68" t="str">
        <f>IF(A489="","",'Books Register'!O489)</f>
        <v/>
      </c>
      <c r="K489" s="68" t="str">
        <f>IF(A489="","",'Books Register'!P489)</f>
        <v/>
      </c>
      <c r="L489" s="68" t="str">
        <f>IF(A489="","",'Books Register'!AN489)</f>
        <v/>
      </c>
      <c r="M489" s="67" t="str">
        <f>IF(A489="","",'Books Register'!AW489)</f>
        <v/>
      </c>
      <c r="N489" s="67" t="str">
        <f>IF(M489="","",INDEX('GSTR-2B IMS'!$G$5:$G$504,M489))</f>
        <v/>
      </c>
      <c r="O489" s="99" t="str">
        <f>IF(M489="","",INDEX('GSTR-2B IMS'!$H$5:$H$504,M489))</f>
        <v/>
      </c>
      <c r="P489" s="68" t="str">
        <f>IF(M489="","",INDEX('GSTR-2B IMS'!$L$5:$L$504,M489))</f>
        <v/>
      </c>
      <c r="Q489" s="68" t="str">
        <f>IF(M489="","",INDEX('GSTR-2B IMS'!$M$5:$M$504,M489))</f>
        <v/>
      </c>
      <c r="R489" s="68" t="str">
        <f>IF(M489="","",INDEX('GSTR-2B IMS'!$N$5:$N$504,M489))</f>
        <v/>
      </c>
      <c r="S489" s="68" t="str">
        <f>IF(M489="","",INDEX('GSTR-2B IMS'!$O$5:$O$504,M489))</f>
        <v/>
      </c>
      <c r="T489" s="68" t="str">
        <f>IF(M489="","",INDEX('GSTR-2B IMS'!$P$5:$P$504,M489))</f>
        <v/>
      </c>
      <c r="U489" s="68" t="str">
        <f>IF(M489="","",INDEX('GSTR-2B IMS'!$AF$5:$AF$504,M489))</f>
        <v/>
      </c>
      <c r="V489" s="68" t="str">
        <f t="shared" si="14"/>
        <v/>
      </c>
      <c r="W489" s="68" t="str">
        <f t="shared" si="15"/>
        <v/>
      </c>
      <c r="X489" s="67" t="str">
        <f>IF(A489="","",'Books Register'!AX489)</f>
        <v/>
      </c>
      <c r="Y489" s="67" t="str">
        <f>IF(A489="","",'Books Register'!AV489)</f>
        <v/>
      </c>
      <c r="Z489" s="69" t="str">
        <f>IF(A489="","",'Books Register'!AY489)</f>
        <v/>
      </c>
      <c r="AA489" s="70" t="str">
        <f>IF(A489="","",IF(OR(X489="Duplicate",Y489&lt;&gt;"PASS"),"Critical",IF(X489="Only in Books","High",IF(X489="Exact",IF(ABS(N(W489))&gt;=Setup!$B$23,"High","Low"),"Medium"))))</f>
        <v/>
      </c>
    </row>
    <row r="490" spans="1:27" ht="37.950000000000003" customHeight="1" x14ac:dyDescent="0.25">
      <c r="A490" s="98" t="str">
        <f>IF('Books Register'!A490="","",'Books Register'!A490)</f>
        <v/>
      </c>
      <c r="B490" s="67" t="str">
        <f>IF(A490="","",'Books Register'!C490)</f>
        <v/>
      </c>
      <c r="C490" s="67" t="str">
        <f>IF(A490="","",'Books Register'!D490)</f>
        <v/>
      </c>
      <c r="D490" s="67" t="str">
        <f>IF(A490="","",'Books Register'!F490)</f>
        <v/>
      </c>
      <c r="E490" s="67" t="str">
        <f>IF(A490="","",'Books Register'!G490)</f>
        <v/>
      </c>
      <c r="F490" s="99" t="str">
        <f>IF(A490="","",'Books Register'!H490)</f>
        <v/>
      </c>
      <c r="G490" s="68" t="str">
        <f>IF(A490="","",'Books Register'!L490)</f>
        <v/>
      </c>
      <c r="H490" s="68" t="str">
        <f>IF(A490="","",'Books Register'!M490)</f>
        <v/>
      </c>
      <c r="I490" s="68" t="str">
        <f>IF(A490="","",'Books Register'!N490)</f>
        <v/>
      </c>
      <c r="J490" s="68" t="str">
        <f>IF(A490="","",'Books Register'!O490)</f>
        <v/>
      </c>
      <c r="K490" s="68" t="str">
        <f>IF(A490="","",'Books Register'!P490)</f>
        <v/>
      </c>
      <c r="L490" s="68" t="str">
        <f>IF(A490="","",'Books Register'!AN490)</f>
        <v/>
      </c>
      <c r="M490" s="67" t="str">
        <f>IF(A490="","",'Books Register'!AW490)</f>
        <v/>
      </c>
      <c r="N490" s="67" t="str">
        <f>IF(M490="","",INDEX('GSTR-2B IMS'!$G$5:$G$504,M490))</f>
        <v/>
      </c>
      <c r="O490" s="99" t="str">
        <f>IF(M490="","",INDEX('GSTR-2B IMS'!$H$5:$H$504,M490))</f>
        <v/>
      </c>
      <c r="P490" s="68" t="str">
        <f>IF(M490="","",INDEX('GSTR-2B IMS'!$L$5:$L$504,M490))</f>
        <v/>
      </c>
      <c r="Q490" s="68" t="str">
        <f>IF(M490="","",INDEX('GSTR-2B IMS'!$M$5:$M$504,M490))</f>
        <v/>
      </c>
      <c r="R490" s="68" t="str">
        <f>IF(M490="","",INDEX('GSTR-2B IMS'!$N$5:$N$504,M490))</f>
        <v/>
      </c>
      <c r="S490" s="68" t="str">
        <f>IF(M490="","",INDEX('GSTR-2B IMS'!$O$5:$O$504,M490))</f>
        <v/>
      </c>
      <c r="T490" s="68" t="str">
        <f>IF(M490="","",INDEX('GSTR-2B IMS'!$P$5:$P$504,M490))</f>
        <v/>
      </c>
      <c r="U490" s="68" t="str">
        <f>IF(M490="","",INDEX('GSTR-2B IMS'!$AF$5:$AF$504,M490))</f>
        <v/>
      </c>
      <c r="V490" s="68" t="str">
        <f t="shared" si="14"/>
        <v/>
      </c>
      <c r="W490" s="68" t="str">
        <f t="shared" si="15"/>
        <v/>
      </c>
      <c r="X490" s="67" t="str">
        <f>IF(A490="","",'Books Register'!AX490)</f>
        <v/>
      </c>
      <c r="Y490" s="67" t="str">
        <f>IF(A490="","",'Books Register'!AV490)</f>
        <v/>
      </c>
      <c r="Z490" s="69" t="str">
        <f>IF(A490="","",'Books Register'!AY490)</f>
        <v/>
      </c>
      <c r="AA490" s="70" t="str">
        <f>IF(A490="","",IF(OR(X490="Duplicate",Y490&lt;&gt;"PASS"),"Critical",IF(X490="Only in Books","High",IF(X490="Exact",IF(ABS(N(W490))&gt;=Setup!$B$23,"High","Low"),"Medium"))))</f>
        <v/>
      </c>
    </row>
    <row r="491" spans="1:27" ht="37.950000000000003" customHeight="1" x14ac:dyDescent="0.25">
      <c r="A491" s="98" t="str">
        <f>IF('Books Register'!A491="","",'Books Register'!A491)</f>
        <v/>
      </c>
      <c r="B491" s="67" t="str">
        <f>IF(A491="","",'Books Register'!C491)</f>
        <v/>
      </c>
      <c r="C491" s="67" t="str">
        <f>IF(A491="","",'Books Register'!D491)</f>
        <v/>
      </c>
      <c r="D491" s="67" t="str">
        <f>IF(A491="","",'Books Register'!F491)</f>
        <v/>
      </c>
      <c r="E491" s="67" t="str">
        <f>IF(A491="","",'Books Register'!G491)</f>
        <v/>
      </c>
      <c r="F491" s="99" t="str">
        <f>IF(A491="","",'Books Register'!H491)</f>
        <v/>
      </c>
      <c r="G491" s="68" t="str">
        <f>IF(A491="","",'Books Register'!L491)</f>
        <v/>
      </c>
      <c r="H491" s="68" t="str">
        <f>IF(A491="","",'Books Register'!M491)</f>
        <v/>
      </c>
      <c r="I491" s="68" t="str">
        <f>IF(A491="","",'Books Register'!N491)</f>
        <v/>
      </c>
      <c r="J491" s="68" t="str">
        <f>IF(A491="","",'Books Register'!O491)</f>
        <v/>
      </c>
      <c r="K491" s="68" t="str">
        <f>IF(A491="","",'Books Register'!P491)</f>
        <v/>
      </c>
      <c r="L491" s="68" t="str">
        <f>IF(A491="","",'Books Register'!AN491)</f>
        <v/>
      </c>
      <c r="M491" s="67" t="str">
        <f>IF(A491="","",'Books Register'!AW491)</f>
        <v/>
      </c>
      <c r="N491" s="67" t="str">
        <f>IF(M491="","",INDEX('GSTR-2B IMS'!$G$5:$G$504,M491))</f>
        <v/>
      </c>
      <c r="O491" s="99" t="str">
        <f>IF(M491="","",INDEX('GSTR-2B IMS'!$H$5:$H$504,M491))</f>
        <v/>
      </c>
      <c r="P491" s="68" t="str">
        <f>IF(M491="","",INDEX('GSTR-2B IMS'!$L$5:$L$504,M491))</f>
        <v/>
      </c>
      <c r="Q491" s="68" t="str">
        <f>IF(M491="","",INDEX('GSTR-2B IMS'!$M$5:$M$504,M491))</f>
        <v/>
      </c>
      <c r="R491" s="68" t="str">
        <f>IF(M491="","",INDEX('GSTR-2B IMS'!$N$5:$N$504,M491))</f>
        <v/>
      </c>
      <c r="S491" s="68" t="str">
        <f>IF(M491="","",INDEX('GSTR-2B IMS'!$O$5:$O$504,M491))</f>
        <v/>
      </c>
      <c r="T491" s="68" t="str">
        <f>IF(M491="","",INDEX('GSTR-2B IMS'!$P$5:$P$504,M491))</f>
        <v/>
      </c>
      <c r="U491" s="68" t="str">
        <f>IF(M491="","",INDEX('GSTR-2B IMS'!$AF$5:$AF$504,M491))</f>
        <v/>
      </c>
      <c r="V491" s="68" t="str">
        <f t="shared" si="14"/>
        <v/>
      </c>
      <c r="W491" s="68" t="str">
        <f t="shared" si="15"/>
        <v/>
      </c>
      <c r="X491" s="67" t="str">
        <f>IF(A491="","",'Books Register'!AX491)</f>
        <v/>
      </c>
      <c r="Y491" s="67" t="str">
        <f>IF(A491="","",'Books Register'!AV491)</f>
        <v/>
      </c>
      <c r="Z491" s="69" t="str">
        <f>IF(A491="","",'Books Register'!AY491)</f>
        <v/>
      </c>
      <c r="AA491" s="70" t="str">
        <f>IF(A491="","",IF(OR(X491="Duplicate",Y491&lt;&gt;"PASS"),"Critical",IF(X491="Only in Books","High",IF(X491="Exact",IF(ABS(N(W491))&gt;=Setup!$B$23,"High","Low"),"Medium"))))</f>
        <v/>
      </c>
    </row>
    <row r="492" spans="1:27" ht="37.950000000000003" customHeight="1" x14ac:dyDescent="0.25">
      <c r="A492" s="98" t="str">
        <f>IF('Books Register'!A492="","",'Books Register'!A492)</f>
        <v/>
      </c>
      <c r="B492" s="67" t="str">
        <f>IF(A492="","",'Books Register'!C492)</f>
        <v/>
      </c>
      <c r="C492" s="67" t="str">
        <f>IF(A492="","",'Books Register'!D492)</f>
        <v/>
      </c>
      <c r="D492" s="67" t="str">
        <f>IF(A492="","",'Books Register'!F492)</f>
        <v/>
      </c>
      <c r="E492" s="67" t="str">
        <f>IF(A492="","",'Books Register'!G492)</f>
        <v/>
      </c>
      <c r="F492" s="99" t="str">
        <f>IF(A492="","",'Books Register'!H492)</f>
        <v/>
      </c>
      <c r="G492" s="68" t="str">
        <f>IF(A492="","",'Books Register'!L492)</f>
        <v/>
      </c>
      <c r="H492" s="68" t="str">
        <f>IF(A492="","",'Books Register'!M492)</f>
        <v/>
      </c>
      <c r="I492" s="68" t="str">
        <f>IF(A492="","",'Books Register'!N492)</f>
        <v/>
      </c>
      <c r="J492" s="68" t="str">
        <f>IF(A492="","",'Books Register'!O492)</f>
        <v/>
      </c>
      <c r="K492" s="68" t="str">
        <f>IF(A492="","",'Books Register'!P492)</f>
        <v/>
      </c>
      <c r="L492" s="68" t="str">
        <f>IF(A492="","",'Books Register'!AN492)</f>
        <v/>
      </c>
      <c r="M492" s="67" t="str">
        <f>IF(A492="","",'Books Register'!AW492)</f>
        <v/>
      </c>
      <c r="N492" s="67" t="str">
        <f>IF(M492="","",INDEX('GSTR-2B IMS'!$G$5:$G$504,M492))</f>
        <v/>
      </c>
      <c r="O492" s="99" t="str">
        <f>IF(M492="","",INDEX('GSTR-2B IMS'!$H$5:$H$504,M492))</f>
        <v/>
      </c>
      <c r="P492" s="68" t="str">
        <f>IF(M492="","",INDEX('GSTR-2B IMS'!$L$5:$L$504,M492))</f>
        <v/>
      </c>
      <c r="Q492" s="68" t="str">
        <f>IF(M492="","",INDEX('GSTR-2B IMS'!$M$5:$M$504,M492))</f>
        <v/>
      </c>
      <c r="R492" s="68" t="str">
        <f>IF(M492="","",INDEX('GSTR-2B IMS'!$N$5:$N$504,M492))</f>
        <v/>
      </c>
      <c r="S492" s="68" t="str">
        <f>IF(M492="","",INDEX('GSTR-2B IMS'!$O$5:$O$504,M492))</f>
        <v/>
      </c>
      <c r="T492" s="68" t="str">
        <f>IF(M492="","",INDEX('GSTR-2B IMS'!$P$5:$P$504,M492))</f>
        <v/>
      </c>
      <c r="U492" s="68" t="str">
        <f>IF(M492="","",INDEX('GSTR-2B IMS'!$AF$5:$AF$504,M492))</f>
        <v/>
      </c>
      <c r="V492" s="68" t="str">
        <f t="shared" si="14"/>
        <v/>
      </c>
      <c r="W492" s="68" t="str">
        <f t="shared" si="15"/>
        <v/>
      </c>
      <c r="X492" s="67" t="str">
        <f>IF(A492="","",'Books Register'!AX492)</f>
        <v/>
      </c>
      <c r="Y492" s="67" t="str">
        <f>IF(A492="","",'Books Register'!AV492)</f>
        <v/>
      </c>
      <c r="Z492" s="69" t="str">
        <f>IF(A492="","",'Books Register'!AY492)</f>
        <v/>
      </c>
      <c r="AA492" s="70" t="str">
        <f>IF(A492="","",IF(OR(X492="Duplicate",Y492&lt;&gt;"PASS"),"Critical",IF(X492="Only in Books","High",IF(X492="Exact",IF(ABS(N(W492))&gt;=Setup!$B$23,"High","Low"),"Medium"))))</f>
        <v/>
      </c>
    </row>
    <row r="493" spans="1:27" ht="37.950000000000003" customHeight="1" x14ac:dyDescent="0.25">
      <c r="A493" s="98" t="str">
        <f>IF('Books Register'!A493="","",'Books Register'!A493)</f>
        <v/>
      </c>
      <c r="B493" s="67" t="str">
        <f>IF(A493="","",'Books Register'!C493)</f>
        <v/>
      </c>
      <c r="C493" s="67" t="str">
        <f>IF(A493="","",'Books Register'!D493)</f>
        <v/>
      </c>
      <c r="D493" s="67" t="str">
        <f>IF(A493="","",'Books Register'!F493)</f>
        <v/>
      </c>
      <c r="E493" s="67" t="str">
        <f>IF(A493="","",'Books Register'!G493)</f>
        <v/>
      </c>
      <c r="F493" s="99" t="str">
        <f>IF(A493="","",'Books Register'!H493)</f>
        <v/>
      </c>
      <c r="G493" s="68" t="str">
        <f>IF(A493="","",'Books Register'!L493)</f>
        <v/>
      </c>
      <c r="H493" s="68" t="str">
        <f>IF(A493="","",'Books Register'!M493)</f>
        <v/>
      </c>
      <c r="I493" s="68" t="str">
        <f>IF(A493="","",'Books Register'!N493)</f>
        <v/>
      </c>
      <c r="J493" s="68" t="str">
        <f>IF(A493="","",'Books Register'!O493)</f>
        <v/>
      </c>
      <c r="K493" s="68" t="str">
        <f>IF(A493="","",'Books Register'!P493)</f>
        <v/>
      </c>
      <c r="L493" s="68" t="str">
        <f>IF(A493="","",'Books Register'!AN493)</f>
        <v/>
      </c>
      <c r="M493" s="67" t="str">
        <f>IF(A493="","",'Books Register'!AW493)</f>
        <v/>
      </c>
      <c r="N493" s="67" t="str">
        <f>IF(M493="","",INDEX('GSTR-2B IMS'!$G$5:$G$504,M493))</f>
        <v/>
      </c>
      <c r="O493" s="99" t="str">
        <f>IF(M493="","",INDEX('GSTR-2B IMS'!$H$5:$H$504,M493))</f>
        <v/>
      </c>
      <c r="P493" s="68" t="str">
        <f>IF(M493="","",INDEX('GSTR-2B IMS'!$L$5:$L$504,M493))</f>
        <v/>
      </c>
      <c r="Q493" s="68" t="str">
        <f>IF(M493="","",INDEX('GSTR-2B IMS'!$M$5:$M$504,M493))</f>
        <v/>
      </c>
      <c r="R493" s="68" t="str">
        <f>IF(M493="","",INDEX('GSTR-2B IMS'!$N$5:$N$504,M493))</f>
        <v/>
      </c>
      <c r="S493" s="68" t="str">
        <f>IF(M493="","",INDEX('GSTR-2B IMS'!$O$5:$O$504,M493))</f>
        <v/>
      </c>
      <c r="T493" s="68" t="str">
        <f>IF(M493="","",INDEX('GSTR-2B IMS'!$P$5:$P$504,M493))</f>
        <v/>
      </c>
      <c r="U493" s="68" t="str">
        <f>IF(M493="","",INDEX('GSTR-2B IMS'!$AF$5:$AF$504,M493))</f>
        <v/>
      </c>
      <c r="V493" s="68" t="str">
        <f t="shared" si="14"/>
        <v/>
      </c>
      <c r="W493" s="68" t="str">
        <f t="shared" si="15"/>
        <v/>
      </c>
      <c r="X493" s="67" t="str">
        <f>IF(A493="","",'Books Register'!AX493)</f>
        <v/>
      </c>
      <c r="Y493" s="67" t="str">
        <f>IF(A493="","",'Books Register'!AV493)</f>
        <v/>
      </c>
      <c r="Z493" s="69" t="str">
        <f>IF(A493="","",'Books Register'!AY493)</f>
        <v/>
      </c>
      <c r="AA493" s="70" t="str">
        <f>IF(A493="","",IF(OR(X493="Duplicate",Y493&lt;&gt;"PASS"),"Critical",IF(X493="Only in Books","High",IF(X493="Exact",IF(ABS(N(W493))&gt;=Setup!$B$23,"High","Low"),"Medium"))))</f>
        <v/>
      </c>
    </row>
    <row r="494" spans="1:27" ht="37.950000000000003" customHeight="1" x14ac:dyDescent="0.25">
      <c r="A494" s="98" t="str">
        <f>IF('Books Register'!A494="","",'Books Register'!A494)</f>
        <v/>
      </c>
      <c r="B494" s="67" t="str">
        <f>IF(A494="","",'Books Register'!C494)</f>
        <v/>
      </c>
      <c r="C494" s="67" t="str">
        <f>IF(A494="","",'Books Register'!D494)</f>
        <v/>
      </c>
      <c r="D494" s="67" t="str">
        <f>IF(A494="","",'Books Register'!F494)</f>
        <v/>
      </c>
      <c r="E494" s="67" t="str">
        <f>IF(A494="","",'Books Register'!G494)</f>
        <v/>
      </c>
      <c r="F494" s="99" t="str">
        <f>IF(A494="","",'Books Register'!H494)</f>
        <v/>
      </c>
      <c r="G494" s="68" t="str">
        <f>IF(A494="","",'Books Register'!L494)</f>
        <v/>
      </c>
      <c r="H494" s="68" t="str">
        <f>IF(A494="","",'Books Register'!M494)</f>
        <v/>
      </c>
      <c r="I494" s="68" t="str">
        <f>IF(A494="","",'Books Register'!N494)</f>
        <v/>
      </c>
      <c r="J494" s="68" t="str">
        <f>IF(A494="","",'Books Register'!O494)</f>
        <v/>
      </c>
      <c r="K494" s="68" t="str">
        <f>IF(A494="","",'Books Register'!P494)</f>
        <v/>
      </c>
      <c r="L494" s="68" t="str">
        <f>IF(A494="","",'Books Register'!AN494)</f>
        <v/>
      </c>
      <c r="M494" s="67" t="str">
        <f>IF(A494="","",'Books Register'!AW494)</f>
        <v/>
      </c>
      <c r="N494" s="67" t="str">
        <f>IF(M494="","",INDEX('GSTR-2B IMS'!$G$5:$G$504,M494))</f>
        <v/>
      </c>
      <c r="O494" s="99" t="str">
        <f>IF(M494="","",INDEX('GSTR-2B IMS'!$H$5:$H$504,M494))</f>
        <v/>
      </c>
      <c r="P494" s="68" t="str">
        <f>IF(M494="","",INDEX('GSTR-2B IMS'!$L$5:$L$504,M494))</f>
        <v/>
      </c>
      <c r="Q494" s="68" t="str">
        <f>IF(M494="","",INDEX('GSTR-2B IMS'!$M$5:$M$504,M494))</f>
        <v/>
      </c>
      <c r="R494" s="68" t="str">
        <f>IF(M494="","",INDEX('GSTR-2B IMS'!$N$5:$N$504,M494))</f>
        <v/>
      </c>
      <c r="S494" s="68" t="str">
        <f>IF(M494="","",INDEX('GSTR-2B IMS'!$O$5:$O$504,M494))</f>
        <v/>
      </c>
      <c r="T494" s="68" t="str">
        <f>IF(M494="","",INDEX('GSTR-2B IMS'!$P$5:$P$504,M494))</f>
        <v/>
      </c>
      <c r="U494" s="68" t="str">
        <f>IF(M494="","",INDEX('GSTR-2B IMS'!$AF$5:$AF$504,M494))</f>
        <v/>
      </c>
      <c r="V494" s="68" t="str">
        <f t="shared" si="14"/>
        <v/>
      </c>
      <c r="W494" s="68" t="str">
        <f t="shared" si="15"/>
        <v/>
      </c>
      <c r="X494" s="67" t="str">
        <f>IF(A494="","",'Books Register'!AX494)</f>
        <v/>
      </c>
      <c r="Y494" s="67" t="str">
        <f>IF(A494="","",'Books Register'!AV494)</f>
        <v/>
      </c>
      <c r="Z494" s="69" t="str">
        <f>IF(A494="","",'Books Register'!AY494)</f>
        <v/>
      </c>
      <c r="AA494" s="70" t="str">
        <f>IF(A494="","",IF(OR(X494="Duplicate",Y494&lt;&gt;"PASS"),"Critical",IF(X494="Only in Books","High",IF(X494="Exact",IF(ABS(N(W494))&gt;=Setup!$B$23,"High","Low"),"Medium"))))</f>
        <v/>
      </c>
    </row>
    <row r="495" spans="1:27" ht="37.950000000000003" customHeight="1" x14ac:dyDescent="0.25">
      <c r="A495" s="98" t="str">
        <f>IF('Books Register'!A495="","",'Books Register'!A495)</f>
        <v/>
      </c>
      <c r="B495" s="67" t="str">
        <f>IF(A495="","",'Books Register'!C495)</f>
        <v/>
      </c>
      <c r="C495" s="67" t="str">
        <f>IF(A495="","",'Books Register'!D495)</f>
        <v/>
      </c>
      <c r="D495" s="67" t="str">
        <f>IF(A495="","",'Books Register'!F495)</f>
        <v/>
      </c>
      <c r="E495" s="67" t="str">
        <f>IF(A495="","",'Books Register'!G495)</f>
        <v/>
      </c>
      <c r="F495" s="99" t="str">
        <f>IF(A495="","",'Books Register'!H495)</f>
        <v/>
      </c>
      <c r="G495" s="68" t="str">
        <f>IF(A495="","",'Books Register'!L495)</f>
        <v/>
      </c>
      <c r="H495" s="68" t="str">
        <f>IF(A495="","",'Books Register'!M495)</f>
        <v/>
      </c>
      <c r="I495" s="68" t="str">
        <f>IF(A495="","",'Books Register'!N495)</f>
        <v/>
      </c>
      <c r="J495" s="68" t="str">
        <f>IF(A495="","",'Books Register'!O495)</f>
        <v/>
      </c>
      <c r="K495" s="68" t="str">
        <f>IF(A495="","",'Books Register'!P495)</f>
        <v/>
      </c>
      <c r="L495" s="68" t="str">
        <f>IF(A495="","",'Books Register'!AN495)</f>
        <v/>
      </c>
      <c r="M495" s="67" t="str">
        <f>IF(A495="","",'Books Register'!AW495)</f>
        <v/>
      </c>
      <c r="N495" s="67" t="str">
        <f>IF(M495="","",INDEX('GSTR-2B IMS'!$G$5:$G$504,M495))</f>
        <v/>
      </c>
      <c r="O495" s="99" t="str">
        <f>IF(M495="","",INDEX('GSTR-2B IMS'!$H$5:$H$504,M495))</f>
        <v/>
      </c>
      <c r="P495" s="68" t="str">
        <f>IF(M495="","",INDEX('GSTR-2B IMS'!$L$5:$L$504,M495))</f>
        <v/>
      </c>
      <c r="Q495" s="68" t="str">
        <f>IF(M495="","",INDEX('GSTR-2B IMS'!$M$5:$M$504,M495))</f>
        <v/>
      </c>
      <c r="R495" s="68" t="str">
        <f>IF(M495="","",INDEX('GSTR-2B IMS'!$N$5:$N$504,M495))</f>
        <v/>
      </c>
      <c r="S495" s="68" t="str">
        <f>IF(M495="","",INDEX('GSTR-2B IMS'!$O$5:$O$504,M495))</f>
        <v/>
      </c>
      <c r="T495" s="68" t="str">
        <f>IF(M495="","",INDEX('GSTR-2B IMS'!$P$5:$P$504,M495))</f>
        <v/>
      </c>
      <c r="U495" s="68" t="str">
        <f>IF(M495="","",INDEX('GSTR-2B IMS'!$AF$5:$AF$504,M495))</f>
        <v/>
      </c>
      <c r="V495" s="68" t="str">
        <f t="shared" si="14"/>
        <v/>
      </c>
      <c r="W495" s="68" t="str">
        <f t="shared" si="15"/>
        <v/>
      </c>
      <c r="X495" s="67" t="str">
        <f>IF(A495="","",'Books Register'!AX495)</f>
        <v/>
      </c>
      <c r="Y495" s="67" t="str">
        <f>IF(A495="","",'Books Register'!AV495)</f>
        <v/>
      </c>
      <c r="Z495" s="69" t="str">
        <f>IF(A495="","",'Books Register'!AY495)</f>
        <v/>
      </c>
      <c r="AA495" s="70" t="str">
        <f>IF(A495="","",IF(OR(X495="Duplicate",Y495&lt;&gt;"PASS"),"Critical",IF(X495="Only in Books","High",IF(X495="Exact",IF(ABS(N(W495))&gt;=Setup!$B$23,"High","Low"),"Medium"))))</f>
        <v/>
      </c>
    </row>
    <row r="496" spans="1:27" ht="37.950000000000003" customHeight="1" x14ac:dyDescent="0.25">
      <c r="A496" s="98" t="str">
        <f>IF('Books Register'!A496="","",'Books Register'!A496)</f>
        <v/>
      </c>
      <c r="B496" s="67" t="str">
        <f>IF(A496="","",'Books Register'!C496)</f>
        <v/>
      </c>
      <c r="C496" s="67" t="str">
        <f>IF(A496="","",'Books Register'!D496)</f>
        <v/>
      </c>
      <c r="D496" s="67" t="str">
        <f>IF(A496="","",'Books Register'!F496)</f>
        <v/>
      </c>
      <c r="E496" s="67" t="str">
        <f>IF(A496="","",'Books Register'!G496)</f>
        <v/>
      </c>
      <c r="F496" s="99" t="str">
        <f>IF(A496="","",'Books Register'!H496)</f>
        <v/>
      </c>
      <c r="G496" s="68" t="str">
        <f>IF(A496="","",'Books Register'!L496)</f>
        <v/>
      </c>
      <c r="H496" s="68" t="str">
        <f>IF(A496="","",'Books Register'!M496)</f>
        <v/>
      </c>
      <c r="I496" s="68" t="str">
        <f>IF(A496="","",'Books Register'!N496)</f>
        <v/>
      </c>
      <c r="J496" s="68" t="str">
        <f>IF(A496="","",'Books Register'!O496)</f>
        <v/>
      </c>
      <c r="K496" s="68" t="str">
        <f>IF(A496="","",'Books Register'!P496)</f>
        <v/>
      </c>
      <c r="L496" s="68" t="str">
        <f>IF(A496="","",'Books Register'!AN496)</f>
        <v/>
      </c>
      <c r="M496" s="67" t="str">
        <f>IF(A496="","",'Books Register'!AW496)</f>
        <v/>
      </c>
      <c r="N496" s="67" t="str">
        <f>IF(M496="","",INDEX('GSTR-2B IMS'!$G$5:$G$504,M496))</f>
        <v/>
      </c>
      <c r="O496" s="99" t="str">
        <f>IF(M496="","",INDEX('GSTR-2B IMS'!$H$5:$H$504,M496))</f>
        <v/>
      </c>
      <c r="P496" s="68" t="str">
        <f>IF(M496="","",INDEX('GSTR-2B IMS'!$L$5:$L$504,M496))</f>
        <v/>
      </c>
      <c r="Q496" s="68" t="str">
        <f>IF(M496="","",INDEX('GSTR-2B IMS'!$M$5:$M$504,M496))</f>
        <v/>
      </c>
      <c r="R496" s="68" t="str">
        <f>IF(M496="","",INDEX('GSTR-2B IMS'!$N$5:$N$504,M496))</f>
        <v/>
      </c>
      <c r="S496" s="68" t="str">
        <f>IF(M496="","",INDEX('GSTR-2B IMS'!$O$5:$O$504,M496))</f>
        <v/>
      </c>
      <c r="T496" s="68" t="str">
        <f>IF(M496="","",INDEX('GSTR-2B IMS'!$P$5:$P$504,M496))</f>
        <v/>
      </c>
      <c r="U496" s="68" t="str">
        <f>IF(M496="","",INDEX('GSTR-2B IMS'!$AF$5:$AF$504,M496))</f>
        <v/>
      </c>
      <c r="V496" s="68" t="str">
        <f t="shared" si="14"/>
        <v/>
      </c>
      <c r="W496" s="68" t="str">
        <f t="shared" si="15"/>
        <v/>
      </c>
      <c r="X496" s="67" t="str">
        <f>IF(A496="","",'Books Register'!AX496)</f>
        <v/>
      </c>
      <c r="Y496" s="67" t="str">
        <f>IF(A496="","",'Books Register'!AV496)</f>
        <v/>
      </c>
      <c r="Z496" s="69" t="str">
        <f>IF(A496="","",'Books Register'!AY496)</f>
        <v/>
      </c>
      <c r="AA496" s="70" t="str">
        <f>IF(A496="","",IF(OR(X496="Duplicate",Y496&lt;&gt;"PASS"),"Critical",IF(X496="Only in Books","High",IF(X496="Exact",IF(ABS(N(W496))&gt;=Setup!$B$23,"High","Low"),"Medium"))))</f>
        <v/>
      </c>
    </row>
    <row r="497" spans="1:27" ht="37.950000000000003" customHeight="1" x14ac:dyDescent="0.25">
      <c r="A497" s="98" t="str">
        <f>IF('Books Register'!A497="","",'Books Register'!A497)</f>
        <v/>
      </c>
      <c r="B497" s="67" t="str">
        <f>IF(A497="","",'Books Register'!C497)</f>
        <v/>
      </c>
      <c r="C497" s="67" t="str">
        <f>IF(A497="","",'Books Register'!D497)</f>
        <v/>
      </c>
      <c r="D497" s="67" t="str">
        <f>IF(A497="","",'Books Register'!F497)</f>
        <v/>
      </c>
      <c r="E497" s="67" t="str">
        <f>IF(A497="","",'Books Register'!G497)</f>
        <v/>
      </c>
      <c r="F497" s="99" t="str">
        <f>IF(A497="","",'Books Register'!H497)</f>
        <v/>
      </c>
      <c r="G497" s="68" t="str">
        <f>IF(A497="","",'Books Register'!L497)</f>
        <v/>
      </c>
      <c r="H497" s="68" t="str">
        <f>IF(A497="","",'Books Register'!M497)</f>
        <v/>
      </c>
      <c r="I497" s="68" t="str">
        <f>IF(A497="","",'Books Register'!N497)</f>
        <v/>
      </c>
      <c r="J497" s="68" t="str">
        <f>IF(A497="","",'Books Register'!O497)</f>
        <v/>
      </c>
      <c r="K497" s="68" t="str">
        <f>IF(A497="","",'Books Register'!P497)</f>
        <v/>
      </c>
      <c r="L497" s="68" t="str">
        <f>IF(A497="","",'Books Register'!AN497)</f>
        <v/>
      </c>
      <c r="M497" s="67" t="str">
        <f>IF(A497="","",'Books Register'!AW497)</f>
        <v/>
      </c>
      <c r="N497" s="67" t="str">
        <f>IF(M497="","",INDEX('GSTR-2B IMS'!$G$5:$G$504,M497))</f>
        <v/>
      </c>
      <c r="O497" s="99" t="str">
        <f>IF(M497="","",INDEX('GSTR-2B IMS'!$H$5:$H$504,M497))</f>
        <v/>
      </c>
      <c r="P497" s="68" t="str">
        <f>IF(M497="","",INDEX('GSTR-2B IMS'!$L$5:$L$504,M497))</f>
        <v/>
      </c>
      <c r="Q497" s="68" t="str">
        <f>IF(M497="","",INDEX('GSTR-2B IMS'!$M$5:$M$504,M497))</f>
        <v/>
      </c>
      <c r="R497" s="68" t="str">
        <f>IF(M497="","",INDEX('GSTR-2B IMS'!$N$5:$N$504,M497))</f>
        <v/>
      </c>
      <c r="S497" s="68" t="str">
        <f>IF(M497="","",INDEX('GSTR-2B IMS'!$O$5:$O$504,M497))</f>
        <v/>
      </c>
      <c r="T497" s="68" t="str">
        <f>IF(M497="","",INDEX('GSTR-2B IMS'!$P$5:$P$504,M497))</f>
        <v/>
      </c>
      <c r="U497" s="68" t="str">
        <f>IF(M497="","",INDEX('GSTR-2B IMS'!$AF$5:$AF$504,M497))</f>
        <v/>
      </c>
      <c r="V497" s="68" t="str">
        <f t="shared" si="14"/>
        <v/>
      </c>
      <c r="W497" s="68" t="str">
        <f t="shared" si="15"/>
        <v/>
      </c>
      <c r="X497" s="67" t="str">
        <f>IF(A497="","",'Books Register'!AX497)</f>
        <v/>
      </c>
      <c r="Y497" s="67" t="str">
        <f>IF(A497="","",'Books Register'!AV497)</f>
        <v/>
      </c>
      <c r="Z497" s="69" t="str">
        <f>IF(A497="","",'Books Register'!AY497)</f>
        <v/>
      </c>
      <c r="AA497" s="70" t="str">
        <f>IF(A497="","",IF(OR(X497="Duplicate",Y497&lt;&gt;"PASS"),"Critical",IF(X497="Only in Books","High",IF(X497="Exact",IF(ABS(N(W497))&gt;=Setup!$B$23,"High","Low"),"Medium"))))</f>
        <v/>
      </c>
    </row>
    <row r="498" spans="1:27" ht="37.950000000000003" customHeight="1" x14ac:dyDescent="0.25">
      <c r="A498" s="98" t="str">
        <f>IF('Books Register'!A498="","",'Books Register'!A498)</f>
        <v/>
      </c>
      <c r="B498" s="67" t="str">
        <f>IF(A498="","",'Books Register'!C498)</f>
        <v/>
      </c>
      <c r="C498" s="67" t="str">
        <f>IF(A498="","",'Books Register'!D498)</f>
        <v/>
      </c>
      <c r="D498" s="67" t="str">
        <f>IF(A498="","",'Books Register'!F498)</f>
        <v/>
      </c>
      <c r="E498" s="67" t="str">
        <f>IF(A498="","",'Books Register'!G498)</f>
        <v/>
      </c>
      <c r="F498" s="99" t="str">
        <f>IF(A498="","",'Books Register'!H498)</f>
        <v/>
      </c>
      <c r="G498" s="68" t="str">
        <f>IF(A498="","",'Books Register'!L498)</f>
        <v/>
      </c>
      <c r="H498" s="68" t="str">
        <f>IF(A498="","",'Books Register'!M498)</f>
        <v/>
      </c>
      <c r="I498" s="68" t="str">
        <f>IF(A498="","",'Books Register'!N498)</f>
        <v/>
      </c>
      <c r="J498" s="68" t="str">
        <f>IF(A498="","",'Books Register'!O498)</f>
        <v/>
      </c>
      <c r="K498" s="68" t="str">
        <f>IF(A498="","",'Books Register'!P498)</f>
        <v/>
      </c>
      <c r="L498" s="68" t="str">
        <f>IF(A498="","",'Books Register'!AN498)</f>
        <v/>
      </c>
      <c r="M498" s="67" t="str">
        <f>IF(A498="","",'Books Register'!AW498)</f>
        <v/>
      </c>
      <c r="N498" s="67" t="str">
        <f>IF(M498="","",INDEX('GSTR-2B IMS'!$G$5:$G$504,M498))</f>
        <v/>
      </c>
      <c r="O498" s="99" t="str">
        <f>IF(M498="","",INDEX('GSTR-2B IMS'!$H$5:$H$504,M498))</f>
        <v/>
      </c>
      <c r="P498" s="68" t="str">
        <f>IF(M498="","",INDEX('GSTR-2B IMS'!$L$5:$L$504,M498))</f>
        <v/>
      </c>
      <c r="Q498" s="68" t="str">
        <f>IF(M498="","",INDEX('GSTR-2B IMS'!$M$5:$M$504,M498))</f>
        <v/>
      </c>
      <c r="R498" s="68" t="str">
        <f>IF(M498="","",INDEX('GSTR-2B IMS'!$N$5:$N$504,M498))</f>
        <v/>
      </c>
      <c r="S498" s="68" t="str">
        <f>IF(M498="","",INDEX('GSTR-2B IMS'!$O$5:$O$504,M498))</f>
        <v/>
      </c>
      <c r="T498" s="68" t="str">
        <f>IF(M498="","",INDEX('GSTR-2B IMS'!$P$5:$P$504,M498))</f>
        <v/>
      </c>
      <c r="U498" s="68" t="str">
        <f>IF(M498="","",INDEX('GSTR-2B IMS'!$AF$5:$AF$504,M498))</f>
        <v/>
      </c>
      <c r="V498" s="68" t="str">
        <f t="shared" si="14"/>
        <v/>
      </c>
      <c r="W498" s="68" t="str">
        <f t="shared" si="15"/>
        <v/>
      </c>
      <c r="X498" s="67" t="str">
        <f>IF(A498="","",'Books Register'!AX498)</f>
        <v/>
      </c>
      <c r="Y498" s="67" t="str">
        <f>IF(A498="","",'Books Register'!AV498)</f>
        <v/>
      </c>
      <c r="Z498" s="69" t="str">
        <f>IF(A498="","",'Books Register'!AY498)</f>
        <v/>
      </c>
      <c r="AA498" s="70" t="str">
        <f>IF(A498="","",IF(OR(X498="Duplicate",Y498&lt;&gt;"PASS"),"Critical",IF(X498="Only in Books","High",IF(X498="Exact",IF(ABS(N(W498))&gt;=Setup!$B$23,"High","Low"),"Medium"))))</f>
        <v/>
      </c>
    </row>
    <row r="499" spans="1:27" ht="37.950000000000003" customHeight="1" x14ac:dyDescent="0.25">
      <c r="A499" s="98" t="str">
        <f>IF('Books Register'!A499="","",'Books Register'!A499)</f>
        <v/>
      </c>
      <c r="B499" s="67" t="str">
        <f>IF(A499="","",'Books Register'!C499)</f>
        <v/>
      </c>
      <c r="C499" s="67" t="str">
        <f>IF(A499="","",'Books Register'!D499)</f>
        <v/>
      </c>
      <c r="D499" s="67" t="str">
        <f>IF(A499="","",'Books Register'!F499)</f>
        <v/>
      </c>
      <c r="E499" s="67" t="str">
        <f>IF(A499="","",'Books Register'!G499)</f>
        <v/>
      </c>
      <c r="F499" s="99" t="str">
        <f>IF(A499="","",'Books Register'!H499)</f>
        <v/>
      </c>
      <c r="G499" s="68" t="str">
        <f>IF(A499="","",'Books Register'!L499)</f>
        <v/>
      </c>
      <c r="H499" s="68" t="str">
        <f>IF(A499="","",'Books Register'!M499)</f>
        <v/>
      </c>
      <c r="I499" s="68" t="str">
        <f>IF(A499="","",'Books Register'!N499)</f>
        <v/>
      </c>
      <c r="J499" s="68" t="str">
        <f>IF(A499="","",'Books Register'!O499)</f>
        <v/>
      </c>
      <c r="K499" s="68" t="str">
        <f>IF(A499="","",'Books Register'!P499)</f>
        <v/>
      </c>
      <c r="L499" s="68" t="str">
        <f>IF(A499="","",'Books Register'!AN499)</f>
        <v/>
      </c>
      <c r="M499" s="67" t="str">
        <f>IF(A499="","",'Books Register'!AW499)</f>
        <v/>
      </c>
      <c r="N499" s="67" t="str">
        <f>IF(M499="","",INDEX('GSTR-2B IMS'!$G$5:$G$504,M499))</f>
        <v/>
      </c>
      <c r="O499" s="99" t="str">
        <f>IF(M499="","",INDEX('GSTR-2B IMS'!$H$5:$H$504,M499))</f>
        <v/>
      </c>
      <c r="P499" s="68" t="str">
        <f>IF(M499="","",INDEX('GSTR-2B IMS'!$L$5:$L$504,M499))</f>
        <v/>
      </c>
      <c r="Q499" s="68" t="str">
        <f>IF(M499="","",INDEX('GSTR-2B IMS'!$M$5:$M$504,M499))</f>
        <v/>
      </c>
      <c r="R499" s="68" t="str">
        <f>IF(M499="","",INDEX('GSTR-2B IMS'!$N$5:$N$504,M499))</f>
        <v/>
      </c>
      <c r="S499" s="68" t="str">
        <f>IF(M499="","",INDEX('GSTR-2B IMS'!$O$5:$O$504,M499))</f>
        <v/>
      </c>
      <c r="T499" s="68" t="str">
        <f>IF(M499="","",INDEX('GSTR-2B IMS'!$P$5:$P$504,M499))</f>
        <v/>
      </c>
      <c r="U499" s="68" t="str">
        <f>IF(M499="","",INDEX('GSTR-2B IMS'!$AF$5:$AF$504,M499))</f>
        <v/>
      </c>
      <c r="V499" s="68" t="str">
        <f t="shared" si="14"/>
        <v/>
      </c>
      <c r="W499" s="68" t="str">
        <f t="shared" si="15"/>
        <v/>
      </c>
      <c r="X499" s="67" t="str">
        <f>IF(A499="","",'Books Register'!AX499)</f>
        <v/>
      </c>
      <c r="Y499" s="67" t="str">
        <f>IF(A499="","",'Books Register'!AV499)</f>
        <v/>
      </c>
      <c r="Z499" s="69" t="str">
        <f>IF(A499="","",'Books Register'!AY499)</f>
        <v/>
      </c>
      <c r="AA499" s="70" t="str">
        <f>IF(A499="","",IF(OR(X499="Duplicate",Y499&lt;&gt;"PASS"),"Critical",IF(X499="Only in Books","High",IF(X499="Exact",IF(ABS(N(W499))&gt;=Setup!$B$23,"High","Low"),"Medium"))))</f>
        <v/>
      </c>
    </row>
    <row r="500" spans="1:27" ht="37.950000000000003" customHeight="1" x14ac:dyDescent="0.25">
      <c r="A500" s="98" t="str">
        <f>IF('Books Register'!A500="","",'Books Register'!A500)</f>
        <v/>
      </c>
      <c r="B500" s="67" t="str">
        <f>IF(A500="","",'Books Register'!C500)</f>
        <v/>
      </c>
      <c r="C500" s="67" t="str">
        <f>IF(A500="","",'Books Register'!D500)</f>
        <v/>
      </c>
      <c r="D500" s="67" t="str">
        <f>IF(A500="","",'Books Register'!F500)</f>
        <v/>
      </c>
      <c r="E500" s="67" t="str">
        <f>IF(A500="","",'Books Register'!G500)</f>
        <v/>
      </c>
      <c r="F500" s="99" t="str">
        <f>IF(A500="","",'Books Register'!H500)</f>
        <v/>
      </c>
      <c r="G500" s="68" t="str">
        <f>IF(A500="","",'Books Register'!L500)</f>
        <v/>
      </c>
      <c r="H500" s="68" t="str">
        <f>IF(A500="","",'Books Register'!M500)</f>
        <v/>
      </c>
      <c r="I500" s="68" t="str">
        <f>IF(A500="","",'Books Register'!N500)</f>
        <v/>
      </c>
      <c r="J500" s="68" t="str">
        <f>IF(A500="","",'Books Register'!O500)</f>
        <v/>
      </c>
      <c r="K500" s="68" t="str">
        <f>IF(A500="","",'Books Register'!P500)</f>
        <v/>
      </c>
      <c r="L500" s="68" t="str">
        <f>IF(A500="","",'Books Register'!AN500)</f>
        <v/>
      </c>
      <c r="M500" s="67" t="str">
        <f>IF(A500="","",'Books Register'!AW500)</f>
        <v/>
      </c>
      <c r="N500" s="67" t="str">
        <f>IF(M500="","",INDEX('GSTR-2B IMS'!$G$5:$G$504,M500))</f>
        <v/>
      </c>
      <c r="O500" s="99" t="str">
        <f>IF(M500="","",INDEX('GSTR-2B IMS'!$H$5:$H$504,M500))</f>
        <v/>
      </c>
      <c r="P500" s="68" t="str">
        <f>IF(M500="","",INDEX('GSTR-2B IMS'!$L$5:$L$504,M500))</f>
        <v/>
      </c>
      <c r="Q500" s="68" t="str">
        <f>IF(M500="","",INDEX('GSTR-2B IMS'!$M$5:$M$504,M500))</f>
        <v/>
      </c>
      <c r="R500" s="68" t="str">
        <f>IF(M500="","",INDEX('GSTR-2B IMS'!$N$5:$N$504,M500))</f>
        <v/>
      </c>
      <c r="S500" s="68" t="str">
        <f>IF(M500="","",INDEX('GSTR-2B IMS'!$O$5:$O$504,M500))</f>
        <v/>
      </c>
      <c r="T500" s="68" t="str">
        <f>IF(M500="","",INDEX('GSTR-2B IMS'!$P$5:$P$504,M500))</f>
        <v/>
      </c>
      <c r="U500" s="68" t="str">
        <f>IF(M500="","",INDEX('GSTR-2B IMS'!$AF$5:$AF$504,M500))</f>
        <v/>
      </c>
      <c r="V500" s="68" t="str">
        <f t="shared" si="14"/>
        <v/>
      </c>
      <c r="W500" s="68" t="str">
        <f t="shared" si="15"/>
        <v/>
      </c>
      <c r="X500" s="67" t="str">
        <f>IF(A500="","",'Books Register'!AX500)</f>
        <v/>
      </c>
      <c r="Y500" s="67" t="str">
        <f>IF(A500="","",'Books Register'!AV500)</f>
        <v/>
      </c>
      <c r="Z500" s="69" t="str">
        <f>IF(A500="","",'Books Register'!AY500)</f>
        <v/>
      </c>
      <c r="AA500" s="70" t="str">
        <f>IF(A500="","",IF(OR(X500="Duplicate",Y500&lt;&gt;"PASS"),"Critical",IF(X500="Only in Books","High",IF(X500="Exact",IF(ABS(N(W500))&gt;=Setup!$B$23,"High","Low"),"Medium"))))</f>
        <v/>
      </c>
    </row>
    <row r="501" spans="1:27" ht="37.950000000000003" customHeight="1" x14ac:dyDescent="0.25">
      <c r="A501" s="98" t="str">
        <f>IF('Books Register'!A501="","",'Books Register'!A501)</f>
        <v/>
      </c>
      <c r="B501" s="67" t="str">
        <f>IF(A501="","",'Books Register'!C501)</f>
        <v/>
      </c>
      <c r="C501" s="67" t="str">
        <f>IF(A501="","",'Books Register'!D501)</f>
        <v/>
      </c>
      <c r="D501" s="67" t="str">
        <f>IF(A501="","",'Books Register'!F501)</f>
        <v/>
      </c>
      <c r="E501" s="67" t="str">
        <f>IF(A501="","",'Books Register'!G501)</f>
        <v/>
      </c>
      <c r="F501" s="99" t="str">
        <f>IF(A501="","",'Books Register'!H501)</f>
        <v/>
      </c>
      <c r="G501" s="68" t="str">
        <f>IF(A501="","",'Books Register'!L501)</f>
        <v/>
      </c>
      <c r="H501" s="68" t="str">
        <f>IF(A501="","",'Books Register'!M501)</f>
        <v/>
      </c>
      <c r="I501" s="68" t="str">
        <f>IF(A501="","",'Books Register'!N501)</f>
        <v/>
      </c>
      <c r="J501" s="68" t="str">
        <f>IF(A501="","",'Books Register'!O501)</f>
        <v/>
      </c>
      <c r="K501" s="68" t="str">
        <f>IF(A501="","",'Books Register'!P501)</f>
        <v/>
      </c>
      <c r="L501" s="68" t="str">
        <f>IF(A501="","",'Books Register'!AN501)</f>
        <v/>
      </c>
      <c r="M501" s="67" t="str">
        <f>IF(A501="","",'Books Register'!AW501)</f>
        <v/>
      </c>
      <c r="N501" s="67" t="str">
        <f>IF(M501="","",INDEX('GSTR-2B IMS'!$G$5:$G$504,M501))</f>
        <v/>
      </c>
      <c r="O501" s="99" t="str">
        <f>IF(M501="","",INDEX('GSTR-2B IMS'!$H$5:$H$504,M501))</f>
        <v/>
      </c>
      <c r="P501" s="68" t="str">
        <f>IF(M501="","",INDEX('GSTR-2B IMS'!$L$5:$L$504,M501))</f>
        <v/>
      </c>
      <c r="Q501" s="68" t="str">
        <f>IF(M501="","",INDEX('GSTR-2B IMS'!$M$5:$M$504,M501))</f>
        <v/>
      </c>
      <c r="R501" s="68" t="str">
        <f>IF(M501="","",INDEX('GSTR-2B IMS'!$N$5:$N$504,M501))</f>
        <v/>
      </c>
      <c r="S501" s="68" t="str">
        <f>IF(M501="","",INDEX('GSTR-2B IMS'!$O$5:$O$504,M501))</f>
        <v/>
      </c>
      <c r="T501" s="68" t="str">
        <f>IF(M501="","",INDEX('GSTR-2B IMS'!$P$5:$P$504,M501))</f>
        <v/>
      </c>
      <c r="U501" s="68" t="str">
        <f>IF(M501="","",INDEX('GSTR-2B IMS'!$AF$5:$AF$504,M501))</f>
        <v/>
      </c>
      <c r="V501" s="68" t="str">
        <f t="shared" si="14"/>
        <v/>
      </c>
      <c r="W501" s="68" t="str">
        <f t="shared" si="15"/>
        <v/>
      </c>
      <c r="X501" s="67" t="str">
        <f>IF(A501="","",'Books Register'!AX501)</f>
        <v/>
      </c>
      <c r="Y501" s="67" t="str">
        <f>IF(A501="","",'Books Register'!AV501)</f>
        <v/>
      </c>
      <c r="Z501" s="69" t="str">
        <f>IF(A501="","",'Books Register'!AY501)</f>
        <v/>
      </c>
      <c r="AA501" s="70" t="str">
        <f>IF(A501="","",IF(OR(X501="Duplicate",Y501&lt;&gt;"PASS"),"Critical",IF(X501="Only in Books","High",IF(X501="Exact",IF(ABS(N(W501))&gt;=Setup!$B$23,"High","Low"),"Medium"))))</f>
        <v/>
      </c>
    </row>
    <row r="502" spans="1:27" ht="37.950000000000003" customHeight="1" x14ac:dyDescent="0.25">
      <c r="A502" s="98" t="str">
        <f>IF('Books Register'!A502="","",'Books Register'!A502)</f>
        <v/>
      </c>
      <c r="B502" s="67" t="str">
        <f>IF(A502="","",'Books Register'!C502)</f>
        <v/>
      </c>
      <c r="C502" s="67" t="str">
        <f>IF(A502="","",'Books Register'!D502)</f>
        <v/>
      </c>
      <c r="D502" s="67" t="str">
        <f>IF(A502="","",'Books Register'!F502)</f>
        <v/>
      </c>
      <c r="E502" s="67" t="str">
        <f>IF(A502="","",'Books Register'!G502)</f>
        <v/>
      </c>
      <c r="F502" s="99" t="str">
        <f>IF(A502="","",'Books Register'!H502)</f>
        <v/>
      </c>
      <c r="G502" s="68" t="str">
        <f>IF(A502="","",'Books Register'!L502)</f>
        <v/>
      </c>
      <c r="H502" s="68" t="str">
        <f>IF(A502="","",'Books Register'!M502)</f>
        <v/>
      </c>
      <c r="I502" s="68" t="str">
        <f>IF(A502="","",'Books Register'!N502)</f>
        <v/>
      </c>
      <c r="J502" s="68" t="str">
        <f>IF(A502="","",'Books Register'!O502)</f>
        <v/>
      </c>
      <c r="K502" s="68" t="str">
        <f>IF(A502="","",'Books Register'!P502)</f>
        <v/>
      </c>
      <c r="L502" s="68" t="str">
        <f>IF(A502="","",'Books Register'!AN502)</f>
        <v/>
      </c>
      <c r="M502" s="67" t="str">
        <f>IF(A502="","",'Books Register'!AW502)</f>
        <v/>
      </c>
      <c r="N502" s="67" t="str">
        <f>IF(M502="","",INDEX('GSTR-2B IMS'!$G$5:$G$504,M502))</f>
        <v/>
      </c>
      <c r="O502" s="99" t="str">
        <f>IF(M502="","",INDEX('GSTR-2B IMS'!$H$5:$H$504,M502))</f>
        <v/>
      </c>
      <c r="P502" s="68" t="str">
        <f>IF(M502="","",INDEX('GSTR-2B IMS'!$L$5:$L$504,M502))</f>
        <v/>
      </c>
      <c r="Q502" s="68" t="str">
        <f>IF(M502="","",INDEX('GSTR-2B IMS'!$M$5:$M$504,M502))</f>
        <v/>
      </c>
      <c r="R502" s="68" t="str">
        <f>IF(M502="","",INDEX('GSTR-2B IMS'!$N$5:$N$504,M502))</f>
        <v/>
      </c>
      <c r="S502" s="68" t="str">
        <f>IF(M502="","",INDEX('GSTR-2B IMS'!$O$5:$O$504,M502))</f>
        <v/>
      </c>
      <c r="T502" s="68" t="str">
        <f>IF(M502="","",INDEX('GSTR-2B IMS'!$P$5:$P$504,M502))</f>
        <v/>
      </c>
      <c r="U502" s="68" t="str">
        <f>IF(M502="","",INDEX('GSTR-2B IMS'!$AF$5:$AF$504,M502))</f>
        <v/>
      </c>
      <c r="V502" s="68" t="str">
        <f t="shared" si="14"/>
        <v/>
      </c>
      <c r="W502" s="68" t="str">
        <f t="shared" si="15"/>
        <v/>
      </c>
      <c r="X502" s="67" t="str">
        <f>IF(A502="","",'Books Register'!AX502)</f>
        <v/>
      </c>
      <c r="Y502" s="67" t="str">
        <f>IF(A502="","",'Books Register'!AV502)</f>
        <v/>
      </c>
      <c r="Z502" s="69" t="str">
        <f>IF(A502="","",'Books Register'!AY502)</f>
        <v/>
      </c>
      <c r="AA502" s="70" t="str">
        <f>IF(A502="","",IF(OR(X502="Duplicate",Y502&lt;&gt;"PASS"),"Critical",IF(X502="Only in Books","High",IF(X502="Exact",IF(ABS(N(W502))&gt;=Setup!$B$23,"High","Low"),"Medium"))))</f>
        <v/>
      </c>
    </row>
    <row r="503" spans="1:27" ht="37.950000000000003" customHeight="1" x14ac:dyDescent="0.25">
      <c r="A503" s="98" t="str">
        <f>IF('Books Register'!A503="","",'Books Register'!A503)</f>
        <v/>
      </c>
      <c r="B503" s="67" t="str">
        <f>IF(A503="","",'Books Register'!C503)</f>
        <v/>
      </c>
      <c r="C503" s="67" t="str">
        <f>IF(A503="","",'Books Register'!D503)</f>
        <v/>
      </c>
      <c r="D503" s="67" t="str">
        <f>IF(A503="","",'Books Register'!F503)</f>
        <v/>
      </c>
      <c r="E503" s="67" t="str">
        <f>IF(A503="","",'Books Register'!G503)</f>
        <v/>
      </c>
      <c r="F503" s="99" t="str">
        <f>IF(A503="","",'Books Register'!H503)</f>
        <v/>
      </c>
      <c r="G503" s="68" t="str">
        <f>IF(A503="","",'Books Register'!L503)</f>
        <v/>
      </c>
      <c r="H503" s="68" t="str">
        <f>IF(A503="","",'Books Register'!M503)</f>
        <v/>
      </c>
      <c r="I503" s="68" t="str">
        <f>IF(A503="","",'Books Register'!N503)</f>
        <v/>
      </c>
      <c r="J503" s="68" t="str">
        <f>IF(A503="","",'Books Register'!O503)</f>
        <v/>
      </c>
      <c r="K503" s="68" t="str">
        <f>IF(A503="","",'Books Register'!P503)</f>
        <v/>
      </c>
      <c r="L503" s="68" t="str">
        <f>IF(A503="","",'Books Register'!AN503)</f>
        <v/>
      </c>
      <c r="M503" s="67" t="str">
        <f>IF(A503="","",'Books Register'!AW503)</f>
        <v/>
      </c>
      <c r="N503" s="67" t="str">
        <f>IF(M503="","",INDEX('GSTR-2B IMS'!$G$5:$G$504,M503))</f>
        <v/>
      </c>
      <c r="O503" s="99" t="str">
        <f>IF(M503="","",INDEX('GSTR-2B IMS'!$H$5:$H$504,M503))</f>
        <v/>
      </c>
      <c r="P503" s="68" t="str">
        <f>IF(M503="","",INDEX('GSTR-2B IMS'!$L$5:$L$504,M503))</f>
        <v/>
      </c>
      <c r="Q503" s="68" t="str">
        <f>IF(M503="","",INDEX('GSTR-2B IMS'!$M$5:$M$504,M503))</f>
        <v/>
      </c>
      <c r="R503" s="68" t="str">
        <f>IF(M503="","",INDEX('GSTR-2B IMS'!$N$5:$N$504,M503))</f>
        <v/>
      </c>
      <c r="S503" s="68" t="str">
        <f>IF(M503="","",INDEX('GSTR-2B IMS'!$O$5:$O$504,M503))</f>
        <v/>
      </c>
      <c r="T503" s="68" t="str">
        <f>IF(M503="","",INDEX('GSTR-2B IMS'!$P$5:$P$504,M503))</f>
        <v/>
      </c>
      <c r="U503" s="68" t="str">
        <f>IF(M503="","",INDEX('GSTR-2B IMS'!$AF$5:$AF$504,M503))</f>
        <v/>
      </c>
      <c r="V503" s="68" t="str">
        <f t="shared" si="14"/>
        <v/>
      </c>
      <c r="W503" s="68" t="str">
        <f t="shared" si="15"/>
        <v/>
      </c>
      <c r="X503" s="67" t="str">
        <f>IF(A503="","",'Books Register'!AX503)</f>
        <v/>
      </c>
      <c r="Y503" s="67" t="str">
        <f>IF(A503="","",'Books Register'!AV503)</f>
        <v/>
      </c>
      <c r="Z503" s="69" t="str">
        <f>IF(A503="","",'Books Register'!AY503)</f>
        <v/>
      </c>
      <c r="AA503" s="70" t="str">
        <f>IF(A503="","",IF(OR(X503="Duplicate",Y503&lt;&gt;"PASS"),"Critical",IF(X503="Only in Books","High",IF(X503="Exact",IF(ABS(N(W503))&gt;=Setup!$B$23,"High","Low"),"Medium"))))</f>
        <v/>
      </c>
    </row>
    <row r="504" spans="1:27" ht="37.950000000000003" customHeight="1" x14ac:dyDescent="0.25">
      <c r="A504" s="100" t="str">
        <f>IF('Books Register'!A504="","",'Books Register'!A504)</f>
        <v/>
      </c>
      <c r="B504" s="77" t="str">
        <f>IF(A504="","",'Books Register'!C504)</f>
        <v/>
      </c>
      <c r="C504" s="77" t="str">
        <f>IF(A504="","",'Books Register'!D504)</f>
        <v/>
      </c>
      <c r="D504" s="77" t="str">
        <f>IF(A504="","",'Books Register'!F504)</f>
        <v/>
      </c>
      <c r="E504" s="77" t="str">
        <f>IF(A504="","",'Books Register'!G504)</f>
        <v/>
      </c>
      <c r="F504" s="101" t="str">
        <f>IF(A504="","",'Books Register'!H504)</f>
        <v/>
      </c>
      <c r="G504" s="78" t="str">
        <f>IF(A504="","",'Books Register'!L504)</f>
        <v/>
      </c>
      <c r="H504" s="78" t="str">
        <f>IF(A504="","",'Books Register'!M504)</f>
        <v/>
      </c>
      <c r="I504" s="78" t="str">
        <f>IF(A504="","",'Books Register'!N504)</f>
        <v/>
      </c>
      <c r="J504" s="78" t="str">
        <f>IF(A504="","",'Books Register'!O504)</f>
        <v/>
      </c>
      <c r="K504" s="78" t="str">
        <f>IF(A504="","",'Books Register'!P504)</f>
        <v/>
      </c>
      <c r="L504" s="78" t="str">
        <f>IF(A504="","",'Books Register'!AN504)</f>
        <v/>
      </c>
      <c r="M504" s="77" t="str">
        <f>IF(A504="","",'Books Register'!AW504)</f>
        <v/>
      </c>
      <c r="N504" s="77" t="str">
        <f>IF(M504="","",INDEX('GSTR-2B IMS'!$G$5:$G$504,M504))</f>
        <v/>
      </c>
      <c r="O504" s="101" t="str">
        <f>IF(M504="","",INDEX('GSTR-2B IMS'!$H$5:$H$504,M504))</f>
        <v/>
      </c>
      <c r="P504" s="78" t="str">
        <f>IF(M504="","",INDEX('GSTR-2B IMS'!$L$5:$L$504,M504))</f>
        <v/>
      </c>
      <c r="Q504" s="78" t="str">
        <f>IF(M504="","",INDEX('GSTR-2B IMS'!$M$5:$M$504,M504))</f>
        <v/>
      </c>
      <c r="R504" s="78" t="str">
        <f>IF(M504="","",INDEX('GSTR-2B IMS'!$N$5:$N$504,M504))</f>
        <v/>
      </c>
      <c r="S504" s="78" t="str">
        <f>IF(M504="","",INDEX('GSTR-2B IMS'!$O$5:$O$504,M504))</f>
        <v/>
      </c>
      <c r="T504" s="78" t="str">
        <f>IF(M504="","",INDEX('GSTR-2B IMS'!$P$5:$P$504,M504))</f>
        <v/>
      </c>
      <c r="U504" s="78" t="str">
        <f>IF(M504="","",INDEX('GSTR-2B IMS'!$AF$5:$AF$504,M504))</f>
        <v/>
      </c>
      <c r="V504" s="78" t="str">
        <f t="shared" si="14"/>
        <v/>
      </c>
      <c r="W504" s="78" t="str">
        <f t="shared" si="15"/>
        <v/>
      </c>
      <c r="X504" s="77" t="str">
        <f>IF(A504="","",'Books Register'!AX504)</f>
        <v/>
      </c>
      <c r="Y504" s="77" t="str">
        <f>IF(A504="","",'Books Register'!AV504)</f>
        <v/>
      </c>
      <c r="Z504" s="79" t="str">
        <f>IF(A504="","",'Books Register'!AY504)</f>
        <v/>
      </c>
      <c r="AA504" s="80" t="str">
        <f>IF(A504="","",IF(OR(X504="Duplicate",Y504&lt;&gt;"PASS"),"Critical",IF(X504="Only in Books","High",IF(X504="Exact",IF(ABS(N(W504))&gt;=Setup!$B$23,"High","Low"),"Medium"))))</f>
        <v/>
      </c>
    </row>
    <row r="505" spans="1:27" ht="15" customHeight="1" x14ac:dyDescent="0.25">
      <c r="A505" s="15"/>
      <c r="B505" s="15"/>
      <c r="C505" s="15"/>
      <c r="D505" s="15"/>
      <c r="E505" s="15"/>
      <c r="F505" s="15"/>
      <c r="G505" s="81"/>
      <c r="H505" s="81"/>
      <c r="I505" s="81"/>
      <c r="J505" s="81"/>
      <c r="K505" s="81"/>
      <c r="L505" s="81"/>
      <c r="M505" s="15"/>
      <c r="N505" s="15"/>
      <c r="O505" s="15"/>
      <c r="P505" s="81"/>
      <c r="Q505" s="81"/>
      <c r="R505" s="81"/>
      <c r="S505" s="81"/>
      <c r="T505" s="81"/>
      <c r="U505" s="81"/>
      <c r="V505" s="81"/>
      <c r="W505" s="81"/>
      <c r="X505" s="15"/>
      <c r="Y505" s="15"/>
      <c r="Z505" s="15"/>
      <c r="AA505" s="15"/>
    </row>
    <row r="506" spans="1:27" ht="15" customHeight="1" x14ac:dyDescent="0.25">
      <c r="A506" s="15"/>
      <c r="B506" s="15"/>
      <c r="C506" s="15"/>
      <c r="D506" s="15"/>
      <c r="E506" s="15"/>
      <c r="F506" s="15"/>
      <c r="G506" s="81"/>
      <c r="H506" s="81"/>
      <c r="I506" s="81"/>
      <c r="J506" s="81"/>
      <c r="K506" s="81"/>
      <c r="L506" s="81"/>
      <c r="M506" s="15"/>
      <c r="N506" s="15"/>
      <c r="O506" s="15"/>
      <c r="P506" s="81"/>
      <c r="Q506" s="81"/>
      <c r="R506" s="81"/>
      <c r="S506" s="81"/>
      <c r="T506" s="81"/>
      <c r="U506" s="81"/>
      <c r="V506" s="81"/>
      <c r="W506" s="81"/>
      <c r="X506" s="15"/>
      <c r="Y506" s="15"/>
      <c r="Z506" s="15"/>
      <c r="AA506" s="15"/>
    </row>
    <row r="507" spans="1:27" ht="15" customHeight="1" x14ac:dyDescent="0.25">
      <c r="A507" s="15"/>
      <c r="B507" s="15"/>
      <c r="C507" s="15"/>
      <c r="D507" s="15"/>
      <c r="E507" s="15"/>
      <c r="F507" s="15"/>
      <c r="G507" s="81"/>
      <c r="H507" s="81"/>
      <c r="I507" s="81"/>
      <c r="J507" s="81"/>
      <c r="K507" s="81"/>
      <c r="L507" s="81"/>
      <c r="M507" s="15"/>
      <c r="N507" s="15"/>
      <c r="O507" s="15"/>
      <c r="P507" s="81"/>
      <c r="Q507" s="81"/>
      <c r="R507" s="81"/>
      <c r="S507" s="81"/>
      <c r="T507" s="81"/>
      <c r="U507" s="81"/>
      <c r="V507" s="81"/>
      <c r="W507" s="81"/>
      <c r="X507" s="15"/>
      <c r="Y507" s="15"/>
      <c r="Z507" s="15"/>
      <c r="AA507" s="15"/>
    </row>
    <row r="508" spans="1:27" ht="15" customHeight="1" x14ac:dyDescent="0.25">
      <c r="A508" s="15"/>
      <c r="B508" s="15"/>
      <c r="C508" s="15"/>
      <c r="D508" s="15"/>
      <c r="E508" s="15"/>
      <c r="F508" s="15"/>
      <c r="G508" s="81"/>
      <c r="H508" s="81"/>
      <c r="I508" s="81"/>
      <c r="J508" s="81"/>
      <c r="K508" s="81"/>
      <c r="L508" s="81"/>
      <c r="M508" s="15"/>
      <c r="N508" s="15"/>
      <c r="O508" s="15"/>
      <c r="P508" s="81"/>
      <c r="Q508" s="81"/>
      <c r="R508" s="81"/>
      <c r="S508" s="81"/>
      <c r="T508" s="81"/>
      <c r="U508" s="81"/>
      <c r="V508" s="81"/>
      <c r="W508" s="81"/>
      <c r="X508" s="15"/>
      <c r="Y508" s="15"/>
      <c r="Z508" s="15"/>
      <c r="AA508" s="15"/>
    </row>
    <row r="509" spans="1:27" ht="15" customHeight="1" x14ac:dyDescent="0.25">
      <c r="A509" s="15"/>
      <c r="B509" s="15"/>
      <c r="C509" s="15"/>
      <c r="D509" s="15"/>
      <c r="E509" s="15"/>
      <c r="F509" s="15"/>
      <c r="G509" s="81"/>
      <c r="H509" s="81"/>
      <c r="I509" s="81"/>
      <c r="J509" s="81"/>
      <c r="K509" s="81"/>
      <c r="L509" s="81"/>
      <c r="M509" s="15"/>
      <c r="N509" s="15"/>
      <c r="O509" s="15"/>
      <c r="P509" s="81"/>
      <c r="Q509" s="81"/>
      <c r="R509" s="81"/>
      <c r="S509" s="81"/>
      <c r="T509" s="81"/>
      <c r="U509" s="81"/>
      <c r="V509" s="81"/>
      <c r="W509" s="81"/>
      <c r="X509" s="15"/>
      <c r="Y509" s="15"/>
      <c r="Z509" s="15"/>
      <c r="AA509" s="15"/>
    </row>
    <row r="510" spans="1:27" ht="15" customHeight="1" x14ac:dyDescent="0.25">
      <c r="A510" s="15"/>
      <c r="B510" s="15"/>
      <c r="C510" s="15"/>
      <c r="D510" s="15"/>
      <c r="E510" s="15"/>
      <c r="F510" s="15"/>
      <c r="G510" s="81"/>
      <c r="H510" s="81"/>
      <c r="I510" s="81"/>
      <c r="J510" s="81"/>
      <c r="K510" s="81"/>
      <c r="L510" s="81"/>
      <c r="M510" s="15"/>
      <c r="N510" s="15"/>
      <c r="O510" s="15"/>
      <c r="P510" s="81"/>
      <c r="Q510" s="81"/>
      <c r="R510" s="81"/>
      <c r="S510" s="81"/>
      <c r="T510" s="81"/>
      <c r="U510" s="81"/>
      <c r="V510" s="81"/>
      <c r="W510" s="81"/>
      <c r="X510" s="15"/>
      <c r="Y510" s="15"/>
      <c r="Z510" s="15"/>
      <c r="AA510" s="15"/>
    </row>
    <row r="511" spans="1:27" ht="15" customHeight="1" x14ac:dyDescent="0.25">
      <c r="A511" s="15"/>
      <c r="B511" s="15"/>
      <c r="C511" s="15"/>
      <c r="D511" s="15"/>
      <c r="E511" s="15"/>
      <c r="F511" s="15"/>
      <c r="G511" s="81"/>
      <c r="H511" s="81"/>
      <c r="I511" s="81"/>
      <c r="J511" s="81"/>
      <c r="K511" s="81"/>
      <c r="L511" s="81"/>
      <c r="M511" s="15"/>
      <c r="N511" s="15"/>
      <c r="O511" s="15"/>
      <c r="P511" s="81"/>
      <c r="Q511" s="81"/>
      <c r="R511" s="81"/>
      <c r="S511" s="81"/>
      <c r="T511" s="81"/>
      <c r="U511" s="81"/>
      <c r="V511" s="81"/>
      <c r="W511" s="81"/>
      <c r="X511" s="15"/>
      <c r="Y511" s="15"/>
      <c r="Z511" s="15"/>
      <c r="AA511" s="15"/>
    </row>
    <row r="512" spans="1:27" ht="15" customHeight="1" x14ac:dyDescent="0.25">
      <c r="A512" s="15"/>
      <c r="B512" s="15"/>
      <c r="C512" s="15"/>
      <c r="D512" s="15"/>
      <c r="E512" s="15"/>
      <c r="F512" s="15"/>
      <c r="G512" s="81"/>
      <c r="H512" s="81"/>
      <c r="I512" s="81"/>
      <c r="J512" s="81"/>
      <c r="K512" s="81"/>
      <c r="L512" s="81"/>
      <c r="M512" s="15"/>
      <c r="N512" s="15"/>
      <c r="O512" s="15"/>
      <c r="P512" s="81"/>
      <c r="Q512" s="81"/>
      <c r="R512" s="81"/>
      <c r="S512" s="81"/>
      <c r="T512" s="81"/>
      <c r="U512" s="81"/>
      <c r="V512" s="81"/>
      <c r="W512" s="81"/>
      <c r="X512" s="15"/>
      <c r="Y512" s="15"/>
      <c r="Z512" s="15"/>
      <c r="AA512" s="15"/>
    </row>
    <row r="513" spans="1:27" ht="15" customHeight="1" x14ac:dyDescent="0.25">
      <c r="A513" s="15"/>
      <c r="B513" s="15"/>
      <c r="C513" s="15"/>
      <c r="D513" s="15"/>
      <c r="E513" s="15"/>
      <c r="F513" s="15"/>
      <c r="G513" s="81"/>
      <c r="H513" s="81"/>
      <c r="I513" s="81"/>
      <c r="J513" s="81"/>
      <c r="K513" s="81"/>
      <c r="L513" s="81"/>
      <c r="M513" s="15"/>
      <c r="N513" s="15"/>
      <c r="O513" s="15"/>
      <c r="P513" s="81"/>
      <c r="Q513" s="81"/>
      <c r="R513" s="81"/>
      <c r="S513" s="81"/>
      <c r="T513" s="81"/>
      <c r="U513" s="81"/>
      <c r="V513" s="81"/>
      <c r="W513" s="81"/>
      <c r="X513" s="15"/>
      <c r="Y513" s="15"/>
      <c r="Z513" s="15"/>
      <c r="AA513" s="15"/>
    </row>
    <row r="514" spans="1:27" ht="15" customHeight="1" x14ac:dyDescent="0.25">
      <c r="A514" s="15"/>
      <c r="B514" s="15"/>
      <c r="C514" s="15"/>
      <c r="D514" s="15"/>
      <c r="E514" s="15"/>
      <c r="F514" s="15"/>
      <c r="G514" s="81"/>
      <c r="H514" s="81"/>
      <c r="I514" s="81"/>
      <c r="J514" s="81"/>
      <c r="K514" s="81"/>
      <c r="L514" s="81"/>
      <c r="M514" s="15"/>
      <c r="N514" s="15"/>
      <c r="O514" s="15"/>
      <c r="P514" s="81"/>
      <c r="Q514" s="81"/>
      <c r="R514" s="81"/>
      <c r="S514" s="81"/>
      <c r="T514" s="81"/>
      <c r="U514" s="81"/>
      <c r="V514" s="81"/>
      <c r="W514" s="81"/>
      <c r="X514" s="15"/>
      <c r="Y514" s="15"/>
      <c r="Z514" s="15"/>
      <c r="AA514" s="15"/>
    </row>
    <row r="515" spans="1:27" ht="15" customHeight="1" x14ac:dyDescent="0.25">
      <c r="A515" s="15"/>
      <c r="B515" s="15"/>
      <c r="C515" s="15"/>
      <c r="D515" s="15"/>
      <c r="E515" s="15"/>
      <c r="F515" s="15"/>
      <c r="G515" s="81"/>
      <c r="H515" s="81"/>
      <c r="I515" s="81"/>
      <c r="J515" s="81"/>
      <c r="K515" s="81"/>
      <c r="L515" s="81"/>
      <c r="M515" s="15"/>
      <c r="N515" s="15"/>
      <c r="O515" s="15"/>
      <c r="P515" s="81"/>
      <c r="Q515" s="81"/>
      <c r="R515" s="81"/>
      <c r="S515" s="81"/>
      <c r="T515" s="81"/>
      <c r="U515" s="81"/>
      <c r="V515" s="81"/>
      <c r="W515" s="81"/>
      <c r="X515" s="15"/>
      <c r="Y515" s="15"/>
      <c r="Z515" s="15"/>
      <c r="AA515" s="15"/>
    </row>
    <row r="516" spans="1:27" ht="15" customHeight="1" x14ac:dyDescent="0.25">
      <c r="A516" s="15"/>
      <c r="B516" s="15"/>
      <c r="C516" s="15"/>
      <c r="D516" s="15"/>
      <c r="E516" s="15"/>
      <c r="F516" s="15"/>
      <c r="G516" s="81"/>
      <c r="H516" s="81"/>
      <c r="I516" s="81"/>
      <c r="J516" s="81"/>
      <c r="K516" s="81"/>
      <c r="L516" s="81"/>
      <c r="M516" s="15"/>
      <c r="N516" s="15"/>
      <c r="O516" s="15"/>
      <c r="P516" s="81"/>
      <c r="Q516" s="81"/>
      <c r="R516" s="81"/>
      <c r="S516" s="81"/>
      <c r="T516" s="81"/>
      <c r="U516" s="81"/>
      <c r="V516" s="81"/>
      <c r="W516" s="81"/>
      <c r="X516" s="15"/>
      <c r="Y516" s="15"/>
      <c r="Z516" s="15"/>
      <c r="AA516" s="15"/>
    </row>
    <row r="517" spans="1:27" ht="15" customHeight="1" x14ac:dyDescent="0.25">
      <c r="A517" s="15"/>
      <c r="B517" s="15"/>
      <c r="C517" s="15"/>
      <c r="D517" s="15"/>
      <c r="E517" s="15"/>
      <c r="F517" s="15"/>
      <c r="G517" s="81"/>
      <c r="H517" s="81"/>
      <c r="I517" s="81"/>
      <c r="J517" s="81"/>
      <c r="K517" s="81"/>
      <c r="L517" s="81"/>
      <c r="M517" s="15"/>
      <c r="N517" s="15"/>
      <c r="O517" s="15"/>
      <c r="P517" s="81"/>
      <c r="Q517" s="81"/>
      <c r="R517" s="81"/>
      <c r="S517" s="81"/>
      <c r="T517" s="81"/>
      <c r="U517" s="81"/>
      <c r="V517" s="81"/>
      <c r="W517" s="81"/>
      <c r="X517" s="15"/>
      <c r="Y517" s="15"/>
      <c r="Z517" s="15"/>
      <c r="AA517" s="15"/>
    </row>
    <row r="518" spans="1:27" ht="15" customHeight="1" x14ac:dyDescent="0.25">
      <c r="A518" s="15"/>
      <c r="B518" s="15"/>
      <c r="C518" s="15"/>
      <c r="D518" s="15"/>
      <c r="E518" s="15"/>
      <c r="F518" s="15"/>
      <c r="G518" s="81"/>
      <c r="H518" s="81"/>
      <c r="I518" s="81"/>
      <c r="J518" s="81"/>
      <c r="K518" s="81"/>
      <c r="L518" s="81"/>
      <c r="M518" s="15"/>
      <c r="N518" s="15"/>
      <c r="O518" s="15"/>
      <c r="P518" s="81"/>
      <c r="Q518" s="81"/>
      <c r="R518" s="81"/>
      <c r="S518" s="81"/>
      <c r="T518" s="81"/>
      <c r="U518" s="81"/>
      <c r="V518" s="81"/>
      <c r="W518" s="81"/>
      <c r="X518" s="15"/>
      <c r="Y518" s="15"/>
      <c r="Z518" s="15"/>
      <c r="AA518" s="15"/>
    </row>
    <row r="519" spans="1:27" ht="15" customHeight="1" x14ac:dyDescent="0.25">
      <c r="A519" s="15"/>
      <c r="B519" s="15"/>
      <c r="C519" s="15"/>
      <c r="D519" s="15"/>
      <c r="E519" s="15"/>
      <c r="F519" s="15"/>
      <c r="G519" s="81"/>
      <c r="H519" s="81"/>
      <c r="I519" s="81"/>
      <c r="J519" s="81"/>
      <c r="K519" s="81"/>
      <c r="L519" s="81"/>
      <c r="M519" s="15"/>
      <c r="N519" s="15"/>
      <c r="O519" s="15"/>
      <c r="P519" s="81"/>
      <c r="Q519" s="81"/>
      <c r="R519" s="81"/>
      <c r="S519" s="81"/>
      <c r="T519" s="81"/>
      <c r="U519" s="81"/>
      <c r="V519" s="81"/>
      <c r="W519" s="81"/>
      <c r="X519" s="15"/>
      <c r="Y519" s="15"/>
      <c r="Z519" s="15"/>
      <c r="AA519" s="15"/>
    </row>
    <row r="520" spans="1:27" ht="15" customHeight="1" x14ac:dyDescent="0.25">
      <c r="A520" s="15"/>
      <c r="B520" s="15"/>
      <c r="C520" s="15"/>
      <c r="D520" s="15"/>
      <c r="E520" s="15"/>
      <c r="F520" s="15"/>
      <c r="G520" s="81"/>
      <c r="H520" s="81"/>
      <c r="I520" s="81"/>
      <c r="J520" s="81"/>
      <c r="K520" s="81"/>
      <c r="L520" s="81"/>
      <c r="M520" s="15"/>
      <c r="N520" s="15"/>
      <c r="O520" s="15"/>
      <c r="P520" s="81"/>
      <c r="Q520" s="81"/>
      <c r="R520" s="81"/>
      <c r="S520" s="81"/>
      <c r="T520" s="81"/>
      <c r="U520" s="81"/>
      <c r="V520" s="81"/>
      <c r="W520" s="81"/>
      <c r="X520" s="15"/>
      <c r="Y520" s="15"/>
      <c r="Z520" s="15"/>
      <c r="AA520" s="15"/>
    </row>
    <row r="521" spans="1:27" ht="15" customHeight="1" x14ac:dyDescent="0.25">
      <c r="A521" s="15"/>
      <c r="B521" s="15"/>
      <c r="C521" s="15"/>
      <c r="D521" s="15"/>
      <c r="E521" s="15"/>
      <c r="F521" s="15"/>
      <c r="G521" s="81"/>
      <c r="H521" s="81"/>
      <c r="I521" s="81"/>
      <c r="J521" s="81"/>
      <c r="K521" s="81"/>
      <c r="L521" s="81"/>
      <c r="M521" s="15"/>
      <c r="N521" s="15"/>
      <c r="O521" s="15"/>
      <c r="P521" s="81"/>
      <c r="Q521" s="81"/>
      <c r="R521" s="81"/>
      <c r="S521" s="81"/>
      <c r="T521" s="81"/>
      <c r="U521" s="81"/>
      <c r="V521" s="81"/>
      <c r="W521" s="81"/>
      <c r="X521" s="15"/>
      <c r="Y521" s="15"/>
      <c r="Z521" s="15"/>
      <c r="AA521" s="15"/>
    </row>
    <row r="522" spans="1:27" ht="15" customHeight="1" x14ac:dyDescent="0.25">
      <c r="A522" s="15"/>
      <c r="B522" s="15"/>
      <c r="C522" s="15"/>
      <c r="D522" s="15"/>
      <c r="E522" s="15"/>
      <c r="F522" s="15"/>
      <c r="G522" s="81"/>
      <c r="H522" s="81"/>
      <c r="I522" s="81"/>
      <c r="J522" s="81"/>
      <c r="K522" s="81"/>
      <c r="L522" s="81"/>
      <c r="M522" s="15"/>
      <c r="N522" s="15"/>
      <c r="O522" s="15"/>
      <c r="P522" s="81"/>
      <c r="Q522" s="81"/>
      <c r="R522" s="81"/>
      <c r="S522" s="81"/>
      <c r="T522" s="81"/>
      <c r="U522" s="81"/>
      <c r="V522" s="81"/>
      <c r="W522" s="81"/>
      <c r="X522" s="15"/>
      <c r="Y522" s="15"/>
      <c r="Z522" s="15"/>
      <c r="AA522" s="15"/>
    </row>
    <row r="523" spans="1:27" ht="15" customHeight="1" x14ac:dyDescent="0.25">
      <c r="A523" s="15"/>
      <c r="B523" s="15"/>
      <c r="C523" s="15"/>
      <c r="D523" s="15"/>
      <c r="E523" s="15"/>
      <c r="F523" s="15"/>
      <c r="G523" s="81"/>
      <c r="H523" s="81"/>
      <c r="I523" s="81"/>
      <c r="J523" s="81"/>
      <c r="K523" s="81"/>
      <c r="L523" s="81"/>
      <c r="M523" s="15"/>
      <c r="N523" s="15"/>
      <c r="O523" s="15"/>
      <c r="P523" s="81"/>
      <c r="Q523" s="81"/>
      <c r="R523" s="81"/>
      <c r="S523" s="81"/>
      <c r="T523" s="81"/>
      <c r="U523" s="81"/>
      <c r="V523" s="81"/>
      <c r="W523" s="81"/>
      <c r="X523" s="15"/>
      <c r="Y523" s="15"/>
      <c r="Z523" s="15"/>
      <c r="AA523" s="15"/>
    </row>
    <row r="524" spans="1:27" ht="15" customHeight="1" x14ac:dyDescent="0.25">
      <c r="A524" s="15"/>
      <c r="B524" s="15"/>
      <c r="C524" s="15"/>
      <c r="D524" s="15"/>
      <c r="E524" s="15"/>
      <c r="F524" s="15"/>
      <c r="G524" s="81"/>
      <c r="H524" s="81"/>
      <c r="I524" s="81"/>
      <c r="J524" s="81"/>
      <c r="K524" s="81"/>
      <c r="L524" s="81"/>
      <c r="M524" s="15"/>
      <c r="N524" s="15"/>
      <c r="O524" s="15"/>
      <c r="P524" s="81"/>
      <c r="Q524" s="81"/>
      <c r="R524" s="81"/>
      <c r="S524" s="81"/>
      <c r="T524" s="81"/>
      <c r="U524" s="81"/>
      <c r="V524" s="81"/>
      <c r="W524" s="81"/>
      <c r="X524" s="15"/>
      <c r="Y524" s="15"/>
      <c r="Z524" s="15"/>
      <c r="AA524" s="15"/>
    </row>
    <row r="525" spans="1:27" ht="15" customHeight="1" x14ac:dyDescent="0.25">
      <c r="A525" s="15"/>
      <c r="B525" s="15"/>
      <c r="C525" s="15"/>
      <c r="D525" s="15"/>
      <c r="E525" s="15"/>
      <c r="F525" s="15"/>
      <c r="G525" s="81"/>
      <c r="H525" s="81"/>
      <c r="I525" s="81"/>
      <c r="J525" s="81"/>
      <c r="K525" s="81"/>
      <c r="L525" s="81"/>
      <c r="M525" s="15"/>
      <c r="N525" s="15"/>
      <c r="O525" s="15"/>
      <c r="P525" s="81"/>
      <c r="Q525" s="81"/>
      <c r="R525" s="81"/>
      <c r="S525" s="81"/>
      <c r="T525" s="81"/>
      <c r="U525" s="81"/>
      <c r="V525" s="81"/>
      <c r="W525" s="81"/>
      <c r="X525" s="15"/>
      <c r="Y525" s="15"/>
      <c r="Z525" s="15"/>
      <c r="AA525" s="15"/>
    </row>
    <row r="526" spans="1:27" ht="15" customHeight="1" x14ac:dyDescent="0.25">
      <c r="A526" s="15"/>
      <c r="B526" s="15"/>
      <c r="C526" s="15"/>
      <c r="D526" s="15"/>
      <c r="E526" s="15"/>
      <c r="F526" s="15"/>
      <c r="G526" s="81"/>
      <c r="H526" s="81"/>
      <c r="I526" s="81"/>
      <c r="J526" s="81"/>
      <c r="K526" s="81"/>
      <c r="L526" s="81"/>
      <c r="M526" s="15"/>
      <c r="N526" s="15"/>
      <c r="O526" s="15"/>
      <c r="P526" s="81"/>
      <c r="Q526" s="81"/>
      <c r="R526" s="81"/>
      <c r="S526" s="81"/>
      <c r="T526" s="81"/>
      <c r="U526" s="81"/>
      <c r="V526" s="81"/>
      <c r="W526" s="81"/>
      <c r="X526" s="15"/>
      <c r="Y526" s="15"/>
      <c r="Z526" s="15"/>
      <c r="AA526" s="15"/>
    </row>
    <row r="527" spans="1:27" ht="15" customHeight="1" x14ac:dyDescent="0.25">
      <c r="A527" s="15"/>
      <c r="B527" s="15"/>
      <c r="C527" s="15"/>
      <c r="D527" s="15"/>
      <c r="E527" s="15"/>
      <c r="F527" s="15"/>
      <c r="G527" s="81"/>
      <c r="H527" s="81"/>
      <c r="I527" s="81"/>
      <c r="J527" s="81"/>
      <c r="K527" s="81"/>
      <c r="L527" s="81"/>
      <c r="M527" s="15"/>
      <c r="N527" s="15"/>
      <c r="O527" s="15"/>
      <c r="P527" s="81"/>
      <c r="Q527" s="81"/>
      <c r="R527" s="81"/>
      <c r="S527" s="81"/>
      <c r="T527" s="81"/>
      <c r="U527" s="81"/>
      <c r="V527" s="81"/>
      <c r="W527" s="81"/>
      <c r="X527" s="15"/>
      <c r="Y527" s="15"/>
      <c r="Z527" s="15"/>
      <c r="AA527" s="15"/>
    </row>
    <row r="528" spans="1:27" ht="15" customHeight="1" x14ac:dyDescent="0.25">
      <c r="A528" s="15"/>
      <c r="B528" s="15"/>
      <c r="C528" s="15"/>
      <c r="D528" s="15"/>
      <c r="E528" s="15"/>
      <c r="F528" s="15"/>
      <c r="G528" s="81"/>
      <c r="H528" s="81"/>
      <c r="I528" s="81"/>
      <c r="J528" s="81"/>
      <c r="K528" s="81"/>
      <c r="L528" s="81"/>
      <c r="M528" s="15"/>
      <c r="N528" s="15"/>
      <c r="O528" s="15"/>
      <c r="P528" s="81"/>
      <c r="Q528" s="81"/>
      <c r="R528" s="81"/>
      <c r="S528" s="81"/>
      <c r="T528" s="81"/>
      <c r="U528" s="81"/>
      <c r="V528" s="81"/>
      <c r="W528" s="81"/>
      <c r="X528" s="15"/>
      <c r="Y528" s="15"/>
      <c r="Z528" s="15"/>
      <c r="AA528" s="15"/>
    </row>
    <row r="529" spans="1:27" ht="15" customHeight="1" x14ac:dyDescent="0.25">
      <c r="A529" s="15"/>
      <c r="B529" s="15"/>
      <c r="C529" s="15"/>
      <c r="D529" s="15"/>
      <c r="E529" s="15"/>
      <c r="F529" s="15"/>
      <c r="G529" s="81"/>
      <c r="H529" s="81"/>
      <c r="I529" s="81"/>
      <c r="J529" s="81"/>
      <c r="K529" s="81"/>
      <c r="L529" s="81"/>
      <c r="M529" s="15"/>
      <c r="N529" s="15"/>
      <c r="O529" s="15"/>
      <c r="P529" s="81"/>
      <c r="Q529" s="81"/>
      <c r="R529" s="81"/>
      <c r="S529" s="81"/>
      <c r="T529" s="81"/>
      <c r="U529" s="81"/>
      <c r="V529" s="81"/>
      <c r="W529" s="81"/>
      <c r="X529" s="15"/>
      <c r="Y529" s="15"/>
      <c r="Z529" s="15"/>
      <c r="AA529" s="15"/>
    </row>
    <row r="530" spans="1:27" ht="15" customHeight="1" x14ac:dyDescent="0.25">
      <c r="A530" s="15"/>
      <c r="B530" s="15"/>
      <c r="C530" s="15"/>
      <c r="D530" s="15"/>
      <c r="E530" s="15"/>
      <c r="F530" s="15"/>
      <c r="G530" s="81"/>
      <c r="H530" s="81"/>
      <c r="I530" s="81"/>
      <c r="J530" s="81"/>
      <c r="K530" s="81"/>
      <c r="L530" s="81"/>
      <c r="M530" s="15"/>
      <c r="N530" s="15"/>
      <c r="O530" s="15"/>
      <c r="P530" s="81"/>
      <c r="Q530" s="81"/>
      <c r="R530" s="81"/>
      <c r="S530" s="81"/>
      <c r="T530" s="81"/>
      <c r="U530" s="81"/>
      <c r="V530" s="81"/>
      <c r="W530" s="81"/>
      <c r="X530" s="15"/>
      <c r="Y530" s="15"/>
      <c r="Z530" s="15"/>
      <c r="AA530" s="15"/>
    </row>
    <row r="531" spans="1:27" ht="15" customHeight="1" x14ac:dyDescent="0.25">
      <c r="A531" s="15"/>
      <c r="B531" s="15"/>
      <c r="C531" s="15"/>
      <c r="D531" s="15"/>
      <c r="E531" s="15"/>
      <c r="F531" s="15"/>
      <c r="G531" s="81"/>
      <c r="H531" s="81"/>
      <c r="I531" s="81"/>
      <c r="J531" s="81"/>
      <c r="K531" s="81"/>
      <c r="L531" s="81"/>
      <c r="M531" s="15"/>
      <c r="N531" s="15"/>
      <c r="O531" s="15"/>
      <c r="P531" s="81"/>
      <c r="Q531" s="81"/>
      <c r="R531" s="81"/>
      <c r="S531" s="81"/>
      <c r="T531" s="81"/>
      <c r="U531" s="81"/>
      <c r="V531" s="81"/>
      <c r="W531" s="81"/>
      <c r="X531" s="15"/>
      <c r="Y531" s="15"/>
      <c r="Z531" s="15"/>
      <c r="AA531" s="15"/>
    </row>
    <row r="532" spans="1:27" ht="15" customHeight="1" x14ac:dyDescent="0.25">
      <c r="A532" s="15"/>
      <c r="B532" s="15"/>
      <c r="C532" s="15"/>
      <c r="D532" s="15"/>
      <c r="E532" s="15"/>
      <c r="F532" s="15"/>
      <c r="G532" s="81"/>
      <c r="H532" s="81"/>
      <c r="I532" s="81"/>
      <c r="J532" s="81"/>
      <c r="K532" s="81"/>
      <c r="L532" s="81"/>
      <c r="M532" s="15"/>
      <c r="N532" s="15"/>
      <c r="O532" s="15"/>
      <c r="P532" s="81"/>
      <c r="Q532" s="81"/>
      <c r="R532" s="81"/>
      <c r="S532" s="81"/>
      <c r="T532" s="81"/>
      <c r="U532" s="81"/>
      <c r="V532" s="81"/>
      <c r="W532" s="81"/>
      <c r="X532" s="15"/>
      <c r="Y532" s="15"/>
      <c r="Z532" s="15"/>
      <c r="AA532" s="15"/>
    </row>
    <row r="533" spans="1:27" ht="15" customHeight="1" x14ac:dyDescent="0.25">
      <c r="A533" s="15"/>
      <c r="B533" s="15"/>
      <c r="C533" s="15"/>
      <c r="D533" s="15"/>
      <c r="E533" s="15"/>
      <c r="F533" s="15"/>
      <c r="G533" s="81"/>
      <c r="H533" s="81"/>
      <c r="I533" s="81"/>
      <c r="J533" s="81"/>
      <c r="K533" s="81"/>
      <c r="L533" s="81"/>
      <c r="M533" s="15"/>
      <c r="N533" s="15"/>
      <c r="O533" s="15"/>
      <c r="P533" s="81"/>
      <c r="Q533" s="81"/>
      <c r="R533" s="81"/>
      <c r="S533" s="81"/>
      <c r="T533" s="81"/>
      <c r="U533" s="81"/>
      <c r="V533" s="81"/>
      <c r="W533" s="81"/>
      <c r="X533" s="15"/>
      <c r="Y533" s="15"/>
      <c r="Z533" s="15"/>
      <c r="AA533" s="15"/>
    </row>
    <row r="534" spans="1:27" ht="15" customHeight="1" x14ac:dyDescent="0.25">
      <c r="A534" s="15"/>
      <c r="B534" s="15"/>
      <c r="C534" s="15"/>
      <c r="D534" s="15"/>
      <c r="E534" s="15"/>
      <c r="F534" s="15"/>
      <c r="G534" s="81"/>
      <c r="H534" s="81"/>
      <c r="I534" s="81"/>
      <c r="J534" s="81"/>
      <c r="K534" s="81"/>
      <c r="L534" s="81"/>
      <c r="M534" s="15"/>
      <c r="N534" s="15"/>
      <c r="O534" s="15"/>
      <c r="P534" s="81"/>
      <c r="Q534" s="81"/>
      <c r="R534" s="81"/>
      <c r="S534" s="81"/>
      <c r="T534" s="81"/>
      <c r="U534" s="81"/>
      <c r="V534" s="81"/>
      <c r="W534" s="81"/>
      <c r="X534" s="15"/>
      <c r="Y534" s="15"/>
      <c r="Z534" s="15"/>
      <c r="AA534" s="15"/>
    </row>
    <row r="535" spans="1:27" ht="15" customHeight="1" x14ac:dyDescent="0.25">
      <c r="A535" s="15"/>
      <c r="B535" s="15"/>
      <c r="C535" s="15"/>
      <c r="D535" s="15"/>
      <c r="E535" s="15"/>
      <c r="F535" s="15"/>
      <c r="G535" s="81"/>
      <c r="H535" s="81"/>
      <c r="I535" s="81"/>
      <c r="J535" s="81"/>
      <c r="K535" s="81"/>
      <c r="L535" s="81"/>
      <c r="M535" s="15"/>
      <c r="N535" s="15"/>
      <c r="O535" s="15"/>
      <c r="P535" s="81"/>
      <c r="Q535" s="81"/>
      <c r="R535" s="81"/>
      <c r="S535" s="81"/>
      <c r="T535" s="81"/>
      <c r="U535" s="81"/>
      <c r="V535" s="81"/>
      <c r="W535" s="81"/>
      <c r="X535" s="15"/>
      <c r="Y535" s="15"/>
      <c r="Z535" s="15"/>
      <c r="AA535" s="15"/>
    </row>
    <row r="536" spans="1:27" ht="15" customHeight="1" x14ac:dyDescent="0.25">
      <c r="A536" s="15"/>
      <c r="B536" s="15"/>
      <c r="C536" s="15"/>
      <c r="D536" s="15"/>
      <c r="E536" s="15"/>
      <c r="F536" s="15"/>
      <c r="G536" s="81"/>
      <c r="H536" s="81"/>
      <c r="I536" s="81"/>
      <c r="J536" s="81"/>
      <c r="K536" s="81"/>
      <c r="L536" s="81"/>
      <c r="M536" s="15"/>
      <c r="N536" s="15"/>
      <c r="O536" s="15"/>
      <c r="P536" s="81"/>
      <c r="Q536" s="81"/>
      <c r="R536" s="81"/>
      <c r="S536" s="81"/>
      <c r="T536" s="81"/>
      <c r="U536" s="81"/>
      <c r="V536" s="81"/>
      <c r="W536" s="81"/>
      <c r="X536" s="15"/>
      <c r="Y536" s="15"/>
      <c r="Z536" s="15"/>
      <c r="AA536" s="15"/>
    </row>
    <row r="537" spans="1:27" ht="15" customHeight="1" x14ac:dyDescent="0.25">
      <c r="A537" s="15"/>
      <c r="B537" s="15"/>
      <c r="C537" s="15"/>
      <c r="D537" s="15"/>
      <c r="E537" s="15"/>
      <c r="F537" s="15"/>
      <c r="G537" s="81"/>
      <c r="H537" s="81"/>
      <c r="I537" s="81"/>
      <c r="J537" s="81"/>
      <c r="K537" s="81"/>
      <c r="L537" s="81"/>
      <c r="M537" s="15"/>
      <c r="N537" s="15"/>
      <c r="O537" s="15"/>
      <c r="P537" s="81"/>
      <c r="Q537" s="81"/>
      <c r="R537" s="81"/>
      <c r="S537" s="81"/>
      <c r="T537" s="81"/>
      <c r="U537" s="81"/>
      <c r="V537" s="81"/>
      <c r="W537" s="81"/>
      <c r="X537" s="15"/>
      <c r="Y537" s="15"/>
      <c r="Z537" s="15"/>
      <c r="AA537" s="15"/>
    </row>
    <row r="538" spans="1:27" ht="15" customHeight="1" x14ac:dyDescent="0.25">
      <c r="A538" s="15"/>
      <c r="B538" s="15"/>
      <c r="C538" s="15"/>
      <c r="D538" s="15"/>
      <c r="E538" s="15"/>
      <c r="F538" s="15"/>
      <c r="G538" s="81"/>
      <c r="H538" s="81"/>
      <c r="I538" s="81"/>
      <c r="J538" s="81"/>
      <c r="K538" s="81"/>
      <c r="L538" s="81"/>
      <c r="M538" s="15"/>
      <c r="N538" s="15"/>
      <c r="O538" s="15"/>
      <c r="P538" s="81"/>
      <c r="Q538" s="81"/>
      <c r="R538" s="81"/>
      <c r="S538" s="81"/>
      <c r="T538" s="81"/>
      <c r="U538" s="81"/>
      <c r="V538" s="81"/>
      <c r="W538" s="81"/>
      <c r="X538" s="15"/>
      <c r="Y538" s="15"/>
      <c r="Z538" s="15"/>
      <c r="AA538" s="15"/>
    </row>
    <row r="539" spans="1:27" ht="15" customHeight="1" x14ac:dyDescent="0.25">
      <c r="A539" s="15"/>
      <c r="B539" s="15"/>
      <c r="C539" s="15"/>
      <c r="D539" s="15"/>
      <c r="E539" s="15"/>
      <c r="F539" s="15"/>
      <c r="G539" s="81"/>
      <c r="H539" s="81"/>
      <c r="I539" s="81"/>
      <c r="J539" s="81"/>
      <c r="K539" s="81"/>
      <c r="L539" s="81"/>
      <c r="M539" s="15"/>
      <c r="N539" s="15"/>
      <c r="O539" s="15"/>
      <c r="P539" s="81"/>
      <c r="Q539" s="81"/>
      <c r="R539" s="81"/>
      <c r="S539" s="81"/>
      <c r="T539" s="81"/>
      <c r="U539" s="81"/>
      <c r="V539" s="81"/>
      <c r="W539" s="81"/>
      <c r="X539" s="15"/>
      <c r="Y539" s="15"/>
      <c r="Z539" s="15"/>
      <c r="AA539" s="15"/>
    </row>
    <row r="540" spans="1:27" ht="15" customHeight="1" x14ac:dyDescent="0.25">
      <c r="A540" s="15"/>
      <c r="B540" s="15"/>
      <c r="C540" s="15"/>
      <c r="D540" s="15"/>
      <c r="E540" s="15"/>
      <c r="F540" s="15"/>
      <c r="G540" s="81"/>
      <c r="H540" s="81"/>
      <c r="I540" s="81"/>
      <c r="J540" s="81"/>
      <c r="K540" s="81"/>
      <c r="L540" s="81"/>
      <c r="M540" s="15"/>
      <c r="N540" s="15"/>
      <c r="O540" s="15"/>
      <c r="P540" s="81"/>
      <c r="Q540" s="81"/>
      <c r="R540" s="81"/>
      <c r="S540" s="81"/>
      <c r="T540" s="81"/>
      <c r="U540" s="81"/>
      <c r="V540" s="81"/>
      <c r="W540" s="81"/>
      <c r="X540" s="15"/>
      <c r="Y540" s="15"/>
      <c r="Z540" s="15"/>
      <c r="AA540" s="15"/>
    </row>
    <row r="541" spans="1:27" ht="15" customHeight="1" x14ac:dyDescent="0.25">
      <c r="A541" s="15"/>
      <c r="B541" s="15"/>
      <c r="C541" s="15"/>
      <c r="D541" s="15"/>
      <c r="E541" s="15"/>
      <c r="F541" s="15"/>
      <c r="G541" s="81"/>
      <c r="H541" s="81"/>
      <c r="I541" s="81"/>
      <c r="J541" s="81"/>
      <c r="K541" s="81"/>
      <c r="L541" s="81"/>
      <c r="M541" s="15"/>
      <c r="N541" s="15"/>
      <c r="O541" s="15"/>
      <c r="P541" s="81"/>
      <c r="Q541" s="81"/>
      <c r="R541" s="81"/>
      <c r="S541" s="81"/>
      <c r="T541" s="81"/>
      <c r="U541" s="81"/>
      <c r="V541" s="81"/>
      <c r="W541" s="81"/>
      <c r="X541" s="15"/>
      <c r="Y541" s="15"/>
      <c r="Z541" s="15"/>
      <c r="AA541" s="15"/>
    </row>
    <row r="542" spans="1:27" ht="15" customHeight="1" x14ac:dyDescent="0.25">
      <c r="A542" s="15"/>
      <c r="B542" s="15"/>
      <c r="C542" s="15"/>
      <c r="D542" s="15"/>
      <c r="E542" s="15"/>
      <c r="F542" s="15"/>
      <c r="G542" s="81"/>
      <c r="H542" s="81"/>
      <c r="I542" s="81"/>
      <c r="J542" s="81"/>
      <c r="K542" s="81"/>
      <c r="L542" s="81"/>
      <c r="M542" s="15"/>
      <c r="N542" s="15"/>
      <c r="O542" s="15"/>
      <c r="P542" s="81"/>
      <c r="Q542" s="81"/>
      <c r="R542" s="81"/>
      <c r="S542" s="81"/>
      <c r="T542" s="81"/>
      <c r="U542" s="81"/>
      <c r="V542" s="81"/>
      <c r="W542" s="81"/>
      <c r="X542" s="15"/>
      <c r="Y542" s="15"/>
      <c r="Z542" s="15"/>
      <c r="AA542" s="15"/>
    </row>
    <row r="543" spans="1:27" ht="15" customHeight="1" x14ac:dyDescent="0.25">
      <c r="A543" s="15"/>
      <c r="B543" s="15"/>
      <c r="C543" s="15"/>
      <c r="D543" s="15"/>
      <c r="E543" s="15"/>
      <c r="F543" s="15"/>
      <c r="G543" s="81"/>
      <c r="H543" s="81"/>
      <c r="I543" s="81"/>
      <c r="J543" s="81"/>
      <c r="K543" s="81"/>
      <c r="L543" s="81"/>
      <c r="M543" s="15"/>
      <c r="N543" s="15"/>
      <c r="O543" s="15"/>
      <c r="P543" s="81"/>
      <c r="Q543" s="81"/>
      <c r="R543" s="81"/>
      <c r="S543" s="81"/>
      <c r="T543" s="81"/>
      <c r="U543" s="81"/>
      <c r="V543" s="81"/>
      <c r="W543" s="81"/>
      <c r="X543" s="15"/>
      <c r="Y543" s="15"/>
      <c r="Z543" s="15"/>
      <c r="AA543" s="15"/>
    </row>
    <row r="544" spans="1:27" ht="15" customHeight="1" x14ac:dyDescent="0.25">
      <c r="A544" s="15"/>
      <c r="B544" s="15"/>
      <c r="C544" s="15"/>
      <c r="D544" s="15"/>
      <c r="E544" s="15"/>
      <c r="F544" s="15"/>
      <c r="G544" s="81"/>
      <c r="H544" s="81"/>
      <c r="I544" s="81"/>
      <c r="J544" s="81"/>
      <c r="K544" s="81"/>
      <c r="L544" s="81"/>
      <c r="M544" s="15"/>
      <c r="N544" s="15"/>
      <c r="O544" s="15"/>
      <c r="P544" s="81"/>
      <c r="Q544" s="81"/>
      <c r="R544" s="81"/>
      <c r="S544" s="81"/>
      <c r="T544" s="81"/>
      <c r="U544" s="81"/>
      <c r="V544" s="81"/>
      <c r="W544" s="81"/>
      <c r="X544" s="15"/>
      <c r="Y544" s="15"/>
      <c r="Z544" s="15"/>
      <c r="AA544" s="15"/>
    </row>
    <row r="545" spans="1:27" ht="15" customHeight="1" x14ac:dyDescent="0.25">
      <c r="A545" s="15"/>
      <c r="B545" s="15"/>
      <c r="C545" s="15"/>
      <c r="D545" s="15"/>
      <c r="E545" s="15"/>
      <c r="F545" s="15"/>
      <c r="G545" s="81"/>
      <c r="H545" s="81"/>
      <c r="I545" s="81"/>
      <c r="J545" s="81"/>
      <c r="K545" s="81"/>
      <c r="L545" s="81"/>
      <c r="M545" s="15"/>
      <c r="N545" s="15"/>
      <c r="O545" s="15"/>
      <c r="P545" s="81"/>
      <c r="Q545" s="81"/>
      <c r="R545" s="81"/>
      <c r="S545" s="81"/>
      <c r="T545" s="81"/>
      <c r="U545" s="81"/>
      <c r="V545" s="81"/>
      <c r="W545" s="81"/>
      <c r="X545" s="15"/>
      <c r="Y545" s="15"/>
      <c r="Z545" s="15"/>
      <c r="AA545" s="15"/>
    </row>
    <row r="546" spans="1:27" ht="15" customHeight="1" x14ac:dyDescent="0.25">
      <c r="A546" s="15"/>
      <c r="B546" s="15"/>
      <c r="C546" s="15"/>
      <c r="D546" s="15"/>
      <c r="E546" s="15"/>
      <c r="F546" s="15"/>
      <c r="G546" s="81"/>
      <c r="H546" s="81"/>
      <c r="I546" s="81"/>
      <c r="J546" s="81"/>
      <c r="K546" s="81"/>
      <c r="L546" s="81"/>
      <c r="M546" s="15"/>
      <c r="N546" s="15"/>
      <c r="O546" s="15"/>
      <c r="P546" s="81"/>
      <c r="Q546" s="81"/>
      <c r="R546" s="81"/>
      <c r="S546" s="81"/>
      <c r="T546" s="81"/>
      <c r="U546" s="81"/>
      <c r="V546" s="81"/>
      <c r="W546" s="81"/>
      <c r="X546" s="15"/>
      <c r="Y546" s="15"/>
      <c r="Z546" s="15"/>
      <c r="AA546" s="15"/>
    </row>
    <row r="547" spans="1:27" ht="15" customHeight="1" x14ac:dyDescent="0.25">
      <c r="A547" s="15"/>
      <c r="B547" s="15"/>
      <c r="C547" s="15"/>
      <c r="D547" s="15"/>
      <c r="E547" s="15"/>
      <c r="F547" s="15"/>
      <c r="G547" s="81"/>
      <c r="H547" s="81"/>
      <c r="I547" s="81"/>
      <c r="J547" s="81"/>
      <c r="K547" s="81"/>
      <c r="L547" s="81"/>
      <c r="M547" s="15"/>
      <c r="N547" s="15"/>
      <c r="O547" s="15"/>
      <c r="P547" s="81"/>
      <c r="Q547" s="81"/>
      <c r="R547" s="81"/>
      <c r="S547" s="81"/>
      <c r="T547" s="81"/>
      <c r="U547" s="81"/>
      <c r="V547" s="81"/>
      <c r="W547" s="81"/>
      <c r="X547" s="15"/>
      <c r="Y547" s="15"/>
      <c r="Z547" s="15"/>
      <c r="AA547" s="15"/>
    </row>
    <row r="548" spans="1:27" ht="15" customHeight="1" x14ac:dyDescent="0.25">
      <c r="A548" s="15"/>
      <c r="B548" s="15"/>
      <c r="C548" s="15"/>
      <c r="D548" s="15"/>
      <c r="E548" s="15"/>
      <c r="F548" s="15"/>
      <c r="G548" s="81"/>
      <c r="H548" s="81"/>
      <c r="I548" s="81"/>
      <c r="J548" s="81"/>
      <c r="K548" s="81"/>
      <c r="L548" s="81"/>
      <c r="M548" s="15"/>
      <c r="N548" s="15"/>
      <c r="O548" s="15"/>
      <c r="P548" s="81"/>
      <c r="Q548" s="81"/>
      <c r="R548" s="81"/>
      <c r="S548" s="81"/>
      <c r="T548" s="81"/>
      <c r="U548" s="81"/>
      <c r="V548" s="81"/>
      <c r="W548" s="81"/>
      <c r="X548" s="15"/>
      <c r="Y548" s="15"/>
      <c r="Z548" s="15"/>
      <c r="AA548" s="15"/>
    </row>
    <row r="549" spans="1:27" ht="15" customHeight="1" x14ac:dyDescent="0.25">
      <c r="A549" s="15"/>
      <c r="B549" s="15"/>
      <c r="C549" s="15"/>
      <c r="D549" s="15"/>
      <c r="E549" s="15"/>
      <c r="F549" s="15"/>
      <c r="G549" s="81"/>
      <c r="H549" s="81"/>
      <c r="I549" s="81"/>
      <c r="J549" s="81"/>
      <c r="K549" s="81"/>
      <c r="L549" s="81"/>
      <c r="M549" s="15"/>
      <c r="N549" s="15"/>
      <c r="O549" s="15"/>
      <c r="P549" s="81"/>
      <c r="Q549" s="81"/>
      <c r="R549" s="81"/>
      <c r="S549" s="81"/>
      <c r="T549" s="81"/>
      <c r="U549" s="81"/>
      <c r="V549" s="81"/>
      <c r="W549" s="81"/>
      <c r="X549" s="15"/>
      <c r="Y549" s="15"/>
      <c r="Z549" s="15"/>
      <c r="AA549" s="15"/>
    </row>
    <row r="550" spans="1:27" ht="15" customHeight="1" x14ac:dyDescent="0.25">
      <c r="A550" s="15"/>
      <c r="B550" s="15"/>
      <c r="C550" s="15"/>
      <c r="D550" s="15"/>
      <c r="E550" s="15"/>
      <c r="F550" s="15"/>
      <c r="G550" s="81"/>
      <c r="H550" s="81"/>
      <c r="I550" s="81"/>
      <c r="J550" s="81"/>
      <c r="K550" s="81"/>
      <c r="L550" s="81"/>
      <c r="M550" s="15"/>
      <c r="N550" s="15"/>
      <c r="O550" s="15"/>
      <c r="P550" s="81"/>
      <c r="Q550" s="81"/>
      <c r="R550" s="81"/>
      <c r="S550" s="81"/>
      <c r="T550" s="81"/>
      <c r="U550" s="81"/>
      <c r="V550" s="81"/>
      <c r="W550" s="81"/>
      <c r="X550" s="15"/>
      <c r="Y550" s="15"/>
      <c r="Z550" s="15"/>
      <c r="AA550" s="15"/>
    </row>
    <row r="551" spans="1:27" ht="15" customHeight="1" x14ac:dyDescent="0.25">
      <c r="A551" s="15"/>
      <c r="B551" s="15"/>
      <c r="C551" s="15"/>
      <c r="D551" s="15"/>
      <c r="E551" s="15"/>
      <c r="F551" s="15"/>
      <c r="G551" s="81"/>
      <c r="H551" s="81"/>
      <c r="I551" s="81"/>
      <c r="J551" s="81"/>
      <c r="K551" s="81"/>
      <c r="L551" s="81"/>
      <c r="M551" s="15"/>
      <c r="N551" s="15"/>
      <c r="O551" s="15"/>
      <c r="P551" s="81"/>
      <c r="Q551" s="81"/>
      <c r="R551" s="81"/>
      <c r="S551" s="81"/>
      <c r="T551" s="81"/>
      <c r="U551" s="81"/>
      <c r="V551" s="81"/>
      <c r="W551" s="81"/>
      <c r="X551" s="15"/>
      <c r="Y551" s="15"/>
      <c r="Z551" s="15"/>
      <c r="AA551" s="15"/>
    </row>
    <row r="552" spans="1:27" ht="15" customHeight="1" x14ac:dyDescent="0.25">
      <c r="A552" s="15"/>
      <c r="B552" s="15"/>
      <c r="C552" s="15"/>
      <c r="D552" s="15"/>
      <c r="E552" s="15"/>
      <c r="F552" s="15"/>
      <c r="G552" s="81"/>
      <c r="H552" s="81"/>
      <c r="I552" s="81"/>
      <c r="J552" s="81"/>
      <c r="K552" s="81"/>
      <c r="L552" s="81"/>
      <c r="M552" s="15"/>
      <c r="N552" s="15"/>
      <c r="O552" s="15"/>
      <c r="P552" s="81"/>
      <c r="Q552" s="81"/>
      <c r="R552" s="81"/>
      <c r="S552" s="81"/>
      <c r="T552" s="81"/>
      <c r="U552" s="81"/>
      <c r="V552" s="81"/>
      <c r="W552" s="81"/>
      <c r="X552" s="15"/>
      <c r="Y552" s="15"/>
      <c r="Z552" s="15"/>
      <c r="AA552" s="15"/>
    </row>
    <row r="553" spans="1:27" ht="15" customHeight="1" x14ac:dyDescent="0.25">
      <c r="A553" s="15"/>
      <c r="B553" s="15"/>
      <c r="C553" s="15"/>
      <c r="D553" s="15"/>
      <c r="E553" s="15"/>
      <c r="F553" s="15"/>
      <c r="G553" s="81"/>
      <c r="H553" s="81"/>
      <c r="I553" s="81"/>
      <c r="J553" s="81"/>
      <c r="K553" s="81"/>
      <c r="L553" s="81"/>
      <c r="M553" s="15"/>
      <c r="N553" s="15"/>
      <c r="O553" s="15"/>
      <c r="P553" s="81"/>
      <c r="Q553" s="81"/>
      <c r="R553" s="81"/>
      <c r="S553" s="81"/>
      <c r="T553" s="81"/>
      <c r="U553" s="81"/>
      <c r="V553" s="81"/>
      <c r="W553" s="81"/>
      <c r="X553" s="15"/>
      <c r="Y553" s="15"/>
      <c r="Z553" s="15"/>
      <c r="AA553" s="15"/>
    </row>
    <row r="554" spans="1:27" ht="15" customHeight="1" x14ac:dyDescent="0.25">
      <c r="A554" s="15"/>
      <c r="B554" s="15"/>
      <c r="C554" s="15"/>
      <c r="D554" s="15"/>
      <c r="E554" s="15"/>
      <c r="F554" s="15"/>
      <c r="G554" s="81"/>
      <c r="H554" s="81"/>
      <c r="I554" s="81"/>
      <c r="J554" s="81"/>
      <c r="K554" s="81"/>
      <c r="L554" s="81"/>
      <c r="M554" s="15"/>
      <c r="N554" s="15"/>
      <c r="O554" s="15"/>
      <c r="P554" s="81"/>
      <c r="Q554" s="81"/>
      <c r="R554" s="81"/>
      <c r="S554" s="81"/>
      <c r="T554" s="81"/>
      <c r="U554" s="81"/>
      <c r="V554" s="81"/>
      <c r="W554" s="81"/>
      <c r="X554" s="15"/>
      <c r="Y554" s="15"/>
      <c r="Z554" s="15"/>
      <c r="AA554" s="15"/>
    </row>
    <row r="555" spans="1:27" ht="15" customHeight="1" x14ac:dyDescent="0.25">
      <c r="A555" s="15"/>
      <c r="B555" s="15"/>
      <c r="C555" s="15"/>
      <c r="D555" s="15"/>
      <c r="E555" s="15"/>
      <c r="F555" s="15"/>
      <c r="G555" s="81"/>
      <c r="H555" s="81"/>
      <c r="I555" s="81"/>
      <c r="J555" s="81"/>
      <c r="K555" s="81"/>
      <c r="L555" s="81"/>
      <c r="M555" s="15"/>
      <c r="N555" s="15"/>
      <c r="O555" s="15"/>
      <c r="P555" s="81"/>
      <c r="Q555" s="81"/>
      <c r="R555" s="81"/>
      <c r="S555" s="81"/>
      <c r="T555" s="81"/>
      <c r="U555" s="81"/>
      <c r="V555" s="81"/>
      <c r="W555" s="81"/>
      <c r="X555" s="15"/>
      <c r="Y555" s="15"/>
      <c r="Z555" s="15"/>
      <c r="AA555" s="15"/>
    </row>
    <row r="556" spans="1:27" ht="15" customHeight="1" x14ac:dyDescent="0.25">
      <c r="A556" s="15"/>
      <c r="B556" s="15"/>
      <c r="C556" s="15"/>
      <c r="D556" s="15"/>
      <c r="E556" s="15"/>
      <c r="F556" s="15"/>
      <c r="G556" s="81"/>
      <c r="H556" s="81"/>
      <c r="I556" s="81"/>
      <c r="J556" s="81"/>
      <c r="K556" s="81"/>
      <c r="L556" s="81"/>
      <c r="M556" s="15"/>
      <c r="N556" s="15"/>
      <c r="O556" s="15"/>
      <c r="P556" s="81"/>
      <c r="Q556" s="81"/>
      <c r="R556" s="81"/>
      <c r="S556" s="81"/>
      <c r="T556" s="81"/>
      <c r="U556" s="81"/>
      <c r="V556" s="81"/>
      <c r="W556" s="81"/>
      <c r="X556" s="15"/>
      <c r="Y556" s="15"/>
      <c r="Z556" s="15"/>
      <c r="AA556" s="15"/>
    </row>
    <row r="557" spans="1:27" ht="15" customHeight="1" x14ac:dyDescent="0.25">
      <c r="A557" s="15"/>
      <c r="B557" s="15"/>
      <c r="C557" s="15"/>
      <c r="D557" s="15"/>
      <c r="E557" s="15"/>
      <c r="F557" s="15"/>
      <c r="G557" s="81"/>
      <c r="H557" s="81"/>
      <c r="I557" s="81"/>
      <c r="J557" s="81"/>
      <c r="K557" s="81"/>
      <c r="L557" s="81"/>
      <c r="M557" s="15"/>
      <c r="N557" s="15"/>
      <c r="O557" s="15"/>
      <c r="P557" s="81"/>
      <c r="Q557" s="81"/>
      <c r="R557" s="81"/>
      <c r="S557" s="81"/>
      <c r="T557" s="81"/>
      <c r="U557" s="81"/>
      <c r="V557" s="81"/>
      <c r="W557" s="81"/>
      <c r="X557" s="15"/>
      <c r="Y557" s="15"/>
      <c r="Z557" s="15"/>
      <c r="AA557" s="15"/>
    </row>
    <row r="558" spans="1:27" ht="15" customHeight="1" x14ac:dyDescent="0.25">
      <c r="A558" s="15"/>
      <c r="B558" s="15"/>
      <c r="C558" s="15"/>
      <c r="D558" s="15"/>
      <c r="E558" s="15"/>
      <c r="F558" s="15"/>
      <c r="G558" s="81"/>
      <c r="H558" s="81"/>
      <c r="I558" s="81"/>
      <c r="J558" s="81"/>
      <c r="K558" s="81"/>
      <c r="L558" s="81"/>
      <c r="M558" s="15"/>
      <c r="N558" s="15"/>
      <c r="O558" s="15"/>
      <c r="P558" s="81"/>
      <c r="Q558" s="81"/>
      <c r="R558" s="81"/>
      <c r="S558" s="81"/>
      <c r="T558" s="81"/>
      <c r="U558" s="81"/>
      <c r="V558" s="81"/>
      <c r="W558" s="81"/>
      <c r="X558" s="15"/>
      <c r="Y558" s="15"/>
      <c r="Z558" s="15"/>
      <c r="AA558" s="15"/>
    </row>
    <row r="559" spans="1:27" ht="15" customHeight="1" x14ac:dyDescent="0.25">
      <c r="A559" s="15"/>
      <c r="B559" s="15"/>
      <c r="C559" s="15"/>
      <c r="D559" s="15"/>
      <c r="E559" s="15"/>
      <c r="F559" s="15"/>
      <c r="G559" s="81"/>
      <c r="H559" s="81"/>
      <c r="I559" s="81"/>
      <c r="J559" s="81"/>
      <c r="K559" s="81"/>
      <c r="L559" s="81"/>
      <c r="M559" s="15"/>
      <c r="N559" s="15"/>
      <c r="O559" s="15"/>
      <c r="P559" s="81"/>
      <c r="Q559" s="81"/>
      <c r="R559" s="81"/>
      <c r="S559" s="81"/>
      <c r="T559" s="81"/>
      <c r="U559" s="81"/>
      <c r="V559" s="81"/>
      <c r="W559" s="81"/>
      <c r="X559" s="15"/>
      <c r="Y559" s="15"/>
      <c r="Z559" s="15"/>
      <c r="AA559" s="15"/>
    </row>
    <row r="560" spans="1:27" ht="15" customHeight="1" x14ac:dyDescent="0.25">
      <c r="A560" s="15"/>
      <c r="B560" s="15"/>
      <c r="C560" s="15"/>
      <c r="D560" s="15"/>
      <c r="E560" s="15"/>
      <c r="F560" s="15"/>
      <c r="G560" s="81"/>
      <c r="H560" s="81"/>
      <c r="I560" s="81"/>
      <c r="J560" s="81"/>
      <c r="K560" s="81"/>
      <c r="L560" s="81"/>
      <c r="M560" s="15"/>
      <c r="N560" s="15"/>
      <c r="O560" s="15"/>
      <c r="P560" s="81"/>
      <c r="Q560" s="81"/>
      <c r="R560" s="81"/>
      <c r="S560" s="81"/>
      <c r="T560" s="81"/>
      <c r="U560" s="81"/>
      <c r="V560" s="81"/>
      <c r="W560" s="81"/>
      <c r="X560" s="15"/>
      <c r="Y560" s="15"/>
      <c r="Z560" s="15"/>
      <c r="AA560" s="15"/>
    </row>
    <row r="561" spans="1:27" ht="15" customHeight="1" x14ac:dyDescent="0.25">
      <c r="A561" s="15"/>
      <c r="B561" s="15"/>
      <c r="C561" s="15"/>
      <c r="D561" s="15"/>
      <c r="E561" s="15"/>
      <c r="F561" s="15"/>
      <c r="G561" s="81"/>
      <c r="H561" s="81"/>
      <c r="I561" s="81"/>
      <c r="J561" s="81"/>
      <c r="K561" s="81"/>
      <c r="L561" s="81"/>
      <c r="M561" s="15"/>
      <c r="N561" s="15"/>
      <c r="O561" s="15"/>
      <c r="P561" s="81"/>
      <c r="Q561" s="81"/>
      <c r="R561" s="81"/>
      <c r="S561" s="81"/>
      <c r="T561" s="81"/>
      <c r="U561" s="81"/>
      <c r="V561" s="81"/>
      <c r="W561" s="81"/>
      <c r="X561" s="15"/>
      <c r="Y561" s="15"/>
      <c r="Z561" s="15"/>
      <c r="AA561" s="15"/>
    </row>
    <row r="562" spans="1:27" ht="15" customHeight="1" x14ac:dyDescent="0.25">
      <c r="A562" s="15"/>
      <c r="B562" s="15"/>
      <c r="C562" s="15"/>
      <c r="D562" s="15"/>
      <c r="E562" s="15"/>
      <c r="F562" s="15"/>
      <c r="G562" s="81"/>
      <c r="H562" s="81"/>
      <c r="I562" s="81"/>
      <c r="J562" s="81"/>
      <c r="K562" s="81"/>
      <c r="L562" s="81"/>
      <c r="M562" s="15"/>
      <c r="N562" s="15"/>
      <c r="O562" s="15"/>
      <c r="P562" s="81"/>
      <c r="Q562" s="81"/>
      <c r="R562" s="81"/>
      <c r="S562" s="81"/>
      <c r="T562" s="81"/>
      <c r="U562" s="81"/>
      <c r="V562" s="81"/>
      <c r="W562" s="81"/>
      <c r="X562" s="15"/>
      <c r="Y562" s="15"/>
      <c r="Z562" s="15"/>
      <c r="AA562" s="15"/>
    </row>
    <row r="563" spans="1:27" ht="15" customHeight="1" x14ac:dyDescent="0.25">
      <c r="A563" s="15"/>
      <c r="B563" s="15"/>
      <c r="C563" s="15"/>
      <c r="D563" s="15"/>
      <c r="E563" s="15"/>
      <c r="F563" s="15"/>
      <c r="G563" s="81"/>
      <c r="H563" s="81"/>
      <c r="I563" s="81"/>
      <c r="J563" s="81"/>
      <c r="K563" s="81"/>
      <c r="L563" s="81"/>
      <c r="M563" s="15"/>
      <c r="N563" s="15"/>
      <c r="O563" s="15"/>
      <c r="P563" s="81"/>
      <c r="Q563" s="81"/>
      <c r="R563" s="81"/>
      <c r="S563" s="81"/>
      <c r="T563" s="81"/>
      <c r="U563" s="81"/>
      <c r="V563" s="81"/>
      <c r="W563" s="81"/>
      <c r="X563" s="15"/>
      <c r="Y563" s="15"/>
      <c r="Z563" s="15"/>
      <c r="AA563" s="15"/>
    </row>
    <row r="564" spans="1:27" ht="15" customHeight="1" x14ac:dyDescent="0.25">
      <c r="A564" s="15"/>
      <c r="B564" s="15"/>
      <c r="C564" s="15"/>
      <c r="D564" s="15"/>
      <c r="E564" s="15"/>
      <c r="F564" s="15"/>
      <c r="G564" s="81"/>
      <c r="H564" s="81"/>
      <c r="I564" s="81"/>
      <c r="J564" s="81"/>
      <c r="K564" s="81"/>
      <c r="L564" s="81"/>
      <c r="M564" s="15"/>
      <c r="N564" s="15"/>
      <c r="O564" s="15"/>
      <c r="P564" s="81"/>
      <c r="Q564" s="81"/>
      <c r="R564" s="81"/>
      <c r="S564" s="81"/>
      <c r="T564" s="81"/>
      <c r="U564" s="81"/>
      <c r="V564" s="81"/>
      <c r="W564" s="81"/>
      <c r="X564" s="15"/>
      <c r="Y564" s="15"/>
      <c r="Z564" s="15"/>
      <c r="AA564" s="15"/>
    </row>
    <row r="565" spans="1:27" ht="15" customHeight="1" x14ac:dyDescent="0.25">
      <c r="A565" s="15"/>
      <c r="B565" s="15"/>
      <c r="C565" s="15"/>
      <c r="D565" s="15"/>
      <c r="E565" s="15"/>
      <c r="F565" s="15"/>
      <c r="G565" s="81"/>
      <c r="H565" s="81"/>
      <c r="I565" s="81"/>
      <c r="J565" s="81"/>
      <c r="K565" s="81"/>
      <c r="L565" s="81"/>
      <c r="M565" s="15"/>
      <c r="N565" s="15"/>
      <c r="O565" s="15"/>
      <c r="P565" s="81"/>
      <c r="Q565" s="81"/>
      <c r="R565" s="81"/>
      <c r="S565" s="81"/>
      <c r="T565" s="81"/>
      <c r="U565" s="81"/>
      <c r="V565" s="81"/>
      <c r="W565" s="81"/>
      <c r="X565" s="15"/>
      <c r="Y565" s="15"/>
      <c r="Z565" s="15"/>
      <c r="AA565" s="15"/>
    </row>
    <row r="566" spans="1:27" ht="15" customHeight="1" x14ac:dyDescent="0.25">
      <c r="A566" s="15"/>
      <c r="B566" s="15"/>
      <c r="C566" s="15"/>
      <c r="D566" s="15"/>
      <c r="E566" s="15"/>
      <c r="F566" s="15"/>
      <c r="G566" s="81"/>
      <c r="H566" s="81"/>
      <c r="I566" s="81"/>
      <c r="J566" s="81"/>
      <c r="K566" s="81"/>
      <c r="L566" s="81"/>
      <c r="M566" s="15"/>
      <c r="N566" s="15"/>
      <c r="O566" s="15"/>
      <c r="P566" s="81"/>
      <c r="Q566" s="81"/>
      <c r="R566" s="81"/>
      <c r="S566" s="81"/>
      <c r="T566" s="81"/>
      <c r="U566" s="81"/>
      <c r="V566" s="81"/>
      <c r="W566" s="81"/>
      <c r="X566" s="15"/>
      <c r="Y566" s="15"/>
      <c r="Z566" s="15"/>
      <c r="AA566" s="15"/>
    </row>
    <row r="567" spans="1:27" ht="15" customHeight="1" x14ac:dyDescent="0.25">
      <c r="A567" s="15"/>
      <c r="B567" s="15"/>
      <c r="C567" s="15"/>
      <c r="D567" s="15"/>
      <c r="E567" s="15"/>
      <c r="F567" s="15"/>
      <c r="G567" s="81"/>
      <c r="H567" s="81"/>
      <c r="I567" s="81"/>
      <c r="J567" s="81"/>
      <c r="K567" s="81"/>
      <c r="L567" s="81"/>
      <c r="M567" s="15"/>
      <c r="N567" s="15"/>
      <c r="O567" s="15"/>
      <c r="P567" s="81"/>
      <c r="Q567" s="81"/>
      <c r="R567" s="81"/>
      <c r="S567" s="81"/>
      <c r="T567" s="81"/>
      <c r="U567" s="81"/>
      <c r="V567" s="81"/>
      <c r="W567" s="81"/>
      <c r="X567" s="15"/>
      <c r="Y567" s="15"/>
      <c r="Z567" s="15"/>
      <c r="AA567" s="15"/>
    </row>
    <row r="568" spans="1:27" ht="15" customHeight="1" x14ac:dyDescent="0.25">
      <c r="A568" s="15"/>
      <c r="B568" s="15"/>
      <c r="C568" s="15"/>
      <c r="D568" s="15"/>
      <c r="E568" s="15"/>
      <c r="F568" s="15"/>
      <c r="G568" s="81"/>
      <c r="H568" s="81"/>
      <c r="I568" s="81"/>
      <c r="J568" s="81"/>
      <c r="K568" s="81"/>
      <c r="L568" s="81"/>
      <c r="M568" s="15"/>
      <c r="N568" s="15"/>
      <c r="O568" s="15"/>
      <c r="P568" s="81"/>
      <c r="Q568" s="81"/>
      <c r="R568" s="81"/>
      <c r="S568" s="81"/>
      <c r="T568" s="81"/>
      <c r="U568" s="81"/>
      <c r="V568" s="81"/>
      <c r="W568" s="81"/>
      <c r="X568" s="15"/>
      <c r="Y568" s="15"/>
      <c r="Z568" s="15"/>
      <c r="AA568" s="15"/>
    </row>
    <row r="569" spans="1:27" ht="15" customHeight="1" x14ac:dyDescent="0.25">
      <c r="A569" s="15"/>
      <c r="B569" s="15"/>
      <c r="C569" s="15"/>
      <c r="D569" s="15"/>
      <c r="E569" s="15"/>
      <c r="F569" s="15"/>
      <c r="G569" s="81"/>
      <c r="H569" s="81"/>
      <c r="I569" s="81"/>
      <c r="J569" s="81"/>
      <c r="K569" s="81"/>
      <c r="L569" s="81"/>
      <c r="M569" s="15"/>
      <c r="N569" s="15"/>
      <c r="O569" s="15"/>
      <c r="P569" s="81"/>
      <c r="Q569" s="81"/>
      <c r="R569" s="81"/>
      <c r="S569" s="81"/>
      <c r="T569" s="81"/>
      <c r="U569" s="81"/>
      <c r="V569" s="81"/>
      <c r="W569" s="81"/>
      <c r="X569" s="15"/>
      <c r="Y569" s="15"/>
      <c r="Z569" s="15"/>
      <c r="AA569" s="15"/>
    </row>
    <row r="570" spans="1:27" ht="15" customHeight="1" x14ac:dyDescent="0.25">
      <c r="A570" s="15"/>
      <c r="B570" s="15"/>
      <c r="C570" s="15"/>
      <c r="D570" s="15"/>
      <c r="E570" s="15"/>
      <c r="F570" s="15"/>
      <c r="G570" s="81"/>
      <c r="H570" s="81"/>
      <c r="I570" s="81"/>
      <c r="J570" s="81"/>
      <c r="K570" s="81"/>
      <c r="L570" s="81"/>
      <c r="M570" s="15"/>
      <c r="N570" s="15"/>
      <c r="O570" s="15"/>
      <c r="P570" s="81"/>
      <c r="Q570" s="81"/>
      <c r="R570" s="81"/>
      <c r="S570" s="81"/>
      <c r="T570" s="81"/>
      <c r="U570" s="81"/>
      <c r="V570" s="81"/>
      <c r="W570" s="81"/>
      <c r="X570" s="15"/>
      <c r="Y570" s="15"/>
      <c r="Z570" s="15"/>
      <c r="AA570" s="15"/>
    </row>
    <row r="571" spans="1:27" ht="15" customHeight="1" x14ac:dyDescent="0.25">
      <c r="A571" s="15"/>
      <c r="B571" s="15"/>
      <c r="C571" s="15"/>
      <c r="D571" s="15"/>
      <c r="E571" s="15"/>
      <c r="F571" s="15"/>
      <c r="G571" s="81"/>
      <c r="H571" s="81"/>
      <c r="I571" s="81"/>
      <c r="J571" s="81"/>
      <c r="K571" s="81"/>
      <c r="L571" s="81"/>
      <c r="M571" s="15"/>
      <c r="N571" s="15"/>
      <c r="O571" s="15"/>
      <c r="P571" s="81"/>
      <c r="Q571" s="81"/>
      <c r="R571" s="81"/>
      <c r="S571" s="81"/>
      <c r="T571" s="81"/>
      <c r="U571" s="81"/>
      <c r="V571" s="81"/>
      <c r="W571" s="81"/>
      <c r="X571" s="15"/>
      <c r="Y571" s="15"/>
      <c r="Z571" s="15"/>
      <c r="AA571" s="15"/>
    </row>
    <row r="572" spans="1:27" ht="15" customHeight="1" x14ac:dyDescent="0.25">
      <c r="A572" s="15"/>
      <c r="B572" s="15"/>
      <c r="C572" s="15"/>
      <c r="D572" s="15"/>
      <c r="E572" s="15"/>
      <c r="F572" s="15"/>
      <c r="G572" s="81"/>
      <c r="H572" s="81"/>
      <c r="I572" s="81"/>
      <c r="J572" s="81"/>
      <c r="K572" s="81"/>
      <c r="L572" s="81"/>
      <c r="M572" s="15"/>
      <c r="N572" s="15"/>
      <c r="O572" s="15"/>
      <c r="P572" s="81"/>
      <c r="Q572" s="81"/>
      <c r="R572" s="81"/>
      <c r="S572" s="81"/>
      <c r="T572" s="81"/>
      <c r="U572" s="81"/>
      <c r="V572" s="81"/>
      <c r="W572" s="81"/>
      <c r="X572" s="15"/>
      <c r="Y572" s="15"/>
      <c r="Z572" s="15"/>
      <c r="AA572" s="15"/>
    </row>
    <row r="573" spans="1:27" ht="15" customHeight="1" x14ac:dyDescent="0.25">
      <c r="A573" s="15"/>
      <c r="B573" s="15"/>
      <c r="C573" s="15"/>
      <c r="D573" s="15"/>
      <c r="E573" s="15"/>
      <c r="F573" s="15"/>
      <c r="G573" s="81"/>
      <c r="H573" s="81"/>
      <c r="I573" s="81"/>
      <c r="J573" s="81"/>
      <c r="K573" s="81"/>
      <c r="L573" s="81"/>
      <c r="M573" s="15"/>
      <c r="N573" s="15"/>
      <c r="O573" s="15"/>
      <c r="P573" s="81"/>
      <c r="Q573" s="81"/>
      <c r="R573" s="81"/>
      <c r="S573" s="81"/>
      <c r="T573" s="81"/>
      <c r="U573" s="81"/>
      <c r="V573" s="81"/>
      <c r="W573" s="81"/>
      <c r="X573" s="15"/>
      <c r="Y573" s="15"/>
      <c r="Z573" s="15"/>
      <c r="AA573" s="15"/>
    </row>
    <row r="574" spans="1:27" ht="15" customHeight="1" x14ac:dyDescent="0.25">
      <c r="A574" s="15"/>
      <c r="B574" s="15"/>
      <c r="C574" s="15"/>
      <c r="D574" s="15"/>
      <c r="E574" s="15"/>
      <c r="F574" s="15"/>
      <c r="G574" s="81"/>
      <c r="H574" s="81"/>
      <c r="I574" s="81"/>
      <c r="J574" s="81"/>
      <c r="K574" s="81"/>
      <c r="L574" s="81"/>
      <c r="M574" s="15"/>
      <c r="N574" s="15"/>
      <c r="O574" s="15"/>
      <c r="P574" s="81"/>
      <c r="Q574" s="81"/>
      <c r="R574" s="81"/>
      <c r="S574" s="81"/>
      <c r="T574" s="81"/>
      <c r="U574" s="81"/>
      <c r="V574" s="81"/>
      <c r="W574" s="81"/>
      <c r="X574" s="15"/>
      <c r="Y574" s="15"/>
      <c r="Z574" s="15"/>
      <c r="AA574" s="15"/>
    </row>
    <row r="575" spans="1:27" ht="15" customHeight="1" x14ac:dyDescent="0.25">
      <c r="A575" s="15"/>
      <c r="B575" s="15"/>
      <c r="C575" s="15"/>
      <c r="D575" s="15"/>
      <c r="E575" s="15"/>
      <c r="F575" s="15"/>
      <c r="G575" s="81"/>
      <c r="H575" s="81"/>
      <c r="I575" s="81"/>
      <c r="J575" s="81"/>
      <c r="K575" s="81"/>
      <c r="L575" s="81"/>
      <c r="M575" s="15"/>
      <c r="N575" s="15"/>
      <c r="O575" s="15"/>
      <c r="P575" s="81"/>
      <c r="Q575" s="81"/>
      <c r="R575" s="81"/>
      <c r="S575" s="81"/>
      <c r="T575" s="81"/>
      <c r="U575" s="81"/>
      <c r="V575" s="81"/>
      <c r="W575" s="81"/>
      <c r="X575" s="15"/>
      <c r="Y575" s="15"/>
      <c r="Z575" s="15"/>
      <c r="AA575" s="15"/>
    </row>
    <row r="576" spans="1:27" ht="15" customHeight="1" x14ac:dyDescent="0.25">
      <c r="A576" s="15"/>
      <c r="B576" s="15"/>
      <c r="C576" s="15"/>
      <c r="D576" s="15"/>
      <c r="E576" s="15"/>
      <c r="F576" s="15"/>
      <c r="G576" s="81"/>
      <c r="H576" s="81"/>
      <c r="I576" s="81"/>
      <c r="J576" s="81"/>
      <c r="K576" s="81"/>
      <c r="L576" s="81"/>
      <c r="M576" s="15"/>
      <c r="N576" s="15"/>
      <c r="O576" s="15"/>
      <c r="P576" s="81"/>
      <c r="Q576" s="81"/>
      <c r="R576" s="81"/>
      <c r="S576" s="81"/>
      <c r="T576" s="81"/>
      <c r="U576" s="81"/>
      <c r="V576" s="81"/>
      <c r="W576" s="81"/>
      <c r="X576" s="15"/>
      <c r="Y576" s="15"/>
      <c r="Z576" s="15"/>
      <c r="AA576" s="15"/>
    </row>
    <row r="577" spans="1:27" ht="15" customHeight="1" x14ac:dyDescent="0.25">
      <c r="A577" s="15"/>
      <c r="B577" s="15"/>
      <c r="C577" s="15"/>
      <c r="D577" s="15"/>
      <c r="E577" s="15"/>
      <c r="F577" s="15"/>
      <c r="G577" s="81"/>
      <c r="H577" s="81"/>
      <c r="I577" s="81"/>
      <c r="J577" s="81"/>
      <c r="K577" s="81"/>
      <c r="L577" s="81"/>
      <c r="M577" s="15"/>
      <c r="N577" s="15"/>
      <c r="O577" s="15"/>
      <c r="P577" s="81"/>
      <c r="Q577" s="81"/>
      <c r="R577" s="81"/>
      <c r="S577" s="81"/>
      <c r="T577" s="81"/>
      <c r="U577" s="81"/>
      <c r="V577" s="81"/>
      <c r="W577" s="81"/>
      <c r="X577" s="15"/>
      <c r="Y577" s="15"/>
      <c r="Z577" s="15"/>
      <c r="AA577" s="15"/>
    </row>
    <row r="578" spans="1:27" ht="15" customHeight="1" x14ac:dyDescent="0.25">
      <c r="A578" s="15"/>
      <c r="B578" s="15"/>
      <c r="C578" s="15"/>
      <c r="D578" s="15"/>
      <c r="E578" s="15"/>
      <c r="F578" s="15"/>
      <c r="G578" s="81"/>
      <c r="H578" s="81"/>
      <c r="I578" s="81"/>
      <c r="J578" s="81"/>
      <c r="K578" s="81"/>
      <c r="L578" s="81"/>
      <c r="M578" s="15"/>
      <c r="N578" s="15"/>
      <c r="O578" s="15"/>
      <c r="P578" s="81"/>
      <c r="Q578" s="81"/>
      <c r="R578" s="81"/>
      <c r="S578" s="81"/>
      <c r="T578" s="81"/>
      <c r="U578" s="81"/>
      <c r="V578" s="81"/>
      <c r="W578" s="81"/>
      <c r="X578" s="15"/>
      <c r="Y578" s="15"/>
      <c r="Z578" s="15"/>
      <c r="AA578" s="15"/>
    </row>
    <row r="579" spans="1:27" ht="15" customHeight="1" x14ac:dyDescent="0.25">
      <c r="A579" s="15"/>
      <c r="B579" s="15"/>
      <c r="C579" s="15"/>
      <c r="D579" s="15"/>
      <c r="E579" s="15"/>
      <c r="F579" s="15"/>
      <c r="G579" s="81"/>
      <c r="H579" s="81"/>
      <c r="I579" s="81"/>
      <c r="J579" s="81"/>
      <c r="K579" s="81"/>
      <c r="L579" s="81"/>
      <c r="M579" s="15"/>
      <c r="N579" s="15"/>
      <c r="O579" s="15"/>
      <c r="P579" s="81"/>
      <c r="Q579" s="81"/>
      <c r="R579" s="81"/>
      <c r="S579" s="81"/>
      <c r="T579" s="81"/>
      <c r="U579" s="81"/>
      <c r="V579" s="81"/>
      <c r="W579" s="81"/>
      <c r="X579" s="15"/>
      <c r="Y579" s="15"/>
      <c r="Z579" s="15"/>
      <c r="AA579" s="15"/>
    </row>
    <row r="580" spans="1:27" ht="15" customHeight="1" x14ac:dyDescent="0.25">
      <c r="A580" s="15"/>
      <c r="B580" s="15"/>
      <c r="C580" s="15"/>
      <c r="D580" s="15"/>
      <c r="E580" s="15"/>
      <c r="F580" s="15"/>
      <c r="G580" s="81"/>
      <c r="H580" s="81"/>
      <c r="I580" s="81"/>
      <c r="J580" s="81"/>
      <c r="K580" s="81"/>
      <c r="L580" s="81"/>
      <c r="M580" s="15"/>
      <c r="N580" s="15"/>
      <c r="O580" s="15"/>
      <c r="P580" s="81"/>
      <c r="Q580" s="81"/>
      <c r="R580" s="81"/>
      <c r="S580" s="81"/>
      <c r="T580" s="81"/>
      <c r="U580" s="81"/>
      <c r="V580" s="81"/>
      <c r="W580" s="81"/>
      <c r="X580" s="15"/>
      <c r="Y580" s="15"/>
      <c r="Z580" s="15"/>
      <c r="AA580" s="15"/>
    </row>
    <row r="581" spans="1:27" ht="15" customHeight="1" x14ac:dyDescent="0.25">
      <c r="A581" s="15"/>
      <c r="B581" s="15"/>
      <c r="C581" s="15"/>
      <c r="D581" s="15"/>
      <c r="E581" s="15"/>
      <c r="F581" s="15"/>
      <c r="G581" s="81"/>
      <c r="H581" s="81"/>
      <c r="I581" s="81"/>
      <c r="J581" s="81"/>
      <c r="K581" s="81"/>
      <c r="L581" s="81"/>
      <c r="M581" s="15"/>
      <c r="N581" s="15"/>
      <c r="O581" s="15"/>
      <c r="P581" s="81"/>
      <c r="Q581" s="81"/>
      <c r="R581" s="81"/>
      <c r="S581" s="81"/>
      <c r="T581" s="81"/>
      <c r="U581" s="81"/>
      <c r="V581" s="81"/>
      <c r="W581" s="81"/>
      <c r="X581" s="15"/>
      <c r="Y581" s="15"/>
      <c r="Z581" s="15"/>
      <c r="AA581" s="15"/>
    </row>
    <row r="582" spans="1:27" ht="15" customHeight="1" x14ac:dyDescent="0.25">
      <c r="A582" s="15"/>
      <c r="B582" s="15"/>
      <c r="C582" s="15"/>
      <c r="D582" s="15"/>
      <c r="E582" s="15"/>
      <c r="F582" s="15"/>
      <c r="G582" s="81"/>
      <c r="H582" s="81"/>
      <c r="I582" s="81"/>
      <c r="J582" s="81"/>
      <c r="K582" s="81"/>
      <c r="L582" s="81"/>
      <c r="M582" s="15"/>
      <c r="N582" s="15"/>
      <c r="O582" s="15"/>
      <c r="P582" s="81"/>
      <c r="Q582" s="81"/>
      <c r="R582" s="81"/>
      <c r="S582" s="81"/>
      <c r="T582" s="81"/>
      <c r="U582" s="81"/>
      <c r="V582" s="81"/>
      <c r="W582" s="81"/>
      <c r="X582" s="15"/>
      <c r="Y582" s="15"/>
      <c r="Z582" s="15"/>
      <c r="AA582" s="15"/>
    </row>
    <row r="583" spans="1:27" ht="15" customHeight="1" x14ac:dyDescent="0.25">
      <c r="A583" s="15"/>
      <c r="B583" s="15"/>
      <c r="C583" s="15"/>
      <c r="D583" s="15"/>
      <c r="E583" s="15"/>
      <c r="F583" s="15"/>
      <c r="G583" s="81"/>
      <c r="H583" s="81"/>
      <c r="I583" s="81"/>
      <c r="J583" s="81"/>
      <c r="K583" s="81"/>
      <c r="L583" s="81"/>
      <c r="M583" s="15"/>
      <c r="N583" s="15"/>
      <c r="O583" s="15"/>
      <c r="P583" s="81"/>
      <c r="Q583" s="81"/>
      <c r="R583" s="81"/>
      <c r="S583" s="81"/>
      <c r="T583" s="81"/>
      <c r="U583" s="81"/>
      <c r="V583" s="81"/>
      <c r="W583" s="81"/>
      <c r="X583" s="15"/>
      <c r="Y583" s="15"/>
      <c r="Z583" s="15"/>
      <c r="AA583" s="15"/>
    </row>
    <row r="584" spans="1:27" ht="15" customHeight="1" x14ac:dyDescent="0.25">
      <c r="A584" s="15"/>
      <c r="B584" s="15"/>
      <c r="C584" s="15"/>
      <c r="D584" s="15"/>
      <c r="E584" s="15"/>
      <c r="F584" s="15"/>
      <c r="G584" s="81"/>
      <c r="H584" s="81"/>
      <c r="I584" s="81"/>
      <c r="J584" s="81"/>
      <c r="K584" s="81"/>
      <c r="L584" s="81"/>
      <c r="M584" s="15"/>
      <c r="N584" s="15"/>
      <c r="O584" s="15"/>
      <c r="P584" s="81"/>
      <c r="Q584" s="81"/>
      <c r="R584" s="81"/>
      <c r="S584" s="81"/>
      <c r="T584" s="81"/>
      <c r="U584" s="81"/>
      <c r="V584" s="81"/>
      <c r="W584" s="81"/>
      <c r="X584" s="15"/>
      <c r="Y584" s="15"/>
      <c r="Z584" s="15"/>
      <c r="AA584" s="15"/>
    </row>
    <row r="585" spans="1:27" ht="15" customHeight="1" x14ac:dyDescent="0.25">
      <c r="A585" s="15"/>
      <c r="B585" s="15"/>
      <c r="C585" s="15"/>
      <c r="D585" s="15"/>
      <c r="E585" s="15"/>
      <c r="F585" s="15"/>
      <c r="G585" s="81"/>
      <c r="H585" s="81"/>
      <c r="I585" s="81"/>
      <c r="J585" s="81"/>
      <c r="K585" s="81"/>
      <c r="L585" s="81"/>
      <c r="M585" s="15"/>
      <c r="N585" s="15"/>
      <c r="O585" s="15"/>
      <c r="P585" s="81"/>
      <c r="Q585" s="81"/>
      <c r="R585" s="81"/>
      <c r="S585" s="81"/>
      <c r="T585" s="81"/>
      <c r="U585" s="81"/>
      <c r="V585" s="81"/>
      <c r="W585" s="81"/>
      <c r="X585" s="15"/>
      <c r="Y585" s="15"/>
      <c r="Z585" s="15"/>
      <c r="AA585" s="15"/>
    </row>
    <row r="586" spans="1:27" ht="15" customHeight="1" x14ac:dyDescent="0.25">
      <c r="A586" s="15"/>
      <c r="B586" s="15"/>
      <c r="C586" s="15"/>
      <c r="D586" s="15"/>
      <c r="E586" s="15"/>
      <c r="F586" s="15"/>
      <c r="G586" s="81"/>
      <c r="H586" s="81"/>
      <c r="I586" s="81"/>
      <c r="J586" s="81"/>
      <c r="K586" s="81"/>
      <c r="L586" s="81"/>
      <c r="M586" s="15"/>
      <c r="N586" s="15"/>
      <c r="O586" s="15"/>
      <c r="P586" s="81"/>
      <c r="Q586" s="81"/>
      <c r="R586" s="81"/>
      <c r="S586" s="81"/>
      <c r="T586" s="81"/>
      <c r="U586" s="81"/>
      <c r="V586" s="81"/>
      <c r="W586" s="81"/>
      <c r="X586" s="15"/>
      <c r="Y586" s="15"/>
      <c r="Z586" s="15"/>
      <c r="AA586" s="15"/>
    </row>
    <row r="587" spans="1:27" ht="15" customHeight="1" x14ac:dyDescent="0.25">
      <c r="A587" s="15"/>
      <c r="B587" s="15"/>
      <c r="C587" s="15"/>
      <c r="D587" s="15"/>
      <c r="E587" s="15"/>
      <c r="F587" s="15"/>
      <c r="G587" s="81"/>
      <c r="H587" s="81"/>
      <c r="I587" s="81"/>
      <c r="J587" s="81"/>
      <c r="K587" s="81"/>
      <c r="L587" s="81"/>
      <c r="M587" s="15"/>
      <c r="N587" s="15"/>
      <c r="O587" s="15"/>
      <c r="P587" s="81"/>
      <c r="Q587" s="81"/>
      <c r="R587" s="81"/>
      <c r="S587" s="81"/>
      <c r="T587" s="81"/>
      <c r="U587" s="81"/>
      <c r="V587" s="81"/>
      <c r="W587" s="81"/>
      <c r="X587" s="15"/>
      <c r="Y587" s="15"/>
      <c r="Z587" s="15"/>
      <c r="AA587" s="15"/>
    </row>
    <row r="588" spans="1:27" ht="15" customHeight="1" x14ac:dyDescent="0.25">
      <c r="A588" s="15"/>
      <c r="B588" s="15"/>
      <c r="C588" s="15"/>
      <c r="D588" s="15"/>
      <c r="E588" s="15"/>
      <c r="F588" s="15"/>
      <c r="G588" s="81"/>
      <c r="H588" s="81"/>
      <c r="I588" s="81"/>
      <c r="J588" s="81"/>
      <c r="K588" s="81"/>
      <c r="L588" s="81"/>
      <c r="M588" s="15"/>
      <c r="N588" s="15"/>
      <c r="O588" s="15"/>
      <c r="P588" s="81"/>
      <c r="Q588" s="81"/>
      <c r="R588" s="81"/>
      <c r="S588" s="81"/>
      <c r="T588" s="81"/>
      <c r="U588" s="81"/>
      <c r="V588" s="81"/>
      <c r="W588" s="81"/>
      <c r="X588" s="15"/>
      <c r="Y588" s="15"/>
      <c r="Z588" s="15"/>
      <c r="AA588" s="15"/>
    </row>
    <row r="589" spans="1:27" ht="15" customHeight="1" x14ac:dyDescent="0.25">
      <c r="A589" s="15"/>
      <c r="B589" s="15"/>
      <c r="C589" s="15"/>
      <c r="D589" s="15"/>
      <c r="E589" s="15"/>
      <c r="F589" s="15"/>
      <c r="G589" s="81"/>
      <c r="H589" s="81"/>
      <c r="I589" s="81"/>
      <c r="J589" s="81"/>
      <c r="K589" s="81"/>
      <c r="L589" s="81"/>
      <c r="M589" s="15"/>
      <c r="N589" s="15"/>
      <c r="O589" s="15"/>
      <c r="P589" s="81"/>
      <c r="Q589" s="81"/>
      <c r="R589" s="81"/>
      <c r="S589" s="81"/>
      <c r="T589" s="81"/>
      <c r="U589" s="81"/>
      <c r="V589" s="81"/>
      <c r="W589" s="81"/>
      <c r="X589" s="15"/>
      <c r="Y589" s="15"/>
      <c r="Z589" s="15"/>
      <c r="AA589" s="15"/>
    </row>
    <row r="590" spans="1:27" ht="15" customHeight="1" x14ac:dyDescent="0.25">
      <c r="A590" s="15"/>
      <c r="B590" s="15"/>
      <c r="C590" s="15"/>
      <c r="D590" s="15"/>
      <c r="E590" s="15"/>
      <c r="F590" s="15"/>
      <c r="G590" s="81"/>
      <c r="H590" s="81"/>
      <c r="I590" s="81"/>
      <c r="J590" s="81"/>
      <c r="K590" s="81"/>
      <c r="L590" s="81"/>
      <c r="M590" s="15"/>
      <c r="N590" s="15"/>
      <c r="O590" s="15"/>
      <c r="P590" s="81"/>
      <c r="Q590" s="81"/>
      <c r="R590" s="81"/>
      <c r="S590" s="81"/>
      <c r="T590" s="81"/>
      <c r="U590" s="81"/>
      <c r="V590" s="81"/>
      <c r="W590" s="81"/>
      <c r="X590" s="15"/>
      <c r="Y590" s="15"/>
      <c r="Z590" s="15"/>
      <c r="AA590" s="15"/>
    </row>
    <row r="591" spans="1:27" ht="15" customHeight="1" x14ac:dyDescent="0.25">
      <c r="A591" s="15"/>
      <c r="B591" s="15"/>
      <c r="C591" s="15"/>
      <c r="D591" s="15"/>
      <c r="E591" s="15"/>
      <c r="F591" s="15"/>
      <c r="G591" s="81"/>
      <c r="H591" s="81"/>
      <c r="I591" s="81"/>
      <c r="J591" s="81"/>
      <c r="K591" s="81"/>
      <c r="L591" s="81"/>
      <c r="M591" s="15"/>
      <c r="N591" s="15"/>
      <c r="O591" s="15"/>
      <c r="P591" s="81"/>
      <c r="Q591" s="81"/>
      <c r="R591" s="81"/>
      <c r="S591" s="81"/>
      <c r="T591" s="81"/>
      <c r="U591" s="81"/>
      <c r="V591" s="81"/>
      <c r="W591" s="81"/>
      <c r="X591" s="15"/>
      <c r="Y591" s="15"/>
      <c r="Z591" s="15"/>
      <c r="AA591" s="15"/>
    </row>
    <row r="592" spans="1:27" ht="15" customHeight="1" x14ac:dyDescent="0.25">
      <c r="A592" s="15"/>
      <c r="B592" s="15"/>
      <c r="C592" s="15"/>
      <c r="D592" s="15"/>
      <c r="E592" s="15"/>
      <c r="F592" s="15"/>
      <c r="G592" s="81"/>
      <c r="H592" s="81"/>
      <c r="I592" s="81"/>
      <c r="J592" s="81"/>
      <c r="K592" s="81"/>
      <c r="L592" s="81"/>
      <c r="M592" s="15"/>
      <c r="N592" s="15"/>
      <c r="O592" s="15"/>
      <c r="P592" s="81"/>
      <c r="Q592" s="81"/>
      <c r="R592" s="81"/>
      <c r="S592" s="81"/>
      <c r="T592" s="81"/>
      <c r="U592" s="81"/>
      <c r="V592" s="81"/>
      <c r="W592" s="81"/>
      <c r="X592" s="15"/>
      <c r="Y592" s="15"/>
      <c r="Z592" s="15"/>
      <c r="AA592" s="15"/>
    </row>
    <row r="593" spans="1:27" ht="15" customHeight="1" x14ac:dyDescent="0.25">
      <c r="A593" s="15"/>
      <c r="B593" s="15"/>
      <c r="C593" s="15"/>
      <c r="D593" s="15"/>
      <c r="E593" s="15"/>
      <c r="F593" s="15"/>
      <c r="G593" s="81"/>
      <c r="H593" s="81"/>
      <c r="I593" s="81"/>
      <c r="J593" s="81"/>
      <c r="K593" s="81"/>
      <c r="L593" s="81"/>
      <c r="M593" s="15"/>
      <c r="N593" s="15"/>
      <c r="O593" s="15"/>
      <c r="P593" s="81"/>
      <c r="Q593" s="81"/>
      <c r="R593" s="81"/>
      <c r="S593" s="81"/>
      <c r="T593" s="81"/>
      <c r="U593" s="81"/>
      <c r="V593" s="81"/>
      <c r="W593" s="81"/>
      <c r="X593" s="15"/>
      <c r="Y593" s="15"/>
      <c r="Z593" s="15"/>
      <c r="AA593" s="15"/>
    </row>
    <row r="594" spans="1:27" ht="15" customHeight="1" x14ac:dyDescent="0.25">
      <c r="A594" s="15"/>
      <c r="B594" s="15"/>
      <c r="C594" s="15"/>
      <c r="D594" s="15"/>
      <c r="E594" s="15"/>
      <c r="F594" s="15"/>
      <c r="G594" s="81"/>
      <c r="H594" s="81"/>
      <c r="I594" s="81"/>
      <c r="J594" s="81"/>
      <c r="K594" s="81"/>
      <c r="L594" s="81"/>
      <c r="M594" s="15"/>
      <c r="N594" s="15"/>
      <c r="O594" s="15"/>
      <c r="P594" s="81"/>
      <c r="Q594" s="81"/>
      <c r="R594" s="81"/>
      <c r="S594" s="81"/>
      <c r="T594" s="81"/>
      <c r="U594" s="81"/>
      <c r="V594" s="81"/>
      <c r="W594" s="81"/>
      <c r="X594" s="15"/>
      <c r="Y594" s="15"/>
      <c r="Z594" s="15"/>
      <c r="AA594" s="15"/>
    </row>
    <row r="595" spans="1:27" ht="15" customHeight="1" x14ac:dyDescent="0.25">
      <c r="A595" s="15"/>
      <c r="B595" s="15"/>
      <c r="C595" s="15"/>
      <c r="D595" s="15"/>
      <c r="E595" s="15"/>
      <c r="F595" s="15"/>
      <c r="G595" s="81"/>
      <c r="H595" s="81"/>
      <c r="I595" s="81"/>
      <c r="J595" s="81"/>
      <c r="K595" s="81"/>
      <c r="L595" s="81"/>
      <c r="M595" s="15"/>
      <c r="N595" s="15"/>
      <c r="O595" s="15"/>
      <c r="P595" s="81"/>
      <c r="Q595" s="81"/>
      <c r="R595" s="81"/>
      <c r="S595" s="81"/>
      <c r="T595" s="81"/>
      <c r="U595" s="81"/>
      <c r="V595" s="81"/>
      <c r="W595" s="81"/>
      <c r="X595" s="15"/>
      <c r="Y595" s="15"/>
      <c r="Z595" s="15"/>
      <c r="AA595" s="15"/>
    </row>
    <row r="596" spans="1:27" ht="15" customHeight="1" x14ac:dyDescent="0.25">
      <c r="A596" s="15"/>
      <c r="B596" s="15"/>
      <c r="C596" s="15"/>
      <c r="D596" s="15"/>
      <c r="E596" s="15"/>
      <c r="F596" s="15"/>
      <c r="G596" s="81"/>
      <c r="H596" s="81"/>
      <c r="I596" s="81"/>
      <c r="J596" s="81"/>
      <c r="K596" s="81"/>
      <c r="L596" s="81"/>
      <c r="M596" s="15"/>
      <c r="N596" s="15"/>
      <c r="O596" s="15"/>
      <c r="P596" s="81"/>
      <c r="Q596" s="81"/>
      <c r="R596" s="81"/>
      <c r="S596" s="81"/>
      <c r="T596" s="81"/>
      <c r="U596" s="81"/>
      <c r="V596" s="81"/>
      <c r="W596" s="81"/>
      <c r="X596" s="15"/>
      <c r="Y596" s="15"/>
      <c r="Z596" s="15"/>
      <c r="AA596" s="15"/>
    </row>
    <row r="597" spans="1:27" ht="15" customHeight="1" x14ac:dyDescent="0.25">
      <c r="A597" s="15"/>
      <c r="B597" s="15"/>
      <c r="C597" s="15"/>
      <c r="D597" s="15"/>
      <c r="E597" s="15"/>
      <c r="F597" s="15"/>
      <c r="G597" s="81"/>
      <c r="H597" s="81"/>
      <c r="I597" s="81"/>
      <c r="J597" s="81"/>
      <c r="K597" s="81"/>
      <c r="L597" s="81"/>
      <c r="M597" s="15"/>
      <c r="N597" s="15"/>
      <c r="O597" s="15"/>
      <c r="P597" s="81"/>
      <c r="Q597" s="81"/>
      <c r="R597" s="81"/>
      <c r="S597" s="81"/>
      <c r="T597" s="81"/>
      <c r="U597" s="81"/>
      <c r="V597" s="81"/>
      <c r="W597" s="81"/>
      <c r="X597" s="15"/>
      <c r="Y597" s="15"/>
      <c r="Z597" s="15"/>
      <c r="AA597" s="15"/>
    </row>
    <row r="598" spans="1:27" ht="15" customHeight="1" x14ac:dyDescent="0.25">
      <c r="A598" s="15"/>
      <c r="B598" s="15"/>
      <c r="C598" s="15"/>
      <c r="D598" s="15"/>
      <c r="E598" s="15"/>
      <c r="F598" s="15"/>
      <c r="G598" s="81"/>
      <c r="H598" s="81"/>
      <c r="I598" s="81"/>
      <c r="J598" s="81"/>
      <c r="K598" s="81"/>
      <c r="L598" s="81"/>
      <c r="M598" s="15"/>
      <c r="N598" s="15"/>
      <c r="O598" s="15"/>
      <c r="P598" s="81"/>
      <c r="Q598" s="81"/>
      <c r="R598" s="81"/>
      <c r="S598" s="81"/>
      <c r="T598" s="81"/>
      <c r="U598" s="81"/>
      <c r="V598" s="81"/>
      <c r="W598" s="81"/>
      <c r="X598" s="15"/>
      <c r="Y598" s="15"/>
      <c r="Z598" s="15"/>
      <c r="AA598" s="15"/>
    </row>
    <row r="599" spans="1:27" ht="15" customHeight="1" x14ac:dyDescent="0.25">
      <c r="A599" s="15"/>
      <c r="B599" s="15"/>
      <c r="C599" s="15"/>
      <c r="D599" s="15"/>
      <c r="E599" s="15"/>
      <c r="F599" s="15"/>
      <c r="G599" s="81"/>
      <c r="H599" s="81"/>
      <c r="I599" s="81"/>
      <c r="J599" s="81"/>
      <c r="K599" s="81"/>
      <c r="L599" s="81"/>
      <c r="M599" s="15"/>
      <c r="N599" s="15"/>
      <c r="O599" s="15"/>
      <c r="P599" s="81"/>
      <c r="Q599" s="81"/>
      <c r="R599" s="81"/>
      <c r="S599" s="81"/>
      <c r="T599" s="81"/>
      <c r="U599" s="81"/>
      <c r="V599" s="81"/>
      <c r="W599" s="81"/>
      <c r="X599" s="15"/>
      <c r="Y599" s="15"/>
      <c r="Z599" s="15"/>
      <c r="AA599" s="15"/>
    </row>
    <row r="600" spans="1:27" ht="15" customHeight="1" x14ac:dyDescent="0.25">
      <c r="A600" s="15"/>
      <c r="B600" s="15"/>
      <c r="C600" s="15"/>
      <c r="D600" s="15"/>
      <c r="E600" s="15"/>
      <c r="F600" s="15"/>
      <c r="G600" s="81"/>
      <c r="H600" s="81"/>
      <c r="I600" s="81"/>
      <c r="J600" s="81"/>
      <c r="K600" s="81"/>
      <c r="L600" s="81"/>
      <c r="M600" s="15"/>
      <c r="N600" s="15"/>
      <c r="O600" s="15"/>
      <c r="P600" s="81"/>
      <c r="Q600" s="81"/>
      <c r="R600" s="81"/>
      <c r="S600" s="81"/>
      <c r="T600" s="81"/>
      <c r="U600" s="81"/>
      <c r="V600" s="81"/>
      <c r="W600" s="81"/>
      <c r="X600" s="15"/>
      <c r="Y600" s="15"/>
      <c r="Z600" s="15"/>
      <c r="AA600" s="15"/>
    </row>
    <row r="601" spans="1:27" ht="15" customHeight="1" x14ac:dyDescent="0.25">
      <c r="A601" s="15"/>
      <c r="B601" s="15"/>
      <c r="C601" s="15"/>
      <c r="D601" s="15"/>
      <c r="E601" s="15"/>
      <c r="F601" s="15"/>
      <c r="G601" s="81"/>
      <c r="H601" s="81"/>
      <c r="I601" s="81"/>
      <c r="J601" s="81"/>
      <c r="K601" s="81"/>
      <c r="L601" s="81"/>
      <c r="M601" s="15"/>
      <c r="N601" s="15"/>
      <c r="O601" s="15"/>
      <c r="P601" s="81"/>
      <c r="Q601" s="81"/>
      <c r="R601" s="81"/>
      <c r="S601" s="81"/>
      <c r="T601" s="81"/>
      <c r="U601" s="81"/>
      <c r="V601" s="81"/>
      <c r="W601" s="81"/>
      <c r="X601" s="15"/>
      <c r="Y601" s="15"/>
      <c r="Z601" s="15"/>
      <c r="AA601" s="15"/>
    </row>
    <row r="602" spans="1:27" ht="15" customHeight="1" x14ac:dyDescent="0.25">
      <c r="A602" s="15"/>
      <c r="B602" s="15"/>
      <c r="C602" s="15"/>
      <c r="D602" s="15"/>
      <c r="E602" s="15"/>
      <c r="F602" s="15"/>
      <c r="G602" s="81"/>
      <c r="H602" s="81"/>
      <c r="I602" s="81"/>
      <c r="J602" s="81"/>
      <c r="K602" s="81"/>
      <c r="L602" s="81"/>
      <c r="M602" s="15"/>
      <c r="N602" s="15"/>
      <c r="O602" s="15"/>
      <c r="P602" s="81"/>
      <c r="Q602" s="81"/>
      <c r="R602" s="81"/>
      <c r="S602" s="81"/>
      <c r="T602" s="81"/>
      <c r="U602" s="81"/>
      <c r="V602" s="81"/>
      <c r="W602" s="81"/>
      <c r="X602" s="15"/>
      <c r="Y602" s="15"/>
      <c r="Z602" s="15"/>
      <c r="AA602" s="15"/>
    </row>
    <row r="603" spans="1:27" ht="15" customHeight="1" x14ac:dyDescent="0.25">
      <c r="A603" s="15"/>
      <c r="B603" s="15"/>
      <c r="C603" s="15"/>
      <c r="D603" s="15"/>
      <c r="E603" s="15"/>
      <c r="F603" s="15"/>
      <c r="G603" s="81"/>
      <c r="H603" s="81"/>
      <c r="I603" s="81"/>
      <c r="J603" s="81"/>
      <c r="K603" s="81"/>
      <c r="L603" s="81"/>
      <c r="M603" s="15"/>
      <c r="N603" s="15"/>
      <c r="O603" s="15"/>
      <c r="P603" s="81"/>
      <c r="Q603" s="81"/>
      <c r="R603" s="81"/>
      <c r="S603" s="81"/>
      <c r="T603" s="81"/>
      <c r="U603" s="81"/>
      <c r="V603" s="81"/>
      <c r="W603" s="81"/>
      <c r="X603" s="15"/>
      <c r="Y603" s="15"/>
      <c r="Z603" s="15"/>
      <c r="AA603" s="15"/>
    </row>
    <row r="604" spans="1:27" ht="15" customHeight="1" x14ac:dyDescent="0.25">
      <c r="A604" s="15"/>
      <c r="B604" s="15"/>
      <c r="C604" s="15"/>
      <c r="D604" s="15"/>
      <c r="E604" s="15"/>
      <c r="F604" s="15"/>
      <c r="G604" s="81"/>
      <c r="H604" s="81"/>
      <c r="I604" s="81"/>
      <c r="J604" s="81"/>
      <c r="K604" s="81"/>
      <c r="L604" s="81"/>
      <c r="M604" s="15"/>
      <c r="N604" s="15"/>
      <c r="O604" s="15"/>
      <c r="P604" s="81"/>
      <c r="Q604" s="81"/>
      <c r="R604" s="81"/>
      <c r="S604" s="81"/>
      <c r="T604" s="81"/>
      <c r="U604" s="81"/>
      <c r="V604" s="81"/>
      <c r="W604" s="81"/>
      <c r="X604" s="15"/>
      <c r="Y604" s="15"/>
      <c r="Z604" s="15"/>
      <c r="AA604" s="15"/>
    </row>
    <row r="605" spans="1:27" ht="15" customHeight="1" x14ac:dyDescent="0.25">
      <c r="A605" s="15"/>
      <c r="B605" s="15"/>
      <c r="C605" s="15"/>
      <c r="D605" s="15"/>
      <c r="E605" s="15"/>
      <c r="F605" s="15"/>
      <c r="G605" s="81"/>
      <c r="H605" s="81"/>
      <c r="I605" s="81"/>
      <c r="J605" s="81"/>
      <c r="K605" s="81"/>
      <c r="L605" s="81"/>
      <c r="M605" s="15"/>
      <c r="N605" s="15"/>
      <c r="O605" s="15"/>
      <c r="P605" s="81"/>
      <c r="Q605" s="81"/>
      <c r="R605" s="81"/>
      <c r="S605" s="81"/>
      <c r="T605" s="81"/>
      <c r="U605" s="81"/>
      <c r="V605" s="81"/>
      <c r="W605" s="81"/>
      <c r="X605" s="15"/>
      <c r="Y605" s="15"/>
      <c r="Z605" s="15"/>
      <c r="AA605" s="15"/>
    </row>
    <row r="606" spans="1:27" ht="15" customHeight="1" x14ac:dyDescent="0.25">
      <c r="A606" s="15"/>
      <c r="B606" s="15"/>
      <c r="C606" s="15"/>
      <c r="D606" s="15"/>
      <c r="E606" s="15"/>
      <c r="F606" s="15"/>
      <c r="G606" s="81"/>
      <c r="H606" s="81"/>
      <c r="I606" s="81"/>
      <c r="J606" s="81"/>
      <c r="K606" s="81"/>
      <c r="L606" s="81"/>
      <c r="M606" s="15"/>
      <c r="N606" s="15"/>
      <c r="O606" s="15"/>
      <c r="P606" s="81"/>
      <c r="Q606" s="81"/>
      <c r="R606" s="81"/>
      <c r="S606" s="81"/>
      <c r="T606" s="81"/>
      <c r="U606" s="81"/>
      <c r="V606" s="81"/>
      <c r="W606" s="81"/>
      <c r="X606" s="15"/>
      <c r="Y606" s="15"/>
      <c r="Z606" s="15"/>
      <c r="AA606" s="15"/>
    </row>
    <row r="607" spans="1:27" ht="15" customHeight="1" x14ac:dyDescent="0.25">
      <c r="A607" s="15"/>
      <c r="B607" s="15"/>
      <c r="C607" s="15"/>
      <c r="D607" s="15"/>
      <c r="E607" s="15"/>
      <c r="F607" s="15"/>
      <c r="G607" s="81"/>
      <c r="H607" s="81"/>
      <c r="I607" s="81"/>
      <c r="J607" s="81"/>
      <c r="K607" s="81"/>
      <c r="L607" s="81"/>
      <c r="M607" s="15"/>
      <c r="N607" s="15"/>
      <c r="O607" s="15"/>
      <c r="P607" s="81"/>
      <c r="Q607" s="81"/>
      <c r="R607" s="81"/>
      <c r="S607" s="81"/>
      <c r="T607" s="81"/>
      <c r="U607" s="81"/>
      <c r="V607" s="81"/>
      <c r="W607" s="81"/>
      <c r="X607" s="15"/>
      <c r="Y607" s="15"/>
      <c r="Z607" s="15"/>
      <c r="AA607" s="15"/>
    </row>
    <row r="608" spans="1:27" ht="15" customHeight="1" x14ac:dyDescent="0.25">
      <c r="A608" s="15"/>
      <c r="B608" s="15"/>
      <c r="C608" s="15"/>
      <c r="D608" s="15"/>
      <c r="E608" s="15"/>
      <c r="F608" s="15"/>
      <c r="G608" s="81"/>
      <c r="H608" s="81"/>
      <c r="I608" s="81"/>
      <c r="J608" s="81"/>
      <c r="K608" s="81"/>
      <c r="L608" s="81"/>
      <c r="M608" s="15"/>
      <c r="N608" s="15"/>
      <c r="O608" s="15"/>
      <c r="P608" s="81"/>
      <c r="Q608" s="81"/>
      <c r="R608" s="81"/>
      <c r="S608" s="81"/>
      <c r="T608" s="81"/>
      <c r="U608" s="81"/>
      <c r="V608" s="81"/>
      <c r="W608" s="81"/>
      <c r="X608" s="15"/>
      <c r="Y608" s="15"/>
      <c r="Z608" s="15"/>
      <c r="AA608" s="15"/>
    </row>
    <row r="609" spans="1:27" ht="15" customHeight="1" x14ac:dyDescent="0.25">
      <c r="A609" s="15"/>
      <c r="B609" s="15"/>
      <c r="C609" s="15"/>
      <c r="D609" s="15"/>
      <c r="E609" s="15"/>
      <c r="F609" s="15"/>
      <c r="G609" s="81"/>
      <c r="H609" s="81"/>
      <c r="I609" s="81"/>
      <c r="J609" s="81"/>
      <c r="K609" s="81"/>
      <c r="L609" s="81"/>
      <c r="M609" s="15"/>
      <c r="N609" s="15"/>
      <c r="O609" s="15"/>
      <c r="P609" s="81"/>
      <c r="Q609" s="81"/>
      <c r="R609" s="81"/>
      <c r="S609" s="81"/>
      <c r="T609" s="81"/>
      <c r="U609" s="81"/>
      <c r="V609" s="81"/>
      <c r="W609" s="81"/>
      <c r="X609" s="15"/>
      <c r="Y609" s="15"/>
      <c r="Z609" s="15"/>
      <c r="AA609" s="15"/>
    </row>
    <row r="610" spans="1:27" ht="15" customHeight="1" x14ac:dyDescent="0.25">
      <c r="A610" s="15"/>
      <c r="B610" s="15"/>
      <c r="C610" s="15"/>
      <c r="D610" s="15"/>
      <c r="E610" s="15"/>
      <c r="F610" s="15"/>
      <c r="G610" s="81"/>
      <c r="H610" s="81"/>
      <c r="I610" s="81"/>
      <c r="J610" s="81"/>
      <c r="K610" s="81"/>
      <c r="L610" s="81"/>
      <c r="M610" s="15"/>
      <c r="N610" s="15"/>
      <c r="O610" s="15"/>
      <c r="P610" s="81"/>
      <c r="Q610" s="81"/>
      <c r="R610" s="81"/>
      <c r="S610" s="81"/>
      <c r="T610" s="81"/>
      <c r="U610" s="81"/>
      <c r="V610" s="81"/>
      <c r="W610" s="81"/>
      <c r="X610" s="15"/>
      <c r="Y610" s="15"/>
      <c r="Z610" s="15"/>
      <c r="AA610" s="15"/>
    </row>
    <row r="611" spans="1:27" ht="15" customHeight="1" x14ac:dyDescent="0.25">
      <c r="A611" s="15"/>
      <c r="B611" s="15"/>
      <c r="C611" s="15"/>
      <c r="D611" s="15"/>
      <c r="E611" s="15"/>
      <c r="F611" s="15"/>
      <c r="G611" s="81"/>
      <c r="H611" s="81"/>
      <c r="I611" s="81"/>
      <c r="J611" s="81"/>
      <c r="K611" s="81"/>
      <c r="L611" s="81"/>
      <c r="M611" s="15"/>
      <c r="N611" s="15"/>
      <c r="O611" s="15"/>
      <c r="P611" s="81"/>
      <c r="Q611" s="81"/>
      <c r="R611" s="81"/>
      <c r="S611" s="81"/>
      <c r="T611" s="81"/>
      <c r="U611" s="81"/>
      <c r="V611" s="81"/>
      <c r="W611" s="81"/>
      <c r="X611" s="15"/>
      <c r="Y611" s="15"/>
      <c r="Z611" s="15"/>
      <c r="AA611" s="15"/>
    </row>
    <row r="612" spans="1:27" ht="15" customHeight="1" x14ac:dyDescent="0.25">
      <c r="A612" s="15"/>
      <c r="B612" s="15"/>
      <c r="C612" s="15"/>
      <c r="D612" s="15"/>
      <c r="E612" s="15"/>
      <c r="F612" s="15"/>
      <c r="G612" s="81"/>
      <c r="H612" s="81"/>
      <c r="I612" s="81"/>
      <c r="J612" s="81"/>
      <c r="K612" s="81"/>
      <c r="L612" s="81"/>
      <c r="M612" s="15"/>
      <c r="N612" s="15"/>
      <c r="O612" s="15"/>
      <c r="P612" s="81"/>
      <c r="Q612" s="81"/>
      <c r="R612" s="81"/>
      <c r="S612" s="81"/>
      <c r="T612" s="81"/>
      <c r="U612" s="81"/>
      <c r="V612" s="81"/>
      <c r="W612" s="81"/>
      <c r="X612" s="15"/>
      <c r="Y612" s="15"/>
      <c r="Z612" s="15"/>
      <c r="AA612" s="15"/>
    </row>
    <row r="613" spans="1:27" ht="15" customHeight="1" x14ac:dyDescent="0.25">
      <c r="A613" s="15"/>
      <c r="B613" s="15"/>
      <c r="C613" s="15"/>
      <c r="D613" s="15"/>
      <c r="E613" s="15"/>
      <c r="F613" s="15"/>
      <c r="G613" s="81"/>
      <c r="H613" s="81"/>
      <c r="I613" s="81"/>
      <c r="J613" s="81"/>
      <c r="K613" s="81"/>
      <c r="L613" s="81"/>
      <c r="M613" s="15"/>
      <c r="N613" s="15"/>
      <c r="O613" s="15"/>
      <c r="P613" s="81"/>
      <c r="Q613" s="81"/>
      <c r="R613" s="81"/>
      <c r="S613" s="81"/>
      <c r="T613" s="81"/>
      <c r="U613" s="81"/>
      <c r="V613" s="81"/>
      <c r="W613" s="81"/>
      <c r="X613" s="15"/>
      <c r="Y613" s="15"/>
      <c r="Z613" s="15"/>
      <c r="AA613" s="15"/>
    </row>
    <row r="614" spans="1:27" ht="15" customHeight="1" x14ac:dyDescent="0.25">
      <c r="A614" s="15"/>
      <c r="B614" s="15"/>
      <c r="C614" s="15"/>
      <c r="D614" s="15"/>
      <c r="E614" s="15"/>
      <c r="F614" s="15"/>
      <c r="G614" s="81"/>
      <c r="H614" s="81"/>
      <c r="I614" s="81"/>
      <c r="J614" s="81"/>
      <c r="K614" s="81"/>
      <c r="L614" s="81"/>
      <c r="M614" s="15"/>
      <c r="N614" s="15"/>
      <c r="O614" s="15"/>
      <c r="P614" s="81"/>
      <c r="Q614" s="81"/>
      <c r="R614" s="81"/>
      <c r="S614" s="81"/>
      <c r="T614" s="81"/>
      <c r="U614" s="81"/>
      <c r="V614" s="81"/>
      <c r="W614" s="81"/>
      <c r="X614" s="15"/>
      <c r="Y614" s="15"/>
      <c r="Z614" s="15"/>
      <c r="AA614" s="15"/>
    </row>
    <row r="615" spans="1:27" ht="15" customHeight="1" x14ac:dyDescent="0.25">
      <c r="A615" s="15"/>
      <c r="B615" s="15"/>
      <c r="C615" s="15"/>
      <c r="D615" s="15"/>
      <c r="E615" s="15"/>
      <c r="F615" s="15"/>
      <c r="G615" s="81"/>
      <c r="H615" s="81"/>
      <c r="I615" s="81"/>
      <c r="J615" s="81"/>
      <c r="K615" s="81"/>
      <c r="L615" s="81"/>
      <c r="M615" s="15"/>
      <c r="N615" s="15"/>
      <c r="O615" s="15"/>
      <c r="P615" s="81"/>
      <c r="Q615" s="81"/>
      <c r="R615" s="81"/>
      <c r="S615" s="81"/>
      <c r="T615" s="81"/>
      <c r="U615" s="81"/>
      <c r="V615" s="81"/>
      <c r="W615" s="81"/>
      <c r="X615" s="15"/>
      <c r="Y615" s="15"/>
      <c r="Z615" s="15"/>
      <c r="AA615" s="15"/>
    </row>
    <row r="616" spans="1:27" ht="15" customHeight="1" x14ac:dyDescent="0.25">
      <c r="A616" s="15"/>
      <c r="B616" s="15"/>
      <c r="C616" s="15"/>
      <c r="D616" s="15"/>
      <c r="E616" s="15"/>
      <c r="F616" s="15"/>
      <c r="G616" s="81"/>
      <c r="H616" s="81"/>
      <c r="I616" s="81"/>
      <c r="J616" s="81"/>
      <c r="K616" s="81"/>
      <c r="L616" s="81"/>
      <c r="M616" s="15"/>
      <c r="N616" s="15"/>
      <c r="O616" s="15"/>
      <c r="P616" s="81"/>
      <c r="Q616" s="81"/>
      <c r="R616" s="81"/>
      <c r="S616" s="81"/>
      <c r="T616" s="81"/>
      <c r="U616" s="81"/>
      <c r="V616" s="81"/>
      <c r="W616" s="81"/>
      <c r="X616" s="15"/>
      <c r="Y616" s="15"/>
      <c r="Z616" s="15"/>
      <c r="AA616" s="15"/>
    </row>
    <row r="617" spans="1:27" ht="15" customHeight="1" x14ac:dyDescent="0.25">
      <c r="A617" s="15"/>
      <c r="B617" s="15"/>
      <c r="C617" s="15"/>
      <c r="D617" s="15"/>
      <c r="E617" s="15"/>
      <c r="F617" s="15"/>
      <c r="G617" s="81"/>
      <c r="H617" s="81"/>
      <c r="I617" s="81"/>
      <c r="J617" s="81"/>
      <c r="K617" s="81"/>
      <c r="L617" s="81"/>
      <c r="M617" s="15"/>
      <c r="N617" s="15"/>
      <c r="O617" s="15"/>
      <c r="P617" s="81"/>
      <c r="Q617" s="81"/>
      <c r="R617" s="81"/>
      <c r="S617" s="81"/>
      <c r="T617" s="81"/>
      <c r="U617" s="81"/>
      <c r="V617" s="81"/>
      <c r="W617" s="81"/>
      <c r="X617" s="15"/>
      <c r="Y617" s="15"/>
      <c r="Z617" s="15"/>
      <c r="AA617" s="15"/>
    </row>
    <row r="618" spans="1:27" ht="15" customHeight="1" x14ac:dyDescent="0.25">
      <c r="A618" s="15"/>
      <c r="B618" s="15"/>
      <c r="C618" s="15"/>
      <c r="D618" s="15"/>
      <c r="E618" s="15"/>
      <c r="F618" s="15"/>
      <c r="G618" s="81"/>
      <c r="H618" s="81"/>
      <c r="I618" s="81"/>
      <c r="J618" s="81"/>
      <c r="K618" s="81"/>
      <c r="L618" s="81"/>
      <c r="M618" s="15"/>
      <c r="N618" s="15"/>
      <c r="O618" s="15"/>
      <c r="P618" s="81"/>
      <c r="Q618" s="81"/>
      <c r="R618" s="81"/>
      <c r="S618" s="81"/>
      <c r="T618" s="81"/>
      <c r="U618" s="81"/>
      <c r="V618" s="81"/>
      <c r="W618" s="81"/>
      <c r="X618" s="15"/>
      <c r="Y618" s="15"/>
      <c r="Z618" s="15"/>
      <c r="AA618" s="15"/>
    </row>
    <row r="619" spans="1:27" ht="15" customHeight="1" x14ac:dyDescent="0.25">
      <c r="A619" s="15"/>
      <c r="B619" s="15"/>
      <c r="C619" s="15"/>
      <c r="D619" s="15"/>
      <c r="E619" s="15"/>
      <c r="F619" s="15"/>
      <c r="G619" s="81"/>
      <c r="H619" s="81"/>
      <c r="I619" s="81"/>
      <c r="J619" s="81"/>
      <c r="K619" s="81"/>
      <c r="L619" s="81"/>
      <c r="M619" s="15"/>
      <c r="N619" s="15"/>
      <c r="O619" s="15"/>
      <c r="P619" s="81"/>
      <c r="Q619" s="81"/>
      <c r="R619" s="81"/>
      <c r="S619" s="81"/>
      <c r="T619" s="81"/>
      <c r="U619" s="81"/>
      <c r="V619" s="81"/>
      <c r="W619" s="81"/>
      <c r="X619" s="15"/>
      <c r="Y619" s="15"/>
      <c r="Z619" s="15"/>
      <c r="AA619" s="15"/>
    </row>
    <row r="620" spans="1:27" ht="15" customHeight="1" x14ac:dyDescent="0.25">
      <c r="A620" s="15"/>
      <c r="B620" s="15"/>
      <c r="C620" s="15"/>
      <c r="D620" s="15"/>
      <c r="E620" s="15"/>
      <c r="F620" s="15"/>
      <c r="G620" s="81"/>
      <c r="H620" s="81"/>
      <c r="I620" s="81"/>
      <c r="J620" s="81"/>
      <c r="K620" s="81"/>
      <c r="L620" s="81"/>
      <c r="M620" s="15"/>
      <c r="N620" s="15"/>
      <c r="O620" s="15"/>
      <c r="P620" s="81"/>
      <c r="Q620" s="81"/>
      <c r="R620" s="81"/>
      <c r="S620" s="81"/>
      <c r="T620" s="81"/>
      <c r="U620" s="81"/>
      <c r="V620" s="81"/>
      <c r="W620" s="81"/>
      <c r="X620" s="15"/>
      <c r="Y620" s="15"/>
      <c r="Z620" s="15"/>
      <c r="AA620" s="15"/>
    </row>
    <row r="621" spans="1:27" ht="15" customHeight="1" x14ac:dyDescent="0.25">
      <c r="A621" s="15"/>
      <c r="B621" s="15"/>
      <c r="C621" s="15"/>
      <c r="D621" s="15"/>
      <c r="E621" s="15"/>
      <c r="F621" s="15"/>
      <c r="G621" s="81"/>
      <c r="H621" s="81"/>
      <c r="I621" s="81"/>
      <c r="J621" s="81"/>
      <c r="K621" s="81"/>
      <c r="L621" s="81"/>
      <c r="M621" s="15"/>
      <c r="N621" s="15"/>
      <c r="O621" s="15"/>
      <c r="P621" s="81"/>
      <c r="Q621" s="81"/>
      <c r="R621" s="81"/>
      <c r="S621" s="81"/>
      <c r="T621" s="81"/>
      <c r="U621" s="81"/>
      <c r="V621" s="81"/>
      <c r="W621" s="81"/>
      <c r="X621" s="15"/>
      <c r="Y621" s="15"/>
      <c r="Z621" s="15"/>
      <c r="AA621" s="15"/>
    </row>
    <row r="622" spans="1:27" ht="15" customHeight="1" x14ac:dyDescent="0.25">
      <c r="A622" s="15"/>
      <c r="B622" s="15"/>
      <c r="C622" s="15"/>
      <c r="D622" s="15"/>
      <c r="E622" s="15"/>
      <c r="F622" s="15"/>
      <c r="G622" s="81"/>
      <c r="H622" s="81"/>
      <c r="I622" s="81"/>
      <c r="J622" s="81"/>
      <c r="K622" s="81"/>
      <c r="L622" s="81"/>
      <c r="M622" s="15"/>
      <c r="N622" s="15"/>
      <c r="O622" s="15"/>
      <c r="P622" s="81"/>
      <c r="Q622" s="81"/>
      <c r="R622" s="81"/>
      <c r="S622" s="81"/>
      <c r="T622" s="81"/>
      <c r="U622" s="81"/>
      <c r="V622" s="81"/>
      <c r="W622" s="81"/>
      <c r="X622" s="15"/>
      <c r="Y622" s="15"/>
      <c r="Z622" s="15"/>
      <c r="AA622" s="15"/>
    </row>
    <row r="623" spans="1:27" ht="15" customHeight="1" x14ac:dyDescent="0.25">
      <c r="A623" s="15"/>
      <c r="B623" s="15"/>
      <c r="C623" s="15"/>
      <c r="D623" s="15"/>
      <c r="E623" s="15"/>
      <c r="F623" s="15"/>
      <c r="G623" s="81"/>
      <c r="H623" s="81"/>
      <c r="I623" s="81"/>
      <c r="J623" s="81"/>
      <c r="K623" s="81"/>
      <c r="L623" s="81"/>
      <c r="M623" s="15"/>
      <c r="N623" s="15"/>
      <c r="O623" s="15"/>
      <c r="P623" s="81"/>
      <c r="Q623" s="81"/>
      <c r="R623" s="81"/>
      <c r="S623" s="81"/>
      <c r="T623" s="81"/>
      <c r="U623" s="81"/>
      <c r="V623" s="81"/>
      <c r="W623" s="81"/>
      <c r="X623" s="15"/>
      <c r="Y623" s="15"/>
      <c r="Z623" s="15"/>
      <c r="AA623" s="15"/>
    </row>
    <row r="624" spans="1:27" ht="15" customHeight="1" x14ac:dyDescent="0.25">
      <c r="A624" s="15"/>
      <c r="B624" s="15"/>
      <c r="C624" s="15"/>
      <c r="D624" s="15"/>
      <c r="E624" s="15"/>
      <c r="F624" s="15"/>
      <c r="G624" s="81"/>
      <c r="H624" s="81"/>
      <c r="I624" s="81"/>
      <c r="J624" s="81"/>
      <c r="K624" s="81"/>
      <c r="L624" s="81"/>
      <c r="M624" s="15"/>
      <c r="N624" s="15"/>
      <c r="O624" s="15"/>
      <c r="P624" s="81"/>
      <c r="Q624" s="81"/>
      <c r="R624" s="81"/>
      <c r="S624" s="81"/>
      <c r="T624" s="81"/>
      <c r="U624" s="81"/>
      <c r="V624" s="81"/>
      <c r="W624" s="81"/>
      <c r="X624" s="15"/>
      <c r="Y624" s="15"/>
      <c r="Z624" s="15"/>
      <c r="AA624" s="15"/>
    </row>
    <row r="625" spans="1:27" ht="15" customHeight="1" x14ac:dyDescent="0.25">
      <c r="A625" s="15"/>
      <c r="B625" s="15"/>
      <c r="C625" s="15"/>
      <c r="D625" s="15"/>
      <c r="E625" s="15"/>
      <c r="F625" s="15"/>
      <c r="G625" s="81"/>
      <c r="H625" s="81"/>
      <c r="I625" s="81"/>
      <c r="J625" s="81"/>
      <c r="K625" s="81"/>
      <c r="L625" s="81"/>
      <c r="M625" s="15"/>
      <c r="N625" s="15"/>
      <c r="O625" s="15"/>
      <c r="P625" s="81"/>
      <c r="Q625" s="81"/>
      <c r="R625" s="81"/>
      <c r="S625" s="81"/>
      <c r="T625" s="81"/>
      <c r="U625" s="81"/>
      <c r="V625" s="81"/>
      <c r="W625" s="81"/>
      <c r="X625" s="15"/>
      <c r="Y625" s="15"/>
      <c r="Z625" s="15"/>
      <c r="AA625" s="15"/>
    </row>
    <row r="626" spans="1:27" ht="15" customHeight="1" x14ac:dyDescent="0.25">
      <c r="A626" s="15"/>
      <c r="B626" s="15"/>
      <c r="C626" s="15"/>
      <c r="D626" s="15"/>
      <c r="E626" s="15"/>
      <c r="F626" s="15"/>
      <c r="G626" s="81"/>
      <c r="H626" s="81"/>
      <c r="I626" s="81"/>
      <c r="J626" s="81"/>
      <c r="K626" s="81"/>
      <c r="L626" s="81"/>
      <c r="M626" s="15"/>
      <c r="N626" s="15"/>
      <c r="O626" s="15"/>
      <c r="P626" s="81"/>
      <c r="Q626" s="81"/>
      <c r="R626" s="81"/>
      <c r="S626" s="81"/>
      <c r="T626" s="81"/>
      <c r="U626" s="81"/>
      <c r="V626" s="81"/>
      <c r="W626" s="81"/>
      <c r="X626" s="15"/>
      <c r="Y626" s="15"/>
      <c r="Z626" s="15"/>
      <c r="AA626" s="15"/>
    </row>
    <row r="627" spans="1:27" ht="15" customHeight="1" x14ac:dyDescent="0.25">
      <c r="A627" s="15"/>
      <c r="B627" s="15"/>
      <c r="C627" s="15"/>
      <c r="D627" s="15"/>
      <c r="E627" s="15"/>
      <c r="F627" s="15"/>
      <c r="G627" s="81"/>
      <c r="H627" s="81"/>
      <c r="I627" s="81"/>
      <c r="J627" s="81"/>
      <c r="K627" s="81"/>
      <c r="L627" s="81"/>
      <c r="M627" s="15"/>
      <c r="N627" s="15"/>
      <c r="O627" s="15"/>
      <c r="P627" s="81"/>
      <c r="Q627" s="81"/>
      <c r="R627" s="81"/>
      <c r="S627" s="81"/>
      <c r="T627" s="81"/>
      <c r="U627" s="81"/>
      <c r="V627" s="81"/>
      <c r="W627" s="81"/>
      <c r="X627" s="15"/>
      <c r="Y627" s="15"/>
      <c r="Z627" s="15"/>
      <c r="AA627" s="15"/>
    </row>
    <row r="628" spans="1:27" ht="15" customHeight="1" x14ac:dyDescent="0.25">
      <c r="A628" s="15"/>
      <c r="B628" s="15"/>
      <c r="C628" s="15"/>
      <c r="D628" s="15"/>
      <c r="E628" s="15"/>
      <c r="F628" s="15"/>
      <c r="G628" s="81"/>
      <c r="H628" s="81"/>
      <c r="I628" s="81"/>
      <c r="J628" s="81"/>
      <c r="K628" s="81"/>
      <c r="L628" s="81"/>
      <c r="M628" s="15"/>
      <c r="N628" s="15"/>
      <c r="O628" s="15"/>
      <c r="P628" s="81"/>
      <c r="Q628" s="81"/>
      <c r="R628" s="81"/>
      <c r="S628" s="81"/>
      <c r="T628" s="81"/>
      <c r="U628" s="81"/>
      <c r="V628" s="81"/>
      <c r="W628" s="81"/>
      <c r="X628" s="15"/>
      <c r="Y628" s="15"/>
      <c r="Z628" s="15"/>
      <c r="AA628" s="15"/>
    </row>
    <row r="629" spans="1:27" ht="15" customHeight="1" x14ac:dyDescent="0.25">
      <c r="A629" s="15"/>
      <c r="B629" s="15"/>
      <c r="C629" s="15"/>
      <c r="D629" s="15"/>
      <c r="E629" s="15"/>
      <c r="F629" s="15"/>
      <c r="G629" s="81"/>
      <c r="H629" s="81"/>
      <c r="I629" s="81"/>
      <c r="J629" s="81"/>
      <c r="K629" s="81"/>
      <c r="L629" s="81"/>
      <c r="M629" s="15"/>
      <c r="N629" s="15"/>
      <c r="O629" s="15"/>
      <c r="P629" s="81"/>
      <c r="Q629" s="81"/>
      <c r="R629" s="81"/>
      <c r="S629" s="81"/>
      <c r="T629" s="81"/>
      <c r="U629" s="81"/>
      <c r="V629" s="81"/>
      <c r="W629" s="81"/>
      <c r="X629" s="15"/>
      <c r="Y629" s="15"/>
      <c r="Z629" s="15"/>
      <c r="AA629" s="15"/>
    </row>
    <row r="630" spans="1:27" ht="15" customHeight="1" x14ac:dyDescent="0.25">
      <c r="A630" s="15"/>
      <c r="B630" s="15"/>
      <c r="C630" s="15"/>
      <c r="D630" s="15"/>
      <c r="E630" s="15"/>
      <c r="F630" s="15"/>
      <c r="G630" s="81"/>
      <c r="H630" s="81"/>
      <c r="I630" s="81"/>
      <c r="J630" s="81"/>
      <c r="K630" s="81"/>
      <c r="L630" s="81"/>
      <c r="M630" s="15"/>
      <c r="N630" s="15"/>
      <c r="O630" s="15"/>
      <c r="P630" s="81"/>
      <c r="Q630" s="81"/>
      <c r="R630" s="81"/>
      <c r="S630" s="81"/>
      <c r="T630" s="81"/>
      <c r="U630" s="81"/>
      <c r="V630" s="81"/>
      <c r="W630" s="81"/>
      <c r="X630" s="15"/>
      <c r="Y630" s="15"/>
      <c r="Z630" s="15"/>
      <c r="AA630" s="15"/>
    </row>
    <row r="631" spans="1:27" ht="15" customHeight="1" x14ac:dyDescent="0.25">
      <c r="A631" s="15"/>
      <c r="B631" s="15"/>
      <c r="C631" s="15"/>
      <c r="D631" s="15"/>
      <c r="E631" s="15"/>
      <c r="F631" s="15"/>
      <c r="G631" s="81"/>
      <c r="H631" s="81"/>
      <c r="I631" s="81"/>
      <c r="J631" s="81"/>
      <c r="K631" s="81"/>
      <c r="L631" s="81"/>
      <c r="M631" s="15"/>
      <c r="N631" s="15"/>
      <c r="O631" s="15"/>
      <c r="P631" s="81"/>
      <c r="Q631" s="81"/>
      <c r="R631" s="81"/>
      <c r="S631" s="81"/>
      <c r="T631" s="81"/>
      <c r="U631" s="81"/>
      <c r="V631" s="81"/>
      <c r="W631" s="81"/>
      <c r="X631" s="15"/>
      <c r="Y631" s="15"/>
      <c r="Z631" s="15"/>
      <c r="AA631" s="15"/>
    </row>
    <row r="632" spans="1:27" ht="15" customHeight="1" x14ac:dyDescent="0.25">
      <c r="A632" s="15"/>
      <c r="B632" s="15"/>
      <c r="C632" s="15"/>
      <c r="D632" s="15"/>
      <c r="E632" s="15"/>
      <c r="F632" s="15"/>
      <c r="G632" s="81"/>
      <c r="H632" s="81"/>
      <c r="I632" s="81"/>
      <c r="J632" s="81"/>
      <c r="K632" s="81"/>
      <c r="L632" s="81"/>
      <c r="M632" s="15"/>
      <c r="N632" s="15"/>
      <c r="O632" s="15"/>
      <c r="P632" s="81"/>
      <c r="Q632" s="81"/>
      <c r="R632" s="81"/>
      <c r="S632" s="81"/>
      <c r="T632" s="81"/>
      <c r="U632" s="81"/>
      <c r="V632" s="81"/>
      <c r="W632" s="81"/>
      <c r="X632" s="15"/>
      <c r="Y632" s="15"/>
      <c r="Z632" s="15"/>
      <c r="AA632" s="15"/>
    </row>
    <row r="633" spans="1:27" ht="15" customHeight="1" x14ac:dyDescent="0.25">
      <c r="A633" s="15"/>
      <c r="B633" s="15"/>
      <c r="C633" s="15"/>
      <c r="D633" s="15"/>
      <c r="E633" s="15"/>
      <c r="F633" s="15"/>
      <c r="G633" s="81"/>
      <c r="H633" s="81"/>
      <c r="I633" s="81"/>
      <c r="J633" s="81"/>
      <c r="K633" s="81"/>
      <c r="L633" s="81"/>
      <c r="M633" s="15"/>
      <c r="N633" s="15"/>
      <c r="O633" s="15"/>
      <c r="P633" s="81"/>
      <c r="Q633" s="81"/>
      <c r="R633" s="81"/>
      <c r="S633" s="81"/>
      <c r="T633" s="81"/>
      <c r="U633" s="81"/>
      <c r="V633" s="81"/>
      <c r="W633" s="81"/>
      <c r="X633" s="15"/>
      <c r="Y633" s="15"/>
      <c r="Z633" s="15"/>
      <c r="AA633" s="15"/>
    </row>
    <row r="634" spans="1:27" ht="15" customHeight="1" x14ac:dyDescent="0.25">
      <c r="A634" s="15"/>
      <c r="B634" s="15"/>
      <c r="C634" s="15"/>
      <c r="D634" s="15"/>
      <c r="E634" s="15"/>
      <c r="F634" s="15"/>
      <c r="G634" s="81"/>
      <c r="H634" s="81"/>
      <c r="I634" s="81"/>
      <c r="J634" s="81"/>
      <c r="K634" s="81"/>
      <c r="L634" s="81"/>
      <c r="M634" s="15"/>
      <c r="N634" s="15"/>
      <c r="O634" s="15"/>
      <c r="P634" s="81"/>
      <c r="Q634" s="81"/>
      <c r="R634" s="81"/>
      <c r="S634" s="81"/>
      <c r="T634" s="81"/>
      <c r="U634" s="81"/>
      <c r="V634" s="81"/>
      <c r="W634" s="81"/>
      <c r="X634" s="15"/>
      <c r="Y634" s="15"/>
      <c r="Z634" s="15"/>
      <c r="AA634" s="15"/>
    </row>
    <row r="635" spans="1:27" ht="15" customHeight="1" x14ac:dyDescent="0.25">
      <c r="A635" s="15"/>
      <c r="B635" s="15"/>
      <c r="C635" s="15"/>
      <c r="D635" s="15"/>
      <c r="E635" s="15"/>
      <c r="F635" s="15"/>
      <c r="G635" s="81"/>
      <c r="H635" s="81"/>
      <c r="I635" s="81"/>
      <c r="J635" s="81"/>
      <c r="K635" s="81"/>
      <c r="L635" s="81"/>
      <c r="M635" s="15"/>
      <c r="N635" s="15"/>
      <c r="O635" s="15"/>
      <c r="P635" s="81"/>
      <c r="Q635" s="81"/>
      <c r="R635" s="81"/>
      <c r="S635" s="81"/>
      <c r="T635" s="81"/>
      <c r="U635" s="81"/>
      <c r="V635" s="81"/>
      <c r="W635" s="81"/>
      <c r="X635" s="15"/>
      <c r="Y635" s="15"/>
      <c r="Z635" s="15"/>
      <c r="AA635" s="15"/>
    </row>
    <row r="636" spans="1:27" ht="15" customHeight="1" x14ac:dyDescent="0.25">
      <c r="A636" s="15"/>
      <c r="B636" s="15"/>
      <c r="C636" s="15"/>
      <c r="D636" s="15"/>
      <c r="E636" s="15"/>
      <c r="F636" s="15"/>
      <c r="G636" s="81"/>
      <c r="H636" s="81"/>
      <c r="I636" s="81"/>
      <c r="J636" s="81"/>
      <c r="K636" s="81"/>
      <c r="L636" s="81"/>
      <c r="M636" s="15"/>
      <c r="N636" s="15"/>
      <c r="O636" s="15"/>
      <c r="P636" s="81"/>
      <c r="Q636" s="81"/>
      <c r="R636" s="81"/>
      <c r="S636" s="81"/>
      <c r="T636" s="81"/>
      <c r="U636" s="81"/>
      <c r="V636" s="81"/>
      <c r="W636" s="81"/>
      <c r="X636" s="15"/>
      <c r="Y636" s="15"/>
      <c r="Z636" s="15"/>
      <c r="AA636" s="15"/>
    </row>
    <row r="637" spans="1:27" ht="15" customHeight="1" x14ac:dyDescent="0.25">
      <c r="A637" s="15"/>
      <c r="B637" s="15"/>
      <c r="C637" s="15"/>
      <c r="D637" s="15"/>
      <c r="E637" s="15"/>
      <c r="F637" s="15"/>
      <c r="G637" s="81"/>
      <c r="H637" s="81"/>
      <c r="I637" s="81"/>
      <c r="J637" s="81"/>
      <c r="K637" s="81"/>
      <c r="L637" s="81"/>
      <c r="M637" s="15"/>
      <c r="N637" s="15"/>
      <c r="O637" s="15"/>
      <c r="P637" s="81"/>
      <c r="Q637" s="81"/>
      <c r="R637" s="81"/>
      <c r="S637" s="81"/>
      <c r="T637" s="81"/>
      <c r="U637" s="81"/>
      <c r="V637" s="81"/>
      <c r="W637" s="81"/>
      <c r="X637" s="15"/>
      <c r="Y637" s="15"/>
      <c r="Z637" s="15"/>
      <c r="AA637" s="15"/>
    </row>
    <row r="638" spans="1:27" ht="15" customHeight="1" x14ac:dyDescent="0.25">
      <c r="A638" s="15"/>
      <c r="B638" s="15"/>
      <c r="C638" s="15"/>
      <c r="D638" s="15"/>
      <c r="E638" s="15"/>
      <c r="F638" s="15"/>
      <c r="G638" s="81"/>
      <c r="H638" s="81"/>
      <c r="I638" s="81"/>
      <c r="J638" s="81"/>
      <c r="K638" s="81"/>
      <c r="L638" s="81"/>
      <c r="M638" s="15"/>
      <c r="N638" s="15"/>
      <c r="O638" s="15"/>
      <c r="P638" s="81"/>
      <c r="Q638" s="81"/>
      <c r="R638" s="81"/>
      <c r="S638" s="81"/>
      <c r="T638" s="81"/>
      <c r="U638" s="81"/>
      <c r="V638" s="81"/>
      <c r="W638" s="81"/>
      <c r="X638" s="15"/>
      <c r="Y638" s="15"/>
      <c r="Z638" s="15"/>
      <c r="AA638" s="15"/>
    </row>
    <row r="639" spans="1:27" ht="15" customHeight="1" x14ac:dyDescent="0.25">
      <c r="A639" s="15"/>
      <c r="B639" s="15"/>
      <c r="C639" s="15"/>
      <c r="D639" s="15"/>
      <c r="E639" s="15"/>
      <c r="F639" s="15"/>
      <c r="G639" s="81"/>
      <c r="H639" s="81"/>
      <c r="I639" s="81"/>
      <c r="J639" s="81"/>
      <c r="K639" s="81"/>
      <c r="L639" s="81"/>
      <c r="M639" s="15"/>
      <c r="N639" s="15"/>
      <c r="O639" s="15"/>
      <c r="P639" s="81"/>
      <c r="Q639" s="81"/>
      <c r="R639" s="81"/>
      <c r="S639" s="81"/>
      <c r="T639" s="81"/>
      <c r="U639" s="81"/>
      <c r="V639" s="81"/>
      <c r="W639" s="81"/>
      <c r="X639" s="15"/>
      <c r="Y639" s="15"/>
      <c r="Z639" s="15"/>
      <c r="AA639" s="15"/>
    </row>
    <row r="640" spans="1:27" ht="15" customHeight="1" x14ac:dyDescent="0.25">
      <c r="A640" s="15"/>
      <c r="B640" s="15"/>
      <c r="C640" s="15"/>
      <c r="D640" s="15"/>
      <c r="E640" s="15"/>
      <c r="F640" s="15"/>
      <c r="G640" s="81"/>
      <c r="H640" s="81"/>
      <c r="I640" s="81"/>
      <c r="J640" s="81"/>
      <c r="K640" s="81"/>
      <c r="L640" s="81"/>
      <c r="M640" s="15"/>
      <c r="N640" s="15"/>
      <c r="O640" s="15"/>
      <c r="P640" s="81"/>
      <c r="Q640" s="81"/>
      <c r="R640" s="81"/>
      <c r="S640" s="81"/>
      <c r="T640" s="81"/>
      <c r="U640" s="81"/>
      <c r="V640" s="81"/>
      <c r="W640" s="81"/>
      <c r="X640" s="15"/>
      <c r="Y640" s="15"/>
      <c r="Z640" s="15"/>
      <c r="AA640" s="15"/>
    </row>
    <row r="641" spans="1:27" ht="15" customHeight="1" x14ac:dyDescent="0.25">
      <c r="A641" s="15"/>
      <c r="B641" s="15"/>
      <c r="C641" s="15"/>
      <c r="D641" s="15"/>
      <c r="E641" s="15"/>
      <c r="F641" s="15"/>
      <c r="G641" s="81"/>
      <c r="H641" s="81"/>
      <c r="I641" s="81"/>
      <c r="J641" s="81"/>
      <c r="K641" s="81"/>
      <c r="L641" s="81"/>
      <c r="M641" s="15"/>
      <c r="N641" s="15"/>
      <c r="O641" s="15"/>
      <c r="P641" s="81"/>
      <c r="Q641" s="81"/>
      <c r="R641" s="81"/>
      <c r="S641" s="81"/>
      <c r="T641" s="81"/>
      <c r="U641" s="81"/>
      <c r="V641" s="81"/>
      <c r="W641" s="81"/>
      <c r="X641" s="15"/>
      <c r="Y641" s="15"/>
      <c r="Z641" s="15"/>
      <c r="AA641" s="15"/>
    </row>
    <row r="642" spans="1:27" ht="15" customHeight="1" x14ac:dyDescent="0.25">
      <c r="A642" s="15"/>
      <c r="B642" s="15"/>
      <c r="C642" s="15"/>
      <c r="D642" s="15"/>
      <c r="E642" s="15"/>
      <c r="F642" s="15"/>
      <c r="G642" s="81"/>
      <c r="H642" s="81"/>
      <c r="I642" s="81"/>
      <c r="J642" s="81"/>
      <c r="K642" s="81"/>
      <c r="L642" s="81"/>
      <c r="M642" s="15"/>
      <c r="N642" s="15"/>
      <c r="O642" s="15"/>
      <c r="P642" s="81"/>
      <c r="Q642" s="81"/>
      <c r="R642" s="81"/>
      <c r="S642" s="81"/>
      <c r="T642" s="81"/>
      <c r="U642" s="81"/>
      <c r="V642" s="81"/>
      <c r="W642" s="81"/>
      <c r="X642" s="15"/>
      <c r="Y642" s="15"/>
      <c r="Z642" s="15"/>
      <c r="AA642" s="15"/>
    </row>
    <row r="643" spans="1:27" ht="15" customHeight="1" x14ac:dyDescent="0.25">
      <c r="A643" s="15"/>
      <c r="B643" s="15"/>
      <c r="C643" s="15"/>
      <c r="D643" s="15"/>
      <c r="E643" s="15"/>
      <c r="F643" s="15"/>
      <c r="G643" s="81"/>
      <c r="H643" s="81"/>
      <c r="I643" s="81"/>
      <c r="J643" s="81"/>
      <c r="K643" s="81"/>
      <c r="L643" s="81"/>
      <c r="M643" s="15"/>
      <c r="N643" s="15"/>
      <c r="O643" s="15"/>
      <c r="P643" s="81"/>
      <c r="Q643" s="81"/>
      <c r="R643" s="81"/>
      <c r="S643" s="81"/>
      <c r="T643" s="81"/>
      <c r="U643" s="81"/>
      <c r="V643" s="81"/>
      <c r="W643" s="81"/>
      <c r="X643" s="15"/>
      <c r="Y643" s="15"/>
      <c r="Z643" s="15"/>
      <c r="AA643" s="15"/>
    </row>
    <row r="644" spans="1:27" ht="15" customHeight="1" x14ac:dyDescent="0.25">
      <c r="A644" s="15"/>
      <c r="B644" s="15"/>
      <c r="C644" s="15"/>
      <c r="D644" s="15"/>
      <c r="E644" s="15"/>
      <c r="F644" s="15"/>
      <c r="G644" s="81"/>
      <c r="H644" s="81"/>
      <c r="I644" s="81"/>
      <c r="J644" s="81"/>
      <c r="K644" s="81"/>
      <c r="L644" s="81"/>
      <c r="M644" s="15"/>
      <c r="N644" s="15"/>
      <c r="O644" s="15"/>
      <c r="P644" s="81"/>
      <c r="Q644" s="81"/>
      <c r="R644" s="81"/>
      <c r="S644" s="81"/>
      <c r="T644" s="81"/>
      <c r="U644" s="81"/>
      <c r="V644" s="81"/>
      <c r="W644" s="81"/>
      <c r="X644" s="15"/>
      <c r="Y644" s="15"/>
      <c r="Z644" s="15"/>
      <c r="AA644" s="15"/>
    </row>
    <row r="645" spans="1:27" ht="15" customHeight="1" x14ac:dyDescent="0.25">
      <c r="A645" s="15"/>
      <c r="B645" s="15"/>
      <c r="C645" s="15"/>
      <c r="D645" s="15"/>
      <c r="E645" s="15"/>
      <c r="F645" s="15"/>
      <c r="G645" s="81"/>
      <c r="H645" s="81"/>
      <c r="I645" s="81"/>
      <c r="J645" s="81"/>
      <c r="K645" s="81"/>
      <c r="L645" s="81"/>
      <c r="M645" s="15"/>
      <c r="N645" s="15"/>
      <c r="O645" s="15"/>
      <c r="P645" s="81"/>
      <c r="Q645" s="81"/>
      <c r="R645" s="81"/>
      <c r="S645" s="81"/>
      <c r="T645" s="81"/>
      <c r="U645" s="81"/>
      <c r="V645" s="81"/>
      <c r="W645" s="81"/>
      <c r="X645" s="15"/>
      <c r="Y645" s="15"/>
      <c r="Z645" s="15"/>
      <c r="AA645" s="15"/>
    </row>
    <row r="646" spans="1:27" ht="15" customHeight="1" x14ac:dyDescent="0.25">
      <c r="A646" s="15"/>
      <c r="B646" s="15"/>
      <c r="C646" s="15"/>
      <c r="D646" s="15"/>
      <c r="E646" s="15"/>
      <c r="F646" s="15"/>
      <c r="G646" s="81"/>
      <c r="H646" s="81"/>
      <c r="I646" s="81"/>
      <c r="J646" s="81"/>
      <c r="K646" s="81"/>
      <c r="L646" s="81"/>
      <c r="M646" s="15"/>
      <c r="N646" s="15"/>
      <c r="O646" s="15"/>
      <c r="P646" s="81"/>
      <c r="Q646" s="81"/>
      <c r="R646" s="81"/>
      <c r="S646" s="81"/>
      <c r="T646" s="81"/>
      <c r="U646" s="81"/>
      <c r="V646" s="81"/>
      <c r="W646" s="81"/>
      <c r="X646" s="15"/>
      <c r="Y646" s="15"/>
      <c r="Z646" s="15"/>
      <c r="AA646" s="15"/>
    </row>
    <row r="647" spans="1:27" ht="15" customHeight="1" x14ac:dyDescent="0.25">
      <c r="A647" s="15"/>
      <c r="B647" s="15"/>
      <c r="C647" s="15"/>
      <c r="D647" s="15"/>
      <c r="E647" s="15"/>
      <c r="F647" s="15"/>
      <c r="G647" s="81"/>
      <c r="H647" s="81"/>
      <c r="I647" s="81"/>
      <c r="J647" s="81"/>
      <c r="K647" s="81"/>
      <c r="L647" s="81"/>
      <c r="M647" s="15"/>
      <c r="N647" s="15"/>
      <c r="O647" s="15"/>
      <c r="P647" s="81"/>
      <c r="Q647" s="81"/>
      <c r="R647" s="81"/>
      <c r="S647" s="81"/>
      <c r="T647" s="81"/>
      <c r="U647" s="81"/>
      <c r="V647" s="81"/>
      <c r="W647" s="81"/>
      <c r="X647" s="15"/>
      <c r="Y647" s="15"/>
      <c r="Z647" s="15"/>
      <c r="AA647" s="15"/>
    </row>
    <row r="648" spans="1:27" ht="15" customHeight="1" x14ac:dyDescent="0.25">
      <c r="A648" s="15"/>
      <c r="B648" s="15"/>
      <c r="C648" s="15"/>
      <c r="D648" s="15"/>
      <c r="E648" s="15"/>
      <c r="F648" s="15"/>
      <c r="G648" s="81"/>
      <c r="H648" s="81"/>
      <c r="I648" s="81"/>
      <c r="J648" s="81"/>
      <c r="K648" s="81"/>
      <c r="L648" s="81"/>
      <c r="M648" s="15"/>
      <c r="N648" s="15"/>
      <c r="O648" s="15"/>
      <c r="P648" s="81"/>
      <c r="Q648" s="81"/>
      <c r="R648" s="81"/>
      <c r="S648" s="81"/>
      <c r="T648" s="81"/>
      <c r="U648" s="81"/>
      <c r="V648" s="81"/>
      <c r="W648" s="81"/>
      <c r="X648" s="15"/>
      <c r="Y648" s="15"/>
      <c r="Z648" s="15"/>
      <c r="AA648" s="15"/>
    </row>
    <row r="649" spans="1:27" ht="15" customHeight="1" x14ac:dyDescent="0.25">
      <c r="A649" s="15"/>
      <c r="B649" s="15"/>
      <c r="C649" s="15"/>
      <c r="D649" s="15"/>
      <c r="E649" s="15"/>
      <c r="F649" s="15"/>
      <c r="G649" s="81"/>
      <c r="H649" s="81"/>
      <c r="I649" s="81"/>
      <c r="J649" s="81"/>
      <c r="K649" s="81"/>
      <c r="L649" s="81"/>
      <c r="M649" s="15"/>
      <c r="N649" s="15"/>
      <c r="O649" s="15"/>
      <c r="P649" s="81"/>
      <c r="Q649" s="81"/>
      <c r="R649" s="81"/>
      <c r="S649" s="81"/>
      <c r="T649" s="81"/>
      <c r="U649" s="81"/>
      <c r="V649" s="81"/>
      <c r="W649" s="81"/>
      <c r="X649" s="15"/>
      <c r="Y649" s="15"/>
      <c r="Z649" s="15"/>
      <c r="AA649" s="15"/>
    </row>
    <row r="650" spans="1:27" ht="15" customHeight="1" x14ac:dyDescent="0.25">
      <c r="A650" s="15"/>
      <c r="B650" s="15"/>
      <c r="C650" s="15"/>
      <c r="D650" s="15"/>
      <c r="E650" s="15"/>
      <c r="F650" s="15"/>
      <c r="G650" s="81"/>
      <c r="H650" s="81"/>
      <c r="I650" s="81"/>
      <c r="J650" s="81"/>
      <c r="K650" s="81"/>
      <c r="L650" s="81"/>
      <c r="M650" s="15"/>
      <c r="N650" s="15"/>
      <c r="O650" s="15"/>
      <c r="P650" s="81"/>
      <c r="Q650" s="81"/>
      <c r="R650" s="81"/>
      <c r="S650" s="81"/>
      <c r="T650" s="81"/>
      <c r="U650" s="81"/>
      <c r="V650" s="81"/>
      <c r="W650" s="81"/>
      <c r="X650" s="15"/>
      <c r="Y650" s="15"/>
      <c r="Z650" s="15"/>
      <c r="AA650" s="15"/>
    </row>
    <row r="651" spans="1:27" ht="15" customHeight="1" x14ac:dyDescent="0.25">
      <c r="A651" s="15"/>
      <c r="B651" s="15"/>
      <c r="C651" s="15"/>
      <c r="D651" s="15"/>
      <c r="E651" s="15"/>
      <c r="F651" s="15"/>
      <c r="G651" s="81"/>
      <c r="H651" s="81"/>
      <c r="I651" s="81"/>
      <c r="J651" s="81"/>
      <c r="K651" s="81"/>
      <c r="L651" s="81"/>
      <c r="M651" s="15"/>
      <c r="N651" s="15"/>
      <c r="O651" s="15"/>
      <c r="P651" s="81"/>
      <c r="Q651" s="81"/>
      <c r="R651" s="81"/>
      <c r="S651" s="81"/>
      <c r="T651" s="81"/>
      <c r="U651" s="81"/>
      <c r="V651" s="81"/>
      <c r="W651" s="81"/>
      <c r="X651" s="15"/>
      <c r="Y651" s="15"/>
      <c r="Z651" s="15"/>
      <c r="AA651" s="15"/>
    </row>
    <row r="652" spans="1:27" ht="15" customHeight="1" x14ac:dyDescent="0.25">
      <c r="A652" s="15"/>
      <c r="B652" s="15"/>
      <c r="C652" s="15"/>
      <c r="D652" s="15"/>
      <c r="E652" s="15"/>
      <c r="F652" s="15"/>
      <c r="G652" s="81"/>
      <c r="H652" s="81"/>
      <c r="I652" s="81"/>
      <c r="J652" s="81"/>
      <c r="K652" s="81"/>
      <c r="L652" s="81"/>
      <c r="M652" s="15"/>
      <c r="N652" s="15"/>
      <c r="O652" s="15"/>
      <c r="P652" s="81"/>
      <c r="Q652" s="81"/>
      <c r="R652" s="81"/>
      <c r="S652" s="81"/>
      <c r="T652" s="81"/>
      <c r="U652" s="81"/>
      <c r="V652" s="81"/>
      <c r="W652" s="81"/>
      <c r="X652" s="15"/>
      <c r="Y652" s="15"/>
      <c r="Z652" s="15"/>
      <c r="AA652" s="15"/>
    </row>
    <row r="653" spans="1:27" ht="15" customHeight="1" x14ac:dyDescent="0.25">
      <c r="A653" s="15"/>
      <c r="B653" s="15"/>
      <c r="C653" s="15"/>
      <c r="D653" s="15"/>
      <c r="E653" s="15"/>
      <c r="F653" s="15"/>
      <c r="G653" s="81"/>
      <c r="H653" s="81"/>
      <c r="I653" s="81"/>
      <c r="J653" s="81"/>
      <c r="K653" s="81"/>
      <c r="L653" s="81"/>
      <c r="M653" s="15"/>
      <c r="N653" s="15"/>
      <c r="O653" s="15"/>
      <c r="P653" s="81"/>
      <c r="Q653" s="81"/>
      <c r="R653" s="81"/>
      <c r="S653" s="81"/>
      <c r="T653" s="81"/>
      <c r="U653" s="81"/>
      <c r="V653" s="81"/>
      <c r="W653" s="81"/>
      <c r="X653" s="15"/>
      <c r="Y653" s="15"/>
      <c r="Z653" s="15"/>
      <c r="AA653" s="15"/>
    </row>
    <row r="654" spans="1:27" ht="15" customHeight="1" x14ac:dyDescent="0.25">
      <c r="A654" s="15"/>
      <c r="B654" s="15"/>
      <c r="C654" s="15"/>
      <c r="D654" s="15"/>
      <c r="E654" s="15"/>
      <c r="F654" s="15"/>
      <c r="G654" s="81"/>
      <c r="H654" s="81"/>
      <c r="I654" s="81"/>
      <c r="J654" s="81"/>
      <c r="K654" s="81"/>
      <c r="L654" s="81"/>
      <c r="M654" s="15"/>
      <c r="N654" s="15"/>
      <c r="O654" s="15"/>
      <c r="P654" s="81"/>
      <c r="Q654" s="81"/>
      <c r="R654" s="81"/>
      <c r="S654" s="81"/>
      <c r="T654" s="81"/>
      <c r="U654" s="81"/>
      <c r="V654" s="81"/>
      <c r="W654" s="81"/>
      <c r="X654" s="15"/>
      <c r="Y654" s="15"/>
      <c r="Z654" s="15"/>
      <c r="AA654" s="15"/>
    </row>
    <row r="655" spans="1:27" ht="15" customHeight="1" x14ac:dyDescent="0.25">
      <c r="A655" s="15"/>
      <c r="B655" s="15"/>
      <c r="C655" s="15"/>
      <c r="D655" s="15"/>
      <c r="E655" s="15"/>
      <c r="F655" s="15"/>
      <c r="G655" s="81"/>
      <c r="H655" s="81"/>
      <c r="I655" s="81"/>
      <c r="J655" s="81"/>
      <c r="K655" s="81"/>
      <c r="L655" s="81"/>
      <c r="M655" s="15"/>
      <c r="N655" s="15"/>
      <c r="O655" s="15"/>
      <c r="P655" s="81"/>
      <c r="Q655" s="81"/>
      <c r="R655" s="81"/>
      <c r="S655" s="81"/>
      <c r="T655" s="81"/>
      <c r="U655" s="81"/>
      <c r="V655" s="81"/>
      <c r="W655" s="81"/>
      <c r="X655" s="15"/>
      <c r="Y655" s="15"/>
      <c r="Z655" s="15"/>
      <c r="AA655" s="15"/>
    </row>
    <row r="656" spans="1:27" ht="15" customHeight="1" x14ac:dyDescent="0.25">
      <c r="A656" s="15"/>
      <c r="B656" s="15"/>
      <c r="C656" s="15"/>
      <c r="D656" s="15"/>
      <c r="E656" s="15"/>
      <c r="F656" s="15"/>
      <c r="G656" s="81"/>
      <c r="H656" s="81"/>
      <c r="I656" s="81"/>
      <c r="J656" s="81"/>
      <c r="K656" s="81"/>
      <c r="L656" s="81"/>
      <c r="M656" s="15"/>
      <c r="N656" s="15"/>
      <c r="O656" s="15"/>
      <c r="P656" s="81"/>
      <c r="Q656" s="81"/>
      <c r="R656" s="81"/>
      <c r="S656" s="81"/>
      <c r="T656" s="81"/>
      <c r="U656" s="81"/>
      <c r="V656" s="81"/>
      <c r="W656" s="81"/>
      <c r="X656" s="15"/>
      <c r="Y656" s="15"/>
      <c r="Z656" s="15"/>
      <c r="AA656" s="15"/>
    </row>
    <row r="657" spans="1:27" ht="15" customHeight="1" x14ac:dyDescent="0.25">
      <c r="A657" s="15"/>
      <c r="B657" s="15"/>
      <c r="C657" s="15"/>
      <c r="D657" s="15"/>
      <c r="E657" s="15"/>
      <c r="F657" s="15"/>
      <c r="G657" s="81"/>
      <c r="H657" s="81"/>
      <c r="I657" s="81"/>
      <c r="J657" s="81"/>
      <c r="K657" s="81"/>
      <c r="L657" s="81"/>
      <c r="M657" s="15"/>
      <c r="N657" s="15"/>
      <c r="O657" s="15"/>
      <c r="P657" s="81"/>
      <c r="Q657" s="81"/>
      <c r="R657" s="81"/>
      <c r="S657" s="81"/>
      <c r="T657" s="81"/>
      <c r="U657" s="81"/>
      <c r="V657" s="81"/>
      <c r="W657" s="81"/>
      <c r="X657" s="15"/>
      <c r="Y657" s="15"/>
      <c r="Z657" s="15"/>
      <c r="AA657" s="15"/>
    </row>
    <row r="658" spans="1:27" ht="15" customHeight="1" x14ac:dyDescent="0.25">
      <c r="A658" s="15"/>
      <c r="B658" s="15"/>
      <c r="C658" s="15"/>
      <c r="D658" s="15"/>
      <c r="E658" s="15"/>
      <c r="F658" s="15"/>
      <c r="G658" s="81"/>
      <c r="H658" s="81"/>
      <c r="I658" s="81"/>
      <c r="J658" s="81"/>
      <c r="K658" s="81"/>
      <c r="L658" s="81"/>
      <c r="M658" s="15"/>
      <c r="N658" s="15"/>
      <c r="O658" s="15"/>
      <c r="P658" s="81"/>
      <c r="Q658" s="81"/>
      <c r="R658" s="81"/>
      <c r="S658" s="81"/>
      <c r="T658" s="81"/>
      <c r="U658" s="81"/>
      <c r="V658" s="81"/>
      <c r="W658" s="81"/>
      <c r="X658" s="15"/>
      <c r="Y658" s="15"/>
      <c r="Z658" s="15"/>
      <c r="AA658" s="15"/>
    </row>
    <row r="659" spans="1:27" ht="15" customHeight="1" x14ac:dyDescent="0.25">
      <c r="A659" s="15"/>
      <c r="B659" s="15"/>
      <c r="C659" s="15"/>
      <c r="D659" s="15"/>
      <c r="E659" s="15"/>
      <c r="F659" s="15"/>
      <c r="G659" s="81"/>
      <c r="H659" s="81"/>
      <c r="I659" s="81"/>
      <c r="J659" s="81"/>
      <c r="K659" s="81"/>
      <c r="L659" s="81"/>
      <c r="M659" s="15"/>
      <c r="N659" s="15"/>
      <c r="O659" s="15"/>
      <c r="P659" s="81"/>
      <c r="Q659" s="81"/>
      <c r="R659" s="81"/>
      <c r="S659" s="81"/>
      <c r="T659" s="81"/>
      <c r="U659" s="81"/>
      <c r="V659" s="81"/>
      <c r="W659" s="81"/>
      <c r="X659" s="15"/>
      <c r="Y659" s="15"/>
      <c r="Z659" s="15"/>
      <c r="AA659" s="15"/>
    </row>
    <row r="660" spans="1:27" ht="15" customHeight="1" x14ac:dyDescent="0.25">
      <c r="A660" s="15"/>
      <c r="B660" s="15"/>
      <c r="C660" s="15"/>
      <c r="D660" s="15"/>
      <c r="E660" s="15"/>
      <c r="F660" s="15"/>
      <c r="G660" s="81"/>
      <c r="H660" s="81"/>
      <c r="I660" s="81"/>
      <c r="J660" s="81"/>
      <c r="K660" s="81"/>
      <c r="L660" s="81"/>
      <c r="M660" s="15"/>
      <c r="N660" s="15"/>
      <c r="O660" s="15"/>
      <c r="P660" s="81"/>
      <c r="Q660" s="81"/>
      <c r="R660" s="81"/>
      <c r="S660" s="81"/>
      <c r="T660" s="81"/>
      <c r="U660" s="81"/>
      <c r="V660" s="81"/>
      <c r="W660" s="81"/>
      <c r="X660" s="15"/>
      <c r="Y660" s="15"/>
      <c r="Z660" s="15"/>
      <c r="AA660" s="15"/>
    </row>
    <row r="661" spans="1:27" ht="15" customHeight="1" x14ac:dyDescent="0.25">
      <c r="A661" s="15"/>
      <c r="B661" s="15"/>
      <c r="C661" s="15"/>
      <c r="D661" s="15"/>
      <c r="E661" s="15"/>
      <c r="F661" s="15"/>
      <c r="G661" s="81"/>
      <c r="H661" s="81"/>
      <c r="I661" s="81"/>
      <c r="J661" s="81"/>
      <c r="K661" s="81"/>
      <c r="L661" s="81"/>
      <c r="M661" s="15"/>
      <c r="N661" s="15"/>
      <c r="O661" s="15"/>
      <c r="P661" s="81"/>
      <c r="Q661" s="81"/>
      <c r="R661" s="81"/>
      <c r="S661" s="81"/>
      <c r="T661" s="81"/>
      <c r="U661" s="81"/>
      <c r="V661" s="81"/>
      <c r="W661" s="81"/>
      <c r="X661" s="15"/>
      <c r="Y661" s="15"/>
      <c r="Z661" s="15"/>
      <c r="AA661" s="15"/>
    </row>
    <row r="662" spans="1:27" ht="15" customHeight="1" x14ac:dyDescent="0.25">
      <c r="A662" s="15"/>
      <c r="B662" s="15"/>
      <c r="C662" s="15"/>
      <c r="D662" s="15"/>
      <c r="E662" s="15"/>
      <c r="F662" s="15"/>
      <c r="G662" s="81"/>
      <c r="H662" s="81"/>
      <c r="I662" s="81"/>
      <c r="J662" s="81"/>
      <c r="K662" s="81"/>
      <c r="L662" s="81"/>
      <c r="M662" s="15"/>
      <c r="N662" s="15"/>
      <c r="O662" s="15"/>
      <c r="P662" s="81"/>
      <c r="Q662" s="81"/>
      <c r="R662" s="81"/>
      <c r="S662" s="81"/>
      <c r="T662" s="81"/>
      <c r="U662" s="81"/>
      <c r="V662" s="81"/>
      <c r="W662" s="81"/>
      <c r="X662" s="15"/>
      <c r="Y662" s="15"/>
      <c r="Z662" s="15"/>
      <c r="AA662" s="15"/>
    </row>
    <row r="663" spans="1:27" ht="15" customHeight="1" x14ac:dyDescent="0.25">
      <c r="A663" s="15"/>
      <c r="B663" s="15"/>
      <c r="C663" s="15"/>
      <c r="D663" s="15"/>
      <c r="E663" s="15"/>
      <c r="F663" s="15"/>
      <c r="G663" s="81"/>
      <c r="H663" s="81"/>
      <c r="I663" s="81"/>
      <c r="J663" s="81"/>
      <c r="K663" s="81"/>
      <c r="L663" s="81"/>
      <c r="M663" s="15"/>
      <c r="N663" s="15"/>
      <c r="O663" s="15"/>
      <c r="P663" s="81"/>
      <c r="Q663" s="81"/>
      <c r="R663" s="81"/>
      <c r="S663" s="81"/>
      <c r="T663" s="81"/>
      <c r="U663" s="81"/>
      <c r="V663" s="81"/>
      <c r="W663" s="81"/>
      <c r="X663" s="15"/>
      <c r="Y663" s="15"/>
      <c r="Z663" s="15"/>
      <c r="AA663" s="15"/>
    </row>
    <row r="664" spans="1:27" ht="15" customHeight="1" x14ac:dyDescent="0.25">
      <c r="A664" s="15"/>
      <c r="B664" s="15"/>
      <c r="C664" s="15"/>
      <c r="D664" s="15"/>
      <c r="E664" s="15"/>
      <c r="F664" s="15"/>
      <c r="G664" s="81"/>
      <c r="H664" s="81"/>
      <c r="I664" s="81"/>
      <c r="J664" s="81"/>
      <c r="K664" s="81"/>
      <c r="L664" s="81"/>
      <c r="M664" s="15"/>
      <c r="N664" s="15"/>
      <c r="O664" s="15"/>
      <c r="P664" s="81"/>
      <c r="Q664" s="81"/>
      <c r="R664" s="81"/>
      <c r="S664" s="81"/>
      <c r="T664" s="81"/>
      <c r="U664" s="81"/>
      <c r="V664" s="81"/>
      <c r="W664" s="81"/>
      <c r="X664" s="15"/>
      <c r="Y664" s="15"/>
      <c r="Z664" s="15"/>
      <c r="AA664" s="15"/>
    </row>
    <row r="665" spans="1:27" ht="15" customHeight="1" x14ac:dyDescent="0.25">
      <c r="A665" s="15"/>
      <c r="B665" s="15"/>
      <c r="C665" s="15"/>
      <c r="D665" s="15"/>
      <c r="E665" s="15"/>
      <c r="F665" s="15"/>
      <c r="G665" s="81"/>
      <c r="H665" s="81"/>
      <c r="I665" s="81"/>
      <c r="J665" s="81"/>
      <c r="K665" s="81"/>
      <c r="L665" s="81"/>
      <c r="M665" s="15"/>
      <c r="N665" s="15"/>
      <c r="O665" s="15"/>
      <c r="P665" s="81"/>
      <c r="Q665" s="81"/>
      <c r="R665" s="81"/>
      <c r="S665" s="81"/>
      <c r="T665" s="81"/>
      <c r="U665" s="81"/>
      <c r="V665" s="81"/>
      <c r="W665" s="81"/>
      <c r="X665" s="15"/>
      <c r="Y665" s="15"/>
      <c r="Z665" s="15"/>
      <c r="AA665" s="15"/>
    </row>
    <row r="666" spans="1:27" ht="15" customHeight="1" x14ac:dyDescent="0.25">
      <c r="A666" s="15"/>
      <c r="B666" s="15"/>
      <c r="C666" s="15"/>
      <c r="D666" s="15"/>
      <c r="E666" s="15"/>
      <c r="F666" s="15"/>
      <c r="G666" s="81"/>
      <c r="H666" s="81"/>
      <c r="I666" s="81"/>
      <c r="J666" s="81"/>
      <c r="K666" s="81"/>
      <c r="L666" s="81"/>
      <c r="M666" s="15"/>
      <c r="N666" s="15"/>
      <c r="O666" s="15"/>
      <c r="P666" s="81"/>
      <c r="Q666" s="81"/>
      <c r="R666" s="81"/>
      <c r="S666" s="81"/>
      <c r="T666" s="81"/>
      <c r="U666" s="81"/>
      <c r="V666" s="81"/>
      <c r="W666" s="81"/>
      <c r="X666" s="15"/>
      <c r="Y666" s="15"/>
      <c r="Z666" s="15"/>
      <c r="AA666" s="15"/>
    </row>
    <row r="667" spans="1:27" ht="15" customHeight="1" x14ac:dyDescent="0.25">
      <c r="A667" s="15"/>
      <c r="B667" s="15"/>
      <c r="C667" s="15"/>
      <c r="D667" s="15"/>
      <c r="E667" s="15"/>
      <c r="F667" s="15"/>
      <c r="G667" s="81"/>
      <c r="H667" s="81"/>
      <c r="I667" s="81"/>
      <c r="J667" s="81"/>
      <c r="K667" s="81"/>
      <c r="L667" s="81"/>
      <c r="M667" s="15"/>
      <c r="N667" s="15"/>
      <c r="O667" s="15"/>
      <c r="P667" s="81"/>
      <c r="Q667" s="81"/>
      <c r="R667" s="81"/>
      <c r="S667" s="81"/>
      <c r="T667" s="81"/>
      <c r="U667" s="81"/>
      <c r="V667" s="81"/>
      <c r="W667" s="81"/>
      <c r="X667" s="15"/>
      <c r="Y667" s="15"/>
      <c r="Z667" s="15"/>
      <c r="AA667" s="15"/>
    </row>
    <row r="668" spans="1:27" ht="15" customHeight="1" x14ac:dyDescent="0.25">
      <c r="A668" s="15"/>
      <c r="B668" s="15"/>
      <c r="C668" s="15"/>
      <c r="D668" s="15"/>
      <c r="E668" s="15"/>
      <c r="F668" s="15"/>
      <c r="G668" s="81"/>
      <c r="H668" s="81"/>
      <c r="I668" s="81"/>
      <c r="J668" s="81"/>
      <c r="K668" s="81"/>
      <c r="L668" s="81"/>
      <c r="M668" s="15"/>
      <c r="N668" s="15"/>
      <c r="O668" s="15"/>
      <c r="P668" s="81"/>
      <c r="Q668" s="81"/>
      <c r="R668" s="81"/>
      <c r="S668" s="81"/>
      <c r="T668" s="81"/>
      <c r="U668" s="81"/>
      <c r="V668" s="81"/>
      <c r="W668" s="81"/>
      <c r="X668" s="15"/>
      <c r="Y668" s="15"/>
      <c r="Z668" s="15"/>
      <c r="AA668" s="15"/>
    </row>
    <row r="669" spans="1:27" ht="15" customHeight="1" x14ac:dyDescent="0.25">
      <c r="A669" s="15"/>
      <c r="B669" s="15"/>
      <c r="C669" s="15"/>
      <c r="D669" s="15"/>
      <c r="E669" s="15"/>
      <c r="F669" s="15"/>
      <c r="G669" s="81"/>
      <c r="H669" s="81"/>
      <c r="I669" s="81"/>
      <c r="J669" s="81"/>
      <c r="K669" s="81"/>
      <c r="L669" s="81"/>
      <c r="M669" s="15"/>
      <c r="N669" s="15"/>
      <c r="O669" s="15"/>
      <c r="P669" s="81"/>
      <c r="Q669" s="81"/>
      <c r="R669" s="81"/>
      <c r="S669" s="81"/>
      <c r="T669" s="81"/>
      <c r="U669" s="81"/>
      <c r="V669" s="81"/>
      <c r="W669" s="81"/>
      <c r="X669" s="15"/>
      <c r="Y669" s="15"/>
      <c r="Z669" s="15"/>
      <c r="AA669" s="15"/>
    </row>
    <row r="670" spans="1:27" ht="15" customHeight="1" x14ac:dyDescent="0.25">
      <c r="A670" s="15"/>
      <c r="B670" s="15"/>
      <c r="C670" s="15"/>
      <c r="D670" s="15"/>
      <c r="E670" s="15"/>
      <c r="F670" s="15"/>
      <c r="G670" s="81"/>
      <c r="H670" s="81"/>
      <c r="I670" s="81"/>
      <c r="J670" s="81"/>
      <c r="K670" s="81"/>
      <c r="L670" s="81"/>
      <c r="M670" s="15"/>
      <c r="N670" s="15"/>
      <c r="O670" s="15"/>
      <c r="P670" s="81"/>
      <c r="Q670" s="81"/>
      <c r="R670" s="81"/>
      <c r="S670" s="81"/>
      <c r="T670" s="81"/>
      <c r="U670" s="81"/>
      <c r="V670" s="81"/>
      <c r="W670" s="81"/>
      <c r="X670" s="15"/>
      <c r="Y670" s="15"/>
      <c r="Z670" s="15"/>
      <c r="AA670" s="15"/>
    </row>
    <row r="671" spans="1:27" ht="15" customHeight="1" x14ac:dyDescent="0.25">
      <c r="A671" s="15"/>
      <c r="B671" s="15"/>
      <c r="C671" s="15"/>
      <c r="D671" s="15"/>
      <c r="E671" s="15"/>
      <c r="F671" s="15"/>
      <c r="G671" s="81"/>
      <c r="H671" s="81"/>
      <c r="I671" s="81"/>
      <c r="J671" s="81"/>
      <c r="K671" s="81"/>
      <c r="L671" s="81"/>
      <c r="M671" s="15"/>
      <c r="N671" s="15"/>
      <c r="O671" s="15"/>
      <c r="P671" s="81"/>
      <c r="Q671" s="81"/>
      <c r="R671" s="81"/>
      <c r="S671" s="81"/>
      <c r="T671" s="81"/>
      <c r="U671" s="81"/>
      <c r="V671" s="81"/>
      <c r="W671" s="81"/>
      <c r="X671" s="15"/>
      <c r="Y671" s="15"/>
      <c r="Z671" s="15"/>
      <c r="AA671" s="15"/>
    </row>
    <row r="672" spans="1:27" ht="15" customHeight="1" x14ac:dyDescent="0.25">
      <c r="A672" s="15"/>
      <c r="B672" s="15"/>
      <c r="C672" s="15"/>
      <c r="D672" s="15"/>
      <c r="E672" s="15"/>
      <c r="F672" s="15"/>
      <c r="G672" s="81"/>
      <c r="H672" s="81"/>
      <c r="I672" s="81"/>
      <c r="J672" s="81"/>
      <c r="K672" s="81"/>
      <c r="L672" s="81"/>
      <c r="M672" s="15"/>
      <c r="N672" s="15"/>
      <c r="O672" s="15"/>
      <c r="P672" s="81"/>
      <c r="Q672" s="81"/>
      <c r="R672" s="81"/>
      <c r="S672" s="81"/>
      <c r="T672" s="81"/>
      <c r="U672" s="81"/>
      <c r="V672" s="81"/>
      <c r="W672" s="81"/>
      <c r="X672" s="15"/>
      <c r="Y672" s="15"/>
      <c r="Z672" s="15"/>
      <c r="AA672" s="15"/>
    </row>
    <row r="673" spans="1:27" ht="15" customHeight="1" x14ac:dyDescent="0.25">
      <c r="A673" s="15"/>
      <c r="B673" s="15"/>
      <c r="C673" s="15"/>
      <c r="D673" s="15"/>
      <c r="E673" s="15"/>
      <c r="F673" s="15"/>
      <c r="G673" s="81"/>
      <c r="H673" s="81"/>
      <c r="I673" s="81"/>
      <c r="J673" s="81"/>
      <c r="K673" s="81"/>
      <c r="L673" s="81"/>
      <c r="M673" s="15"/>
      <c r="N673" s="15"/>
      <c r="O673" s="15"/>
      <c r="P673" s="81"/>
      <c r="Q673" s="81"/>
      <c r="R673" s="81"/>
      <c r="S673" s="81"/>
      <c r="T673" s="81"/>
      <c r="U673" s="81"/>
      <c r="V673" s="81"/>
      <c r="W673" s="81"/>
      <c r="X673" s="15"/>
      <c r="Y673" s="15"/>
      <c r="Z673" s="15"/>
      <c r="AA673" s="15"/>
    </row>
    <row r="674" spans="1:27" ht="15" customHeight="1" x14ac:dyDescent="0.25">
      <c r="A674" s="15"/>
      <c r="B674" s="15"/>
      <c r="C674" s="15"/>
      <c r="D674" s="15"/>
      <c r="E674" s="15"/>
      <c r="F674" s="15"/>
      <c r="G674" s="81"/>
      <c r="H674" s="81"/>
      <c r="I674" s="81"/>
      <c r="J674" s="81"/>
      <c r="K674" s="81"/>
      <c r="L674" s="81"/>
      <c r="M674" s="15"/>
      <c r="N674" s="15"/>
      <c r="O674" s="15"/>
      <c r="P674" s="81"/>
      <c r="Q674" s="81"/>
      <c r="R674" s="81"/>
      <c r="S674" s="81"/>
      <c r="T674" s="81"/>
      <c r="U674" s="81"/>
      <c r="V674" s="81"/>
      <c r="W674" s="81"/>
      <c r="X674" s="15"/>
      <c r="Y674" s="15"/>
      <c r="Z674" s="15"/>
      <c r="AA674" s="15"/>
    </row>
    <row r="675" spans="1:27" ht="15" customHeight="1" x14ac:dyDescent="0.25">
      <c r="A675" s="15"/>
      <c r="B675" s="15"/>
      <c r="C675" s="15"/>
      <c r="D675" s="15"/>
      <c r="E675" s="15"/>
      <c r="F675" s="15"/>
      <c r="G675" s="81"/>
      <c r="H675" s="81"/>
      <c r="I675" s="81"/>
      <c r="J675" s="81"/>
      <c r="K675" s="81"/>
      <c r="L675" s="81"/>
      <c r="M675" s="15"/>
      <c r="N675" s="15"/>
      <c r="O675" s="15"/>
      <c r="P675" s="81"/>
      <c r="Q675" s="81"/>
      <c r="R675" s="81"/>
      <c r="S675" s="81"/>
      <c r="T675" s="81"/>
      <c r="U675" s="81"/>
      <c r="V675" s="81"/>
      <c r="W675" s="81"/>
      <c r="X675" s="15"/>
      <c r="Y675" s="15"/>
      <c r="Z675" s="15"/>
      <c r="AA675" s="15"/>
    </row>
    <row r="676" spans="1:27" ht="15" customHeight="1" x14ac:dyDescent="0.25">
      <c r="A676" s="15"/>
      <c r="B676" s="15"/>
      <c r="C676" s="15"/>
      <c r="D676" s="15"/>
      <c r="E676" s="15"/>
      <c r="F676" s="15"/>
      <c r="G676" s="81"/>
      <c r="H676" s="81"/>
      <c r="I676" s="81"/>
      <c r="J676" s="81"/>
      <c r="K676" s="81"/>
      <c r="L676" s="81"/>
      <c r="M676" s="15"/>
      <c r="N676" s="15"/>
      <c r="O676" s="15"/>
      <c r="P676" s="81"/>
      <c r="Q676" s="81"/>
      <c r="R676" s="81"/>
      <c r="S676" s="81"/>
      <c r="T676" s="81"/>
      <c r="U676" s="81"/>
      <c r="V676" s="81"/>
      <c r="W676" s="81"/>
      <c r="X676" s="15"/>
      <c r="Y676" s="15"/>
      <c r="Z676" s="15"/>
      <c r="AA676" s="15"/>
    </row>
    <row r="677" spans="1:27" ht="15" customHeight="1" x14ac:dyDescent="0.25">
      <c r="A677" s="15"/>
      <c r="B677" s="15"/>
      <c r="C677" s="15"/>
      <c r="D677" s="15"/>
      <c r="E677" s="15"/>
      <c r="F677" s="15"/>
      <c r="G677" s="81"/>
      <c r="H677" s="81"/>
      <c r="I677" s="81"/>
      <c r="J677" s="81"/>
      <c r="K677" s="81"/>
      <c r="L677" s="81"/>
      <c r="M677" s="15"/>
      <c r="N677" s="15"/>
      <c r="O677" s="15"/>
      <c r="P677" s="81"/>
      <c r="Q677" s="81"/>
      <c r="R677" s="81"/>
      <c r="S677" s="81"/>
      <c r="T677" s="81"/>
      <c r="U677" s="81"/>
      <c r="V677" s="81"/>
      <c r="W677" s="81"/>
      <c r="X677" s="15"/>
      <c r="Y677" s="15"/>
      <c r="Z677" s="15"/>
      <c r="AA677" s="15"/>
    </row>
    <row r="678" spans="1:27" ht="15" customHeight="1" x14ac:dyDescent="0.25">
      <c r="A678" s="15"/>
      <c r="B678" s="15"/>
      <c r="C678" s="15"/>
      <c r="D678" s="15"/>
      <c r="E678" s="15"/>
      <c r="F678" s="15"/>
      <c r="G678" s="81"/>
      <c r="H678" s="81"/>
      <c r="I678" s="81"/>
      <c r="J678" s="81"/>
      <c r="K678" s="81"/>
      <c r="L678" s="81"/>
      <c r="M678" s="15"/>
      <c r="N678" s="15"/>
      <c r="O678" s="15"/>
      <c r="P678" s="81"/>
      <c r="Q678" s="81"/>
      <c r="R678" s="81"/>
      <c r="S678" s="81"/>
      <c r="T678" s="81"/>
      <c r="U678" s="81"/>
      <c r="V678" s="81"/>
      <c r="W678" s="81"/>
      <c r="X678" s="15"/>
      <c r="Y678" s="15"/>
      <c r="Z678" s="15"/>
      <c r="AA678" s="15"/>
    </row>
    <row r="679" spans="1:27" ht="15" customHeight="1" x14ac:dyDescent="0.25">
      <c r="A679" s="15"/>
      <c r="B679" s="15"/>
      <c r="C679" s="15"/>
      <c r="D679" s="15"/>
      <c r="E679" s="15"/>
      <c r="F679" s="15"/>
      <c r="G679" s="81"/>
      <c r="H679" s="81"/>
      <c r="I679" s="81"/>
      <c r="J679" s="81"/>
      <c r="K679" s="81"/>
      <c r="L679" s="81"/>
      <c r="M679" s="15"/>
      <c r="N679" s="15"/>
      <c r="O679" s="15"/>
      <c r="P679" s="81"/>
      <c r="Q679" s="81"/>
      <c r="R679" s="81"/>
      <c r="S679" s="81"/>
      <c r="T679" s="81"/>
      <c r="U679" s="81"/>
      <c r="V679" s="81"/>
      <c r="W679" s="81"/>
      <c r="X679" s="15"/>
      <c r="Y679" s="15"/>
      <c r="Z679" s="15"/>
      <c r="AA679" s="15"/>
    </row>
    <row r="680" spans="1:27" ht="15" customHeight="1" x14ac:dyDescent="0.25">
      <c r="A680" s="15"/>
      <c r="B680" s="15"/>
      <c r="C680" s="15"/>
      <c r="D680" s="15"/>
      <c r="E680" s="15"/>
      <c r="F680" s="15"/>
      <c r="G680" s="81"/>
      <c r="H680" s="81"/>
      <c r="I680" s="81"/>
      <c r="J680" s="81"/>
      <c r="K680" s="81"/>
      <c r="L680" s="81"/>
      <c r="M680" s="15"/>
      <c r="N680" s="15"/>
      <c r="O680" s="15"/>
      <c r="P680" s="81"/>
      <c r="Q680" s="81"/>
      <c r="R680" s="81"/>
      <c r="S680" s="81"/>
      <c r="T680" s="81"/>
      <c r="U680" s="81"/>
      <c r="V680" s="81"/>
      <c r="W680" s="81"/>
      <c r="X680" s="15"/>
      <c r="Y680" s="15"/>
      <c r="Z680" s="15"/>
      <c r="AA680" s="15"/>
    </row>
    <row r="681" spans="1:27" ht="15" customHeight="1" x14ac:dyDescent="0.25">
      <c r="A681" s="15"/>
      <c r="B681" s="15"/>
      <c r="C681" s="15"/>
      <c r="D681" s="15"/>
      <c r="E681" s="15"/>
      <c r="F681" s="15"/>
      <c r="G681" s="81"/>
      <c r="H681" s="81"/>
      <c r="I681" s="81"/>
      <c r="J681" s="81"/>
      <c r="K681" s="81"/>
      <c r="L681" s="81"/>
      <c r="M681" s="15"/>
      <c r="N681" s="15"/>
      <c r="O681" s="15"/>
      <c r="P681" s="81"/>
      <c r="Q681" s="81"/>
      <c r="R681" s="81"/>
      <c r="S681" s="81"/>
      <c r="T681" s="81"/>
      <c r="U681" s="81"/>
      <c r="V681" s="81"/>
      <c r="W681" s="81"/>
      <c r="X681" s="15"/>
      <c r="Y681" s="15"/>
      <c r="Z681" s="15"/>
      <c r="AA681" s="15"/>
    </row>
    <row r="682" spans="1:27" ht="15" customHeight="1" x14ac:dyDescent="0.25">
      <c r="A682" s="15"/>
      <c r="B682" s="15"/>
      <c r="C682" s="15"/>
      <c r="D682" s="15"/>
      <c r="E682" s="15"/>
      <c r="F682" s="15"/>
      <c r="G682" s="81"/>
      <c r="H682" s="81"/>
      <c r="I682" s="81"/>
      <c r="J682" s="81"/>
      <c r="K682" s="81"/>
      <c r="L682" s="81"/>
      <c r="M682" s="15"/>
      <c r="N682" s="15"/>
      <c r="O682" s="15"/>
      <c r="P682" s="81"/>
      <c r="Q682" s="81"/>
      <c r="R682" s="81"/>
      <c r="S682" s="81"/>
      <c r="T682" s="81"/>
      <c r="U682" s="81"/>
      <c r="V682" s="81"/>
      <c r="W682" s="81"/>
      <c r="X682" s="15"/>
      <c r="Y682" s="15"/>
      <c r="Z682" s="15"/>
      <c r="AA682" s="15"/>
    </row>
    <row r="683" spans="1:27" ht="15" customHeight="1" x14ac:dyDescent="0.25">
      <c r="A683" s="15"/>
      <c r="B683" s="15"/>
      <c r="C683" s="15"/>
      <c r="D683" s="15"/>
      <c r="E683" s="15"/>
      <c r="F683" s="15"/>
      <c r="G683" s="81"/>
      <c r="H683" s="81"/>
      <c r="I683" s="81"/>
      <c r="J683" s="81"/>
      <c r="K683" s="81"/>
      <c r="L683" s="81"/>
      <c r="M683" s="15"/>
      <c r="N683" s="15"/>
      <c r="O683" s="15"/>
      <c r="P683" s="81"/>
      <c r="Q683" s="81"/>
      <c r="R683" s="81"/>
      <c r="S683" s="81"/>
      <c r="T683" s="81"/>
      <c r="U683" s="81"/>
      <c r="V683" s="81"/>
      <c r="W683" s="81"/>
      <c r="X683" s="15"/>
      <c r="Y683" s="15"/>
      <c r="Z683" s="15"/>
      <c r="AA683" s="15"/>
    </row>
    <row r="684" spans="1:27" ht="15" customHeight="1" x14ac:dyDescent="0.25">
      <c r="A684" s="15"/>
      <c r="B684" s="15"/>
      <c r="C684" s="15"/>
      <c r="D684" s="15"/>
      <c r="E684" s="15"/>
      <c r="F684" s="15"/>
      <c r="G684" s="81"/>
      <c r="H684" s="81"/>
      <c r="I684" s="81"/>
      <c r="J684" s="81"/>
      <c r="K684" s="81"/>
      <c r="L684" s="81"/>
      <c r="M684" s="15"/>
      <c r="N684" s="15"/>
      <c r="O684" s="15"/>
      <c r="P684" s="81"/>
      <c r="Q684" s="81"/>
      <c r="R684" s="81"/>
      <c r="S684" s="81"/>
      <c r="T684" s="81"/>
      <c r="U684" s="81"/>
      <c r="V684" s="81"/>
      <c r="W684" s="81"/>
      <c r="X684" s="15"/>
      <c r="Y684" s="15"/>
      <c r="Z684" s="15"/>
      <c r="AA684" s="15"/>
    </row>
    <row r="685" spans="1:27" ht="15" customHeight="1" x14ac:dyDescent="0.25">
      <c r="A685" s="15"/>
      <c r="B685" s="15"/>
      <c r="C685" s="15"/>
      <c r="D685" s="15"/>
      <c r="E685" s="15"/>
      <c r="F685" s="15"/>
      <c r="G685" s="81"/>
      <c r="H685" s="81"/>
      <c r="I685" s="81"/>
      <c r="J685" s="81"/>
      <c r="K685" s="81"/>
      <c r="L685" s="81"/>
      <c r="M685" s="15"/>
      <c r="N685" s="15"/>
      <c r="O685" s="15"/>
      <c r="P685" s="81"/>
      <c r="Q685" s="81"/>
      <c r="R685" s="81"/>
      <c r="S685" s="81"/>
      <c r="T685" s="81"/>
      <c r="U685" s="81"/>
      <c r="V685" s="81"/>
      <c r="W685" s="81"/>
      <c r="X685" s="15"/>
      <c r="Y685" s="15"/>
      <c r="Z685" s="15"/>
      <c r="AA685" s="15"/>
    </row>
    <row r="686" spans="1:27" ht="15" customHeight="1" x14ac:dyDescent="0.25">
      <c r="A686" s="15"/>
      <c r="B686" s="15"/>
      <c r="C686" s="15"/>
      <c r="D686" s="15"/>
      <c r="E686" s="15"/>
      <c r="F686" s="15"/>
      <c r="G686" s="81"/>
      <c r="H686" s="81"/>
      <c r="I686" s="81"/>
      <c r="J686" s="81"/>
      <c r="K686" s="81"/>
      <c r="L686" s="81"/>
      <c r="M686" s="15"/>
      <c r="N686" s="15"/>
      <c r="O686" s="15"/>
      <c r="P686" s="81"/>
      <c r="Q686" s="81"/>
      <c r="R686" s="81"/>
      <c r="S686" s="81"/>
      <c r="T686" s="81"/>
      <c r="U686" s="81"/>
      <c r="V686" s="81"/>
      <c r="W686" s="81"/>
      <c r="X686" s="15"/>
      <c r="Y686" s="15"/>
      <c r="Z686" s="15"/>
      <c r="AA686" s="15"/>
    </row>
    <row r="687" spans="1:27" ht="15" customHeight="1" x14ac:dyDescent="0.25">
      <c r="A687" s="15"/>
      <c r="B687" s="15"/>
      <c r="C687" s="15"/>
      <c r="D687" s="15"/>
      <c r="E687" s="15"/>
      <c r="F687" s="15"/>
      <c r="G687" s="81"/>
      <c r="H687" s="81"/>
      <c r="I687" s="81"/>
      <c r="J687" s="81"/>
      <c r="K687" s="81"/>
      <c r="L687" s="81"/>
      <c r="M687" s="15"/>
      <c r="N687" s="15"/>
      <c r="O687" s="15"/>
      <c r="P687" s="81"/>
      <c r="Q687" s="81"/>
      <c r="R687" s="81"/>
      <c r="S687" s="81"/>
      <c r="T687" s="81"/>
      <c r="U687" s="81"/>
      <c r="V687" s="81"/>
      <c r="W687" s="81"/>
      <c r="X687" s="15"/>
      <c r="Y687" s="15"/>
      <c r="Z687" s="15"/>
      <c r="AA687" s="15"/>
    </row>
    <row r="688" spans="1:27" ht="15" customHeight="1" x14ac:dyDescent="0.25">
      <c r="A688" s="15"/>
      <c r="B688" s="15"/>
      <c r="C688" s="15"/>
      <c r="D688" s="15"/>
      <c r="E688" s="15"/>
      <c r="F688" s="15"/>
      <c r="G688" s="81"/>
      <c r="H688" s="81"/>
      <c r="I688" s="81"/>
      <c r="J688" s="81"/>
      <c r="K688" s="81"/>
      <c r="L688" s="81"/>
      <c r="M688" s="15"/>
      <c r="N688" s="15"/>
      <c r="O688" s="15"/>
      <c r="P688" s="81"/>
      <c r="Q688" s="81"/>
      <c r="R688" s="81"/>
      <c r="S688" s="81"/>
      <c r="T688" s="81"/>
      <c r="U688" s="81"/>
      <c r="V688" s="81"/>
      <c r="W688" s="81"/>
      <c r="X688" s="15"/>
      <c r="Y688" s="15"/>
      <c r="Z688" s="15"/>
      <c r="AA688" s="15"/>
    </row>
    <row r="689" spans="1:27" ht="15" customHeight="1" x14ac:dyDescent="0.25">
      <c r="A689" s="15"/>
      <c r="B689" s="15"/>
      <c r="C689" s="15"/>
      <c r="D689" s="15"/>
      <c r="E689" s="15"/>
      <c r="F689" s="15"/>
      <c r="G689" s="81"/>
      <c r="H689" s="81"/>
      <c r="I689" s="81"/>
      <c r="J689" s="81"/>
      <c r="K689" s="81"/>
      <c r="L689" s="81"/>
      <c r="M689" s="15"/>
      <c r="N689" s="15"/>
      <c r="O689" s="15"/>
      <c r="P689" s="81"/>
      <c r="Q689" s="81"/>
      <c r="R689" s="81"/>
      <c r="S689" s="81"/>
      <c r="T689" s="81"/>
      <c r="U689" s="81"/>
      <c r="V689" s="81"/>
      <c r="W689" s="81"/>
      <c r="X689" s="15"/>
      <c r="Y689" s="15"/>
      <c r="Z689" s="15"/>
      <c r="AA689" s="15"/>
    </row>
    <row r="690" spans="1:27" ht="15" customHeight="1" x14ac:dyDescent="0.25">
      <c r="A690" s="15"/>
      <c r="B690" s="15"/>
      <c r="C690" s="15"/>
      <c r="D690" s="15"/>
      <c r="E690" s="15"/>
      <c r="F690" s="15"/>
      <c r="G690" s="81"/>
      <c r="H690" s="81"/>
      <c r="I690" s="81"/>
      <c r="J690" s="81"/>
      <c r="K690" s="81"/>
      <c r="L690" s="81"/>
      <c r="M690" s="15"/>
      <c r="N690" s="15"/>
      <c r="O690" s="15"/>
      <c r="P690" s="81"/>
      <c r="Q690" s="81"/>
      <c r="R690" s="81"/>
      <c r="S690" s="81"/>
      <c r="T690" s="81"/>
      <c r="U690" s="81"/>
      <c r="V690" s="81"/>
      <c r="W690" s="81"/>
      <c r="X690" s="15"/>
      <c r="Y690" s="15"/>
      <c r="Z690" s="15"/>
      <c r="AA690" s="15"/>
    </row>
    <row r="691" spans="1:27" ht="15" customHeight="1" x14ac:dyDescent="0.25">
      <c r="A691" s="15"/>
      <c r="B691" s="15"/>
      <c r="C691" s="15"/>
      <c r="D691" s="15"/>
      <c r="E691" s="15"/>
      <c r="F691" s="15"/>
      <c r="G691" s="81"/>
      <c r="H691" s="81"/>
      <c r="I691" s="81"/>
      <c r="J691" s="81"/>
      <c r="K691" s="81"/>
      <c r="L691" s="81"/>
      <c r="M691" s="15"/>
      <c r="N691" s="15"/>
      <c r="O691" s="15"/>
      <c r="P691" s="81"/>
      <c r="Q691" s="81"/>
      <c r="R691" s="81"/>
      <c r="S691" s="81"/>
      <c r="T691" s="81"/>
      <c r="U691" s="81"/>
      <c r="V691" s="81"/>
      <c r="W691" s="81"/>
      <c r="X691" s="15"/>
      <c r="Y691" s="15"/>
      <c r="Z691" s="15"/>
      <c r="AA691" s="15"/>
    </row>
    <row r="692" spans="1:27" ht="15" customHeight="1" x14ac:dyDescent="0.25">
      <c r="A692" s="15"/>
      <c r="B692" s="15"/>
      <c r="C692" s="15"/>
      <c r="D692" s="15"/>
      <c r="E692" s="15"/>
      <c r="F692" s="15"/>
      <c r="G692" s="81"/>
      <c r="H692" s="81"/>
      <c r="I692" s="81"/>
      <c r="J692" s="81"/>
      <c r="K692" s="81"/>
      <c r="L692" s="81"/>
      <c r="M692" s="15"/>
      <c r="N692" s="15"/>
      <c r="O692" s="15"/>
      <c r="P692" s="81"/>
      <c r="Q692" s="81"/>
      <c r="R692" s="81"/>
      <c r="S692" s="81"/>
      <c r="T692" s="81"/>
      <c r="U692" s="81"/>
      <c r="V692" s="81"/>
      <c r="W692" s="81"/>
      <c r="X692" s="15"/>
      <c r="Y692" s="15"/>
      <c r="Z692" s="15"/>
      <c r="AA692" s="15"/>
    </row>
    <row r="693" spans="1:27" ht="15" customHeight="1" x14ac:dyDescent="0.25">
      <c r="A693" s="15"/>
      <c r="B693" s="15"/>
      <c r="C693" s="15"/>
      <c r="D693" s="15"/>
      <c r="E693" s="15"/>
      <c r="F693" s="15"/>
      <c r="G693" s="81"/>
      <c r="H693" s="81"/>
      <c r="I693" s="81"/>
      <c r="J693" s="81"/>
      <c r="K693" s="81"/>
      <c r="L693" s="81"/>
      <c r="M693" s="15"/>
      <c r="N693" s="15"/>
      <c r="O693" s="15"/>
      <c r="P693" s="81"/>
      <c r="Q693" s="81"/>
      <c r="R693" s="81"/>
      <c r="S693" s="81"/>
      <c r="T693" s="81"/>
      <c r="U693" s="81"/>
      <c r="V693" s="81"/>
      <c r="W693" s="81"/>
      <c r="X693" s="15"/>
      <c r="Y693" s="15"/>
      <c r="Z693" s="15"/>
      <c r="AA693" s="15"/>
    </row>
    <row r="694" spans="1:27" ht="15" customHeight="1" x14ac:dyDescent="0.25">
      <c r="A694" s="15"/>
      <c r="B694" s="15"/>
      <c r="C694" s="15"/>
      <c r="D694" s="15"/>
      <c r="E694" s="15"/>
      <c r="F694" s="15"/>
      <c r="G694" s="81"/>
      <c r="H694" s="81"/>
      <c r="I694" s="81"/>
      <c r="J694" s="81"/>
      <c r="K694" s="81"/>
      <c r="L694" s="81"/>
      <c r="M694" s="15"/>
      <c r="N694" s="15"/>
      <c r="O694" s="15"/>
      <c r="P694" s="81"/>
      <c r="Q694" s="81"/>
      <c r="R694" s="81"/>
      <c r="S694" s="81"/>
      <c r="T694" s="81"/>
      <c r="U694" s="81"/>
      <c r="V694" s="81"/>
      <c r="W694" s="81"/>
      <c r="X694" s="15"/>
      <c r="Y694" s="15"/>
      <c r="Z694" s="15"/>
      <c r="AA694" s="15"/>
    </row>
    <row r="695" spans="1:27" ht="15" customHeight="1" x14ac:dyDescent="0.25">
      <c r="A695" s="15"/>
      <c r="B695" s="15"/>
      <c r="C695" s="15"/>
      <c r="D695" s="15"/>
      <c r="E695" s="15"/>
      <c r="F695" s="15"/>
      <c r="G695" s="81"/>
      <c r="H695" s="81"/>
      <c r="I695" s="81"/>
      <c r="J695" s="81"/>
      <c r="K695" s="81"/>
      <c r="L695" s="81"/>
      <c r="M695" s="15"/>
      <c r="N695" s="15"/>
      <c r="O695" s="15"/>
      <c r="P695" s="81"/>
      <c r="Q695" s="81"/>
      <c r="R695" s="81"/>
      <c r="S695" s="81"/>
      <c r="T695" s="81"/>
      <c r="U695" s="81"/>
      <c r="V695" s="81"/>
      <c r="W695" s="81"/>
      <c r="X695" s="15"/>
      <c r="Y695" s="15"/>
      <c r="Z695" s="15"/>
      <c r="AA695" s="15"/>
    </row>
    <row r="696" spans="1:27" ht="15" customHeight="1" x14ac:dyDescent="0.25">
      <c r="A696" s="15"/>
      <c r="B696" s="15"/>
      <c r="C696" s="15"/>
      <c r="D696" s="15"/>
      <c r="E696" s="15"/>
      <c r="F696" s="15"/>
      <c r="G696" s="81"/>
      <c r="H696" s="81"/>
      <c r="I696" s="81"/>
      <c r="J696" s="81"/>
      <c r="K696" s="81"/>
      <c r="L696" s="81"/>
      <c r="M696" s="15"/>
      <c r="N696" s="15"/>
      <c r="O696" s="15"/>
      <c r="P696" s="81"/>
      <c r="Q696" s="81"/>
      <c r="R696" s="81"/>
      <c r="S696" s="81"/>
      <c r="T696" s="81"/>
      <c r="U696" s="81"/>
      <c r="V696" s="81"/>
      <c r="W696" s="81"/>
      <c r="X696" s="15"/>
      <c r="Y696" s="15"/>
      <c r="Z696" s="15"/>
      <c r="AA696" s="15"/>
    </row>
    <row r="697" spans="1:27" ht="15" customHeight="1" x14ac:dyDescent="0.25">
      <c r="A697" s="15"/>
      <c r="B697" s="15"/>
      <c r="C697" s="15"/>
      <c r="D697" s="15"/>
      <c r="E697" s="15"/>
      <c r="F697" s="15"/>
      <c r="G697" s="81"/>
      <c r="H697" s="81"/>
      <c r="I697" s="81"/>
      <c r="J697" s="81"/>
      <c r="K697" s="81"/>
      <c r="L697" s="81"/>
      <c r="M697" s="15"/>
      <c r="N697" s="15"/>
      <c r="O697" s="15"/>
      <c r="P697" s="81"/>
      <c r="Q697" s="81"/>
      <c r="R697" s="81"/>
      <c r="S697" s="81"/>
      <c r="T697" s="81"/>
      <c r="U697" s="81"/>
      <c r="V697" s="81"/>
      <c r="W697" s="81"/>
      <c r="X697" s="15"/>
      <c r="Y697" s="15"/>
      <c r="Z697" s="15"/>
      <c r="AA697" s="15"/>
    </row>
    <row r="698" spans="1:27" ht="15" customHeight="1" x14ac:dyDescent="0.25">
      <c r="A698" s="15"/>
      <c r="B698" s="15"/>
      <c r="C698" s="15"/>
      <c r="D698" s="15"/>
      <c r="E698" s="15"/>
      <c r="F698" s="15"/>
      <c r="G698" s="81"/>
      <c r="H698" s="81"/>
      <c r="I698" s="81"/>
      <c r="J698" s="81"/>
      <c r="K698" s="81"/>
      <c r="L698" s="81"/>
      <c r="M698" s="15"/>
      <c r="N698" s="15"/>
      <c r="O698" s="15"/>
      <c r="P698" s="81"/>
      <c r="Q698" s="81"/>
      <c r="R698" s="81"/>
      <c r="S698" s="81"/>
      <c r="T698" s="81"/>
      <c r="U698" s="81"/>
      <c r="V698" s="81"/>
      <c r="W698" s="81"/>
      <c r="X698" s="15"/>
      <c r="Y698" s="15"/>
      <c r="Z698" s="15"/>
      <c r="AA698" s="15"/>
    </row>
    <row r="699" spans="1:27" ht="15" customHeight="1" x14ac:dyDescent="0.25">
      <c r="A699" s="15"/>
      <c r="B699" s="15"/>
      <c r="C699" s="15"/>
      <c r="D699" s="15"/>
      <c r="E699" s="15"/>
      <c r="F699" s="15"/>
      <c r="G699" s="81"/>
      <c r="H699" s="81"/>
      <c r="I699" s="81"/>
      <c r="J699" s="81"/>
      <c r="K699" s="81"/>
      <c r="L699" s="81"/>
      <c r="M699" s="15"/>
      <c r="N699" s="15"/>
      <c r="O699" s="15"/>
      <c r="P699" s="81"/>
      <c r="Q699" s="81"/>
      <c r="R699" s="81"/>
      <c r="S699" s="81"/>
      <c r="T699" s="81"/>
      <c r="U699" s="81"/>
      <c r="V699" s="81"/>
      <c r="W699" s="81"/>
      <c r="X699" s="15"/>
      <c r="Y699" s="15"/>
      <c r="Z699" s="15"/>
      <c r="AA699" s="15"/>
    </row>
    <row r="700" spans="1:27" ht="15" customHeight="1" x14ac:dyDescent="0.25">
      <c r="A700" s="15"/>
      <c r="B700" s="15"/>
      <c r="C700" s="15"/>
      <c r="D700" s="15"/>
      <c r="E700" s="15"/>
      <c r="F700" s="15"/>
      <c r="G700" s="81"/>
      <c r="H700" s="81"/>
      <c r="I700" s="81"/>
      <c r="J700" s="81"/>
      <c r="K700" s="81"/>
      <c r="L700" s="81"/>
      <c r="M700" s="15"/>
      <c r="N700" s="15"/>
      <c r="O700" s="15"/>
      <c r="P700" s="81"/>
      <c r="Q700" s="81"/>
      <c r="R700" s="81"/>
      <c r="S700" s="81"/>
      <c r="T700" s="81"/>
      <c r="U700" s="81"/>
      <c r="V700" s="81"/>
      <c r="W700" s="81"/>
      <c r="X700" s="15"/>
      <c r="Y700" s="15"/>
      <c r="Z700" s="15"/>
      <c r="AA700" s="15"/>
    </row>
    <row r="701" spans="1:27" ht="15" customHeight="1" x14ac:dyDescent="0.25">
      <c r="A701" s="15"/>
      <c r="B701" s="15"/>
      <c r="C701" s="15"/>
      <c r="D701" s="15"/>
      <c r="E701" s="15"/>
      <c r="F701" s="15"/>
      <c r="G701" s="81"/>
      <c r="H701" s="81"/>
      <c r="I701" s="81"/>
      <c r="J701" s="81"/>
      <c r="K701" s="81"/>
      <c r="L701" s="81"/>
      <c r="M701" s="15"/>
      <c r="N701" s="15"/>
      <c r="O701" s="15"/>
      <c r="P701" s="81"/>
      <c r="Q701" s="81"/>
      <c r="R701" s="81"/>
      <c r="S701" s="81"/>
      <c r="T701" s="81"/>
      <c r="U701" s="81"/>
      <c r="V701" s="81"/>
      <c r="W701" s="81"/>
      <c r="X701" s="15"/>
      <c r="Y701" s="15"/>
      <c r="Z701" s="15"/>
      <c r="AA701" s="15"/>
    </row>
    <row r="702" spans="1:27" ht="15" customHeight="1" x14ac:dyDescent="0.25">
      <c r="A702" s="15"/>
      <c r="B702" s="15"/>
      <c r="C702" s="15"/>
      <c r="D702" s="15"/>
      <c r="E702" s="15"/>
      <c r="F702" s="15"/>
      <c r="G702" s="81"/>
      <c r="H702" s="81"/>
      <c r="I702" s="81"/>
      <c r="J702" s="81"/>
      <c r="K702" s="81"/>
      <c r="L702" s="81"/>
      <c r="M702" s="15"/>
      <c r="N702" s="15"/>
      <c r="O702" s="15"/>
      <c r="P702" s="81"/>
      <c r="Q702" s="81"/>
      <c r="R702" s="81"/>
      <c r="S702" s="81"/>
      <c r="T702" s="81"/>
      <c r="U702" s="81"/>
      <c r="V702" s="81"/>
      <c r="W702" s="81"/>
      <c r="X702" s="15"/>
      <c r="Y702" s="15"/>
      <c r="Z702" s="15"/>
      <c r="AA702" s="15"/>
    </row>
    <row r="703" spans="1:27" ht="15" customHeight="1" x14ac:dyDescent="0.25">
      <c r="A703" s="15"/>
      <c r="B703" s="15"/>
      <c r="C703" s="15"/>
      <c r="D703" s="15"/>
      <c r="E703" s="15"/>
      <c r="F703" s="15"/>
      <c r="G703" s="81"/>
      <c r="H703" s="81"/>
      <c r="I703" s="81"/>
      <c r="J703" s="81"/>
      <c r="K703" s="81"/>
      <c r="L703" s="81"/>
      <c r="M703" s="15"/>
      <c r="N703" s="15"/>
      <c r="O703" s="15"/>
      <c r="P703" s="81"/>
      <c r="Q703" s="81"/>
      <c r="R703" s="81"/>
      <c r="S703" s="81"/>
      <c r="T703" s="81"/>
      <c r="U703" s="81"/>
      <c r="V703" s="81"/>
      <c r="W703" s="81"/>
      <c r="X703" s="15"/>
      <c r="Y703" s="15"/>
      <c r="Z703" s="15"/>
      <c r="AA703" s="15"/>
    </row>
    <row r="704" spans="1:27" ht="15" customHeight="1" x14ac:dyDescent="0.25">
      <c r="A704" s="15"/>
      <c r="B704" s="15"/>
      <c r="C704" s="15"/>
      <c r="D704" s="15"/>
      <c r="E704" s="15"/>
      <c r="F704" s="15"/>
      <c r="G704" s="81"/>
      <c r="H704" s="81"/>
      <c r="I704" s="81"/>
      <c r="J704" s="81"/>
      <c r="K704" s="81"/>
      <c r="L704" s="81"/>
      <c r="M704" s="15"/>
      <c r="N704" s="15"/>
      <c r="O704" s="15"/>
      <c r="P704" s="81"/>
      <c r="Q704" s="81"/>
      <c r="R704" s="81"/>
      <c r="S704" s="81"/>
      <c r="T704" s="81"/>
      <c r="U704" s="81"/>
      <c r="V704" s="81"/>
      <c r="W704" s="81"/>
      <c r="X704" s="15"/>
      <c r="Y704" s="15"/>
      <c r="Z704" s="15"/>
      <c r="AA704" s="15"/>
    </row>
    <row r="705" spans="1:27" ht="15" customHeight="1" x14ac:dyDescent="0.25">
      <c r="A705" s="15"/>
      <c r="B705" s="15"/>
      <c r="C705" s="15"/>
      <c r="D705" s="15"/>
      <c r="E705" s="15"/>
      <c r="F705" s="15"/>
      <c r="G705" s="81"/>
      <c r="H705" s="81"/>
      <c r="I705" s="81"/>
      <c r="J705" s="81"/>
      <c r="K705" s="81"/>
      <c r="L705" s="81"/>
      <c r="M705" s="15"/>
      <c r="N705" s="15"/>
      <c r="O705" s="15"/>
      <c r="P705" s="81"/>
      <c r="Q705" s="81"/>
      <c r="R705" s="81"/>
      <c r="S705" s="81"/>
      <c r="T705" s="81"/>
      <c r="U705" s="81"/>
      <c r="V705" s="81"/>
      <c r="W705" s="81"/>
      <c r="X705" s="15"/>
      <c r="Y705" s="15"/>
      <c r="Z705" s="15"/>
      <c r="AA705" s="15"/>
    </row>
    <row r="706" spans="1:27" ht="15" customHeight="1" x14ac:dyDescent="0.25">
      <c r="A706" s="15"/>
      <c r="B706" s="15"/>
      <c r="C706" s="15"/>
      <c r="D706" s="15"/>
      <c r="E706" s="15"/>
      <c r="F706" s="15"/>
      <c r="G706" s="81"/>
      <c r="H706" s="81"/>
      <c r="I706" s="81"/>
      <c r="J706" s="81"/>
      <c r="K706" s="81"/>
      <c r="L706" s="81"/>
      <c r="M706" s="15"/>
      <c r="N706" s="15"/>
      <c r="O706" s="15"/>
      <c r="P706" s="81"/>
      <c r="Q706" s="81"/>
      <c r="R706" s="81"/>
      <c r="S706" s="81"/>
      <c r="T706" s="81"/>
      <c r="U706" s="81"/>
      <c r="V706" s="81"/>
      <c r="W706" s="81"/>
      <c r="X706" s="15"/>
      <c r="Y706" s="15"/>
      <c r="Z706" s="15"/>
      <c r="AA706" s="15"/>
    </row>
    <row r="707" spans="1:27" ht="15" customHeight="1" x14ac:dyDescent="0.25">
      <c r="A707" s="15"/>
      <c r="B707" s="15"/>
      <c r="C707" s="15"/>
      <c r="D707" s="15"/>
      <c r="E707" s="15"/>
      <c r="F707" s="15"/>
      <c r="G707" s="81"/>
      <c r="H707" s="81"/>
      <c r="I707" s="81"/>
      <c r="J707" s="81"/>
      <c r="K707" s="81"/>
      <c r="L707" s="81"/>
      <c r="M707" s="15"/>
      <c r="N707" s="15"/>
      <c r="O707" s="15"/>
      <c r="P707" s="81"/>
      <c r="Q707" s="81"/>
      <c r="R707" s="81"/>
      <c r="S707" s="81"/>
      <c r="T707" s="81"/>
      <c r="U707" s="81"/>
      <c r="V707" s="81"/>
      <c r="W707" s="81"/>
      <c r="X707" s="15"/>
      <c r="Y707" s="15"/>
      <c r="Z707" s="15"/>
      <c r="AA707" s="15"/>
    </row>
    <row r="708" spans="1:27" ht="15" customHeight="1" x14ac:dyDescent="0.25">
      <c r="A708" s="15"/>
      <c r="B708" s="15"/>
      <c r="C708" s="15"/>
      <c r="D708" s="15"/>
      <c r="E708" s="15"/>
      <c r="F708" s="15"/>
      <c r="G708" s="81"/>
      <c r="H708" s="81"/>
      <c r="I708" s="81"/>
      <c r="J708" s="81"/>
      <c r="K708" s="81"/>
      <c r="L708" s="81"/>
      <c r="M708" s="15"/>
      <c r="N708" s="15"/>
      <c r="O708" s="15"/>
      <c r="P708" s="81"/>
      <c r="Q708" s="81"/>
      <c r="R708" s="81"/>
      <c r="S708" s="81"/>
      <c r="T708" s="81"/>
      <c r="U708" s="81"/>
      <c r="V708" s="81"/>
      <c r="W708" s="81"/>
      <c r="X708" s="15"/>
      <c r="Y708" s="15"/>
      <c r="Z708" s="15"/>
      <c r="AA708" s="15"/>
    </row>
    <row r="709" spans="1:27" ht="15" customHeight="1" x14ac:dyDescent="0.25">
      <c r="A709" s="15"/>
      <c r="B709" s="15"/>
      <c r="C709" s="15"/>
      <c r="D709" s="15"/>
      <c r="E709" s="15"/>
      <c r="F709" s="15"/>
      <c r="G709" s="81"/>
      <c r="H709" s="81"/>
      <c r="I709" s="81"/>
      <c r="J709" s="81"/>
      <c r="K709" s="81"/>
      <c r="L709" s="81"/>
      <c r="M709" s="15"/>
      <c r="N709" s="15"/>
      <c r="O709" s="15"/>
      <c r="P709" s="81"/>
      <c r="Q709" s="81"/>
      <c r="R709" s="81"/>
      <c r="S709" s="81"/>
      <c r="T709" s="81"/>
      <c r="U709" s="81"/>
      <c r="V709" s="81"/>
      <c r="W709" s="81"/>
      <c r="X709" s="15"/>
      <c r="Y709" s="15"/>
      <c r="Z709" s="15"/>
      <c r="AA709" s="15"/>
    </row>
    <row r="710" spans="1:27" ht="15" customHeight="1" x14ac:dyDescent="0.25">
      <c r="A710" s="15"/>
      <c r="B710" s="15"/>
      <c r="C710" s="15"/>
      <c r="D710" s="15"/>
      <c r="E710" s="15"/>
      <c r="F710" s="15"/>
      <c r="G710" s="81"/>
      <c r="H710" s="81"/>
      <c r="I710" s="81"/>
      <c r="J710" s="81"/>
      <c r="K710" s="81"/>
      <c r="L710" s="81"/>
      <c r="M710" s="15"/>
      <c r="N710" s="15"/>
      <c r="O710" s="15"/>
      <c r="P710" s="81"/>
      <c r="Q710" s="81"/>
      <c r="R710" s="81"/>
      <c r="S710" s="81"/>
      <c r="T710" s="81"/>
      <c r="U710" s="81"/>
      <c r="V710" s="81"/>
      <c r="W710" s="81"/>
      <c r="X710" s="15"/>
      <c r="Y710" s="15"/>
      <c r="Z710" s="15"/>
      <c r="AA710" s="15"/>
    </row>
    <row r="711" spans="1:27" ht="15" customHeight="1" x14ac:dyDescent="0.25">
      <c r="A711" s="15"/>
      <c r="B711" s="15"/>
      <c r="C711" s="15"/>
      <c r="D711" s="15"/>
      <c r="E711" s="15"/>
      <c r="F711" s="15"/>
      <c r="G711" s="81"/>
      <c r="H711" s="81"/>
      <c r="I711" s="81"/>
      <c r="J711" s="81"/>
      <c r="K711" s="81"/>
      <c r="L711" s="81"/>
      <c r="M711" s="15"/>
      <c r="N711" s="15"/>
      <c r="O711" s="15"/>
      <c r="P711" s="81"/>
      <c r="Q711" s="81"/>
      <c r="R711" s="81"/>
      <c r="S711" s="81"/>
      <c r="T711" s="81"/>
      <c r="U711" s="81"/>
      <c r="V711" s="81"/>
      <c r="W711" s="81"/>
      <c r="X711" s="15"/>
      <c r="Y711" s="15"/>
      <c r="Z711" s="15"/>
      <c r="AA711" s="15"/>
    </row>
    <row r="712" spans="1:27" ht="15" customHeight="1" x14ac:dyDescent="0.25">
      <c r="A712" s="15"/>
      <c r="B712" s="15"/>
      <c r="C712" s="15"/>
      <c r="D712" s="15"/>
      <c r="E712" s="15"/>
      <c r="F712" s="15"/>
      <c r="G712" s="81"/>
      <c r="H712" s="81"/>
      <c r="I712" s="81"/>
      <c r="J712" s="81"/>
      <c r="K712" s="81"/>
      <c r="L712" s="81"/>
      <c r="M712" s="15"/>
      <c r="N712" s="15"/>
      <c r="O712" s="15"/>
      <c r="P712" s="81"/>
      <c r="Q712" s="81"/>
      <c r="R712" s="81"/>
      <c r="S712" s="81"/>
      <c r="T712" s="81"/>
      <c r="U712" s="81"/>
      <c r="V712" s="81"/>
      <c r="W712" s="81"/>
      <c r="X712" s="15"/>
      <c r="Y712" s="15"/>
      <c r="Z712" s="15"/>
      <c r="AA712" s="15"/>
    </row>
    <row r="713" spans="1:27" ht="15" customHeight="1" x14ac:dyDescent="0.25">
      <c r="A713" s="15"/>
      <c r="B713" s="15"/>
      <c r="C713" s="15"/>
      <c r="D713" s="15"/>
      <c r="E713" s="15"/>
      <c r="F713" s="15"/>
      <c r="G713" s="81"/>
      <c r="H713" s="81"/>
      <c r="I713" s="81"/>
      <c r="J713" s="81"/>
      <c r="K713" s="81"/>
      <c r="L713" s="81"/>
      <c r="M713" s="15"/>
      <c r="N713" s="15"/>
      <c r="O713" s="15"/>
      <c r="P713" s="81"/>
      <c r="Q713" s="81"/>
      <c r="R713" s="81"/>
      <c r="S713" s="81"/>
      <c r="T713" s="81"/>
      <c r="U713" s="81"/>
      <c r="V713" s="81"/>
      <c r="W713" s="81"/>
      <c r="X713" s="15"/>
      <c r="Y713" s="15"/>
      <c r="Z713" s="15"/>
      <c r="AA713" s="15"/>
    </row>
    <row r="714" spans="1:27" ht="15" customHeight="1" x14ac:dyDescent="0.25">
      <c r="A714" s="15"/>
      <c r="B714" s="15"/>
      <c r="C714" s="15"/>
      <c r="D714" s="15"/>
      <c r="E714" s="15"/>
      <c r="F714" s="15"/>
      <c r="G714" s="81"/>
      <c r="H714" s="81"/>
      <c r="I714" s="81"/>
      <c r="J714" s="81"/>
      <c r="K714" s="81"/>
      <c r="L714" s="81"/>
      <c r="M714" s="15"/>
      <c r="N714" s="15"/>
      <c r="O714" s="15"/>
      <c r="P714" s="81"/>
      <c r="Q714" s="81"/>
      <c r="R714" s="81"/>
      <c r="S714" s="81"/>
      <c r="T714" s="81"/>
      <c r="U714" s="81"/>
      <c r="V714" s="81"/>
      <c r="W714" s="81"/>
      <c r="X714" s="15"/>
      <c r="Y714" s="15"/>
      <c r="Z714" s="15"/>
      <c r="AA714" s="15"/>
    </row>
    <row r="715" spans="1:27" ht="15" customHeight="1" x14ac:dyDescent="0.25">
      <c r="A715" s="15"/>
      <c r="B715" s="15"/>
      <c r="C715" s="15"/>
      <c r="D715" s="15"/>
      <c r="E715" s="15"/>
      <c r="F715" s="15"/>
      <c r="G715" s="81"/>
      <c r="H715" s="81"/>
      <c r="I715" s="81"/>
      <c r="J715" s="81"/>
      <c r="K715" s="81"/>
      <c r="L715" s="81"/>
      <c r="M715" s="15"/>
      <c r="N715" s="15"/>
      <c r="O715" s="15"/>
      <c r="P715" s="81"/>
      <c r="Q715" s="81"/>
      <c r="R715" s="81"/>
      <c r="S715" s="81"/>
      <c r="T715" s="81"/>
      <c r="U715" s="81"/>
      <c r="V715" s="81"/>
      <c r="W715" s="81"/>
      <c r="X715" s="15"/>
      <c r="Y715" s="15"/>
      <c r="Z715" s="15"/>
      <c r="AA715" s="15"/>
    </row>
    <row r="716" spans="1:27" ht="15" customHeight="1" x14ac:dyDescent="0.25">
      <c r="A716" s="15"/>
      <c r="B716" s="15"/>
      <c r="C716" s="15"/>
      <c r="D716" s="15"/>
      <c r="E716" s="15"/>
      <c r="F716" s="15"/>
      <c r="G716" s="81"/>
      <c r="H716" s="81"/>
      <c r="I716" s="81"/>
      <c r="J716" s="81"/>
      <c r="K716" s="81"/>
      <c r="L716" s="81"/>
      <c r="M716" s="15"/>
      <c r="N716" s="15"/>
      <c r="O716" s="15"/>
      <c r="P716" s="81"/>
      <c r="Q716" s="81"/>
      <c r="R716" s="81"/>
      <c r="S716" s="81"/>
      <c r="T716" s="81"/>
      <c r="U716" s="81"/>
      <c r="V716" s="81"/>
      <c r="W716" s="81"/>
      <c r="X716" s="15"/>
      <c r="Y716" s="15"/>
      <c r="Z716" s="15"/>
      <c r="AA716" s="15"/>
    </row>
    <row r="717" spans="1:27" ht="15" customHeight="1" x14ac:dyDescent="0.25">
      <c r="A717" s="15"/>
      <c r="B717" s="15"/>
      <c r="C717" s="15"/>
      <c r="D717" s="15"/>
      <c r="E717" s="15"/>
      <c r="F717" s="15"/>
      <c r="G717" s="81"/>
      <c r="H717" s="81"/>
      <c r="I717" s="81"/>
      <c r="J717" s="81"/>
      <c r="K717" s="81"/>
      <c r="L717" s="81"/>
      <c r="M717" s="15"/>
      <c r="N717" s="15"/>
      <c r="O717" s="15"/>
      <c r="P717" s="81"/>
      <c r="Q717" s="81"/>
      <c r="R717" s="81"/>
      <c r="S717" s="81"/>
      <c r="T717" s="81"/>
      <c r="U717" s="81"/>
      <c r="V717" s="81"/>
      <c r="W717" s="81"/>
      <c r="X717" s="15"/>
      <c r="Y717" s="15"/>
      <c r="Z717" s="15"/>
      <c r="AA717" s="15"/>
    </row>
    <row r="718" spans="1:27" ht="15" customHeight="1" x14ac:dyDescent="0.25">
      <c r="A718" s="15"/>
      <c r="B718" s="15"/>
      <c r="C718" s="15"/>
      <c r="D718" s="15"/>
      <c r="E718" s="15"/>
      <c r="F718" s="15"/>
      <c r="G718" s="81"/>
      <c r="H718" s="81"/>
      <c r="I718" s="81"/>
      <c r="J718" s="81"/>
      <c r="K718" s="81"/>
      <c r="L718" s="81"/>
      <c r="M718" s="15"/>
      <c r="N718" s="15"/>
      <c r="O718" s="15"/>
      <c r="P718" s="81"/>
      <c r="Q718" s="81"/>
      <c r="R718" s="81"/>
      <c r="S718" s="81"/>
      <c r="T718" s="81"/>
      <c r="U718" s="81"/>
      <c r="V718" s="81"/>
      <c r="W718" s="81"/>
      <c r="X718" s="15"/>
      <c r="Y718" s="15"/>
      <c r="Z718" s="15"/>
      <c r="AA718" s="15"/>
    </row>
    <row r="719" spans="1:27" ht="15" customHeight="1" x14ac:dyDescent="0.25">
      <c r="A719" s="15"/>
      <c r="B719" s="15"/>
      <c r="C719" s="15"/>
      <c r="D719" s="15"/>
      <c r="E719" s="15"/>
      <c r="F719" s="15"/>
      <c r="G719" s="81"/>
      <c r="H719" s="81"/>
      <c r="I719" s="81"/>
      <c r="J719" s="81"/>
      <c r="K719" s="81"/>
      <c r="L719" s="81"/>
      <c r="M719" s="15"/>
      <c r="N719" s="15"/>
      <c r="O719" s="15"/>
      <c r="P719" s="81"/>
      <c r="Q719" s="81"/>
      <c r="R719" s="81"/>
      <c r="S719" s="81"/>
      <c r="T719" s="81"/>
      <c r="U719" s="81"/>
      <c r="V719" s="81"/>
      <c r="W719" s="81"/>
      <c r="X719" s="15"/>
      <c r="Y719" s="15"/>
      <c r="Z719" s="15"/>
      <c r="AA719" s="15"/>
    </row>
    <row r="720" spans="1:27" ht="15" customHeight="1" x14ac:dyDescent="0.25">
      <c r="A720" s="15"/>
      <c r="B720" s="15"/>
      <c r="C720" s="15"/>
      <c r="D720" s="15"/>
      <c r="E720" s="15"/>
      <c r="F720" s="15"/>
      <c r="G720" s="81"/>
      <c r="H720" s="81"/>
      <c r="I720" s="81"/>
      <c r="J720" s="81"/>
      <c r="K720" s="81"/>
      <c r="L720" s="81"/>
      <c r="M720" s="15"/>
      <c r="N720" s="15"/>
      <c r="O720" s="15"/>
      <c r="P720" s="81"/>
      <c r="Q720" s="81"/>
      <c r="R720" s="81"/>
      <c r="S720" s="81"/>
      <c r="T720" s="81"/>
      <c r="U720" s="81"/>
      <c r="V720" s="81"/>
      <c r="W720" s="81"/>
      <c r="X720" s="15"/>
      <c r="Y720" s="15"/>
      <c r="Z720" s="15"/>
      <c r="AA720" s="15"/>
    </row>
    <row r="721" spans="1:27" ht="15" customHeight="1" x14ac:dyDescent="0.25">
      <c r="A721" s="15"/>
      <c r="B721" s="15"/>
      <c r="C721" s="15"/>
      <c r="D721" s="15"/>
      <c r="E721" s="15"/>
      <c r="F721" s="15"/>
      <c r="G721" s="81"/>
      <c r="H721" s="81"/>
      <c r="I721" s="81"/>
      <c r="J721" s="81"/>
      <c r="K721" s="81"/>
      <c r="L721" s="81"/>
      <c r="M721" s="15"/>
      <c r="N721" s="15"/>
      <c r="O721" s="15"/>
      <c r="P721" s="81"/>
      <c r="Q721" s="81"/>
      <c r="R721" s="81"/>
      <c r="S721" s="81"/>
      <c r="T721" s="81"/>
      <c r="U721" s="81"/>
      <c r="V721" s="81"/>
      <c r="W721" s="81"/>
      <c r="X721" s="15"/>
      <c r="Y721" s="15"/>
      <c r="Z721" s="15"/>
      <c r="AA721" s="15"/>
    </row>
    <row r="722" spans="1:27" ht="15" customHeight="1" x14ac:dyDescent="0.25">
      <c r="A722" s="15"/>
      <c r="B722" s="15"/>
      <c r="C722" s="15"/>
      <c r="D722" s="15"/>
      <c r="E722" s="15"/>
      <c r="F722" s="15"/>
      <c r="G722" s="81"/>
      <c r="H722" s="81"/>
      <c r="I722" s="81"/>
      <c r="J722" s="81"/>
      <c r="K722" s="81"/>
      <c r="L722" s="81"/>
      <c r="M722" s="15"/>
      <c r="N722" s="15"/>
      <c r="O722" s="15"/>
      <c r="P722" s="81"/>
      <c r="Q722" s="81"/>
      <c r="R722" s="81"/>
      <c r="S722" s="81"/>
      <c r="T722" s="81"/>
      <c r="U722" s="81"/>
      <c r="V722" s="81"/>
      <c r="W722" s="81"/>
      <c r="X722" s="15"/>
      <c r="Y722" s="15"/>
      <c r="Z722" s="15"/>
      <c r="AA722" s="15"/>
    </row>
    <row r="723" spans="1:27" ht="15" customHeight="1" x14ac:dyDescent="0.25">
      <c r="A723" s="15"/>
      <c r="B723" s="15"/>
      <c r="C723" s="15"/>
      <c r="D723" s="15"/>
      <c r="E723" s="15"/>
      <c r="F723" s="15"/>
      <c r="G723" s="81"/>
      <c r="H723" s="81"/>
      <c r="I723" s="81"/>
      <c r="J723" s="81"/>
      <c r="K723" s="81"/>
      <c r="L723" s="81"/>
      <c r="M723" s="15"/>
      <c r="N723" s="15"/>
      <c r="O723" s="15"/>
      <c r="P723" s="81"/>
      <c r="Q723" s="81"/>
      <c r="R723" s="81"/>
      <c r="S723" s="81"/>
      <c r="T723" s="81"/>
      <c r="U723" s="81"/>
      <c r="V723" s="81"/>
      <c r="W723" s="81"/>
      <c r="X723" s="15"/>
      <c r="Y723" s="15"/>
      <c r="Z723" s="15"/>
      <c r="AA723" s="15"/>
    </row>
    <row r="724" spans="1:27" ht="15" customHeight="1" x14ac:dyDescent="0.25">
      <c r="A724" s="15"/>
      <c r="B724" s="15"/>
      <c r="C724" s="15"/>
      <c r="D724" s="15"/>
      <c r="E724" s="15"/>
      <c r="F724" s="15"/>
      <c r="G724" s="81"/>
      <c r="H724" s="81"/>
      <c r="I724" s="81"/>
      <c r="J724" s="81"/>
      <c r="K724" s="81"/>
      <c r="L724" s="81"/>
      <c r="M724" s="15"/>
      <c r="N724" s="15"/>
      <c r="O724" s="15"/>
      <c r="P724" s="81"/>
      <c r="Q724" s="81"/>
      <c r="R724" s="81"/>
      <c r="S724" s="81"/>
      <c r="T724" s="81"/>
      <c r="U724" s="81"/>
      <c r="V724" s="81"/>
      <c r="W724" s="81"/>
      <c r="X724" s="15"/>
      <c r="Y724" s="15"/>
      <c r="Z724" s="15"/>
      <c r="AA724" s="15"/>
    </row>
    <row r="725" spans="1:27" ht="15" customHeight="1" x14ac:dyDescent="0.25">
      <c r="A725" s="15"/>
      <c r="B725" s="15"/>
      <c r="C725" s="15"/>
      <c r="D725" s="15"/>
      <c r="E725" s="15"/>
      <c r="F725" s="15"/>
      <c r="G725" s="81"/>
      <c r="H725" s="81"/>
      <c r="I725" s="81"/>
      <c r="J725" s="81"/>
      <c r="K725" s="81"/>
      <c r="L725" s="81"/>
      <c r="M725" s="15"/>
      <c r="N725" s="15"/>
      <c r="O725" s="15"/>
      <c r="P725" s="81"/>
      <c r="Q725" s="81"/>
      <c r="R725" s="81"/>
      <c r="S725" s="81"/>
      <c r="T725" s="81"/>
      <c r="U725" s="81"/>
      <c r="V725" s="81"/>
      <c r="W725" s="81"/>
      <c r="X725" s="15"/>
      <c r="Y725" s="15"/>
      <c r="Z725" s="15"/>
      <c r="AA725" s="15"/>
    </row>
    <row r="726" spans="1:27" ht="15" customHeight="1" x14ac:dyDescent="0.25">
      <c r="A726" s="15"/>
      <c r="B726" s="15"/>
      <c r="C726" s="15"/>
      <c r="D726" s="15"/>
      <c r="E726" s="15"/>
      <c r="F726" s="15"/>
      <c r="G726" s="81"/>
      <c r="H726" s="81"/>
      <c r="I726" s="81"/>
      <c r="J726" s="81"/>
      <c r="K726" s="81"/>
      <c r="L726" s="81"/>
      <c r="M726" s="15"/>
      <c r="N726" s="15"/>
      <c r="O726" s="15"/>
      <c r="P726" s="81"/>
      <c r="Q726" s="81"/>
      <c r="R726" s="81"/>
      <c r="S726" s="81"/>
      <c r="T726" s="81"/>
      <c r="U726" s="81"/>
      <c r="V726" s="81"/>
      <c r="W726" s="81"/>
      <c r="X726" s="15"/>
      <c r="Y726" s="15"/>
      <c r="Z726" s="15"/>
      <c r="AA726" s="15"/>
    </row>
    <row r="727" spans="1:27" ht="15" customHeight="1" x14ac:dyDescent="0.25">
      <c r="A727" s="15"/>
      <c r="B727" s="15"/>
      <c r="C727" s="15"/>
      <c r="D727" s="15"/>
      <c r="E727" s="15"/>
      <c r="F727" s="15"/>
      <c r="G727" s="81"/>
      <c r="H727" s="81"/>
      <c r="I727" s="81"/>
      <c r="J727" s="81"/>
      <c r="K727" s="81"/>
      <c r="L727" s="81"/>
      <c r="M727" s="15"/>
      <c r="N727" s="15"/>
      <c r="O727" s="15"/>
      <c r="P727" s="81"/>
      <c r="Q727" s="81"/>
      <c r="R727" s="81"/>
      <c r="S727" s="81"/>
      <c r="T727" s="81"/>
      <c r="U727" s="81"/>
      <c r="V727" s="81"/>
      <c r="W727" s="81"/>
      <c r="X727" s="15"/>
      <c r="Y727" s="15"/>
      <c r="Z727" s="15"/>
      <c r="AA727" s="15"/>
    </row>
    <row r="728" spans="1:27" ht="15" customHeight="1" x14ac:dyDescent="0.25">
      <c r="A728" s="15"/>
      <c r="B728" s="15"/>
      <c r="C728" s="15"/>
      <c r="D728" s="15"/>
      <c r="E728" s="15"/>
      <c r="F728" s="15"/>
      <c r="G728" s="81"/>
      <c r="H728" s="81"/>
      <c r="I728" s="81"/>
      <c r="J728" s="81"/>
      <c r="K728" s="81"/>
      <c r="L728" s="81"/>
      <c r="M728" s="15"/>
      <c r="N728" s="15"/>
      <c r="O728" s="15"/>
      <c r="P728" s="81"/>
      <c r="Q728" s="81"/>
      <c r="R728" s="81"/>
      <c r="S728" s="81"/>
      <c r="T728" s="81"/>
      <c r="U728" s="81"/>
      <c r="V728" s="81"/>
      <c r="W728" s="81"/>
      <c r="X728" s="15"/>
      <c r="Y728" s="15"/>
      <c r="Z728" s="15"/>
      <c r="AA728" s="15"/>
    </row>
    <row r="729" spans="1:27" ht="15" customHeight="1" x14ac:dyDescent="0.25">
      <c r="A729" s="15"/>
      <c r="B729" s="15"/>
      <c r="C729" s="15"/>
      <c r="D729" s="15"/>
      <c r="E729" s="15"/>
      <c r="F729" s="15"/>
      <c r="G729" s="81"/>
      <c r="H729" s="81"/>
      <c r="I729" s="81"/>
      <c r="J729" s="81"/>
      <c r="K729" s="81"/>
      <c r="L729" s="81"/>
      <c r="M729" s="15"/>
      <c r="N729" s="15"/>
      <c r="O729" s="15"/>
      <c r="P729" s="81"/>
      <c r="Q729" s="81"/>
      <c r="R729" s="81"/>
      <c r="S729" s="81"/>
      <c r="T729" s="81"/>
      <c r="U729" s="81"/>
      <c r="V729" s="81"/>
      <c r="W729" s="81"/>
      <c r="X729" s="15"/>
      <c r="Y729" s="15"/>
      <c r="Z729" s="15"/>
      <c r="AA729" s="15"/>
    </row>
    <row r="730" spans="1:27" ht="15" customHeight="1" x14ac:dyDescent="0.25">
      <c r="A730" s="15"/>
      <c r="B730" s="15"/>
      <c r="C730" s="15"/>
      <c r="D730" s="15"/>
      <c r="E730" s="15"/>
      <c r="F730" s="15"/>
      <c r="G730" s="81"/>
      <c r="H730" s="81"/>
      <c r="I730" s="81"/>
      <c r="J730" s="81"/>
      <c r="K730" s="81"/>
      <c r="L730" s="81"/>
      <c r="M730" s="15"/>
      <c r="N730" s="15"/>
      <c r="O730" s="15"/>
      <c r="P730" s="81"/>
      <c r="Q730" s="81"/>
      <c r="R730" s="81"/>
      <c r="S730" s="81"/>
      <c r="T730" s="81"/>
      <c r="U730" s="81"/>
      <c r="V730" s="81"/>
      <c r="W730" s="81"/>
      <c r="X730" s="15"/>
      <c r="Y730" s="15"/>
      <c r="Z730" s="15"/>
      <c r="AA730" s="15"/>
    </row>
    <row r="731" spans="1:27" ht="15" customHeight="1" x14ac:dyDescent="0.25">
      <c r="A731" s="15"/>
      <c r="B731" s="15"/>
      <c r="C731" s="15"/>
      <c r="D731" s="15"/>
      <c r="E731" s="15"/>
      <c r="F731" s="15"/>
      <c r="G731" s="81"/>
      <c r="H731" s="81"/>
      <c r="I731" s="81"/>
      <c r="J731" s="81"/>
      <c r="K731" s="81"/>
      <c r="L731" s="81"/>
      <c r="M731" s="15"/>
      <c r="N731" s="15"/>
      <c r="O731" s="15"/>
      <c r="P731" s="81"/>
      <c r="Q731" s="81"/>
      <c r="R731" s="81"/>
      <c r="S731" s="81"/>
      <c r="T731" s="81"/>
      <c r="U731" s="81"/>
      <c r="V731" s="81"/>
      <c r="W731" s="81"/>
      <c r="X731" s="15"/>
      <c r="Y731" s="15"/>
      <c r="Z731" s="15"/>
      <c r="AA731" s="15"/>
    </row>
    <row r="732" spans="1:27" ht="15" customHeight="1" x14ac:dyDescent="0.25">
      <c r="A732" s="15"/>
      <c r="B732" s="15"/>
      <c r="C732" s="15"/>
      <c r="D732" s="15"/>
      <c r="E732" s="15"/>
      <c r="F732" s="15"/>
      <c r="G732" s="81"/>
      <c r="H732" s="81"/>
      <c r="I732" s="81"/>
      <c r="J732" s="81"/>
      <c r="K732" s="81"/>
      <c r="L732" s="81"/>
      <c r="M732" s="15"/>
      <c r="N732" s="15"/>
      <c r="O732" s="15"/>
      <c r="P732" s="81"/>
      <c r="Q732" s="81"/>
      <c r="R732" s="81"/>
      <c r="S732" s="81"/>
      <c r="T732" s="81"/>
      <c r="U732" s="81"/>
      <c r="V732" s="81"/>
      <c r="W732" s="81"/>
      <c r="X732" s="15"/>
      <c r="Y732" s="15"/>
      <c r="Z732" s="15"/>
      <c r="AA732" s="15"/>
    </row>
    <row r="733" spans="1:27" ht="15" customHeight="1" x14ac:dyDescent="0.25">
      <c r="A733" s="15"/>
      <c r="B733" s="15"/>
      <c r="C733" s="15"/>
      <c r="D733" s="15"/>
      <c r="E733" s="15"/>
      <c r="F733" s="15"/>
      <c r="G733" s="81"/>
      <c r="H733" s="81"/>
      <c r="I733" s="81"/>
      <c r="J733" s="81"/>
      <c r="K733" s="81"/>
      <c r="L733" s="81"/>
      <c r="M733" s="15"/>
      <c r="N733" s="15"/>
      <c r="O733" s="15"/>
      <c r="P733" s="81"/>
      <c r="Q733" s="81"/>
      <c r="R733" s="81"/>
      <c r="S733" s="81"/>
      <c r="T733" s="81"/>
      <c r="U733" s="81"/>
      <c r="V733" s="81"/>
      <c r="W733" s="81"/>
      <c r="X733" s="15"/>
      <c r="Y733" s="15"/>
      <c r="Z733" s="15"/>
      <c r="AA733" s="15"/>
    </row>
    <row r="734" spans="1:27" ht="15" customHeight="1" x14ac:dyDescent="0.25">
      <c r="A734" s="15"/>
      <c r="B734" s="15"/>
      <c r="C734" s="15"/>
      <c r="D734" s="15"/>
      <c r="E734" s="15"/>
      <c r="F734" s="15"/>
      <c r="G734" s="81"/>
      <c r="H734" s="81"/>
      <c r="I734" s="81"/>
      <c r="J734" s="81"/>
      <c r="K734" s="81"/>
      <c r="L734" s="81"/>
      <c r="M734" s="15"/>
      <c r="N734" s="15"/>
      <c r="O734" s="15"/>
      <c r="P734" s="81"/>
      <c r="Q734" s="81"/>
      <c r="R734" s="81"/>
      <c r="S734" s="81"/>
      <c r="T734" s="81"/>
      <c r="U734" s="81"/>
      <c r="V734" s="81"/>
      <c r="W734" s="81"/>
      <c r="X734" s="15"/>
      <c r="Y734" s="15"/>
      <c r="Z734" s="15"/>
      <c r="AA734" s="15"/>
    </row>
    <row r="735" spans="1:27" ht="15" customHeight="1" x14ac:dyDescent="0.25">
      <c r="A735" s="15"/>
      <c r="B735" s="15"/>
      <c r="C735" s="15"/>
      <c r="D735" s="15"/>
      <c r="E735" s="15"/>
      <c r="F735" s="15"/>
      <c r="G735" s="81"/>
      <c r="H735" s="81"/>
      <c r="I735" s="81"/>
      <c r="J735" s="81"/>
      <c r="K735" s="81"/>
      <c r="L735" s="81"/>
      <c r="M735" s="15"/>
      <c r="N735" s="15"/>
      <c r="O735" s="15"/>
      <c r="P735" s="81"/>
      <c r="Q735" s="81"/>
      <c r="R735" s="81"/>
      <c r="S735" s="81"/>
      <c r="T735" s="81"/>
      <c r="U735" s="81"/>
      <c r="V735" s="81"/>
      <c r="W735" s="81"/>
      <c r="X735" s="15"/>
      <c r="Y735" s="15"/>
      <c r="Z735" s="15"/>
      <c r="AA735" s="15"/>
    </row>
    <row r="736" spans="1:27" ht="15" customHeight="1" x14ac:dyDescent="0.25">
      <c r="A736" s="15"/>
      <c r="B736" s="15"/>
      <c r="C736" s="15"/>
      <c r="D736" s="15"/>
      <c r="E736" s="15"/>
      <c r="F736" s="15"/>
      <c r="G736" s="81"/>
      <c r="H736" s="81"/>
      <c r="I736" s="81"/>
      <c r="J736" s="81"/>
      <c r="K736" s="81"/>
      <c r="L736" s="81"/>
      <c r="M736" s="15"/>
      <c r="N736" s="15"/>
      <c r="O736" s="15"/>
      <c r="P736" s="81"/>
      <c r="Q736" s="81"/>
      <c r="R736" s="81"/>
      <c r="S736" s="81"/>
      <c r="T736" s="81"/>
      <c r="U736" s="81"/>
      <c r="V736" s="81"/>
      <c r="W736" s="81"/>
      <c r="X736" s="15"/>
      <c r="Y736" s="15"/>
      <c r="Z736" s="15"/>
      <c r="AA736" s="15"/>
    </row>
    <row r="737" spans="1:27" ht="15" customHeight="1" x14ac:dyDescent="0.25">
      <c r="A737" s="15"/>
      <c r="B737" s="15"/>
      <c r="C737" s="15"/>
      <c r="D737" s="15"/>
      <c r="E737" s="15"/>
      <c r="F737" s="15"/>
      <c r="G737" s="81"/>
      <c r="H737" s="81"/>
      <c r="I737" s="81"/>
      <c r="J737" s="81"/>
      <c r="K737" s="81"/>
      <c r="L737" s="81"/>
      <c r="M737" s="15"/>
      <c r="N737" s="15"/>
      <c r="O737" s="15"/>
      <c r="P737" s="81"/>
      <c r="Q737" s="81"/>
      <c r="R737" s="81"/>
      <c r="S737" s="81"/>
      <c r="T737" s="81"/>
      <c r="U737" s="81"/>
      <c r="V737" s="81"/>
      <c r="W737" s="81"/>
      <c r="X737" s="15"/>
      <c r="Y737" s="15"/>
      <c r="Z737" s="15"/>
      <c r="AA737" s="15"/>
    </row>
    <row r="738" spans="1:27" ht="15" customHeight="1" x14ac:dyDescent="0.25">
      <c r="A738" s="15"/>
      <c r="B738" s="15"/>
      <c r="C738" s="15"/>
      <c r="D738" s="15"/>
      <c r="E738" s="15"/>
      <c r="F738" s="15"/>
      <c r="G738" s="81"/>
      <c r="H738" s="81"/>
      <c r="I738" s="81"/>
      <c r="J738" s="81"/>
      <c r="K738" s="81"/>
      <c r="L738" s="81"/>
      <c r="M738" s="15"/>
      <c r="N738" s="15"/>
      <c r="O738" s="15"/>
      <c r="P738" s="81"/>
      <c r="Q738" s="81"/>
      <c r="R738" s="81"/>
      <c r="S738" s="81"/>
      <c r="T738" s="81"/>
      <c r="U738" s="81"/>
      <c r="V738" s="81"/>
      <c r="W738" s="81"/>
      <c r="X738" s="15"/>
      <c r="Y738" s="15"/>
      <c r="Z738" s="15"/>
      <c r="AA738" s="15"/>
    </row>
    <row r="739" spans="1:27" ht="15" customHeight="1" x14ac:dyDescent="0.25">
      <c r="A739" s="15"/>
      <c r="B739" s="15"/>
      <c r="C739" s="15"/>
      <c r="D739" s="15"/>
      <c r="E739" s="15"/>
      <c r="F739" s="15"/>
      <c r="G739" s="81"/>
      <c r="H739" s="81"/>
      <c r="I739" s="81"/>
      <c r="J739" s="81"/>
      <c r="K739" s="81"/>
      <c r="L739" s="81"/>
      <c r="M739" s="15"/>
      <c r="N739" s="15"/>
      <c r="O739" s="15"/>
      <c r="P739" s="81"/>
      <c r="Q739" s="81"/>
      <c r="R739" s="81"/>
      <c r="S739" s="81"/>
      <c r="T739" s="81"/>
      <c r="U739" s="81"/>
      <c r="V739" s="81"/>
      <c r="W739" s="81"/>
      <c r="X739" s="15"/>
      <c r="Y739" s="15"/>
      <c r="Z739" s="15"/>
      <c r="AA739" s="15"/>
    </row>
    <row r="740" spans="1:27" ht="15" customHeight="1" x14ac:dyDescent="0.25">
      <c r="A740" s="15"/>
      <c r="B740" s="15"/>
      <c r="C740" s="15"/>
      <c r="D740" s="15"/>
      <c r="E740" s="15"/>
      <c r="F740" s="15"/>
      <c r="G740" s="81"/>
      <c r="H740" s="81"/>
      <c r="I740" s="81"/>
      <c r="J740" s="81"/>
      <c r="K740" s="81"/>
      <c r="L740" s="81"/>
      <c r="M740" s="15"/>
      <c r="N740" s="15"/>
      <c r="O740" s="15"/>
      <c r="P740" s="81"/>
      <c r="Q740" s="81"/>
      <c r="R740" s="81"/>
      <c r="S740" s="81"/>
      <c r="T740" s="81"/>
      <c r="U740" s="81"/>
      <c r="V740" s="81"/>
      <c r="W740" s="81"/>
      <c r="X740" s="15"/>
      <c r="Y740" s="15"/>
      <c r="Z740" s="15"/>
      <c r="AA740" s="15"/>
    </row>
    <row r="741" spans="1:27" ht="15" customHeight="1" x14ac:dyDescent="0.25">
      <c r="A741" s="15"/>
      <c r="B741" s="15"/>
      <c r="C741" s="15"/>
      <c r="D741" s="15"/>
      <c r="E741" s="15"/>
      <c r="F741" s="15"/>
      <c r="G741" s="81"/>
      <c r="H741" s="81"/>
      <c r="I741" s="81"/>
      <c r="J741" s="81"/>
      <c r="K741" s="81"/>
      <c r="L741" s="81"/>
      <c r="M741" s="15"/>
      <c r="N741" s="15"/>
      <c r="O741" s="15"/>
      <c r="P741" s="81"/>
      <c r="Q741" s="81"/>
      <c r="R741" s="81"/>
      <c r="S741" s="81"/>
      <c r="T741" s="81"/>
      <c r="U741" s="81"/>
      <c r="V741" s="81"/>
      <c r="W741" s="81"/>
      <c r="X741" s="15"/>
      <c r="Y741" s="15"/>
      <c r="Z741" s="15"/>
      <c r="AA741" s="15"/>
    </row>
    <row r="742" spans="1:27" ht="15" customHeight="1" x14ac:dyDescent="0.25">
      <c r="A742" s="15"/>
      <c r="B742" s="15"/>
      <c r="C742" s="15"/>
      <c r="D742" s="15"/>
      <c r="E742" s="15"/>
      <c r="F742" s="15"/>
      <c r="G742" s="81"/>
      <c r="H742" s="81"/>
      <c r="I742" s="81"/>
      <c r="J742" s="81"/>
      <c r="K742" s="81"/>
      <c r="L742" s="81"/>
      <c r="M742" s="15"/>
      <c r="N742" s="15"/>
      <c r="O742" s="15"/>
      <c r="P742" s="81"/>
      <c r="Q742" s="81"/>
      <c r="R742" s="81"/>
      <c r="S742" s="81"/>
      <c r="T742" s="81"/>
      <c r="U742" s="81"/>
      <c r="V742" s="81"/>
      <c r="W742" s="81"/>
      <c r="X742" s="15"/>
      <c r="Y742" s="15"/>
      <c r="Z742" s="15"/>
      <c r="AA742" s="15"/>
    </row>
    <row r="743" spans="1:27" ht="15" customHeight="1" x14ac:dyDescent="0.25">
      <c r="A743" s="15"/>
      <c r="B743" s="15"/>
      <c r="C743" s="15"/>
      <c r="D743" s="15"/>
      <c r="E743" s="15"/>
      <c r="F743" s="15"/>
      <c r="G743" s="81"/>
      <c r="H743" s="81"/>
      <c r="I743" s="81"/>
      <c r="J743" s="81"/>
      <c r="K743" s="81"/>
      <c r="L743" s="81"/>
      <c r="M743" s="15"/>
      <c r="N743" s="15"/>
      <c r="O743" s="15"/>
      <c r="P743" s="81"/>
      <c r="Q743" s="81"/>
      <c r="R743" s="81"/>
      <c r="S743" s="81"/>
      <c r="T743" s="81"/>
      <c r="U743" s="81"/>
      <c r="V743" s="81"/>
      <c r="W743" s="81"/>
      <c r="X743" s="15"/>
      <c r="Y743" s="15"/>
      <c r="Z743" s="15"/>
      <c r="AA743" s="15"/>
    </row>
    <row r="744" spans="1:27" ht="15" customHeight="1" x14ac:dyDescent="0.25">
      <c r="A744" s="15"/>
      <c r="B744" s="15"/>
      <c r="C744" s="15"/>
      <c r="D744" s="15"/>
      <c r="E744" s="15"/>
      <c r="F744" s="15"/>
      <c r="G744" s="81"/>
      <c r="H744" s="81"/>
      <c r="I744" s="81"/>
      <c r="J744" s="81"/>
      <c r="K744" s="81"/>
      <c r="L744" s="81"/>
      <c r="M744" s="15"/>
      <c r="N744" s="15"/>
      <c r="O744" s="15"/>
      <c r="P744" s="81"/>
      <c r="Q744" s="81"/>
      <c r="R744" s="81"/>
      <c r="S744" s="81"/>
      <c r="T744" s="81"/>
      <c r="U744" s="81"/>
      <c r="V744" s="81"/>
      <c r="W744" s="81"/>
      <c r="X744" s="15"/>
      <c r="Y744" s="15"/>
      <c r="Z744" s="15"/>
      <c r="AA744" s="15"/>
    </row>
    <row r="745" spans="1:27" ht="15" customHeight="1" x14ac:dyDescent="0.25">
      <c r="A745" s="15"/>
      <c r="B745" s="15"/>
      <c r="C745" s="15"/>
      <c r="D745" s="15"/>
      <c r="E745" s="15"/>
      <c r="F745" s="15"/>
      <c r="G745" s="81"/>
      <c r="H745" s="81"/>
      <c r="I745" s="81"/>
      <c r="J745" s="81"/>
      <c r="K745" s="81"/>
      <c r="L745" s="81"/>
      <c r="M745" s="15"/>
      <c r="N745" s="15"/>
      <c r="O745" s="15"/>
      <c r="P745" s="81"/>
      <c r="Q745" s="81"/>
      <c r="R745" s="81"/>
      <c r="S745" s="81"/>
      <c r="T745" s="81"/>
      <c r="U745" s="81"/>
      <c r="V745" s="81"/>
      <c r="W745" s="81"/>
      <c r="X745" s="15"/>
      <c r="Y745" s="15"/>
      <c r="Z745" s="15"/>
      <c r="AA745" s="15"/>
    </row>
    <row r="746" spans="1:27" ht="15" customHeight="1" x14ac:dyDescent="0.25">
      <c r="A746" s="15"/>
      <c r="B746" s="15"/>
      <c r="C746" s="15"/>
      <c r="D746" s="15"/>
      <c r="E746" s="15"/>
      <c r="F746" s="15"/>
      <c r="G746" s="81"/>
      <c r="H746" s="81"/>
      <c r="I746" s="81"/>
      <c r="J746" s="81"/>
      <c r="K746" s="81"/>
      <c r="L746" s="81"/>
      <c r="M746" s="15"/>
      <c r="N746" s="15"/>
      <c r="O746" s="15"/>
      <c r="P746" s="81"/>
      <c r="Q746" s="81"/>
      <c r="R746" s="81"/>
      <c r="S746" s="81"/>
      <c r="T746" s="81"/>
      <c r="U746" s="81"/>
      <c r="V746" s="81"/>
      <c r="W746" s="81"/>
      <c r="X746" s="15"/>
      <c r="Y746" s="15"/>
      <c r="Z746" s="15"/>
      <c r="AA746" s="15"/>
    </row>
    <row r="747" spans="1:27" ht="15" customHeight="1" x14ac:dyDescent="0.25">
      <c r="A747" s="15"/>
      <c r="B747" s="15"/>
      <c r="C747" s="15"/>
      <c r="D747" s="15"/>
      <c r="E747" s="15"/>
      <c r="F747" s="15"/>
      <c r="G747" s="81"/>
      <c r="H747" s="81"/>
      <c r="I747" s="81"/>
      <c r="J747" s="81"/>
      <c r="K747" s="81"/>
      <c r="L747" s="81"/>
      <c r="M747" s="15"/>
      <c r="N747" s="15"/>
      <c r="O747" s="15"/>
      <c r="P747" s="81"/>
      <c r="Q747" s="81"/>
      <c r="R747" s="81"/>
      <c r="S747" s="81"/>
      <c r="T747" s="81"/>
      <c r="U747" s="81"/>
      <c r="V747" s="81"/>
      <c r="W747" s="81"/>
      <c r="X747" s="15"/>
      <c r="Y747" s="15"/>
      <c r="Z747" s="15"/>
      <c r="AA747" s="15"/>
    </row>
    <row r="748" spans="1:27" ht="15" customHeight="1" x14ac:dyDescent="0.25">
      <c r="A748" s="15"/>
      <c r="B748" s="15"/>
      <c r="C748" s="15"/>
      <c r="D748" s="15"/>
      <c r="E748" s="15"/>
      <c r="F748" s="15"/>
      <c r="G748" s="81"/>
      <c r="H748" s="81"/>
      <c r="I748" s="81"/>
      <c r="J748" s="81"/>
      <c r="K748" s="81"/>
      <c r="L748" s="81"/>
      <c r="M748" s="15"/>
      <c r="N748" s="15"/>
      <c r="O748" s="15"/>
      <c r="P748" s="81"/>
      <c r="Q748" s="81"/>
      <c r="R748" s="81"/>
      <c r="S748" s="81"/>
      <c r="T748" s="81"/>
      <c r="U748" s="81"/>
      <c r="V748" s="81"/>
      <c r="W748" s="81"/>
      <c r="X748" s="15"/>
      <c r="Y748" s="15"/>
      <c r="Z748" s="15"/>
      <c r="AA748" s="15"/>
    </row>
    <row r="749" spans="1:27" ht="15" customHeight="1" x14ac:dyDescent="0.25">
      <c r="A749" s="15"/>
      <c r="B749" s="15"/>
      <c r="C749" s="15"/>
      <c r="D749" s="15"/>
      <c r="E749" s="15"/>
      <c r="F749" s="15"/>
      <c r="G749" s="81"/>
      <c r="H749" s="81"/>
      <c r="I749" s="81"/>
      <c r="J749" s="81"/>
      <c r="K749" s="81"/>
      <c r="L749" s="81"/>
      <c r="M749" s="15"/>
      <c r="N749" s="15"/>
      <c r="O749" s="15"/>
      <c r="P749" s="81"/>
      <c r="Q749" s="81"/>
      <c r="R749" s="81"/>
      <c r="S749" s="81"/>
      <c r="T749" s="81"/>
      <c r="U749" s="81"/>
      <c r="V749" s="81"/>
      <c r="W749" s="81"/>
      <c r="X749" s="15"/>
      <c r="Y749" s="15"/>
      <c r="Z749" s="15"/>
      <c r="AA749" s="15"/>
    </row>
    <row r="750" spans="1:27" ht="15" customHeight="1" x14ac:dyDescent="0.25">
      <c r="A750" s="15"/>
      <c r="B750" s="15"/>
      <c r="C750" s="15"/>
      <c r="D750" s="15"/>
      <c r="E750" s="15"/>
      <c r="F750" s="15"/>
      <c r="G750" s="81"/>
      <c r="H750" s="81"/>
      <c r="I750" s="81"/>
      <c r="J750" s="81"/>
      <c r="K750" s="81"/>
      <c r="L750" s="81"/>
      <c r="M750" s="15"/>
      <c r="N750" s="15"/>
      <c r="O750" s="15"/>
      <c r="P750" s="81"/>
      <c r="Q750" s="81"/>
      <c r="R750" s="81"/>
      <c r="S750" s="81"/>
      <c r="T750" s="81"/>
      <c r="U750" s="81"/>
      <c r="V750" s="81"/>
      <c r="W750" s="81"/>
      <c r="X750" s="15"/>
      <c r="Y750" s="15"/>
      <c r="Z750" s="15"/>
      <c r="AA750" s="15"/>
    </row>
    <row r="751" spans="1:27" ht="15" customHeight="1" x14ac:dyDescent="0.25">
      <c r="A751" s="15"/>
      <c r="B751" s="15"/>
      <c r="C751" s="15"/>
      <c r="D751" s="15"/>
      <c r="E751" s="15"/>
      <c r="F751" s="15"/>
      <c r="G751" s="81"/>
      <c r="H751" s="81"/>
      <c r="I751" s="81"/>
      <c r="J751" s="81"/>
      <c r="K751" s="81"/>
      <c r="L751" s="81"/>
      <c r="M751" s="15"/>
      <c r="N751" s="15"/>
      <c r="O751" s="15"/>
      <c r="P751" s="81"/>
      <c r="Q751" s="81"/>
      <c r="R751" s="81"/>
      <c r="S751" s="81"/>
      <c r="T751" s="81"/>
      <c r="U751" s="81"/>
      <c r="V751" s="81"/>
      <c r="W751" s="81"/>
      <c r="X751" s="15"/>
      <c r="Y751" s="15"/>
      <c r="Z751" s="15"/>
      <c r="AA751" s="15"/>
    </row>
    <row r="752" spans="1:27" ht="15" customHeight="1" x14ac:dyDescent="0.25">
      <c r="A752" s="15"/>
      <c r="B752" s="15"/>
      <c r="C752" s="15"/>
      <c r="D752" s="15"/>
      <c r="E752" s="15"/>
      <c r="F752" s="15"/>
      <c r="G752" s="81"/>
      <c r="H752" s="81"/>
      <c r="I752" s="81"/>
      <c r="J752" s="81"/>
      <c r="K752" s="81"/>
      <c r="L752" s="81"/>
      <c r="M752" s="15"/>
      <c r="N752" s="15"/>
      <c r="O752" s="15"/>
      <c r="P752" s="81"/>
      <c r="Q752" s="81"/>
      <c r="R752" s="81"/>
      <c r="S752" s="81"/>
      <c r="T752" s="81"/>
      <c r="U752" s="81"/>
      <c r="V752" s="81"/>
      <c r="W752" s="81"/>
      <c r="X752" s="15"/>
      <c r="Y752" s="15"/>
      <c r="Z752" s="15"/>
      <c r="AA752" s="15"/>
    </row>
    <row r="753" spans="1:27" ht="15" customHeight="1" x14ac:dyDescent="0.25">
      <c r="A753" s="15"/>
      <c r="B753" s="15"/>
      <c r="C753" s="15"/>
      <c r="D753" s="15"/>
      <c r="E753" s="15"/>
      <c r="F753" s="15"/>
      <c r="G753" s="81"/>
      <c r="H753" s="81"/>
      <c r="I753" s="81"/>
      <c r="J753" s="81"/>
      <c r="K753" s="81"/>
      <c r="L753" s="81"/>
      <c r="M753" s="15"/>
      <c r="N753" s="15"/>
      <c r="O753" s="15"/>
      <c r="P753" s="81"/>
      <c r="Q753" s="81"/>
      <c r="R753" s="81"/>
      <c r="S753" s="81"/>
      <c r="T753" s="81"/>
      <c r="U753" s="81"/>
      <c r="V753" s="81"/>
      <c r="W753" s="81"/>
      <c r="X753" s="15"/>
      <c r="Y753" s="15"/>
      <c r="Z753" s="15"/>
      <c r="AA753" s="15"/>
    </row>
    <row r="754" spans="1:27" ht="15" customHeight="1" x14ac:dyDescent="0.25">
      <c r="A754" s="15"/>
      <c r="B754" s="15"/>
      <c r="C754" s="15"/>
      <c r="D754" s="15"/>
      <c r="E754" s="15"/>
      <c r="F754" s="15"/>
      <c r="G754" s="81"/>
      <c r="H754" s="81"/>
      <c r="I754" s="81"/>
      <c r="J754" s="81"/>
      <c r="K754" s="81"/>
      <c r="L754" s="81"/>
      <c r="M754" s="15"/>
      <c r="N754" s="15"/>
      <c r="O754" s="15"/>
      <c r="P754" s="81"/>
      <c r="Q754" s="81"/>
      <c r="R754" s="81"/>
      <c r="S754" s="81"/>
      <c r="T754" s="81"/>
      <c r="U754" s="81"/>
      <c r="V754" s="81"/>
      <c r="W754" s="81"/>
      <c r="X754" s="15"/>
      <c r="Y754" s="15"/>
      <c r="Z754" s="15"/>
      <c r="AA754" s="15"/>
    </row>
    <row r="755" spans="1:27" ht="15" customHeight="1" x14ac:dyDescent="0.25">
      <c r="A755" s="15"/>
      <c r="B755" s="15"/>
      <c r="C755" s="15"/>
      <c r="D755" s="15"/>
      <c r="E755" s="15"/>
      <c r="F755" s="15"/>
      <c r="G755" s="81"/>
      <c r="H755" s="81"/>
      <c r="I755" s="81"/>
      <c r="J755" s="81"/>
      <c r="K755" s="81"/>
      <c r="L755" s="81"/>
      <c r="M755" s="15"/>
      <c r="N755" s="15"/>
      <c r="O755" s="15"/>
      <c r="P755" s="81"/>
      <c r="Q755" s="81"/>
      <c r="R755" s="81"/>
      <c r="S755" s="81"/>
      <c r="T755" s="81"/>
      <c r="U755" s="81"/>
      <c r="V755" s="81"/>
      <c r="W755" s="81"/>
      <c r="X755" s="15"/>
      <c r="Y755" s="15"/>
      <c r="Z755" s="15"/>
      <c r="AA755" s="15"/>
    </row>
    <row r="756" spans="1:27" ht="15" customHeight="1" x14ac:dyDescent="0.25">
      <c r="A756" s="15"/>
      <c r="B756" s="15"/>
      <c r="C756" s="15"/>
      <c r="D756" s="15"/>
      <c r="E756" s="15"/>
      <c r="F756" s="15"/>
      <c r="G756" s="81"/>
      <c r="H756" s="81"/>
      <c r="I756" s="81"/>
      <c r="J756" s="81"/>
      <c r="K756" s="81"/>
      <c r="L756" s="81"/>
      <c r="M756" s="15"/>
      <c r="N756" s="15"/>
      <c r="O756" s="15"/>
      <c r="P756" s="81"/>
      <c r="Q756" s="81"/>
      <c r="R756" s="81"/>
      <c r="S756" s="81"/>
      <c r="T756" s="81"/>
      <c r="U756" s="81"/>
      <c r="V756" s="81"/>
      <c r="W756" s="81"/>
      <c r="X756" s="15"/>
      <c r="Y756" s="15"/>
      <c r="Z756" s="15"/>
      <c r="AA756" s="15"/>
    </row>
    <row r="757" spans="1:27" ht="15" customHeight="1" x14ac:dyDescent="0.25">
      <c r="A757" s="15"/>
      <c r="B757" s="15"/>
      <c r="C757" s="15"/>
      <c r="D757" s="15"/>
      <c r="E757" s="15"/>
      <c r="F757" s="15"/>
      <c r="G757" s="81"/>
      <c r="H757" s="81"/>
      <c r="I757" s="81"/>
      <c r="J757" s="81"/>
      <c r="K757" s="81"/>
      <c r="L757" s="81"/>
      <c r="M757" s="15"/>
      <c r="N757" s="15"/>
      <c r="O757" s="15"/>
      <c r="P757" s="81"/>
      <c r="Q757" s="81"/>
      <c r="R757" s="81"/>
      <c r="S757" s="81"/>
      <c r="T757" s="81"/>
      <c r="U757" s="81"/>
      <c r="V757" s="81"/>
      <c r="W757" s="81"/>
      <c r="X757" s="15"/>
      <c r="Y757" s="15"/>
      <c r="Z757" s="15"/>
      <c r="AA757" s="15"/>
    </row>
    <row r="758" spans="1:27" ht="15" customHeight="1" x14ac:dyDescent="0.25">
      <c r="A758" s="15"/>
      <c r="B758" s="15"/>
      <c r="C758" s="15"/>
      <c r="D758" s="15"/>
      <c r="E758" s="15"/>
      <c r="F758" s="15"/>
      <c r="G758" s="81"/>
      <c r="H758" s="81"/>
      <c r="I758" s="81"/>
      <c r="J758" s="81"/>
      <c r="K758" s="81"/>
      <c r="L758" s="81"/>
      <c r="M758" s="15"/>
      <c r="N758" s="15"/>
      <c r="O758" s="15"/>
      <c r="P758" s="81"/>
      <c r="Q758" s="81"/>
      <c r="R758" s="81"/>
      <c r="S758" s="81"/>
      <c r="T758" s="81"/>
      <c r="U758" s="81"/>
      <c r="V758" s="81"/>
      <c r="W758" s="81"/>
      <c r="X758" s="15"/>
      <c r="Y758" s="15"/>
      <c r="Z758" s="15"/>
      <c r="AA758" s="15"/>
    </row>
    <row r="759" spans="1:27" ht="15" customHeight="1" x14ac:dyDescent="0.25">
      <c r="A759" s="15"/>
      <c r="B759" s="15"/>
      <c r="C759" s="15"/>
      <c r="D759" s="15"/>
      <c r="E759" s="15"/>
      <c r="F759" s="15"/>
      <c r="G759" s="81"/>
      <c r="H759" s="81"/>
      <c r="I759" s="81"/>
      <c r="J759" s="81"/>
      <c r="K759" s="81"/>
      <c r="L759" s="81"/>
      <c r="M759" s="15"/>
      <c r="N759" s="15"/>
      <c r="O759" s="15"/>
      <c r="P759" s="81"/>
      <c r="Q759" s="81"/>
      <c r="R759" s="81"/>
      <c r="S759" s="81"/>
      <c r="T759" s="81"/>
      <c r="U759" s="81"/>
      <c r="V759" s="81"/>
      <c r="W759" s="81"/>
      <c r="X759" s="15"/>
      <c r="Y759" s="15"/>
      <c r="Z759" s="15"/>
      <c r="AA759" s="15"/>
    </row>
    <row r="760" spans="1:27" ht="15" customHeight="1" x14ac:dyDescent="0.25">
      <c r="A760" s="15"/>
      <c r="B760" s="15"/>
      <c r="C760" s="15"/>
      <c r="D760" s="15"/>
      <c r="E760" s="15"/>
      <c r="F760" s="15"/>
      <c r="G760" s="81"/>
      <c r="H760" s="81"/>
      <c r="I760" s="81"/>
      <c r="J760" s="81"/>
      <c r="K760" s="81"/>
      <c r="L760" s="81"/>
      <c r="M760" s="15"/>
      <c r="N760" s="15"/>
      <c r="O760" s="15"/>
      <c r="P760" s="81"/>
      <c r="Q760" s="81"/>
      <c r="R760" s="81"/>
      <c r="S760" s="81"/>
      <c r="T760" s="81"/>
      <c r="U760" s="81"/>
      <c r="V760" s="81"/>
      <c r="W760" s="81"/>
      <c r="X760" s="15"/>
      <c r="Y760" s="15"/>
      <c r="Z760" s="15"/>
      <c r="AA760" s="15"/>
    </row>
    <row r="761" spans="1:27" ht="15" customHeight="1" x14ac:dyDescent="0.25">
      <c r="A761" s="15"/>
      <c r="B761" s="15"/>
      <c r="C761" s="15"/>
      <c r="D761" s="15"/>
      <c r="E761" s="15"/>
      <c r="F761" s="15"/>
      <c r="G761" s="81"/>
      <c r="H761" s="81"/>
      <c r="I761" s="81"/>
      <c r="J761" s="81"/>
      <c r="K761" s="81"/>
      <c r="L761" s="81"/>
      <c r="M761" s="15"/>
      <c r="N761" s="15"/>
      <c r="O761" s="15"/>
      <c r="P761" s="81"/>
      <c r="Q761" s="81"/>
      <c r="R761" s="81"/>
      <c r="S761" s="81"/>
      <c r="T761" s="81"/>
      <c r="U761" s="81"/>
      <c r="V761" s="81"/>
      <c r="W761" s="81"/>
      <c r="X761" s="15"/>
      <c r="Y761" s="15"/>
      <c r="Z761" s="15"/>
      <c r="AA761" s="15"/>
    </row>
    <row r="762" spans="1:27" ht="15" customHeight="1" x14ac:dyDescent="0.25">
      <c r="A762" s="15"/>
      <c r="B762" s="15"/>
      <c r="C762" s="15"/>
      <c r="D762" s="15"/>
      <c r="E762" s="15"/>
      <c r="F762" s="15"/>
      <c r="G762" s="81"/>
      <c r="H762" s="81"/>
      <c r="I762" s="81"/>
      <c r="J762" s="81"/>
      <c r="K762" s="81"/>
      <c r="L762" s="81"/>
      <c r="M762" s="15"/>
      <c r="N762" s="15"/>
      <c r="O762" s="15"/>
      <c r="P762" s="81"/>
      <c r="Q762" s="81"/>
      <c r="R762" s="81"/>
      <c r="S762" s="81"/>
      <c r="T762" s="81"/>
      <c r="U762" s="81"/>
      <c r="V762" s="81"/>
      <c r="W762" s="81"/>
      <c r="X762" s="15"/>
      <c r="Y762" s="15"/>
      <c r="Z762" s="15"/>
      <c r="AA762" s="15"/>
    </row>
    <row r="763" spans="1:27" ht="15" customHeight="1" x14ac:dyDescent="0.25">
      <c r="A763" s="15"/>
      <c r="B763" s="15"/>
      <c r="C763" s="15"/>
      <c r="D763" s="15"/>
      <c r="E763" s="15"/>
      <c r="F763" s="15"/>
      <c r="G763" s="81"/>
      <c r="H763" s="81"/>
      <c r="I763" s="81"/>
      <c r="J763" s="81"/>
      <c r="K763" s="81"/>
      <c r="L763" s="81"/>
      <c r="M763" s="15"/>
      <c r="N763" s="15"/>
      <c r="O763" s="15"/>
      <c r="P763" s="81"/>
      <c r="Q763" s="81"/>
      <c r="R763" s="81"/>
      <c r="S763" s="81"/>
      <c r="T763" s="81"/>
      <c r="U763" s="81"/>
      <c r="V763" s="81"/>
      <c r="W763" s="81"/>
      <c r="X763" s="15"/>
      <c r="Y763" s="15"/>
      <c r="Z763" s="15"/>
      <c r="AA763" s="15"/>
    </row>
    <row r="764" spans="1:27" ht="15" customHeight="1" x14ac:dyDescent="0.25">
      <c r="A764" s="15"/>
      <c r="B764" s="15"/>
      <c r="C764" s="15"/>
      <c r="D764" s="15"/>
      <c r="E764" s="15"/>
      <c r="F764" s="15"/>
      <c r="G764" s="81"/>
      <c r="H764" s="81"/>
      <c r="I764" s="81"/>
      <c r="J764" s="81"/>
      <c r="K764" s="81"/>
      <c r="L764" s="81"/>
      <c r="M764" s="15"/>
      <c r="N764" s="15"/>
      <c r="O764" s="15"/>
      <c r="P764" s="81"/>
      <c r="Q764" s="81"/>
      <c r="R764" s="81"/>
      <c r="S764" s="81"/>
      <c r="T764" s="81"/>
      <c r="U764" s="81"/>
      <c r="V764" s="81"/>
      <c r="W764" s="81"/>
      <c r="X764" s="15"/>
      <c r="Y764" s="15"/>
      <c r="Z764" s="15"/>
      <c r="AA764" s="15"/>
    </row>
    <row r="765" spans="1:27" ht="15" customHeight="1" x14ac:dyDescent="0.25">
      <c r="A765" s="15"/>
      <c r="B765" s="15"/>
      <c r="C765" s="15"/>
      <c r="D765" s="15"/>
      <c r="E765" s="15"/>
      <c r="F765" s="15"/>
      <c r="G765" s="81"/>
      <c r="H765" s="81"/>
      <c r="I765" s="81"/>
      <c r="J765" s="81"/>
      <c r="K765" s="81"/>
      <c r="L765" s="81"/>
      <c r="M765" s="15"/>
      <c r="N765" s="15"/>
      <c r="O765" s="15"/>
      <c r="P765" s="81"/>
      <c r="Q765" s="81"/>
      <c r="R765" s="81"/>
      <c r="S765" s="81"/>
      <c r="T765" s="81"/>
      <c r="U765" s="81"/>
      <c r="V765" s="81"/>
      <c r="W765" s="81"/>
      <c r="X765" s="15"/>
      <c r="Y765" s="15"/>
      <c r="Z765" s="15"/>
      <c r="AA765" s="15"/>
    </row>
    <row r="766" spans="1:27" ht="15" customHeight="1" x14ac:dyDescent="0.25">
      <c r="A766" s="15"/>
      <c r="B766" s="15"/>
      <c r="C766" s="15"/>
      <c r="D766" s="15"/>
      <c r="E766" s="15"/>
      <c r="F766" s="15"/>
      <c r="G766" s="81"/>
      <c r="H766" s="81"/>
      <c r="I766" s="81"/>
      <c r="J766" s="81"/>
      <c r="K766" s="81"/>
      <c r="L766" s="81"/>
      <c r="M766" s="15"/>
      <c r="N766" s="15"/>
      <c r="O766" s="15"/>
      <c r="P766" s="81"/>
      <c r="Q766" s="81"/>
      <c r="R766" s="81"/>
      <c r="S766" s="81"/>
      <c r="T766" s="81"/>
      <c r="U766" s="81"/>
      <c r="V766" s="81"/>
      <c r="W766" s="81"/>
      <c r="X766" s="15"/>
      <c r="Y766" s="15"/>
      <c r="Z766" s="15"/>
      <c r="AA766" s="15"/>
    </row>
    <row r="767" spans="1:27" ht="15" customHeight="1" x14ac:dyDescent="0.25">
      <c r="A767" s="15"/>
      <c r="B767" s="15"/>
      <c r="C767" s="15"/>
      <c r="D767" s="15"/>
      <c r="E767" s="15"/>
      <c r="F767" s="15"/>
      <c r="G767" s="81"/>
      <c r="H767" s="81"/>
      <c r="I767" s="81"/>
      <c r="J767" s="81"/>
      <c r="K767" s="81"/>
      <c r="L767" s="81"/>
      <c r="M767" s="15"/>
      <c r="N767" s="15"/>
      <c r="O767" s="15"/>
      <c r="P767" s="81"/>
      <c r="Q767" s="81"/>
      <c r="R767" s="81"/>
      <c r="S767" s="81"/>
      <c r="T767" s="81"/>
      <c r="U767" s="81"/>
      <c r="V767" s="81"/>
      <c r="W767" s="81"/>
      <c r="X767" s="15"/>
      <c r="Y767" s="15"/>
      <c r="Z767" s="15"/>
      <c r="AA767" s="15"/>
    </row>
    <row r="768" spans="1:27" ht="15" customHeight="1" x14ac:dyDescent="0.25">
      <c r="A768" s="15"/>
      <c r="B768" s="15"/>
      <c r="C768" s="15"/>
      <c r="D768" s="15"/>
      <c r="E768" s="15"/>
      <c r="F768" s="15"/>
      <c r="G768" s="81"/>
      <c r="H768" s="81"/>
      <c r="I768" s="81"/>
      <c r="J768" s="81"/>
      <c r="K768" s="81"/>
      <c r="L768" s="81"/>
      <c r="M768" s="15"/>
      <c r="N768" s="15"/>
      <c r="O768" s="15"/>
      <c r="P768" s="81"/>
      <c r="Q768" s="81"/>
      <c r="R768" s="81"/>
      <c r="S768" s="81"/>
      <c r="T768" s="81"/>
      <c r="U768" s="81"/>
      <c r="V768" s="81"/>
      <c r="W768" s="81"/>
      <c r="X768" s="15"/>
      <c r="Y768" s="15"/>
      <c r="Z768" s="15"/>
      <c r="AA768" s="15"/>
    </row>
    <row r="769" spans="1:27" ht="15" customHeight="1" x14ac:dyDescent="0.25">
      <c r="A769" s="15"/>
      <c r="B769" s="15"/>
      <c r="C769" s="15"/>
      <c r="D769" s="15"/>
      <c r="E769" s="15"/>
      <c r="F769" s="15"/>
      <c r="G769" s="81"/>
      <c r="H769" s="81"/>
      <c r="I769" s="81"/>
      <c r="J769" s="81"/>
      <c r="K769" s="81"/>
      <c r="L769" s="81"/>
      <c r="M769" s="15"/>
      <c r="N769" s="15"/>
      <c r="O769" s="15"/>
      <c r="P769" s="81"/>
      <c r="Q769" s="81"/>
      <c r="R769" s="81"/>
      <c r="S769" s="81"/>
      <c r="T769" s="81"/>
      <c r="U769" s="81"/>
      <c r="V769" s="81"/>
      <c r="W769" s="81"/>
      <c r="X769" s="15"/>
      <c r="Y769" s="15"/>
      <c r="Z769" s="15"/>
      <c r="AA769" s="15"/>
    </row>
    <row r="770" spans="1:27" ht="15" customHeight="1" x14ac:dyDescent="0.25">
      <c r="A770" s="15"/>
      <c r="B770" s="15"/>
      <c r="C770" s="15"/>
      <c r="D770" s="15"/>
      <c r="E770" s="15"/>
      <c r="F770" s="15"/>
      <c r="G770" s="81"/>
      <c r="H770" s="81"/>
      <c r="I770" s="81"/>
      <c r="J770" s="81"/>
      <c r="K770" s="81"/>
      <c r="L770" s="81"/>
      <c r="M770" s="15"/>
      <c r="N770" s="15"/>
      <c r="O770" s="15"/>
      <c r="P770" s="81"/>
      <c r="Q770" s="81"/>
      <c r="R770" s="81"/>
      <c r="S770" s="81"/>
      <c r="T770" s="81"/>
      <c r="U770" s="81"/>
      <c r="V770" s="81"/>
      <c r="W770" s="81"/>
      <c r="X770" s="15"/>
      <c r="Y770" s="15"/>
      <c r="Z770" s="15"/>
      <c r="AA770" s="15"/>
    </row>
    <row r="771" spans="1:27" ht="15" customHeight="1" x14ac:dyDescent="0.25">
      <c r="A771" s="15"/>
      <c r="B771" s="15"/>
      <c r="C771" s="15"/>
      <c r="D771" s="15"/>
      <c r="E771" s="15"/>
      <c r="F771" s="15"/>
      <c r="G771" s="81"/>
      <c r="H771" s="81"/>
      <c r="I771" s="81"/>
      <c r="J771" s="81"/>
      <c r="K771" s="81"/>
      <c r="L771" s="81"/>
      <c r="M771" s="15"/>
      <c r="N771" s="15"/>
      <c r="O771" s="15"/>
      <c r="P771" s="81"/>
      <c r="Q771" s="81"/>
      <c r="R771" s="81"/>
      <c r="S771" s="81"/>
      <c r="T771" s="81"/>
      <c r="U771" s="81"/>
      <c r="V771" s="81"/>
      <c r="W771" s="81"/>
      <c r="X771" s="15"/>
      <c r="Y771" s="15"/>
      <c r="Z771" s="15"/>
      <c r="AA771" s="15"/>
    </row>
    <row r="772" spans="1:27" ht="15" customHeight="1" x14ac:dyDescent="0.25">
      <c r="A772" s="15"/>
      <c r="B772" s="15"/>
      <c r="C772" s="15"/>
      <c r="D772" s="15"/>
      <c r="E772" s="15"/>
      <c r="F772" s="15"/>
      <c r="G772" s="81"/>
      <c r="H772" s="81"/>
      <c r="I772" s="81"/>
      <c r="J772" s="81"/>
      <c r="K772" s="81"/>
      <c r="L772" s="81"/>
      <c r="M772" s="15"/>
      <c r="N772" s="15"/>
      <c r="O772" s="15"/>
      <c r="P772" s="81"/>
      <c r="Q772" s="81"/>
      <c r="R772" s="81"/>
      <c r="S772" s="81"/>
      <c r="T772" s="81"/>
      <c r="U772" s="81"/>
      <c r="V772" s="81"/>
      <c r="W772" s="81"/>
      <c r="X772" s="15"/>
      <c r="Y772" s="15"/>
      <c r="Z772" s="15"/>
      <c r="AA772" s="15"/>
    </row>
    <row r="773" spans="1:27" ht="15" customHeight="1" x14ac:dyDescent="0.25">
      <c r="A773" s="15"/>
      <c r="B773" s="15"/>
      <c r="C773" s="15"/>
      <c r="D773" s="15"/>
      <c r="E773" s="15"/>
      <c r="F773" s="15"/>
      <c r="G773" s="81"/>
      <c r="H773" s="81"/>
      <c r="I773" s="81"/>
      <c r="J773" s="81"/>
      <c r="K773" s="81"/>
      <c r="L773" s="81"/>
      <c r="M773" s="15"/>
      <c r="N773" s="15"/>
      <c r="O773" s="15"/>
      <c r="P773" s="81"/>
      <c r="Q773" s="81"/>
      <c r="R773" s="81"/>
      <c r="S773" s="81"/>
      <c r="T773" s="81"/>
      <c r="U773" s="81"/>
      <c r="V773" s="81"/>
      <c r="W773" s="81"/>
      <c r="X773" s="15"/>
      <c r="Y773" s="15"/>
      <c r="Z773" s="15"/>
      <c r="AA773" s="15"/>
    </row>
    <row r="774" spans="1:27" ht="15" customHeight="1" x14ac:dyDescent="0.25">
      <c r="A774" s="15"/>
      <c r="B774" s="15"/>
      <c r="C774" s="15"/>
      <c r="D774" s="15"/>
      <c r="E774" s="15"/>
      <c r="F774" s="15"/>
      <c r="G774" s="81"/>
      <c r="H774" s="81"/>
      <c r="I774" s="81"/>
      <c r="J774" s="81"/>
      <c r="K774" s="81"/>
      <c r="L774" s="81"/>
      <c r="M774" s="15"/>
      <c r="N774" s="15"/>
      <c r="O774" s="15"/>
      <c r="P774" s="81"/>
      <c r="Q774" s="81"/>
      <c r="R774" s="81"/>
      <c r="S774" s="81"/>
      <c r="T774" s="81"/>
      <c r="U774" s="81"/>
      <c r="V774" s="81"/>
      <c r="W774" s="81"/>
      <c r="X774" s="15"/>
      <c r="Y774" s="15"/>
      <c r="Z774" s="15"/>
      <c r="AA774" s="15"/>
    </row>
    <row r="775" spans="1:27" ht="15" customHeight="1" x14ac:dyDescent="0.25">
      <c r="A775" s="15"/>
      <c r="B775" s="15"/>
      <c r="C775" s="15"/>
      <c r="D775" s="15"/>
      <c r="E775" s="15"/>
      <c r="F775" s="15"/>
      <c r="G775" s="81"/>
      <c r="H775" s="81"/>
      <c r="I775" s="81"/>
      <c r="J775" s="81"/>
      <c r="K775" s="81"/>
      <c r="L775" s="81"/>
      <c r="M775" s="15"/>
      <c r="N775" s="15"/>
      <c r="O775" s="15"/>
      <c r="P775" s="81"/>
      <c r="Q775" s="81"/>
      <c r="R775" s="81"/>
      <c r="S775" s="81"/>
      <c r="T775" s="81"/>
      <c r="U775" s="81"/>
      <c r="V775" s="81"/>
      <c r="W775" s="81"/>
      <c r="X775" s="15"/>
      <c r="Y775" s="15"/>
      <c r="Z775" s="15"/>
      <c r="AA775" s="15"/>
    </row>
    <row r="776" spans="1:27" ht="15" customHeight="1" x14ac:dyDescent="0.25">
      <c r="A776" s="15"/>
      <c r="B776" s="15"/>
      <c r="C776" s="15"/>
      <c r="D776" s="15"/>
      <c r="E776" s="15"/>
      <c r="F776" s="15"/>
      <c r="G776" s="81"/>
      <c r="H776" s="81"/>
      <c r="I776" s="81"/>
      <c r="J776" s="81"/>
      <c r="K776" s="81"/>
      <c r="L776" s="81"/>
      <c r="M776" s="15"/>
      <c r="N776" s="15"/>
      <c r="O776" s="15"/>
      <c r="P776" s="81"/>
      <c r="Q776" s="81"/>
      <c r="R776" s="81"/>
      <c r="S776" s="81"/>
      <c r="T776" s="81"/>
      <c r="U776" s="81"/>
      <c r="V776" s="81"/>
      <c r="W776" s="81"/>
      <c r="X776" s="15"/>
      <c r="Y776" s="15"/>
      <c r="Z776" s="15"/>
      <c r="AA776" s="15"/>
    </row>
    <row r="777" spans="1:27" ht="15" customHeight="1" x14ac:dyDescent="0.25">
      <c r="A777" s="15"/>
      <c r="B777" s="15"/>
      <c r="C777" s="15"/>
      <c r="D777" s="15"/>
      <c r="E777" s="15"/>
      <c r="F777" s="15"/>
      <c r="G777" s="81"/>
      <c r="H777" s="81"/>
      <c r="I777" s="81"/>
      <c r="J777" s="81"/>
      <c r="K777" s="81"/>
      <c r="L777" s="81"/>
      <c r="M777" s="15"/>
      <c r="N777" s="15"/>
      <c r="O777" s="15"/>
      <c r="P777" s="81"/>
      <c r="Q777" s="81"/>
      <c r="R777" s="81"/>
      <c r="S777" s="81"/>
      <c r="T777" s="81"/>
      <c r="U777" s="81"/>
      <c r="V777" s="81"/>
      <c r="W777" s="81"/>
      <c r="X777" s="15"/>
      <c r="Y777" s="15"/>
      <c r="Z777" s="15"/>
      <c r="AA777" s="15"/>
    </row>
    <row r="778" spans="1:27" ht="15" customHeight="1" x14ac:dyDescent="0.25">
      <c r="A778" s="15"/>
      <c r="B778" s="15"/>
      <c r="C778" s="15"/>
      <c r="D778" s="15"/>
      <c r="E778" s="15"/>
      <c r="F778" s="15"/>
      <c r="G778" s="81"/>
      <c r="H778" s="81"/>
      <c r="I778" s="81"/>
      <c r="J778" s="81"/>
      <c r="K778" s="81"/>
      <c r="L778" s="81"/>
      <c r="M778" s="15"/>
      <c r="N778" s="15"/>
      <c r="O778" s="15"/>
      <c r="P778" s="81"/>
      <c r="Q778" s="81"/>
      <c r="R778" s="81"/>
      <c r="S778" s="81"/>
      <c r="T778" s="81"/>
      <c r="U778" s="81"/>
      <c r="V778" s="81"/>
      <c r="W778" s="81"/>
      <c r="X778" s="15"/>
      <c r="Y778" s="15"/>
      <c r="Z778" s="15"/>
      <c r="AA778" s="15"/>
    </row>
    <row r="779" spans="1:27" ht="15" customHeight="1" x14ac:dyDescent="0.25">
      <c r="A779" s="15"/>
      <c r="B779" s="15"/>
      <c r="C779" s="15"/>
      <c r="D779" s="15"/>
      <c r="E779" s="15"/>
      <c r="F779" s="15"/>
      <c r="G779" s="81"/>
      <c r="H779" s="81"/>
      <c r="I779" s="81"/>
      <c r="J779" s="81"/>
      <c r="K779" s="81"/>
      <c r="L779" s="81"/>
      <c r="M779" s="15"/>
      <c r="N779" s="15"/>
      <c r="O779" s="15"/>
      <c r="P779" s="81"/>
      <c r="Q779" s="81"/>
      <c r="R779" s="81"/>
      <c r="S779" s="81"/>
      <c r="T779" s="81"/>
      <c r="U779" s="81"/>
      <c r="V779" s="81"/>
      <c r="W779" s="81"/>
      <c r="X779" s="15"/>
      <c r="Y779" s="15"/>
      <c r="Z779" s="15"/>
      <c r="AA779" s="15"/>
    </row>
    <row r="780" spans="1:27" ht="15" customHeight="1" x14ac:dyDescent="0.25">
      <c r="A780" s="15"/>
      <c r="B780" s="15"/>
      <c r="C780" s="15"/>
      <c r="D780" s="15"/>
      <c r="E780" s="15"/>
      <c r="F780" s="15"/>
      <c r="G780" s="81"/>
      <c r="H780" s="81"/>
      <c r="I780" s="81"/>
      <c r="J780" s="81"/>
      <c r="K780" s="81"/>
      <c r="L780" s="81"/>
      <c r="M780" s="15"/>
      <c r="N780" s="15"/>
      <c r="O780" s="15"/>
      <c r="P780" s="81"/>
      <c r="Q780" s="81"/>
      <c r="R780" s="81"/>
      <c r="S780" s="81"/>
      <c r="T780" s="81"/>
      <c r="U780" s="81"/>
      <c r="V780" s="81"/>
      <c r="W780" s="81"/>
      <c r="X780" s="15"/>
      <c r="Y780" s="15"/>
      <c r="Z780" s="15"/>
      <c r="AA780" s="15"/>
    </row>
    <row r="781" spans="1:27" ht="15" customHeight="1" x14ac:dyDescent="0.25">
      <c r="A781" s="15"/>
      <c r="B781" s="15"/>
      <c r="C781" s="15"/>
      <c r="D781" s="15"/>
      <c r="E781" s="15"/>
      <c r="F781" s="15"/>
      <c r="G781" s="81"/>
      <c r="H781" s="81"/>
      <c r="I781" s="81"/>
      <c r="J781" s="81"/>
      <c r="K781" s="81"/>
      <c r="L781" s="81"/>
      <c r="M781" s="15"/>
      <c r="N781" s="15"/>
      <c r="O781" s="15"/>
      <c r="P781" s="81"/>
      <c r="Q781" s="81"/>
      <c r="R781" s="81"/>
      <c r="S781" s="81"/>
      <c r="T781" s="81"/>
      <c r="U781" s="81"/>
      <c r="V781" s="81"/>
      <c r="W781" s="81"/>
      <c r="X781" s="15"/>
      <c r="Y781" s="15"/>
      <c r="Z781" s="15"/>
      <c r="AA781" s="15"/>
    </row>
    <row r="782" spans="1:27" ht="15" customHeight="1" x14ac:dyDescent="0.25">
      <c r="A782" s="15"/>
      <c r="B782" s="15"/>
      <c r="C782" s="15"/>
      <c r="D782" s="15"/>
      <c r="E782" s="15"/>
      <c r="F782" s="15"/>
      <c r="G782" s="81"/>
      <c r="H782" s="81"/>
      <c r="I782" s="81"/>
      <c r="J782" s="81"/>
      <c r="K782" s="81"/>
      <c r="L782" s="81"/>
      <c r="M782" s="15"/>
      <c r="N782" s="15"/>
      <c r="O782" s="15"/>
      <c r="P782" s="81"/>
      <c r="Q782" s="81"/>
      <c r="R782" s="81"/>
      <c r="S782" s="81"/>
      <c r="T782" s="81"/>
      <c r="U782" s="81"/>
      <c r="V782" s="81"/>
      <c r="W782" s="81"/>
      <c r="X782" s="15"/>
      <c r="Y782" s="15"/>
      <c r="Z782" s="15"/>
      <c r="AA782" s="15"/>
    </row>
    <row r="783" spans="1:27" ht="15" customHeight="1" x14ac:dyDescent="0.25">
      <c r="A783" s="15"/>
      <c r="B783" s="15"/>
      <c r="C783" s="15"/>
      <c r="D783" s="15"/>
      <c r="E783" s="15"/>
      <c r="F783" s="15"/>
      <c r="G783" s="81"/>
      <c r="H783" s="81"/>
      <c r="I783" s="81"/>
      <c r="J783" s="81"/>
      <c r="K783" s="81"/>
      <c r="L783" s="81"/>
      <c r="M783" s="15"/>
      <c r="N783" s="15"/>
      <c r="O783" s="15"/>
      <c r="P783" s="81"/>
      <c r="Q783" s="81"/>
      <c r="R783" s="81"/>
      <c r="S783" s="81"/>
      <c r="T783" s="81"/>
      <c r="U783" s="81"/>
      <c r="V783" s="81"/>
      <c r="W783" s="81"/>
      <c r="X783" s="15"/>
      <c r="Y783" s="15"/>
      <c r="Z783" s="15"/>
      <c r="AA783" s="15"/>
    </row>
    <row r="784" spans="1:27" ht="15" customHeight="1" x14ac:dyDescent="0.25">
      <c r="A784" s="15"/>
      <c r="B784" s="15"/>
      <c r="C784" s="15"/>
      <c r="D784" s="15"/>
      <c r="E784" s="15"/>
      <c r="F784" s="15"/>
      <c r="G784" s="81"/>
      <c r="H784" s="81"/>
      <c r="I784" s="81"/>
      <c r="J784" s="81"/>
      <c r="K784" s="81"/>
      <c r="L784" s="81"/>
      <c r="M784" s="15"/>
      <c r="N784" s="15"/>
      <c r="O784" s="15"/>
      <c r="P784" s="81"/>
      <c r="Q784" s="81"/>
      <c r="R784" s="81"/>
      <c r="S784" s="81"/>
      <c r="T784" s="81"/>
      <c r="U784" s="81"/>
      <c r="V784" s="81"/>
      <c r="W784" s="81"/>
      <c r="X784" s="15"/>
      <c r="Y784" s="15"/>
      <c r="Z784" s="15"/>
      <c r="AA784" s="15"/>
    </row>
    <row r="785" spans="1:27" ht="15" customHeight="1" x14ac:dyDescent="0.25">
      <c r="A785" s="15"/>
      <c r="B785" s="15"/>
      <c r="C785" s="15"/>
      <c r="D785" s="15"/>
      <c r="E785" s="15"/>
      <c r="F785" s="15"/>
      <c r="G785" s="81"/>
      <c r="H785" s="81"/>
      <c r="I785" s="81"/>
      <c r="J785" s="81"/>
      <c r="K785" s="81"/>
      <c r="L785" s="81"/>
      <c r="M785" s="15"/>
      <c r="N785" s="15"/>
      <c r="O785" s="15"/>
      <c r="P785" s="81"/>
      <c r="Q785" s="81"/>
      <c r="R785" s="81"/>
      <c r="S785" s="81"/>
      <c r="T785" s="81"/>
      <c r="U785" s="81"/>
      <c r="V785" s="81"/>
      <c r="W785" s="81"/>
      <c r="X785" s="15"/>
      <c r="Y785" s="15"/>
      <c r="Z785" s="15"/>
      <c r="AA785" s="15"/>
    </row>
    <row r="786" spans="1:27" ht="15" customHeight="1" x14ac:dyDescent="0.25">
      <c r="A786" s="15"/>
      <c r="B786" s="15"/>
      <c r="C786" s="15"/>
      <c r="D786" s="15"/>
      <c r="E786" s="15"/>
      <c r="F786" s="15"/>
      <c r="G786" s="81"/>
      <c r="H786" s="81"/>
      <c r="I786" s="81"/>
      <c r="J786" s="81"/>
      <c r="K786" s="81"/>
      <c r="L786" s="81"/>
      <c r="M786" s="15"/>
      <c r="N786" s="15"/>
      <c r="O786" s="15"/>
      <c r="P786" s="81"/>
      <c r="Q786" s="81"/>
      <c r="R786" s="81"/>
      <c r="S786" s="81"/>
      <c r="T786" s="81"/>
      <c r="U786" s="81"/>
      <c r="V786" s="81"/>
      <c r="W786" s="81"/>
      <c r="X786" s="15"/>
      <c r="Y786" s="15"/>
      <c r="Z786" s="15"/>
      <c r="AA786" s="15"/>
    </row>
    <row r="787" spans="1:27" ht="15" customHeight="1" x14ac:dyDescent="0.25">
      <c r="A787" s="15"/>
      <c r="B787" s="15"/>
      <c r="C787" s="15"/>
      <c r="D787" s="15"/>
      <c r="E787" s="15"/>
      <c r="F787" s="15"/>
      <c r="G787" s="81"/>
      <c r="H787" s="81"/>
      <c r="I787" s="81"/>
      <c r="J787" s="81"/>
      <c r="K787" s="81"/>
      <c r="L787" s="81"/>
      <c r="M787" s="15"/>
      <c r="N787" s="15"/>
      <c r="O787" s="15"/>
      <c r="P787" s="81"/>
      <c r="Q787" s="81"/>
      <c r="R787" s="81"/>
      <c r="S787" s="81"/>
      <c r="T787" s="81"/>
      <c r="U787" s="81"/>
      <c r="V787" s="81"/>
      <c r="W787" s="81"/>
      <c r="X787" s="15"/>
      <c r="Y787" s="15"/>
      <c r="Z787" s="15"/>
      <c r="AA787" s="15"/>
    </row>
    <row r="788" spans="1:27" ht="15" customHeight="1" x14ac:dyDescent="0.25">
      <c r="A788" s="15"/>
      <c r="B788" s="15"/>
      <c r="C788" s="15"/>
      <c r="D788" s="15"/>
      <c r="E788" s="15"/>
      <c r="F788" s="15"/>
      <c r="G788" s="81"/>
      <c r="H788" s="81"/>
      <c r="I788" s="81"/>
      <c r="J788" s="81"/>
      <c r="K788" s="81"/>
      <c r="L788" s="81"/>
      <c r="M788" s="15"/>
      <c r="N788" s="15"/>
      <c r="O788" s="15"/>
      <c r="P788" s="81"/>
      <c r="Q788" s="81"/>
      <c r="R788" s="81"/>
      <c r="S788" s="81"/>
      <c r="T788" s="81"/>
      <c r="U788" s="81"/>
      <c r="V788" s="81"/>
      <c r="W788" s="81"/>
      <c r="X788" s="15"/>
      <c r="Y788" s="15"/>
      <c r="Z788" s="15"/>
      <c r="AA788" s="15"/>
    </row>
    <row r="789" spans="1:27" ht="15" customHeight="1" x14ac:dyDescent="0.25">
      <c r="A789" s="15"/>
      <c r="B789" s="15"/>
      <c r="C789" s="15"/>
      <c r="D789" s="15"/>
      <c r="E789" s="15"/>
      <c r="F789" s="15"/>
      <c r="G789" s="81"/>
      <c r="H789" s="81"/>
      <c r="I789" s="81"/>
      <c r="J789" s="81"/>
      <c r="K789" s="81"/>
      <c r="L789" s="81"/>
      <c r="M789" s="15"/>
      <c r="N789" s="15"/>
      <c r="O789" s="15"/>
      <c r="P789" s="81"/>
      <c r="Q789" s="81"/>
      <c r="R789" s="81"/>
      <c r="S789" s="81"/>
      <c r="T789" s="81"/>
      <c r="U789" s="81"/>
      <c r="V789" s="81"/>
      <c r="W789" s="81"/>
      <c r="X789" s="15"/>
      <c r="Y789" s="15"/>
      <c r="Z789" s="15"/>
      <c r="AA789" s="15"/>
    </row>
    <row r="790" spans="1:27" ht="15" customHeight="1" x14ac:dyDescent="0.25">
      <c r="A790" s="15"/>
      <c r="B790" s="15"/>
      <c r="C790" s="15"/>
      <c r="D790" s="15"/>
      <c r="E790" s="15"/>
      <c r="F790" s="15"/>
      <c r="G790" s="81"/>
      <c r="H790" s="81"/>
      <c r="I790" s="81"/>
      <c r="J790" s="81"/>
      <c r="K790" s="81"/>
      <c r="L790" s="81"/>
      <c r="M790" s="15"/>
      <c r="N790" s="15"/>
      <c r="O790" s="15"/>
      <c r="P790" s="81"/>
      <c r="Q790" s="81"/>
      <c r="R790" s="81"/>
      <c r="S790" s="81"/>
      <c r="T790" s="81"/>
      <c r="U790" s="81"/>
      <c r="V790" s="81"/>
      <c r="W790" s="81"/>
      <c r="X790" s="15"/>
      <c r="Y790" s="15"/>
      <c r="Z790" s="15"/>
      <c r="AA790" s="15"/>
    </row>
    <row r="791" spans="1:27" ht="15" customHeight="1" x14ac:dyDescent="0.25">
      <c r="A791" s="15"/>
      <c r="B791" s="15"/>
      <c r="C791" s="15"/>
      <c r="D791" s="15"/>
      <c r="E791" s="15"/>
      <c r="F791" s="15"/>
      <c r="G791" s="81"/>
      <c r="H791" s="81"/>
      <c r="I791" s="81"/>
      <c r="J791" s="81"/>
      <c r="K791" s="81"/>
      <c r="L791" s="81"/>
      <c r="M791" s="15"/>
      <c r="N791" s="15"/>
      <c r="O791" s="15"/>
      <c r="P791" s="81"/>
      <c r="Q791" s="81"/>
      <c r="R791" s="81"/>
      <c r="S791" s="81"/>
      <c r="T791" s="81"/>
      <c r="U791" s="81"/>
      <c r="V791" s="81"/>
      <c r="W791" s="81"/>
      <c r="X791" s="15"/>
      <c r="Y791" s="15"/>
      <c r="Z791" s="15"/>
      <c r="AA791" s="15"/>
    </row>
    <row r="792" spans="1:27" ht="15" customHeight="1" x14ac:dyDescent="0.25">
      <c r="A792" s="15"/>
      <c r="B792" s="15"/>
      <c r="C792" s="15"/>
      <c r="D792" s="15"/>
      <c r="E792" s="15"/>
      <c r="F792" s="15"/>
      <c r="G792" s="81"/>
      <c r="H792" s="81"/>
      <c r="I792" s="81"/>
      <c r="J792" s="81"/>
      <c r="K792" s="81"/>
      <c r="L792" s="81"/>
      <c r="M792" s="15"/>
      <c r="N792" s="15"/>
      <c r="O792" s="15"/>
      <c r="P792" s="81"/>
      <c r="Q792" s="81"/>
      <c r="R792" s="81"/>
      <c r="S792" s="81"/>
      <c r="T792" s="81"/>
      <c r="U792" s="81"/>
      <c r="V792" s="81"/>
      <c r="W792" s="81"/>
      <c r="X792" s="15"/>
      <c r="Y792" s="15"/>
      <c r="Z792" s="15"/>
      <c r="AA792" s="15"/>
    </row>
    <row r="793" spans="1:27" ht="15" customHeight="1" x14ac:dyDescent="0.25">
      <c r="A793" s="15"/>
      <c r="B793" s="15"/>
      <c r="C793" s="15"/>
      <c r="D793" s="15"/>
      <c r="E793" s="15"/>
      <c r="F793" s="15"/>
      <c r="G793" s="81"/>
      <c r="H793" s="81"/>
      <c r="I793" s="81"/>
      <c r="J793" s="81"/>
      <c r="K793" s="81"/>
      <c r="L793" s="81"/>
      <c r="M793" s="15"/>
      <c r="N793" s="15"/>
      <c r="O793" s="15"/>
      <c r="P793" s="81"/>
      <c r="Q793" s="81"/>
      <c r="R793" s="81"/>
      <c r="S793" s="81"/>
      <c r="T793" s="81"/>
      <c r="U793" s="81"/>
      <c r="V793" s="81"/>
      <c r="W793" s="81"/>
      <c r="X793" s="15"/>
      <c r="Y793" s="15"/>
      <c r="Z793" s="15"/>
      <c r="AA793" s="15"/>
    </row>
    <row r="794" spans="1:27" ht="15" customHeight="1" x14ac:dyDescent="0.25">
      <c r="A794" s="15"/>
      <c r="B794" s="15"/>
      <c r="C794" s="15"/>
      <c r="D794" s="15"/>
      <c r="E794" s="15"/>
      <c r="F794" s="15"/>
      <c r="G794" s="81"/>
      <c r="H794" s="81"/>
      <c r="I794" s="81"/>
      <c r="J794" s="81"/>
      <c r="K794" s="81"/>
      <c r="L794" s="81"/>
      <c r="M794" s="15"/>
      <c r="N794" s="15"/>
      <c r="O794" s="15"/>
      <c r="P794" s="81"/>
      <c r="Q794" s="81"/>
      <c r="R794" s="81"/>
      <c r="S794" s="81"/>
      <c r="T794" s="81"/>
      <c r="U794" s="81"/>
      <c r="V794" s="81"/>
      <c r="W794" s="81"/>
      <c r="X794" s="15"/>
      <c r="Y794" s="15"/>
      <c r="Z794" s="15"/>
      <c r="AA794" s="15"/>
    </row>
    <row r="795" spans="1:27" ht="15" customHeight="1" x14ac:dyDescent="0.25">
      <c r="A795" s="15"/>
      <c r="B795" s="15"/>
      <c r="C795" s="15"/>
      <c r="D795" s="15"/>
      <c r="E795" s="15"/>
      <c r="F795" s="15"/>
      <c r="G795" s="81"/>
      <c r="H795" s="81"/>
      <c r="I795" s="81"/>
      <c r="J795" s="81"/>
      <c r="K795" s="81"/>
      <c r="L795" s="81"/>
      <c r="M795" s="15"/>
      <c r="N795" s="15"/>
      <c r="O795" s="15"/>
      <c r="P795" s="81"/>
      <c r="Q795" s="81"/>
      <c r="R795" s="81"/>
      <c r="S795" s="81"/>
      <c r="T795" s="81"/>
      <c r="U795" s="81"/>
      <c r="V795" s="81"/>
      <c r="W795" s="81"/>
      <c r="X795" s="15"/>
      <c r="Y795" s="15"/>
      <c r="Z795" s="15"/>
      <c r="AA795" s="15"/>
    </row>
    <row r="796" spans="1:27" ht="15" customHeight="1" x14ac:dyDescent="0.25">
      <c r="A796" s="15"/>
      <c r="B796" s="15"/>
      <c r="C796" s="15"/>
      <c r="D796" s="15"/>
      <c r="E796" s="15"/>
      <c r="F796" s="15"/>
      <c r="G796" s="81"/>
      <c r="H796" s="81"/>
      <c r="I796" s="81"/>
      <c r="J796" s="81"/>
      <c r="K796" s="81"/>
      <c r="L796" s="81"/>
      <c r="M796" s="15"/>
      <c r="N796" s="15"/>
      <c r="O796" s="15"/>
      <c r="P796" s="81"/>
      <c r="Q796" s="81"/>
      <c r="R796" s="81"/>
      <c r="S796" s="81"/>
      <c r="T796" s="81"/>
      <c r="U796" s="81"/>
      <c r="V796" s="81"/>
      <c r="W796" s="81"/>
      <c r="X796" s="15"/>
      <c r="Y796" s="15"/>
      <c r="Z796" s="15"/>
      <c r="AA796" s="15"/>
    </row>
    <row r="797" spans="1:27" ht="15" customHeight="1" x14ac:dyDescent="0.25">
      <c r="A797" s="15"/>
      <c r="B797" s="15"/>
      <c r="C797" s="15"/>
      <c r="D797" s="15"/>
      <c r="E797" s="15"/>
      <c r="F797" s="15"/>
      <c r="G797" s="81"/>
      <c r="H797" s="81"/>
      <c r="I797" s="81"/>
      <c r="J797" s="81"/>
      <c r="K797" s="81"/>
      <c r="L797" s="81"/>
      <c r="M797" s="15"/>
      <c r="N797" s="15"/>
      <c r="O797" s="15"/>
      <c r="P797" s="81"/>
      <c r="Q797" s="81"/>
      <c r="R797" s="81"/>
      <c r="S797" s="81"/>
      <c r="T797" s="81"/>
      <c r="U797" s="81"/>
      <c r="V797" s="81"/>
      <c r="W797" s="81"/>
      <c r="X797" s="15"/>
      <c r="Y797" s="15"/>
      <c r="Z797" s="15"/>
      <c r="AA797" s="15"/>
    </row>
    <row r="798" spans="1:27" ht="15" customHeight="1" x14ac:dyDescent="0.25">
      <c r="A798" s="15"/>
      <c r="B798" s="15"/>
      <c r="C798" s="15"/>
      <c r="D798" s="15"/>
      <c r="E798" s="15"/>
      <c r="F798" s="15"/>
      <c r="G798" s="81"/>
      <c r="H798" s="81"/>
      <c r="I798" s="81"/>
      <c r="J798" s="81"/>
      <c r="K798" s="81"/>
      <c r="L798" s="81"/>
      <c r="M798" s="15"/>
      <c r="N798" s="15"/>
      <c r="O798" s="15"/>
      <c r="P798" s="81"/>
      <c r="Q798" s="81"/>
      <c r="R798" s="81"/>
      <c r="S798" s="81"/>
      <c r="T798" s="81"/>
      <c r="U798" s="81"/>
      <c r="V798" s="81"/>
      <c r="W798" s="81"/>
      <c r="X798" s="15"/>
      <c r="Y798" s="15"/>
      <c r="Z798" s="15"/>
      <c r="AA798" s="15"/>
    </row>
    <row r="799" spans="1:27" ht="15" customHeight="1" x14ac:dyDescent="0.25">
      <c r="A799" s="15"/>
      <c r="B799" s="15"/>
      <c r="C799" s="15"/>
      <c r="D799" s="15"/>
      <c r="E799" s="15"/>
      <c r="F799" s="15"/>
      <c r="G799" s="81"/>
      <c r="H799" s="81"/>
      <c r="I799" s="81"/>
      <c r="J799" s="81"/>
      <c r="K799" s="81"/>
      <c r="L799" s="81"/>
      <c r="M799" s="15"/>
      <c r="N799" s="15"/>
      <c r="O799" s="15"/>
      <c r="P799" s="81"/>
      <c r="Q799" s="81"/>
      <c r="R799" s="81"/>
      <c r="S799" s="81"/>
      <c r="T799" s="81"/>
      <c r="U799" s="81"/>
      <c r="V799" s="81"/>
      <c r="W799" s="81"/>
      <c r="X799" s="15"/>
      <c r="Y799" s="15"/>
      <c r="Z799" s="15"/>
      <c r="AA799" s="15"/>
    </row>
    <row r="800" spans="1:27" ht="15" customHeight="1" x14ac:dyDescent="0.25">
      <c r="A800" s="15"/>
      <c r="B800" s="15"/>
      <c r="C800" s="15"/>
      <c r="D800" s="15"/>
      <c r="E800" s="15"/>
      <c r="F800" s="15"/>
      <c r="G800" s="81"/>
      <c r="H800" s="81"/>
      <c r="I800" s="81"/>
      <c r="J800" s="81"/>
      <c r="K800" s="81"/>
      <c r="L800" s="81"/>
      <c r="M800" s="15"/>
      <c r="N800" s="15"/>
      <c r="O800" s="15"/>
      <c r="P800" s="81"/>
      <c r="Q800" s="81"/>
      <c r="R800" s="81"/>
      <c r="S800" s="81"/>
      <c r="T800" s="81"/>
      <c r="U800" s="81"/>
      <c r="V800" s="81"/>
      <c r="W800" s="81"/>
      <c r="X800" s="15"/>
      <c r="Y800" s="15"/>
      <c r="Z800" s="15"/>
      <c r="AA800" s="15"/>
    </row>
    <row r="801" spans="1:27" ht="15" customHeight="1" x14ac:dyDescent="0.25">
      <c r="A801" s="15"/>
      <c r="B801" s="15"/>
      <c r="C801" s="15"/>
      <c r="D801" s="15"/>
      <c r="E801" s="15"/>
      <c r="F801" s="15"/>
      <c r="G801" s="81"/>
      <c r="H801" s="81"/>
      <c r="I801" s="81"/>
      <c r="J801" s="81"/>
      <c r="K801" s="81"/>
      <c r="L801" s="81"/>
      <c r="M801" s="15"/>
      <c r="N801" s="15"/>
      <c r="O801" s="15"/>
      <c r="P801" s="81"/>
      <c r="Q801" s="81"/>
      <c r="R801" s="81"/>
      <c r="S801" s="81"/>
      <c r="T801" s="81"/>
      <c r="U801" s="81"/>
      <c r="V801" s="81"/>
      <c r="W801" s="81"/>
      <c r="X801" s="15"/>
      <c r="Y801" s="15"/>
      <c r="Z801" s="15"/>
      <c r="AA801" s="15"/>
    </row>
    <row r="802" spans="1:27" ht="15" customHeight="1" x14ac:dyDescent="0.25">
      <c r="A802" s="15"/>
      <c r="B802" s="15"/>
      <c r="C802" s="15"/>
      <c r="D802" s="15"/>
      <c r="E802" s="15"/>
      <c r="F802" s="15"/>
      <c r="G802" s="81"/>
      <c r="H802" s="81"/>
      <c r="I802" s="81"/>
      <c r="J802" s="81"/>
      <c r="K802" s="81"/>
      <c r="L802" s="81"/>
      <c r="M802" s="15"/>
      <c r="N802" s="15"/>
      <c r="O802" s="15"/>
      <c r="P802" s="81"/>
      <c r="Q802" s="81"/>
      <c r="R802" s="81"/>
      <c r="S802" s="81"/>
      <c r="T802" s="81"/>
      <c r="U802" s="81"/>
      <c r="V802" s="81"/>
      <c r="W802" s="81"/>
      <c r="X802" s="15"/>
      <c r="Y802" s="15"/>
      <c r="Z802" s="15"/>
      <c r="AA802" s="15"/>
    </row>
    <row r="803" spans="1:27" ht="15" customHeight="1" x14ac:dyDescent="0.25">
      <c r="A803" s="15"/>
      <c r="B803" s="15"/>
      <c r="C803" s="15"/>
      <c r="D803" s="15"/>
      <c r="E803" s="15"/>
      <c r="F803" s="15"/>
      <c r="G803" s="81"/>
      <c r="H803" s="81"/>
      <c r="I803" s="81"/>
      <c r="J803" s="81"/>
      <c r="K803" s="81"/>
      <c r="L803" s="81"/>
      <c r="M803" s="15"/>
      <c r="N803" s="15"/>
      <c r="O803" s="15"/>
      <c r="P803" s="81"/>
      <c r="Q803" s="81"/>
      <c r="R803" s="81"/>
      <c r="S803" s="81"/>
      <c r="T803" s="81"/>
      <c r="U803" s="81"/>
      <c r="V803" s="81"/>
      <c r="W803" s="81"/>
      <c r="X803" s="15"/>
      <c r="Y803" s="15"/>
      <c r="Z803" s="15"/>
      <c r="AA803" s="15"/>
    </row>
    <row r="804" spans="1:27" ht="15" customHeight="1" x14ac:dyDescent="0.25">
      <c r="A804" s="15"/>
      <c r="B804" s="15"/>
      <c r="C804" s="15"/>
      <c r="D804" s="15"/>
      <c r="E804" s="15"/>
      <c r="F804" s="15"/>
      <c r="G804" s="81"/>
      <c r="H804" s="81"/>
      <c r="I804" s="81"/>
      <c r="J804" s="81"/>
      <c r="K804" s="81"/>
      <c r="L804" s="81"/>
      <c r="M804" s="15"/>
      <c r="N804" s="15"/>
      <c r="O804" s="15"/>
      <c r="P804" s="81"/>
      <c r="Q804" s="81"/>
      <c r="R804" s="81"/>
      <c r="S804" s="81"/>
      <c r="T804" s="81"/>
      <c r="U804" s="81"/>
      <c r="V804" s="81"/>
      <c r="W804" s="81"/>
      <c r="X804" s="15"/>
      <c r="Y804" s="15"/>
      <c r="Z804" s="15"/>
      <c r="AA804" s="15"/>
    </row>
    <row r="805" spans="1:27" ht="15" customHeight="1" x14ac:dyDescent="0.25">
      <c r="A805" s="15"/>
      <c r="B805" s="15"/>
      <c r="C805" s="15"/>
      <c r="D805" s="15"/>
      <c r="E805" s="15"/>
      <c r="F805" s="15"/>
      <c r="G805" s="81"/>
      <c r="H805" s="81"/>
      <c r="I805" s="81"/>
      <c r="J805" s="81"/>
      <c r="K805" s="81"/>
      <c r="L805" s="81"/>
      <c r="M805" s="15"/>
      <c r="N805" s="15"/>
      <c r="O805" s="15"/>
      <c r="P805" s="81"/>
      <c r="Q805" s="81"/>
      <c r="R805" s="81"/>
      <c r="S805" s="81"/>
      <c r="T805" s="81"/>
      <c r="U805" s="81"/>
      <c r="V805" s="81"/>
      <c r="W805" s="81"/>
      <c r="X805" s="15"/>
      <c r="Y805" s="15"/>
      <c r="Z805" s="15"/>
      <c r="AA805" s="15"/>
    </row>
    <row r="806" spans="1:27" ht="15" customHeight="1" x14ac:dyDescent="0.25">
      <c r="A806" s="15"/>
      <c r="B806" s="15"/>
      <c r="C806" s="15"/>
      <c r="D806" s="15"/>
      <c r="E806" s="15"/>
      <c r="F806" s="15"/>
      <c r="G806" s="81"/>
      <c r="H806" s="81"/>
      <c r="I806" s="81"/>
      <c r="J806" s="81"/>
      <c r="K806" s="81"/>
      <c r="L806" s="81"/>
      <c r="M806" s="15"/>
      <c r="N806" s="15"/>
      <c r="O806" s="15"/>
      <c r="P806" s="81"/>
      <c r="Q806" s="81"/>
      <c r="R806" s="81"/>
      <c r="S806" s="81"/>
      <c r="T806" s="81"/>
      <c r="U806" s="81"/>
      <c r="V806" s="81"/>
      <c r="W806" s="81"/>
      <c r="X806" s="15"/>
      <c r="Y806" s="15"/>
      <c r="Z806" s="15"/>
      <c r="AA806" s="15"/>
    </row>
    <row r="807" spans="1:27" ht="15" customHeight="1" x14ac:dyDescent="0.25">
      <c r="A807" s="15"/>
      <c r="B807" s="15"/>
      <c r="C807" s="15"/>
      <c r="D807" s="15"/>
      <c r="E807" s="15"/>
      <c r="F807" s="15"/>
      <c r="G807" s="81"/>
      <c r="H807" s="81"/>
      <c r="I807" s="81"/>
      <c r="J807" s="81"/>
      <c r="K807" s="81"/>
      <c r="L807" s="81"/>
      <c r="M807" s="15"/>
      <c r="N807" s="15"/>
      <c r="O807" s="15"/>
      <c r="P807" s="81"/>
      <c r="Q807" s="81"/>
      <c r="R807" s="81"/>
      <c r="S807" s="81"/>
      <c r="T807" s="81"/>
      <c r="U807" s="81"/>
      <c r="V807" s="81"/>
      <c r="W807" s="81"/>
      <c r="X807" s="15"/>
      <c r="Y807" s="15"/>
      <c r="Z807" s="15"/>
      <c r="AA807" s="15"/>
    </row>
    <row r="808" spans="1:27" ht="15" customHeight="1" x14ac:dyDescent="0.25">
      <c r="A808" s="15"/>
      <c r="B808" s="15"/>
      <c r="C808" s="15"/>
      <c r="D808" s="15"/>
      <c r="E808" s="15"/>
      <c r="F808" s="15"/>
      <c r="G808" s="81"/>
      <c r="H808" s="81"/>
      <c r="I808" s="81"/>
      <c r="J808" s="81"/>
      <c r="K808" s="81"/>
      <c r="L808" s="81"/>
      <c r="M808" s="15"/>
      <c r="N808" s="15"/>
      <c r="O808" s="15"/>
      <c r="P808" s="81"/>
      <c r="Q808" s="81"/>
      <c r="R808" s="81"/>
      <c r="S808" s="81"/>
      <c r="T808" s="81"/>
      <c r="U808" s="81"/>
      <c r="V808" s="81"/>
      <c r="W808" s="81"/>
      <c r="X808" s="15"/>
      <c r="Y808" s="15"/>
      <c r="Z808" s="15"/>
      <c r="AA808" s="15"/>
    </row>
    <row r="809" spans="1:27" ht="15" customHeight="1" x14ac:dyDescent="0.25">
      <c r="A809" s="15"/>
      <c r="B809" s="15"/>
      <c r="C809" s="15"/>
      <c r="D809" s="15"/>
      <c r="E809" s="15"/>
      <c r="F809" s="15"/>
      <c r="G809" s="81"/>
      <c r="H809" s="81"/>
      <c r="I809" s="81"/>
      <c r="J809" s="81"/>
      <c r="K809" s="81"/>
      <c r="L809" s="81"/>
      <c r="M809" s="15"/>
      <c r="N809" s="15"/>
      <c r="O809" s="15"/>
      <c r="P809" s="81"/>
      <c r="Q809" s="81"/>
      <c r="R809" s="81"/>
      <c r="S809" s="81"/>
      <c r="T809" s="81"/>
      <c r="U809" s="81"/>
      <c r="V809" s="81"/>
      <c r="W809" s="81"/>
      <c r="X809" s="15"/>
      <c r="Y809" s="15"/>
      <c r="Z809" s="15"/>
      <c r="AA809" s="15"/>
    </row>
    <row r="810" spans="1:27" ht="15" customHeight="1" x14ac:dyDescent="0.25">
      <c r="A810" s="15"/>
      <c r="B810" s="15"/>
      <c r="C810" s="15"/>
      <c r="D810" s="15"/>
      <c r="E810" s="15"/>
      <c r="F810" s="15"/>
      <c r="G810" s="81"/>
      <c r="H810" s="81"/>
      <c r="I810" s="81"/>
      <c r="J810" s="81"/>
      <c r="K810" s="81"/>
      <c r="L810" s="81"/>
      <c r="M810" s="15"/>
      <c r="N810" s="15"/>
      <c r="O810" s="15"/>
      <c r="P810" s="81"/>
      <c r="Q810" s="81"/>
      <c r="R810" s="81"/>
      <c r="S810" s="81"/>
      <c r="T810" s="81"/>
      <c r="U810" s="81"/>
      <c r="V810" s="81"/>
      <c r="W810" s="81"/>
      <c r="X810" s="15"/>
      <c r="Y810" s="15"/>
      <c r="Z810" s="15"/>
      <c r="AA810" s="15"/>
    </row>
    <row r="811" spans="1:27" ht="15" customHeight="1" x14ac:dyDescent="0.25">
      <c r="A811" s="15"/>
      <c r="B811" s="15"/>
      <c r="C811" s="15"/>
      <c r="D811" s="15"/>
      <c r="E811" s="15"/>
      <c r="F811" s="15"/>
      <c r="G811" s="81"/>
      <c r="H811" s="81"/>
      <c r="I811" s="81"/>
      <c r="J811" s="81"/>
      <c r="K811" s="81"/>
      <c r="L811" s="81"/>
      <c r="M811" s="15"/>
      <c r="N811" s="15"/>
      <c r="O811" s="15"/>
      <c r="P811" s="81"/>
      <c r="Q811" s="81"/>
      <c r="R811" s="81"/>
      <c r="S811" s="81"/>
      <c r="T811" s="81"/>
      <c r="U811" s="81"/>
      <c r="V811" s="81"/>
      <c r="W811" s="81"/>
      <c r="X811" s="15"/>
      <c r="Y811" s="15"/>
      <c r="Z811" s="15"/>
      <c r="AA811" s="15"/>
    </row>
    <row r="812" spans="1:27" ht="15" customHeight="1" x14ac:dyDescent="0.25">
      <c r="A812" s="15"/>
      <c r="B812" s="15"/>
      <c r="C812" s="15"/>
      <c r="D812" s="15"/>
      <c r="E812" s="15"/>
      <c r="F812" s="15"/>
      <c r="G812" s="81"/>
      <c r="H812" s="81"/>
      <c r="I812" s="81"/>
      <c r="J812" s="81"/>
      <c r="K812" s="81"/>
      <c r="L812" s="81"/>
      <c r="M812" s="15"/>
      <c r="N812" s="15"/>
      <c r="O812" s="15"/>
      <c r="P812" s="81"/>
      <c r="Q812" s="81"/>
      <c r="R812" s="81"/>
      <c r="S812" s="81"/>
      <c r="T812" s="81"/>
      <c r="U812" s="81"/>
      <c r="V812" s="81"/>
      <c r="W812" s="81"/>
      <c r="X812" s="15"/>
      <c r="Y812" s="15"/>
      <c r="Z812" s="15"/>
      <c r="AA812" s="15"/>
    </row>
    <row r="813" spans="1:27" ht="15" customHeight="1" x14ac:dyDescent="0.25">
      <c r="A813" s="15"/>
      <c r="B813" s="15"/>
      <c r="C813" s="15"/>
      <c r="D813" s="15"/>
      <c r="E813" s="15"/>
      <c r="F813" s="15"/>
      <c r="G813" s="81"/>
      <c r="H813" s="81"/>
      <c r="I813" s="81"/>
      <c r="J813" s="81"/>
      <c r="K813" s="81"/>
      <c r="L813" s="81"/>
      <c r="M813" s="15"/>
      <c r="N813" s="15"/>
      <c r="O813" s="15"/>
      <c r="P813" s="81"/>
      <c r="Q813" s="81"/>
      <c r="R813" s="81"/>
      <c r="S813" s="81"/>
      <c r="T813" s="81"/>
      <c r="U813" s="81"/>
      <c r="V813" s="81"/>
      <c r="W813" s="81"/>
      <c r="X813" s="15"/>
      <c r="Y813" s="15"/>
      <c r="Z813" s="15"/>
      <c r="AA813" s="15"/>
    </row>
    <row r="814" spans="1:27" ht="15" customHeight="1" x14ac:dyDescent="0.25">
      <c r="A814" s="15"/>
      <c r="B814" s="15"/>
      <c r="C814" s="15"/>
      <c r="D814" s="15"/>
      <c r="E814" s="15"/>
      <c r="F814" s="15"/>
      <c r="G814" s="81"/>
      <c r="H814" s="81"/>
      <c r="I814" s="81"/>
      <c r="J814" s="81"/>
      <c r="K814" s="81"/>
      <c r="L814" s="81"/>
      <c r="M814" s="15"/>
      <c r="N814" s="15"/>
      <c r="O814" s="15"/>
      <c r="P814" s="81"/>
      <c r="Q814" s="81"/>
      <c r="R814" s="81"/>
      <c r="S814" s="81"/>
      <c r="T814" s="81"/>
      <c r="U814" s="81"/>
      <c r="V814" s="81"/>
      <c r="W814" s="81"/>
      <c r="X814" s="15"/>
      <c r="Y814" s="15"/>
      <c r="Z814" s="15"/>
      <c r="AA814" s="15"/>
    </row>
    <row r="815" spans="1:27" ht="15" customHeight="1" x14ac:dyDescent="0.25">
      <c r="A815" s="15"/>
      <c r="B815" s="15"/>
      <c r="C815" s="15"/>
      <c r="D815" s="15"/>
      <c r="E815" s="15"/>
      <c r="F815" s="15"/>
      <c r="G815" s="81"/>
      <c r="H815" s="81"/>
      <c r="I815" s="81"/>
      <c r="J815" s="81"/>
      <c r="K815" s="81"/>
      <c r="L815" s="81"/>
      <c r="M815" s="15"/>
      <c r="N815" s="15"/>
      <c r="O815" s="15"/>
      <c r="P815" s="81"/>
      <c r="Q815" s="81"/>
      <c r="R815" s="81"/>
      <c r="S815" s="81"/>
      <c r="T815" s="81"/>
      <c r="U815" s="81"/>
      <c r="V815" s="81"/>
      <c r="W815" s="81"/>
      <c r="X815" s="15"/>
      <c r="Y815" s="15"/>
      <c r="Z815" s="15"/>
      <c r="AA815" s="15"/>
    </row>
    <row r="816" spans="1:27" ht="15" customHeight="1" x14ac:dyDescent="0.25">
      <c r="A816" s="15"/>
      <c r="B816" s="15"/>
      <c r="C816" s="15"/>
      <c r="D816" s="15"/>
      <c r="E816" s="15"/>
      <c r="F816" s="15"/>
      <c r="G816" s="81"/>
      <c r="H816" s="81"/>
      <c r="I816" s="81"/>
      <c r="J816" s="81"/>
      <c r="K816" s="81"/>
      <c r="L816" s="81"/>
      <c r="M816" s="15"/>
      <c r="N816" s="15"/>
      <c r="O816" s="15"/>
      <c r="P816" s="81"/>
      <c r="Q816" s="81"/>
      <c r="R816" s="81"/>
      <c r="S816" s="81"/>
      <c r="T816" s="81"/>
      <c r="U816" s="81"/>
      <c r="V816" s="81"/>
      <c r="W816" s="81"/>
      <c r="X816" s="15"/>
      <c r="Y816" s="15"/>
      <c r="Z816" s="15"/>
      <c r="AA816" s="15"/>
    </row>
    <row r="817" spans="1:27" ht="15" customHeight="1" x14ac:dyDescent="0.25">
      <c r="A817" s="15"/>
      <c r="B817" s="15"/>
      <c r="C817" s="15"/>
      <c r="D817" s="15"/>
      <c r="E817" s="15"/>
      <c r="F817" s="15"/>
      <c r="G817" s="81"/>
      <c r="H817" s="81"/>
      <c r="I817" s="81"/>
      <c r="J817" s="81"/>
      <c r="K817" s="81"/>
      <c r="L817" s="81"/>
      <c r="M817" s="15"/>
      <c r="N817" s="15"/>
      <c r="O817" s="15"/>
      <c r="P817" s="81"/>
      <c r="Q817" s="81"/>
      <c r="R817" s="81"/>
      <c r="S817" s="81"/>
      <c r="T817" s="81"/>
      <c r="U817" s="81"/>
      <c r="V817" s="81"/>
      <c r="W817" s="81"/>
      <c r="X817" s="15"/>
      <c r="Y817" s="15"/>
      <c r="Z817" s="15"/>
      <c r="AA817" s="15"/>
    </row>
    <row r="818" spans="1:27" ht="15" customHeight="1" x14ac:dyDescent="0.25">
      <c r="A818" s="15"/>
      <c r="B818" s="15"/>
      <c r="C818" s="15"/>
      <c r="D818" s="15"/>
      <c r="E818" s="15"/>
      <c r="F818" s="15"/>
      <c r="G818" s="81"/>
      <c r="H818" s="81"/>
      <c r="I818" s="81"/>
      <c r="J818" s="81"/>
      <c r="K818" s="81"/>
      <c r="L818" s="81"/>
      <c r="M818" s="15"/>
      <c r="N818" s="15"/>
      <c r="O818" s="15"/>
      <c r="P818" s="81"/>
      <c r="Q818" s="81"/>
      <c r="R818" s="81"/>
      <c r="S818" s="81"/>
      <c r="T818" s="81"/>
      <c r="U818" s="81"/>
      <c r="V818" s="81"/>
      <c r="W818" s="81"/>
      <c r="X818" s="15"/>
      <c r="Y818" s="15"/>
      <c r="Z818" s="15"/>
      <c r="AA818" s="15"/>
    </row>
    <row r="819" spans="1:27" ht="15" customHeight="1" x14ac:dyDescent="0.25">
      <c r="A819" s="15"/>
      <c r="B819" s="15"/>
      <c r="C819" s="15"/>
      <c r="D819" s="15"/>
      <c r="E819" s="15"/>
      <c r="F819" s="15"/>
      <c r="G819" s="81"/>
      <c r="H819" s="81"/>
      <c r="I819" s="81"/>
      <c r="J819" s="81"/>
      <c r="K819" s="81"/>
      <c r="L819" s="81"/>
      <c r="M819" s="15"/>
      <c r="N819" s="15"/>
      <c r="O819" s="15"/>
      <c r="P819" s="81"/>
      <c r="Q819" s="81"/>
      <c r="R819" s="81"/>
      <c r="S819" s="81"/>
      <c r="T819" s="81"/>
      <c r="U819" s="81"/>
      <c r="V819" s="81"/>
      <c r="W819" s="81"/>
      <c r="X819" s="15"/>
      <c r="Y819" s="15"/>
      <c r="Z819" s="15"/>
      <c r="AA819" s="15"/>
    </row>
    <row r="820" spans="1:27" ht="15" customHeight="1" x14ac:dyDescent="0.25">
      <c r="A820" s="15"/>
      <c r="B820" s="15"/>
      <c r="C820" s="15"/>
      <c r="D820" s="15"/>
      <c r="E820" s="15"/>
      <c r="F820" s="15"/>
      <c r="G820" s="81"/>
      <c r="H820" s="81"/>
      <c r="I820" s="81"/>
      <c r="J820" s="81"/>
      <c r="K820" s="81"/>
      <c r="L820" s="81"/>
      <c r="M820" s="15"/>
      <c r="N820" s="15"/>
      <c r="O820" s="15"/>
      <c r="P820" s="81"/>
      <c r="Q820" s="81"/>
      <c r="R820" s="81"/>
      <c r="S820" s="81"/>
      <c r="T820" s="81"/>
      <c r="U820" s="81"/>
      <c r="V820" s="81"/>
      <c r="W820" s="81"/>
      <c r="X820" s="15"/>
      <c r="Y820" s="15"/>
      <c r="Z820" s="15"/>
      <c r="AA820" s="15"/>
    </row>
    <row r="821" spans="1:27" ht="15" customHeight="1" x14ac:dyDescent="0.25">
      <c r="A821" s="15"/>
      <c r="B821" s="15"/>
      <c r="C821" s="15"/>
      <c r="D821" s="15"/>
      <c r="E821" s="15"/>
      <c r="F821" s="15"/>
      <c r="G821" s="81"/>
      <c r="H821" s="81"/>
      <c r="I821" s="81"/>
      <c r="J821" s="81"/>
      <c r="K821" s="81"/>
      <c r="L821" s="81"/>
      <c r="M821" s="15"/>
      <c r="N821" s="15"/>
      <c r="O821" s="15"/>
      <c r="P821" s="81"/>
      <c r="Q821" s="81"/>
      <c r="R821" s="81"/>
      <c r="S821" s="81"/>
      <c r="T821" s="81"/>
      <c r="U821" s="81"/>
      <c r="V821" s="81"/>
      <c r="W821" s="81"/>
      <c r="X821" s="15"/>
      <c r="Y821" s="15"/>
      <c r="Z821" s="15"/>
      <c r="AA821" s="15"/>
    </row>
    <row r="822" spans="1:27" ht="15" customHeight="1" x14ac:dyDescent="0.25">
      <c r="A822" s="15"/>
      <c r="B822" s="15"/>
      <c r="C822" s="15"/>
      <c r="D822" s="15"/>
      <c r="E822" s="15"/>
      <c r="F822" s="15"/>
      <c r="G822" s="81"/>
      <c r="H822" s="81"/>
      <c r="I822" s="81"/>
      <c r="J822" s="81"/>
      <c r="K822" s="81"/>
      <c r="L822" s="81"/>
      <c r="M822" s="15"/>
      <c r="N822" s="15"/>
      <c r="O822" s="15"/>
      <c r="P822" s="81"/>
      <c r="Q822" s="81"/>
      <c r="R822" s="81"/>
      <c r="S822" s="81"/>
      <c r="T822" s="81"/>
      <c r="U822" s="81"/>
      <c r="V822" s="81"/>
      <c r="W822" s="81"/>
      <c r="X822" s="15"/>
      <c r="Y822" s="15"/>
      <c r="Z822" s="15"/>
      <c r="AA822" s="15"/>
    </row>
    <row r="823" spans="1:27" ht="15" customHeight="1" x14ac:dyDescent="0.25">
      <c r="A823" s="15"/>
      <c r="B823" s="15"/>
      <c r="C823" s="15"/>
      <c r="D823" s="15"/>
      <c r="E823" s="15"/>
      <c r="F823" s="15"/>
      <c r="G823" s="81"/>
      <c r="H823" s="81"/>
      <c r="I823" s="81"/>
      <c r="J823" s="81"/>
      <c r="K823" s="81"/>
      <c r="L823" s="81"/>
      <c r="M823" s="15"/>
      <c r="N823" s="15"/>
      <c r="O823" s="15"/>
      <c r="P823" s="81"/>
      <c r="Q823" s="81"/>
      <c r="R823" s="81"/>
      <c r="S823" s="81"/>
      <c r="T823" s="81"/>
      <c r="U823" s="81"/>
      <c r="V823" s="81"/>
      <c r="W823" s="81"/>
      <c r="X823" s="15"/>
      <c r="Y823" s="15"/>
      <c r="Z823" s="15"/>
      <c r="AA823" s="15"/>
    </row>
    <row r="824" spans="1:27" ht="15" customHeight="1" x14ac:dyDescent="0.25">
      <c r="A824" s="15"/>
      <c r="B824" s="15"/>
      <c r="C824" s="15"/>
      <c r="D824" s="15"/>
      <c r="E824" s="15"/>
      <c r="F824" s="15"/>
      <c r="G824" s="81"/>
      <c r="H824" s="81"/>
      <c r="I824" s="81"/>
      <c r="J824" s="81"/>
      <c r="K824" s="81"/>
      <c r="L824" s="81"/>
      <c r="M824" s="15"/>
      <c r="N824" s="15"/>
      <c r="O824" s="15"/>
      <c r="P824" s="81"/>
      <c r="Q824" s="81"/>
      <c r="R824" s="81"/>
      <c r="S824" s="81"/>
      <c r="T824" s="81"/>
      <c r="U824" s="81"/>
      <c r="V824" s="81"/>
      <c r="W824" s="81"/>
      <c r="X824" s="15"/>
      <c r="Y824" s="15"/>
      <c r="Z824" s="15"/>
      <c r="AA824" s="15"/>
    </row>
    <row r="825" spans="1:27" ht="15" customHeight="1" x14ac:dyDescent="0.25">
      <c r="A825" s="15"/>
      <c r="B825" s="15"/>
      <c r="C825" s="15"/>
      <c r="D825" s="15"/>
      <c r="E825" s="15"/>
      <c r="F825" s="15"/>
      <c r="G825" s="81"/>
      <c r="H825" s="81"/>
      <c r="I825" s="81"/>
      <c r="J825" s="81"/>
      <c r="K825" s="81"/>
      <c r="L825" s="81"/>
      <c r="M825" s="15"/>
      <c r="N825" s="15"/>
      <c r="O825" s="15"/>
      <c r="P825" s="81"/>
      <c r="Q825" s="81"/>
      <c r="R825" s="81"/>
      <c r="S825" s="81"/>
      <c r="T825" s="81"/>
      <c r="U825" s="81"/>
      <c r="V825" s="81"/>
      <c r="W825" s="81"/>
      <c r="X825" s="15"/>
      <c r="Y825" s="15"/>
      <c r="Z825" s="15"/>
      <c r="AA825" s="15"/>
    </row>
    <row r="826" spans="1:27" ht="15" customHeight="1" x14ac:dyDescent="0.25">
      <c r="A826" s="15"/>
      <c r="B826" s="15"/>
      <c r="C826" s="15"/>
      <c r="D826" s="15"/>
      <c r="E826" s="15"/>
      <c r="F826" s="15"/>
      <c r="G826" s="81"/>
      <c r="H826" s="81"/>
      <c r="I826" s="81"/>
      <c r="J826" s="81"/>
      <c r="K826" s="81"/>
      <c r="L826" s="81"/>
      <c r="M826" s="15"/>
      <c r="N826" s="15"/>
      <c r="O826" s="15"/>
      <c r="P826" s="81"/>
      <c r="Q826" s="81"/>
      <c r="R826" s="81"/>
      <c r="S826" s="81"/>
      <c r="T826" s="81"/>
      <c r="U826" s="81"/>
      <c r="V826" s="81"/>
      <c r="W826" s="81"/>
      <c r="X826" s="15"/>
      <c r="Y826" s="15"/>
      <c r="Z826" s="15"/>
      <c r="AA826" s="15"/>
    </row>
    <row r="827" spans="1:27" ht="15" customHeight="1" x14ac:dyDescent="0.25">
      <c r="A827" s="15"/>
      <c r="B827" s="15"/>
      <c r="C827" s="15"/>
      <c r="D827" s="15"/>
      <c r="E827" s="15"/>
      <c r="F827" s="15"/>
      <c r="G827" s="81"/>
      <c r="H827" s="81"/>
      <c r="I827" s="81"/>
      <c r="J827" s="81"/>
      <c r="K827" s="81"/>
      <c r="L827" s="81"/>
      <c r="M827" s="15"/>
      <c r="N827" s="15"/>
      <c r="O827" s="15"/>
      <c r="P827" s="81"/>
      <c r="Q827" s="81"/>
      <c r="R827" s="81"/>
      <c r="S827" s="81"/>
      <c r="T827" s="81"/>
      <c r="U827" s="81"/>
      <c r="V827" s="81"/>
      <c r="W827" s="81"/>
      <c r="X827" s="15"/>
      <c r="Y827" s="15"/>
      <c r="Z827" s="15"/>
      <c r="AA827" s="15"/>
    </row>
    <row r="828" spans="1:27" ht="15" customHeight="1" x14ac:dyDescent="0.25">
      <c r="A828" s="15"/>
      <c r="B828" s="15"/>
      <c r="C828" s="15"/>
      <c r="D828" s="15"/>
      <c r="E828" s="15"/>
      <c r="F828" s="15"/>
      <c r="G828" s="81"/>
      <c r="H828" s="81"/>
      <c r="I828" s="81"/>
      <c r="J828" s="81"/>
      <c r="K828" s="81"/>
      <c r="L828" s="81"/>
      <c r="M828" s="15"/>
      <c r="N828" s="15"/>
      <c r="O828" s="15"/>
      <c r="P828" s="81"/>
      <c r="Q828" s="81"/>
      <c r="R828" s="81"/>
      <c r="S828" s="81"/>
      <c r="T828" s="81"/>
      <c r="U828" s="81"/>
      <c r="V828" s="81"/>
      <c r="W828" s="81"/>
      <c r="X828" s="15"/>
      <c r="Y828" s="15"/>
      <c r="Z828" s="15"/>
      <c r="AA828" s="15"/>
    </row>
    <row r="829" spans="1:27" ht="15" customHeight="1" x14ac:dyDescent="0.25">
      <c r="A829" s="15"/>
      <c r="B829" s="15"/>
      <c r="C829" s="15"/>
      <c r="D829" s="15"/>
      <c r="E829" s="15"/>
      <c r="F829" s="15"/>
      <c r="G829" s="81"/>
      <c r="H829" s="81"/>
      <c r="I829" s="81"/>
      <c r="J829" s="81"/>
      <c r="K829" s="81"/>
      <c r="L829" s="81"/>
      <c r="M829" s="15"/>
      <c r="N829" s="15"/>
      <c r="O829" s="15"/>
      <c r="P829" s="81"/>
      <c r="Q829" s="81"/>
      <c r="R829" s="81"/>
      <c r="S829" s="81"/>
      <c r="T829" s="81"/>
      <c r="U829" s="81"/>
      <c r="V829" s="81"/>
      <c r="W829" s="81"/>
      <c r="X829" s="15"/>
      <c r="Y829" s="15"/>
      <c r="Z829" s="15"/>
      <c r="AA829" s="15"/>
    </row>
    <row r="830" spans="1:27" ht="15" customHeight="1" x14ac:dyDescent="0.25">
      <c r="A830" s="15"/>
      <c r="B830" s="15"/>
      <c r="C830" s="15"/>
      <c r="D830" s="15"/>
      <c r="E830" s="15"/>
      <c r="F830" s="15"/>
      <c r="G830" s="81"/>
      <c r="H830" s="81"/>
      <c r="I830" s="81"/>
      <c r="J830" s="81"/>
      <c r="K830" s="81"/>
      <c r="L830" s="81"/>
      <c r="M830" s="15"/>
      <c r="N830" s="15"/>
      <c r="O830" s="15"/>
      <c r="P830" s="81"/>
      <c r="Q830" s="81"/>
      <c r="R830" s="81"/>
      <c r="S830" s="81"/>
      <c r="T830" s="81"/>
      <c r="U830" s="81"/>
      <c r="V830" s="81"/>
      <c r="W830" s="81"/>
      <c r="X830" s="15"/>
      <c r="Y830" s="15"/>
      <c r="Z830" s="15"/>
      <c r="AA830" s="15"/>
    </row>
    <row r="831" spans="1:27" ht="15" customHeight="1" x14ac:dyDescent="0.25">
      <c r="A831" s="15"/>
      <c r="B831" s="15"/>
      <c r="C831" s="15"/>
      <c r="D831" s="15"/>
      <c r="E831" s="15"/>
      <c r="F831" s="15"/>
      <c r="G831" s="81"/>
      <c r="H831" s="81"/>
      <c r="I831" s="81"/>
      <c r="J831" s="81"/>
      <c r="K831" s="81"/>
      <c r="L831" s="81"/>
      <c r="M831" s="15"/>
      <c r="N831" s="15"/>
      <c r="O831" s="15"/>
      <c r="P831" s="81"/>
      <c r="Q831" s="81"/>
      <c r="R831" s="81"/>
      <c r="S831" s="81"/>
      <c r="T831" s="81"/>
      <c r="U831" s="81"/>
      <c r="V831" s="81"/>
      <c r="W831" s="81"/>
      <c r="X831" s="15"/>
      <c r="Y831" s="15"/>
      <c r="Z831" s="15"/>
      <c r="AA831" s="15"/>
    </row>
    <row r="832" spans="1:27" ht="15" customHeight="1" x14ac:dyDescent="0.25">
      <c r="A832" s="15"/>
      <c r="B832" s="15"/>
      <c r="C832" s="15"/>
      <c r="D832" s="15"/>
      <c r="E832" s="15"/>
      <c r="F832" s="15"/>
      <c r="G832" s="81"/>
      <c r="H832" s="81"/>
      <c r="I832" s="81"/>
      <c r="J832" s="81"/>
      <c r="K832" s="81"/>
      <c r="L832" s="81"/>
      <c r="M832" s="15"/>
      <c r="N832" s="15"/>
      <c r="O832" s="15"/>
      <c r="P832" s="81"/>
      <c r="Q832" s="81"/>
      <c r="R832" s="81"/>
      <c r="S832" s="81"/>
      <c r="T832" s="81"/>
      <c r="U832" s="81"/>
      <c r="V832" s="81"/>
      <c r="W832" s="81"/>
      <c r="X832" s="15"/>
      <c r="Y832" s="15"/>
      <c r="Z832" s="15"/>
      <c r="AA832" s="15"/>
    </row>
    <row r="833" spans="1:27" ht="15" customHeight="1" x14ac:dyDescent="0.25">
      <c r="A833" s="15"/>
      <c r="B833" s="15"/>
      <c r="C833" s="15"/>
      <c r="D833" s="15"/>
      <c r="E833" s="15"/>
      <c r="F833" s="15"/>
      <c r="G833" s="81"/>
      <c r="H833" s="81"/>
      <c r="I833" s="81"/>
      <c r="J833" s="81"/>
      <c r="K833" s="81"/>
      <c r="L833" s="81"/>
      <c r="M833" s="15"/>
      <c r="N833" s="15"/>
      <c r="O833" s="15"/>
      <c r="P833" s="81"/>
      <c r="Q833" s="81"/>
      <c r="R833" s="81"/>
      <c r="S833" s="81"/>
      <c r="T833" s="81"/>
      <c r="U833" s="81"/>
      <c r="V833" s="81"/>
      <c r="W833" s="81"/>
      <c r="X833" s="15"/>
      <c r="Y833" s="15"/>
      <c r="Z833" s="15"/>
      <c r="AA833" s="15"/>
    </row>
    <row r="834" spans="1:27" ht="15" customHeight="1" x14ac:dyDescent="0.25">
      <c r="A834" s="15"/>
      <c r="B834" s="15"/>
      <c r="C834" s="15"/>
      <c r="D834" s="15"/>
      <c r="E834" s="15"/>
      <c r="F834" s="15"/>
      <c r="G834" s="81"/>
      <c r="H834" s="81"/>
      <c r="I834" s="81"/>
      <c r="J834" s="81"/>
      <c r="K834" s="81"/>
      <c r="L834" s="81"/>
      <c r="M834" s="15"/>
      <c r="N834" s="15"/>
      <c r="O834" s="15"/>
      <c r="P834" s="81"/>
      <c r="Q834" s="81"/>
      <c r="R834" s="81"/>
      <c r="S834" s="81"/>
      <c r="T834" s="81"/>
      <c r="U834" s="81"/>
      <c r="V834" s="81"/>
      <c r="W834" s="81"/>
      <c r="X834" s="15"/>
      <c r="Y834" s="15"/>
      <c r="Z834" s="15"/>
      <c r="AA834" s="15"/>
    </row>
    <row r="835" spans="1:27" ht="15" customHeight="1" x14ac:dyDescent="0.25">
      <c r="A835" s="15"/>
      <c r="B835" s="15"/>
      <c r="C835" s="15"/>
      <c r="D835" s="15"/>
      <c r="E835" s="15"/>
      <c r="F835" s="15"/>
      <c r="G835" s="81"/>
      <c r="H835" s="81"/>
      <c r="I835" s="81"/>
      <c r="J835" s="81"/>
      <c r="K835" s="81"/>
      <c r="L835" s="81"/>
      <c r="M835" s="15"/>
      <c r="N835" s="15"/>
      <c r="O835" s="15"/>
      <c r="P835" s="81"/>
      <c r="Q835" s="81"/>
      <c r="R835" s="81"/>
      <c r="S835" s="81"/>
      <c r="T835" s="81"/>
      <c r="U835" s="81"/>
      <c r="V835" s="81"/>
      <c r="W835" s="81"/>
      <c r="X835" s="15"/>
      <c r="Y835" s="15"/>
      <c r="Z835" s="15"/>
      <c r="AA835" s="15"/>
    </row>
    <row r="836" spans="1:27" ht="15" customHeight="1" x14ac:dyDescent="0.25">
      <c r="A836" s="15"/>
      <c r="B836" s="15"/>
      <c r="C836" s="15"/>
      <c r="D836" s="15"/>
      <c r="E836" s="15"/>
      <c r="F836" s="15"/>
      <c r="G836" s="81"/>
      <c r="H836" s="81"/>
      <c r="I836" s="81"/>
      <c r="J836" s="81"/>
      <c r="K836" s="81"/>
      <c r="L836" s="81"/>
      <c r="M836" s="15"/>
      <c r="N836" s="15"/>
      <c r="O836" s="15"/>
      <c r="P836" s="81"/>
      <c r="Q836" s="81"/>
      <c r="R836" s="81"/>
      <c r="S836" s="81"/>
      <c r="T836" s="81"/>
      <c r="U836" s="81"/>
      <c r="V836" s="81"/>
      <c r="W836" s="81"/>
      <c r="X836" s="15"/>
      <c r="Y836" s="15"/>
      <c r="Z836" s="15"/>
      <c r="AA836" s="15"/>
    </row>
    <row r="837" spans="1:27" ht="15" customHeight="1" x14ac:dyDescent="0.25">
      <c r="A837" s="15"/>
      <c r="B837" s="15"/>
      <c r="C837" s="15"/>
      <c r="D837" s="15"/>
      <c r="E837" s="15"/>
      <c r="F837" s="15"/>
      <c r="G837" s="81"/>
      <c r="H837" s="81"/>
      <c r="I837" s="81"/>
      <c r="J837" s="81"/>
      <c r="K837" s="81"/>
      <c r="L837" s="81"/>
      <c r="M837" s="15"/>
      <c r="N837" s="15"/>
      <c r="O837" s="15"/>
      <c r="P837" s="81"/>
      <c r="Q837" s="81"/>
      <c r="R837" s="81"/>
      <c r="S837" s="81"/>
      <c r="T837" s="81"/>
      <c r="U837" s="81"/>
      <c r="V837" s="81"/>
      <c r="W837" s="81"/>
      <c r="X837" s="15"/>
      <c r="Y837" s="15"/>
      <c r="Z837" s="15"/>
      <c r="AA837" s="15"/>
    </row>
    <row r="838" spans="1:27" ht="15" customHeight="1" x14ac:dyDescent="0.25">
      <c r="A838" s="15"/>
      <c r="B838" s="15"/>
      <c r="C838" s="15"/>
      <c r="D838" s="15"/>
      <c r="E838" s="15"/>
      <c r="F838" s="15"/>
      <c r="G838" s="81"/>
      <c r="H838" s="81"/>
      <c r="I838" s="81"/>
      <c r="J838" s="81"/>
      <c r="K838" s="81"/>
      <c r="L838" s="81"/>
      <c r="M838" s="15"/>
      <c r="N838" s="15"/>
      <c r="O838" s="15"/>
      <c r="P838" s="81"/>
      <c r="Q838" s="81"/>
      <c r="R838" s="81"/>
      <c r="S838" s="81"/>
      <c r="T838" s="81"/>
      <c r="U838" s="81"/>
      <c r="V838" s="81"/>
      <c r="W838" s="81"/>
      <c r="X838" s="15"/>
      <c r="Y838" s="15"/>
      <c r="Z838" s="15"/>
      <c r="AA838" s="15"/>
    </row>
    <row r="839" spans="1:27" ht="15" customHeight="1" x14ac:dyDescent="0.25">
      <c r="A839" s="15"/>
      <c r="B839" s="15"/>
      <c r="C839" s="15"/>
      <c r="D839" s="15"/>
      <c r="E839" s="15"/>
      <c r="F839" s="15"/>
      <c r="G839" s="81"/>
      <c r="H839" s="81"/>
      <c r="I839" s="81"/>
      <c r="J839" s="81"/>
      <c r="K839" s="81"/>
      <c r="L839" s="81"/>
      <c r="M839" s="15"/>
      <c r="N839" s="15"/>
      <c r="O839" s="15"/>
      <c r="P839" s="81"/>
      <c r="Q839" s="81"/>
      <c r="R839" s="81"/>
      <c r="S839" s="81"/>
      <c r="T839" s="81"/>
      <c r="U839" s="81"/>
      <c r="V839" s="81"/>
      <c r="W839" s="81"/>
      <c r="X839" s="15"/>
      <c r="Y839" s="15"/>
      <c r="Z839" s="15"/>
      <c r="AA839" s="15"/>
    </row>
    <row r="840" spans="1:27" ht="15" customHeight="1" x14ac:dyDescent="0.25">
      <c r="A840" s="15"/>
      <c r="B840" s="15"/>
      <c r="C840" s="15"/>
      <c r="D840" s="15"/>
      <c r="E840" s="15"/>
      <c r="F840" s="15"/>
      <c r="G840" s="81"/>
      <c r="H840" s="81"/>
      <c r="I840" s="81"/>
      <c r="J840" s="81"/>
      <c r="K840" s="81"/>
      <c r="L840" s="81"/>
      <c r="M840" s="15"/>
      <c r="N840" s="15"/>
      <c r="O840" s="15"/>
      <c r="P840" s="81"/>
      <c r="Q840" s="81"/>
      <c r="R840" s="81"/>
      <c r="S840" s="81"/>
      <c r="T840" s="81"/>
      <c r="U840" s="81"/>
      <c r="V840" s="81"/>
      <c r="W840" s="81"/>
      <c r="X840" s="15"/>
      <c r="Y840" s="15"/>
      <c r="Z840" s="15"/>
      <c r="AA840" s="15"/>
    </row>
    <row r="841" spans="1:27" ht="15" customHeight="1" x14ac:dyDescent="0.25">
      <c r="A841" s="15"/>
      <c r="B841" s="15"/>
      <c r="C841" s="15"/>
      <c r="D841" s="15"/>
      <c r="E841" s="15"/>
      <c r="F841" s="15"/>
      <c r="G841" s="81"/>
      <c r="H841" s="81"/>
      <c r="I841" s="81"/>
      <c r="J841" s="81"/>
      <c r="K841" s="81"/>
      <c r="L841" s="81"/>
      <c r="M841" s="15"/>
      <c r="N841" s="15"/>
      <c r="O841" s="15"/>
      <c r="P841" s="81"/>
      <c r="Q841" s="81"/>
      <c r="R841" s="81"/>
      <c r="S841" s="81"/>
      <c r="T841" s="81"/>
      <c r="U841" s="81"/>
      <c r="V841" s="81"/>
      <c r="W841" s="81"/>
      <c r="X841" s="15"/>
      <c r="Y841" s="15"/>
      <c r="Z841" s="15"/>
      <c r="AA841" s="15"/>
    </row>
    <row r="842" spans="1:27" ht="15" customHeight="1" x14ac:dyDescent="0.25">
      <c r="A842" s="15"/>
      <c r="B842" s="15"/>
      <c r="C842" s="15"/>
      <c r="D842" s="15"/>
      <c r="E842" s="15"/>
      <c r="F842" s="15"/>
      <c r="G842" s="81"/>
      <c r="H842" s="81"/>
      <c r="I842" s="81"/>
      <c r="J842" s="81"/>
      <c r="K842" s="81"/>
      <c r="L842" s="81"/>
      <c r="M842" s="15"/>
      <c r="N842" s="15"/>
      <c r="O842" s="15"/>
      <c r="P842" s="81"/>
      <c r="Q842" s="81"/>
      <c r="R842" s="81"/>
      <c r="S842" s="81"/>
      <c r="T842" s="81"/>
      <c r="U842" s="81"/>
      <c r="V842" s="81"/>
      <c r="W842" s="81"/>
      <c r="X842" s="15"/>
      <c r="Y842" s="15"/>
      <c r="Z842" s="15"/>
      <c r="AA842" s="15"/>
    </row>
    <row r="843" spans="1:27" ht="15" customHeight="1" x14ac:dyDescent="0.25">
      <c r="A843" s="15"/>
      <c r="B843" s="15"/>
      <c r="C843" s="15"/>
      <c r="D843" s="15"/>
      <c r="E843" s="15"/>
      <c r="F843" s="15"/>
      <c r="G843" s="81"/>
      <c r="H843" s="81"/>
      <c r="I843" s="81"/>
      <c r="J843" s="81"/>
      <c r="K843" s="81"/>
      <c r="L843" s="81"/>
      <c r="M843" s="15"/>
      <c r="N843" s="15"/>
      <c r="O843" s="15"/>
      <c r="P843" s="81"/>
      <c r="Q843" s="81"/>
      <c r="R843" s="81"/>
      <c r="S843" s="81"/>
      <c r="T843" s="81"/>
      <c r="U843" s="81"/>
      <c r="V843" s="81"/>
      <c r="W843" s="81"/>
      <c r="X843" s="15"/>
      <c r="Y843" s="15"/>
      <c r="Z843" s="15"/>
      <c r="AA843" s="15"/>
    </row>
    <row r="844" spans="1:27" ht="15" customHeight="1" x14ac:dyDescent="0.25">
      <c r="A844" s="15"/>
      <c r="B844" s="15"/>
      <c r="C844" s="15"/>
      <c r="D844" s="15"/>
      <c r="E844" s="15"/>
      <c r="F844" s="15"/>
      <c r="G844" s="81"/>
      <c r="H844" s="81"/>
      <c r="I844" s="81"/>
      <c r="J844" s="81"/>
      <c r="K844" s="81"/>
      <c r="L844" s="81"/>
      <c r="M844" s="15"/>
      <c r="N844" s="15"/>
      <c r="O844" s="15"/>
      <c r="P844" s="81"/>
      <c r="Q844" s="81"/>
      <c r="R844" s="81"/>
      <c r="S844" s="81"/>
      <c r="T844" s="81"/>
      <c r="U844" s="81"/>
      <c r="V844" s="81"/>
      <c r="W844" s="81"/>
      <c r="X844" s="15"/>
      <c r="Y844" s="15"/>
      <c r="Z844" s="15"/>
      <c r="AA844" s="15"/>
    </row>
    <row r="845" spans="1:27" ht="15" customHeight="1" x14ac:dyDescent="0.25">
      <c r="A845" s="15"/>
      <c r="B845" s="15"/>
      <c r="C845" s="15"/>
      <c r="D845" s="15"/>
      <c r="E845" s="15"/>
      <c r="F845" s="15"/>
      <c r="G845" s="81"/>
      <c r="H845" s="81"/>
      <c r="I845" s="81"/>
      <c r="J845" s="81"/>
      <c r="K845" s="81"/>
      <c r="L845" s="81"/>
      <c r="M845" s="15"/>
      <c r="N845" s="15"/>
      <c r="O845" s="15"/>
      <c r="P845" s="81"/>
      <c r="Q845" s="81"/>
      <c r="R845" s="81"/>
      <c r="S845" s="81"/>
      <c r="T845" s="81"/>
      <c r="U845" s="81"/>
      <c r="V845" s="81"/>
      <c r="W845" s="81"/>
      <c r="X845" s="15"/>
      <c r="Y845" s="15"/>
      <c r="Z845" s="15"/>
      <c r="AA845" s="15"/>
    </row>
    <row r="846" spans="1:27" ht="15" customHeight="1" x14ac:dyDescent="0.25">
      <c r="A846" s="15"/>
      <c r="B846" s="15"/>
      <c r="C846" s="15"/>
      <c r="D846" s="15"/>
      <c r="E846" s="15"/>
      <c r="F846" s="15"/>
      <c r="G846" s="81"/>
      <c r="H846" s="81"/>
      <c r="I846" s="81"/>
      <c r="J846" s="81"/>
      <c r="K846" s="81"/>
      <c r="L846" s="81"/>
      <c r="M846" s="15"/>
      <c r="N846" s="15"/>
      <c r="O846" s="15"/>
      <c r="P846" s="81"/>
      <c r="Q846" s="81"/>
      <c r="R846" s="81"/>
      <c r="S846" s="81"/>
      <c r="T846" s="81"/>
      <c r="U846" s="81"/>
      <c r="V846" s="81"/>
      <c r="W846" s="81"/>
      <c r="X846" s="15"/>
      <c r="Y846" s="15"/>
      <c r="Z846" s="15"/>
      <c r="AA846" s="15"/>
    </row>
    <row r="847" spans="1:27" ht="15" customHeight="1" x14ac:dyDescent="0.25">
      <c r="A847" s="15"/>
      <c r="B847" s="15"/>
      <c r="C847" s="15"/>
      <c r="D847" s="15"/>
      <c r="E847" s="15"/>
      <c r="F847" s="15"/>
      <c r="G847" s="81"/>
      <c r="H847" s="81"/>
      <c r="I847" s="81"/>
      <c r="J847" s="81"/>
      <c r="K847" s="81"/>
      <c r="L847" s="81"/>
      <c r="M847" s="15"/>
      <c r="N847" s="15"/>
      <c r="O847" s="15"/>
      <c r="P847" s="81"/>
      <c r="Q847" s="81"/>
      <c r="R847" s="81"/>
      <c r="S847" s="81"/>
      <c r="T847" s="81"/>
      <c r="U847" s="81"/>
      <c r="V847" s="81"/>
      <c r="W847" s="81"/>
      <c r="X847" s="15"/>
      <c r="Y847" s="15"/>
      <c r="Z847" s="15"/>
      <c r="AA847" s="15"/>
    </row>
    <row r="848" spans="1:27" ht="15" customHeight="1" x14ac:dyDescent="0.25">
      <c r="A848" s="15"/>
      <c r="B848" s="15"/>
      <c r="C848" s="15"/>
      <c r="D848" s="15"/>
      <c r="E848" s="15"/>
      <c r="F848" s="15"/>
      <c r="G848" s="81"/>
      <c r="H848" s="81"/>
      <c r="I848" s="81"/>
      <c r="J848" s="81"/>
      <c r="K848" s="81"/>
      <c r="L848" s="81"/>
      <c r="M848" s="15"/>
      <c r="N848" s="15"/>
      <c r="O848" s="15"/>
      <c r="P848" s="81"/>
      <c r="Q848" s="81"/>
      <c r="R848" s="81"/>
      <c r="S848" s="81"/>
      <c r="T848" s="81"/>
      <c r="U848" s="81"/>
      <c r="V848" s="81"/>
      <c r="W848" s="81"/>
      <c r="X848" s="15"/>
      <c r="Y848" s="15"/>
      <c r="Z848" s="15"/>
      <c r="AA848" s="15"/>
    </row>
    <row r="849" spans="1:27" ht="15" customHeight="1" x14ac:dyDescent="0.25">
      <c r="A849" s="15"/>
      <c r="B849" s="15"/>
      <c r="C849" s="15"/>
      <c r="D849" s="15"/>
      <c r="E849" s="15"/>
      <c r="F849" s="15"/>
      <c r="G849" s="81"/>
      <c r="H849" s="81"/>
      <c r="I849" s="81"/>
      <c r="J849" s="81"/>
      <c r="K849" s="81"/>
      <c r="L849" s="81"/>
      <c r="M849" s="15"/>
      <c r="N849" s="15"/>
      <c r="O849" s="15"/>
      <c r="P849" s="81"/>
      <c r="Q849" s="81"/>
      <c r="R849" s="81"/>
      <c r="S849" s="81"/>
      <c r="T849" s="81"/>
      <c r="U849" s="81"/>
      <c r="V849" s="81"/>
      <c r="W849" s="81"/>
      <c r="X849" s="15"/>
      <c r="Y849" s="15"/>
      <c r="Z849" s="15"/>
      <c r="AA849" s="15"/>
    </row>
    <row r="850" spans="1:27" ht="15" customHeight="1" x14ac:dyDescent="0.25">
      <c r="A850" s="15"/>
      <c r="B850" s="15"/>
      <c r="C850" s="15"/>
      <c r="D850" s="15"/>
      <c r="E850" s="15"/>
      <c r="F850" s="15"/>
      <c r="G850" s="81"/>
      <c r="H850" s="81"/>
      <c r="I850" s="81"/>
      <c r="J850" s="81"/>
      <c r="K850" s="81"/>
      <c r="L850" s="81"/>
      <c r="M850" s="15"/>
      <c r="N850" s="15"/>
      <c r="O850" s="15"/>
      <c r="P850" s="81"/>
      <c r="Q850" s="81"/>
      <c r="R850" s="81"/>
      <c r="S850" s="81"/>
      <c r="T850" s="81"/>
      <c r="U850" s="81"/>
      <c r="V850" s="81"/>
      <c r="W850" s="81"/>
      <c r="X850" s="15"/>
      <c r="Y850" s="15"/>
      <c r="Z850" s="15"/>
      <c r="AA850" s="15"/>
    </row>
    <row r="851" spans="1:27" ht="15" customHeight="1" x14ac:dyDescent="0.25">
      <c r="A851" s="15"/>
      <c r="B851" s="15"/>
      <c r="C851" s="15"/>
      <c r="D851" s="15"/>
      <c r="E851" s="15"/>
      <c r="F851" s="15"/>
      <c r="G851" s="81"/>
      <c r="H851" s="81"/>
      <c r="I851" s="81"/>
      <c r="J851" s="81"/>
      <c r="K851" s="81"/>
      <c r="L851" s="81"/>
      <c r="M851" s="15"/>
      <c r="N851" s="15"/>
      <c r="O851" s="15"/>
      <c r="P851" s="81"/>
      <c r="Q851" s="81"/>
      <c r="R851" s="81"/>
      <c r="S851" s="81"/>
      <c r="T851" s="81"/>
      <c r="U851" s="81"/>
      <c r="V851" s="81"/>
      <c r="W851" s="81"/>
      <c r="X851" s="15"/>
      <c r="Y851" s="15"/>
      <c r="Z851" s="15"/>
      <c r="AA851" s="15"/>
    </row>
    <row r="852" spans="1:27" ht="15" customHeight="1" x14ac:dyDescent="0.25">
      <c r="A852" s="15"/>
      <c r="B852" s="15"/>
      <c r="C852" s="15"/>
      <c r="D852" s="15"/>
      <c r="E852" s="15"/>
      <c r="F852" s="15"/>
      <c r="G852" s="81"/>
      <c r="H852" s="81"/>
      <c r="I852" s="81"/>
      <c r="J852" s="81"/>
      <c r="K852" s="81"/>
      <c r="L852" s="81"/>
      <c r="M852" s="15"/>
      <c r="N852" s="15"/>
      <c r="O852" s="15"/>
      <c r="P852" s="81"/>
      <c r="Q852" s="81"/>
      <c r="R852" s="81"/>
      <c r="S852" s="81"/>
      <c r="T852" s="81"/>
      <c r="U852" s="81"/>
      <c r="V852" s="81"/>
      <c r="W852" s="81"/>
      <c r="X852" s="15"/>
      <c r="Y852" s="15"/>
      <c r="Z852" s="15"/>
      <c r="AA852" s="15"/>
    </row>
    <row r="853" spans="1:27" ht="15" customHeight="1" x14ac:dyDescent="0.25">
      <c r="A853" s="15"/>
      <c r="B853" s="15"/>
      <c r="C853" s="15"/>
      <c r="D853" s="15"/>
      <c r="E853" s="15"/>
      <c r="F853" s="15"/>
      <c r="G853" s="81"/>
      <c r="H853" s="81"/>
      <c r="I853" s="81"/>
      <c r="J853" s="81"/>
      <c r="K853" s="81"/>
      <c r="L853" s="81"/>
      <c r="M853" s="15"/>
      <c r="N853" s="15"/>
      <c r="O853" s="15"/>
      <c r="P853" s="81"/>
      <c r="Q853" s="81"/>
      <c r="R853" s="81"/>
      <c r="S853" s="81"/>
      <c r="T853" s="81"/>
      <c r="U853" s="81"/>
      <c r="V853" s="81"/>
      <c r="W853" s="81"/>
      <c r="X853" s="15"/>
      <c r="Y853" s="15"/>
      <c r="Z853" s="15"/>
      <c r="AA853" s="15"/>
    </row>
    <row r="854" spans="1:27" ht="15" customHeight="1" x14ac:dyDescent="0.25">
      <c r="A854" s="15"/>
      <c r="B854" s="15"/>
      <c r="C854" s="15"/>
      <c r="D854" s="15"/>
      <c r="E854" s="15"/>
      <c r="F854" s="15"/>
      <c r="G854" s="81"/>
      <c r="H854" s="81"/>
      <c r="I854" s="81"/>
      <c r="J854" s="81"/>
      <c r="K854" s="81"/>
      <c r="L854" s="81"/>
      <c r="M854" s="15"/>
      <c r="N854" s="15"/>
      <c r="O854" s="15"/>
      <c r="P854" s="81"/>
      <c r="Q854" s="81"/>
      <c r="R854" s="81"/>
      <c r="S854" s="81"/>
      <c r="T854" s="81"/>
      <c r="U854" s="81"/>
      <c r="V854" s="81"/>
      <c r="W854" s="81"/>
      <c r="X854" s="15"/>
      <c r="Y854" s="15"/>
      <c r="Z854" s="15"/>
      <c r="AA854" s="15"/>
    </row>
    <row r="855" spans="1:27" ht="15" customHeight="1" x14ac:dyDescent="0.25">
      <c r="A855" s="15"/>
      <c r="B855" s="15"/>
      <c r="C855" s="15"/>
      <c r="D855" s="15"/>
      <c r="E855" s="15"/>
      <c r="F855" s="15"/>
      <c r="G855" s="81"/>
      <c r="H855" s="81"/>
      <c r="I855" s="81"/>
      <c r="J855" s="81"/>
      <c r="K855" s="81"/>
      <c r="L855" s="81"/>
      <c r="M855" s="15"/>
      <c r="N855" s="15"/>
      <c r="O855" s="15"/>
      <c r="P855" s="81"/>
      <c r="Q855" s="81"/>
      <c r="R855" s="81"/>
      <c r="S855" s="81"/>
      <c r="T855" s="81"/>
      <c r="U855" s="81"/>
      <c r="V855" s="81"/>
      <c r="W855" s="81"/>
      <c r="X855" s="15"/>
      <c r="Y855" s="15"/>
      <c r="Z855" s="15"/>
      <c r="AA855" s="15"/>
    </row>
    <row r="856" spans="1:27" ht="15" customHeight="1" x14ac:dyDescent="0.25">
      <c r="A856" s="15"/>
      <c r="B856" s="15"/>
      <c r="C856" s="15"/>
      <c r="D856" s="15"/>
      <c r="E856" s="15"/>
      <c r="F856" s="15"/>
      <c r="G856" s="81"/>
      <c r="H856" s="81"/>
      <c r="I856" s="81"/>
      <c r="J856" s="81"/>
      <c r="K856" s="81"/>
      <c r="L856" s="81"/>
      <c r="M856" s="15"/>
      <c r="N856" s="15"/>
      <c r="O856" s="15"/>
      <c r="P856" s="81"/>
      <c r="Q856" s="81"/>
      <c r="R856" s="81"/>
      <c r="S856" s="81"/>
      <c r="T856" s="81"/>
      <c r="U856" s="81"/>
      <c r="V856" s="81"/>
      <c r="W856" s="81"/>
      <c r="X856" s="15"/>
      <c r="Y856" s="15"/>
      <c r="Z856" s="15"/>
      <c r="AA856" s="15"/>
    </row>
    <row r="857" spans="1:27" ht="15" customHeight="1" x14ac:dyDescent="0.25">
      <c r="A857" s="15"/>
      <c r="B857" s="15"/>
      <c r="C857" s="15"/>
      <c r="D857" s="15"/>
      <c r="E857" s="15"/>
      <c r="F857" s="15"/>
      <c r="G857" s="81"/>
      <c r="H857" s="81"/>
      <c r="I857" s="81"/>
      <c r="J857" s="81"/>
      <c r="K857" s="81"/>
      <c r="L857" s="81"/>
      <c r="M857" s="15"/>
      <c r="N857" s="15"/>
      <c r="O857" s="15"/>
      <c r="P857" s="81"/>
      <c r="Q857" s="81"/>
      <c r="R857" s="81"/>
      <c r="S857" s="81"/>
      <c r="T857" s="81"/>
      <c r="U857" s="81"/>
      <c r="V857" s="81"/>
      <c r="W857" s="81"/>
      <c r="X857" s="15"/>
      <c r="Y857" s="15"/>
      <c r="Z857" s="15"/>
      <c r="AA857" s="15"/>
    </row>
    <row r="858" spans="1:27" ht="15" customHeight="1" x14ac:dyDescent="0.25">
      <c r="A858" s="15"/>
      <c r="B858" s="15"/>
      <c r="C858" s="15"/>
      <c r="D858" s="15"/>
      <c r="E858" s="15"/>
      <c r="F858" s="15"/>
      <c r="G858" s="81"/>
      <c r="H858" s="81"/>
      <c r="I858" s="81"/>
      <c r="J858" s="81"/>
      <c r="K858" s="81"/>
      <c r="L858" s="81"/>
      <c r="M858" s="15"/>
      <c r="N858" s="15"/>
      <c r="O858" s="15"/>
      <c r="P858" s="81"/>
      <c r="Q858" s="81"/>
      <c r="R858" s="81"/>
      <c r="S858" s="81"/>
      <c r="T858" s="81"/>
      <c r="U858" s="81"/>
      <c r="V858" s="81"/>
      <c r="W858" s="81"/>
      <c r="X858" s="15"/>
      <c r="Y858" s="15"/>
      <c r="Z858" s="15"/>
      <c r="AA858" s="15"/>
    </row>
    <row r="859" spans="1:27" ht="15" customHeight="1" x14ac:dyDescent="0.25">
      <c r="A859" s="15"/>
      <c r="B859" s="15"/>
      <c r="C859" s="15"/>
      <c r="D859" s="15"/>
      <c r="E859" s="15"/>
      <c r="F859" s="15"/>
      <c r="G859" s="81"/>
      <c r="H859" s="81"/>
      <c r="I859" s="81"/>
      <c r="J859" s="81"/>
      <c r="K859" s="81"/>
      <c r="L859" s="81"/>
      <c r="M859" s="15"/>
      <c r="N859" s="15"/>
      <c r="O859" s="15"/>
      <c r="P859" s="81"/>
      <c r="Q859" s="81"/>
      <c r="R859" s="81"/>
      <c r="S859" s="81"/>
      <c r="T859" s="81"/>
      <c r="U859" s="81"/>
      <c r="V859" s="81"/>
      <c r="W859" s="81"/>
      <c r="X859" s="15"/>
      <c r="Y859" s="15"/>
      <c r="Z859" s="15"/>
      <c r="AA859" s="15"/>
    </row>
    <row r="860" spans="1:27" ht="15" customHeight="1" x14ac:dyDescent="0.25">
      <c r="A860" s="15"/>
      <c r="B860" s="15"/>
      <c r="C860" s="15"/>
      <c r="D860" s="15"/>
      <c r="E860" s="15"/>
      <c r="F860" s="15"/>
      <c r="G860" s="81"/>
      <c r="H860" s="81"/>
      <c r="I860" s="81"/>
      <c r="J860" s="81"/>
      <c r="K860" s="81"/>
      <c r="L860" s="81"/>
      <c r="M860" s="15"/>
      <c r="N860" s="15"/>
      <c r="O860" s="15"/>
      <c r="P860" s="81"/>
      <c r="Q860" s="81"/>
      <c r="R860" s="81"/>
      <c r="S860" s="81"/>
      <c r="T860" s="81"/>
      <c r="U860" s="81"/>
      <c r="V860" s="81"/>
      <c r="W860" s="81"/>
      <c r="X860" s="15"/>
      <c r="Y860" s="15"/>
      <c r="Z860" s="15"/>
      <c r="AA860" s="15"/>
    </row>
    <row r="861" spans="1:27" ht="15" customHeight="1" x14ac:dyDescent="0.25">
      <c r="A861" s="15"/>
      <c r="B861" s="15"/>
      <c r="C861" s="15"/>
      <c r="D861" s="15"/>
      <c r="E861" s="15"/>
      <c r="F861" s="15"/>
      <c r="G861" s="81"/>
      <c r="H861" s="81"/>
      <c r="I861" s="81"/>
      <c r="J861" s="81"/>
      <c r="K861" s="81"/>
      <c r="L861" s="81"/>
      <c r="M861" s="15"/>
      <c r="N861" s="15"/>
      <c r="O861" s="15"/>
      <c r="P861" s="81"/>
      <c r="Q861" s="81"/>
      <c r="R861" s="81"/>
      <c r="S861" s="81"/>
      <c r="T861" s="81"/>
      <c r="U861" s="81"/>
      <c r="V861" s="81"/>
      <c r="W861" s="81"/>
      <c r="X861" s="15"/>
      <c r="Y861" s="15"/>
      <c r="Z861" s="15"/>
      <c r="AA861" s="15"/>
    </row>
    <row r="862" spans="1:27" ht="15" customHeight="1" x14ac:dyDescent="0.25">
      <c r="A862" s="15"/>
      <c r="B862" s="15"/>
      <c r="C862" s="15"/>
      <c r="D862" s="15"/>
      <c r="E862" s="15"/>
      <c r="F862" s="15"/>
      <c r="G862" s="81"/>
      <c r="H862" s="81"/>
      <c r="I862" s="81"/>
      <c r="J862" s="81"/>
      <c r="K862" s="81"/>
      <c r="L862" s="81"/>
      <c r="M862" s="15"/>
      <c r="N862" s="15"/>
      <c r="O862" s="15"/>
      <c r="P862" s="81"/>
      <c r="Q862" s="81"/>
      <c r="R862" s="81"/>
      <c r="S862" s="81"/>
      <c r="T862" s="81"/>
      <c r="U862" s="81"/>
      <c r="V862" s="81"/>
      <c r="W862" s="81"/>
      <c r="X862" s="15"/>
      <c r="Y862" s="15"/>
      <c r="Z862" s="15"/>
      <c r="AA862" s="15"/>
    </row>
    <row r="863" spans="1:27" ht="15" customHeight="1" x14ac:dyDescent="0.25">
      <c r="A863" s="15"/>
      <c r="B863" s="15"/>
      <c r="C863" s="15"/>
      <c r="D863" s="15"/>
      <c r="E863" s="15"/>
      <c r="F863" s="15"/>
      <c r="G863" s="81"/>
      <c r="H863" s="81"/>
      <c r="I863" s="81"/>
      <c r="J863" s="81"/>
      <c r="K863" s="81"/>
      <c r="L863" s="81"/>
      <c r="M863" s="15"/>
      <c r="N863" s="15"/>
      <c r="O863" s="15"/>
      <c r="P863" s="81"/>
      <c r="Q863" s="81"/>
      <c r="R863" s="81"/>
      <c r="S863" s="81"/>
      <c r="T863" s="81"/>
      <c r="U863" s="81"/>
      <c r="V863" s="81"/>
      <c r="W863" s="81"/>
      <c r="X863" s="15"/>
      <c r="Y863" s="15"/>
      <c r="Z863" s="15"/>
      <c r="AA863" s="15"/>
    </row>
    <row r="864" spans="1:27" ht="15" customHeight="1" x14ac:dyDescent="0.25">
      <c r="A864" s="15"/>
      <c r="B864" s="15"/>
      <c r="C864" s="15"/>
      <c r="D864" s="15"/>
      <c r="E864" s="15"/>
      <c r="F864" s="15"/>
      <c r="G864" s="81"/>
      <c r="H864" s="81"/>
      <c r="I864" s="81"/>
      <c r="J864" s="81"/>
      <c r="K864" s="81"/>
      <c r="L864" s="81"/>
      <c r="M864" s="15"/>
      <c r="N864" s="15"/>
      <c r="O864" s="15"/>
      <c r="P864" s="81"/>
      <c r="Q864" s="81"/>
      <c r="R864" s="81"/>
      <c r="S864" s="81"/>
      <c r="T864" s="81"/>
      <c r="U864" s="81"/>
      <c r="V864" s="81"/>
      <c r="W864" s="81"/>
      <c r="X864" s="15"/>
      <c r="Y864" s="15"/>
      <c r="Z864" s="15"/>
      <c r="AA864" s="15"/>
    </row>
    <row r="865" spans="1:27" ht="15" customHeight="1" x14ac:dyDescent="0.25">
      <c r="A865" s="15"/>
      <c r="B865" s="15"/>
      <c r="C865" s="15"/>
      <c r="D865" s="15"/>
      <c r="E865" s="15"/>
      <c r="F865" s="15"/>
      <c r="G865" s="81"/>
      <c r="H865" s="81"/>
      <c r="I865" s="81"/>
      <c r="J865" s="81"/>
      <c r="K865" s="81"/>
      <c r="L865" s="81"/>
      <c r="M865" s="15"/>
      <c r="N865" s="15"/>
      <c r="O865" s="15"/>
      <c r="P865" s="81"/>
      <c r="Q865" s="81"/>
      <c r="R865" s="81"/>
      <c r="S865" s="81"/>
      <c r="T865" s="81"/>
      <c r="U865" s="81"/>
      <c r="V865" s="81"/>
      <c r="W865" s="81"/>
      <c r="X865" s="15"/>
      <c r="Y865" s="15"/>
      <c r="Z865" s="15"/>
      <c r="AA865" s="15"/>
    </row>
    <row r="866" spans="1:27" ht="15" customHeight="1" x14ac:dyDescent="0.25">
      <c r="A866" s="15"/>
      <c r="B866" s="15"/>
      <c r="C866" s="15"/>
      <c r="D866" s="15"/>
      <c r="E866" s="15"/>
      <c r="F866" s="15"/>
      <c r="G866" s="81"/>
      <c r="H866" s="81"/>
      <c r="I866" s="81"/>
      <c r="J866" s="81"/>
      <c r="K866" s="81"/>
      <c r="L866" s="81"/>
      <c r="M866" s="15"/>
      <c r="N866" s="15"/>
      <c r="O866" s="15"/>
      <c r="P866" s="81"/>
      <c r="Q866" s="81"/>
      <c r="R866" s="81"/>
      <c r="S866" s="81"/>
      <c r="T866" s="81"/>
      <c r="U866" s="81"/>
      <c r="V866" s="81"/>
      <c r="W866" s="81"/>
      <c r="X866" s="15"/>
      <c r="Y866" s="15"/>
      <c r="Z866" s="15"/>
      <c r="AA866" s="15"/>
    </row>
    <row r="867" spans="1:27" ht="15" customHeight="1" x14ac:dyDescent="0.25">
      <c r="A867" s="15"/>
      <c r="B867" s="15"/>
      <c r="C867" s="15"/>
      <c r="D867" s="15"/>
      <c r="E867" s="15"/>
      <c r="F867" s="15"/>
      <c r="G867" s="81"/>
      <c r="H867" s="81"/>
      <c r="I867" s="81"/>
      <c r="J867" s="81"/>
      <c r="K867" s="81"/>
      <c r="L867" s="81"/>
      <c r="M867" s="15"/>
      <c r="N867" s="15"/>
      <c r="O867" s="15"/>
      <c r="P867" s="81"/>
      <c r="Q867" s="81"/>
      <c r="R867" s="81"/>
      <c r="S867" s="81"/>
      <c r="T867" s="81"/>
      <c r="U867" s="81"/>
      <c r="V867" s="81"/>
      <c r="W867" s="81"/>
      <c r="X867" s="15"/>
      <c r="Y867" s="15"/>
      <c r="Z867" s="15"/>
      <c r="AA867" s="15"/>
    </row>
    <row r="868" spans="1:27" ht="15" customHeight="1" x14ac:dyDescent="0.25">
      <c r="A868" s="15"/>
      <c r="B868" s="15"/>
      <c r="C868" s="15"/>
      <c r="D868" s="15"/>
      <c r="E868" s="15"/>
      <c r="F868" s="15"/>
      <c r="G868" s="81"/>
      <c r="H868" s="81"/>
      <c r="I868" s="81"/>
      <c r="J868" s="81"/>
      <c r="K868" s="81"/>
      <c r="L868" s="81"/>
      <c r="M868" s="15"/>
      <c r="N868" s="15"/>
      <c r="O868" s="15"/>
      <c r="P868" s="81"/>
      <c r="Q868" s="81"/>
      <c r="R868" s="81"/>
      <c r="S868" s="81"/>
      <c r="T868" s="81"/>
      <c r="U868" s="81"/>
      <c r="V868" s="81"/>
      <c r="W868" s="81"/>
      <c r="X868" s="15"/>
      <c r="Y868" s="15"/>
      <c r="Z868" s="15"/>
      <c r="AA868" s="15"/>
    </row>
    <row r="869" spans="1:27" ht="15" customHeight="1" x14ac:dyDescent="0.25">
      <c r="A869" s="15"/>
      <c r="B869" s="15"/>
      <c r="C869" s="15"/>
      <c r="D869" s="15"/>
      <c r="E869" s="15"/>
      <c r="F869" s="15"/>
      <c r="G869" s="81"/>
      <c r="H869" s="81"/>
      <c r="I869" s="81"/>
      <c r="J869" s="81"/>
      <c r="K869" s="81"/>
      <c r="L869" s="81"/>
      <c r="M869" s="15"/>
      <c r="N869" s="15"/>
      <c r="O869" s="15"/>
      <c r="P869" s="81"/>
      <c r="Q869" s="81"/>
      <c r="R869" s="81"/>
      <c r="S869" s="81"/>
      <c r="T869" s="81"/>
      <c r="U869" s="81"/>
      <c r="V869" s="81"/>
      <c r="W869" s="81"/>
      <c r="X869" s="15"/>
      <c r="Y869" s="15"/>
      <c r="Z869" s="15"/>
      <c r="AA869" s="15"/>
    </row>
    <row r="870" spans="1:27" ht="15" customHeight="1" x14ac:dyDescent="0.25">
      <c r="A870" s="15"/>
      <c r="B870" s="15"/>
      <c r="C870" s="15"/>
      <c r="D870" s="15"/>
      <c r="E870" s="15"/>
      <c r="F870" s="15"/>
      <c r="G870" s="81"/>
      <c r="H870" s="81"/>
      <c r="I870" s="81"/>
      <c r="J870" s="81"/>
      <c r="K870" s="81"/>
      <c r="L870" s="81"/>
      <c r="M870" s="15"/>
      <c r="N870" s="15"/>
      <c r="O870" s="15"/>
      <c r="P870" s="81"/>
      <c r="Q870" s="81"/>
      <c r="R870" s="81"/>
      <c r="S870" s="81"/>
      <c r="T870" s="81"/>
      <c r="U870" s="81"/>
      <c r="V870" s="81"/>
      <c r="W870" s="81"/>
      <c r="X870" s="15"/>
      <c r="Y870" s="15"/>
      <c r="Z870" s="15"/>
      <c r="AA870" s="15"/>
    </row>
    <row r="871" spans="1:27" ht="15" customHeight="1" x14ac:dyDescent="0.25">
      <c r="A871" s="15"/>
      <c r="B871" s="15"/>
      <c r="C871" s="15"/>
      <c r="D871" s="15"/>
      <c r="E871" s="15"/>
      <c r="F871" s="15"/>
      <c r="G871" s="81"/>
      <c r="H871" s="81"/>
      <c r="I871" s="81"/>
      <c r="J871" s="81"/>
      <c r="K871" s="81"/>
      <c r="L871" s="81"/>
      <c r="M871" s="15"/>
      <c r="N871" s="15"/>
      <c r="O871" s="15"/>
      <c r="P871" s="81"/>
      <c r="Q871" s="81"/>
      <c r="R871" s="81"/>
      <c r="S871" s="81"/>
      <c r="T871" s="81"/>
      <c r="U871" s="81"/>
      <c r="V871" s="81"/>
      <c r="W871" s="81"/>
      <c r="X871" s="15"/>
      <c r="Y871" s="15"/>
      <c r="Z871" s="15"/>
      <c r="AA871" s="15"/>
    </row>
    <row r="872" spans="1:27" ht="15" customHeight="1" x14ac:dyDescent="0.25">
      <c r="A872" s="15"/>
      <c r="B872" s="15"/>
      <c r="C872" s="15"/>
      <c r="D872" s="15"/>
      <c r="E872" s="15"/>
      <c r="F872" s="15"/>
      <c r="G872" s="81"/>
      <c r="H872" s="81"/>
      <c r="I872" s="81"/>
      <c r="J872" s="81"/>
      <c r="K872" s="81"/>
      <c r="L872" s="81"/>
      <c r="M872" s="15"/>
      <c r="N872" s="15"/>
      <c r="O872" s="15"/>
      <c r="P872" s="81"/>
      <c r="Q872" s="81"/>
      <c r="R872" s="81"/>
      <c r="S872" s="81"/>
      <c r="T872" s="81"/>
      <c r="U872" s="81"/>
      <c r="V872" s="81"/>
      <c r="W872" s="81"/>
      <c r="X872" s="15"/>
      <c r="Y872" s="15"/>
      <c r="Z872" s="15"/>
      <c r="AA872" s="15"/>
    </row>
    <row r="873" spans="1:27" ht="15" customHeight="1" x14ac:dyDescent="0.25">
      <c r="A873" s="15"/>
      <c r="B873" s="15"/>
      <c r="C873" s="15"/>
      <c r="D873" s="15"/>
      <c r="E873" s="15"/>
      <c r="F873" s="15"/>
      <c r="G873" s="81"/>
      <c r="H873" s="81"/>
      <c r="I873" s="81"/>
      <c r="J873" s="81"/>
      <c r="K873" s="81"/>
      <c r="L873" s="81"/>
      <c r="M873" s="15"/>
      <c r="N873" s="15"/>
      <c r="O873" s="15"/>
      <c r="P873" s="81"/>
      <c r="Q873" s="81"/>
      <c r="R873" s="81"/>
      <c r="S873" s="81"/>
      <c r="T873" s="81"/>
      <c r="U873" s="81"/>
      <c r="V873" s="81"/>
      <c r="W873" s="81"/>
      <c r="X873" s="15"/>
      <c r="Y873" s="15"/>
      <c r="Z873" s="15"/>
      <c r="AA873" s="15"/>
    </row>
    <row r="874" spans="1:27" ht="15" customHeight="1" x14ac:dyDescent="0.25">
      <c r="A874" s="15"/>
      <c r="B874" s="15"/>
      <c r="C874" s="15"/>
      <c r="D874" s="15"/>
      <c r="E874" s="15"/>
      <c r="F874" s="15"/>
      <c r="G874" s="81"/>
      <c r="H874" s="81"/>
      <c r="I874" s="81"/>
      <c r="J874" s="81"/>
      <c r="K874" s="81"/>
      <c r="L874" s="81"/>
      <c r="M874" s="15"/>
      <c r="N874" s="15"/>
      <c r="O874" s="15"/>
      <c r="P874" s="81"/>
      <c r="Q874" s="81"/>
      <c r="R874" s="81"/>
      <c r="S874" s="81"/>
      <c r="T874" s="81"/>
      <c r="U874" s="81"/>
      <c r="V874" s="81"/>
      <c r="W874" s="81"/>
      <c r="X874" s="15"/>
      <c r="Y874" s="15"/>
      <c r="Z874" s="15"/>
      <c r="AA874" s="15"/>
    </row>
    <row r="875" spans="1:27" ht="15" customHeight="1" x14ac:dyDescent="0.25">
      <c r="A875" s="15"/>
      <c r="B875" s="15"/>
      <c r="C875" s="15"/>
      <c r="D875" s="15"/>
      <c r="E875" s="15"/>
      <c r="F875" s="15"/>
      <c r="G875" s="81"/>
      <c r="H875" s="81"/>
      <c r="I875" s="81"/>
      <c r="J875" s="81"/>
      <c r="K875" s="81"/>
      <c r="L875" s="81"/>
      <c r="M875" s="15"/>
      <c r="N875" s="15"/>
      <c r="O875" s="15"/>
      <c r="P875" s="81"/>
      <c r="Q875" s="81"/>
      <c r="R875" s="81"/>
      <c r="S875" s="81"/>
      <c r="T875" s="81"/>
      <c r="U875" s="81"/>
      <c r="V875" s="81"/>
      <c r="W875" s="81"/>
      <c r="X875" s="15"/>
      <c r="Y875" s="15"/>
      <c r="Z875" s="15"/>
      <c r="AA875" s="15"/>
    </row>
    <row r="876" spans="1:27" ht="15" customHeight="1" x14ac:dyDescent="0.25">
      <c r="A876" s="15"/>
      <c r="B876" s="15"/>
      <c r="C876" s="15"/>
      <c r="D876" s="15"/>
      <c r="E876" s="15"/>
      <c r="F876" s="15"/>
      <c r="G876" s="81"/>
      <c r="H876" s="81"/>
      <c r="I876" s="81"/>
      <c r="J876" s="81"/>
      <c r="K876" s="81"/>
      <c r="L876" s="81"/>
      <c r="M876" s="15"/>
      <c r="N876" s="15"/>
      <c r="O876" s="15"/>
      <c r="P876" s="81"/>
      <c r="Q876" s="81"/>
      <c r="R876" s="81"/>
      <c r="S876" s="81"/>
      <c r="T876" s="81"/>
      <c r="U876" s="81"/>
      <c r="V876" s="81"/>
      <c r="W876" s="81"/>
      <c r="X876" s="15"/>
      <c r="Y876" s="15"/>
      <c r="Z876" s="15"/>
      <c r="AA876" s="15"/>
    </row>
    <row r="877" spans="1:27" ht="15" customHeight="1" x14ac:dyDescent="0.25">
      <c r="A877" s="15"/>
      <c r="B877" s="15"/>
      <c r="C877" s="15"/>
      <c r="D877" s="15"/>
      <c r="E877" s="15"/>
      <c r="F877" s="15"/>
      <c r="G877" s="81"/>
      <c r="H877" s="81"/>
      <c r="I877" s="81"/>
      <c r="J877" s="81"/>
      <c r="K877" s="81"/>
      <c r="L877" s="81"/>
      <c r="M877" s="15"/>
      <c r="N877" s="15"/>
      <c r="O877" s="15"/>
      <c r="P877" s="81"/>
      <c r="Q877" s="81"/>
      <c r="R877" s="81"/>
      <c r="S877" s="81"/>
      <c r="T877" s="81"/>
      <c r="U877" s="81"/>
      <c r="V877" s="81"/>
      <c r="W877" s="81"/>
      <c r="X877" s="15"/>
      <c r="Y877" s="15"/>
      <c r="Z877" s="15"/>
      <c r="AA877" s="15"/>
    </row>
    <row r="878" spans="1:27" ht="15" customHeight="1" x14ac:dyDescent="0.25">
      <c r="A878" s="15"/>
      <c r="B878" s="15"/>
      <c r="C878" s="15"/>
      <c r="D878" s="15"/>
      <c r="E878" s="15"/>
      <c r="F878" s="15"/>
      <c r="G878" s="81"/>
      <c r="H878" s="81"/>
      <c r="I878" s="81"/>
      <c r="J878" s="81"/>
      <c r="K878" s="81"/>
      <c r="L878" s="81"/>
      <c r="M878" s="15"/>
      <c r="N878" s="15"/>
      <c r="O878" s="15"/>
      <c r="P878" s="81"/>
      <c r="Q878" s="81"/>
      <c r="R878" s="81"/>
      <c r="S878" s="81"/>
      <c r="T878" s="81"/>
      <c r="U878" s="81"/>
      <c r="V878" s="81"/>
      <c r="W878" s="81"/>
      <c r="X878" s="15"/>
      <c r="Y878" s="15"/>
      <c r="Z878" s="15"/>
      <c r="AA878" s="15"/>
    </row>
    <row r="879" spans="1:27" ht="15" customHeight="1" x14ac:dyDescent="0.25">
      <c r="A879" s="15"/>
      <c r="B879" s="15"/>
      <c r="C879" s="15"/>
      <c r="D879" s="15"/>
      <c r="E879" s="15"/>
      <c r="F879" s="15"/>
      <c r="G879" s="81"/>
      <c r="H879" s="81"/>
      <c r="I879" s="81"/>
      <c r="J879" s="81"/>
      <c r="K879" s="81"/>
      <c r="L879" s="81"/>
      <c r="M879" s="15"/>
      <c r="N879" s="15"/>
      <c r="O879" s="15"/>
      <c r="P879" s="81"/>
      <c r="Q879" s="81"/>
      <c r="R879" s="81"/>
      <c r="S879" s="81"/>
      <c r="T879" s="81"/>
      <c r="U879" s="81"/>
      <c r="V879" s="81"/>
      <c r="W879" s="81"/>
      <c r="X879" s="15"/>
      <c r="Y879" s="15"/>
      <c r="Z879" s="15"/>
      <c r="AA879" s="15"/>
    </row>
    <row r="880" spans="1:27" ht="15" customHeight="1" x14ac:dyDescent="0.25">
      <c r="A880" s="15"/>
      <c r="B880" s="15"/>
      <c r="C880" s="15"/>
      <c r="D880" s="15"/>
      <c r="E880" s="15"/>
      <c r="F880" s="15"/>
      <c r="G880" s="81"/>
      <c r="H880" s="81"/>
      <c r="I880" s="81"/>
      <c r="J880" s="81"/>
      <c r="K880" s="81"/>
      <c r="L880" s="81"/>
      <c r="M880" s="15"/>
      <c r="N880" s="15"/>
      <c r="O880" s="15"/>
      <c r="P880" s="81"/>
      <c r="Q880" s="81"/>
      <c r="R880" s="81"/>
      <c r="S880" s="81"/>
      <c r="T880" s="81"/>
      <c r="U880" s="81"/>
      <c r="V880" s="81"/>
      <c r="W880" s="81"/>
      <c r="X880" s="15"/>
      <c r="Y880" s="15"/>
      <c r="Z880" s="15"/>
      <c r="AA880" s="15"/>
    </row>
    <row r="881" spans="1:27" ht="15" customHeight="1" x14ac:dyDescent="0.25">
      <c r="A881" s="15"/>
      <c r="B881" s="15"/>
      <c r="C881" s="15"/>
      <c r="D881" s="15"/>
      <c r="E881" s="15"/>
      <c r="F881" s="15"/>
      <c r="G881" s="81"/>
      <c r="H881" s="81"/>
      <c r="I881" s="81"/>
      <c r="J881" s="81"/>
      <c r="K881" s="81"/>
      <c r="L881" s="81"/>
      <c r="M881" s="15"/>
      <c r="N881" s="15"/>
      <c r="O881" s="15"/>
      <c r="P881" s="81"/>
      <c r="Q881" s="81"/>
      <c r="R881" s="81"/>
      <c r="S881" s="81"/>
      <c r="T881" s="81"/>
      <c r="U881" s="81"/>
      <c r="V881" s="81"/>
      <c r="W881" s="81"/>
      <c r="X881" s="15"/>
      <c r="Y881" s="15"/>
      <c r="Z881" s="15"/>
      <c r="AA881" s="15"/>
    </row>
    <row r="882" spans="1:27" ht="15" customHeight="1" x14ac:dyDescent="0.25">
      <c r="A882" s="15"/>
      <c r="B882" s="15"/>
      <c r="C882" s="15"/>
      <c r="D882" s="15"/>
      <c r="E882" s="15"/>
      <c r="F882" s="15"/>
      <c r="G882" s="81"/>
      <c r="H882" s="81"/>
      <c r="I882" s="81"/>
      <c r="J882" s="81"/>
      <c r="K882" s="81"/>
      <c r="L882" s="81"/>
      <c r="M882" s="15"/>
      <c r="N882" s="15"/>
      <c r="O882" s="15"/>
      <c r="P882" s="81"/>
      <c r="Q882" s="81"/>
      <c r="R882" s="81"/>
      <c r="S882" s="81"/>
      <c r="T882" s="81"/>
      <c r="U882" s="81"/>
      <c r="V882" s="81"/>
      <c r="W882" s="81"/>
      <c r="X882" s="15"/>
      <c r="Y882" s="15"/>
      <c r="Z882" s="15"/>
      <c r="AA882" s="15"/>
    </row>
    <row r="883" spans="1:27" ht="15" customHeight="1" x14ac:dyDescent="0.25">
      <c r="A883" s="15"/>
      <c r="B883" s="15"/>
      <c r="C883" s="15"/>
      <c r="D883" s="15"/>
      <c r="E883" s="15"/>
      <c r="F883" s="15"/>
      <c r="G883" s="81"/>
      <c r="H883" s="81"/>
      <c r="I883" s="81"/>
      <c r="J883" s="81"/>
      <c r="K883" s="81"/>
      <c r="L883" s="81"/>
      <c r="M883" s="15"/>
      <c r="N883" s="15"/>
      <c r="O883" s="15"/>
      <c r="P883" s="81"/>
      <c r="Q883" s="81"/>
      <c r="R883" s="81"/>
      <c r="S883" s="81"/>
      <c r="T883" s="81"/>
      <c r="U883" s="81"/>
      <c r="V883" s="81"/>
      <c r="W883" s="81"/>
      <c r="X883" s="15"/>
      <c r="Y883" s="15"/>
      <c r="Z883" s="15"/>
      <c r="AA883" s="15"/>
    </row>
    <row r="884" spans="1:27" ht="15" customHeight="1" x14ac:dyDescent="0.25">
      <c r="A884" s="15"/>
      <c r="B884" s="15"/>
      <c r="C884" s="15"/>
      <c r="D884" s="15"/>
      <c r="E884" s="15"/>
      <c r="F884" s="15"/>
      <c r="G884" s="81"/>
      <c r="H884" s="81"/>
      <c r="I884" s="81"/>
      <c r="J884" s="81"/>
      <c r="K884" s="81"/>
      <c r="L884" s="81"/>
      <c r="M884" s="15"/>
      <c r="N884" s="15"/>
      <c r="O884" s="15"/>
      <c r="P884" s="81"/>
      <c r="Q884" s="81"/>
      <c r="R884" s="81"/>
      <c r="S884" s="81"/>
      <c r="T884" s="81"/>
      <c r="U884" s="81"/>
      <c r="V884" s="81"/>
      <c r="W884" s="81"/>
      <c r="X884" s="15"/>
      <c r="Y884" s="15"/>
      <c r="Z884" s="15"/>
      <c r="AA884" s="15"/>
    </row>
    <row r="885" spans="1:27" ht="15" customHeight="1" x14ac:dyDescent="0.25">
      <c r="A885" s="15"/>
      <c r="B885" s="15"/>
      <c r="C885" s="15"/>
      <c r="D885" s="15"/>
      <c r="E885" s="15"/>
      <c r="F885" s="15"/>
      <c r="G885" s="81"/>
      <c r="H885" s="81"/>
      <c r="I885" s="81"/>
      <c r="J885" s="81"/>
      <c r="K885" s="81"/>
      <c r="L885" s="81"/>
      <c r="M885" s="15"/>
      <c r="N885" s="15"/>
      <c r="O885" s="15"/>
      <c r="P885" s="81"/>
      <c r="Q885" s="81"/>
      <c r="R885" s="81"/>
      <c r="S885" s="81"/>
      <c r="T885" s="81"/>
      <c r="U885" s="81"/>
      <c r="V885" s="81"/>
      <c r="W885" s="81"/>
      <c r="X885" s="15"/>
      <c r="Y885" s="15"/>
      <c r="Z885" s="15"/>
      <c r="AA885" s="15"/>
    </row>
    <row r="886" spans="1:27" ht="15" customHeight="1" x14ac:dyDescent="0.25">
      <c r="A886" s="15"/>
      <c r="B886" s="15"/>
      <c r="C886" s="15"/>
      <c r="D886" s="15"/>
      <c r="E886" s="15"/>
      <c r="F886" s="15"/>
      <c r="G886" s="81"/>
      <c r="H886" s="81"/>
      <c r="I886" s="81"/>
      <c r="J886" s="81"/>
      <c r="K886" s="81"/>
      <c r="L886" s="81"/>
      <c r="M886" s="15"/>
      <c r="N886" s="15"/>
      <c r="O886" s="15"/>
      <c r="P886" s="81"/>
      <c r="Q886" s="81"/>
      <c r="R886" s="81"/>
      <c r="S886" s="81"/>
      <c r="T886" s="81"/>
      <c r="U886" s="81"/>
      <c r="V886" s="81"/>
      <c r="W886" s="81"/>
      <c r="X886" s="15"/>
      <c r="Y886" s="15"/>
      <c r="Z886" s="15"/>
      <c r="AA886" s="15"/>
    </row>
    <row r="887" spans="1:27" ht="15" customHeight="1" x14ac:dyDescent="0.25">
      <c r="A887" s="15"/>
      <c r="B887" s="15"/>
      <c r="C887" s="15"/>
      <c r="D887" s="15"/>
      <c r="E887" s="15"/>
      <c r="F887" s="15"/>
      <c r="G887" s="81"/>
      <c r="H887" s="81"/>
      <c r="I887" s="81"/>
      <c r="J887" s="81"/>
      <c r="K887" s="81"/>
      <c r="L887" s="81"/>
      <c r="M887" s="15"/>
      <c r="N887" s="15"/>
      <c r="O887" s="15"/>
      <c r="P887" s="81"/>
      <c r="Q887" s="81"/>
      <c r="R887" s="81"/>
      <c r="S887" s="81"/>
      <c r="T887" s="81"/>
      <c r="U887" s="81"/>
      <c r="V887" s="81"/>
      <c r="W887" s="81"/>
      <c r="X887" s="15"/>
      <c r="Y887" s="15"/>
      <c r="Z887" s="15"/>
      <c r="AA887" s="15"/>
    </row>
    <row r="888" spans="1:27" ht="15" customHeight="1" x14ac:dyDescent="0.25">
      <c r="A888" s="15"/>
      <c r="B888" s="15"/>
      <c r="C888" s="15"/>
      <c r="D888" s="15"/>
      <c r="E888" s="15"/>
      <c r="F888" s="15"/>
      <c r="G888" s="81"/>
      <c r="H888" s="81"/>
      <c r="I888" s="81"/>
      <c r="J888" s="81"/>
      <c r="K888" s="81"/>
      <c r="L888" s="81"/>
      <c r="M888" s="15"/>
      <c r="N888" s="15"/>
      <c r="O888" s="15"/>
      <c r="P888" s="81"/>
      <c r="Q888" s="81"/>
      <c r="R888" s="81"/>
      <c r="S888" s="81"/>
      <c r="T888" s="81"/>
      <c r="U888" s="81"/>
      <c r="V888" s="81"/>
      <c r="W888" s="81"/>
      <c r="X888" s="15"/>
      <c r="Y888" s="15"/>
      <c r="Z888" s="15"/>
      <c r="AA888" s="15"/>
    </row>
    <row r="889" spans="1:27" ht="15" customHeight="1" x14ac:dyDescent="0.25">
      <c r="A889" s="15"/>
      <c r="B889" s="15"/>
      <c r="C889" s="15"/>
      <c r="D889" s="15"/>
      <c r="E889" s="15"/>
      <c r="F889" s="15"/>
      <c r="G889" s="81"/>
      <c r="H889" s="81"/>
      <c r="I889" s="81"/>
      <c r="J889" s="81"/>
      <c r="K889" s="81"/>
      <c r="L889" s="81"/>
      <c r="M889" s="15"/>
      <c r="N889" s="15"/>
      <c r="O889" s="15"/>
      <c r="P889" s="81"/>
      <c r="Q889" s="81"/>
      <c r="R889" s="81"/>
      <c r="S889" s="81"/>
      <c r="T889" s="81"/>
      <c r="U889" s="81"/>
      <c r="V889" s="81"/>
      <c r="W889" s="81"/>
      <c r="X889" s="15"/>
      <c r="Y889" s="15"/>
      <c r="Z889" s="15"/>
      <c r="AA889" s="15"/>
    </row>
    <row r="890" spans="1:27" ht="15" customHeight="1" x14ac:dyDescent="0.25">
      <c r="A890" s="15"/>
      <c r="B890" s="15"/>
      <c r="C890" s="15"/>
      <c r="D890" s="15"/>
      <c r="E890" s="15"/>
      <c r="F890" s="15"/>
      <c r="G890" s="81"/>
      <c r="H890" s="81"/>
      <c r="I890" s="81"/>
      <c r="J890" s="81"/>
      <c r="K890" s="81"/>
      <c r="L890" s="81"/>
      <c r="M890" s="15"/>
      <c r="N890" s="15"/>
      <c r="O890" s="15"/>
      <c r="P890" s="81"/>
      <c r="Q890" s="81"/>
      <c r="R890" s="81"/>
      <c r="S890" s="81"/>
      <c r="T890" s="81"/>
      <c r="U890" s="81"/>
      <c r="V890" s="81"/>
      <c r="W890" s="81"/>
      <c r="X890" s="15"/>
      <c r="Y890" s="15"/>
      <c r="Z890" s="15"/>
      <c r="AA890" s="15"/>
    </row>
    <row r="891" spans="1:27" ht="15" customHeight="1" x14ac:dyDescent="0.25">
      <c r="A891" s="15"/>
      <c r="B891" s="15"/>
      <c r="C891" s="15"/>
      <c r="D891" s="15"/>
      <c r="E891" s="15"/>
      <c r="F891" s="15"/>
      <c r="G891" s="81"/>
      <c r="H891" s="81"/>
      <c r="I891" s="81"/>
      <c r="J891" s="81"/>
      <c r="K891" s="81"/>
      <c r="L891" s="81"/>
      <c r="M891" s="15"/>
      <c r="N891" s="15"/>
      <c r="O891" s="15"/>
      <c r="P891" s="81"/>
      <c r="Q891" s="81"/>
      <c r="R891" s="81"/>
      <c r="S891" s="81"/>
      <c r="T891" s="81"/>
      <c r="U891" s="81"/>
      <c r="V891" s="81"/>
      <c r="W891" s="81"/>
      <c r="X891" s="15"/>
      <c r="Y891" s="15"/>
      <c r="Z891" s="15"/>
      <c r="AA891" s="15"/>
    </row>
    <row r="892" spans="1:27" ht="15" customHeight="1" x14ac:dyDescent="0.25">
      <c r="A892" s="15"/>
      <c r="B892" s="15"/>
      <c r="C892" s="15"/>
      <c r="D892" s="15"/>
      <c r="E892" s="15"/>
      <c r="F892" s="15"/>
      <c r="G892" s="81"/>
      <c r="H892" s="81"/>
      <c r="I892" s="81"/>
      <c r="J892" s="81"/>
      <c r="K892" s="81"/>
      <c r="L892" s="81"/>
      <c r="M892" s="15"/>
      <c r="N892" s="15"/>
      <c r="O892" s="15"/>
      <c r="P892" s="81"/>
      <c r="Q892" s="81"/>
      <c r="R892" s="81"/>
      <c r="S892" s="81"/>
      <c r="T892" s="81"/>
      <c r="U892" s="81"/>
      <c r="V892" s="81"/>
      <c r="W892" s="81"/>
      <c r="X892" s="15"/>
      <c r="Y892" s="15"/>
      <c r="Z892" s="15"/>
      <c r="AA892" s="15"/>
    </row>
    <row r="893" spans="1:27" ht="15" customHeight="1" x14ac:dyDescent="0.25">
      <c r="A893" s="15"/>
      <c r="B893" s="15"/>
      <c r="C893" s="15"/>
      <c r="D893" s="15"/>
      <c r="E893" s="15"/>
      <c r="F893" s="15"/>
      <c r="G893" s="81"/>
      <c r="H893" s="81"/>
      <c r="I893" s="81"/>
      <c r="J893" s="81"/>
      <c r="K893" s="81"/>
      <c r="L893" s="81"/>
      <c r="M893" s="15"/>
      <c r="N893" s="15"/>
      <c r="O893" s="15"/>
      <c r="P893" s="81"/>
      <c r="Q893" s="81"/>
      <c r="R893" s="81"/>
      <c r="S893" s="81"/>
      <c r="T893" s="81"/>
      <c r="U893" s="81"/>
      <c r="V893" s="81"/>
      <c r="W893" s="81"/>
      <c r="X893" s="15"/>
      <c r="Y893" s="15"/>
      <c r="Z893" s="15"/>
      <c r="AA893" s="15"/>
    </row>
    <row r="894" spans="1:27" ht="15" customHeight="1" x14ac:dyDescent="0.25">
      <c r="A894" s="15"/>
      <c r="B894" s="15"/>
      <c r="C894" s="15"/>
      <c r="D894" s="15"/>
      <c r="E894" s="15"/>
      <c r="F894" s="15"/>
      <c r="G894" s="81"/>
      <c r="H894" s="81"/>
      <c r="I894" s="81"/>
      <c r="J894" s="81"/>
      <c r="K894" s="81"/>
      <c r="L894" s="81"/>
      <c r="M894" s="15"/>
      <c r="N894" s="15"/>
      <c r="O894" s="15"/>
      <c r="P894" s="81"/>
      <c r="Q894" s="81"/>
      <c r="R894" s="81"/>
      <c r="S894" s="81"/>
      <c r="T894" s="81"/>
      <c r="U894" s="81"/>
      <c r="V894" s="81"/>
      <c r="W894" s="81"/>
      <c r="X894" s="15"/>
      <c r="Y894" s="15"/>
      <c r="Z894" s="15"/>
      <c r="AA894" s="15"/>
    </row>
    <row r="895" spans="1:27" ht="15" customHeight="1" x14ac:dyDescent="0.25">
      <c r="A895" s="15"/>
      <c r="B895" s="15"/>
      <c r="C895" s="15"/>
      <c r="D895" s="15"/>
      <c r="E895" s="15"/>
      <c r="F895" s="15"/>
      <c r="G895" s="81"/>
      <c r="H895" s="81"/>
      <c r="I895" s="81"/>
      <c r="J895" s="81"/>
      <c r="K895" s="81"/>
      <c r="L895" s="81"/>
      <c r="M895" s="15"/>
      <c r="N895" s="15"/>
      <c r="O895" s="15"/>
      <c r="P895" s="81"/>
      <c r="Q895" s="81"/>
      <c r="R895" s="81"/>
      <c r="S895" s="81"/>
      <c r="T895" s="81"/>
      <c r="U895" s="81"/>
      <c r="V895" s="81"/>
      <c r="W895" s="81"/>
      <c r="X895" s="15"/>
      <c r="Y895" s="15"/>
      <c r="Z895" s="15"/>
      <c r="AA895" s="15"/>
    </row>
    <row r="896" spans="1:27" ht="15" customHeight="1" x14ac:dyDescent="0.25">
      <c r="A896" s="15"/>
      <c r="B896" s="15"/>
      <c r="C896" s="15"/>
      <c r="D896" s="15"/>
      <c r="E896" s="15"/>
      <c r="F896" s="15"/>
      <c r="G896" s="81"/>
      <c r="H896" s="81"/>
      <c r="I896" s="81"/>
      <c r="J896" s="81"/>
      <c r="K896" s="81"/>
      <c r="L896" s="81"/>
      <c r="M896" s="15"/>
      <c r="N896" s="15"/>
      <c r="O896" s="15"/>
      <c r="P896" s="81"/>
      <c r="Q896" s="81"/>
      <c r="R896" s="81"/>
      <c r="S896" s="81"/>
      <c r="T896" s="81"/>
      <c r="U896" s="81"/>
      <c r="V896" s="81"/>
      <c r="W896" s="81"/>
      <c r="X896" s="15"/>
      <c r="Y896" s="15"/>
      <c r="Z896" s="15"/>
      <c r="AA896" s="15"/>
    </row>
    <row r="897" spans="1:27" ht="15" customHeight="1" x14ac:dyDescent="0.25">
      <c r="A897" s="15"/>
      <c r="B897" s="15"/>
      <c r="C897" s="15"/>
      <c r="D897" s="15"/>
      <c r="E897" s="15"/>
      <c r="F897" s="15"/>
      <c r="G897" s="81"/>
      <c r="H897" s="81"/>
      <c r="I897" s="81"/>
      <c r="J897" s="81"/>
      <c r="K897" s="81"/>
      <c r="L897" s="81"/>
      <c r="M897" s="15"/>
      <c r="N897" s="15"/>
      <c r="O897" s="15"/>
      <c r="P897" s="81"/>
      <c r="Q897" s="81"/>
      <c r="R897" s="81"/>
      <c r="S897" s="81"/>
      <c r="T897" s="81"/>
      <c r="U897" s="81"/>
      <c r="V897" s="81"/>
      <c r="W897" s="81"/>
      <c r="X897" s="15"/>
      <c r="Y897" s="15"/>
      <c r="Z897" s="15"/>
      <c r="AA897" s="15"/>
    </row>
    <row r="898" spans="1:27" ht="15" customHeight="1" x14ac:dyDescent="0.25">
      <c r="A898" s="15"/>
      <c r="B898" s="15"/>
      <c r="C898" s="15"/>
      <c r="D898" s="15"/>
      <c r="E898" s="15"/>
      <c r="F898" s="15"/>
      <c r="G898" s="81"/>
      <c r="H898" s="81"/>
      <c r="I898" s="81"/>
      <c r="J898" s="81"/>
      <c r="K898" s="81"/>
      <c r="L898" s="81"/>
      <c r="M898" s="15"/>
      <c r="N898" s="15"/>
      <c r="O898" s="15"/>
      <c r="P898" s="81"/>
      <c r="Q898" s="81"/>
      <c r="R898" s="81"/>
      <c r="S898" s="81"/>
      <c r="T898" s="81"/>
      <c r="U898" s="81"/>
      <c r="V898" s="81"/>
      <c r="W898" s="81"/>
      <c r="X898" s="15"/>
      <c r="Y898" s="15"/>
      <c r="Z898" s="15"/>
      <c r="AA898" s="15"/>
    </row>
    <row r="899" spans="1:27" ht="15" customHeight="1" x14ac:dyDescent="0.25">
      <c r="A899" s="15"/>
      <c r="B899" s="15"/>
      <c r="C899" s="15"/>
      <c r="D899" s="15"/>
      <c r="E899" s="15"/>
      <c r="F899" s="15"/>
      <c r="G899" s="81"/>
      <c r="H899" s="81"/>
      <c r="I899" s="81"/>
      <c r="J899" s="81"/>
      <c r="K899" s="81"/>
      <c r="L899" s="81"/>
      <c r="M899" s="15"/>
      <c r="N899" s="15"/>
      <c r="O899" s="15"/>
      <c r="P899" s="81"/>
      <c r="Q899" s="81"/>
      <c r="R899" s="81"/>
      <c r="S899" s="81"/>
      <c r="T899" s="81"/>
      <c r="U899" s="81"/>
      <c r="V899" s="81"/>
      <c r="W899" s="81"/>
      <c r="X899" s="15"/>
      <c r="Y899" s="15"/>
      <c r="Z899" s="15"/>
      <c r="AA899" s="15"/>
    </row>
    <row r="900" spans="1:27" ht="15" customHeight="1" x14ac:dyDescent="0.25">
      <c r="A900" s="15"/>
      <c r="B900" s="15"/>
      <c r="C900" s="15"/>
      <c r="D900" s="15"/>
      <c r="E900" s="15"/>
      <c r="F900" s="15"/>
      <c r="G900" s="81"/>
      <c r="H900" s="81"/>
      <c r="I900" s="81"/>
      <c r="J900" s="81"/>
      <c r="K900" s="81"/>
      <c r="L900" s="81"/>
      <c r="M900" s="15"/>
      <c r="N900" s="15"/>
      <c r="O900" s="15"/>
      <c r="P900" s="81"/>
      <c r="Q900" s="81"/>
      <c r="R900" s="81"/>
      <c r="S900" s="81"/>
      <c r="T900" s="81"/>
      <c r="U900" s="81"/>
      <c r="V900" s="81"/>
      <c r="W900" s="81"/>
      <c r="X900" s="15"/>
      <c r="Y900" s="15"/>
      <c r="Z900" s="15"/>
      <c r="AA900" s="15"/>
    </row>
    <row r="901" spans="1:27" ht="15" customHeight="1" x14ac:dyDescent="0.25">
      <c r="A901" s="15"/>
      <c r="B901" s="15"/>
      <c r="C901" s="15"/>
      <c r="D901" s="15"/>
      <c r="E901" s="15"/>
      <c r="F901" s="15"/>
      <c r="G901" s="81"/>
      <c r="H901" s="81"/>
      <c r="I901" s="81"/>
      <c r="J901" s="81"/>
      <c r="K901" s="81"/>
      <c r="L901" s="81"/>
      <c r="M901" s="15"/>
      <c r="N901" s="15"/>
      <c r="O901" s="15"/>
      <c r="P901" s="81"/>
      <c r="Q901" s="81"/>
      <c r="R901" s="81"/>
      <c r="S901" s="81"/>
      <c r="T901" s="81"/>
      <c r="U901" s="81"/>
      <c r="V901" s="81"/>
      <c r="W901" s="81"/>
      <c r="X901" s="15"/>
      <c r="Y901" s="15"/>
      <c r="Z901" s="15"/>
      <c r="AA901" s="15"/>
    </row>
    <row r="902" spans="1:27" ht="15" customHeight="1" x14ac:dyDescent="0.25">
      <c r="A902" s="15"/>
      <c r="B902" s="15"/>
      <c r="C902" s="15"/>
      <c r="D902" s="15"/>
      <c r="E902" s="15"/>
      <c r="F902" s="15"/>
      <c r="G902" s="81"/>
      <c r="H902" s="81"/>
      <c r="I902" s="81"/>
      <c r="J902" s="81"/>
      <c r="K902" s="81"/>
      <c r="L902" s="81"/>
      <c r="M902" s="15"/>
      <c r="N902" s="15"/>
      <c r="O902" s="15"/>
      <c r="P902" s="81"/>
      <c r="Q902" s="81"/>
      <c r="R902" s="81"/>
      <c r="S902" s="81"/>
      <c r="T902" s="81"/>
      <c r="U902" s="81"/>
      <c r="V902" s="81"/>
      <c r="W902" s="81"/>
      <c r="X902" s="15"/>
      <c r="Y902" s="15"/>
      <c r="Z902" s="15"/>
      <c r="AA902" s="15"/>
    </row>
    <row r="903" spans="1:27" ht="15" customHeight="1" x14ac:dyDescent="0.25">
      <c r="A903" s="15"/>
      <c r="B903" s="15"/>
      <c r="C903" s="15"/>
      <c r="D903" s="15"/>
      <c r="E903" s="15"/>
      <c r="F903" s="15"/>
      <c r="G903" s="81"/>
      <c r="H903" s="81"/>
      <c r="I903" s="81"/>
      <c r="J903" s="81"/>
      <c r="K903" s="81"/>
      <c r="L903" s="81"/>
      <c r="M903" s="15"/>
      <c r="N903" s="15"/>
      <c r="O903" s="15"/>
      <c r="P903" s="81"/>
      <c r="Q903" s="81"/>
      <c r="R903" s="81"/>
      <c r="S903" s="81"/>
      <c r="T903" s="81"/>
      <c r="U903" s="81"/>
      <c r="V903" s="81"/>
      <c r="W903" s="81"/>
      <c r="X903" s="15"/>
      <c r="Y903" s="15"/>
      <c r="Z903" s="15"/>
      <c r="AA903" s="15"/>
    </row>
    <row r="904" spans="1:27" ht="15" customHeight="1" x14ac:dyDescent="0.25">
      <c r="A904" s="15"/>
      <c r="B904" s="15"/>
      <c r="C904" s="15"/>
      <c r="D904" s="15"/>
      <c r="E904" s="15"/>
      <c r="F904" s="15"/>
      <c r="G904" s="81"/>
      <c r="H904" s="81"/>
      <c r="I904" s="81"/>
      <c r="J904" s="81"/>
      <c r="K904" s="81"/>
      <c r="L904" s="81"/>
      <c r="M904" s="15"/>
      <c r="N904" s="15"/>
      <c r="O904" s="15"/>
      <c r="P904" s="81"/>
      <c r="Q904" s="81"/>
      <c r="R904" s="81"/>
      <c r="S904" s="81"/>
      <c r="T904" s="81"/>
      <c r="U904" s="81"/>
      <c r="V904" s="81"/>
      <c r="W904" s="81"/>
      <c r="X904" s="15"/>
      <c r="Y904" s="15"/>
      <c r="Z904" s="15"/>
      <c r="AA904" s="15"/>
    </row>
    <row r="905" spans="1:27" ht="15" customHeight="1" x14ac:dyDescent="0.25">
      <c r="A905" s="15"/>
      <c r="B905" s="15"/>
      <c r="C905" s="15"/>
      <c r="D905" s="15"/>
      <c r="E905" s="15"/>
      <c r="F905" s="15"/>
      <c r="G905" s="81"/>
      <c r="H905" s="81"/>
      <c r="I905" s="81"/>
      <c r="J905" s="81"/>
      <c r="K905" s="81"/>
      <c r="L905" s="81"/>
      <c r="M905" s="15"/>
      <c r="N905" s="15"/>
      <c r="O905" s="15"/>
      <c r="P905" s="81"/>
      <c r="Q905" s="81"/>
      <c r="R905" s="81"/>
      <c r="S905" s="81"/>
      <c r="T905" s="81"/>
      <c r="U905" s="81"/>
      <c r="V905" s="81"/>
      <c r="W905" s="81"/>
      <c r="X905" s="15"/>
      <c r="Y905" s="15"/>
      <c r="Z905" s="15"/>
      <c r="AA905" s="15"/>
    </row>
    <row r="906" spans="1:27" ht="15" customHeight="1" x14ac:dyDescent="0.25">
      <c r="A906" s="15"/>
      <c r="B906" s="15"/>
      <c r="C906" s="15"/>
      <c r="D906" s="15"/>
      <c r="E906" s="15"/>
      <c r="F906" s="15"/>
      <c r="G906" s="81"/>
      <c r="H906" s="81"/>
      <c r="I906" s="81"/>
      <c r="J906" s="81"/>
      <c r="K906" s="81"/>
      <c r="L906" s="81"/>
      <c r="M906" s="15"/>
      <c r="N906" s="15"/>
      <c r="O906" s="15"/>
      <c r="P906" s="81"/>
      <c r="Q906" s="81"/>
      <c r="R906" s="81"/>
      <c r="S906" s="81"/>
      <c r="T906" s="81"/>
      <c r="U906" s="81"/>
      <c r="V906" s="81"/>
      <c r="W906" s="81"/>
      <c r="X906" s="15"/>
      <c r="Y906" s="15"/>
      <c r="Z906" s="15"/>
      <c r="AA906" s="15"/>
    </row>
    <row r="907" spans="1:27" ht="15" customHeight="1" x14ac:dyDescent="0.25">
      <c r="A907" s="15"/>
      <c r="B907" s="15"/>
      <c r="C907" s="15"/>
      <c r="D907" s="15"/>
      <c r="E907" s="15"/>
      <c r="F907" s="15"/>
      <c r="G907" s="81"/>
      <c r="H907" s="81"/>
      <c r="I907" s="81"/>
      <c r="J907" s="81"/>
      <c r="K907" s="81"/>
      <c r="L907" s="81"/>
      <c r="M907" s="15"/>
      <c r="N907" s="15"/>
      <c r="O907" s="15"/>
      <c r="P907" s="81"/>
      <c r="Q907" s="81"/>
      <c r="R907" s="81"/>
      <c r="S907" s="81"/>
      <c r="T907" s="81"/>
      <c r="U907" s="81"/>
      <c r="V907" s="81"/>
      <c r="W907" s="81"/>
      <c r="X907" s="15"/>
      <c r="Y907" s="15"/>
      <c r="Z907" s="15"/>
      <c r="AA907" s="15"/>
    </row>
    <row r="908" spans="1:27" ht="15" customHeight="1" x14ac:dyDescent="0.25">
      <c r="A908" s="15"/>
      <c r="B908" s="15"/>
      <c r="C908" s="15"/>
      <c r="D908" s="15"/>
      <c r="E908" s="15"/>
      <c r="F908" s="15"/>
      <c r="G908" s="81"/>
      <c r="H908" s="81"/>
      <c r="I908" s="81"/>
      <c r="J908" s="81"/>
      <c r="K908" s="81"/>
      <c r="L908" s="81"/>
      <c r="M908" s="15"/>
      <c r="N908" s="15"/>
      <c r="O908" s="15"/>
      <c r="P908" s="81"/>
      <c r="Q908" s="81"/>
      <c r="R908" s="81"/>
      <c r="S908" s="81"/>
      <c r="T908" s="81"/>
      <c r="U908" s="81"/>
      <c r="V908" s="81"/>
      <c r="W908" s="81"/>
      <c r="X908" s="15"/>
      <c r="Y908" s="15"/>
      <c r="Z908" s="15"/>
      <c r="AA908" s="15"/>
    </row>
    <row r="909" spans="1:27" ht="15" customHeight="1" x14ac:dyDescent="0.25">
      <c r="A909" s="15"/>
      <c r="B909" s="15"/>
      <c r="C909" s="15"/>
      <c r="D909" s="15"/>
      <c r="E909" s="15"/>
      <c r="F909" s="15"/>
      <c r="G909" s="81"/>
      <c r="H909" s="81"/>
      <c r="I909" s="81"/>
      <c r="J909" s="81"/>
      <c r="K909" s="81"/>
      <c r="L909" s="81"/>
      <c r="M909" s="15"/>
      <c r="N909" s="15"/>
      <c r="O909" s="15"/>
      <c r="P909" s="81"/>
      <c r="Q909" s="81"/>
      <c r="R909" s="81"/>
      <c r="S909" s="81"/>
      <c r="T909" s="81"/>
      <c r="U909" s="81"/>
      <c r="V909" s="81"/>
      <c r="W909" s="81"/>
      <c r="X909" s="15"/>
      <c r="Y909" s="15"/>
      <c r="Z909" s="15"/>
      <c r="AA909" s="15"/>
    </row>
    <row r="910" spans="1:27" ht="15" customHeight="1" x14ac:dyDescent="0.25">
      <c r="A910" s="15"/>
      <c r="B910" s="15"/>
      <c r="C910" s="15"/>
      <c r="D910" s="15"/>
      <c r="E910" s="15"/>
      <c r="F910" s="15"/>
      <c r="G910" s="81"/>
      <c r="H910" s="81"/>
      <c r="I910" s="81"/>
      <c r="J910" s="81"/>
      <c r="K910" s="81"/>
      <c r="L910" s="81"/>
      <c r="M910" s="15"/>
      <c r="N910" s="15"/>
      <c r="O910" s="15"/>
      <c r="P910" s="81"/>
      <c r="Q910" s="81"/>
      <c r="R910" s="81"/>
      <c r="S910" s="81"/>
      <c r="T910" s="81"/>
      <c r="U910" s="81"/>
      <c r="V910" s="81"/>
      <c r="W910" s="81"/>
      <c r="X910" s="15"/>
      <c r="Y910" s="15"/>
      <c r="Z910" s="15"/>
      <c r="AA910" s="15"/>
    </row>
    <row r="911" spans="1:27" ht="15" customHeight="1" x14ac:dyDescent="0.25">
      <c r="A911" s="15"/>
      <c r="B911" s="15"/>
      <c r="C911" s="15"/>
      <c r="D911" s="15"/>
      <c r="E911" s="15"/>
      <c r="F911" s="15"/>
      <c r="G911" s="81"/>
      <c r="H911" s="81"/>
      <c r="I911" s="81"/>
      <c r="J911" s="81"/>
      <c r="K911" s="81"/>
      <c r="L911" s="81"/>
      <c r="M911" s="15"/>
      <c r="N911" s="15"/>
      <c r="O911" s="15"/>
      <c r="P911" s="81"/>
      <c r="Q911" s="81"/>
      <c r="R911" s="81"/>
      <c r="S911" s="81"/>
      <c r="T911" s="81"/>
      <c r="U911" s="81"/>
      <c r="V911" s="81"/>
      <c r="W911" s="81"/>
      <c r="X911" s="15"/>
      <c r="Y911" s="15"/>
      <c r="Z911" s="15"/>
      <c r="AA911" s="15"/>
    </row>
    <row r="912" spans="1:27" ht="15" customHeight="1" x14ac:dyDescent="0.25">
      <c r="A912" s="15"/>
      <c r="B912" s="15"/>
      <c r="C912" s="15"/>
      <c r="D912" s="15"/>
      <c r="E912" s="15"/>
      <c r="F912" s="15"/>
      <c r="G912" s="81"/>
      <c r="H912" s="81"/>
      <c r="I912" s="81"/>
      <c r="J912" s="81"/>
      <c r="K912" s="81"/>
      <c r="L912" s="81"/>
      <c r="M912" s="15"/>
      <c r="N912" s="15"/>
      <c r="O912" s="15"/>
      <c r="P912" s="81"/>
      <c r="Q912" s="81"/>
      <c r="R912" s="81"/>
      <c r="S912" s="81"/>
      <c r="T912" s="81"/>
      <c r="U912" s="81"/>
      <c r="V912" s="81"/>
      <c r="W912" s="81"/>
      <c r="X912" s="15"/>
      <c r="Y912" s="15"/>
      <c r="Z912" s="15"/>
      <c r="AA912" s="15"/>
    </row>
    <row r="913" spans="1:27" ht="15" customHeight="1" x14ac:dyDescent="0.25">
      <c r="A913" s="15"/>
      <c r="B913" s="15"/>
      <c r="C913" s="15"/>
      <c r="D913" s="15"/>
      <c r="E913" s="15"/>
      <c r="F913" s="15"/>
      <c r="G913" s="81"/>
      <c r="H913" s="81"/>
      <c r="I913" s="81"/>
      <c r="J913" s="81"/>
      <c r="K913" s="81"/>
      <c r="L913" s="81"/>
      <c r="M913" s="15"/>
      <c r="N913" s="15"/>
      <c r="O913" s="15"/>
      <c r="P913" s="81"/>
      <c r="Q913" s="81"/>
      <c r="R913" s="81"/>
      <c r="S913" s="81"/>
      <c r="T913" s="81"/>
      <c r="U913" s="81"/>
      <c r="V913" s="81"/>
      <c r="W913" s="81"/>
      <c r="X913" s="15"/>
      <c r="Y913" s="15"/>
      <c r="Z913" s="15"/>
      <c r="AA913" s="15"/>
    </row>
    <row r="914" spans="1:27" ht="15" customHeight="1" x14ac:dyDescent="0.25">
      <c r="A914" s="15"/>
      <c r="B914" s="15"/>
      <c r="C914" s="15"/>
      <c r="D914" s="15"/>
      <c r="E914" s="15"/>
      <c r="F914" s="15"/>
      <c r="G914" s="81"/>
      <c r="H914" s="81"/>
      <c r="I914" s="81"/>
      <c r="J914" s="81"/>
      <c r="K914" s="81"/>
      <c r="L914" s="81"/>
      <c r="M914" s="15"/>
      <c r="N914" s="15"/>
      <c r="O914" s="15"/>
      <c r="P914" s="81"/>
      <c r="Q914" s="81"/>
      <c r="R914" s="81"/>
      <c r="S914" s="81"/>
      <c r="T914" s="81"/>
      <c r="U914" s="81"/>
      <c r="V914" s="81"/>
      <c r="W914" s="81"/>
      <c r="X914" s="15"/>
      <c r="Y914" s="15"/>
      <c r="Z914" s="15"/>
      <c r="AA914" s="15"/>
    </row>
    <row r="915" spans="1:27" ht="15" customHeight="1" x14ac:dyDescent="0.25">
      <c r="A915" s="15"/>
      <c r="B915" s="15"/>
      <c r="C915" s="15"/>
      <c r="D915" s="15"/>
      <c r="E915" s="15"/>
      <c r="F915" s="15"/>
      <c r="G915" s="81"/>
      <c r="H915" s="81"/>
      <c r="I915" s="81"/>
      <c r="J915" s="81"/>
      <c r="K915" s="81"/>
      <c r="L915" s="81"/>
      <c r="M915" s="15"/>
      <c r="N915" s="15"/>
      <c r="O915" s="15"/>
      <c r="P915" s="81"/>
      <c r="Q915" s="81"/>
      <c r="R915" s="81"/>
      <c r="S915" s="81"/>
      <c r="T915" s="81"/>
      <c r="U915" s="81"/>
      <c r="V915" s="81"/>
      <c r="W915" s="81"/>
      <c r="X915" s="15"/>
      <c r="Y915" s="15"/>
      <c r="Z915" s="15"/>
      <c r="AA915" s="15"/>
    </row>
    <row r="916" spans="1:27" ht="15" customHeight="1" x14ac:dyDescent="0.25">
      <c r="A916" s="15"/>
      <c r="B916" s="15"/>
      <c r="C916" s="15"/>
      <c r="D916" s="15"/>
      <c r="E916" s="15"/>
      <c r="F916" s="15"/>
      <c r="G916" s="81"/>
      <c r="H916" s="81"/>
      <c r="I916" s="81"/>
      <c r="J916" s="81"/>
      <c r="K916" s="81"/>
      <c r="L916" s="81"/>
      <c r="M916" s="15"/>
      <c r="N916" s="15"/>
      <c r="O916" s="15"/>
      <c r="P916" s="81"/>
      <c r="Q916" s="81"/>
      <c r="R916" s="81"/>
      <c r="S916" s="81"/>
      <c r="T916" s="81"/>
      <c r="U916" s="81"/>
      <c r="V916" s="81"/>
      <c r="W916" s="81"/>
      <c r="X916" s="15"/>
      <c r="Y916" s="15"/>
      <c r="Z916" s="15"/>
      <c r="AA916" s="15"/>
    </row>
    <row r="917" spans="1:27" ht="15" customHeight="1" x14ac:dyDescent="0.25">
      <c r="A917" s="15"/>
      <c r="B917" s="15"/>
      <c r="C917" s="15"/>
      <c r="D917" s="15"/>
      <c r="E917" s="15"/>
      <c r="F917" s="15"/>
      <c r="G917" s="81"/>
      <c r="H917" s="81"/>
      <c r="I917" s="81"/>
      <c r="J917" s="81"/>
      <c r="K917" s="81"/>
      <c r="L917" s="81"/>
      <c r="M917" s="15"/>
      <c r="N917" s="15"/>
      <c r="O917" s="15"/>
      <c r="P917" s="81"/>
      <c r="Q917" s="81"/>
      <c r="R917" s="81"/>
      <c r="S917" s="81"/>
      <c r="T917" s="81"/>
      <c r="U917" s="81"/>
      <c r="V917" s="81"/>
      <c r="W917" s="81"/>
      <c r="X917" s="15"/>
      <c r="Y917" s="15"/>
      <c r="Z917" s="15"/>
      <c r="AA917" s="15"/>
    </row>
    <row r="918" spans="1:27" ht="15" customHeight="1" x14ac:dyDescent="0.25">
      <c r="A918" s="15"/>
      <c r="B918" s="15"/>
      <c r="C918" s="15"/>
      <c r="D918" s="15"/>
      <c r="E918" s="15"/>
      <c r="F918" s="15"/>
      <c r="G918" s="81"/>
      <c r="H918" s="81"/>
      <c r="I918" s="81"/>
      <c r="J918" s="81"/>
      <c r="K918" s="81"/>
      <c r="L918" s="81"/>
      <c r="M918" s="15"/>
      <c r="N918" s="15"/>
      <c r="O918" s="15"/>
      <c r="P918" s="81"/>
      <c r="Q918" s="81"/>
      <c r="R918" s="81"/>
      <c r="S918" s="81"/>
      <c r="T918" s="81"/>
      <c r="U918" s="81"/>
      <c r="V918" s="81"/>
      <c r="W918" s="81"/>
      <c r="X918" s="15"/>
      <c r="Y918" s="15"/>
      <c r="Z918" s="15"/>
      <c r="AA918" s="15"/>
    </row>
    <row r="919" spans="1:27" ht="15" customHeight="1" x14ac:dyDescent="0.25">
      <c r="A919" s="15"/>
      <c r="B919" s="15"/>
      <c r="C919" s="15"/>
      <c r="D919" s="15"/>
      <c r="E919" s="15"/>
      <c r="F919" s="15"/>
      <c r="G919" s="81"/>
      <c r="H919" s="81"/>
      <c r="I919" s="81"/>
      <c r="J919" s="81"/>
      <c r="K919" s="81"/>
      <c r="L919" s="81"/>
      <c r="M919" s="15"/>
      <c r="N919" s="15"/>
      <c r="O919" s="15"/>
      <c r="P919" s="81"/>
      <c r="Q919" s="81"/>
      <c r="R919" s="81"/>
      <c r="S919" s="81"/>
      <c r="T919" s="81"/>
      <c r="U919" s="81"/>
      <c r="V919" s="81"/>
      <c r="W919" s="81"/>
      <c r="X919" s="15"/>
      <c r="Y919" s="15"/>
      <c r="Z919" s="15"/>
      <c r="AA919" s="15"/>
    </row>
    <row r="920" spans="1:27" ht="15" customHeight="1" x14ac:dyDescent="0.25">
      <c r="A920" s="15"/>
      <c r="B920" s="15"/>
      <c r="C920" s="15"/>
      <c r="D920" s="15"/>
      <c r="E920" s="15"/>
      <c r="F920" s="15"/>
      <c r="G920" s="81"/>
      <c r="H920" s="81"/>
      <c r="I920" s="81"/>
      <c r="J920" s="81"/>
      <c r="K920" s="81"/>
      <c r="L920" s="81"/>
      <c r="M920" s="15"/>
      <c r="N920" s="15"/>
      <c r="O920" s="15"/>
      <c r="P920" s="81"/>
      <c r="Q920" s="81"/>
      <c r="R920" s="81"/>
      <c r="S920" s="81"/>
      <c r="T920" s="81"/>
      <c r="U920" s="81"/>
      <c r="V920" s="81"/>
      <c r="W920" s="81"/>
      <c r="X920" s="15"/>
      <c r="Y920" s="15"/>
      <c r="Z920" s="15"/>
      <c r="AA920" s="15"/>
    </row>
    <row r="921" spans="1:27" ht="15" customHeight="1" x14ac:dyDescent="0.25">
      <c r="A921" s="15"/>
      <c r="B921" s="15"/>
      <c r="C921" s="15"/>
      <c r="D921" s="15"/>
      <c r="E921" s="15"/>
      <c r="F921" s="15"/>
      <c r="G921" s="81"/>
      <c r="H921" s="81"/>
      <c r="I921" s="81"/>
      <c r="J921" s="81"/>
      <c r="K921" s="81"/>
      <c r="L921" s="81"/>
      <c r="M921" s="15"/>
      <c r="N921" s="15"/>
      <c r="O921" s="15"/>
      <c r="P921" s="81"/>
      <c r="Q921" s="81"/>
      <c r="R921" s="81"/>
      <c r="S921" s="81"/>
      <c r="T921" s="81"/>
      <c r="U921" s="81"/>
      <c r="V921" s="81"/>
      <c r="W921" s="81"/>
      <c r="X921" s="15"/>
      <c r="Y921" s="15"/>
      <c r="Z921" s="15"/>
      <c r="AA921" s="15"/>
    </row>
    <row r="922" spans="1:27" ht="15" customHeight="1" x14ac:dyDescent="0.25">
      <c r="A922" s="15"/>
      <c r="B922" s="15"/>
      <c r="C922" s="15"/>
      <c r="D922" s="15"/>
      <c r="E922" s="15"/>
      <c r="F922" s="15"/>
      <c r="G922" s="81"/>
      <c r="H922" s="81"/>
      <c r="I922" s="81"/>
      <c r="J922" s="81"/>
      <c r="K922" s="81"/>
      <c r="L922" s="81"/>
      <c r="M922" s="15"/>
      <c r="N922" s="15"/>
      <c r="O922" s="15"/>
      <c r="P922" s="81"/>
      <c r="Q922" s="81"/>
      <c r="R922" s="81"/>
      <c r="S922" s="81"/>
      <c r="T922" s="81"/>
      <c r="U922" s="81"/>
      <c r="V922" s="81"/>
      <c r="W922" s="81"/>
      <c r="X922" s="15"/>
      <c r="Y922" s="15"/>
      <c r="Z922" s="15"/>
      <c r="AA922" s="15"/>
    </row>
    <row r="923" spans="1:27" ht="15" customHeight="1" x14ac:dyDescent="0.25">
      <c r="A923" s="15"/>
      <c r="B923" s="15"/>
      <c r="C923" s="15"/>
      <c r="D923" s="15"/>
      <c r="E923" s="15"/>
      <c r="F923" s="15"/>
      <c r="G923" s="81"/>
      <c r="H923" s="81"/>
      <c r="I923" s="81"/>
      <c r="J923" s="81"/>
      <c r="K923" s="81"/>
      <c r="L923" s="81"/>
      <c r="M923" s="15"/>
      <c r="N923" s="15"/>
      <c r="O923" s="15"/>
      <c r="P923" s="81"/>
      <c r="Q923" s="81"/>
      <c r="R923" s="81"/>
      <c r="S923" s="81"/>
      <c r="T923" s="81"/>
      <c r="U923" s="81"/>
      <c r="V923" s="81"/>
      <c r="W923" s="81"/>
      <c r="X923" s="15"/>
      <c r="Y923" s="15"/>
      <c r="Z923" s="15"/>
      <c r="AA923" s="15"/>
    </row>
    <row r="924" spans="1:27" ht="15" customHeight="1" x14ac:dyDescent="0.25">
      <c r="A924" s="15"/>
      <c r="B924" s="15"/>
      <c r="C924" s="15"/>
      <c r="D924" s="15"/>
      <c r="E924" s="15"/>
      <c r="F924" s="15"/>
      <c r="G924" s="81"/>
      <c r="H924" s="81"/>
      <c r="I924" s="81"/>
      <c r="J924" s="81"/>
      <c r="K924" s="81"/>
      <c r="L924" s="81"/>
      <c r="M924" s="15"/>
      <c r="N924" s="15"/>
      <c r="O924" s="15"/>
      <c r="P924" s="81"/>
      <c r="Q924" s="81"/>
      <c r="R924" s="81"/>
      <c r="S924" s="81"/>
      <c r="T924" s="81"/>
      <c r="U924" s="81"/>
      <c r="V924" s="81"/>
      <c r="W924" s="81"/>
      <c r="X924" s="15"/>
      <c r="Y924" s="15"/>
      <c r="Z924" s="15"/>
      <c r="AA924" s="15"/>
    </row>
    <row r="925" spans="1:27" ht="15" customHeight="1" x14ac:dyDescent="0.25">
      <c r="A925" s="15"/>
      <c r="B925" s="15"/>
      <c r="C925" s="15"/>
      <c r="D925" s="15"/>
      <c r="E925" s="15"/>
      <c r="F925" s="15"/>
      <c r="G925" s="81"/>
      <c r="H925" s="81"/>
      <c r="I925" s="81"/>
      <c r="J925" s="81"/>
      <c r="K925" s="81"/>
      <c r="L925" s="81"/>
      <c r="M925" s="15"/>
      <c r="N925" s="15"/>
      <c r="O925" s="15"/>
      <c r="P925" s="81"/>
      <c r="Q925" s="81"/>
      <c r="R925" s="81"/>
      <c r="S925" s="81"/>
      <c r="T925" s="81"/>
      <c r="U925" s="81"/>
      <c r="V925" s="81"/>
      <c r="W925" s="81"/>
      <c r="X925" s="15"/>
      <c r="Y925" s="15"/>
      <c r="Z925" s="15"/>
      <c r="AA925" s="15"/>
    </row>
    <row r="926" spans="1:27" ht="15" customHeight="1" x14ac:dyDescent="0.25">
      <c r="A926" s="15"/>
      <c r="B926" s="15"/>
      <c r="C926" s="15"/>
      <c r="D926" s="15"/>
      <c r="E926" s="15"/>
      <c r="F926" s="15"/>
      <c r="G926" s="81"/>
      <c r="H926" s="81"/>
      <c r="I926" s="81"/>
      <c r="J926" s="81"/>
      <c r="K926" s="81"/>
      <c r="L926" s="81"/>
      <c r="M926" s="15"/>
      <c r="N926" s="15"/>
      <c r="O926" s="15"/>
      <c r="P926" s="81"/>
      <c r="Q926" s="81"/>
      <c r="R926" s="81"/>
      <c r="S926" s="81"/>
      <c r="T926" s="81"/>
      <c r="U926" s="81"/>
      <c r="V926" s="81"/>
      <c r="W926" s="81"/>
      <c r="X926" s="15"/>
      <c r="Y926" s="15"/>
      <c r="Z926" s="15"/>
      <c r="AA926" s="15"/>
    </row>
    <row r="927" spans="1:27" ht="15" customHeight="1" x14ac:dyDescent="0.25">
      <c r="A927" s="15"/>
      <c r="B927" s="15"/>
      <c r="C927" s="15"/>
      <c r="D927" s="15"/>
      <c r="E927" s="15"/>
      <c r="F927" s="15"/>
      <c r="G927" s="81"/>
      <c r="H927" s="81"/>
      <c r="I927" s="81"/>
      <c r="J927" s="81"/>
      <c r="K927" s="81"/>
      <c r="L927" s="81"/>
      <c r="M927" s="15"/>
      <c r="N927" s="15"/>
      <c r="O927" s="15"/>
      <c r="P927" s="81"/>
      <c r="Q927" s="81"/>
      <c r="R927" s="81"/>
      <c r="S927" s="81"/>
      <c r="T927" s="81"/>
      <c r="U927" s="81"/>
      <c r="V927" s="81"/>
      <c r="W927" s="81"/>
      <c r="X927" s="15"/>
      <c r="Y927" s="15"/>
      <c r="Z927" s="15"/>
      <c r="AA927" s="15"/>
    </row>
    <row r="928" spans="1:27" ht="15" customHeight="1" x14ac:dyDescent="0.25">
      <c r="A928" s="15"/>
      <c r="B928" s="15"/>
      <c r="C928" s="15"/>
      <c r="D928" s="15"/>
      <c r="E928" s="15"/>
      <c r="F928" s="15"/>
      <c r="G928" s="81"/>
      <c r="H928" s="81"/>
      <c r="I928" s="81"/>
      <c r="J928" s="81"/>
      <c r="K928" s="81"/>
      <c r="L928" s="81"/>
      <c r="M928" s="15"/>
      <c r="N928" s="15"/>
      <c r="O928" s="15"/>
      <c r="P928" s="81"/>
      <c r="Q928" s="81"/>
      <c r="R928" s="81"/>
      <c r="S928" s="81"/>
      <c r="T928" s="81"/>
      <c r="U928" s="81"/>
      <c r="V928" s="81"/>
      <c r="W928" s="81"/>
      <c r="X928" s="15"/>
      <c r="Y928" s="15"/>
      <c r="Z928" s="15"/>
      <c r="AA928" s="15"/>
    </row>
    <row r="929" spans="1:27" ht="15" customHeight="1" x14ac:dyDescent="0.25">
      <c r="A929" s="15"/>
      <c r="B929" s="15"/>
      <c r="C929" s="15"/>
      <c r="D929" s="15"/>
      <c r="E929" s="15"/>
      <c r="F929" s="15"/>
      <c r="G929" s="81"/>
      <c r="H929" s="81"/>
      <c r="I929" s="81"/>
      <c r="J929" s="81"/>
      <c r="K929" s="81"/>
      <c r="L929" s="81"/>
      <c r="M929" s="15"/>
      <c r="N929" s="15"/>
      <c r="O929" s="15"/>
      <c r="P929" s="81"/>
      <c r="Q929" s="81"/>
      <c r="R929" s="81"/>
      <c r="S929" s="81"/>
      <c r="T929" s="81"/>
      <c r="U929" s="81"/>
      <c r="V929" s="81"/>
      <c r="W929" s="81"/>
      <c r="X929" s="15"/>
      <c r="Y929" s="15"/>
      <c r="Z929" s="15"/>
      <c r="AA929" s="15"/>
    </row>
    <row r="930" spans="1:27" ht="15" customHeight="1" x14ac:dyDescent="0.25">
      <c r="A930" s="15"/>
      <c r="B930" s="15"/>
      <c r="C930" s="15"/>
      <c r="D930" s="15"/>
      <c r="E930" s="15"/>
      <c r="F930" s="15"/>
      <c r="G930" s="81"/>
      <c r="H930" s="81"/>
      <c r="I930" s="81"/>
      <c r="J930" s="81"/>
      <c r="K930" s="81"/>
      <c r="L930" s="81"/>
      <c r="M930" s="15"/>
      <c r="N930" s="15"/>
      <c r="O930" s="15"/>
      <c r="P930" s="81"/>
      <c r="Q930" s="81"/>
      <c r="R930" s="81"/>
      <c r="S930" s="81"/>
      <c r="T930" s="81"/>
      <c r="U930" s="81"/>
      <c r="V930" s="81"/>
      <c r="W930" s="81"/>
      <c r="X930" s="15"/>
      <c r="Y930" s="15"/>
      <c r="Z930" s="15"/>
      <c r="AA930" s="15"/>
    </row>
    <row r="931" spans="1:27" ht="15" customHeight="1" x14ac:dyDescent="0.25">
      <c r="A931" s="15"/>
      <c r="B931" s="15"/>
      <c r="C931" s="15"/>
      <c r="D931" s="15"/>
      <c r="E931" s="15"/>
      <c r="F931" s="15"/>
      <c r="G931" s="81"/>
      <c r="H931" s="81"/>
      <c r="I931" s="81"/>
      <c r="J931" s="81"/>
      <c r="K931" s="81"/>
      <c r="L931" s="81"/>
      <c r="M931" s="15"/>
      <c r="N931" s="15"/>
      <c r="O931" s="15"/>
      <c r="P931" s="81"/>
      <c r="Q931" s="81"/>
      <c r="R931" s="81"/>
      <c r="S931" s="81"/>
      <c r="T931" s="81"/>
      <c r="U931" s="81"/>
      <c r="V931" s="81"/>
      <c r="W931" s="81"/>
      <c r="X931" s="15"/>
      <c r="Y931" s="15"/>
      <c r="Z931" s="15"/>
      <c r="AA931" s="15"/>
    </row>
    <row r="932" spans="1:27" ht="15" customHeight="1" x14ac:dyDescent="0.25">
      <c r="A932" s="15"/>
      <c r="B932" s="15"/>
      <c r="C932" s="15"/>
      <c r="D932" s="15"/>
      <c r="E932" s="15"/>
      <c r="F932" s="15"/>
      <c r="G932" s="81"/>
      <c r="H932" s="81"/>
      <c r="I932" s="81"/>
      <c r="J932" s="81"/>
      <c r="K932" s="81"/>
      <c r="L932" s="81"/>
      <c r="M932" s="15"/>
      <c r="N932" s="15"/>
      <c r="O932" s="15"/>
      <c r="P932" s="81"/>
      <c r="Q932" s="81"/>
      <c r="R932" s="81"/>
      <c r="S932" s="81"/>
      <c r="T932" s="81"/>
      <c r="U932" s="81"/>
      <c r="V932" s="81"/>
      <c r="W932" s="81"/>
      <c r="X932" s="15"/>
      <c r="Y932" s="15"/>
      <c r="Z932" s="15"/>
      <c r="AA932" s="15"/>
    </row>
    <row r="933" spans="1:27" ht="15" customHeight="1" x14ac:dyDescent="0.25">
      <c r="A933" s="15"/>
      <c r="B933" s="15"/>
      <c r="C933" s="15"/>
      <c r="D933" s="15"/>
      <c r="E933" s="15"/>
      <c r="F933" s="15"/>
      <c r="G933" s="81"/>
      <c r="H933" s="81"/>
      <c r="I933" s="81"/>
      <c r="J933" s="81"/>
      <c r="K933" s="81"/>
      <c r="L933" s="81"/>
      <c r="M933" s="15"/>
      <c r="N933" s="15"/>
      <c r="O933" s="15"/>
      <c r="P933" s="81"/>
      <c r="Q933" s="81"/>
      <c r="R933" s="81"/>
      <c r="S933" s="81"/>
      <c r="T933" s="81"/>
      <c r="U933" s="81"/>
      <c r="V933" s="81"/>
      <c r="W933" s="81"/>
      <c r="X933" s="15"/>
      <c r="Y933" s="15"/>
      <c r="Z933" s="15"/>
      <c r="AA933" s="15"/>
    </row>
    <row r="934" spans="1:27" ht="15" customHeight="1" x14ac:dyDescent="0.25">
      <c r="A934" s="15"/>
      <c r="B934" s="15"/>
      <c r="C934" s="15"/>
      <c r="D934" s="15"/>
      <c r="E934" s="15"/>
      <c r="F934" s="15"/>
      <c r="G934" s="81"/>
      <c r="H934" s="81"/>
      <c r="I934" s="81"/>
      <c r="J934" s="81"/>
      <c r="K934" s="81"/>
      <c r="L934" s="81"/>
      <c r="M934" s="15"/>
      <c r="N934" s="15"/>
      <c r="O934" s="15"/>
      <c r="P934" s="81"/>
      <c r="Q934" s="81"/>
      <c r="R934" s="81"/>
      <c r="S934" s="81"/>
      <c r="T934" s="81"/>
      <c r="U934" s="81"/>
      <c r="V934" s="81"/>
      <c r="W934" s="81"/>
      <c r="X934" s="15"/>
      <c r="Y934" s="15"/>
      <c r="Z934" s="15"/>
      <c r="AA934" s="15"/>
    </row>
    <row r="935" spans="1:27" ht="15" customHeight="1" x14ac:dyDescent="0.25">
      <c r="A935" s="15"/>
      <c r="B935" s="15"/>
      <c r="C935" s="15"/>
      <c r="D935" s="15"/>
      <c r="E935" s="15"/>
      <c r="F935" s="15"/>
      <c r="G935" s="81"/>
      <c r="H935" s="81"/>
      <c r="I935" s="81"/>
      <c r="J935" s="81"/>
      <c r="K935" s="81"/>
      <c r="L935" s="81"/>
      <c r="M935" s="15"/>
      <c r="N935" s="15"/>
      <c r="O935" s="15"/>
      <c r="P935" s="81"/>
      <c r="Q935" s="81"/>
      <c r="R935" s="81"/>
      <c r="S935" s="81"/>
      <c r="T935" s="81"/>
      <c r="U935" s="81"/>
      <c r="V935" s="81"/>
      <c r="W935" s="81"/>
      <c r="X935" s="15"/>
      <c r="Y935" s="15"/>
      <c r="Z935" s="15"/>
      <c r="AA935" s="15"/>
    </row>
    <row r="936" spans="1:27" ht="15" customHeight="1" x14ac:dyDescent="0.25">
      <c r="A936" s="15"/>
      <c r="B936" s="15"/>
      <c r="C936" s="15"/>
      <c r="D936" s="15"/>
      <c r="E936" s="15"/>
      <c r="F936" s="15"/>
      <c r="G936" s="81"/>
      <c r="H936" s="81"/>
      <c r="I936" s="81"/>
      <c r="J936" s="81"/>
      <c r="K936" s="81"/>
      <c r="L936" s="81"/>
      <c r="M936" s="15"/>
      <c r="N936" s="15"/>
      <c r="O936" s="15"/>
      <c r="P936" s="81"/>
      <c r="Q936" s="81"/>
      <c r="R936" s="81"/>
      <c r="S936" s="81"/>
      <c r="T936" s="81"/>
      <c r="U936" s="81"/>
      <c r="V936" s="81"/>
      <c r="W936" s="81"/>
      <c r="X936" s="15"/>
      <c r="Y936" s="15"/>
      <c r="Z936" s="15"/>
      <c r="AA936" s="15"/>
    </row>
    <row r="937" spans="1:27" ht="15" customHeight="1" x14ac:dyDescent="0.25">
      <c r="A937" s="15"/>
      <c r="B937" s="15"/>
      <c r="C937" s="15"/>
      <c r="D937" s="15"/>
      <c r="E937" s="15"/>
      <c r="F937" s="15"/>
      <c r="G937" s="81"/>
      <c r="H937" s="81"/>
      <c r="I937" s="81"/>
      <c r="J937" s="81"/>
      <c r="K937" s="81"/>
      <c r="L937" s="81"/>
      <c r="M937" s="15"/>
      <c r="N937" s="15"/>
      <c r="O937" s="15"/>
      <c r="P937" s="81"/>
      <c r="Q937" s="81"/>
      <c r="R937" s="81"/>
      <c r="S937" s="81"/>
      <c r="T937" s="81"/>
      <c r="U937" s="81"/>
      <c r="V937" s="81"/>
      <c r="W937" s="81"/>
      <c r="X937" s="15"/>
      <c r="Y937" s="15"/>
      <c r="Z937" s="15"/>
      <c r="AA937" s="15"/>
    </row>
    <row r="938" spans="1:27" ht="15" customHeight="1" x14ac:dyDescent="0.25">
      <c r="A938" s="15"/>
      <c r="B938" s="15"/>
      <c r="C938" s="15"/>
      <c r="D938" s="15"/>
      <c r="E938" s="15"/>
      <c r="F938" s="15"/>
      <c r="G938" s="81"/>
      <c r="H938" s="81"/>
      <c r="I938" s="81"/>
      <c r="J938" s="81"/>
      <c r="K938" s="81"/>
      <c r="L938" s="81"/>
      <c r="M938" s="15"/>
      <c r="N938" s="15"/>
      <c r="O938" s="15"/>
      <c r="P938" s="81"/>
      <c r="Q938" s="81"/>
      <c r="R938" s="81"/>
      <c r="S938" s="81"/>
      <c r="T938" s="81"/>
      <c r="U938" s="81"/>
      <c r="V938" s="81"/>
      <c r="W938" s="81"/>
      <c r="X938" s="15"/>
      <c r="Y938" s="15"/>
      <c r="Z938" s="15"/>
      <c r="AA938" s="15"/>
    </row>
    <row r="939" spans="1:27" ht="15" customHeight="1" x14ac:dyDescent="0.25">
      <c r="A939" s="15"/>
      <c r="B939" s="15"/>
      <c r="C939" s="15"/>
      <c r="D939" s="15"/>
      <c r="E939" s="15"/>
      <c r="F939" s="15"/>
      <c r="G939" s="81"/>
      <c r="H939" s="81"/>
      <c r="I939" s="81"/>
      <c r="J939" s="81"/>
      <c r="K939" s="81"/>
      <c r="L939" s="81"/>
      <c r="M939" s="15"/>
      <c r="N939" s="15"/>
      <c r="O939" s="15"/>
      <c r="P939" s="81"/>
      <c r="Q939" s="81"/>
      <c r="R939" s="81"/>
      <c r="S939" s="81"/>
      <c r="T939" s="81"/>
      <c r="U939" s="81"/>
      <c r="V939" s="81"/>
      <c r="W939" s="81"/>
      <c r="X939" s="15"/>
      <c r="Y939" s="15"/>
      <c r="Z939" s="15"/>
      <c r="AA939" s="15"/>
    </row>
    <row r="940" spans="1:27" ht="15" customHeight="1" x14ac:dyDescent="0.25">
      <c r="A940" s="15"/>
      <c r="B940" s="15"/>
      <c r="C940" s="15"/>
      <c r="D940" s="15"/>
      <c r="E940" s="15"/>
      <c r="F940" s="15"/>
      <c r="G940" s="81"/>
      <c r="H940" s="81"/>
      <c r="I940" s="81"/>
      <c r="J940" s="81"/>
      <c r="K940" s="81"/>
      <c r="L940" s="81"/>
      <c r="M940" s="15"/>
      <c r="N940" s="15"/>
      <c r="O940" s="15"/>
      <c r="P940" s="81"/>
      <c r="Q940" s="81"/>
      <c r="R940" s="81"/>
      <c r="S940" s="81"/>
      <c r="T940" s="81"/>
      <c r="U940" s="81"/>
      <c r="V940" s="81"/>
      <c r="W940" s="81"/>
      <c r="X940" s="15"/>
      <c r="Y940" s="15"/>
      <c r="Z940" s="15"/>
      <c r="AA940" s="15"/>
    </row>
    <row r="941" spans="1:27" ht="15" customHeight="1" x14ac:dyDescent="0.25">
      <c r="A941" s="15"/>
      <c r="B941" s="15"/>
      <c r="C941" s="15"/>
      <c r="D941" s="15"/>
      <c r="E941" s="15"/>
      <c r="F941" s="15"/>
      <c r="G941" s="81"/>
      <c r="H941" s="81"/>
      <c r="I941" s="81"/>
      <c r="J941" s="81"/>
      <c r="K941" s="81"/>
      <c r="L941" s="81"/>
      <c r="M941" s="15"/>
      <c r="N941" s="15"/>
      <c r="O941" s="15"/>
      <c r="P941" s="81"/>
      <c r="Q941" s="81"/>
      <c r="R941" s="81"/>
      <c r="S941" s="81"/>
      <c r="T941" s="81"/>
      <c r="U941" s="81"/>
      <c r="V941" s="81"/>
      <c r="W941" s="81"/>
      <c r="X941" s="15"/>
      <c r="Y941" s="15"/>
      <c r="Z941" s="15"/>
      <c r="AA941" s="15"/>
    </row>
    <row r="942" spans="1:27" ht="15" customHeight="1" x14ac:dyDescent="0.25">
      <c r="A942" s="15"/>
      <c r="B942" s="15"/>
      <c r="C942" s="15"/>
      <c r="D942" s="15"/>
      <c r="E942" s="15"/>
      <c r="F942" s="15"/>
      <c r="G942" s="81"/>
      <c r="H942" s="81"/>
      <c r="I942" s="81"/>
      <c r="J942" s="81"/>
      <c r="K942" s="81"/>
      <c r="L942" s="81"/>
      <c r="M942" s="15"/>
      <c r="N942" s="15"/>
      <c r="O942" s="15"/>
      <c r="P942" s="81"/>
      <c r="Q942" s="81"/>
      <c r="R942" s="81"/>
      <c r="S942" s="81"/>
      <c r="T942" s="81"/>
      <c r="U942" s="81"/>
      <c r="V942" s="81"/>
      <c r="W942" s="81"/>
      <c r="X942" s="15"/>
      <c r="Y942" s="15"/>
      <c r="Z942" s="15"/>
      <c r="AA942" s="15"/>
    </row>
    <row r="943" spans="1:27" ht="15" customHeight="1" x14ac:dyDescent="0.25">
      <c r="A943" s="15"/>
      <c r="B943" s="15"/>
      <c r="C943" s="15"/>
      <c r="D943" s="15"/>
      <c r="E943" s="15"/>
      <c r="F943" s="15"/>
      <c r="G943" s="81"/>
      <c r="H943" s="81"/>
      <c r="I943" s="81"/>
      <c r="J943" s="81"/>
      <c r="K943" s="81"/>
      <c r="L943" s="81"/>
      <c r="M943" s="15"/>
      <c r="N943" s="15"/>
      <c r="O943" s="15"/>
      <c r="P943" s="81"/>
      <c r="Q943" s="81"/>
      <c r="R943" s="81"/>
      <c r="S943" s="81"/>
      <c r="T943" s="81"/>
      <c r="U943" s="81"/>
      <c r="V943" s="81"/>
      <c r="W943" s="81"/>
      <c r="X943" s="15"/>
      <c r="Y943" s="15"/>
      <c r="Z943" s="15"/>
      <c r="AA943" s="15"/>
    </row>
    <row r="944" spans="1:27" ht="15" customHeight="1" x14ac:dyDescent="0.25">
      <c r="A944" s="15"/>
      <c r="B944" s="15"/>
      <c r="C944" s="15"/>
      <c r="D944" s="15"/>
      <c r="E944" s="15"/>
      <c r="F944" s="15"/>
      <c r="G944" s="81"/>
      <c r="H944" s="81"/>
      <c r="I944" s="81"/>
      <c r="J944" s="81"/>
      <c r="K944" s="81"/>
      <c r="L944" s="81"/>
      <c r="M944" s="15"/>
      <c r="N944" s="15"/>
      <c r="O944" s="15"/>
      <c r="P944" s="81"/>
      <c r="Q944" s="81"/>
      <c r="R944" s="81"/>
      <c r="S944" s="81"/>
      <c r="T944" s="81"/>
      <c r="U944" s="81"/>
      <c r="V944" s="81"/>
      <c r="W944" s="81"/>
      <c r="X944" s="15"/>
      <c r="Y944" s="15"/>
      <c r="Z944" s="15"/>
      <c r="AA944" s="15"/>
    </row>
    <row r="945" spans="1:27" ht="15" customHeight="1" x14ac:dyDescent="0.25">
      <c r="A945" s="15"/>
      <c r="B945" s="15"/>
      <c r="C945" s="15"/>
      <c r="D945" s="15"/>
      <c r="E945" s="15"/>
      <c r="F945" s="15"/>
      <c r="G945" s="81"/>
      <c r="H945" s="81"/>
      <c r="I945" s="81"/>
      <c r="J945" s="81"/>
      <c r="K945" s="81"/>
      <c r="L945" s="81"/>
      <c r="M945" s="15"/>
      <c r="N945" s="15"/>
      <c r="O945" s="15"/>
      <c r="P945" s="81"/>
      <c r="Q945" s="81"/>
      <c r="R945" s="81"/>
      <c r="S945" s="81"/>
      <c r="T945" s="81"/>
      <c r="U945" s="81"/>
      <c r="V945" s="81"/>
      <c r="W945" s="81"/>
      <c r="X945" s="15"/>
      <c r="Y945" s="15"/>
      <c r="Z945" s="15"/>
      <c r="AA945" s="15"/>
    </row>
    <row r="946" spans="1:27" ht="15" customHeight="1" x14ac:dyDescent="0.25">
      <c r="A946" s="15"/>
      <c r="B946" s="15"/>
      <c r="C946" s="15"/>
      <c r="D946" s="15"/>
      <c r="E946" s="15"/>
      <c r="F946" s="15"/>
      <c r="G946" s="81"/>
      <c r="H946" s="81"/>
      <c r="I946" s="81"/>
      <c r="J946" s="81"/>
      <c r="K946" s="81"/>
      <c r="L946" s="81"/>
      <c r="M946" s="15"/>
      <c r="N946" s="15"/>
      <c r="O946" s="15"/>
      <c r="P946" s="81"/>
      <c r="Q946" s="81"/>
      <c r="R946" s="81"/>
      <c r="S946" s="81"/>
      <c r="T946" s="81"/>
      <c r="U946" s="81"/>
      <c r="V946" s="81"/>
      <c r="W946" s="81"/>
      <c r="X946" s="15"/>
      <c r="Y946" s="15"/>
      <c r="Z946" s="15"/>
      <c r="AA946" s="15"/>
    </row>
    <row r="947" spans="1:27" ht="15" customHeight="1" x14ac:dyDescent="0.25">
      <c r="A947" s="15"/>
      <c r="B947" s="15"/>
      <c r="C947" s="15"/>
      <c r="D947" s="15"/>
      <c r="E947" s="15"/>
      <c r="F947" s="15"/>
      <c r="G947" s="81"/>
      <c r="H947" s="81"/>
      <c r="I947" s="81"/>
      <c r="J947" s="81"/>
      <c r="K947" s="81"/>
      <c r="L947" s="81"/>
      <c r="M947" s="15"/>
      <c r="N947" s="15"/>
      <c r="O947" s="15"/>
      <c r="P947" s="81"/>
      <c r="Q947" s="81"/>
      <c r="R947" s="81"/>
      <c r="S947" s="81"/>
      <c r="T947" s="81"/>
      <c r="U947" s="81"/>
      <c r="V947" s="81"/>
      <c r="W947" s="81"/>
      <c r="X947" s="15"/>
      <c r="Y947" s="15"/>
      <c r="Z947" s="15"/>
      <c r="AA947" s="15"/>
    </row>
    <row r="948" spans="1:27" ht="15" customHeight="1" x14ac:dyDescent="0.25">
      <c r="A948" s="15"/>
      <c r="B948" s="15"/>
      <c r="C948" s="15"/>
      <c r="D948" s="15"/>
      <c r="E948" s="15"/>
      <c r="F948" s="15"/>
      <c r="G948" s="81"/>
      <c r="H948" s="81"/>
      <c r="I948" s="81"/>
      <c r="J948" s="81"/>
      <c r="K948" s="81"/>
      <c r="L948" s="81"/>
      <c r="M948" s="15"/>
      <c r="N948" s="15"/>
      <c r="O948" s="15"/>
      <c r="P948" s="81"/>
      <c r="Q948" s="81"/>
      <c r="R948" s="81"/>
      <c r="S948" s="81"/>
      <c r="T948" s="81"/>
      <c r="U948" s="81"/>
      <c r="V948" s="81"/>
      <c r="W948" s="81"/>
      <c r="X948" s="15"/>
      <c r="Y948" s="15"/>
      <c r="Z948" s="15"/>
      <c r="AA948" s="15"/>
    </row>
    <row r="949" spans="1:27" ht="15" customHeight="1" x14ac:dyDescent="0.25">
      <c r="A949" s="15"/>
      <c r="B949" s="15"/>
      <c r="C949" s="15"/>
      <c r="D949" s="15"/>
      <c r="E949" s="15"/>
      <c r="F949" s="15"/>
      <c r="G949" s="81"/>
      <c r="H949" s="81"/>
      <c r="I949" s="81"/>
      <c r="J949" s="81"/>
      <c r="K949" s="81"/>
      <c r="L949" s="81"/>
      <c r="M949" s="15"/>
      <c r="N949" s="15"/>
      <c r="O949" s="15"/>
      <c r="P949" s="81"/>
      <c r="Q949" s="81"/>
      <c r="R949" s="81"/>
      <c r="S949" s="81"/>
      <c r="T949" s="81"/>
      <c r="U949" s="81"/>
      <c r="V949" s="81"/>
      <c r="W949" s="81"/>
      <c r="X949" s="15"/>
      <c r="Y949" s="15"/>
      <c r="Z949" s="15"/>
      <c r="AA949" s="15"/>
    </row>
    <row r="950" spans="1:27" ht="15" customHeight="1" x14ac:dyDescent="0.25">
      <c r="A950" s="15"/>
      <c r="B950" s="15"/>
      <c r="C950" s="15"/>
      <c r="D950" s="15"/>
      <c r="E950" s="15"/>
      <c r="F950" s="15"/>
      <c r="G950" s="81"/>
      <c r="H950" s="81"/>
      <c r="I950" s="81"/>
      <c r="J950" s="81"/>
      <c r="K950" s="81"/>
      <c r="L950" s="81"/>
      <c r="M950" s="15"/>
      <c r="N950" s="15"/>
      <c r="O950" s="15"/>
      <c r="P950" s="81"/>
      <c r="Q950" s="81"/>
      <c r="R950" s="81"/>
      <c r="S950" s="81"/>
      <c r="T950" s="81"/>
      <c r="U950" s="81"/>
      <c r="V950" s="81"/>
      <c r="W950" s="81"/>
      <c r="X950" s="15"/>
      <c r="Y950" s="15"/>
      <c r="Z950" s="15"/>
      <c r="AA950" s="15"/>
    </row>
    <row r="951" spans="1:27" ht="15" customHeight="1" x14ac:dyDescent="0.25">
      <c r="A951" s="15"/>
      <c r="B951" s="15"/>
      <c r="C951" s="15"/>
      <c r="D951" s="15"/>
      <c r="E951" s="15"/>
      <c r="F951" s="15"/>
      <c r="G951" s="81"/>
      <c r="H951" s="81"/>
      <c r="I951" s="81"/>
      <c r="J951" s="81"/>
      <c r="K951" s="81"/>
      <c r="L951" s="81"/>
      <c r="M951" s="15"/>
      <c r="N951" s="15"/>
      <c r="O951" s="15"/>
      <c r="P951" s="81"/>
      <c r="Q951" s="81"/>
      <c r="R951" s="81"/>
      <c r="S951" s="81"/>
      <c r="T951" s="81"/>
      <c r="U951" s="81"/>
      <c r="V951" s="81"/>
      <c r="W951" s="81"/>
      <c r="X951" s="15"/>
      <c r="Y951" s="15"/>
      <c r="Z951" s="15"/>
      <c r="AA951" s="15"/>
    </row>
    <row r="952" spans="1:27" ht="15" customHeight="1" x14ac:dyDescent="0.25">
      <c r="A952" s="15"/>
      <c r="B952" s="15"/>
      <c r="C952" s="15"/>
      <c r="D952" s="15"/>
      <c r="E952" s="15"/>
      <c r="F952" s="15"/>
      <c r="G952" s="81"/>
      <c r="H952" s="81"/>
      <c r="I952" s="81"/>
      <c r="J952" s="81"/>
      <c r="K952" s="81"/>
      <c r="L952" s="81"/>
      <c r="M952" s="15"/>
      <c r="N952" s="15"/>
      <c r="O952" s="15"/>
      <c r="P952" s="81"/>
      <c r="Q952" s="81"/>
      <c r="R952" s="81"/>
      <c r="S952" s="81"/>
      <c r="T952" s="81"/>
      <c r="U952" s="81"/>
      <c r="V952" s="81"/>
      <c r="W952" s="81"/>
      <c r="X952" s="15"/>
      <c r="Y952" s="15"/>
      <c r="Z952" s="15"/>
      <c r="AA952" s="15"/>
    </row>
    <row r="953" spans="1:27" ht="15" customHeight="1" x14ac:dyDescent="0.25">
      <c r="A953" s="15"/>
      <c r="B953" s="15"/>
      <c r="C953" s="15"/>
      <c r="D953" s="15"/>
      <c r="E953" s="15"/>
      <c r="F953" s="15"/>
      <c r="G953" s="81"/>
      <c r="H953" s="81"/>
      <c r="I953" s="81"/>
      <c r="J953" s="81"/>
      <c r="K953" s="81"/>
      <c r="L953" s="81"/>
      <c r="M953" s="15"/>
      <c r="N953" s="15"/>
      <c r="O953" s="15"/>
      <c r="P953" s="81"/>
      <c r="Q953" s="81"/>
      <c r="R953" s="81"/>
      <c r="S953" s="81"/>
      <c r="T953" s="81"/>
      <c r="U953" s="81"/>
      <c r="V953" s="81"/>
      <c r="W953" s="81"/>
      <c r="X953" s="15"/>
      <c r="Y953" s="15"/>
      <c r="Z953" s="15"/>
      <c r="AA953" s="15"/>
    </row>
    <row r="954" spans="1:27" ht="15" customHeight="1" x14ac:dyDescent="0.25">
      <c r="A954" s="15"/>
      <c r="B954" s="15"/>
      <c r="C954" s="15"/>
      <c r="D954" s="15"/>
      <c r="E954" s="15"/>
      <c r="F954" s="15"/>
      <c r="G954" s="81"/>
      <c r="H954" s="81"/>
      <c r="I954" s="81"/>
      <c r="J954" s="81"/>
      <c r="K954" s="81"/>
      <c r="L954" s="81"/>
      <c r="M954" s="15"/>
      <c r="N954" s="15"/>
      <c r="O954" s="15"/>
      <c r="P954" s="81"/>
      <c r="Q954" s="81"/>
      <c r="R954" s="81"/>
      <c r="S954" s="81"/>
      <c r="T954" s="81"/>
      <c r="U954" s="81"/>
      <c r="V954" s="81"/>
      <c r="W954" s="81"/>
      <c r="X954" s="15"/>
      <c r="Y954" s="15"/>
      <c r="Z954" s="15"/>
      <c r="AA954" s="15"/>
    </row>
    <row r="955" spans="1:27" ht="15" customHeight="1" x14ac:dyDescent="0.25">
      <c r="A955" s="15"/>
      <c r="B955" s="15"/>
      <c r="C955" s="15"/>
      <c r="D955" s="15"/>
      <c r="E955" s="15"/>
      <c r="F955" s="15"/>
      <c r="G955" s="81"/>
      <c r="H955" s="81"/>
      <c r="I955" s="81"/>
      <c r="J955" s="81"/>
      <c r="K955" s="81"/>
      <c r="L955" s="81"/>
      <c r="M955" s="15"/>
      <c r="N955" s="15"/>
      <c r="O955" s="15"/>
      <c r="P955" s="81"/>
      <c r="Q955" s="81"/>
      <c r="R955" s="81"/>
      <c r="S955" s="81"/>
      <c r="T955" s="81"/>
      <c r="U955" s="81"/>
      <c r="V955" s="81"/>
      <c r="W955" s="81"/>
      <c r="X955" s="15"/>
      <c r="Y955" s="15"/>
      <c r="Z955" s="15"/>
      <c r="AA955" s="15"/>
    </row>
    <row r="956" spans="1:27" ht="15" customHeight="1" x14ac:dyDescent="0.25">
      <c r="A956" s="15"/>
      <c r="B956" s="15"/>
      <c r="C956" s="15"/>
      <c r="D956" s="15"/>
      <c r="E956" s="15"/>
      <c r="F956" s="15"/>
      <c r="G956" s="81"/>
      <c r="H956" s="81"/>
      <c r="I956" s="81"/>
      <c r="J956" s="81"/>
      <c r="K956" s="81"/>
      <c r="L956" s="81"/>
      <c r="M956" s="15"/>
      <c r="N956" s="15"/>
      <c r="O956" s="15"/>
      <c r="P956" s="81"/>
      <c r="Q956" s="81"/>
      <c r="R956" s="81"/>
      <c r="S956" s="81"/>
      <c r="T956" s="81"/>
      <c r="U956" s="81"/>
      <c r="V956" s="81"/>
      <c r="W956" s="81"/>
      <c r="X956" s="15"/>
      <c r="Y956" s="15"/>
      <c r="Z956" s="15"/>
      <c r="AA956" s="15"/>
    </row>
    <row r="957" spans="1:27" ht="15" customHeight="1" x14ac:dyDescent="0.25">
      <c r="A957" s="15"/>
      <c r="B957" s="15"/>
      <c r="C957" s="15"/>
      <c r="D957" s="15"/>
      <c r="E957" s="15"/>
      <c r="F957" s="15"/>
      <c r="G957" s="81"/>
      <c r="H957" s="81"/>
      <c r="I957" s="81"/>
      <c r="J957" s="81"/>
      <c r="K957" s="81"/>
      <c r="L957" s="81"/>
      <c r="M957" s="15"/>
      <c r="N957" s="15"/>
      <c r="O957" s="15"/>
      <c r="P957" s="81"/>
      <c r="Q957" s="81"/>
      <c r="R957" s="81"/>
      <c r="S957" s="81"/>
      <c r="T957" s="81"/>
      <c r="U957" s="81"/>
      <c r="V957" s="81"/>
      <c r="W957" s="81"/>
      <c r="X957" s="15"/>
      <c r="Y957" s="15"/>
      <c r="Z957" s="15"/>
      <c r="AA957" s="15"/>
    </row>
    <row r="958" spans="1:27" ht="15" customHeight="1" x14ac:dyDescent="0.25">
      <c r="A958" s="15"/>
      <c r="B958" s="15"/>
      <c r="C958" s="15"/>
      <c r="D958" s="15"/>
      <c r="E958" s="15"/>
      <c r="F958" s="15"/>
      <c r="G958" s="81"/>
      <c r="H958" s="81"/>
      <c r="I958" s="81"/>
      <c r="J958" s="81"/>
      <c r="K958" s="81"/>
      <c r="L958" s="81"/>
      <c r="M958" s="15"/>
      <c r="N958" s="15"/>
      <c r="O958" s="15"/>
      <c r="P958" s="81"/>
      <c r="Q958" s="81"/>
      <c r="R958" s="81"/>
      <c r="S958" s="81"/>
      <c r="T958" s="81"/>
      <c r="U958" s="81"/>
      <c r="V958" s="81"/>
      <c r="W958" s="81"/>
      <c r="X958" s="15"/>
      <c r="Y958" s="15"/>
      <c r="Z958" s="15"/>
      <c r="AA958" s="15"/>
    </row>
    <row r="959" spans="1:27" ht="15" customHeight="1" x14ac:dyDescent="0.25">
      <c r="A959" s="15"/>
      <c r="B959" s="15"/>
      <c r="C959" s="15"/>
      <c r="D959" s="15"/>
      <c r="E959" s="15"/>
      <c r="F959" s="15"/>
      <c r="G959" s="81"/>
      <c r="H959" s="81"/>
      <c r="I959" s="81"/>
      <c r="J959" s="81"/>
      <c r="K959" s="81"/>
      <c r="L959" s="81"/>
      <c r="M959" s="15"/>
      <c r="N959" s="15"/>
      <c r="O959" s="15"/>
      <c r="P959" s="81"/>
      <c r="Q959" s="81"/>
      <c r="R959" s="81"/>
      <c r="S959" s="81"/>
      <c r="T959" s="81"/>
      <c r="U959" s="81"/>
      <c r="V959" s="81"/>
      <c r="W959" s="81"/>
      <c r="X959" s="15"/>
      <c r="Y959" s="15"/>
      <c r="Z959" s="15"/>
      <c r="AA959" s="15"/>
    </row>
    <row r="960" spans="1:27" ht="15" customHeight="1" x14ac:dyDescent="0.25">
      <c r="A960" s="15"/>
      <c r="B960" s="15"/>
      <c r="C960" s="15"/>
      <c r="D960" s="15"/>
      <c r="E960" s="15"/>
      <c r="F960" s="15"/>
      <c r="G960" s="81"/>
      <c r="H960" s="81"/>
      <c r="I960" s="81"/>
      <c r="J960" s="81"/>
      <c r="K960" s="81"/>
      <c r="L960" s="81"/>
      <c r="M960" s="15"/>
      <c r="N960" s="15"/>
      <c r="O960" s="15"/>
      <c r="P960" s="81"/>
      <c r="Q960" s="81"/>
      <c r="R960" s="81"/>
      <c r="S960" s="81"/>
      <c r="T960" s="81"/>
      <c r="U960" s="81"/>
      <c r="V960" s="81"/>
      <c r="W960" s="81"/>
      <c r="X960" s="15"/>
      <c r="Y960" s="15"/>
      <c r="Z960" s="15"/>
      <c r="AA960" s="15"/>
    </row>
    <row r="961" spans="1:27" ht="15" customHeight="1" x14ac:dyDescent="0.25">
      <c r="A961" s="15"/>
      <c r="B961" s="15"/>
      <c r="C961" s="15"/>
      <c r="D961" s="15"/>
      <c r="E961" s="15"/>
      <c r="F961" s="15"/>
      <c r="G961" s="81"/>
      <c r="H961" s="81"/>
      <c r="I961" s="81"/>
      <c r="J961" s="81"/>
      <c r="K961" s="81"/>
      <c r="L961" s="81"/>
      <c r="M961" s="15"/>
      <c r="N961" s="15"/>
      <c r="O961" s="15"/>
      <c r="P961" s="81"/>
      <c r="Q961" s="81"/>
      <c r="R961" s="81"/>
      <c r="S961" s="81"/>
      <c r="T961" s="81"/>
      <c r="U961" s="81"/>
      <c r="V961" s="81"/>
      <c r="W961" s="81"/>
      <c r="X961" s="15"/>
      <c r="Y961" s="15"/>
      <c r="Z961" s="15"/>
      <c r="AA961" s="15"/>
    </row>
    <row r="962" spans="1:27" ht="15" customHeight="1" x14ac:dyDescent="0.25">
      <c r="A962" s="15"/>
      <c r="B962" s="15"/>
      <c r="C962" s="15"/>
      <c r="D962" s="15"/>
      <c r="E962" s="15"/>
      <c r="F962" s="15"/>
      <c r="G962" s="81"/>
      <c r="H962" s="81"/>
      <c r="I962" s="81"/>
      <c r="J962" s="81"/>
      <c r="K962" s="81"/>
      <c r="L962" s="81"/>
      <c r="M962" s="15"/>
      <c r="N962" s="15"/>
      <c r="O962" s="15"/>
      <c r="P962" s="81"/>
      <c r="Q962" s="81"/>
      <c r="R962" s="81"/>
      <c r="S962" s="81"/>
      <c r="T962" s="81"/>
      <c r="U962" s="81"/>
      <c r="V962" s="81"/>
      <c r="W962" s="81"/>
      <c r="X962" s="15"/>
      <c r="Y962" s="15"/>
      <c r="Z962" s="15"/>
      <c r="AA962" s="15"/>
    </row>
    <row r="963" spans="1:27" ht="15" customHeight="1" x14ac:dyDescent="0.25">
      <c r="A963" s="15"/>
      <c r="B963" s="15"/>
      <c r="C963" s="15"/>
      <c r="D963" s="15"/>
      <c r="E963" s="15"/>
      <c r="F963" s="15"/>
      <c r="G963" s="81"/>
      <c r="H963" s="81"/>
      <c r="I963" s="81"/>
      <c r="J963" s="81"/>
      <c r="K963" s="81"/>
      <c r="L963" s="81"/>
      <c r="M963" s="15"/>
      <c r="N963" s="15"/>
      <c r="O963" s="15"/>
      <c r="P963" s="81"/>
      <c r="Q963" s="81"/>
      <c r="R963" s="81"/>
      <c r="S963" s="81"/>
      <c r="T963" s="81"/>
      <c r="U963" s="81"/>
      <c r="V963" s="81"/>
      <c r="W963" s="81"/>
      <c r="X963" s="15"/>
      <c r="Y963" s="15"/>
      <c r="Z963" s="15"/>
      <c r="AA963" s="15"/>
    </row>
    <row r="964" spans="1:27" ht="15" customHeight="1" x14ac:dyDescent="0.25">
      <c r="A964" s="15"/>
      <c r="B964" s="15"/>
      <c r="C964" s="15"/>
      <c r="D964" s="15"/>
      <c r="E964" s="15"/>
      <c r="F964" s="15"/>
      <c r="G964" s="81"/>
      <c r="H964" s="81"/>
      <c r="I964" s="81"/>
      <c r="J964" s="81"/>
      <c r="K964" s="81"/>
      <c r="L964" s="81"/>
      <c r="M964" s="15"/>
      <c r="N964" s="15"/>
      <c r="O964" s="15"/>
      <c r="P964" s="81"/>
      <c r="Q964" s="81"/>
      <c r="R964" s="81"/>
      <c r="S964" s="81"/>
      <c r="T964" s="81"/>
      <c r="U964" s="81"/>
      <c r="V964" s="81"/>
      <c r="W964" s="81"/>
      <c r="X964" s="15"/>
      <c r="Y964" s="15"/>
      <c r="Z964" s="15"/>
      <c r="AA964" s="15"/>
    </row>
    <row r="965" spans="1:27" ht="15" customHeight="1" x14ac:dyDescent="0.25">
      <c r="A965" s="15"/>
      <c r="B965" s="15"/>
      <c r="C965" s="15"/>
      <c r="D965" s="15"/>
      <c r="E965" s="15"/>
      <c r="F965" s="15"/>
      <c r="G965" s="81"/>
      <c r="H965" s="81"/>
      <c r="I965" s="81"/>
      <c r="J965" s="81"/>
      <c r="K965" s="81"/>
      <c r="L965" s="81"/>
      <c r="M965" s="15"/>
      <c r="N965" s="15"/>
      <c r="O965" s="15"/>
      <c r="P965" s="81"/>
      <c r="Q965" s="81"/>
      <c r="R965" s="81"/>
      <c r="S965" s="81"/>
      <c r="T965" s="81"/>
      <c r="U965" s="81"/>
      <c r="V965" s="81"/>
      <c r="W965" s="81"/>
      <c r="X965" s="15"/>
      <c r="Y965" s="15"/>
      <c r="Z965" s="15"/>
      <c r="AA965" s="15"/>
    </row>
    <row r="966" spans="1:27" ht="15" customHeight="1" x14ac:dyDescent="0.25">
      <c r="A966" s="15"/>
      <c r="B966" s="15"/>
      <c r="C966" s="15"/>
      <c r="D966" s="15"/>
      <c r="E966" s="15"/>
      <c r="F966" s="15"/>
      <c r="G966" s="81"/>
      <c r="H966" s="81"/>
      <c r="I966" s="81"/>
      <c r="J966" s="81"/>
      <c r="K966" s="81"/>
      <c r="L966" s="81"/>
      <c r="M966" s="15"/>
      <c r="N966" s="15"/>
      <c r="O966" s="15"/>
      <c r="P966" s="81"/>
      <c r="Q966" s="81"/>
      <c r="R966" s="81"/>
      <c r="S966" s="81"/>
      <c r="T966" s="81"/>
      <c r="U966" s="81"/>
      <c r="V966" s="81"/>
      <c r="W966" s="81"/>
      <c r="X966" s="15"/>
      <c r="Y966" s="15"/>
      <c r="Z966" s="15"/>
      <c r="AA966" s="15"/>
    </row>
    <row r="967" spans="1:27" ht="15" customHeight="1" x14ac:dyDescent="0.25">
      <c r="A967" s="15"/>
      <c r="B967" s="15"/>
      <c r="C967" s="15"/>
      <c r="D967" s="15"/>
      <c r="E967" s="15"/>
      <c r="F967" s="15"/>
      <c r="G967" s="81"/>
      <c r="H967" s="81"/>
      <c r="I967" s="81"/>
      <c r="J967" s="81"/>
      <c r="K967" s="81"/>
      <c r="L967" s="81"/>
      <c r="M967" s="15"/>
      <c r="N967" s="15"/>
      <c r="O967" s="15"/>
      <c r="P967" s="81"/>
      <c r="Q967" s="81"/>
      <c r="R967" s="81"/>
      <c r="S967" s="81"/>
      <c r="T967" s="81"/>
      <c r="U967" s="81"/>
      <c r="V967" s="81"/>
      <c r="W967" s="81"/>
      <c r="X967" s="15"/>
      <c r="Y967" s="15"/>
      <c r="Z967" s="15"/>
      <c r="AA967" s="15"/>
    </row>
    <row r="968" spans="1:27" ht="15" customHeight="1" x14ac:dyDescent="0.25">
      <c r="A968" s="15"/>
      <c r="B968" s="15"/>
      <c r="C968" s="15"/>
      <c r="D968" s="15"/>
      <c r="E968" s="15"/>
      <c r="F968" s="15"/>
      <c r="G968" s="81"/>
      <c r="H968" s="81"/>
      <c r="I968" s="81"/>
      <c r="J968" s="81"/>
      <c r="K968" s="81"/>
      <c r="L968" s="81"/>
      <c r="M968" s="15"/>
      <c r="N968" s="15"/>
      <c r="O968" s="15"/>
      <c r="P968" s="81"/>
      <c r="Q968" s="81"/>
      <c r="R968" s="81"/>
      <c r="S968" s="81"/>
      <c r="T968" s="81"/>
      <c r="U968" s="81"/>
      <c r="V968" s="81"/>
      <c r="W968" s="81"/>
      <c r="X968" s="15"/>
      <c r="Y968" s="15"/>
      <c r="Z968" s="15"/>
      <c r="AA968" s="15"/>
    </row>
    <row r="969" spans="1:27" ht="15" customHeight="1" x14ac:dyDescent="0.25">
      <c r="A969" s="15"/>
      <c r="B969" s="15"/>
      <c r="C969" s="15"/>
      <c r="D969" s="15"/>
      <c r="E969" s="15"/>
      <c r="F969" s="15"/>
      <c r="G969" s="81"/>
      <c r="H969" s="81"/>
      <c r="I969" s="81"/>
      <c r="J969" s="81"/>
      <c r="K969" s="81"/>
      <c r="L969" s="81"/>
      <c r="M969" s="15"/>
      <c r="N969" s="15"/>
      <c r="O969" s="15"/>
      <c r="P969" s="81"/>
      <c r="Q969" s="81"/>
      <c r="R969" s="81"/>
      <c r="S969" s="81"/>
      <c r="T969" s="81"/>
      <c r="U969" s="81"/>
      <c r="V969" s="81"/>
      <c r="W969" s="81"/>
      <c r="X969" s="15"/>
      <c r="Y969" s="15"/>
      <c r="Z969" s="15"/>
      <c r="AA969" s="15"/>
    </row>
    <row r="970" spans="1:27" ht="15" customHeight="1" x14ac:dyDescent="0.25">
      <c r="A970" s="15"/>
      <c r="B970" s="15"/>
      <c r="C970" s="15"/>
      <c r="D970" s="15"/>
      <c r="E970" s="15"/>
      <c r="F970" s="15"/>
      <c r="G970" s="81"/>
      <c r="H970" s="81"/>
      <c r="I970" s="81"/>
      <c r="J970" s="81"/>
      <c r="K970" s="81"/>
      <c r="L970" s="81"/>
      <c r="M970" s="15"/>
      <c r="N970" s="15"/>
      <c r="O970" s="15"/>
      <c r="P970" s="81"/>
      <c r="Q970" s="81"/>
      <c r="R970" s="81"/>
      <c r="S970" s="81"/>
      <c r="T970" s="81"/>
      <c r="U970" s="81"/>
      <c r="V970" s="81"/>
      <c r="W970" s="81"/>
      <c r="X970" s="15"/>
      <c r="Y970" s="15"/>
      <c r="Z970" s="15"/>
      <c r="AA970" s="15"/>
    </row>
    <row r="971" spans="1:27" ht="15" customHeight="1" x14ac:dyDescent="0.25">
      <c r="A971" s="15"/>
      <c r="B971" s="15"/>
      <c r="C971" s="15"/>
      <c r="D971" s="15"/>
      <c r="E971" s="15"/>
      <c r="F971" s="15"/>
      <c r="G971" s="81"/>
      <c r="H971" s="81"/>
      <c r="I971" s="81"/>
      <c r="J971" s="81"/>
      <c r="K971" s="81"/>
      <c r="L971" s="81"/>
      <c r="M971" s="15"/>
      <c r="N971" s="15"/>
      <c r="O971" s="15"/>
      <c r="P971" s="81"/>
      <c r="Q971" s="81"/>
      <c r="R971" s="81"/>
      <c r="S971" s="81"/>
      <c r="T971" s="81"/>
      <c r="U971" s="81"/>
      <c r="V971" s="81"/>
      <c r="W971" s="81"/>
      <c r="X971" s="15"/>
      <c r="Y971" s="15"/>
      <c r="Z971" s="15"/>
      <c r="AA971" s="15"/>
    </row>
    <row r="972" spans="1:27" ht="15" customHeight="1" x14ac:dyDescent="0.25">
      <c r="A972" s="15"/>
      <c r="B972" s="15"/>
      <c r="C972" s="15"/>
      <c r="D972" s="15"/>
      <c r="E972" s="15"/>
      <c r="F972" s="15"/>
      <c r="G972" s="81"/>
      <c r="H972" s="81"/>
      <c r="I972" s="81"/>
      <c r="J972" s="81"/>
      <c r="K972" s="81"/>
      <c r="L972" s="81"/>
      <c r="M972" s="15"/>
      <c r="N972" s="15"/>
      <c r="O972" s="15"/>
      <c r="P972" s="81"/>
      <c r="Q972" s="81"/>
      <c r="R972" s="81"/>
      <c r="S972" s="81"/>
      <c r="T972" s="81"/>
      <c r="U972" s="81"/>
      <c r="V972" s="81"/>
      <c r="W972" s="81"/>
      <c r="X972" s="15"/>
      <c r="Y972" s="15"/>
      <c r="Z972" s="15"/>
      <c r="AA972" s="15"/>
    </row>
    <row r="973" spans="1:27" ht="15" customHeight="1" x14ac:dyDescent="0.25">
      <c r="A973" s="15"/>
      <c r="B973" s="15"/>
      <c r="C973" s="15"/>
      <c r="D973" s="15"/>
      <c r="E973" s="15"/>
      <c r="F973" s="15"/>
      <c r="G973" s="81"/>
      <c r="H973" s="81"/>
      <c r="I973" s="81"/>
      <c r="J973" s="81"/>
      <c r="K973" s="81"/>
      <c r="L973" s="81"/>
      <c r="M973" s="15"/>
      <c r="N973" s="15"/>
      <c r="O973" s="15"/>
      <c r="P973" s="81"/>
      <c r="Q973" s="81"/>
      <c r="R973" s="81"/>
      <c r="S973" s="81"/>
      <c r="T973" s="81"/>
      <c r="U973" s="81"/>
      <c r="V973" s="81"/>
      <c r="W973" s="81"/>
      <c r="X973" s="15"/>
      <c r="Y973" s="15"/>
      <c r="Z973" s="15"/>
      <c r="AA973" s="15"/>
    </row>
    <row r="974" spans="1:27" ht="15" customHeight="1" x14ac:dyDescent="0.25">
      <c r="A974" s="15"/>
      <c r="B974" s="15"/>
      <c r="C974" s="15"/>
      <c r="D974" s="15"/>
      <c r="E974" s="15"/>
      <c r="F974" s="15"/>
      <c r="G974" s="81"/>
      <c r="H974" s="81"/>
      <c r="I974" s="81"/>
      <c r="J974" s="81"/>
      <c r="K974" s="81"/>
      <c r="L974" s="81"/>
      <c r="M974" s="15"/>
      <c r="N974" s="15"/>
      <c r="O974" s="15"/>
      <c r="P974" s="81"/>
      <c r="Q974" s="81"/>
      <c r="R974" s="81"/>
      <c r="S974" s="81"/>
      <c r="T974" s="81"/>
      <c r="U974" s="81"/>
      <c r="V974" s="81"/>
      <c r="W974" s="81"/>
      <c r="X974" s="15"/>
      <c r="Y974" s="15"/>
      <c r="Z974" s="15"/>
      <c r="AA974" s="15"/>
    </row>
    <row r="975" spans="1:27" ht="15" customHeight="1" x14ac:dyDescent="0.25">
      <c r="A975" s="15"/>
      <c r="B975" s="15"/>
      <c r="C975" s="15"/>
      <c r="D975" s="15"/>
      <c r="E975" s="15"/>
      <c r="F975" s="15"/>
      <c r="G975" s="81"/>
      <c r="H975" s="81"/>
      <c r="I975" s="81"/>
      <c r="J975" s="81"/>
      <c r="K975" s="81"/>
      <c r="L975" s="81"/>
      <c r="M975" s="15"/>
      <c r="N975" s="15"/>
      <c r="O975" s="15"/>
      <c r="P975" s="81"/>
      <c r="Q975" s="81"/>
      <c r="R975" s="81"/>
      <c r="S975" s="81"/>
      <c r="T975" s="81"/>
      <c r="U975" s="81"/>
      <c r="V975" s="81"/>
      <c r="W975" s="81"/>
      <c r="X975" s="15"/>
      <c r="Y975" s="15"/>
      <c r="Z975" s="15"/>
      <c r="AA975" s="15"/>
    </row>
    <row r="976" spans="1:27" ht="15" customHeight="1" x14ac:dyDescent="0.25">
      <c r="A976" s="15"/>
      <c r="B976" s="15"/>
      <c r="C976" s="15"/>
      <c r="D976" s="15"/>
      <c r="E976" s="15"/>
      <c r="F976" s="15"/>
      <c r="G976" s="81"/>
      <c r="H976" s="81"/>
      <c r="I976" s="81"/>
      <c r="J976" s="81"/>
      <c r="K976" s="81"/>
      <c r="L976" s="81"/>
      <c r="M976" s="15"/>
      <c r="N976" s="15"/>
      <c r="O976" s="15"/>
      <c r="P976" s="81"/>
      <c r="Q976" s="81"/>
      <c r="R976" s="81"/>
      <c r="S976" s="81"/>
      <c r="T976" s="81"/>
      <c r="U976" s="81"/>
      <c r="V976" s="81"/>
      <c r="W976" s="81"/>
      <c r="X976" s="15"/>
      <c r="Y976" s="15"/>
      <c r="Z976" s="15"/>
      <c r="AA976" s="15"/>
    </row>
    <row r="977" spans="1:27" ht="15" customHeight="1" x14ac:dyDescent="0.25">
      <c r="A977" s="15"/>
      <c r="B977" s="15"/>
      <c r="C977" s="15"/>
      <c r="D977" s="15"/>
      <c r="E977" s="15"/>
      <c r="F977" s="15"/>
      <c r="G977" s="81"/>
      <c r="H977" s="81"/>
      <c r="I977" s="81"/>
      <c r="J977" s="81"/>
      <c r="K977" s="81"/>
      <c r="L977" s="81"/>
      <c r="M977" s="15"/>
      <c r="N977" s="15"/>
      <c r="O977" s="15"/>
      <c r="P977" s="81"/>
      <c r="Q977" s="81"/>
      <c r="R977" s="81"/>
      <c r="S977" s="81"/>
      <c r="T977" s="81"/>
      <c r="U977" s="81"/>
      <c r="V977" s="81"/>
      <c r="W977" s="81"/>
      <c r="X977" s="15"/>
      <c r="Y977" s="15"/>
      <c r="Z977" s="15"/>
      <c r="AA977" s="15"/>
    </row>
    <row r="978" spans="1:27" ht="15" customHeight="1" x14ac:dyDescent="0.25">
      <c r="A978" s="15"/>
      <c r="B978" s="15"/>
      <c r="C978" s="15"/>
      <c r="D978" s="15"/>
      <c r="E978" s="15"/>
      <c r="F978" s="15"/>
      <c r="G978" s="81"/>
      <c r="H978" s="81"/>
      <c r="I978" s="81"/>
      <c r="J978" s="81"/>
      <c r="K978" s="81"/>
      <c r="L978" s="81"/>
      <c r="M978" s="15"/>
      <c r="N978" s="15"/>
      <c r="O978" s="15"/>
      <c r="P978" s="81"/>
      <c r="Q978" s="81"/>
      <c r="R978" s="81"/>
      <c r="S978" s="81"/>
      <c r="T978" s="81"/>
      <c r="U978" s="81"/>
      <c r="V978" s="81"/>
      <c r="W978" s="81"/>
      <c r="X978" s="15"/>
      <c r="Y978" s="15"/>
      <c r="Z978" s="15"/>
      <c r="AA978" s="15"/>
    </row>
    <row r="979" spans="1:27" ht="15" customHeight="1" x14ac:dyDescent="0.25">
      <c r="A979" s="15"/>
      <c r="B979" s="15"/>
      <c r="C979" s="15"/>
      <c r="D979" s="15"/>
      <c r="E979" s="15"/>
      <c r="F979" s="15"/>
      <c r="G979" s="81"/>
      <c r="H979" s="81"/>
      <c r="I979" s="81"/>
      <c r="J979" s="81"/>
      <c r="K979" s="81"/>
      <c r="L979" s="81"/>
      <c r="M979" s="15"/>
      <c r="N979" s="15"/>
      <c r="O979" s="15"/>
      <c r="P979" s="81"/>
      <c r="Q979" s="81"/>
      <c r="R979" s="81"/>
      <c r="S979" s="81"/>
      <c r="T979" s="81"/>
      <c r="U979" s="81"/>
      <c r="V979" s="81"/>
      <c r="W979" s="81"/>
      <c r="X979" s="15"/>
      <c r="Y979" s="15"/>
      <c r="Z979" s="15"/>
      <c r="AA979" s="15"/>
    </row>
    <row r="980" spans="1:27" ht="15" customHeight="1" x14ac:dyDescent="0.25">
      <c r="A980" s="15"/>
      <c r="B980" s="15"/>
      <c r="C980" s="15"/>
      <c r="D980" s="15"/>
      <c r="E980" s="15"/>
      <c r="F980" s="15"/>
      <c r="G980" s="81"/>
      <c r="H980" s="81"/>
      <c r="I980" s="81"/>
      <c r="J980" s="81"/>
      <c r="K980" s="81"/>
      <c r="L980" s="81"/>
      <c r="M980" s="15"/>
      <c r="N980" s="15"/>
      <c r="O980" s="15"/>
      <c r="P980" s="81"/>
      <c r="Q980" s="81"/>
      <c r="R980" s="81"/>
      <c r="S980" s="81"/>
      <c r="T980" s="81"/>
      <c r="U980" s="81"/>
      <c r="V980" s="81"/>
      <c r="W980" s="81"/>
      <c r="X980" s="15"/>
      <c r="Y980" s="15"/>
      <c r="Z980" s="15"/>
      <c r="AA980" s="15"/>
    </row>
    <row r="981" spans="1:27" ht="15" customHeight="1" x14ac:dyDescent="0.25">
      <c r="A981" s="15"/>
      <c r="B981" s="15"/>
      <c r="C981" s="15"/>
      <c r="D981" s="15"/>
      <c r="E981" s="15"/>
      <c r="F981" s="15"/>
      <c r="G981" s="81"/>
      <c r="H981" s="81"/>
      <c r="I981" s="81"/>
      <c r="J981" s="81"/>
      <c r="K981" s="81"/>
      <c r="L981" s="81"/>
      <c r="M981" s="15"/>
      <c r="N981" s="15"/>
      <c r="O981" s="15"/>
      <c r="P981" s="81"/>
      <c r="Q981" s="81"/>
      <c r="R981" s="81"/>
      <c r="S981" s="81"/>
      <c r="T981" s="81"/>
      <c r="U981" s="81"/>
      <c r="V981" s="81"/>
      <c r="W981" s="81"/>
      <c r="X981" s="15"/>
      <c r="Y981" s="15"/>
      <c r="Z981" s="15"/>
      <c r="AA981" s="15"/>
    </row>
    <row r="982" spans="1:27" ht="15" customHeight="1" x14ac:dyDescent="0.25">
      <c r="A982" s="15"/>
      <c r="B982" s="15"/>
      <c r="C982" s="15"/>
      <c r="D982" s="15"/>
      <c r="E982" s="15"/>
      <c r="F982" s="15"/>
      <c r="G982" s="81"/>
      <c r="H982" s="81"/>
      <c r="I982" s="81"/>
      <c r="J982" s="81"/>
      <c r="K982" s="81"/>
      <c r="L982" s="81"/>
      <c r="M982" s="15"/>
      <c r="N982" s="15"/>
      <c r="O982" s="15"/>
      <c r="P982" s="81"/>
      <c r="Q982" s="81"/>
      <c r="R982" s="81"/>
      <c r="S982" s="81"/>
      <c r="T982" s="81"/>
      <c r="U982" s="81"/>
      <c r="V982" s="81"/>
      <c r="W982" s="81"/>
      <c r="X982" s="15"/>
      <c r="Y982" s="15"/>
      <c r="Z982" s="15"/>
      <c r="AA982" s="15"/>
    </row>
    <row r="983" spans="1:27" ht="15" customHeight="1" x14ac:dyDescent="0.25">
      <c r="A983" s="15"/>
      <c r="B983" s="15"/>
      <c r="C983" s="15"/>
      <c r="D983" s="15"/>
      <c r="E983" s="15"/>
      <c r="F983" s="15"/>
      <c r="G983" s="81"/>
      <c r="H983" s="81"/>
      <c r="I983" s="81"/>
      <c r="J983" s="81"/>
      <c r="K983" s="81"/>
      <c r="L983" s="81"/>
      <c r="M983" s="15"/>
      <c r="N983" s="15"/>
      <c r="O983" s="15"/>
      <c r="P983" s="81"/>
      <c r="Q983" s="81"/>
      <c r="R983" s="81"/>
      <c r="S983" s="81"/>
      <c r="T983" s="81"/>
      <c r="U983" s="81"/>
      <c r="V983" s="81"/>
      <c r="W983" s="81"/>
      <c r="X983" s="15"/>
      <c r="Y983" s="15"/>
      <c r="Z983" s="15"/>
      <c r="AA983" s="15"/>
    </row>
    <row r="984" spans="1:27" ht="15" customHeight="1" x14ac:dyDescent="0.25">
      <c r="A984" s="15"/>
      <c r="B984" s="15"/>
      <c r="C984" s="15"/>
      <c r="D984" s="15"/>
      <c r="E984" s="15"/>
      <c r="F984" s="15"/>
      <c r="G984" s="81"/>
      <c r="H984" s="81"/>
      <c r="I984" s="81"/>
      <c r="J984" s="81"/>
      <c r="K984" s="81"/>
      <c r="L984" s="81"/>
      <c r="M984" s="15"/>
      <c r="N984" s="15"/>
      <c r="O984" s="15"/>
      <c r="P984" s="81"/>
      <c r="Q984" s="81"/>
      <c r="R984" s="81"/>
      <c r="S984" s="81"/>
      <c r="T984" s="81"/>
      <c r="U984" s="81"/>
      <c r="V984" s="81"/>
      <c r="W984" s="81"/>
      <c r="X984" s="15"/>
      <c r="Y984" s="15"/>
      <c r="Z984" s="15"/>
      <c r="AA984" s="15"/>
    </row>
    <row r="985" spans="1:27" ht="15" customHeight="1" x14ac:dyDescent="0.25">
      <c r="A985" s="15"/>
      <c r="B985" s="15"/>
      <c r="C985" s="15"/>
      <c r="D985" s="15"/>
      <c r="E985" s="15"/>
      <c r="F985" s="15"/>
      <c r="G985" s="81"/>
      <c r="H985" s="81"/>
      <c r="I985" s="81"/>
      <c r="J985" s="81"/>
      <c r="K985" s="81"/>
      <c r="L985" s="81"/>
      <c r="M985" s="15"/>
      <c r="N985" s="15"/>
      <c r="O985" s="15"/>
      <c r="P985" s="81"/>
      <c r="Q985" s="81"/>
      <c r="R985" s="81"/>
      <c r="S985" s="81"/>
      <c r="T985" s="81"/>
      <c r="U985" s="81"/>
      <c r="V985" s="81"/>
      <c r="W985" s="81"/>
      <c r="X985" s="15"/>
      <c r="Y985" s="15"/>
      <c r="Z985" s="15"/>
      <c r="AA985" s="15"/>
    </row>
    <row r="986" spans="1:27" ht="15" customHeight="1" x14ac:dyDescent="0.25">
      <c r="A986" s="15"/>
      <c r="B986" s="15"/>
      <c r="C986" s="15"/>
      <c r="D986" s="15"/>
      <c r="E986" s="15"/>
      <c r="F986" s="15"/>
      <c r="G986" s="81"/>
      <c r="H986" s="81"/>
      <c r="I986" s="81"/>
      <c r="J986" s="81"/>
      <c r="K986" s="81"/>
      <c r="L986" s="81"/>
      <c r="M986" s="15"/>
      <c r="N986" s="15"/>
      <c r="O986" s="15"/>
      <c r="P986" s="81"/>
      <c r="Q986" s="81"/>
      <c r="R986" s="81"/>
      <c r="S986" s="81"/>
      <c r="T986" s="81"/>
      <c r="U986" s="81"/>
      <c r="V986" s="81"/>
      <c r="W986" s="81"/>
      <c r="X986" s="15"/>
      <c r="Y986" s="15"/>
      <c r="Z986" s="15"/>
      <c r="AA986" s="15"/>
    </row>
    <row r="987" spans="1:27" ht="15" customHeight="1" x14ac:dyDescent="0.25">
      <c r="A987" s="15"/>
      <c r="B987" s="15"/>
      <c r="C987" s="15"/>
      <c r="D987" s="15"/>
      <c r="E987" s="15"/>
      <c r="F987" s="15"/>
      <c r="G987" s="81"/>
      <c r="H987" s="81"/>
      <c r="I987" s="81"/>
      <c r="J987" s="81"/>
      <c r="K987" s="81"/>
      <c r="L987" s="81"/>
      <c r="M987" s="15"/>
      <c r="N987" s="15"/>
      <c r="O987" s="15"/>
      <c r="P987" s="81"/>
      <c r="Q987" s="81"/>
      <c r="R987" s="81"/>
      <c r="S987" s="81"/>
      <c r="T987" s="81"/>
      <c r="U987" s="81"/>
      <c r="V987" s="81"/>
      <c r="W987" s="81"/>
      <c r="X987" s="15"/>
      <c r="Y987" s="15"/>
      <c r="Z987" s="15"/>
      <c r="AA987" s="15"/>
    </row>
    <row r="988" spans="1:27" ht="15" customHeight="1" x14ac:dyDescent="0.25">
      <c r="A988" s="15"/>
      <c r="B988" s="15"/>
      <c r="C988" s="15"/>
      <c r="D988" s="15"/>
      <c r="E988" s="15"/>
      <c r="F988" s="15"/>
      <c r="G988" s="81"/>
      <c r="H988" s="81"/>
      <c r="I988" s="81"/>
      <c r="J988" s="81"/>
      <c r="K988" s="81"/>
      <c r="L988" s="81"/>
      <c r="M988" s="15"/>
      <c r="N988" s="15"/>
      <c r="O988" s="15"/>
      <c r="P988" s="81"/>
      <c r="Q988" s="81"/>
      <c r="R988" s="81"/>
      <c r="S988" s="81"/>
      <c r="T988" s="81"/>
      <c r="U988" s="81"/>
      <c r="V988" s="81"/>
      <c r="W988" s="81"/>
      <c r="X988" s="15"/>
      <c r="Y988" s="15"/>
      <c r="Z988" s="15"/>
      <c r="AA988" s="15"/>
    </row>
    <row r="989" spans="1:27" ht="15" customHeight="1" x14ac:dyDescent="0.25">
      <c r="A989" s="15"/>
      <c r="B989" s="15"/>
      <c r="C989" s="15"/>
      <c r="D989" s="15"/>
      <c r="E989" s="15"/>
      <c r="F989" s="15"/>
      <c r="G989" s="81"/>
      <c r="H989" s="81"/>
      <c r="I989" s="81"/>
      <c r="J989" s="81"/>
      <c r="K989" s="81"/>
      <c r="L989" s="81"/>
      <c r="M989" s="15"/>
      <c r="N989" s="15"/>
      <c r="O989" s="15"/>
      <c r="P989" s="81"/>
      <c r="Q989" s="81"/>
      <c r="R989" s="81"/>
      <c r="S989" s="81"/>
      <c r="T989" s="81"/>
      <c r="U989" s="81"/>
      <c r="V989" s="81"/>
      <c r="W989" s="81"/>
      <c r="X989" s="15"/>
      <c r="Y989" s="15"/>
      <c r="Z989" s="15"/>
      <c r="AA989" s="15"/>
    </row>
    <row r="990" spans="1:27" ht="15" customHeight="1" x14ac:dyDescent="0.25">
      <c r="A990" s="15"/>
      <c r="B990" s="15"/>
      <c r="C990" s="15"/>
      <c r="D990" s="15"/>
      <c r="E990" s="15"/>
      <c r="F990" s="15"/>
      <c r="G990" s="81"/>
      <c r="H990" s="81"/>
      <c r="I990" s="81"/>
      <c r="J990" s="81"/>
      <c r="K990" s="81"/>
      <c r="L990" s="81"/>
      <c r="M990" s="15"/>
      <c r="N990" s="15"/>
      <c r="O990" s="15"/>
      <c r="P990" s="81"/>
      <c r="Q990" s="81"/>
      <c r="R990" s="81"/>
      <c r="S990" s="81"/>
      <c r="T990" s="81"/>
      <c r="U990" s="81"/>
      <c r="V990" s="81"/>
      <c r="W990" s="81"/>
      <c r="X990" s="15"/>
      <c r="Y990" s="15"/>
      <c r="Z990" s="15"/>
      <c r="AA990" s="15"/>
    </row>
    <row r="991" spans="1:27" ht="15" customHeight="1" x14ac:dyDescent="0.25">
      <c r="A991" s="15"/>
      <c r="B991" s="15"/>
      <c r="C991" s="15"/>
      <c r="D991" s="15"/>
      <c r="E991" s="15"/>
      <c r="F991" s="15"/>
      <c r="G991" s="81"/>
      <c r="H991" s="81"/>
      <c r="I991" s="81"/>
      <c r="J991" s="81"/>
      <c r="K991" s="81"/>
      <c r="L991" s="81"/>
      <c r="M991" s="15"/>
      <c r="N991" s="15"/>
      <c r="O991" s="15"/>
      <c r="P991" s="81"/>
      <c r="Q991" s="81"/>
      <c r="R991" s="81"/>
      <c r="S991" s="81"/>
      <c r="T991" s="81"/>
      <c r="U991" s="81"/>
      <c r="V991" s="81"/>
      <c r="W991" s="81"/>
      <c r="X991" s="15"/>
      <c r="Y991" s="15"/>
      <c r="Z991" s="15"/>
      <c r="AA991" s="15"/>
    </row>
    <row r="992" spans="1:27" ht="15" customHeight="1" x14ac:dyDescent="0.25">
      <c r="A992" s="15"/>
      <c r="B992" s="15"/>
      <c r="C992" s="15"/>
      <c r="D992" s="15"/>
      <c r="E992" s="15"/>
      <c r="F992" s="15"/>
      <c r="G992" s="81"/>
      <c r="H992" s="81"/>
      <c r="I992" s="81"/>
      <c r="J992" s="81"/>
      <c r="K992" s="81"/>
      <c r="L992" s="81"/>
      <c r="M992" s="15"/>
      <c r="N992" s="15"/>
      <c r="O992" s="15"/>
      <c r="P992" s="81"/>
      <c r="Q992" s="81"/>
      <c r="R992" s="81"/>
      <c r="S992" s="81"/>
      <c r="T992" s="81"/>
      <c r="U992" s="81"/>
      <c r="V992" s="81"/>
      <c r="W992" s="81"/>
      <c r="X992" s="15"/>
      <c r="Y992" s="15"/>
      <c r="Z992" s="15"/>
      <c r="AA992" s="15"/>
    </row>
    <row r="993" spans="1:27" ht="15" customHeight="1" x14ac:dyDescent="0.25">
      <c r="A993" s="15"/>
      <c r="B993" s="15"/>
      <c r="C993" s="15"/>
      <c r="D993" s="15"/>
      <c r="E993" s="15"/>
      <c r="F993" s="15"/>
      <c r="G993" s="81"/>
      <c r="H993" s="81"/>
      <c r="I993" s="81"/>
      <c r="J993" s="81"/>
      <c r="K993" s="81"/>
      <c r="L993" s="81"/>
      <c r="M993" s="15"/>
      <c r="N993" s="15"/>
      <c r="O993" s="15"/>
      <c r="P993" s="81"/>
      <c r="Q993" s="81"/>
      <c r="R993" s="81"/>
      <c r="S993" s="81"/>
      <c r="T993" s="81"/>
      <c r="U993" s="81"/>
      <c r="V993" s="81"/>
      <c r="W993" s="81"/>
      <c r="X993" s="15"/>
      <c r="Y993" s="15"/>
      <c r="Z993" s="15"/>
      <c r="AA993" s="15"/>
    </row>
    <row r="994" spans="1:27" ht="15" customHeight="1" x14ac:dyDescent="0.25">
      <c r="A994" s="15"/>
      <c r="B994" s="15"/>
      <c r="C994" s="15"/>
      <c r="D994" s="15"/>
      <c r="E994" s="15"/>
      <c r="F994" s="15"/>
      <c r="G994" s="81"/>
      <c r="H994" s="81"/>
      <c r="I994" s="81"/>
      <c r="J994" s="81"/>
      <c r="K994" s="81"/>
      <c r="L994" s="81"/>
      <c r="M994" s="15"/>
      <c r="N994" s="15"/>
      <c r="O994" s="15"/>
      <c r="P994" s="81"/>
      <c r="Q994" s="81"/>
      <c r="R994" s="81"/>
      <c r="S994" s="81"/>
      <c r="T994" s="81"/>
      <c r="U994" s="81"/>
      <c r="V994" s="81"/>
      <c r="W994" s="81"/>
      <c r="X994" s="15"/>
      <c r="Y994" s="15"/>
      <c r="Z994" s="15"/>
      <c r="AA994" s="15"/>
    </row>
    <row r="995" spans="1:27" ht="15" customHeight="1" x14ac:dyDescent="0.25">
      <c r="A995" s="15"/>
      <c r="B995" s="15"/>
      <c r="C995" s="15"/>
      <c r="D995" s="15"/>
      <c r="E995" s="15"/>
      <c r="F995" s="15"/>
      <c r="G995" s="81"/>
      <c r="H995" s="81"/>
      <c r="I995" s="81"/>
      <c r="J995" s="81"/>
      <c r="K995" s="81"/>
      <c r="L995" s="81"/>
      <c r="M995" s="15"/>
      <c r="N995" s="15"/>
      <c r="O995" s="15"/>
      <c r="P995" s="81"/>
      <c r="Q995" s="81"/>
      <c r="R995" s="81"/>
      <c r="S995" s="81"/>
      <c r="T995" s="81"/>
      <c r="U995" s="81"/>
      <c r="V995" s="81"/>
      <c r="W995" s="81"/>
      <c r="X995" s="15"/>
      <c r="Y995" s="15"/>
      <c r="Z995" s="15"/>
      <c r="AA995" s="15"/>
    </row>
    <row r="996" spans="1:27" ht="15" customHeight="1" x14ac:dyDescent="0.25">
      <c r="A996" s="15"/>
      <c r="B996" s="15"/>
      <c r="C996" s="15"/>
      <c r="D996" s="15"/>
      <c r="E996" s="15"/>
      <c r="F996" s="15"/>
      <c r="G996" s="81"/>
      <c r="H996" s="81"/>
      <c r="I996" s="81"/>
      <c r="J996" s="81"/>
      <c r="K996" s="81"/>
      <c r="L996" s="81"/>
      <c r="M996" s="15"/>
      <c r="N996" s="15"/>
      <c r="O996" s="15"/>
      <c r="P996" s="81"/>
      <c r="Q996" s="81"/>
      <c r="R996" s="81"/>
      <c r="S996" s="81"/>
      <c r="T996" s="81"/>
      <c r="U996" s="81"/>
      <c r="V996" s="81"/>
      <c r="W996" s="81"/>
      <c r="X996" s="15"/>
      <c r="Y996" s="15"/>
      <c r="Z996" s="15"/>
      <c r="AA996" s="15"/>
    </row>
    <row r="997" spans="1:27" ht="15" customHeight="1" x14ac:dyDescent="0.25">
      <c r="A997" s="15"/>
      <c r="B997" s="15"/>
      <c r="C997" s="15"/>
      <c r="D997" s="15"/>
      <c r="E997" s="15"/>
      <c r="F997" s="15"/>
      <c r="G997" s="81"/>
      <c r="H997" s="81"/>
      <c r="I997" s="81"/>
      <c r="J997" s="81"/>
      <c r="K997" s="81"/>
      <c r="L997" s="81"/>
      <c r="M997" s="15"/>
      <c r="N997" s="15"/>
      <c r="O997" s="15"/>
      <c r="P997" s="81"/>
      <c r="Q997" s="81"/>
      <c r="R997" s="81"/>
      <c r="S997" s="81"/>
      <c r="T997" s="81"/>
      <c r="U997" s="81"/>
      <c r="V997" s="81"/>
      <c r="W997" s="81"/>
      <c r="X997" s="15"/>
      <c r="Y997" s="15"/>
      <c r="Z997" s="15"/>
      <c r="AA997" s="15"/>
    </row>
    <row r="998" spans="1:27" ht="15" customHeight="1" x14ac:dyDescent="0.25">
      <c r="A998" s="15"/>
      <c r="B998" s="15"/>
      <c r="C998" s="15"/>
      <c r="D998" s="15"/>
      <c r="E998" s="15"/>
      <c r="F998" s="15"/>
      <c r="G998" s="81"/>
      <c r="H998" s="81"/>
      <c r="I998" s="81"/>
      <c r="J998" s="81"/>
      <c r="K998" s="81"/>
      <c r="L998" s="81"/>
      <c r="M998" s="15"/>
      <c r="N998" s="15"/>
      <c r="O998" s="15"/>
      <c r="P998" s="81"/>
      <c r="Q998" s="81"/>
      <c r="R998" s="81"/>
      <c r="S998" s="81"/>
      <c r="T998" s="81"/>
      <c r="U998" s="81"/>
      <c r="V998" s="81"/>
      <c r="W998" s="81"/>
      <c r="X998" s="15"/>
      <c r="Y998" s="15"/>
      <c r="Z998" s="15"/>
      <c r="AA998" s="15"/>
    </row>
    <row r="999" spans="1:27" ht="15" customHeight="1" x14ac:dyDescent="0.25">
      <c r="A999" s="15"/>
      <c r="B999" s="15"/>
      <c r="C999" s="15"/>
      <c r="D999" s="15"/>
      <c r="E999" s="15"/>
      <c r="F999" s="15"/>
      <c r="G999" s="81"/>
      <c r="H999" s="81"/>
      <c r="I999" s="81"/>
      <c r="J999" s="81"/>
      <c r="K999" s="81"/>
      <c r="L999" s="81"/>
      <c r="M999" s="15"/>
      <c r="N999" s="15"/>
      <c r="O999" s="15"/>
      <c r="P999" s="81"/>
      <c r="Q999" s="81"/>
      <c r="R999" s="81"/>
      <c r="S999" s="81"/>
      <c r="T999" s="81"/>
      <c r="U999" s="81"/>
      <c r="V999" s="81"/>
      <c r="W999" s="81"/>
      <c r="X999" s="15"/>
      <c r="Y999" s="15"/>
      <c r="Z999" s="15"/>
      <c r="AA999" s="15"/>
    </row>
    <row r="1000" spans="1:27" ht="15" customHeight="1" x14ac:dyDescent="0.25">
      <c r="A1000" s="15"/>
      <c r="B1000" s="15"/>
      <c r="C1000" s="15"/>
      <c r="D1000" s="15"/>
      <c r="E1000" s="15"/>
      <c r="F1000" s="15"/>
      <c r="G1000" s="81"/>
      <c r="H1000" s="81"/>
      <c r="I1000" s="81"/>
      <c r="J1000" s="81"/>
      <c r="K1000" s="81"/>
      <c r="L1000" s="81"/>
      <c r="M1000" s="15"/>
      <c r="N1000" s="15"/>
      <c r="O1000" s="15"/>
      <c r="P1000" s="81"/>
      <c r="Q1000" s="81"/>
      <c r="R1000" s="81"/>
      <c r="S1000" s="81"/>
      <c r="T1000" s="81"/>
      <c r="U1000" s="81"/>
      <c r="V1000" s="81"/>
      <c r="W1000" s="81"/>
      <c r="X1000" s="15"/>
      <c r="Y1000" s="15"/>
      <c r="Z1000" s="15"/>
      <c r="AA1000" s="15"/>
    </row>
    <row r="1001" spans="1:27" ht="15" customHeight="1" x14ac:dyDescent="0.25">
      <c r="A1001" s="15"/>
      <c r="B1001" s="15"/>
      <c r="C1001" s="15"/>
      <c r="D1001" s="15"/>
      <c r="E1001" s="15"/>
      <c r="F1001" s="15"/>
      <c r="G1001" s="81"/>
      <c r="H1001" s="81"/>
      <c r="I1001" s="81"/>
      <c r="J1001" s="81"/>
      <c r="K1001" s="81"/>
      <c r="L1001" s="81"/>
      <c r="M1001" s="15"/>
      <c r="N1001" s="15"/>
      <c r="O1001" s="15"/>
      <c r="P1001" s="81"/>
      <c r="Q1001" s="81"/>
      <c r="R1001" s="81"/>
      <c r="S1001" s="81"/>
      <c r="T1001" s="81"/>
      <c r="U1001" s="81"/>
      <c r="V1001" s="81"/>
      <c r="W1001" s="81"/>
      <c r="X1001" s="15"/>
      <c r="Y1001" s="15"/>
      <c r="Z1001" s="15"/>
      <c r="AA1001" s="15"/>
    </row>
    <row r="1002" spans="1:27" ht="15" customHeight="1" x14ac:dyDescent="0.25">
      <c r="A1002" s="15"/>
      <c r="B1002" s="15"/>
      <c r="C1002" s="15"/>
      <c r="D1002" s="15"/>
      <c r="E1002" s="15"/>
      <c r="F1002" s="15"/>
      <c r="G1002" s="81"/>
      <c r="H1002" s="81"/>
      <c r="I1002" s="81"/>
      <c r="J1002" s="81"/>
      <c r="K1002" s="81"/>
      <c r="L1002" s="81"/>
      <c r="M1002" s="15"/>
      <c r="N1002" s="15"/>
      <c r="O1002" s="15"/>
      <c r="P1002" s="81"/>
      <c r="Q1002" s="81"/>
      <c r="R1002" s="81"/>
      <c r="S1002" s="81"/>
      <c r="T1002" s="81"/>
      <c r="U1002" s="81"/>
      <c r="V1002" s="81"/>
      <c r="W1002" s="81"/>
      <c r="X1002" s="15"/>
      <c r="Y1002" s="15"/>
      <c r="Z1002" s="15"/>
      <c r="AA1002" s="15"/>
    </row>
    <row r="1003" spans="1:27" ht="15" customHeight="1" x14ac:dyDescent="0.25">
      <c r="A1003" s="15"/>
      <c r="B1003" s="15"/>
      <c r="C1003" s="15"/>
      <c r="D1003" s="15"/>
      <c r="E1003" s="15"/>
      <c r="F1003" s="15"/>
      <c r="G1003" s="81"/>
      <c r="H1003" s="81"/>
      <c r="I1003" s="81"/>
      <c r="J1003" s="81"/>
      <c r="K1003" s="81"/>
      <c r="L1003" s="81"/>
      <c r="M1003" s="15"/>
      <c r="N1003" s="15"/>
      <c r="O1003" s="15"/>
      <c r="P1003" s="81"/>
      <c r="Q1003" s="81"/>
      <c r="R1003" s="81"/>
      <c r="S1003" s="81"/>
      <c r="T1003" s="81"/>
      <c r="U1003" s="81"/>
      <c r="V1003" s="81"/>
      <c r="W1003" s="81"/>
      <c r="X1003" s="15"/>
      <c r="Y1003" s="15"/>
      <c r="Z1003" s="15"/>
      <c r="AA1003" s="15"/>
    </row>
    <row r="1004" spans="1:27" ht="15" customHeight="1" x14ac:dyDescent="0.25">
      <c r="A1004" s="15"/>
      <c r="B1004" s="15"/>
      <c r="C1004" s="15"/>
      <c r="D1004" s="15"/>
      <c r="E1004" s="15"/>
      <c r="F1004" s="15"/>
      <c r="G1004" s="81"/>
      <c r="H1004" s="81"/>
      <c r="I1004" s="81"/>
      <c r="J1004" s="81"/>
      <c r="K1004" s="81"/>
      <c r="L1004" s="81"/>
      <c r="M1004" s="15"/>
      <c r="N1004" s="15"/>
      <c r="O1004" s="15"/>
      <c r="P1004" s="81"/>
      <c r="Q1004" s="81"/>
      <c r="R1004" s="81"/>
      <c r="S1004" s="81"/>
      <c r="T1004" s="81"/>
      <c r="U1004" s="81"/>
      <c r="V1004" s="81"/>
      <c r="W1004" s="81"/>
      <c r="X1004" s="15"/>
      <c r="Y1004" s="15"/>
      <c r="Z1004" s="15"/>
      <c r="AA1004" s="15"/>
    </row>
  </sheetData>
  <autoFilter ref="A4:AA504"/>
  <mergeCells count="2">
    <mergeCell ref="A1:AA1"/>
    <mergeCell ref="A2:AA2"/>
  </mergeCells>
  <conditionalFormatting sqref="X5:X504">
    <cfRule type="containsText" dxfId="11" priority="2" operator="containsText" text="Exact">
      <formula>NOT(ISERROR(SEARCH("Exact",X5)))</formula>
    </cfRule>
    <cfRule type="containsText" dxfId="10" priority="3" operator="containsText" text="Only">
      <formula>NOT(ISERROR(SEARCH("Only",X5)))</formula>
    </cfRule>
  </conditionalFormatting>
  <conditionalFormatting sqref="Z5:Z504">
    <cfRule type="expression" dxfId="9" priority="5">
      <formula>LEFT(Z5,5)="Claim"</formula>
    </cfRule>
    <cfRule type="expression" dxfId="8" priority="6">
      <formula>OR(LEFT(Z5,4)="Hold",LEFT(Z5,6)="Manual",ISNUMBER(SEARCH("monitor",Z5)))</formula>
    </cfRule>
    <cfRule type="expression" dxfId="7" priority="7">
      <formula>OR(LEFT(Z5,5)="Block",ISNUMBER(SEARCH("Do not claim",Z5)))</formula>
    </cfRule>
  </conditionalFormatting>
  <conditionalFormatting sqref="AA5:AA504">
    <cfRule type="containsText" dxfId="6" priority="4" operator="containsText" text="Critical">
      <formula>NOT(ISERROR(SEARCH("Critical",AA5)))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1" width="11.21875" customWidth="1"/>
    <col min="2" max="2" width="13.109375" customWidth="1"/>
    <col min="3" max="4" width="16.21875" customWidth="1"/>
    <col min="5" max="5" width="21.88671875" customWidth="1"/>
    <col min="6" max="6" width="15" customWidth="1"/>
    <col min="7" max="7" width="11.88671875" customWidth="1"/>
    <col min="8" max="8" width="13.109375" customWidth="1"/>
    <col min="9" max="9" width="28.77734375" customWidth="1"/>
    <col min="10" max="10" width="26.21875" customWidth="1"/>
    <col min="11" max="11" width="13.109375" customWidth="1"/>
    <col min="12" max="12" width="14.33203125" customWidth="1"/>
    <col min="13" max="14" width="11.88671875" customWidth="1"/>
    <col min="15" max="15" width="10" customWidth="1"/>
    <col min="16" max="16" width="13.109375" customWidth="1"/>
    <col min="17" max="17" width="32.44140625" customWidth="1"/>
    <col min="18" max="18" width="23.77734375" customWidth="1"/>
  </cols>
  <sheetData>
    <row r="1" spans="1:18" ht="30" customHeight="1" x14ac:dyDescent="0.25">
      <c r="A1" s="4" t="s">
        <v>284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7.75" customHeight="1" x14ac:dyDescent="0.25">
      <c r="A2" s="3" t="s">
        <v>285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48" customHeight="1" x14ac:dyDescent="0.25">
      <c r="A4" s="27" t="s">
        <v>286</v>
      </c>
      <c r="B4" s="27" t="s">
        <v>287</v>
      </c>
      <c r="C4" s="27" t="s">
        <v>288</v>
      </c>
      <c r="D4" s="27" t="s">
        <v>126</v>
      </c>
      <c r="E4" s="27" t="s">
        <v>127</v>
      </c>
      <c r="F4" s="27" t="s">
        <v>130</v>
      </c>
      <c r="G4" s="27" t="s">
        <v>131</v>
      </c>
      <c r="H4" s="27" t="s">
        <v>289</v>
      </c>
      <c r="I4" s="27" t="s">
        <v>290</v>
      </c>
      <c r="J4" s="27" t="s">
        <v>291</v>
      </c>
      <c r="K4" s="27" t="s">
        <v>292</v>
      </c>
      <c r="L4" s="27" t="s">
        <v>62</v>
      </c>
      <c r="M4" s="27" t="s">
        <v>293</v>
      </c>
      <c r="N4" s="27" t="s">
        <v>294</v>
      </c>
      <c r="O4" s="27" t="s">
        <v>295</v>
      </c>
      <c r="P4" s="27" t="s">
        <v>296</v>
      </c>
      <c r="Q4" s="27" t="s">
        <v>297</v>
      </c>
      <c r="R4" s="27" t="s">
        <v>298</v>
      </c>
    </row>
    <row r="5" spans="1:18" ht="87.75" customHeight="1" x14ac:dyDescent="0.25">
      <c r="A5" s="102" t="s">
        <v>299</v>
      </c>
      <c r="B5" s="103" t="s">
        <v>203</v>
      </c>
      <c r="C5" s="103" t="s">
        <v>67</v>
      </c>
      <c r="D5" s="103" t="s">
        <v>204</v>
      </c>
      <c r="E5" s="103" t="s">
        <v>205</v>
      </c>
      <c r="F5" s="103" t="s">
        <v>206</v>
      </c>
      <c r="G5" s="104">
        <v>46218</v>
      </c>
      <c r="H5" s="105">
        <v>1800</v>
      </c>
      <c r="I5" s="106" t="s">
        <v>300</v>
      </c>
      <c r="J5" s="106" t="s">
        <v>301</v>
      </c>
      <c r="K5" s="103" t="s">
        <v>302</v>
      </c>
      <c r="L5" s="103" t="s">
        <v>303</v>
      </c>
      <c r="M5" s="104">
        <v>46247</v>
      </c>
      <c r="N5" s="104">
        <v>46254</v>
      </c>
      <c r="O5" s="107">
        <f>IF(M5="","",Setup!$B$24-M5)</f>
        <v>0</v>
      </c>
      <c r="P5" s="107">
        <f>IF(G5="","",IF(SUMIF('FY Deadlines'!$A$5:$A$14,IF(MONTH(G5)&gt;=4,YEAR(G5),YEAR(G5)-1),'FY Deadlines'!$F$5:$F$14)=0,"REVIEW FY",SUMIF('FY Deadlines'!$A$5:$A$14,IF(MONTH(G5)&gt;=4,YEAR(G5),YEAR(G5)-1),'FY Deadlines'!$F$5:$F$14)-Setup!$B$24))</f>
        <v>474</v>
      </c>
      <c r="Q5" s="106" t="s">
        <v>304</v>
      </c>
      <c r="R5" s="108"/>
    </row>
    <row r="6" spans="1:18" ht="87.75" customHeight="1" x14ac:dyDescent="0.25">
      <c r="A6" s="109" t="s">
        <v>305</v>
      </c>
      <c r="B6" s="110" t="s">
        <v>195</v>
      </c>
      <c r="C6" s="110" t="s">
        <v>306</v>
      </c>
      <c r="D6" s="110" t="s">
        <v>197</v>
      </c>
      <c r="E6" s="110" t="s">
        <v>198</v>
      </c>
      <c r="F6" s="110" t="s">
        <v>199</v>
      </c>
      <c r="G6" s="111">
        <v>46215</v>
      </c>
      <c r="H6" s="112">
        <v>3600</v>
      </c>
      <c r="I6" s="113" t="s">
        <v>307</v>
      </c>
      <c r="J6" s="113" t="s">
        <v>308</v>
      </c>
      <c r="K6" s="110" t="s">
        <v>309</v>
      </c>
      <c r="L6" s="110" t="s">
        <v>310</v>
      </c>
      <c r="M6" s="111">
        <v>46247</v>
      </c>
      <c r="N6" s="111">
        <v>46250</v>
      </c>
      <c r="O6" s="114">
        <f>IF(M6="","",Setup!$B$24-M6)</f>
        <v>0</v>
      </c>
      <c r="P6" s="114">
        <f>IF(G6="","",IF(SUMIF('FY Deadlines'!$A$5:$A$14,IF(MONTH(G6)&gt;=4,YEAR(G6),YEAR(G6)-1),'FY Deadlines'!$F$5:$F$14)=0,"REVIEW FY",SUMIF('FY Deadlines'!$A$5:$A$14,IF(MONTH(G6)&gt;=4,YEAR(G6),YEAR(G6)-1),'FY Deadlines'!$F$5:$F$14)-Setup!$B$24))</f>
        <v>474</v>
      </c>
      <c r="Q6" s="113" t="s">
        <v>311</v>
      </c>
      <c r="R6" s="115"/>
    </row>
    <row r="7" spans="1:18" ht="87.75" customHeight="1" x14ac:dyDescent="0.25">
      <c r="A7" s="109" t="s">
        <v>312</v>
      </c>
      <c r="B7" s="110" t="s">
        <v>252</v>
      </c>
      <c r="C7" s="110" t="s">
        <v>69</v>
      </c>
      <c r="D7" s="110" t="s">
        <v>253</v>
      </c>
      <c r="E7" s="110" t="s">
        <v>254</v>
      </c>
      <c r="F7" s="110" t="s">
        <v>255</v>
      </c>
      <c r="G7" s="111">
        <v>46223</v>
      </c>
      <c r="H7" s="112">
        <v>5400</v>
      </c>
      <c r="I7" s="113" t="s">
        <v>313</v>
      </c>
      <c r="J7" s="113" t="s">
        <v>314</v>
      </c>
      <c r="K7" s="110" t="s">
        <v>302</v>
      </c>
      <c r="L7" s="110" t="s">
        <v>315</v>
      </c>
      <c r="M7" s="111">
        <v>46247</v>
      </c>
      <c r="N7" s="111">
        <v>46252</v>
      </c>
      <c r="O7" s="114">
        <f>IF(M7="","",Setup!$B$24-M7)</f>
        <v>0</v>
      </c>
      <c r="P7" s="114">
        <f>IF(G7="","",IF(SUMIF('FY Deadlines'!$A$5:$A$14,IF(MONTH(G7)&gt;=4,YEAR(G7),YEAR(G7)-1),'FY Deadlines'!$F$5:$F$14)=0,"REVIEW FY",SUMIF('FY Deadlines'!$A$5:$A$14,IF(MONTH(G7)&gt;=4,YEAR(G7),YEAR(G7)-1),'FY Deadlines'!$F$5:$F$14)-Setup!$B$24))</f>
        <v>474</v>
      </c>
      <c r="Q7" s="113" t="s">
        <v>316</v>
      </c>
      <c r="R7" s="115"/>
    </row>
    <row r="8" spans="1:18" ht="15" customHeight="1" x14ac:dyDescent="0.25">
      <c r="A8" s="109"/>
      <c r="B8" s="110"/>
      <c r="C8" s="110"/>
      <c r="D8" s="110"/>
      <c r="E8" s="110"/>
      <c r="F8" s="110"/>
      <c r="G8" s="111"/>
      <c r="H8" s="112"/>
      <c r="I8" s="113"/>
      <c r="J8" s="113"/>
      <c r="K8" s="110"/>
      <c r="L8" s="110"/>
      <c r="M8" s="111"/>
      <c r="N8" s="111"/>
      <c r="O8" s="114" t="str">
        <f>IF(M8="","",Setup!$B$24-M8)</f>
        <v/>
      </c>
      <c r="P8" s="114" t="str">
        <f>IF(G8="","",IF(SUMIF('FY Deadlines'!$A$5:$A$14,IF(MONTH(G8)&gt;=4,YEAR(G8),YEAR(G8)-1),'FY Deadlines'!$F$5:$F$14)=0,"REVIEW FY",SUMIF('FY Deadlines'!$A$5:$A$14,IF(MONTH(G8)&gt;=4,YEAR(G8),YEAR(G8)-1),'FY Deadlines'!$F$5:$F$14)-Setup!$B$24))</f>
        <v/>
      </c>
      <c r="Q8" s="113"/>
      <c r="R8" s="115"/>
    </row>
    <row r="9" spans="1:18" ht="15" customHeight="1" x14ac:dyDescent="0.25">
      <c r="A9" s="109"/>
      <c r="B9" s="110"/>
      <c r="C9" s="110"/>
      <c r="D9" s="110"/>
      <c r="E9" s="110"/>
      <c r="F9" s="110"/>
      <c r="G9" s="111"/>
      <c r="H9" s="112"/>
      <c r="I9" s="113"/>
      <c r="J9" s="113"/>
      <c r="K9" s="110"/>
      <c r="L9" s="110"/>
      <c r="M9" s="111"/>
      <c r="N9" s="111"/>
      <c r="O9" s="114" t="str">
        <f>IF(M9="","",Setup!$B$24-M9)</f>
        <v/>
      </c>
      <c r="P9" s="114" t="str">
        <f>IF(G9="","",IF(SUMIF('FY Deadlines'!$A$5:$A$14,IF(MONTH(G9)&gt;=4,YEAR(G9),YEAR(G9)-1),'FY Deadlines'!$F$5:$F$14)=0,"REVIEW FY",SUMIF('FY Deadlines'!$A$5:$A$14,IF(MONTH(G9)&gt;=4,YEAR(G9),YEAR(G9)-1),'FY Deadlines'!$F$5:$F$14)-Setup!$B$24))</f>
        <v/>
      </c>
      <c r="Q9" s="113"/>
      <c r="R9" s="115"/>
    </row>
    <row r="10" spans="1:18" ht="15" customHeight="1" x14ac:dyDescent="0.25">
      <c r="A10" s="109"/>
      <c r="B10" s="110"/>
      <c r="C10" s="110"/>
      <c r="D10" s="110"/>
      <c r="E10" s="110"/>
      <c r="F10" s="110"/>
      <c r="G10" s="111"/>
      <c r="H10" s="112"/>
      <c r="I10" s="113"/>
      <c r="J10" s="113"/>
      <c r="K10" s="110"/>
      <c r="L10" s="110"/>
      <c r="M10" s="111"/>
      <c r="N10" s="111"/>
      <c r="O10" s="114" t="str">
        <f>IF(M10="","",Setup!$B$24-M10)</f>
        <v/>
      </c>
      <c r="P10" s="114" t="str">
        <f>IF(G10="","",IF(SUMIF('FY Deadlines'!$A$5:$A$14,IF(MONTH(G10)&gt;=4,YEAR(G10),YEAR(G10)-1),'FY Deadlines'!$F$5:$F$14)=0,"REVIEW FY",SUMIF('FY Deadlines'!$A$5:$A$14,IF(MONTH(G10)&gt;=4,YEAR(G10),YEAR(G10)-1),'FY Deadlines'!$F$5:$F$14)-Setup!$B$24))</f>
        <v/>
      </c>
      <c r="Q10" s="113"/>
      <c r="R10" s="115"/>
    </row>
    <row r="11" spans="1:18" ht="15" customHeight="1" x14ac:dyDescent="0.25">
      <c r="A11" s="109"/>
      <c r="B11" s="110"/>
      <c r="C11" s="110"/>
      <c r="D11" s="110"/>
      <c r="E11" s="110"/>
      <c r="F11" s="110"/>
      <c r="G11" s="111"/>
      <c r="H11" s="112"/>
      <c r="I11" s="113"/>
      <c r="J11" s="113"/>
      <c r="K11" s="110"/>
      <c r="L11" s="110"/>
      <c r="M11" s="111"/>
      <c r="N11" s="111"/>
      <c r="O11" s="114" t="str">
        <f>IF(M11="","",Setup!$B$24-M11)</f>
        <v/>
      </c>
      <c r="P11" s="114" t="str">
        <f>IF(G11="","",IF(SUMIF('FY Deadlines'!$A$5:$A$14,IF(MONTH(G11)&gt;=4,YEAR(G11),YEAR(G11)-1),'FY Deadlines'!$F$5:$F$14)=0,"REVIEW FY",SUMIF('FY Deadlines'!$A$5:$A$14,IF(MONTH(G11)&gt;=4,YEAR(G11),YEAR(G11)-1),'FY Deadlines'!$F$5:$F$14)-Setup!$B$24))</f>
        <v/>
      </c>
      <c r="Q11" s="113"/>
      <c r="R11" s="115"/>
    </row>
    <row r="12" spans="1:18" ht="15" customHeight="1" x14ac:dyDescent="0.25">
      <c r="A12" s="109"/>
      <c r="B12" s="110"/>
      <c r="C12" s="110"/>
      <c r="D12" s="110"/>
      <c r="E12" s="110"/>
      <c r="F12" s="110"/>
      <c r="G12" s="111"/>
      <c r="H12" s="112"/>
      <c r="I12" s="113"/>
      <c r="J12" s="113"/>
      <c r="K12" s="110"/>
      <c r="L12" s="110"/>
      <c r="M12" s="111"/>
      <c r="N12" s="111"/>
      <c r="O12" s="114" t="str">
        <f>IF(M12="","",Setup!$B$24-M12)</f>
        <v/>
      </c>
      <c r="P12" s="114" t="str">
        <f>IF(G12="","",IF(SUMIF('FY Deadlines'!$A$5:$A$14,IF(MONTH(G12)&gt;=4,YEAR(G12),YEAR(G12)-1),'FY Deadlines'!$F$5:$F$14)=0,"REVIEW FY",SUMIF('FY Deadlines'!$A$5:$A$14,IF(MONTH(G12)&gt;=4,YEAR(G12),YEAR(G12)-1),'FY Deadlines'!$F$5:$F$14)-Setup!$B$24))</f>
        <v/>
      </c>
      <c r="Q12" s="113"/>
      <c r="R12" s="115"/>
    </row>
    <row r="13" spans="1:18" ht="15" customHeight="1" x14ac:dyDescent="0.25">
      <c r="A13" s="109"/>
      <c r="B13" s="110"/>
      <c r="C13" s="110"/>
      <c r="D13" s="110"/>
      <c r="E13" s="110"/>
      <c r="F13" s="110"/>
      <c r="G13" s="111"/>
      <c r="H13" s="112"/>
      <c r="I13" s="113"/>
      <c r="J13" s="113"/>
      <c r="K13" s="110"/>
      <c r="L13" s="110"/>
      <c r="M13" s="111"/>
      <c r="N13" s="111"/>
      <c r="O13" s="114" t="str">
        <f>IF(M13="","",Setup!$B$24-M13)</f>
        <v/>
      </c>
      <c r="P13" s="114" t="str">
        <f>IF(G13="","",IF(SUMIF('FY Deadlines'!$A$5:$A$14,IF(MONTH(G13)&gt;=4,YEAR(G13),YEAR(G13)-1),'FY Deadlines'!$F$5:$F$14)=0,"REVIEW FY",SUMIF('FY Deadlines'!$A$5:$A$14,IF(MONTH(G13)&gt;=4,YEAR(G13),YEAR(G13)-1),'FY Deadlines'!$F$5:$F$14)-Setup!$B$24))</f>
        <v/>
      </c>
      <c r="Q13" s="113"/>
      <c r="R13" s="115"/>
    </row>
    <row r="14" spans="1:18" ht="15" customHeight="1" x14ac:dyDescent="0.25">
      <c r="A14" s="109"/>
      <c r="B14" s="110"/>
      <c r="C14" s="110"/>
      <c r="D14" s="110"/>
      <c r="E14" s="110"/>
      <c r="F14" s="110"/>
      <c r="G14" s="111"/>
      <c r="H14" s="112"/>
      <c r="I14" s="113"/>
      <c r="J14" s="113"/>
      <c r="K14" s="110"/>
      <c r="L14" s="110"/>
      <c r="M14" s="111"/>
      <c r="N14" s="111"/>
      <c r="O14" s="114" t="str">
        <f>IF(M14="","",Setup!$B$24-M14)</f>
        <v/>
      </c>
      <c r="P14" s="114" t="str">
        <f>IF(G14="","",IF(SUMIF('FY Deadlines'!$A$5:$A$14,IF(MONTH(G14)&gt;=4,YEAR(G14),YEAR(G14)-1),'FY Deadlines'!$F$5:$F$14)=0,"REVIEW FY",SUMIF('FY Deadlines'!$A$5:$A$14,IF(MONTH(G14)&gt;=4,YEAR(G14),YEAR(G14)-1),'FY Deadlines'!$F$5:$F$14)-Setup!$B$24))</f>
        <v/>
      </c>
      <c r="Q14" s="113"/>
      <c r="R14" s="115"/>
    </row>
    <row r="15" spans="1:18" ht="15" customHeight="1" x14ac:dyDescent="0.25">
      <c r="A15" s="109"/>
      <c r="B15" s="110"/>
      <c r="C15" s="110"/>
      <c r="D15" s="110"/>
      <c r="E15" s="110"/>
      <c r="F15" s="110"/>
      <c r="G15" s="111"/>
      <c r="H15" s="112"/>
      <c r="I15" s="113"/>
      <c r="J15" s="113"/>
      <c r="K15" s="110"/>
      <c r="L15" s="110"/>
      <c r="M15" s="111"/>
      <c r="N15" s="111"/>
      <c r="O15" s="114" t="str">
        <f>IF(M15="","",Setup!$B$24-M15)</f>
        <v/>
      </c>
      <c r="P15" s="114" t="str">
        <f>IF(G15="","",IF(SUMIF('FY Deadlines'!$A$5:$A$14,IF(MONTH(G15)&gt;=4,YEAR(G15),YEAR(G15)-1),'FY Deadlines'!$F$5:$F$14)=0,"REVIEW FY",SUMIF('FY Deadlines'!$A$5:$A$14,IF(MONTH(G15)&gt;=4,YEAR(G15),YEAR(G15)-1),'FY Deadlines'!$F$5:$F$14)-Setup!$B$24))</f>
        <v/>
      </c>
      <c r="Q15" s="113"/>
      <c r="R15" s="115"/>
    </row>
    <row r="16" spans="1:18" ht="15" customHeight="1" x14ac:dyDescent="0.25">
      <c r="A16" s="109"/>
      <c r="B16" s="110"/>
      <c r="C16" s="110"/>
      <c r="D16" s="110"/>
      <c r="E16" s="110"/>
      <c r="F16" s="110"/>
      <c r="G16" s="111"/>
      <c r="H16" s="112"/>
      <c r="I16" s="113"/>
      <c r="J16" s="113"/>
      <c r="K16" s="110"/>
      <c r="L16" s="110"/>
      <c r="M16" s="111"/>
      <c r="N16" s="111"/>
      <c r="O16" s="114" t="str">
        <f>IF(M16="","",Setup!$B$24-M16)</f>
        <v/>
      </c>
      <c r="P16" s="114" t="str">
        <f>IF(G16="","",IF(SUMIF('FY Deadlines'!$A$5:$A$14,IF(MONTH(G16)&gt;=4,YEAR(G16),YEAR(G16)-1),'FY Deadlines'!$F$5:$F$14)=0,"REVIEW FY",SUMIF('FY Deadlines'!$A$5:$A$14,IF(MONTH(G16)&gt;=4,YEAR(G16),YEAR(G16)-1),'FY Deadlines'!$F$5:$F$14)-Setup!$B$24))</f>
        <v/>
      </c>
      <c r="Q16" s="113"/>
      <c r="R16" s="115"/>
    </row>
    <row r="17" spans="1:18" ht="15" customHeight="1" x14ac:dyDescent="0.25">
      <c r="A17" s="109"/>
      <c r="B17" s="110"/>
      <c r="C17" s="110"/>
      <c r="D17" s="110"/>
      <c r="E17" s="110"/>
      <c r="F17" s="110"/>
      <c r="G17" s="111"/>
      <c r="H17" s="112"/>
      <c r="I17" s="113"/>
      <c r="J17" s="113"/>
      <c r="K17" s="110"/>
      <c r="L17" s="110"/>
      <c r="M17" s="111"/>
      <c r="N17" s="111"/>
      <c r="O17" s="114" t="str">
        <f>IF(M17="","",Setup!$B$24-M17)</f>
        <v/>
      </c>
      <c r="P17" s="114" t="str">
        <f>IF(G17="","",IF(SUMIF('FY Deadlines'!$A$5:$A$14,IF(MONTH(G17)&gt;=4,YEAR(G17),YEAR(G17)-1),'FY Deadlines'!$F$5:$F$14)=0,"REVIEW FY",SUMIF('FY Deadlines'!$A$5:$A$14,IF(MONTH(G17)&gt;=4,YEAR(G17),YEAR(G17)-1),'FY Deadlines'!$F$5:$F$14)-Setup!$B$24))</f>
        <v/>
      </c>
      <c r="Q17" s="113"/>
      <c r="R17" s="115"/>
    </row>
    <row r="18" spans="1:18" ht="15" customHeight="1" x14ac:dyDescent="0.25">
      <c r="A18" s="109"/>
      <c r="B18" s="110"/>
      <c r="C18" s="110"/>
      <c r="D18" s="110"/>
      <c r="E18" s="110"/>
      <c r="F18" s="110"/>
      <c r="G18" s="111"/>
      <c r="H18" s="112"/>
      <c r="I18" s="113"/>
      <c r="J18" s="113"/>
      <c r="K18" s="110"/>
      <c r="L18" s="110"/>
      <c r="M18" s="111"/>
      <c r="N18" s="111"/>
      <c r="O18" s="114" t="str">
        <f>IF(M18="","",Setup!$B$24-M18)</f>
        <v/>
      </c>
      <c r="P18" s="114" t="str">
        <f>IF(G18="","",IF(SUMIF('FY Deadlines'!$A$5:$A$14,IF(MONTH(G18)&gt;=4,YEAR(G18),YEAR(G18)-1),'FY Deadlines'!$F$5:$F$14)=0,"REVIEW FY",SUMIF('FY Deadlines'!$A$5:$A$14,IF(MONTH(G18)&gt;=4,YEAR(G18),YEAR(G18)-1),'FY Deadlines'!$F$5:$F$14)-Setup!$B$24))</f>
        <v/>
      </c>
      <c r="Q18" s="113"/>
      <c r="R18" s="115"/>
    </row>
    <row r="19" spans="1:18" ht="15" customHeight="1" x14ac:dyDescent="0.25">
      <c r="A19" s="109"/>
      <c r="B19" s="110"/>
      <c r="C19" s="110"/>
      <c r="D19" s="110"/>
      <c r="E19" s="110"/>
      <c r="F19" s="110"/>
      <c r="G19" s="111"/>
      <c r="H19" s="112"/>
      <c r="I19" s="113"/>
      <c r="J19" s="113"/>
      <c r="K19" s="110"/>
      <c r="L19" s="110"/>
      <c r="M19" s="111"/>
      <c r="N19" s="111"/>
      <c r="O19" s="114" t="str">
        <f>IF(M19="","",Setup!$B$24-M19)</f>
        <v/>
      </c>
      <c r="P19" s="114" t="str">
        <f>IF(G19="","",IF(SUMIF('FY Deadlines'!$A$5:$A$14,IF(MONTH(G19)&gt;=4,YEAR(G19),YEAR(G19)-1),'FY Deadlines'!$F$5:$F$14)=0,"REVIEW FY",SUMIF('FY Deadlines'!$A$5:$A$14,IF(MONTH(G19)&gt;=4,YEAR(G19),YEAR(G19)-1),'FY Deadlines'!$F$5:$F$14)-Setup!$B$24))</f>
        <v/>
      </c>
      <c r="Q19" s="113"/>
      <c r="R19" s="115"/>
    </row>
    <row r="20" spans="1:18" ht="15" customHeight="1" x14ac:dyDescent="0.25">
      <c r="A20" s="109"/>
      <c r="B20" s="110"/>
      <c r="C20" s="110"/>
      <c r="D20" s="110"/>
      <c r="E20" s="110"/>
      <c r="F20" s="110"/>
      <c r="G20" s="111"/>
      <c r="H20" s="112"/>
      <c r="I20" s="113"/>
      <c r="J20" s="113"/>
      <c r="K20" s="110"/>
      <c r="L20" s="110"/>
      <c r="M20" s="111"/>
      <c r="N20" s="111"/>
      <c r="O20" s="114" t="str">
        <f>IF(M20="","",Setup!$B$24-M20)</f>
        <v/>
      </c>
      <c r="P20" s="114" t="str">
        <f>IF(G20="","",IF(SUMIF('FY Deadlines'!$A$5:$A$14,IF(MONTH(G20)&gt;=4,YEAR(G20),YEAR(G20)-1),'FY Deadlines'!$F$5:$F$14)=0,"REVIEW FY",SUMIF('FY Deadlines'!$A$5:$A$14,IF(MONTH(G20)&gt;=4,YEAR(G20),YEAR(G20)-1),'FY Deadlines'!$F$5:$F$14)-Setup!$B$24))</f>
        <v/>
      </c>
      <c r="Q20" s="113"/>
      <c r="R20" s="115"/>
    </row>
    <row r="21" spans="1:18" ht="15" customHeight="1" x14ac:dyDescent="0.25">
      <c r="A21" s="109"/>
      <c r="B21" s="110"/>
      <c r="C21" s="110"/>
      <c r="D21" s="110"/>
      <c r="E21" s="110"/>
      <c r="F21" s="110"/>
      <c r="G21" s="111"/>
      <c r="H21" s="112"/>
      <c r="I21" s="113"/>
      <c r="J21" s="113"/>
      <c r="K21" s="110"/>
      <c r="L21" s="110"/>
      <c r="M21" s="111"/>
      <c r="N21" s="111"/>
      <c r="O21" s="114" t="str">
        <f>IF(M21="","",Setup!$B$24-M21)</f>
        <v/>
      </c>
      <c r="P21" s="114" t="str">
        <f>IF(G21="","",IF(SUMIF('FY Deadlines'!$A$5:$A$14,IF(MONTH(G21)&gt;=4,YEAR(G21),YEAR(G21)-1),'FY Deadlines'!$F$5:$F$14)=0,"REVIEW FY",SUMIF('FY Deadlines'!$A$5:$A$14,IF(MONTH(G21)&gt;=4,YEAR(G21),YEAR(G21)-1),'FY Deadlines'!$F$5:$F$14)-Setup!$B$24))</f>
        <v/>
      </c>
      <c r="Q21" s="113"/>
      <c r="R21" s="115"/>
    </row>
    <row r="22" spans="1:18" ht="15" customHeight="1" x14ac:dyDescent="0.25">
      <c r="A22" s="109"/>
      <c r="B22" s="110"/>
      <c r="C22" s="110"/>
      <c r="D22" s="110"/>
      <c r="E22" s="110"/>
      <c r="F22" s="110"/>
      <c r="G22" s="111"/>
      <c r="H22" s="112"/>
      <c r="I22" s="113"/>
      <c r="J22" s="113"/>
      <c r="K22" s="110"/>
      <c r="L22" s="110"/>
      <c r="M22" s="111"/>
      <c r="N22" s="111"/>
      <c r="O22" s="114" t="str">
        <f>IF(M22="","",Setup!$B$24-M22)</f>
        <v/>
      </c>
      <c r="P22" s="114" t="str">
        <f>IF(G22="","",IF(SUMIF('FY Deadlines'!$A$5:$A$14,IF(MONTH(G22)&gt;=4,YEAR(G22),YEAR(G22)-1),'FY Deadlines'!$F$5:$F$14)=0,"REVIEW FY",SUMIF('FY Deadlines'!$A$5:$A$14,IF(MONTH(G22)&gt;=4,YEAR(G22),YEAR(G22)-1),'FY Deadlines'!$F$5:$F$14)-Setup!$B$24))</f>
        <v/>
      </c>
      <c r="Q22" s="113"/>
      <c r="R22" s="115"/>
    </row>
    <row r="23" spans="1:18" ht="15" customHeight="1" x14ac:dyDescent="0.25">
      <c r="A23" s="109"/>
      <c r="B23" s="110"/>
      <c r="C23" s="110"/>
      <c r="D23" s="110"/>
      <c r="E23" s="110"/>
      <c r="F23" s="110"/>
      <c r="G23" s="111"/>
      <c r="H23" s="112"/>
      <c r="I23" s="113"/>
      <c r="J23" s="113"/>
      <c r="K23" s="110"/>
      <c r="L23" s="110"/>
      <c r="M23" s="111"/>
      <c r="N23" s="111"/>
      <c r="O23" s="114" t="str">
        <f>IF(M23="","",Setup!$B$24-M23)</f>
        <v/>
      </c>
      <c r="P23" s="114" t="str">
        <f>IF(G23="","",IF(SUMIF('FY Deadlines'!$A$5:$A$14,IF(MONTH(G23)&gt;=4,YEAR(G23),YEAR(G23)-1),'FY Deadlines'!$F$5:$F$14)=0,"REVIEW FY",SUMIF('FY Deadlines'!$A$5:$A$14,IF(MONTH(G23)&gt;=4,YEAR(G23),YEAR(G23)-1),'FY Deadlines'!$F$5:$F$14)-Setup!$B$24))</f>
        <v/>
      </c>
      <c r="Q23" s="113"/>
      <c r="R23" s="115"/>
    </row>
    <row r="24" spans="1:18" ht="15" customHeight="1" x14ac:dyDescent="0.25">
      <c r="A24" s="109"/>
      <c r="B24" s="110"/>
      <c r="C24" s="110"/>
      <c r="D24" s="110"/>
      <c r="E24" s="110"/>
      <c r="F24" s="110"/>
      <c r="G24" s="111"/>
      <c r="H24" s="112"/>
      <c r="I24" s="113"/>
      <c r="J24" s="113"/>
      <c r="K24" s="110"/>
      <c r="L24" s="110"/>
      <c r="M24" s="111"/>
      <c r="N24" s="111"/>
      <c r="O24" s="114" t="str">
        <f>IF(M24="","",Setup!$B$24-M24)</f>
        <v/>
      </c>
      <c r="P24" s="114" t="str">
        <f>IF(G24="","",IF(SUMIF('FY Deadlines'!$A$5:$A$14,IF(MONTH(G24)&gt;=4,YEAR(G24),YEAR(G24)-1),'FY Deadlines'!$F$5:$F$14)=0,"REVIEW FY",SUMIF('FY Deadlines'!$A$5:$A$14,IF(MONTH(G24)&gt;=4,YEAR(G24),YEAR(G24)-1),'FY Deadlines'!$F$5:$F$14)-Setup!$B$24))</f>
        <v/>
      </c>
      <c r="Q24" s="113"/>
      <c r="R24" s="115"/>
    </row>
    <row r="25" spans="1:18" ht="15" customHeight="1" x14ac:dyDescent="0.25">
      <c r="A25" s="109"/>
      <c r="B25" s="110"/>
      <c r="C25" s="110"/>
      <c r="D25" s="110"/>
      <c r="E25" s="110"/>
      <c r="F25" s="110"/>
      <c r="G25" s="111"/>
      <c r="H25" s="112"/>
      <c r="I25" s="113"/>
      <c r="J25" s="113"/>
      <c r="K25" s="110"/>
      <c r="L25" s="110"/>
      <c r="M25" s="111"/>
      <c r="N25" s="111"/>
      <c r="O25" s="114" t="str">
        <f>IF(M25="","",Setup!$B$24-M25)</f>
        <v/>
      </c>
      <c r="P25" s="114" t="str">
        <f>IF(G25="","",IF(SUMIF('FY Deadlines'!$A$5:$A$14,IF(MONTH(G25)&gt;=4,YEAR(G25),YEAR(G25)-1),'FY Deadlines'!$F$5:$F$14)=0,"REVIEW FY",SUMIF('FY Deadlines'!$A$5:$A$14,IF(MONTH(G25)&gt;=4,YEAR(G25),YEAR(G25)-1),'FY Deadlines'!$F$5:$F$14)-Setup!$B$24))</f>
        <v/>
      </c>
      <c r="Q25" s="113"/>
      <c r="R25" s="115"/>
    </row>
    <row r="26" spans="1:18" ht="15" customHeight="1" x14ac:dyDescent="0.25">
      <c r="A26" s="109"/>
      <c r="B26" s="110"/>
      <c r="C26" s="110"/>
      <c r="D26" s="110"/>
      <c r="E26" s="110"/>
      <c r="F26" s="110"/>
      <c r="G26" s="111"/>
      <c r="H26" s="112"/>
      <c r="I26" s="113"/>
      <c r="J26" s="113"/>
      <c r="K26" s="110"/>
      <c r="L26" s="110"/>
      <c r="M26" s="111"/>
      <c r="N26" s="111"/>
      <c r="O26" s="114" t="str">
        <f>IF(M26="","",Setup!$B$24-M26)</f>
        <v/>
      </c>
      <c r="P26" s="114" t="str">
        <f>IF(G26="","",IF(SUMIF('FY Deadlines'!$A$5:$A$14,IF(MONTH(G26)&gt;=4,YEAR(G26),YEAR(G26)-1),'FY Deadlines'!$F$5:$F$14)=0,"REVIEW FY",SUMIF('FY Deadlines'!$A$5:$A$14,IF(MONTH(G26)&gt;=4,YEAR(G26),YEAR(G26)-1),'FY Deadlines'!$F$5:$F$14)-Setup!$B$24))</f>
        <v/>
      </c>
      <c r="Q26" s="113"/>
      <c r="R26" s="115"/>
    </row>
    <row r="27" spans="1:18" ht="15" customHeight="1" x14ac:dyDescent="0.25">
      <c r="A27" s="109"/>
      <c r="B27" s="110"/>
      <c r="C27" s="110"/>
      <c r="D27" s="110"/>
      <c r="E27" s="110"/>
      <c r="F27" s="110"/>
      <c r="G27" s="111"/>
      <c r="H27" s="112"/>
      <c r="I27" s="113"/>
      <c r="J27" s="113"/>
      <c r="K27" s="110"/>
      <c r="L27" s="110"/>
      <c r="M27" s="111"/>
      <c r="N27" s="111"/>
      <c r="O27" s="114" t="str">
        <f>IF(M27="","",Setup!$B$24-M27)</f>
        <v/>
      </c>
      <c r="P27" s="114" t="str">
        <f>IF(G27="","",IF(SUMIF('FY Deadlines'!$A$5:$A$14,IF(MONTH(G27)&gt;=4,YEAR(G27),YEAR(G27)-1),'FY Deadlines'!$F$5:$F$14)=0,"REVIEW FY",SUMIF('FY Deadlines'!$A$5:$A$14,IF(MONTH(G27)&gt;=4,YEAR(G27),YEAR(G27)-1),'FY Deadlines'!$F$5:$F$14)-Setup!$B$24))</f>
        <v/>
      </c>
      <c r="Q27" s="113"/>
      <c r="R27" s="115"/>
    </row>
    <row r="28" spans="1:18" ht="15" customHeight="1" x14ac:dyDescent="0.25">
      <c r="A28" s="109"/>
      <c r="B28" s="110"/>
      <c r="C28" s="110"/>
      <c r="D28" s="110"/>
      <c r="E28" s="110"/>
      <c r="F28" s="110"/>
      <c r="G28" s="111"/>
      <c r="H28" s="112"/>
      <c r="I28" s="113"/>
      <c r="J28" s="113"/>
      <c r="K28" s="110"/>
      <c r="L28" s="110"/>
      <c r="M28" s="111"/>
      <c r="N28" s="111"/>
      <c r="O28" s="114" t="str">
        <f>IF(M28="","",Setup!$B$24-M28)</f>
        <v/>
      </c>
      <c r="P28" s="114" t="str">
        <f>IF(G28="","",IF(SUMIF('FY Deadlines'!$A$5:$A$14,IF(MONTH(G28)&gt;=4,YEAR(G28),YEAR(G28)-1),'FY Deadlines'!$F$5:$F$14)=0,"REVIEW FY",SUMIF('FY Deadlines'!$A$5:$A$14,IF(MONTH(G28)&gt;=4,YEAR(G28),YEAR(G28)-1),'FY Deadlines'!$F$5:$F$14)-Setup!$B$24))</f>
        <v/>
      </c>
      <c r="Q28" s="113"/>
      <c r="R28" s="115"/>
    </row>
    <row r="29" spans="1:18" ht="15" customHeight="1" x14ac:dyDescent="0.25">
      <c r="A29" s="109"/>
      <c r="B29" s="110"/>
      <c r="C29" s="110"/>
      <c r="D29" s="110"/>
      <c r="E29" s="110"/>
      <c r="F29" s="110"/>
      <c r="G29" s="111"/>
      <c r="H29" s="112"/>
      <c r="I29" s="113"/>
      <c r="J29" s="113"/>
      <c r="K29" s="110"/>
      <c r="L29" s="110"/>
      <c r="M29" s="111"/>
      <c r="N29" s="111"/>
      <c r="O29" s="114" t="str">
        <f>IF(M29="","",Setup!$B$24-M29)</f>
        <v/>
      </c>
      <c r="P29" s="114" t="str">
        <f>IF(G29="","",IF(SUMIF('FY Deadlines'!$A$5:$A$14,IF(MONTH(G29)&gt;=4,YEAR(G29),YEAR(G29)-1),'FY Deadlines'!$F$5:$F$14)=0,"REVIEW FY",SUMIF('FY Deadlines'!$A$5:$A$14,IF(MONTH(G29)&gt;=4,YEAR(G29),YEAR(G29)-1),'FY Deadlines'!$F$5:$F$14)-Setup!$B$24))</f>
        <v/>
      </c>
      <c r="Q29" s="113"/>
      <c r="R29" s="115"/>
    </row>
    <row r="30" spans="1:18" ht="15" customHeight="1" x14ac:dyDescent="0.25">
      <c r="A30" s="109"/>
      <c r="B30" s="110"/>
      <c r="C30" s="110"/>
      <c r="D30" s="110"/>
      <c r="E30" s="110"/>
      <c r="F30" s="110"/>
      <c r="G30" s="111"/>
      <c r="H30" s="112"/>
      <c r="I30" s="113"/>
      <c r="J30" s="113"/>
      <c r="K30" s="110"/>
      <c r="L30" s="110"/>
      <c r="M30" s="111"/>
      <c r="N30" s="111"/>
      <c r="O30" s="114" t="str">
        <f>IF(M30="","",Setup!$B$24-M30)</f>
        <v/>
      </c>
      <c r="P30" s="114" t="str">
        <f>IF(G30="","",IF(SUMIF('FY Deadlines'!$A$5:$A$14,IF(MONTH(G30)&gt;=4,YEAR(G30),YEAR(G30)-1),'FY Deadlines'!$F$5:$F$14)=0,"REVIEW FY",SUMIF('FY Deadlines'!$A$5:$A$14,IF(MONTH(G30)&gt;=4,YEAR(G30),YEAR(G30)-1),'FY Deadlines'!$F$5:$F$14)-Setup!$B$24))</f>
        <v/>
      </c>
      <c r="Q30" s="113"/>
      <c r="R30" s="115"/>
    </row>
    <row r="31" spans="1:18" ht="15" customHeight="1" x14ac:dyDescent="0.25">
      <c r="A31" s="109"/>
      <c r="B31" s="110"/>
      <c r="C31" s="110"/>
      <c r="D31" s="110"/>
      <c r="E31" s="110"/>
      <c r="F31" s="110"/>
      <c r="G31" s="111"/>
      <c r="H31" s="112"/>
      <c r="I31" s="113"/>
      <c r="J31" s="113"/>
      <c r="K31" s="110"/>
      <c r="L31" s="110"/>
      <c r="M31" s="111"/>
      <c r="N31" s="111"/>
      <c r="O31" s="114" t="str">
        <f>IF(M31="","",Setup!$B$24-M31)</f>
        <v/>
      </c>
      <c r="P31" s="114" t="str">
        <f>IF(G31="","",IF(SUMIF('FY Deadlines'!$A$5:$A$14,IF(MONTH(G31)&gt;=4,YEAR(G31),YEAR(G31)-1),'FY Deadlines'!$F$5:$F$14)=0,"REVIEW FY",SUMIF('FY Deadlines'!$A$5:$A$14,IF(MONTH(G31)&gt;=4,YEAR(G31),YEAR(G31)-1),'FY Deadlines'!$F$5:$F$14)-Setup!$B$24))</f>
        <v/>
      </c>
      <c r="Q31" s="113"/>
      <c r="R31" s="115"/>
    </row>
    <row r="32" spans="1:18" ht="15" customHeight="1" x14ac:dyDescent="0.25">
      <c r="A32" s="109"/>
      <c r="B32" s="110"/>
      <c r="C32" s="110"/>
      <c r="D32" s="110"/>
      <c r="E32" s="110"/>
      <c r="F32" s="110"/>
      <c r="G32" s="111"/>
      <c r="H32" s="112"/>
      <c r="I32" s="113"/>
      <c r="J32" s="113"/>
      <c r="K32" s="110"/>
      <c r="L32" s="110"/>
      <c r="M32" s="111"/>
      <c r="N32" s="111"/>
      <c r="O32" s="114" t="str">
        <f>IF(M32="","",Setup!$B$24-M32)</f>
        <v/>
      </c>
      <c r="P32" s="114" t="str">
        <f>IF(G32="","",IF(SUMIF('FY Deadlines'!$A$5:$A$14,IF(MONTH(G32)&gt;=4,YEAR(G32),YEAR(G32)-1),'FY Deadlines'!$F$5:$F$14)=0,"REVIEW FY",SUMIF('FY Deadlines'!$A$5:$A$14,IF(MONTH(G32)&gt;=4,YEAR(G32),YEAR(G32)-1),'FY Deadlines'!$F$5:$F$14)-Setup!$B$24))</f>
        <v/>
      </c>
      <c r="Q32" s="113"/>
      <c r="R32" s="115"/>
    </row>
    <row r="33" spans="1:18" ht="15" customHeight="1" x14ac:dyDescent="0.25">
      <c r="A33" s="109"/>
      <c r="B33" s="110"/>
      <c r="C33" s="110"/>
      <c r="D33" s="110"/>
      <c r="E33" s="110"/>
      <c r="F33" s="110"/>
      <c r="G33" s="111"/>
      <c r="H33" s="112"/>
      <c r="I33" s="113"/>
      <c r="J33" s="113"/>
      <c r="K33" s="110"/>
      <c r="L33" s="110"/>
      <c r="M33" s="111"/>
      <c r="N33" s="111"/>
      <c r="O33" s="114" t="str">
        <f>IF(M33="","",Setup!$B$24-M33)</f>
        <v/>
      </c>
      <c r="P33" s="114" t="str">
        <f>IF(G33="","",IF(SUMIF('FY Deadlines'!$A$5:$A$14,IF(MONTH(G33)&gt;=4,YEAR(G33),YEAR(G33)-1),'FY Deadlines'!$F$5:$F$14)=0,"REVIEW FY",SUMIF('FY Deadlines'!$A$5:$A$14,IF(MONTH(G33)&gt;=4,YEAR(G33),YEAR(G33)-1),'FY Deadlines'!$F$5:$F$14)-Setup!$B$24))</f>
        <v/>
      </c>
      <c r="Q33" s="113"/>
      <c r="R33" s="115"/>
    </row>
    <row r="34" spans="1:18" ht="15" customHeight="1" x14ac:dyDescent="0.25">
      <c r="A34" s="109"/>
      <c r="B34" s="110"/>
      <c r="C34" s="110"/>
      <c r="D34" s="110"/>
      <c r="E34" s="110"/>
      <c r="F34" s="110"/>
      <c r="G34" s="111"/>
      <c r="H34" s="112"/>
      <c r="I34" s="113"/>
      <c r="J34" s="113"/>
      <c r="K34" s="110"/>
      <c r="L34" s="110"/>
      <c r="M34" s="111"/>
      <c r="N34" s="111"/>
      <c r="O34" s="114" t="str">
        <f>IF(M34="","",Setup!$B$24-M34)</f>
        <v/>
      </c>
      <c r="P34" s="114" t="str">
        <f>IF(G34="","",IF(SUMIF('FY Deadlines'!$A$5:$A$14,IF(MONTH(G34)&gt;=4,YEAR(G34),YEAR(G34)-1),'FY Deadlines'!$F$5:$F$14)=0,"REVIEW FY",SUMIF('FY Deadlines'!$A$5:$A$14,IF(MONTH(G34)&gt;=4,YEAR(G34),YEAR(G34)-1),'FY Deadlines'!$F$5:$F$14)-Setup!$B$24))</f>
        <v/>
      </c>
      <c r="Q34" s="113"/>
      <c r="R34" s="115"/>
    </row>
    <row r="35" spans="1:18" ht="15" customHeight="1" x14ac:dyDescent="0.25">
      <c r="A35" s="109"/>
      <c r="B35" s="110"/>
      <c r="C35" s="110"/>
      <c r="D35" s="110"/>
      <c r="E35" s="110"/>
      <c r="F35" s="110"/>
      <c r="G35" s="111"/>
      <c r="H35" s="112"/>
      <c r="I35" s="113"/>
      <c r="J35" s="113"/>
      <c r="K35" s="110"/>
      <c r="L35" s="110"/>
      <c r="M35" s="111"/>
      <c r="N35" s="111"/>
      <c r="O35" s="114" t="str">
        <f>IF(M35="","",Setup!$B$24-M35)</f>
        <v/>
      </c>
      <c r="P35" s="114" t="str">
        <f>IF(G35="","",IF(SUMIF('FY Deadlines'!$A$5:$A$14,IF(MONTH(G35)&gt;=4,YEAR(G35),YEAR(G35)-1),'FY Deadlines'!$F$5:$F$14)=0,"REVIEW FY",SUMIF('FY Deadlines'!$A$5:$A$14,IF(MONTH(G35)&gt;=4,YEAR(G35),YEAR(G35)-1),'FY Deadlines'!$F$5:$F$14)-Setup!$B$24))</f>
        <v/>
      </c>
      <c r="Q35" s="113"/>
      <c r="R35" s="115"/>
    </row>
    <row r="36" spans="1:18" ht="15" customHeight="1" x14ac:dyDescent="0.25">
      <c r="A36" s="109"/>
      <c r="B36" s="110"/>
      <c r="C36" s="110"/>
      <c r="D36" s="110"/>
      <c r="E36" s="110"/>
      <c r="F36" s="110"/>
      <c r="G36" s="111"/>
      <c r="H36" s="112"/>
      <c r="I36" s="113"/>
      <c r="J36" s="113"/>
      <c r="K36" s="110"/>
      <c r="L36" s="110"/>
      <c r="M36" s="111"/>
      <c r="N36" s="111"/>
      <c r="O36" s="114" t="str">
        <f>IF(M36="","",Setup!$B$24-M36)</f>
        <v/>
      </c>
      <c r="P36" s="114" t="str">
        <f>IF(G36="","",IF(SUMIF('FY Deadlines'!$A$5:$A$14,IF(MONTH(G36)&gt;=4,YEAR(G36),YEAR(G36)-1),'FY Deadlines'!$F$5:$F$14)=0,"REVIEW FY",SUMIF('FY Deadlines'!$A$5:$A$14,IF(MONTH(G36)&gt;=4,YEAR(G36),YEAR(G36)-1),'FY Deadlines'!$F$5:$F$14)-Setup!$B$24))</f>
        <v/>
      </c>
      <c r="Q36" s="113"/>
      <c r="R36" s="115"/>
    </row>
    <row r="37" spans="1:18" ht="15" customHeight="1" x14ac:dyDescent="0.25">
      <c r="A37" s="109"/>
      <c r="B37" s="110"/>
      <c r="C37" s="110"/>
      <c r="D37" s="110"/>
      <c r="E37" s="110"/>
      <c r="F37" s="110"/>
      <c r="G37" s="111"/>
      <c r="H37" s="112"/>
      <c r="I37" s="113"/>
      <c r="J37" s="113"/>
      <c r="K37" s="110"/>
      <c r="L37" s="110"/>
      <c r="M37" s="111"/>
      <c r="N37" s="111"/>
      <c r="O37" s="114" t="str">
        <f>IF(M37="","",Setup!$B$24-M37)</f>
        <v/>
      </c>
      <c r="P37" s="114" t="str">
        <f>IF(G37="","",IF(SUMIF('FY Deadlines'!$A$5:$A$14,IF(MONTH(G37)&gt;=4,YEAR(G37),YEAR(G37)-1),'FY Deadlines'!$F$5:$F$14)=0,"REVIEW FY",SUMIF('FY Deadlines'!$A$5:$A$14,IF(MONTH(G37)&gt;=4,YEAR(G37),YEAR(G37)-1),'FY Deadlines'!$F$5:$F$14)-Setup!$B$24))</f>
        <v/>
      </c>
      <c r="Q37" s="113"/>
      <c r="R37" s="115"/>
    </row>
    <row r="38" spans="1:18" ht="15" customHeight="1" x14ac:dyDescent="0.25">
      <c r="A38" s="109"/>
      <c r="B38" s="110"/>
      <c r="C38" s="110"/>
      <c r="D38" s="110"/>
      <c r="E38" s="110"/>
      <c r="F38" s="110"/>
      <c r="G38" s="111"/>
      <c r="H38" s="112"/>
      <c r="I38" s="113"/>
      <c r="J38" s="113"/>
      <c r="K38" s="110"/>
      <c r="L38" s="110"/>
      <c r="M38" s="111"/>
      <c r="N38" s="111"/>
      <c r="O38" s="114" t="str">
        <f>IF(M38="","",Setup!$B$24-M38)</f>
        <v/>
      </c>
      <c r="P38" s="114" t="str">
        <f>IF(G38="","",IF(SUMIF('FY Deadlines'!$A$5:$A$14,IF(MONTH(G38)&gt;=4,YEAR(G38),YEAR(G38)-1),'FY Deadlines'!$F$5:$F$14)=0,"REVIEW FY",SUMIF('FY Deadlines'!$A$5:$A$14,IF(MONTH(G38)&gt;=4,YEAR(G38),YEAR(G38)-1),'FY Deadlines'!$F$5:$F$14)-Setup!$B$24))</f>
        <v/>
      </c>
      <c r="Q38" s="113"/>
      <c r="R38" s="115"/>
    </row>
    <row r="39" spans="1:18" ht="15" customHeight="1" x14ac:dyDescent="0.25">
      <c r="A39" s="109"/>
      <c r="B39" s="110"/>
      <c r="C39" s="110"/>
      <c r="D39" s="110"/>
      <c r="E39" s="110"/>
      <c r="F39" s="110"/>
      <c r="G39" s="111"/>
      <c r="H39" s="112"/>
      <c r="I39" s="113"/>
      <c r="J39" s="113"/>
      <c r="K39" s="110"/>
      <c r="L39" s="110"/>
      <c r="M39" s="111"/>
      <c r="N39" s="111"/>
      <c r="O39" s="114" t="str">
        <f>IF(M39="","",Setup!$B$24-M39)</f>
        <v/>
      </c>
      <c r="P39" s="114" t="str">
        <f>IF(G39="","",IF(SUMIF('FY Deadlines'!$A$5:$A$14,IF(MONTH(G39)&gt;=4,YEAR(G39),YEAR(G39)-1),'FY Deadlines'!$F$5:$F$14)=0,"REVIEW FY",SUMIF('FY Deadlines'!$A$5:$A$14,IF(MONTH(G39)&gt;=4,YEAR(G39),YEAR(G39)-1),'FY Deadlines'!$F$5:$F$14)-Setup!$B$24))</f>
        <v/>
      </c>
      <c r="Q39" s="113"/>
      <c r="R39" s="115"/>
    </row>
    <row r="40" spans="1:18" ht="15" customHeight="1" x14ac:dyDescent="0.25">
      <c r="A40" s="109"/>
      <c r="B40" s="110"/>
      <c r="C40" s="110"/>
      <c r="D40" s="110"/>
      <c r="E40" s="110"/>
      <c r="F40" s="110"/>
      <c r="G40" s="111"/>
      <c r="H40" s="112"/>
      <c r="I40" s="113"/>
      <c r="J40" s="113"/>
      <c r="K40" s="110"/>
      <c r="L40" s="110"/>
      <c r="M40" s="111"/>
      <c r="N40" s="111"/>
      <c r="O40" s="114" t="str">
        <f>IF(M40="","",Setup!$B$24-M40)</f>
        <v/>
      </c>
      <c r="P40" s="114" t="str">
        <f>IF(G40="","",IF(SUMIF('FY Deadlines'!$A$5:$A$14,IF(MONTH(G40)&gt;=4,YEAR(G40),YEAR(G40)-1),'FY Deadlines'!$F$5:$F$14)=0,"REVIEW FY",SUMIF('FY Deadlines'!$A$5:$A$14,IF(MONTH(G40)&gt;=4,YEAR(G40),YEAR(G40)-1),'FY Deadlines'!$F$5:$F$14)-Setup!$B$24))</f>
        <v/>
      </c>
      <c r="Q40" s="113"/>
      <c r="R40" s="115"/>
    </row>
    <row r="41" spans="1:18" ht="15" customHeight="1" x14ac:dyDescent="0.25">
      <c r="A41" s="109"/>
      <c r="B41" s="110"/>
      <c r="C41" s="110"/>
      <c r="D41" s="110"/>
      <c r="E41" s="110"/>
      <c r="F41" s="110"/>
      <c r="G41" s="111"/>
      <c r="H41" s="112"/>
      <c r="I41" s="113"/>
      <c r="J41" s="113"/>
      <c r="K41" s="110"/>
      <c r="L41" s="110"/>
      <c r="M41" s="111"/>
      <c r="N41" s="111"/>
      <c r="O41" s="114" t="str">
        <f>IF(M41="","",Setup!$B$24-M41)</f>
        <v/>
      </c>
      <c r="P41" s="114" t="str">
        <f>IF(G41="","",IF(SUMIF('FY Deadlines'!$A$5:$A$14,IF(MONTH(G41)&gt;=4,YEAR(G41),YEAR(G41)-1),'FY Deadlines'!$F$5:$F$14)=0,"REVIEW FY",SUMIF('FY Deadlines'!$A$5:$A$14,IF(MONTH(G41)&gt;=4,YEAR(G41),YEAR(G41)-1),'FY Deadlines'!$F$5:$F$14)-Setup!$B$24))</f>
        <v/>
      </c>
      <c r="Q41" s="113"/>
      <c r="R41" s="115"/>
    </row>
    <row r="42" spans="1:18" ht="15" customHeight="1" x14ac:dyDescent="0.25">
      <c r="A42" s="109"/>
      <c r="B42" s="110"/>
      <c r="C42" s="110"/>
      <c r="D42" s="110"/>
      <c r="E42" s="110"/>
      <c r="F42" s="110"/>
      <c r="G42" s="111"/>
      <c r="H42" s="112"/>
      <c r="I42" s="113"/>
      <c r="J42" s="113"/>
      <c r="K42" s="110"/>
      <c r="L42" s="110"/>
      <c r="M42" s="111"/>
      <c r="N42" s="111"/>
      <c r="O42" s="114" t="str">
        <f>IF(M42="","",Setup!$B$24-M42)</f>
        <v/>
      </c>
      <c r="P42" s="114" t="str">
        <f>IF(G42="","",IF(SUMIF('FY Deadlines'!$A$5:$A$14,IF(MONTH(G42)&gt;=4,YEAR(G42),YEAR(G42)-1),'FY Deadlines'!$F$5:$F$14)=0,"REVIEW FY",SUMIF('FY Deadlines'!$A$5:$A$14,IF(MONTH(G42)&gt;=4,YEAR(G42),YEAR(G42)-1),'FY Deadlines'!$F$5:$F$14)-Setup!$B$24))</f>
        <v/>
      </c>
      <c r="Q42" s="113"/>
      <c r="R42" s="115"/>
    </row>
    <row r="43" spans="1:18" ht="15" customHeight="1" x14ac:dyDescent="0.25">
      <c r="A43" s="109"/>
      <c r="B43" s="110"/>
      <c r="C43" s="110"/>
      <c r="D43" s="110"/>
      <c r="E43" s="110"/>
      <c r="F43" s="110"/>
      <c r="G43" s="111"/>
      <c r="H43" s="112"/>
      <c r="I43" s="113"/>
      <c r="J43" s="113"/>
      <c r="K43" s="110"/>
      <c r="L43" s="110"/>
      <c r="M43" s="111"/>
      <c r="N43" s="111"/>
      <c r="O43" s="114" t="str">
        <f>IF(M43="","",Setup!$B$24-M43)</f>
        <v/>
      </c>
      <c r="P43" s="114" t="str">
        <f>IF(G43="","",IF(SUMIF('FY Deadlines'!$A$5:$A$14,IF(MONTH(G43)&gt;=4,YEAR(G43),YEAR(G43)-1),'FY Deadlines'!$F$5:$F$14)=0,"REVIEW FY",SUMIF('FY Deadlines'!$A$5:$A$14,IF(MONTH(G43)&gt;=4,YEAR(G43),YEAR(G43)-1),'FY Deadlines'!$F$5:$F$14)-Setup!$B$24))</f>
        <v/>
      </c>
      <c r="Q43" s="113"/>
      <c r="R43" s="115"/>
    </row>
    <row r="44" spans="1:18" ht="15" customHeight="1" x14ac:dyDescent="0.25">
      <c r="A44" s="109"/>
      <c r="B44" s="110"/>
      <c r="C44" s="110"/>
      <c r="D44" s="110"/>
      <c r="E44" s="110"/>
      <c r="F44" s="110"/>
      <c r="G44" s="111"/>
      <c r="H44" s="112"/>
      <c r="I44" s="113"/>
      <c r="J44" s="113"/>
      <c r="K44" s="110"/>
      <c r="L44" s="110"/>
      <c r="M44" s="111"/>
      <c r="N44" s="111"/>
      <c r="O44" s="114" t="str">
        <f>IF(M44="","",Setup!$B$24-M44)</f>
        <v/>
      </c>
      <c r="P44" s="114" t="str">
        <f>IF(G44="","",IF(SUMIF('FY Deadlines'!$A$5:$A$14,IF(MONTH(G44)&gt;=4,YEAR(G44),YEAR(G44)-1),'FY Deadlines'!$F$5:$F$14)=0,"REVIEW FY",SUMIF('FY Deadlines'!$A$5:$A$14,IF(MONTH(G44)&gt;=4,YEAR(G44),YEAR(G44)-1),'FY Deadlines'!$F$5:$F$14)-Setup!$B$24))</f>
        <v/>
      </c>
      <c r="Q44" s="113"/>
      <c r="R44" s="115"/>
    </row>
    <row r="45" spans="1:18" ht="15" customHeight="1" x14ac:dyDescent="0.25">
      <c r="A45" s="109"/>
      <c r="B45" s="110"/>
      <c r="C45" s="110"/>
      <c r="D45" s="110"/>
      <c r="E45" s="110"/>
      <c r="F45" s="110"/>
      <c r="G45" s="111"/>
      <c r="H45" s="112"/>
      <c r="I45" s="113"/>
      <c r="J45" s="113"/>
      <c r="K45" s="110"/>
      <c r="L45" s="110"/>
      <c r="M45" s="111"/>
      <c r="N45" s="111"/>
      <c r="O45" s="114" t="str">
        <f>IF(M45="","",Setup!$B$24-M45)</f>
        <v/>
      </c>
      <c r="P45" s="114" t="str">
        <f>IF(G45="","",IF(SUMIF('FY Deadlines'!$A$5:$A$14,IF(MONTH(G45)&gt;=4,YEAR(G45),YEAR(G45)-1),'FY Deadlines'!$F$5:$F$14)=0,"REVIEW FY",SUMIF('FY Deadlines'!$A$5:$A$14,IF(MONTH(G45)&gt;=4,YEAR(G45),YEAR(G45)-1),'FY Deadlines'!$F$5:$F$14)-Setup!$B$24))</f>
        <v/>
      </c>
      <c r="Q45" s="113"/>
      <c r="R45" s="115"/>
    </row>
    <row r="46" spans="1:18" ht="15" customHeight="1" x14ac:dyDescent="0.25">
      <c r="A46" s="109"/>
      <c r="B46" s="110"/>
      <c r="C46" s="110"/>
      <c r="D46" s="110"/>
      <c r="E46" s="110"/>
      <c r="F46" s="110"/>
      <c r="G46" s="111"/>
      <c r="H46" s="112"/>
      <c r="I46" s="113"/>
      <c r="J46" s="113"/>
      <c r="K46" s="110"/>
      <c r="L46" s="110"/>
      <c r="M46" s="111"/>
      <c r="N46" s="111"/>
      <c r="O46" s="114" t="str">
        <f>IF(M46="","",Setup!$B$24-M46)</f>
        <v/>
      </c>
      <c r="P46" s="114" t="str">
        <f>IF(G46="","",IF(SUMIF('FY Deadlines'!$A$5:$A$14,IF(MONTH(G46)&gt;=4,YEAR(G46),YEAR(G46)-1),'FY Deadlines'!$F$5:$F$14)=0,"REVIEW FY",SUMIF('FY Deadlines'!$A$5:$A$14,IF(MONTH(G46)&gt;=4,YEAR(G46),YEAR(G46)-1),'FY Deadlines'!$F$5:$F$14)-Setup!$B$24))</f>
        <v/>
      </c>
      <c r="Q46" s="113"/>
      <c r="R46" s="115"/>
    </row>
    <row r="47" spans="1:18" ht="15" customHeight="1" x14ac:dyDescent="0.25">
      <c r="A47" s="109"/>
      <c r="B47" s="110"/>
      <c r="C47" s="110"/>
      <c r="D47" s="110"/>
      <c r="E47" s="110"/>
      <c r="F47" s="110"/>
      <c r="G47" s="111"/>
      <c r="H47" s="112"/>
      <c r="I47" s="113"/>
      <c r="J47" s="113"/>
      <c r="K47" s="110"/>
      <c r="L47" s="110"/>
      <c r="M47" s="111"/>
      <c r="N47" s="111"/>
      <c r="O47" s="114" t="str">
        <f>IF(M47="","",Setup!$B$24-M47)</f>
        <v/>
      </c>
      <c r="P47" s="114" t="str">
        <f>IF(G47="","",IF(SUMIF('FY Deadlines'!$A$5:$A$14,IF(MONTH(G47)&gt;=4,YEAR(G47),YEAR(G47)-1),'FY Deadlines'!$F$5:$F$14)=0,"REVIEW FY",SUMIF('FY Deadlines'!$A$5:$A$14,IF(MONTH(G47)&gt;=4,YEAR(G47),YEAR(G47)-1),'FY Deadlines'!$F$5:$F$14)-Setup!$B$24))</f>
        <v/>
      </c>
      <c r="Q47" s="113"/>
      <c r="R47" s="115"/>
    </row>
    <row r="48" spans="1:18" ht="15" customHeight="1" x14ac:dyDescent="0.25">
      <c r="A48" s="109"/>
      <c r="B48" s="110"/>
      <c r="C48" s="110"/>
      <c r="D48" s="110"/>
      <c r="E48" s="110"/>
      <c r="F48" s="110"/>
      <c r="G48" s="111"/>
      <c r="H48" s="112"/>
      <c r="I48" s="113"/>
      <c r="J48" s="113"/>
      <c r="K48" s="110"/>
      <c r="L48" s="110"/>
      <c r="M48" s="111"/>
      <c r="N48" s="111"/>
      <c r="O48" s="114" t="str">
        <f>IF(M48="","",Setup!$B$24-M48)</f>
        <v/>
      </c>
      <c r="P48" s="114" t="str">
        <f>IF(G48="","",IF(SUMIF('FY Deadlines'!$A$5:$A$14,IF(MONTH(G48)&gt;=4,YEAR(G48),YEAR(G48)-1),'FY Deadlines'!$F$5:$F$14)=0,"REVIEW FY",SUMIF('FY Deadlines'!$A$5:$A$14,IF(MONTH(G48)&gt;=4,YEAR(G48),YEAR(G48)-1),'FY Deadlines'!$F$5:$F$14)-Setup!$B$24))</f>
        <v/>
      </c>
      <c r="Q48" s="113"/>
      <c r="R48" s="115"/>
    </row>
    <row r="49" spans="1:18" ht="15" customHeight="1" x14ac:dyDescent="0.25">
      <c r="A49" s="109"/>
      <c r="B49" s="110"/>
      <c r="C49" s="110"/>
      <c r="D49" s="110"/>
      <c r="E49" s="110"/>
      <c r="F49" s="110"/>
      <c r="G49" s="111"/>
      <c r="H49" s="112"/>
      <c r="I49" s="113"/>
      <c r="J49" s="113"/>
      <c r="K49" s="110"/>
      <c r="L49" s="110"/>
      <c r="M49" s="111"/>
      <c r="N49" s="111"/>
      <c r="O49" s="114" t="str">
        <f>IF(M49="","",Setup!$B$24-M49)</f>
        <v/>
      </c>
      <c r="P49" s="114" t="str">
        <f>IF(G49="","",IF(SUMIF('FY Deadlines'!$A$5:$A$14,IF(MONTH(G49)&gt;=4,YEAR(G49),YEAR(G49)-1),'FY Deadlines'!$F$5:$F$14)=0,"REVIEW FY",SUMIF('FY Deadlines'!$A$5:$A$14,IF(MONTH(G49)&gt;=4,YEAR(G49),YEAR(G49)-1),'FY Deadlines'!$F$5:$F$14)-Setup!$B$24))</f>
        <v/>
      </c>
      <c r="Q49" s="113"/>
      <c r="R49" s="115"/>
    </row>
    <row r="50" spans="1:18" ht="15" customHeight="1" x14ac:dyDescent="0.25">
      <c r="A50" s="109"/>
      <c r="B50" s="110"/>
      <c r="C50" s="110"/>
      <c r="D50" s="110"/>
      <c r="E50" s="110"/>
      <c r="F50" s="110"/>
      <c r="G50" s="111"/>
      <c r="H50" s="112"/>
      <c r="I50" s="113"/>
      <c r="J50" s="113"/>
      <c r="K50" s="110"/>
      <c r="L50" s="110"/>
      <c r="M50" s="111"/>
      <c r="N50" s="111"/>
      <c r="O50" s="114" t="str">
        <f>IF(M50="","",Setup!$B$24-M50)</f>
        <v/>
      </c>
      <c r="P50" s="114" t="str">
        <f>IF(G50="","",IF(SUMIF('FY Deadlines'!$A$5:$A$14,IF(MONTH(G50)&gt;=4,YEAR(G50),YEAR(G50)-1),'FY Deadlines'!$F$5:$F$14)=0,"REVIEW FY",SUMIF('FY Deadlines'!$A$5:$A$14,IF(MONTH(G50)&gt;=4,YEAR(G50),YEAR(G50)-1),'FY Deadlines'!$F$5:$F$14)-Setup!$B$24))</f>
        <v/>
      </c>
      <c r="Q50" s="113"/>
      <c r="R50" s="115"/>
    </row>
    <row r="51" spans="1:18" ht="15" customHeight="1" x14ac:dyDescent="0.25">
      <c r="A51" s="109"/>
      <c r="B51" s="110"/>
      <c r="C51" s="110"/>
      <c r="D51" s="110"/>
      <c r="E51" s="110"/>
      <c r="F51" s="110"/>
      <c r="G51" s="111"/>
      <c r="H51" s="112"/>
      <c r="I51" s="113"/>
      <c r="J51" s="113"/>
      <c r="K51" s="110"/>
      <c r="L51" s="110"/>
      <c r="M51" s="111"/>
      <c r="N51" s="111"/>
      <c r="O51" s="114" t="str">
        <f>IF(M51="","",Setup!$B$24-M51)</f>
        <v/>
      </c>
      <c r="P51" s="114" t="str">
        <f>IF(G51="","",IF(SUMIF('FY Deadlines'!$A$5:$A$14,IF(MONTH(G51)&gt;=4,YEAR(G51),YEAR(G51)-1),'FY Deadlines'!$F$5:$F$14)=0,"REVIEW FY",SUMIF('FY Deadlines'!$A$5:$A$14,IF(MONTH(G51)&gt;=4,YEAR(G51),YEAR(G51)-1),'FY Deadlines'!$F$5:$F$14)-Setup!$B$24))</f>
        <v/>
      </c>
      <c r="Q51" s="113"/>
      <c r="R51" s="115"/>
    </row>
    <row r="52" spans="1:18" ht="15" customHeight="1" x14ac:dyDescent="0.25">
      <c r="A52" s="109"/>
      <c r="B52" s="110"/>
      <c r="C52" s="110"/>
      <c r="D52" s="110"/>
      <c r="E52" s="110"/>
      <c r="F52" s="110"/>
      <c r="G52" s="111"/>
      <c r="H52" s="112"/>
      <c r="I52" s="113"/>
      <c r="J52" s="113"/>
      <c r="K52" s="110"/>
      <c r="L52" s="110"/>
      <c r="M52" s="111"/>
      <c r="N52" s="111"/>
      <c r="O52" s="114" t="str">
        <f>IF(M52="","",Setup!$B$24-M52)</f>
        <v/>
      </c>
      <c r="P52" s="114" t="str">
        <f>IF(G52="","",IF(SUMIF('FY Deadlines'!$A$5:$A$14,IF(MONTH(G52)&gt;=4,YEAR(G52),YEAR(G52)-1),'FY Deadlines'!$F$5:$F$14)=0,"REVIEW FY",SUMIF('FY Deadlines'!$A$5:$A$14,IF(MONTH(G52)&gt;=4,YEAR(G52),YEAR(G52)-1),'FY Deadlines'!$F$5:$F$14)-Setup!$B$24))</f>
        <v/>
      </c>
      <c r="Q52" s="113"/>
      <c r="R52" s="115"/>
    </row>
    <row r="53" spans="1:18" ht="15" customHeight="1" x14ac:dyDescent="0.25">
      <c r="A53" s="109"/>
      <c r="B53" s="110"/>
      <c r="C53" s="110"/>
      <c r="D53" s="110"/>
      <c r="E53" s="110"/>
      <c r="F53" s="110"/>
      <c r="G53" s="111"/>
      <c r="H53" s="112"/>
      <c r="I53" s="113"/>
      <c r="J53" s="113"/>
      <c r="K53" s="110"/>
      <c r="L53" s="110"/>
      <c r="M53" s="111"/>
      <c r="N53" s="111"/>
      <c r="O53" s="114" t="str">
        <f>IF(M53="","",Setup!$B$24-M53)</f>
        <v/>
      </c>
      <c r="P53" s="114" t="str">
        <f>IF(G53="","",IF(SUMIF('FY Deadlines'!$A$5:$A$14,IF(MONTH(G53)&gt;=4,YEAR(G53),YEAR(G53)-1),'FY Deadlines'!$F$5:$F$14)=0,"REVIEW FY",SUMIF('FY Deadlines'!$A$5:$A$14,IF(MONTH(G53)&gt;=4,YEAR(G53),YEAR(G53)-1),'FY Deadlines'!$F$5:$F$14)-Setup!$B$24))</f>
        <v/>
      </c>
      <c r="Q53" s="113"/>
      <c r="R53" s="115"/>
    </row>
    <row r="54" spans="1:18" ht="15" customHeight="1" x14ac:dyDescent="0.25">
      <c r="A54" s="109"/>
      <c r="B54" s="110"/>
      <c r="C54" s="110"/>
      <c r="D54" s="110"/>
      <c r="E54" s="110"/>
      <c r="F54" s="110"/>
      <c r="G54" s="111"/>
      <c r="H54" s="112"/>
      <c r="I54" s="113"/>
      <c r="J54" s="113"/>
      <c r="K54" s="110"/>
      <c r="L54" s="110"/>
      <c r="M54" s="111"/>
      <c r="N54" s="111"/>
      <c r="O54" s="114" t="str">
        <f>IF(M54="","",Setup!$B$24-M54)</f>
        <v/>
      </c>
      <c r="P54" s="114" t="str">
        <f>IF(G54="","",IF(SUMIF('FY Deadlines'!$A$5:$A$14,IF(MONTH(G54)&gt;=4,YEAR(G54),YEAR(G54)-1),'FY Deadlines'!$F$5:$F$14)=0,"REVIEW FY",SUMIF('FY Deadlines'!$A$5:$A$14,IF(MONTH(G54)&gt;=4,YEAR(G54),YEAR(G54)-1),'FY Deadlines'!$F$5:$F$14)-Setup!$B$24))</f>
        <v/>
      </c>
      <c r="Q54" s="113"/>
      <c r="R54" s="115"/>
    </row>
    <row r="55" spans="1:18" ht="15" customHeight="1" x14ac:dyDescent="0.25">
      <c r="A55" s="109"/>
      <c r="B55" s="110"/>
      <c r="C55" s="110"/>
      <c r="D55" s="110"/>
      <c r="E55" s="110"/>
      <c r="F55" s="110"/>
      <c r="G55" s="111"/>
      <c r="H55" s="112"/>
      <c r="I55" s="113"/>
      <c r="J55" s="113"/>
      <c r="K55" s="110"/>
      <c r="L55" s="110"/>
      <c r="M55" s="111"/>
      <c r="N55" s="111"/>
      <c r="O55" s="114" t="str">
        <f>IF(M55="","",Setup!$B$24-M55)</f>
        <v/>
      </c>
      <c r="P55" s="114" t="str">
        <f>IF(G55="","",IF(SUMIF('FY Deadlines'!$A$5:$A$14,IF(MONTH(G55)&gt;=4,YEAR(G55),YEAR(G55)-1),'FY Deadlines'!$F$5:$F$14)=0,"REVIEW FY",SUMIF('FY Deadlines'!$A$5:$A$14,IF(MONTH(G55)&gt;=4,YEAR(G55),YEAR(G55)-1),'FY Deadlines'!$F$5:$F$14)-Setup!$B$24))</f>
        <v/>
      </c>
      <c r="Q55" s="113"/>
      <c r="R55" s="115"/>
    </row>
    <row r="56" spans="1:18" ht="15" customHeight="1" x14ac:dyDescent="0.25">
      <c r="A56" s="109"/>
      <c r="B56" s="110"/>
      <c r="C56" s="110"/>
      <c r="D56" s="110"/>
      <c r="E56" s="110"/>
      <c r="F56" s="110"/>
      <c r="G56" s="111"/>
      <c r="H56" s="112"/>
      <c r="I56" s="113"/>
      <c r="J56" s="113"/>
      <c r="K56" s="110"/>
      <c r="L56" s="110"/>
      <c r="M56" s="111"/>
      <c r="N56" s="111"/>
      <c r="O56" s="114" t="str">
        <f>IF(M56="","",Setup!$B$24-M56)</f>
        <v/>
      </c>
      <c r="P56" s="114" t="str">
        <f>IF(G56="","",IF(SUMIF('FY Deadlines'!$A$5:$A$14,IF(MONTH(G56)&gt;=4,YEAR(G56),YEAR(G56)-1),'FY Deadlines'!$F$5:$F$14)=0,"REVIEW FY",SUMIF('FY Deadlines'!$A$5:$A$14,IF(MONTH(G56)&gt;=4,YEAR(G56),YEAR(G56)-1),'FY Deadlines'!$F$5:$F$14)-Setup!$B$24))</f>
        <v/>
      </c>
      <c r="Q56" s="113"/>
      <c r="R56" s="115"/>
    </row>
    <row r="57" spans="1:18" ht="15" customHeight="1" x14ac:dyDescent="0.25">
      <c r="A57" s="109"/>
      <c r="B57" s="110"/>
      <c r="C57" s="110"/>
      <c r="D57" s="110"/>
      <c r="E57" s="110"/>
      <c r="F57" s="110"/>
      <c r="G57" s="111"/>
      <c r="H57" s="112"/>
      <c r="I57" s="113"/>
      <c r="J57" s="113"/>
      <c r="K57" s="110"/>
      <c r="L57" s="110"/>
      <c r="M57" s="111"/>
      <c r="N57" s="111"/>
      <c r="O57" s="114" t="str">
        <f>IF(M57="","",Setup!$B$24-M57)</f>
        <v/>
      </c>
      <c r="P57" s="114" t="str">
        <f>IF(G57="","",IF(SUMIF('FY Deadlines'!$A$5:$A$14,IF(MONTH(G57)&gt;=4,YEAR(G57),YEAR(G57)-1),'FY Deadlines'!$F$5:$F$14)=0,"REVIEW FY",SUMIF('FY Deadlines'!$A$5:$A$14,IF(MONTH(G57)&gt;=4,YEAR(G57),YEAR(G57)-1),'FY Deadlines'!$F$5:$F$14)-Setup!$B$24))</f>
        <v/>
      </c>
      <c r="Q57" s="113"/>
      <c r="R57" s="115"/>
    </row>
    <row r="58" spans="1:18" ht="15" customHeight="1" x14ac:dyDescent="0.25">
      <c r="A58" s="109"/>
      <c r="B58" s="110"/>
      <c r="C58" s="110"/>
      <c r="D58" s="110"/>
      <c r="E58" s="110"/>
      <c r="F58" s="110"/>
      <c r="G58" s="111"/>
      <c r="H58" s="112"/>
      <c r="I58" s="113"/>
      <c r="J58" s="113"/>
      <c r="K58" s="110"/>
      <c r="L58" s="110"/>
      <c r="M58" s="111"/>
      <c r="N58" s="111"/>
      <c r="O58" s="114" t="str">
        <f>IF(M58="","",Setup!$B$24-M58)</f>
        <v/>
      </c>
      <c r="P58" s="114" t="str">
        <f>IF(G58="","",IF(SUMIF('FY Deadlines'!$A$5:$A$14,IF(MONTH(G58)&gt;=4,YEAR(G58),YEAR(G58)-1),'FY Deadlines'!$F$5:$F$14)=0,"REVIEW FY",SUMIF('FY Deadlines'!$A$5:$A$14,IF(MONTH(G58)&gt;=4,YEAR(G58),YEAR(G58)-1),'FY Deadlines'!$F$5:$F$14)-Setup!$B$24))</f>
        <v/>
      </c>
      <c r="Q58" s="113"/>
      <c r="R58" s="115"/>
    </row>
    <row r="59" spans="1:18" ht="15" customHeight="1" x14ac:dyDescent="0.25">
      <c r="A59" s="109"/>
      <c r="B59" s="110"/>
      <c r="C59" s="110"/>
      <c r="D59" s="110"/>
      <c r="E59" s="110"/>
      <c r="F59" s="110"/>
      <c r="G59" s="111"/>
      <c r="H59" s="112"/>
      <c r="I59" s="113"/>
      <c r="J59" s="113"/>
      <c r="K59" s="110"/>
      <c r="L59" s="110"/>
      <c r="M59" s="111"/>
      <c r="N59" s="111"/>
      <c r="O59" s="114" t="str">
        <f>IF(M59="","",Setup!$B$24-M59)</f>
        <v/>
      </c>
      <c r="P59" s="114" t="str">
        <f>IF(G59="","",IF(SUMIF('FY Deadlines'!$A$5:$A$14,IF(MONTH(G59)&gt;=4,YEAR(G59),YEAR(G59)-1),'FY Deadlines'!$F$5:$F$14)=0,"REVIEW FY",SUMIF('FY Deadlines'!$A$5:$A$14,IF(MONTH(G59)&gt;=4,YEAR(G59),YEAR(G59)-1),'FY Deadlines'!$F$5:$F$14)-Setup!$B$24))</f>
        <v/>
      </c>
      <c r="Q59" s="113"/>
      <c r="R59" s="115"/>
    </row>
    <row r="60" spans="1:18" ht="15" customHeight="1" x14ac:dyDescent="0.25">
      <c r="A60" s="109"/>
      <c r="B60" s="110"/>
      <c r="C60" s="110"/>
      <c r="D60" s="110"/>
      <c r="E60" s="110"/>
      <c r="F60" s="110"/>
      <c r="G60" s="111"/>
      <c r="H60" s="112"/>
      <c r="I60" s="113"/>
      <c r="J60" s="113"/>
      <c r="K60" s="110"/>
      <c r="L60" s="110"/>
      <c r="M60" s="111"/>
      <c r="N60" s="111"/>
      <c r="O60" s="114" t="str">
        <f>IF(M60="","",Setup!$B$24-M60)</f>
        <v/>
      </c>
      <c r="P60" s="114" t="str">
        <f>IF(G60="","",IF(SUMIF('FY Deadlines'!$A$5:$A$14,IF(MONTH(G60)&gt;=4,YEAR(G60),YEAR(G60)-1),'FY Deadlines'!$F$5:$F$14)=0,"REVIEW FY",SUMIF('FY Deadlines'!$A$5:$A$14,IF(MONTH(G60)&gt;=4,YEAR(G60),YEAR(G60)-1),'FY Deadlines'!$F$5:$F$14)-Setup!$B$24))</f>
        <v/>
      </c>
      <c r="Q60" s="113"/>
      <c r="R60" s="115"/>
    </row>
    <row r="61" spans="1:18" ht="15" customHeight="1" x14ac:dyDescent="0.25">
      <c r="A61" s="109"/>
      <c r="B61" s="110"/>
      <c r="C61" s="110"/>
      <c r="D61" s="110"/>
      <c r="E61" s="110"/>
      <c r="F61" s="110"/>
      <c r="G61" s="111"/>
      <c r="H61" s="112"/>
      <c r="I61" s="113"/>
      <c r="J61" s="113"/>
      <c r="K61" s="110"/>
      <c r="L61" s="110"/>
      <c r="M61" s="111"/>
      <c r="N61" s="111"/>
      <c r="O61" s="114" t="str">
        <f>IF(M61="","",Setup!$B$24-M61)</f>
        <v/>
      </c>
      <c r="P61" s="114" t="str">
        <f>IF(G61="","",IF(SUMIF('FY Deadlines'!$A$5:$A$14,IF(MONTH(G61)&gt;=4,YEAR(G61),YEAR(G61)-1),'FY Deadlines'!$F$5:$F$14)=0,"REVIEW FY",SUMIF('FY Deadlines'!$A$5:$A$14,IF(MONTH(G61)&gt;=4,YEAR(G61),YEAR(G61)-1),'FY Deadlines'!$F$5:$F$14)-Setup!$B$24))</f>
        <v/>
      </c>
      <c r="Q61" s="113"/>
      <c r="R61" s="115"/>
    </row>
    <row r="62" spans="1:18" ht="15" customHeight="1" x14ac:dyDescent="0.25">
      <c r="A62" s="109"/>
      <c r="B62" s="110"/>
      <c r="C62" s="110"/>
      <c r="D62" s="110"/>
      <c r="E62" s="110"/>
      <c r="F62" s="110"/>
      <c r="G62" s="111"/>
      <c r="H62" s="112"/>
      <c r="I62" s="113"/>
      <c r="J62" s="113"/>
      <c r="K62" s="110"/>
      <c r="L62" s="110"/>
      <c r="M62" s="111"/>
      <c r="N62" s="111"/>
      <c r="O62" s="114" t="str">
        <f>IF(M62="","",Setup!$B$24-M62)</f>
        <v/>
      </c>
      <c r="P62" s="114" t="str">
        <f>IF(G62="","",IF(SUMIF('FY Deadlines'!$A$5:$A$14,IF(MONTH(G62)&gt;=4,YEAR(G62),YEAR(G62)-1),'FY Deadlines'!$F$5:$F$14)=0,"REVIEW FY",SUMIF('FY Deadlines'!$A$5:$A$14,IF(MONTH(G62)&gt;=4,YEAR(G62),YEAR(G62)-1),'FY Deadlines'!$F$5:$F$14)-Setup!$B$24))</f>
        <v/>
      </c>
      <c r="Q62" s="113"/>
      <c r="R62" s="115"/>
    </row>
    <row r="63" spans="1:18" ht="15" customHeight="1" x14ac:dyDescent="0.25">
      <c r="A63" s="109"/>
      <c r="B63" s="110"/>
      <c r="C63" s="110"/>
      <c r="D63" s="110"/>
      <c r="E63" s="110"/>
      <c r="F63" s="110"/>
      <c r="G63" s="111"/>
      <c r="H63" s="112"/>
      <c r="I63" s="113"/>
      <c r="J63" s="113"/>
      <c r="K63" s="110"/>
      <c r="L63" s="110"/>
      <c r="M63" s="111"/>
      <c r="N63" s="111"/>
      <c r="O63" s="114" t="str">
        <f>IF(M63="","",Setup!$B$24-M63)</f>
        <v/>
      </c>
      <c r="P63" s="114" t="str">
        <f>IF(G63="","",IF(SUMIF('FY Deadlines'!$A$5:$A$14,IF(MONTH(G63)&gt;=4,YEAR(G63),YEAR(G63)-1),'FY Deadlines'!$F$5:$F$14)=0,"REVIEW FY",SUMIF('FY Deadlines'!$A$5:$A$14,IF(MONTH(G63)&gt;=4,YEAR(G63),YEAR(G63)-1),'FY Deadlines'!$F$5:$F$14)-Setup!$B$24))</f>
        <v/>
      </c>
      <c r="Q63" s="113"/>
      <c r="R63" s="115"/>
    </row>
    <row r="64" spans="1:18" ht="15" customHeight="1" x14ac:dyDescent="0.25">
      <c r="A64" s="109"/>
      <c r="B64" s="110"/>
      <c r="C64" s="110"/>
      <c r="D64" s="110"/>
      <c r="E64" s="110"/>
      <c r="F64" s="110"/>
      <c r="G64" s="111"/>
      <c r="H64" s="112"/>
      <c r="I64" s="113"/>
      <c r="J64" s="113"/>
      <c r="K64" s="110"/>
      <c r="L64" s="110"/>
      <c r="M64" s="111"/>
      <c r="N64" s="111"/>
      <c r="O64" s="114" t="str">
        <f>IF(M64="","",Setup!$B$24-M64)</f>
        <v/>
      </c>
      <c r="P64" s="114" t="str">
        <f>IF(G64="","",IF(SUMIF('FY Deadlines'!$A$5:$A$14,IF(MONTH(G64)&gt;=4,YEAR(G64),YEAR(G64)-1),'FY Deadlines'!$F$5:$F$14)=0,"REVIEW FY",SUMIF('FY Deadlines'!$A$5:$A$14,IF(MONTH(G64)&gt;=4,YEAR(G64),YEAR(G64)-1),'FY Deadlines'!$F$5:$F$14)-Setup!$B$24))</f>
        <v/>
      </c>
      <c r="Q64" s="113"/>
      <c r="R64" s="115"/>
    </row>
    <row r="65" spans="1:18" ht="15" customHeight="1" x14ac:dyDescent="0.25">
      <c r="A65" s="109"/>
      <c r="B65" s="110"/>
      <c r="C65" s="110"/>
      <c r="D65" s="110"/>
      <c r="E65" s="110"/>
      <c r="F65" s="110"/>
      <c r="G65" s="111"/>
      <c r="H65" s="112"/>
      <c r="I65" s="113"/>
      <c r="J65" s="113"/>
      <c r="K65" s="110"/>
      <c r="L65" s="110"/>
      <c r="M65" s="111"/>
      <c r="N65" s="111"/>
      <c r="O65" s="114" t="str">
        <f>IF(M65="","",Setup!$B$24-M65)</f>
        <v/>
      </c>
      <c r="P65" s="114" t="str">
        <f>IF(G65="","",IF(SUMIF('FY Deadlines'!$A$5:$A$14,IF(MONTH(G65)&gt;=4,YEAR(G65),YEAR(G65)-1),'FY Deadlines'!$F$5:$F$14)=0,"REVIEW FY",SUMIF('FY Deadlines'!$A$5:$A$14,IF(MONTH(G65)&gt;=4,YEAR(G65),YEAR(G65)-1),'FY Deadlines'!$F$5:$F$14)-Setup!$B$24))</f>
        <v/>
      </c>
      <c r="Q65" s="113"/>
      <c r="R65" s="115"/>
    </row>
    <row r="66" spans="1:18" ht="15" customHeight="1" x14ac:dyDescent="0.25">
      <c r="A66" s="109"/>
      <c r="B66" s="110"/>
      <c r="C66" s="110"/>
      <c r="D66" s="110"/>
      <c r="E66" s="110"/>
      <c r="F66" s="110"/>
      <c r="G66" s="111"/>
      <c r="H66" s="112"/>
      <c r="I66" s="113"/>
      <c r="J66" s="113"/>
      <c r="K66" s="110"/>
      <c r="L66" s="110"/>
      <c r="M66" s="111"/>
      <c r="N66" s="111"/>
      <c r="O66" s="114" t="str">
        <f>IF(M66="","",Setup!$B$24-M66)</f>
        <v/>
      </c>
      <c r="P66" s="114" t="str">
        <f>IF(G66="","",IF(SUMIF('FY Deadlines'!$A$5:$A$14,IF(MONTH(G66)&gt;=4,YEAR(G66),YEAR(G66)-1),'FY Deadlines'!$F$5:$F$14)=0,"REVIEW FY",SUMIF('FY Deadlines'!$A$5:$A$14,IF(MONTH(G66)&gt;=4,YEAR(G66),YEAR(G66)-1),'FY Deadlines'!$F$5:$F$14)-Setup!$B$24))</f>
        <v/>
      </c>
      <c r="Q66" s="113"/>
      <c r="R66" s="115"/>
    </row>
    <row r="67" spans="1:18" ht="15" customHeight="1" x14ac:dyDescent="0.25">
      <c r="A67" s="109"/>
      <c r="B67" s="110"/>
      <c r="C67" s="110"/>
      <c r="D67" s="110"/>
      <c r="E67" s="110"/>
      <c r="F67" s="110"/>
      <c r="G67" s="111"/>
      <c r="H67" s="112"/>
      <c r="I67" s="113"/>
      <c r="J67" s="113"/>
      <c r="K67" s="110"/>
      <c r="L67" s="110"/>
      <c r="M67" s="111"/>
      <c r="N67" s="111"/>
      <c r="O67" s="114" t="str">
        <f>IF(M67="","",Setup!$B$24-M67)</f>
        <v/>
      </c>
      <c r="P67" s="114" t="str">
        <f>IF(G67="","",IF(SUMIF('FY Deadlines'!$A$5:$A$14,IF(MONTH(G67)&gt;=4,YEAR(G67),YEAR(G67)-1),'FY Deadlines'!$F$5:$F$14)=0,"REVIEW FY",SUMIF('FY Deadlines'!$A$5:$A$14,IF(MONTH(G67)&gt;=4,YEAR(G67),YEAR(G67)-1),'FY Deadlines'!$F$5:$F$14)-Setup!$B$24))</f>
        <v/>
      </c>
      <c r="Q67" s="113"/>
      <c r="R67" s="115"/>
    </row>
    <row r="68" spans="1:18" ht="15" customHeight="1" x14ac:dyDescent="0.25">
      <c r="A68" s="109"/>
      <c r="B68" s="110"/>
      <c r="C68" s="110"/>
      <c r="D68" s="110"/>
      <c r="E68" s="110"/>
      <c r="F68" s="110"/>
      <c r="G68" s="111"/>
      <c r="H68" s="112"/>
      <c r="I68" s="113"/>
      <c r="J68" s="113"/>
      <c r="K68" s="110"/>
      <c r="L68" s="110"/>
      <c r="M68" s="111"/>
      <c r="N68" s="111"/>
      <c r="O68" s="114" t="str">
        <f>IF(M68="","",Setup!$B$24-M68)</f>
        <v/>
      </c>
      <c r="P68" s="114" t="str">
        <f>IF(G68="","",IF(SUMIF('FY Deadlines'!$A$5:$A$14,IF(MONTH(G68)&gt;=4,YEAR(G68),YEAR(G68)-1),'FY Deadlines'!$F$5:$F$14)=0,"REVIEW FY",SUMIF('FY Deadlines'!$A$5:$A$14,IF(MONTH(G68)&gt;=4,YEAR(G68),YEAR(G68)-1),'FY Deadlines'!$F$5:$F$14)-Setup!$B$24))</f>
        <v/>
      </c>
      <c r="Q68" s="113"/>
      <c r="R68" s="115"/>
    </row>
    <row r="69" spans="1:18" ht="15" customHeight="1" x14ac:dyDescent="0.25">
      <c r="A69" s="109"/>
      <c r="B69" s="110"/>
      <c r="C69" s="110"/>
      <c r="D69" s="110"/>
      <c r="E69" s="110"/>
      <c r="F69" s="110"/>
      <c r="G69" s="111"/>
      <c r="H69" s="112"/>
      <c r="I69" s="113"/>
      <c r="J69" s="113"/>
      <c r="K69" s="110"/>
      <c r="L69" s="110"/>
      <c r="M69" s="111"/>
      <c r="N69" s="111"/>
      <c r="O69" s="114" t="str">
        <f>IF(M69="","",Setup!$B$24-M69)</f>
        <v/>
      </c>
      <c r="P69" s="114" t="str">
        <f>IF(G69="","",IF(SUMIF('FY Deadlines'!$A$5:$A$14,IF(MONTH(G69)&gt;=4,YEAR(G69),YEAR(G69)-1),'FY Deadlines'!$F$5:$F$14)=0,"REVIEW FY",SUMIF('FY Deadlines'!$A$5:$A$14,IF(MONTH(G69)&gt;=4,YEAR(G69),YEAR(G69)-1),'FY Deadlines'!$F$5:$F$14)-Setup!$B$24))</f>
        <v/>
      </c>
      <c r="Q69" s="113"/>
      <c r="R69" s="115"/>
    </row>
    <row r="70" spans="1:18" ht="15" customHeight="1" x14ac:dyDescent="0.25">
      <c r="A70" s="109"/>
      <c r="B70" s="110"/>
      <c r="C70" s="110"/>
      <c r="D70" s="110"/>
      <c r="E70" s="110"/>
      <c r="F70" s="110"/>
      <c r="G70" s="111"/>
      <c r="H70" s="112"/>
      <c r="I70" s="113"/>
      <c r="J70" s="113"/>
      <c r="K70" s="110"/>
      <c r="L70" s="110"/>
      <c r="M70" s="111"/>
      <c r="N70" s="111"/>
      <c r="O70" s="114" t="str">
        <f>IF(M70="","",Setup!$B$24-M70)</f>
        <v/>
      </c>
      <c r="P70" s="114" t="str">
        <f>IF(G70="","",IF(SUMIF('FY Deadlines'!$A$5:$A$14,IF(MONTH(G70)&gt;=4,YEAR(G70),YEAR(G70)-1),'FY Deadlines'!$F$5:$F$14)=0,"REVIEW FY",SUMIF('FY Deadlines'!$A$5:$A$14,IF(MONTH(G70)&gt;=4,YEAR(G70),YEAR(G70)-1),'FY Deadlines'!$F$5:$F$14)-Setup!$B$24))</f>
        <v/>
      </c>
      <c r="Q70" s="113"/>
      <c r="R70" s="115"/>
    </row>
    <row r="71" spans="1:18" ht="15" customHeight="1" x14ac:dyDescent="0.25">
      <c r="A71" s="109"/>
      <c r="B71" s="110"/>
      <c r="C71" s="110"/>
      <c r="D71" s="110"/>
      <c r="E71" s="110"/>
      <c r="F71" s="110"/>
      <c r="G71" s="111"/>
      <c r="H71" s="112"/>
      <c r="I71" s="113"/>
      <c r="J71" s="113"/>
      <c r="K71" s="110"/>
      <c r="L71" s="110"/>
      <c r="M71" s="111"/>
      <c r="N71" s="111"/>
      <c r="O71" s="114" t="str">
        <f>IF(M71="","",Setup!$B$24-M71)</f>
        <v/>
      </c>
      <c r="P71" s="114" t="str">
        <f>IF(G71="","",IF(SUMIF('FY Deadlines'!$A$5:$A$14,IF(MONTH(G71)&gt;=4,YEAR(G71),YEAR(G71)-1),'FY Deadlines'!$F$5:$F$14)=0,"REVIEW FY",SUMIF('FY Deadlines'!$A$5:$A$14,IF(MONTH(G71)&gt;=4,YEAR(G71),YEAR(G71)-1),'FY Deadlines'!$F$5:$F$14)-Setup!$B$24))</f>
        <v/>
      </c>
      <c r="Q71" s="113"/>
      <c r="R71" s="115"/>
    </row>
    <row r="72" spans="1:18" ht="15" customHeight="1" x14ac:dyDescent="0.25">
      <c r="A72" s="109"/>
      <c r="B72" s="110"/>
      <c r="C72" s="110"/>
      <c r="D72" s="110"/>
      <c r="E72" s="110"/>
      <c r="F72" s="110"/>
      <c r="G72" s="111"/>
      <c r="H72" s="112"/>
      <c r="I72" s="113"/>
      <c r="J72" s="113"/>
      <c r="K72" s="110"/>
      <c r="L72" s="110"/>
      <c r="M72" s="111"/>
      <c r="N72" s="111"/>
      <c r="O72" s="114" t="str">
        <f>IF(M72="","",Setup!$B$24-M72)</f>
        <v/>
      </c>
      <c r="P72" s="114" t="str">
        <f>IF(G72="","",IF(SUMIF('FY Deadlines'!$A$5:$A$14,IF(MONTH(G72)&gt;=4,YEAR(G72),YEAR(G72)-1),'FY Deadlines'!$F$5:$F$14)=0,"REVIEW FY",SUMIF('FY Deadlines'!$A$5:$A$14,IF(MONTH(G72)&gt;=4,YEAR(G72),YEAR(G72)-1),'FY Deadlines'!$F$5:$F$14)-Setup!$B$24))</f>
        <v/>
      </c>
      <c r="Q72" s="113"/>
      <c r="R72" s="115"/>
    </row>
    <row r="73" spans="1:18" ht="15" customHeight="1" x14ac:dyDescent="0.25">
      <c r="A73" s="109"/>
      <c r="B73" s="110"/>
      <c r="C73" s="110"/>
      <c r="D73" s="110"/>
      <c r="E73" s="110"/>
      <c r="F73" s="110"/>
      <c r="G73" s="111"/>
      <c r="H73" s="112"/>
      <c r="I73" s="113"/>
      <c r="J73" s="113"/>
      <c r="K73" s="110"/>
      <c r="L73" s="110"/>
      <c r="M73" s="111"/>
      <c r="N73" s="111"/>
      <c r="O73" s="114" t="str">
        <f>IF(M73="","",Setup!$B$24-M73)</f>
        <v/>
      </c>
      <c r="P73" s="114" t="str">
        <f>IF(G73="","",IF(SUMIF('FY Deadlines'!$A$5:$A$14,IF(MONTH(G73)&gt;=4,YEAR(G73),YEAR(G73)-1),'FY Deadlines'!$F$5:$F$14)=0,"REVIEW FY",SUMIF('FY Deadlines'!$A$5:$A$14,IF(MONTH(G73)&gt;=4,YEAR(G73),YEAR(G73)-1),'FY Deadlines'!$F$5:$F$14)-Setup!$B$24))</f>
        <v/>
      </c>
      <c r="Q73" s="113"/>
      <c r="R73" s="115"/>
    </row>
    <row r="74" spans="1:18" ht="15" customHeight="1" x14ac:dyDescent="0.25">
      <c r="A74" s="109"/>
      <c r="B74" s="110"/>
      <c r="C74" s="110"/>
      <c r="D74" s="110"/>
      <c r="E74" s="110"/>
      <c r="F74" s="110"/>
      <c r="G74" s="111"/>
      <c r="H74" s="112"/>
      <c r="I74" s="113"/>
      <c r="J74" s="113"/>
      <c r="K74" s="110"/>
      <c r="L74" s="110"/>
      <c r="M74" s="111"/>
      <c r="N74" s="111"/>
      <c r="O74" s="114" t="str">
        <f>IF(M74="","",Setup!$B$24-M74)</f>
        <v/>
      </c>
      <c r="P74" s="114" t="str">
        <f>IF(G74="","",IF(SUMIF('FY Deadlines'!$A$5:$A$14,IF(MONTH(G74)&gt;=4,YEAR(G74),YEAR(G74)-1),'FY Deadlines'!$F$5:$F$14)=0,"REVIEW FY",SUMIF('FY Deadlines'!$A$5:$A$14,IF(MONTH(G74)&gt;=4,YEAR(G74),YEAR(G74)-1),'FY Deadlines'!$F$5:$F$14)-Setup!$B$24))</f>
        <v/>
      </c>
      <c r="Q74" s="113"/>
      <c r="R74" s="115"/>
    </row>
    <row r="75" spans="1:18" ht="15" customHeight="1" x14ac:dyDescent="0.25">
      <c r="A75" s="109"/>
      <c r="B75" s="110"/>
      <c r="C75" s="110"/>
      <c r="D75" s="110"/>
      <c r="E75" s="110"/>
      <c r="F75" s="110"/>
      <c r="G75" s="111"/>
      <c r="H75" s="112"/>
      <c r="I75" s="113"/>
      <c r="J75" s="113"/>
      <c r="K75" s="110"/>
      <c r="L75" s="110"/>
      <c r="M75" s="111"/>
      <c r="N75" s="111"/>
      <c r="O75" s="114" t="str">
        <f>IF(M75="","",Setup!$B$24-M75)</f>
        <v/>
      </c>
      <c r="P75" s="114" t="str">
        <f>IF(G75="","",IF(SUMIF('FY Deadlines'!$A$5:$A$14,IF(MONTH(G75)&gt;=4,YEAR(G75),YEAR(G75)-1),'FY Deadlines'!$F$5:$F$14)=0,"REVIEW FY",SUMIF('FY Deadlines'!$A$5:$A$14,IF(MONTH(G75)&gt;=4,YEAR(G75),YEAR(G75)-1),'FY Deadlines'!$F$5:$F$14)-Setup!$B$24))</f>
        <v/>
      </c>
      <c r="Q75" s="113"/>
      <c r="R75" s="115"/>
    </row>
    <row r="76" spans="1:18" ht="15" customHeight="1" x14ac:dyDescent="0.25">
      <c r="A76" s="109"/>
      <c r="B76" s="110"/>
      <c r="C76" s="110"/>
      <c r="D76" s="110"/>
      <c r="E76" s="110"/>
      <c r="F76" s="110"/>
      <c r="G76" s="111"/>
      <c r="H76" s="112"/>
      <c r="I76" s="113"/>
      <c r="J76" s="113"/>
      <c r="K76" s="110"/>
      <c r="L76" s="110"/>
      <c r="M76" s="111"/>
      <c r="N76" s="111"/>
      <c r="O76" s="114" t="str">
        <f>IF(M76="","",Setup!$B$24-M76)</f>
        <v/>
      </c>
      <c r="P76" s="114" t="str">
        <f>IF(G76="","",IF(SUMIF('FY Deadlines'!$A$5:$A$14,IF(MONTH(G76)&gt;=4,YEAR(G76),YEAR(G76)-1),'FY Deadlines'!$F$5:$F$14)=0,"REVIEW FY",SUMIF('FY Deadlines'!$A$5:$A$14,IF(MONTH(G76)&gt;=4,YEAR(G76),YEAR(G76)-1),'FY Deadlines'!$F$5:$F$14)-Setup!$B$24))</f>
        <v/>
      </c>
      <c r="Q76" s="113"/>
      <c r="R76" s="115"/>
    </row>
    <row r="77" spans="1:18" ht="15" customHeight="1" x14ac:dyDescent="0.25">
      <c r="A77" s="109"/>
      <c r="B77" s="110"/>
      <c r="C77" s="110"/>
      <c r="D77" s="110"/>
      <c r="E77" s="110"/>
      <c r="F77" s="110"/>
      <c r="G77" s="111"/>
      <c r="H77" s="112"/>
      <c r="I77" s="113"/>
      <c r="J77" s="113"/>
      <c r="K77" s="110"/>
      <c r="L77" s="110"/>
      <c r="M77" s="111"/>
      <c r="N77" s="111"/>
      <c r="O77" s="114" t="str">
        <f>IF(M77="","",Setup!$B$24-M77)</f>
        <v/>
      </c>
      <c r="P77" s="114" t="str">
        <f>IF(G77="","",IF(SUMIF('FY Deadlines'!$A$5:$A$14,IF(MONTH(G77)&gt;=4,YEAR(G77),YEAR(G77)-1),'FY Deadlines'!$F$5:$F$14)=0,"REVIEW FY",SUMIF('FY Deadlines'!$A$5:$A$14,IF(MONTH(G77)&gt;=4,YEAR(G77),YEAR(G77)-1),'FY Deadlines'!$F$5:$F$14)-Setup!$B$24))</f>
        <v/>
      </c>
      <c r="Q77" s="113"/>
      <c r="R77" s="115"/>
    </row>
    <row r="78" spans="1:18" ht="15" customHeight="1" x14ac:dyDescent="0.25">
      <c r="A78" s="109"/>
      <c r="B78" s="110"/>
      <c r="C78" s="110"/>
      <c r="D78" s="110"/>
      <c r="E78" s="110"/>
      <c r="F78" s="110"/>
      <c r="G78" s="111"/>
      <c r="H78" s="112"/>
      <c r="I78" s="113"/>
      <c r="J78" s="113"/>
      <c r="K78" s="110"/>
      <c r="L78" s="110"/>
      <c r="M78" s="111"/>
      <c r="N78" s="111"/>
      <c r="O78" s="114" t="str">
        <f>IF(M78="","",Setup!$B$24-M78)</f>
        <v/>
      </c>
      <c r="P78" s="114" t="str">
        <f>IF(G78="","",IF(SUMIF('FY Deadlines'!$A$5:$A$14,IF(MONTH(G78)&gt;=4,YEAR(G78),YEAR(G78)-1),'FY Deadlines'!$F$5:$F$14)=0,"REVIEW FY",SUMIF('FY Deadlines'!$A$5:$A$14,IF(MONTH(G78)&gt;=4,YEAR(G78),YEAR(G78)-1),'FY Deadlines'!$F$5:$F$14)-Setup!$B$24))</f>
        <v/>
      </c>
      <c r="Q78" s="113"/>
      <c r="R78" s="115"/>
    </row>
    <row r="79" spans="1:18" ht="15" customHeight="1" x14ac:dyDescent="0.25">
      <c r="A79" s="109"/>
      <c r="B79" s="110"/>
      <c r="C79" s="110"/>
      <c r="D79" s="110"/>
      <c r="E79" s="110"/>
      <c r="F79" s="110"/>
      <c r="G79" s="111"/>
      <c r="H79" s="112"/>
      <c r="I79" s="113"/>
      <c r="J79" s="113"/>
      <c r="K79" s="110"/>
      <c r="L79" s="110"/>
      <c r="M79" s="111"/>
      <c r="N79" s="111"/>
      <c r="O79" s="114" t="str">
        <f>IF(M79="","",Setup!$B$24-M79)</f>
        <v/>
      </c>
      <c r="P79" s="114" t="str">
        <f>IF(G79="","",IF(SUMIF('FY Deadlines'!$A$5:$A$14,IF(MONTH(G79)&gt;=4,YEAR(G79),YEAR(G79)-1),'FY Deadlines'!$F$5:$F$14)=0,"REVIEW FY",SUMIF('FY Deadlines'!$A$5:$A$14,IF(MONTH(G79)&gt;=4,YEAR(G79),YEAR(G79)-1),'FY Deadlines'!$F$5:$F$14)-Setup!$B$24))</f>
        <v/>
      </c>
      <c r="Q79" s="113"/>
      <c r="R79" s="115"/>
    </row>
    <row r="80" spans="1:18" ht="15" customHeight="1" x14ac:dyDescent="0.25">
      <c r="A80" s="109"/>
      <c r="B80" s="110"/>
      <c r="C80" s="110"/>
      <c r="D80" s="110"/>
      <c r="E80" s="110"/>
      <c r="F80" s="110"/>
      <c r="G80" s="111"/>
      <c r="H80" s="112"/>
      <c r="I80" s="113"/>
      <c r="J80" s="113"/>
      <c r="K80" s="110"/>
      <c r="L80" s="110"/>
      <c r="M80" s="111"/>
      <c r="N80" s="111"/>
      <c r="O80" s="114" t="str">
        <f>IF(M80="","",Setup!$B$24-M80)</f>
        <v/>
      </c>
      <c r="P80" s="114" t="str">
        <f>IF(G80="","",IF(SUMIF('FY Deadlines'!$A$5:$A$14,IF(MONTH(G80)&gt;=4,YEAR(G80),YEAR(G80)-1),'FY Deadlines'!$F$5:$F$14)=0,"REVIEW FY",SUMIF('FY Deadlines'!$A$5:$A$14,IF(MONTH(G80)&gt;=4,YEAR(G80),YEAR(G80)-1),'FY Deadlines'!$F$5:$F$14)-Setup!$B$24))</f>
        <v/>
      </c>
      <c r="Q80" s="113"/>
      <c r="R80" s="115"/>
    </row>
    <row r="81" spans="1:18" ht="15" customHeight="1" x14ac:dyDescent="0.25">
      <c r="A81" s="109"/>
      <c r="B81" s="110"/>
      <c r="C81" s="110"/>
      <c r="D81" s="110"/>
      <c r="E81" s="110"/>
      <c r="F81" s="110"/>
      <c r="G81" s="111"/>
      <c r="H81" s="112"/>
      <c r="I81" s="113"/>
      <c r="J81" s="113"/>
      <c r="K81" s="110"/>
      <c r="L81" s="110"/>
      <c r="M81" s="111"/>
      <c r="N81" s="111"/>
      <c r="O81" s="114" t="str">
        <f>IF(M81="","",Setup!$B$24-M81)</f>
        <v/>
      </c>
      <c r="P81" s="114" t="str">
        <f>IF(G81="","",IF(SUMIF('FY Deadlines'!$A$5:$A$14,IF(MONTH(G81)&gt;=4,YEAR(G81),YEAR(G81)-1),'FY Deadlines'!$F$5:$F$14)=0,"REVIEW FY",SUMIF('FY Deadlines'!$A$5:$A$14,IF(MONTH(G81)&gt;=4,YEAR(G81),YEAR(G81)-1),'FY Deadlines'!$F$5:$F$14)-Setup!$B$24))</f>
        <v/>
      </c>
      <c r="Q81" s="113"/>
      <c r="R81" s="115"/>
    </row>
    <row r="82" spans="1:18" ht="15" customHeight="1" x14ac:dyDescent="0.25">
      <c r="A82" s="109"/>
      <c r="B82" s="110"/>
      <c r="C82" s="110"/>
      <c r="D82" s="110"/>
      <c r="E82" s="110"/>
      <c r="F82" s="110"/>
      <c r="G82" s="111"/>
      <c r="H82" s="112"/>
      <c r="I82" s="113"/>
      <c r="J82" s="113"/>
      <c r="K82" s="110"/>
      <c r="L82" s="110"/>
      <c r="M82" s="111"/>
      <c r="N82" s="111"/>
      <c r="O82" s="114" t="str">
        <f>IF(M82="","",Setup!$B$24-M82)</f>
        <v/>
      </c>
      <c r="P82" s="114" t="str">
        <f>IF(G82="","",IF(SUMIF('FY Deadlines'!$A$5:$A$14,IF(MONTH(G82)&gt;=4,YEAR(G82),YEAR(G82)-1),'FY Deadlines'!$F$5:$F$14)=0,"REVIEW FY",SUMIF('FY Deadlines'!$A$5:$A$14,IF(MONTH(G82)&gt;=4,YEAR(G82),YEAR(G82)-1),'FY Deadlines'!$F$5:$F$14)-Setup!$B$24))</f>
        <v/>
      </c>
      <c r="Q82" s="113"/>
      <c r="R82" s="115"/>
    </row>
    <row r="83" spans="1:18" ht="15" customHeight="1" x14ac:dyDescent="0.25">
      <c r="A83" s="109"/>
      <c r="B83" s="110"/>
      <c r="C83" s="110"/>
      <c r="D83" s="110"/>
      <c r="E83" s="110"/>
      <c r="F83" s="110"/>
      <c r="G83" s="111"/>
      <c r="H83" s="112"/>
      <c r="I83" s="113"/>
      <c r="J83" s="113"/>
      <c r="K83" s="110"/>
      <c r="L83" s="110"/>
      <c r="M83" s="111"/>
      <c r="N83" s="111"/>
      <c r="O83" s="114" t="str">
        <f>IF(M83="","",Setup!$B$24-M83)</f>
        <v/>
      </c>
      <c r="P83" s="114" t="str">
        <f>IF(G83="","",IF(SUMIF('FY Deadlines'!$A$5:$A$14,IF(MONTH(G83)&gt;=4,YEAR(G83),YEAR(G83)-1),'FY Deadlines'!$F$5:$F$14)=0,"REVIEW FY",SUMIF('FY Deadlines'!$A$5:$A$14,IF(MONTH(G83)&gt;=4,YEAR(G83),YEAR(G83)-1),'FY Deadlines'!$F$5:$F$14)-Setup!$B$24))</f>
        <v/>
      </c>
      <c r="Q83" s="113"/>
      <c r="R83" s="115"/>
    </row>
    <row r="84" spans="1:18" ht="15" customHeight="1" x14ac:dyDescent="0.25">
      <c r="A84" s="109"/>
      <c r="B84" s="110"/>
      <c r="C84" s="110"/>
      <c r="D84" s="110"/>
      <c r="E84" s="110"/>
      <c r="F84" s="110"/>
      <c r="G84" s="111"/>
      <c r="H84" s="112"/>
      <c r="I84" s="113"/>
      <c r="J84" s="113"/>
      <c r="K84" s="110"/>
      <c r="L84" s="110"/>
      <c r="M84" s="111"/>
      <c r="N84" s="111"/>
      <c r="O84" s="114" t="str">
        <f>IF(M84="","",Setup!$B$24-M84)</f>
        <v/>
      </c>
      <c r="P84" s="114" t="str">
        <f>IF(G84="","",IF(SUMIF('FY Deadlines'!$A$5:$A$14,IF(MONTH(G84)&gt;=4,YEAR(G84),YEAR(G84)-1),'FY Deadlines'!$F$5:$F$14)=0,"REVIEW FY",SUMIF('FY Deadlines'!$A$5:$A$14,IF(MONTH(G84)&gt;=4,YEAR(G84),YEAR(G84)-1),'FY Deadlines'!$F$5:$F$14)-Setup!$B$24))</f>
        <v/>
      </c>
      <c r="Q84" s="113"/>
      <c r="R84" s="115"/>
    </row>
    <row r="85" spans="1:18" ht="15" customHeight="1" x14ac:dyDescent="0.25">
      <c r="A85" s="109"/>
      <c r="B85" s="110"/>
      <c r="C85" s="110"/>
      <c r="D85" s="110"/>
      <c r="E85" s="110"/>
      <c r="F85" s="110"/>
      <c r="G85" s="111"/>
      <c r="H85" s="112"/>
      <c r="I85" s="113"/>
      <c r="J85" s="113"/>
      <c r="K85" s="110"/>
      <c r="L85" s="110"/>
      <c r="M85" s="111"/>
      <c r="N85" s="111"/>
      <c r="O85" s="114" t="str">
        <f>IF(M85="","",Setup!$B$24-M85)</f>
        <v/>
      </c>
      <c r="P85" s="114" t="str">
        <f>IF(G85="","",IF(SUMIF('FY Deadlines'!$A$5:$A$14,IF(MONTH(G85)&gt;=4,YEAR(G85),YEAR(G85)-1),'FY Deadlines'!$F$5:$F$14)=0,"REVIEW FY",SUMIF('FY Deadlines'!$A$5:$A$14,IF(MONTH(G85)&gt;=4,YEAR(G85),YEAR(G85)-1),'FY Deadlines'!$F$5:$F$14)-Setup!$B$24))</f>
        <v/>
      </c>
      <c r="Q85" s="113"/>
      <c r="R85" s="115"/>
    </row>
    <row r="86" spans="1:18" ht="15" customHeight="1" x14ac:dyDescent="0.25">
      <c r="A86" s="109"/>
      <c r="B86" s="110"/>
      <c r="C86" s="110"/>
      <c r="D86" s="110"/>
      <c r="E86" s="110"/>
      <c r="F86" s="110"/>
      <c r="G86" s="111"/>
      <c r="H86" s="112"/>
      <c r="I86" s="113"/>
      <c r="J86" s="113"/>
      <c r="K86" s="110"/>
      <c r="L86" s="110"/>
      <c r="M86" s="111"/>
      <c r="N86" s="111"/>
      <c r="O86" s="114" t="str">
        <f>IF(M86="","",Setup!$B$24-M86)</f>
        <v/>
      </c>
      <c r="P86" s="114" t="str">
        <f>IF(G86="","",IF(SUMIF('FY Deadlines'!$A$5:$A$14,IF(MONTH(G86)&gt;=4,YEAR(G86),YEAR(G86)-1),'FY Deadlines'!$F$5:$F$14)=0,"REVIEW FY",SUMIF('FY Deadlines'!$A$5:$A$14,IF(MONTH(G86)&gt;=4,YEAR(G86),YEAR(G86)-1),'FY Deadlines'!$F$5:$F$14)-Setup!$B$24))</f>
        <v/>
      </c>
      <c r="Q86" s="113"/>
      <c r="R86" s="115"/>
    </row>
    <row r="87" spans="1:18" ht="15" customHeight="1" x14ac:dyDescent="0.25">
      <c r="A87" s="109"/>
      <c r="B87" s="110"/>
      <c r="C87" s="110"/>
      <c r="D87" s="110"/>
      <c r="E87" s="110"/>
      <c r="F87" s="110"/>
      <c r="G87" s="111"/>
      <c r="H87" s="112"/>
      <c r="I87" s="113"/>
      <c r="J87" s="113"/>
      <c r="K87" s="110"/>
      <c r="L87" s="110"/>
      <c r="M87" s="111"/>
      <c r="N87" s="111"/>
      <c r="O87" s="114" t="str">
        <f>IF(M87="","",Setup!$B$24-M87)</f>
        <v/>
      </c>
      <c r="P87" s="114" t="str">
        <f>IF(G87="","",IF(SUMIF('FY Deadlines'!$A$5:$A$14,IF(MONTH(G87)&gt;=4,YEAR(G87),YEAR(G87)-1),'FY Deadlines'!$F$5:$F$14)=0,"REVIEW FY",SUMIF('FY Deadlines'!$A$5:$A$14,IF(MONTH(G87)&gt;=4,YEAR(G87),YEAR(G87)-1),'FY Deadlines'!$F$5:$F$14)-Setup!$B$24))</f>
        <v/>
      </c>
      <c r="Q87" s="113"/>
      <c r="R87" s="115"/>
    </row>
    <row r="88" spans="1:18" ht="15" customHeight="1" x14ac:dyDescent="0.25">
      <c r="A88" s="109"/>
      <c r="B88" s="110"/>
      <c r="C88" s="110"/>
      <c r="D88" s="110"/>
      <c r="E88" s="110"/>
      <c r="F88" s="110"/>
      <c r="G88" s="111"/>
      <c r="H88" s="112"/>
      <c r="I88" s="113"/>
      <c r="J88" s="113"/>
      <c r="K88" s="110"/>
      <c r="L88" s="110"/>
      <c r="M88" s="111"/>
      <c r="N88" s="111"/>
      <c r="O88" s="114" t="str">
        <f>IF(M88="","",Setup!$B$24-M88)</f>
        <v/>
      </c>
      <c r="P88" s="114" t="str">
        <f>IF(G88="","",IF(SUMIF('FY Deadlines'!$A$5:$A$14,IF(MONTH(G88)&gt;=4,YEAR(G88),YEAR(G88)-1),'FY Deadlines'!$F$5:$F$14)=0,"REVIEW FY",SUMIF('FY Deadlines'!$A$5:$A$14,IF(MONTH(G88)&gt;=4,YEAR(G88),YEAR(G88)-1),'FY Deadlines'!$F$5:$F$14)-Setup!$B$24))</f>
        <v/>
      </c>
      <c r="Q88" s="113"/>
      <c r="R88" s="115"/>
    </row>
    <row r="89" spans="1:18" ht="15" customHeight="1" x14ac:dyDescent="0.25">
      <c r="A89" s="109"/>
      <c r="B89" s="110"/>
      <c r="C89" s="110"/>
      <c r="D89" s="110"/>
      <c r="E89" s="110"/>
      <c r="F89" s="110"/>
      <c r="G89" s="111"/>
      <c r="H89" s="112"/>
      <c r="I89" s="113"/>
      <c r="J89" s="113"/>
      <c r="K89" s="110"/>
      <c r="L89" s="110"/>
      <c r="M89" s="111"/>
      <c r="N89" s="111"/>
      <c r="O89" s="114" t="str">
        <f>IF(M89="","",Setup!$B$24-M89)</f>
        <v/>
      </c>
      <c r="P89" s="114" t="str">
        <f>IF(G89="","",IF(SUMIF('FY Deadlines'!$A$5:$A$14,IF(MONTH(G89)&gt;=4,YEAR(G89),YEAR(G89)-1),'FY Deadlines'!$F$5:$F$14)=0,"REVIEW FY",SUMIF('FY Deadlines'!$A$5:$A$14,IF(MONTH(G89)&gt;=4,YEAR(G89),YEAR(G89)-1),'FY Deadlines'!$F$5:$F$14)-Setup!$B$24))</f>
        <v/>
      </c>
      <c r="Q89" s="113"/>
      <c r="R89" s="115"/>
    </row>
    <row r="90" spans="1:18" ht="15" customHeight="1" x14ac:dyDescent="0.25">
      <c r="A90" s="109"/>
      <c r="B90" s="110"/>
      <c r="C90" s="110"/>
      <c r="D90" s="110"/>
      <c r="E90" s="110"/>
      <c r="F90" s="110"/>
      <c r="G90" s="111"/>
      <c r="H90" s="112"/>
      <c r="I90" s="113"/>
      <c r="J90" s="113"/>
      <c r="K90" s="110"/>
      <c r="L90" s="110"/>
      <c r="M90" s="111"/>
      <c r="N90" s="111"/>
      <c r="O90" s="114" t="str">
        <f>IF(M90="","",Setup!$B$24-M90)</f>
        <v/>
      </c>
      <c r="P90" s="114" t="str">
        <f>IF(G90="","",IF(SUMIF('FY Deadlines'!$A$5:$A$14,IF(MONTH(G90)&gt;=4,YEAR(G90),YEAR(G90)-1),'FY Deadlines'!$F$5:$F$14)=0,"REVIEW FY",SUMIF('FY Deadlines'!$A$5:$A$14,IF(MONTH(G90)&gt;=4,YEAR(G90),YEAR(G90)-1),'FY Deadlines'!$F$5:$F$14)-Setup!$B$24))</f>
        <v/>
      </c>
      <c r="Q90" s="113"/>
      <c r="R90" s="115"/>
    </row>
    <row r="91" spans="1:18" ht="15" customHeight="1" x14ac:dyDescent="0.25">
      <c r="A91" s="109"/>
      <c r="B91" s="110"/>
      <c r="C91" s="110"/>
      <c r="D91" s="110"/>
      <c r="E91" s="110"/>
      <c r="F91" s="110"/>
      <c r="G91" s="111"/>
      <c r="H91" s="112"/>
      <c r="I91" s="113"/>
      <c r="J91" s="113"/>
      <c r="K91" s="110"/>
      <c r="L91" s="110"/>
      <c r="M91" s="111"/>
      <c r="N91" s="111"/>
      <c r="O91" s="114" t="str">
        <f>IF(M91="","",Setup!$B$24-M91)</f>
        <v/>
      </c>
      <c r="P91" s="114" t="str">
        <f>IF(G91="","",IF(SUMIF('FY Deadlines'!$A$5:$A$14,IF(MONTH(G91)&gt;=4,YEAR(G91),YEAR(G91)-1),'FY Deadlines'!$F$5:$F$14)=0,"REVIEW FY",SUMIF('FY Deadlines'!$A$5:$A$14,IF(MONTH(G91)&gt;=4,YEAR(G91),YEAR(G91)-1),'FY Deadlines'!$F$5:$F$14)-Setup!$B$24))</f>
        <v/>
      </c>
      <c r="Q91" s="113"/>
      <c r="R91" s="115"/>
    </row>
    <row r="92" spans="1:18" ht="15" customHeight="1" x14ac:dyDescent="0.25">
      <c r="A92" s="109"/>
      <c r="B92" s="110"/>
      <c r="C92" s="110"/>
      <c r="D92" s="110"/>
      <c r="E92" s="110"/>
      <c r="F92" s="110"/>
      <c r="G92" s="111"/>
      <c r="H92" s="112"/>
      <c r="I92" s="113"/>
      <c r="J92" s="113"/>
      <c r="K92" s="110"/>
      <c r="L92" s="110"/>
      <c r="M92" s="111"/>
      <c r="N92" s="111"/>
      <c r="O92" s="114" t="str">
        <f>IF(M92="","",Setup!$B$24-M92)</f>
        <v/>
      </c>
      <c r="P92" s="114" t="str">
        <f>IF(G92="","",IF(SUMIF('FY Deadlines'!$A$5:$A$14,IF(MONTH(G92)&gt;=4,YEAR(G92),YEAR(G92)-1),'FY Deadlines'!$F$5:$F$14)=0,"REVIEW FY",SUMIF('FY Deadlines'!$A$5:$A$14,IF(MONTH(G92)&gt;=4,YEAR(G92),YEAR(G92)-1),'FY Deadlines'!$F$5:$F$14)-Setup!$B$24))</f>
        <v/>
      </c>
      <c r="Q92" s="113"/>
      <c r="R92" s="115"/>
    </row>
    <row r="93" spans="1:18" ht="15" customHeight="1" x14ac:dyDescent="0.25">
      <c r="A93" s="109"/>
      <c r="B93" s="110"/>
      <c r="C93" s="110"/>
      <c r="D93" s="110"/>
      <c r="E93" s="110"/>
      <c r="F93" s="110"/>
      <c r="G93" s="111"/>
      <c r="H93" s="112"/>
      <c r="I93" s="113"/>
      <c r="J93" s="113"/>
      <c r="K93" s="110"/>
      <c r="L93" s="110"/>
      <c r="M93" s="111"/>
      <c r="N93" s="111"/>
      <c r="O93" s="114" t="str">
        <f>IF(M93="","",Setup!$B$24-M93)</f>
        <v/>
      </c>
      <c r="P93" s="114" t="str">
        <f>IF(G93="","",IF(SUMIF('FY Deadlines'!$A$5:$A$14,IF(MONTH(G93)&gt;=4,YEAR(G93),YEAR(G93)-1),'FY Deadlines'!$F$5:$F$14)=0,"REVIEW FY",SUMIF('FY Deadlines'!$A$5:$A$14,IF(MONTH(G93)&gt;=4,YEAR(G93),YEAR(G93)-1),'FY Deadlines'!$F$5:$F$14)-Setup!$B$24))</f>
        <v/>
      </c>
      <c r="Q93" s="113"/>
      <c r="R93" s="115"/>
    </row>
    <row r="94" spans="1:18" ht="15" customHeight="1" x14ac:dyDescent="0.25">
      <c r="A94" s="109"/>
      <c r="B94" s="110"/>
      <c r="C94" s="110"/>
      <c r="D94" s="110"/>
      <c r="E94" s="110"/>
      <c r="F94" s="110"/>
      <c r="G94" s="111"/>
      <c r="H94" s="112"/>
      <c r="I94" s="113"/>
      <c r="J94" s="113"/>
      <c r="K94" s="110"/>
      <c r="L94" s="110"/>
      <c r="M94" s="111"/>
      <c r="N94" s="111"/>
      <c r="O94" s="114" t="str">
        <f>IF(M94="","",Setup!$B$24-M94)</f>
        <v/>
      </c>
      <c r="P94" s="114" t="str">
        <f>IF(G94="","",IF(SUMIF('FY Deadlines'!$A$5:$A$14,IF(MONTH(G94)&gt;=4,YEAR(G94),YEAR(G94)-1),'FY Deadlines'!$F$5:$F$14)=0,"REVIEW FY",SUMIF('FY Deadlines'!$A$5:$A$14,IF(MONTH(G94)&gt;=4,YEAR(G94),YEAR(G94)-1),'FY Deadlines'!$F$5:$F$14)-Setup!$B$24))</f>
        <v/>
      </c>
      <c r="Q94" s="113"/>
      <c r="R94" s="115"/>
    </row>
    <row r="95" spans="1:18" ht="15" customHeight="1" x14ac:dyDescent="0.25">
      <c r="A95" s="109"/>
      <c r="B95" s="110"/>
      <c r="C95" s="110"/>
      <c r="D95" s="110"/>
      <c r="E95" s="110"/>
      <c r="F95" s="110"/>
      <c r="G95" s="111"/>
      <c r="H95" s="112"/>
      <c r="I95" s="113"/>
      <c r="J95" s="113"/>
      <c r="K95" s="110"/>
      <c r="L95" s="110"/>
      <c r="M95" s="111"/>
      <c r="N95" s="111"/>
      <c r="O95" s="114" t="str">
        <f>IF(M95="","",Setup!$B$24-M95)</f>
        <v/>
      </c>
      <c r="P95" s="114" t="str">
        <f>IF(G95="","",IF(SUMIF('FY Deadlines'!$A$5:$A$14,IF(MONTH(G95)&gt;=4,YEAR(G95),YEAR(G95)-1),'FY Deadlines'!$F$5:$F$14)=0,"REVIEW FY",SUMIF('FY Deadlines'!$A$5:$A$14,IF(MONTH(G95)&gt;=4,YEAR(G95),YEAR(G95)-1),'FY Deadlines'!$F$5:$F$14)-Setup!$B$24))</f>
        <v/>
      </c>
      <c r="Q95" s="113"/>
      <c r="R95" s="115"/>
    </row>
    <row r="96" spans="1:18" ht="15" customHeight="1" x14ac:dyDescent="0.25">
      <c r="A96" s="109"/>
      <c r="B96" s="110"/>
      <c r="C96" s="110"/>
      <c r="D96" s="110"/>
      <c r="E96" s="110"/>
      <c r="F96" s="110"/>
      <c r="G96" s="111"/>
      <c r="H96" s="112"/>
      <c r="I96" s="113"/>
      <c r="J96" s="113"/>
      <c r="K96" s="110"/>
      <c r="L96" s="110"/>
      <c r="M96" s="111"/>
      <c r="N96" s="111"/>
      <c r="O96" s="114" t="str">
        <f>IF(M96="","",Setup!$B$24-M96)</f>
        <v/>
      </c>
      <c r="P96" s="114" t="str">
        <f>IF(G96="","",IF(SUMIF('FY Deadlines'!$A$5:$A$14,IF(MONTH(G96)&gt;=4,YEAR(G96),YEAR(G96)-1),'FY Deadlines'!$F$5:$F$14)=0,"REVIEW FY",SUMIF('FY Deadlines'!$A$5:$A$14,IF(MONTH(G96)&gt;=4,YEAR(G96),YEAR(G96)-1),'FY Deadlines'!$F$5:$F$14)-Setup!$B$24))</f>
        <v/>
      </c>
      <c r="Q96" s="113"/>
      <c r="R96" s="115"/>
    </row>
    <row r="97" spans="1:18" ht="15" customHeight="1" x14ac:dyDescent="0.25">
      <c r="A97" s="109"/>
      <c r="B97" s="110"/>
      <c r="C97" s="110"/>
      <c r="D97" s="110"/>
      <c r="E97" s="110"/>
      <c r="F97" s="110"/>
      <c r="G97" s="111"/>
      <c r="H97" s="112"/>
      <c r="I97" s="113"/>
      <c r="J97" s="113"/>
      <c r="K97" s="110"/>
      <c r="L97" s="110"/>
      <c r="M97" s="111"/>
      <c r="N97" s="111"/>
      <c r="O97" s="114" t="str">
        <f>IF(M97="","",Setup!$B$24-M97)</f>
        <v/>
      </c>
      <c r="P97" s="114" t="str">
        <f>IF(G97="","",IF(SUMIF('FY Deadlines'!$A$5:$A$14,IF(MONTH(G97)&gt;=4,YEAR(G97),YEAR(G97)-1),'FY Deadlines'!$F$5:$F$14)=0,"REVIEW FY",SUMIF('FY Deadlines'!$A$5:$A$14,IF(MONTH(G97)&gt;=4,YEAR(G97),YEAR(G97)-1),'FY Deadlines'!$F$5:$F$14)-Setup!$B$24))</f>
        <v/>
      </c>
      <c r="Q97" s="113"/>
      <c r="R97" s="115"/>
    </row>
    <row r="98" spans="1:18" ht="15" customHeight="1" x14ac:dyDescent="0.25">
      <c r="A98" s="109"/>
      <c r="B98" s="110"/>
      <c r="C98" s="110"/>
      <c r="D98" s="110"/>
      <c r="E98" s="110"/>
      <c r="F98" s="110"/>
      <c r="G98" s="111"/>
      <c r="H98" s="112"/>
      <c r="I98" s="113"/>
      <c r="J98" s="113"/>
      <c r="K98" s="110"/>
      <c r="L98" s="110"/>
      <c r="M98" s="111"/>
      <c r="N98" s="111"/>
      <c r="O98" s="114" t="str">
        <f>IF(M98="","",Setup!$B$24-M98)</f>
        <v/>
      </c>
      <c r="P98" s="114" t="str">
        <f>IF(G98="","",IF(SUMIF('FY Deadlines'!$A$5:$A$14,IF(MONTH(G98)&gt;=4,YEAR(G98),YEAR(G98)-1),'FY Deadlines'!$F$5:$F$14)=0,"REVIEW FY",SUMIF('FY Deadlines'!$A$5:$A$14,IF(MONTH(G98)&gt;=4,YEAR(G98),YEAR(G98)-1),'FY Deadlines'!$F$5:$F$14)-Setup!$B$24))</f>
        <v/>
      </c>
      <c r="Q98" s="113"/>
      <c r="R98" s="115"/>
    </row>
    <row r="99" spans="1:18" ht="15" customHeight="1" x14ac:dyDescent="0.25">
      <c r="A99" s="109"/>
      <c r="B99" s="110"/>
      <c r="C99" s="110"/>
      <c r="D99" s="110"/>
      <c r="E99" s="110"/>
      <c r="F99" s="110"/>
      <c r="G99" s="111"/>
      <c r="H99" s="112"/>
      <c r="I99" s="113"/>
      <c r="J99" s="113"/>
      <c r="K99" s="110"/>
      <c r="L99" s="110"/>
      <c r="M99" s="111"/>
      <c r="N99" s="111"/>
      <c r="O99" s="114" t="str">
        <f>IF(M99="","",Setup!$B$24-M99)</f>
        <v/>
      </c>
      <c r="P99" s="114" t="str">
        <f>IF(G99="","",IF(SUMIF('FY Deadlines'!$A$5:$A$14,IF(MONTH(G99)&gt;=4,YEAR(G99),YEAR(G99)-1),'FY Deadlines'!$F$5:$F$14)=0,"REVIEW FY",SUMIF('FY Deadlines'!$A$5:$A$14,IF(MONTH(G99)&gt;=4,YEAR(G99),YEAR(G99)-1),'FY Deadlines'!$F$5:$F$14)-Setup!$B$24))</f>
        <v/>
      </c>
      <c r="Q99" s="113"/>
      <c r="R99" s="115"/>
    </row>
    <row r="100" spans="1:18" ht="15" customHeight="1" x14ac:dyDescent="0.25">
      <c r="A100" s="109"/>
      <c r="B100" s="110"/>
      <c r="C100" s="110"/>
      <c r="D100" s="110"/>
      <c r="E100" s="110"/>
      <c r="F100" s="110"/>
      <c r="G100" s="111"/>
      <c r="H100" s="112"/>
      <c r="I100" s="113"/>
      <c r="J100" s="113"/>
      <c r="K100" s="110"/>
      <c r="L100" s="110"/>
      <c r="M100" s="111"/>
      <c r="N100" s="111"/>
      <c r="O100" s="114" t="str">
        <f>IF(M100="","",Setup!$B$24-M100)</f>
        <v/>
      </c>
      <c r="P100" s="114" t="str">
        <f>IF(G100="","",IF(SUMIF('FY Deadlines'!$A$5:$A$14,IF(MONTH(G100)&gt;=4,YEAR(G100),YEAR(G100)-1),'FY Deadlines'!$F$5:$F$14)=0,"REVIEW FY",SUMIF('FY Deadlines'!$A$5:$A$14,IF(MONTH(G100)&gt;=4,YEAR(G100),YEAR(G100)-1),'FY Deadlines'!$F$5:$F$14)-Setup!$B$24))</f>
        <v/>
      </c>
      <c r="Q100" s="113"/>
      <c r="R100" s="115"/>
    </row>
    <row r="101" spans="1:18" ht="15" customHeight="1" x14ac:dyDescent="0.25">
      <c r="A101" s="109"/>
      <c r="B101" s="110"/>
      <c r="C101" s="110"/>
      <c r="D101" s="110"/>
      <c r="E101" s="110"/>
      <c r="F101" s="110"/>
      <c r="G101" s="111"/>
      <c r="H101" s="112"/>
      <c r="I101" s="113"/>
      <c r="J101" s="113"/>
      <c r="K101" s="110"/>
      <c r="L101" s="110"/>
      <c r="M101" s="111"/>
      <c r="N101" s="111"/>
      <c r="O101" s="114" t="str">
        <f>IF(M101="","",Setup!$B$24-M101)</f>
        <v/>
      </c>
      <c r="P101" s="114" t="str">
        <f>IF(G101="","",IF(SUMIF('FY Deadlines'!$A$5:$A$14,IF(MONTH(G101)&gt;=4,YEAR(G101),YEAR(G101)-1),'FY Deadlines'!$F$5:$F$14)=0,"REVIEW FY",SUMIF('FY Deadlines'!$A$5:$A$14,IF(MONTH(G101)&gt;=4,YEAR(G101),YEAR(G101)-1),'FY Deadlines'!$F$5:$F$14)-Setup!$B$24))</f>
        <v/>
      </c>
      <c r="Q101" s="113"/>
      <c r="R101" s="115"/>
    </row>
    <row r="102" spans="1:18" ht="15" customHeight="1" x14ac:dyDescent="0.25">
      <c r="A102" s="109"/>
      <c r="B102" s="110"/>
      <c r="C102" s="110"/>
      <c r="D102" s="110"/>
      <c r="E102" s="110"/>
      <c r="F102" s="110"/>
      <c r="G102" s="111"/>
      <c r="H102" s="112"/>
      <c r="I102" s="113"/>
      <c r="J102" s="113"/>
      <c r="K102" s="110"/>
      <c r="L102" s="110"/>
      <c r="M102" s="111"/>
      <c r="N102" s="111"/>
      <c r="O102" s="114" t="str">
        <f>IF(M102="","",Setup!$B$24-M102)</f>
        <v/>
      </c>
      <c r="P102" s="114" t="str">
        <f>IF(G102="","",IF(SUMIF('FY Deadlines'!$A$5:$A$14,IF(MONTH(G102)&gt;=4,YEAR(G102),YEAR(G102)-1),'FY Deadlines'!$F$5:$F$14)=0,"REVIEW FY",SUMIF('FY Deadlines'!$A$5:$A$14,IF(MONTH(G102)&gt;=4,YEAR(G102),YEAR(G102)-1),'FY Deadlines'!$F$5:$F$14)-Setup!$B$24))</f>
        <v/>
      </c>
      <c r="Q102" s="113"/>
      <c r="R102" s="115"/>
    </row>
    <row r="103" spans="1:18" ht="15" customHeight="1" x14ac:dyDescent="0.25">
      <c r="A103" s="109"/>
      <c r="B103" s="110"/>
      <c r="C103" s="110"/>
      <c r="D103" s="110"/>
      <c r="E103" s="110"/>
      <c r="F103" s="110"/>
      <c r="G103" s="111"/>
      <c r="H103" s="112"/>
      <c r="I103" s="113"/>
      <c r="J103" s="113"/>
      <c r="K103" s="110"/>
      <c r="L103" s="110"/>
      <c r="M103" s="111"/>
      <c r="N103" s="111"/>
      <c r="O103" s="114" t="str">
        <f>IF(M103="","",Setup!$B$24-M103)</f>
        <v/>
      </c>
      <c r="P103" s="114" t="str">
        <f>IF(G103="","",IF(SUMIF('FY Deadlines'!$A$5:$A$14,IF(MONTH(G103)&gt;=4,YEAR(G103),YEAR(G103)-1),'FY Deadlines'!$F$5:$F$14)=0,"REVIEW FY",SUMIF('FY Deadlines'!$A$5:$A$14,IF(MONTH(G103)&gt;=4,YEAR(G103),YEAR(G103)-1),'FY Deadlines'!$F$5:$F$14)-Setup!$B$24))</f>
        <v/>
      </c>
      <c r="Q103" s="113"/>
      <c r="R103" s="115"/>
    </row>
    <row r="104" spans="1:18" ht="15" customHeight="1" x14ac:dyDescent="0.25">
      <c r="A104" s="109"/>
      <c r="B104" s="110"/>
      <c r="C104" s="110"/>
      <c r="D104" s="110"/>
      <c r="E104" s="110"/>
      <c r="F104" s="110"/>
      <c r="G104" s="111"/>
      <c r="H104" s="112"/>
      <c r="I104" s="113"/>
      <c r="J104" s="113"/>
      <c r="K104" s="110"/>
      <c r="L104" s="110"/>
      <c r="M104" s="111"/>
      <c r="N104" s="111"/>
      <c r="O104" s="114" t="str">
        <f>IF(M104="","",Setup!$B$24-M104)</f>
        <v/>
      </c>
      <c r="P104" s="114" t="str">
        <f>IF(G104="","",IF(SUMIF('FY Deadlines'!$A$5:$A$14,IF(MONTH(G104)&gt;=4,YEAR(G104),YEAR(G104)-1),'FY Deadlines'!$F$5:$F$14)=0,"REVIEW FY",SUMIF('FY Deadlines'!$A$5:$A$14,IF(MONTH(G104)&gt;=4,YEAR(G104),YEAR(G104)-1),'FY Deadlines'!$F$5:$F$14)-Setup!$B$24))</f>
        <v/>
      </c>
      <c r="Q104" s="113"/>
      <c r="R104" s="115"/>
    </row>
    <row r="105" spans="1:18" ht="15" customHeight="1" x14ac:dyDescent="0.25">
      <c r="A105" s="109"/>
      <c r="B105" s="110"/>
      <c r="C105" s="110"/>
      <c r="D105" s="110"/>
      <c r="E105" s="110"/>
      <c r="F105" s="110"/>
      <c r="G105" s="111"/>
      <c r="H105" s="112"/>
      <c r="I105" s="113"/>
      <c r="J105" s="113"/>
      <c r="K105" s="110"/>
      <c r="L105" s="110"/>
      <c r="M105" s="111"/>
      <c r="N105" s="111"/>
      <c r="O105" s="114" t="str">
        <f>IF(M105="","",Setup!$B$24-M105)</f>
        <v/>
      </c>
      <c r="P105" s="114" t="str">
        <f>IF(G105="","",IF(SUMIF('FY Deadlines'!$A$5:$A$14,IF(MONTH(G105)&gt;=4,YEAR(G105),YEAR(G105)-1),'FY Deadlines'!$F$5:$F$14)=0,"REVIEW FY",SUMIF('FY Deadlines'!$A$5:$A$14,IF(MONTH(G105)&gt;=4,YEAR(G105),YEAR(G105)-1),'FY Deadlines'!$F$5:$F$14)-Setup!$B$24))</f>
        <v/>
      </c>
      <c r="Q105" s="113"/>
      <c r="R105" s="115"/>
    </row>
    <row r="106" spans="1:18" ht="15" customHeight="1" x14ac:dyDescent="0.25">
      <c r="A106" s="109"/>
      <c r="B106" s="110"/>
      <c r="C106" s="110"/>
      <c r="D106" s="110"/>
      <c r="E106" s="110"/>
      <c r="F106" s="110"/>
      <c r="G106" s="111"/>
      <c r="H106" s="112"/>
      <c r="I106" s="113"/>
      <c r="J106" s="113"/>
      <c r="K106" s="110"/>
      <c r="L106" s="110"/>
      <c r="M106" s="111"/>
      <c r="N106" s="111"/>
      <c r="O106" s="114" t="str">
        <f>IF(M106="","",Setup!$B$24-M106)</f>
        <v/>
      </c>
      <c r="P106" s="114" t="str">
        <f>IF(G106="","",IF(SUMIF('FY Deadlines'!$A$5:$A$14,IF(MONTH(G106)&gt;=4,YEAR(G106),YEAR(G106)-1),'FY Deadlines'!$F$5:$F$14)=0,"REVIEW FY",SUMIF('FY Deadlines'!$A$5:$A$14,IF(MONTH(G106)&gt;=4,YEAR(G106),YEAR(G106)-1),'FY Deadlines'!$F$5:$F$14)-Setup!$B$24))</f>
        <v/>
      </c>
      <c r="Q106" s="113"/>
      <c r="R106" s="115"/>
    </row>
    <row r="107" spans="1:18" ht="15" customHeight="1" x14ac:dyDescent="0.25">
      <c r="A107" s="109"/>
      <c r="B107" s="110"/>
      <c r="C107" s="110"/>
      <c r="D107" s="110"/>
      <c r="E107" s="110"/>
      <c r="F107" s="110"/>
      <c r="G107" s="111"/>
      <c r="H107" s="112"/>
      <c r="I107" s="113"/>
      <c r="J107" s="113"/>
      <c r="K107" s="110"/>
      <c r="L107" s="110"/>
      <c r="M107" s="111"/>
      <c r="N107" s="111"/>
      <c r="O107" s="114" t="str">
        <f>IF(M107="","",Setup!$B$24-M107)</f>
        <v/>
      </c>
      <c r="P107" s="114" t="str">
        <f>IF(G107="","",IF(SUMIF('FY Deadlines'!$A$5:$A$14,IF(MONTH(G107)&gt;=4,YEAR(G107),YEAR(G107)-1),'FY Deadlines'!$F$5:$F$14)=0,"REVIEW FY",SUMIF('FY Deadlines'!$A$5:$A$14,IF(MONTH(G107)&gt;=4,YEAR(G107),YEAR(G107)-1),'FY Deadlines'!$F$5:$F$14)-Setup!$B$24))</f>
        <v/>
      </c>
      <c r="Q107" s="113"/>
      <c r="R107" s="115"/>
    </row>
    <row r="108" spans="1:18" ht="15" customHeight="1" x14ac:dyDescent="0.25">
      <c r="A108" s="109"/>
      <c r="B108" s="110"/>
      <c r="C108" s="110"/>
      <c r="D108" s="110"/>
      <c r="E108" s="110"/>
      <c r="F108" s="110"/>
      <c r="G108" s="111"/>
      <c r="H108" s="112"/>
      <c r="I108" s="113"/>
      <c r="J108" s="113"/>
      <c r="K108" s="110"/>
      <c r="L108" s="110"/>
      <c r="M108" s="111"/>
      <c r="N108" s="111"/>
      <c r="O108" s="114" t="str">
        <f>IF(M108="","",Setup!$B$24-M108)</f>
        <v/>
      </c>
      <c r="P108" s="114" t="str">
        <f>IF(G108="","",IF(SUMIF('FY Deadlines'!$A$5:$A$14,IF(MONTH(G108)&gt;=4,YEAR(G108),YEAR(G108)-1),'FY Deadlines'!$F$5:$F$14)=0,"REVIEW FY",SUMIF('FY Deadlines'!$A$5:$A$14,IF(MONTH(G108)&gt;=4,YEAR(G108),YEAR(G108)-1),'FY Deadlines'!$F$5:$F$14)-Setup!$B$24))</f>
        <v/>
      </c>
      <c r="Q108" s="113"/>
      <c r="R108" s="115"/>
    </row>
    <row r="109" spans="1:18" ht="15" customHeight="1" x14ac:dyDescent="0.25">
      <c r="A109" s="109"/>
      <c r="B109" s="110"/>
      <c r="C109" s="110"/>
      <c r="D109" s="110"/>
      <c r="E109" s="110"/>
      <c r="F109" s="110"/>
      <c r="G109" s="111"/>
      <c r="H109" s="112"/>
      <c r="I109" s="113"/>
      <c r="J109" s="113"/>
      <c r="K109" s="110"/>
      <c r="L109" s="110"/>
      <c r="M109" s="111"/>
      <c r="N109" s="111"/>
      <c r="O109" s="114" t="str">
        <f>IF(M109="","",Setup!$B$24-M109)</f>
        <v/>
      </c>
      <c r="P109" s="114" t="str">
        <f>IF(G109="","",IF(SUMIF('FY Deadlines'!$A$5:$A$14,IF(MONTH(G109)&gt;=4,YEAR(G109),YEAR(G109)-1),'FY Deadlines'!$F$5:$F$14)=0,"REVIEW FY",SUMIF('FY Deadlines'!$A$5:$A$14,IF(MONTH(G109)&gt;=4,YEAR(G109),YEAR(G109)-1),'FY Deadlines'!$F$5:$F$14)-Setup!$B$24))</f>
        <v/>
      </c>
      <c r="Q109" s="113"/>
      <c r="R109" s="115"/>
    </row>
    <row r="110" spans="1:18" ht="15" customHeight="1" x14ac:dyDescent="0.25">
      <c r="A110" s="109"/>
      <c r="B110" s="110"/>
      <c r="C110" s="110"/>
      <c r="D110" s="110"/>
      <c r="E110" s="110"/>
      <c r="F110" s="110"/>
      <c r="G110" s="111"/>
      <c r="H110" s="112"/>
      <c r="I110" s="113"/>
      <c r="J110" s="113"/>
      <c r="K110" s="110"/>
      <c r="L110" s="110"/>
      <c r="M110" s="111"/>
      <c r="N110" s="111"/>
      <c r="O110" s="114" t="str">
        <f>IF(M110="","",Setup!$B$24-M110)</f>
        <v/>
      </c>
      <c r="P110" s="114" t="str">
        <f>IF(G110="","",IF(SUMIF('FY Deadlines'!$A$5:$A$14,IF(MONTH(G110)&gt;=4,YEAR(G110),YEAR(G110)-1),'FY Deadlines'!$F$5:$F$14)=0,"REVIEW FY",SUMIF('FY Deadlines'!$A$5:$A$14,IF(MONTH(G110)&gt;=4,YEAR(G110),YEAR(G110)-1),'FY Deadlines'!$F$5:$F$14)-Setup!$B$24))</f>
        <v/>
      </c>
      <c r="Q110" s="113"/>
      <c r="R110" s="115"/>
    </row>
    <row r="111" spans="1:18" ht="15" customHeight="1" x14ac:dyDescent="0.25">
      <c r="A111" s="109"/>
      <c r="B111" s="110"/>
      <c r="C111" s="110"/>
      <c r="D111" s="110"/>
      <c r="E111" s="110"/>
      <c r="F111" s="110"/>
      <c r="G111" s="111"/>
      <c r="H111" s="112"/>
      <c r="I111" s="113"/>
      <c r="J111" s="113"/>
      <c r="K111" s="110"/>
      <c r="L111" s="110"/>
      <c r="M111" s="111"/>
      <c r="N111" s="111"/>
      <c r="O111" s="114" t="str">
        <f>IF(M111="","",Setup!$B$24-M111)</f>
        <v/>
      </c>
      <c r="P111" s="114" t="str">
        <f>IF(G111="","",IF(SUMIF('FY Deadlines'!$A$5:$A$14,IF(MONTH(G111)&gt;=4,YEAR(G111),YEAR(G111)-1),'FY Deadlines'!$F$5:$F$14)=0,"REVIEW FY",SUMIF('FY Deadlines'!$A$5:$A$14,IF(MONTH(G111)&gt;=4,YEAR(G111),YEAR(G111)-1),'FY Deadlines'!$F$5:$F$14)-Setup!$B$24))</f>
        <v/>
      </c>
      <c r="Q111" s="113"/>
      <c r="R111" s="115"/>
    </row>
    <row r="112" spans="1:18" ht="15" customHeight="1" x14ac:dyDescent="0.25">
      <c r="A112" s="109"/>
      <c r="B112" s="110"/>
      <c r="C112" s="110"/>
      <c r="D112" s="110"/>
      <c r="E112" s="110"/>
      <c r="F112" s="110"/>
      <c r="G112" s="111"/>
      <c r="H112" s="112"/>
      <c r="I112" s="113"/>
      <c r="J112" s="113"/>
      <c r="K112" s="110"/>
      <c r="L112" s="110"/>
      <c r="M112" s="111"/>
      <c r="N112" s="111"/>
      <c r="O112" s="114" t="str">
        <f>IF(M112="","",Setup!$B$24-M112)</f>
        <v/>
      </c>
      <c r="P112" s="114" t="str">
        <f>IF(G112="","",IF(SUMIF('FY Deadlines'!$A$5:$A$14,IF(MONTH(G112)&gt;=4,YEAR(G112),YEAR(G112)-1),'FY Deadlines'!$F$5:$F$14)=0,"REVIEW FY",SUMIF('FY Deadlines'!$A$5:$A$14,IF(MONTH(G112)&gt;=4,YEAR(G112),YEAR(G112)-1),'FY Deadlines'!$F$5:$F$14)-Setup!$B$24))</f>
        <v/>
      </c>
      <c r="Q112" s="113"/>
      <c r="R112" s="115"/>
    </row>
    <row r="113" spans="1:18" ht="15" customHeight="1" x14ac:dyDescent="0.25">
      <c r="A113" s="109"/>
      <c r="B113" s="110"/>
      <c r="C113" s="110"/>
      <c r="D113" s="110"/>
      <c r="E113" s="110"/>
      <c r="F113" s="110"/>
      <c r="G113" s="111"/>
      <c r="H113" s="112"/>
      <c r="I113" s="113"/>
      <c r="J113" s="113"/>
      <c r="K113" s="110"/>
      <c r="L113" s="110"/>
      <c r="M113" s="111"/>
      <c r="N113" s="111"/>
      <c r="O113" s="114" t="str">
        <f>IF(M113="","",Setup!$B$24-M113)</f>
        <v/>
      </c>
      <c r="P113" s="114" t="str">
        <f>IF(G113="","",IF(SUMIF('FY Deadlines'!$A$5:$A$14,IF(MONTH(G113)&gt;=4,YEAR(G113),YEAR(G113)-1),'FY Deadlines'!$F$5:$F$14)=0,"REVIEW FY",SUMIF('FY Deadlines'!$A$5:$A$14,IF(MONTH(G113)&gt;=4,YEAR(G113),YEAR(G113)-1),'FY Deadlines'!$F$5:$F$14)-Setup!$B$24))</f>
        <v/>
      </c>
      <c r="Q113" s="113"/>
      <c r="R113" s="115"/>
    </row>
    <row r="114" spans="1:18" ht="15" customHeight="1" x14ac:dyDescent="0.25">
      <c r="A114" s="109"/>
      <c r="B114" s="110"/>
      <c r="C114" s="110"/>
      <c r="D114" s="110"/>
      <c r="E114" s="110"/>
      <c r="F114" s="110"/>
      <c r="G114" s="111"/>
      <c r="H114" s="112"/>
      <c r="I114" s="113"/>
      <c r="J114" s="113"/>
      <c r="K114" s="110"/>
      <c r="L114" s="110"/>
      <c r="M114" s="111"/>
      <c r="N114" s="111"/>
      <c r="O114" s="114" t="str">
        <f>IF(M114="","",Setup!$B$24-M114)</f>
        <v/>
      </c>
      <c r="P114" s="114" t="str">
        <f>IF(G114="","",IF(SUMIF('FY Deadlines'!$A$5:$A$14,IF(MONTH(G114)&gt;=4,YEAR(G114),YEAR(G114)-1),'FY Deadlines'!$F$5:$F$14)=0,"REVIEW FY",SUMIF('FY Deadlines'!$A$5:$A$14,IF(MONTH(G114)&gt;=4,YEAR(G114),YEAR(G114)-1),'FY Deadlines'!$F$5:$F$14)-Setup!$B$24))</f>
        <v/>
      </c>
      <c r="Q114" s="113"/>
      <c r="R114" s="115"/>
    </row>
    <row r="115" spans="1:18" ht="15" customHeight="1" x14ac:dyDescent="0.25">
      <c r="A115" s="109"/>
      <c r="B115" s="110"/>
      <c r="C115" s="110"/>
      <c r="D115" s="110"/>
      <c r="E115" s="110"/>
      <c r="F115" s="110"/>
      <c r="G115" s="111"/>
      <c r="H115" s="112"/>
      <c r="I115" s="113"/>
      <c r="J115" s="113"/>
      <c r="K115" s="110"/>
      <c r="L115" s="110"/>
      <c r="M115" s="111"/>
      <c r="N115" s="111"/>
      <c r="O115" s="114" t="str">
        <f>IF(M115="","",Setup!$B$24-M115)</f>
        <v/>
      </c>
      <c r="P115" s="114" t="str">
        <f>IF(G115="","",IF(SUMIF('FY Deadlines'!$A$5:$A$14,IF(MONTH(G115)&gt;=4,YEAR(G115),YEAR(G115)-1),'FY Deadlines'!$F$5:$F$14)=0,"REVIEW FY",SUMIF('FY Deadlines'!$A$5:$A$14,IF(MONTH(G115)&gt;=4,YEAR(G115),YEAR(G115)-1),'FY Deadlines'!$F$5:$F$14)-Setup!$B$24))</f>
        <v/>
      </c>
      <c r="Q115" s="113"/>
      <c r="R115" s="115"/>
    </row>
    <row r="116" spans="1:18" ht="15" customHeight="1" x14ac:dyDescent="0.25">
      <c r="A116" s="109"/>
      <c r="B116" s="110"/>
      <c r="C116" s="110"/>
      <c r="D116" s="110"/>
      <c r="E116" s="110"/>
      <c r="F116" s="110"/>
      <c r="G116" s="111"/>
      <c r="H116" s="112"/>
      <c r="I116" s="113"/>
      <c r="J116" s="113"/>
      <c r="K116" s="110"/>
      <c r="L116" s="110"/>
      <c r="M116" s="111"/>
      <c r="N116" s="111"/>
      <c r="O116" s="114" t="str">
        <f>IF(M116="","",Setup!$B$24-M116)</f>
        <v/>
      </c>
      <c r="P116" s="114" t="str">
        <f>IF(G116="","",IF(SUMIF('FY Deadlines'!$A$5:$A$14,IF(MONTH(G116)&gt;=4,YEAR(G116),YEAR(G116)-1),'FY Deadlines'!$F$5:$F$14)=0,"REVIEW FY",SUMIF('FY Deadlines'!$A$5:$A$14,IF(MONTH(G116)&gt;=4,YEAR(G116),YEAR(G116)-1),'FY Deadlines'!$F$5:$F$14)-Setup!$B$24))</f>
        <v/>
      </c>
      <c r="Q116" s="113"/>
      <c r="R116" s="115"/>
    </row>
    <row r="117" spans="1:18" ht="15" customHeight="1" x14ac:dyDescent="0.25">
      <c r="A117" s="109"/>
      <c r="B117" s="110"/>
      <c r="C117" s="110"/>
      <c r="D117" s="110"/>
      <c r="E117" s="110"/>
      <c r="F117" s="110"/>
      <c r="G117" s="111"/>
      <c r="H117" s="112"/>
      <c r="I117" s="113"/>
      <c r="J117" s="113"/>
      <c r="K117" s="110"/>
      <c r="L117" s="110"/>
      <c r="M117" s="111"/>
      <c r="N117" s="111"/>
      <c r="O117" s="114" t="str">
        <f>IF(M117="","",Setup!$B$24-M117)</f>
        <v/>
      </c>
      <c r="P117" s="114" t="str">
        <f>IF(G117="","",IF(SUMIF('FY Deadlines'!$A$5:$A$14,IF(MONTH(G117)&gt;=4,YEAR(G117),YEAR(G117)-1),'FY Deadlines'!$F$5:$F$14)=0,"REVIEW FY",SUMIF('FY Deadlines'!$A$5:$A$14,IF(MONTH(G117)&gt;=4,YEAR(G117),YEAR(G117)-1),'FY Deadlines'!$F$5:$F$14)-Setup!$B$24))</f>
        <v/>
      </c>
      <c r="Q117" s="113"/>
      <c r="R117" s="115"/>
    </row>
    <row r="118" spans="1:18" ht="15" customHeight="1" x14ac:dyDescent="0.25">
      <c r="A118" s="109"/>
      <c r="B118" s="110"/>
      <c r="C118" s="110"/>
      <c r="D118" s="110"/>
      <c r="E118" s="110"/>
      <c r="F118" s="110"/>
      <c r="G118" s="111"/>
      <c r="H118" s="112"/>
      <c r="I118" s="113"/>
      <c r="J118" s="113"/>
      <c r="K118" s="110"/>
      <c r="L118" s="110"/>
      <c r="M118" s="111"/>
      <c r="N118" s="111"/>
      <c r="O118" s="114" t="str">
        <f>IF(M118="","",Setup!$B$24-M118)</f>
        <v/>
      </c>
      <c r="P118" s="114" t="str">
        <f>IF(G118="","",IF(SUMIF('FY Deadlines'!$A$5:$A$14,IF(MONTH(G118)&gt;=4,YEAR(G118),YEAR(G118)-1),'FY Deadlines'!$F$5:$F$14)=0,"REVIEW FY",SUMIF('FY Deadlines'!$A$5:$A$14,IF(MONTH(G118)&gt;=4,YEAR(G118),YEAR(G118)-1),'FY Deadlines'!$F$5:$F$14)-Setup!$B$24))</f>
        <v/>
      </c>
      <c r="Q118" s="113"/>
      <c r="R118" s="115"/>
    </row>
    <row r="119" spans="1:18" ht="15" customHeight="1" x14ac:dyDescent="0.25">
      <c r="A119" s="109"/>
      <c r="B119" s="110"/>
      <c r="C119" s="110"/>
      <c r="D119" s="110"/>
      <c r="E119" s="110"/>
      <c r="F119" s="110"/>
      <c r="G119" s="111"/>
      <c r="H119" s="112"/>
      <c r="I119" s="113"/>
      <c r="J119" s="113"/>
      <c r="K119" s="110"/>
      <c r="L119" s="110"/>
      <c r="M119" s="111"/>
      <c r="N119" s="111"/>
      <c r="O119" s="114" t="str">
        <f>IF(M119="","",Setup!$B$24-M119)</f>
        <v/>
      </c>
      <c r="P119" s="114" t="str">
        <f>IF(G119="","",IF(SUMIF('FY Deadlines'!$A$5:$A$14,IF(MONTH(G119)&gt;=4,YEAR(G119),YEAR(G119)-1),'FY Deadlines'!$F$5:$F$14)=0,"REVIEW FY",SUMIF('FY Deadlines'!$A$5:$A$14,IF(MONTH(G119)&gt;=4,YEAR(G119),YEAR(G119)-1),'FY Deadlines'!$F$5:$F$14)-Setup!$B$24))</f>
        <v/>
      </c>
      <c r="Q119" s="113"/>
      <c r="R119" s="115"/>
    </row>
    <row r="120" spans="1:18" ht="15" customHeight="1" x14ac:dyDescent="0.25">
      <c r="A120" s="109"/>
      <c r="B120" s="110"/>
      <c r="C120" s="110"/>
      <c r="D120" s="110"/>
      <c r="E120" s="110"/>
      <c r="F120" s="110"/>
      <c r="G120" s="111"/>
      <c r="H120" s="112"/>
      <c r="I120" s="113"/>
      <c r="J120" s="113"/>
      <c r="K120" s="110"/>
      <c r="L120" s="110"/>
      <c r="M120" s="111"/>
      <c r="N120" s="111"/>
      <c r="O120" s="114" t="str">
        <f>IF(M120="","",Setup!$B$24-M120)</f>
        <v/>
      </c>
      <c r="P120" s="114" t="str">
        <f>IF(G120="","",IF(SUMIF('FY Deadlines'!$A$5:$A$14,IF(MONTH(G120)&gt;=4,YEAR(G120),YEAR(G120)-1),'FY Deadlines'!$F$5:$F$14)=0,"REVIEW FY",SUMIF('FY Deadlines'!$A$5:$A$14,IF(MONTH(G120)&gt;=4,YEAR(G120),YEAR(G120)-1),'FY Deadlines'!$F$5:$F$14)-Setup!$B$24))</f>
        <v/>
      </c>
      <c r="Q120" s="113"/>
      <c r="R120" s="115"/>
    </row>
    <row r="121" spans="1:18" ht="15" customHeight="1" x14ac:dyDescent="0.25">
      <c r="A121" s="109"/>
      <c r="B121" s="110"/>
      <c r="C121" s="110"/>
      <c r="D121" s="110"/>
      <c r="E121" s="110"/>
      <c r="F121" s="110"/>
      <c r="G121" s="111"/>
      <c r="H121" s="112"/>
      <c r="I121" s="113"/>
      <c r="J121" s="113"/>
      <c r="K121" s="110"/>
      <c r="L121" s="110"/>
      <c r="M121" s="111"/>
      <c r="N121" s="111"/>
      <c r="O121" s="114" t="str">
        <f>IF(M121="","",Setup!$B$24-M121)</f>
        <v/>
      </c>
      <c r="P121" s="114" t="str">
        <f>IF(G121="","",IF(SUMIF('FY Deadlines'!$A$5:$A$14,IF(MONTH(G121)&gt;=4,YEAR(G121),YEAR(G121)-1),'FY Deadlines'!$F$5:$F$14)=0,"REVIEW FY",SUMIF('FY Deadlines'!$A$5:$A$14,IF(MONTH(G121)&gt;=4,YEAR(G121),YEAR(G121)-1),'FY Deadlines'!$F$5:$F$14)-Setup!$B$24))</f>
        <v/>
      </c>
      <c r="Q121" s="113"/>
      <c r="R121" s="115"/>
    </row>
    <row r="122" spans="1:18" ht="15" customHeight="1" x14ac:dyDescent="0.25">
      <c r="A122" s="109"/>
      <c r="B122" s="110"/>
      <c r="C122" s="110"/>
      <c r="D122" s="110"/>
      <c r="E122" s="110"/>
      <c r="F122" s="110"/>
      <c r="G122" s="111"/>
      <c r="H122" s="112"/>
      <c r="I122" s="113"/>
      <c r="J122" s="113"/>
      <c r="K122" s="110"/>
      <c r="L122" s="110"/>
      <c r="M122" s="111"/>
      <c r="N122" s="111"/>
      <c r="O122" s="114" t="str">
        <f>IF(M122="","",Setup!$B$24-M122)</f>
        <v/>
      </c>
      <c r="P122" s="114" t="str">
        <f>IF(G122="","",IF(SUMIF('FY Deadlines'!$A$5:$A$14,IF(MONTH(G122)&gt;=4,YEAR(G122),YEAR(G122)-1),'FY Deadlines'!$F$5:$F$14)=0,"REVIEW FY",SUMIF('FY Deadlines'!$A$5:$A$14,IF(MONTH(G122)&gt;=4,YEAR(G122),YEAR(G122)-1),'FY Deadlines'!$F$5:$F$14)-Setup!$B$24))</f>
        <v/>
      </c>
      <c r="Q122" s="113"/>
      <c r="R122" s="115"/>
    </row>
    <row r="123" spans="1:18" ht="15" customHeight="1" x14ac:dyDescent="0.25">
      <c r="A123" s="109"/>
      <c r="B123" s="110"/>
      <c r="C123" s="110"/>
      <c r="D123" s="110"/>
      <c r="E123" s="110"/>
      <c r="F123" s="110"/>
      <c r="G123" s="111"/>
      <c r="H123" s="112"/>
      <c r="I123" s="113"/>
      <c r="J123" s="113"/>
      <c r="K123" s="110"/>
      <c r="L123" s="110"/>
      <c r="M123" s="111"/>
      <c r="N123" s="111"/>
      <c r="O123" s="114" t="str">
        <f>IF(M123="","",Setup!$B$24-M123)</f>
        <v/>
      </c>
      <c r="P123" s="114" t="str">
        <f>IF(G123="","",IF(SUMIF('FY Deadlines'!$A$5:$A$14,IF(MONTH(G123)&gt;=4,YEAR(G123),YEAR(G123)-1),'FY Deadlines'!$F$5:$F$14)=0,"REVIEW FY",SUMIF('FY Deadlines'!$A$5:$A$14,IF(MONTH(G123)&gt;=4,YEAR(G123),YEAR(G123)-1),'FY Deadlines'!$F$5:$F$14)-Setup!$B$24))</f>
        <v/>
      </c>
      <c r="Q123" s="113"/>
      <c r="R123" s="115"/>
    </row>
    <row r="124" spans="1:18" ht="15" customHeight="1" x14ac:dyDescent="0.25">
      <c r="A124" s="109"/>
      <c r="B124" s="110"/>
      <c r="C124" s="110"/>
      <c r="D124" s="110"/>
      <c r="E124" s="110"/>
      <c r="F124" s="110"/>
      <c r="G124" s="111"/>
      <c r="H124" s="112"/>
      <c r="I124" s="113"/>
      <c r="J124" s="113"/>
      <c r="K124" s="110"/>
      <c r="L124" s="110"/>
      <c r="M124" s="111"/>
      <c r="N124" s="111"/>
      <c r="O124" s="114" t="str">
        <f>IF(M124="","",Setup!$B$24-M124)</f>
        <v/>
      </c>
      <c r="P124" s="114" t="str">
        <f>IF(G124="","",IF(SUMIF('FY Deadlines'!$A$5:$A$14,IF(MONTH(G124)&gt;=4,YEAR(G124),YEAR(G124)-1),'FY Deadlines'!$F$5:$F$14)=0,"REVIEW FY",SUMIF('FY Deadlines'!$A$5:$A$14,IF(MONTH(G124)&gt;=4,YEAR(G124),YEAR(G124)-1),'FY Deadlines'!$F$5:$F$14)-Setup!$B$24))</f>
        <v/>
      </c>
      <c r="Q124" s="113"/>
      <c r="R124" s="115"/>
    </row>
    <row r="125" spans="1:18" ht="15" customHeight="1" x14ac:dyDescent="0.25">
      <c r="A125" s="109"/>
      <c r="B125" s="110"/>
      <c r="C125" s="110"/>
      <c r="D125" s="110"/>
      <c r="E125" s="110"/>
      <c r="F125" s="110"/>
      <c r="G125" s="111"/>
      <c r="H125" s="112"/>
      <c r="I125" s="113"/>
      <c r="J125" s="113"/>
      <c r="K125" s="110"/>
      <c r="L125" s="110"/>
      <c r="M125" s="111"/>
      <c r="N125" s="111"/>
      <c r="O125" s="114" t="str">
        <f>IF(M125="","",Setup!$B$24-M125)</f>
        <v/>
      </c>
      <c r="P125" s="114" t="str">
        <f>IF(G125="","",IF(SUMIF('FY Deadlines'!$A$5:$A$14,IF(MONTH(G125)&gt;=4,YEAR(G125),YEAR(G125)-1),'FY Deadlines'!$F$5:$F$14)=0,"REVIEW FY",SUMIF('FY Deadlines'!$A$5:$A$14,IF(MONTH(G125)&gt;=4,YEAR(G125),YEAR(G125)-1),'FY Deadlines'!$F$5:$F$14)-Setup!$B$24))</f>
        <v/>
      </c>
      <c r="Q125" s="113"/>
      <c r="R125" s="115"/>
    </row>
    <row r="126" spans="1:18" ht="15" customHeight="1" x14ac:dyDescent="0.25">
      <c r="A126" s="109"/>
      <c r="B126" s="110"/>
      <c r="C126" s="110"/>
      <c r="D126" s="110"/>
      <c r="E126" s="110"/>
      <c r="F126" s="110"/>
      <c r="G126" s="111"/>
      <c r="H126" s="112"/>
      <c r="I126" s="113"/>
      <c r="J126" s="113"/>
      <c r="K126" s="110"/>
      <c r="L126" s="110"/>
      <c r="M126" s="111"/>
      <c r="N126" s="111"/>
      <c r="O126" s="114" t="str">
        <f>IF(M126="","",Setup!$B$24-M126)</f>
        <v/>
      </c>
      <c r="P126" s="114" t="str">
        <f>IF(G126="","",IF(SUMIF('FY Deadlines'!$A$5:$A$14,IF(MONTH(G126)&gt;=4,YEAR(G126),YEAR(G126)-1),'FY Deadlines'!$F$5:$F$14)=0,"REVIEW FY",SUMIF('FY Deadlines'!$A$5:$A$14,IF(MONTH(G126)&gt;=4,YEAR(G126),YEAR(G126)-1),'FY Deadlines'!$F$5:$F$14)-Setup!$B$24))</f>
        <v/>
      </c>
      <c r="Q126" s="113"/>
      <c r="R126" s="115"/>
    </row>
    <row r="127" spans="1:18" ht="15" customHeight="1" x14ac:dyDescent="0.25">
      <c r="A127" s="109"/>
      <c r="B127" s="110"/>
      <c r="C127" s="110"/>
      <c r="D127" s="110"/>
      <c r="E127" s="110"/>
      <c r="F127" s="110"/>
      <c r="G127" s="111"/>
      <c r="H127" s="112"/>
      <c r="I127" s="113"/>
      <c r="J127" s="113"/>
      <c r="K127" s="110"/>
      <c r="L127" s="110"/>
      <c r="M127" s="111"/>
      <c r="N127" s="111"/>
      <c r="O127" s="114" t="str">
        <f>IF(M127="","",Setup!$B$24-M127)</f>
        <v/>
      </c>
      <c r="P127" s="114" t="str">
        <f>IF(G127="","",IF(SUMIF('FY Deadlines'!$A$5:$A$14,IF(MONTH(G127)&gt;=4,YEAR(G127),YEAR(G127)-1),'FY Deadlines'!$F$5:$F$14)=0,"REVIEW FY",SUMIF('FY Deadlines'!$A$5:$A$14,IF(MONTH(G127)&gt;=4,YEAR(G127),YEAR(G127)-1),'FY Deadlines'!$F$5:$F$14)-Setup!$B$24))</f>
        <v/>
      </c>
      <c r="Q127" s="113"/>
      <c r="R127" s="115"/>
    </row>
    <row r="128" spans="1:18" ht="15" customHeight="1" x14ac:dyDescent="0.25">
      <c r="A128" s="109"/>
      <c r="B128" s="110"/>
      <c r="C128" s="110"/>
      <c r="D128" s="110"/>
      <c r="E128" s="110"/>
      <c r="F128" s="110"/>
      <c r="G128" s="111"/>
      <c r="H128" s="112"/>
      <c r="I128" s="113"/>
      <c r="J128" s="113"/>
      <c r="K128" s="110"/>
      <c r="L128" s="110"/>
      <c r="M128" s="111"/>
      <c r="N128" s="111"/>
      <c r="O128" s="114" t="str">
        <f>IF(M128="","",Setup!$B$24-M128)</f>
        <v/>
      </c>
      <c r="P128" s="114" t="str">
        <f>IF(G128="","",IF(SUMIF('FY Deadlines'!$A$5:$A$14,IF(MONTH(G128)&gt;=4,YEAR(G128),YEAR(G128)-1),'FY Deadlines'!$F$5:$F$14)=0,"REVIEW FY",SUMIF('FY Deadlines'!$A$5:$A$14,IF(MONTH(G128)&gt;=4,YEAR(G128),YEAR(G128)-1),'FY Deadlines'!$F$5:$F$14)-Setup!$B$24))</f>
        <v/>
      </c>
      <c r="Q128" s="113"/>
      <c r="R128" s="115"/>
    </row>
    <row r="129" spans="1:18" ht="15" customHeight="1" x14ac:dyDescent="0.25">
      <c r="A129" s="109"/>
      <c r="B129" s="110"/>
      <c r="C129" s="110"/>
      <c r="D129" s="110"/>
      <c r="E129" s="110"/>
      <c r="F129" s="110"/>
      <c r="G129" s="111"/>
      <c r="H129" s="112"/>
      <c r="I129" s="113"/>
      <c r="J129" s="113"/>
      <c r="K129" s="110"/>
      <c r="L129" s="110"/>
      <c r="M129" s="111"/>
      <c r="N129" s="111"/>
      <c r="O129" s="114" t="str">
        <f>IF(M129="","",Setup!$B$24-M129)</f>
        <v/>
      </c>
      <c r="P129" s="114" t="str">
        <f>IF(G129="","",IF(SUMIF('FY Deadlines'!$A$5:$A$14,IF(MONTH(G129)&gt;=4,YEAR(G129),YEAR(G129)-1),'FY Deadlines'!$F$5:$F$14)=0,"REVIEW FY",SUMIF('FY Deadlines'!$A$5:$A$14,IF(MONTH(G129)&gt;=4,YEAR(G129),YEAR(G129)-1),'FY Deadlines'!$F$5:$F$14)-Setup!$B$24))</f>
        <v/>
      </c>
      <c r="Q129" s="113"/>
      <c r="R129" s="115"/>
    </row>
    <row r="130" spans="1:18" ht="15" customHeight="1" x14ac:dyDescent="0.25">
      <c r="A130" s="109"/>
      <c r="B130" s="110"/>
      <c r="C130" s="110"/>
      <c r="D130" s="110"/>
      <c r="E130" s="110"/>
      <c r="F130" s="110"/>
      <c r="G130" s="111"/>
      <c r="H130" s="112"/>
      <c r="I130" s="113"/>
      <c r="J130" s="113"/>
      <c r="K130" s="110"/>
      <c r="L130" s="110"/>
      <c r="M130" s="111"/>
      <c r="N130" s="111"/>
      <c r="O130" s="114" t="str">
        <f>IF(M130="","",Setup!$B$24-M130)</f>
        <v/>
      </c>
      <c r="P130" s="114" t="str">
        <f>IF(G130="","",IF(SUMIF('FY Deadlines'!$A$5:$A$14,IF(MONTH(G130)&gt;=4,YEAR(G130),YEAR(G130)-1),'FY Deadlines'!$F$5:$F$14)=0,"REVIEW FY",SUMIF('FY Deadlines'!$A$5:$A$14,IF(MONTH(G130)&gt;=4,YEAR(G130),YEAR(G130)-1),'FY Deadlines'!$F$5:$F$14)-Setup!$B$24))</f>
        <v/>
      </c>
      <c r="Q130" s="113"/>
      <c r="R130" s="115"/>
    </row>
    <row r="131" spans="1:18" ht="15" customHeight="1" x14ac:dyDescent="0.25">
      <c r="A131" s="109"/>
      <c r="B131" s="110"/>
      <c r="C131" s="110"/>
      <c r="D131" s="110"/>
      <c r="E131" s="110"/>
      <c r="F131" s="110"/>
      <c r="G131" s="111"/>
      <c r="H131" s="112"/>
      <c r="I131" s="113"/>
      <c r="J131" s="113"/>
      <c r="K131" s="110"/>
      <c r="L131" s="110"/>
      <c r="M131" s="111"/>
      <c r="N131" s="111"/>
      <c r="O131" s="114" t="str">
        <f>IF(M131="","",Setup!$B$24-M131)</f>
        <v/>
      </c>
      <c r="P131" s="114" t="str">
        <f>IF(G131="","",IF(SUMIF('FY Deadlines'!$A$5:$A$14,IF(MONTH(G131)&gt;=4,YEAR(G131),YEAR(G131)-1),'FY Deadlines'!$F$5:$F$14)=0,"REVIEW FY",SUMIF('FY Deadlines'!$A$5:$A$14,IF(MONTH(G131)&gt;=4,YEAR(G131),YEAR(G131)-1),'FY Deadlines'!$F$5:$F$14)-Setup!$B$24))</f>
        <v/>
      </c>
      <c r="Q131" s="113"/>
      <c r="R131" s="115"/>
    </row>
    <row r="132" spans="1:18" ht="15" customHeight="1" x14ac:dyDescent="0.25">
      <c r="A132" s="109"/>
      <c r="B132" s="110"/>
      <c r="C132" s="110"/>
      <c r="D132" s="110"/>
      <c r="E132" s="110"/>
      <c r="F132" s="110"/>
      <c r="G132" s="111"/>
      <c r="H132" s="112"/>
      <c r="I132" s="113"/>
      <c r="J132" s="113"/>
      <c r="K132" s="110"/>
      <c r="L132" s="110"/>
      <c r="M132" s="111"/>
      <c r="N132" s="111"/>
      <c r="O132" s="114" t="str">
        <f>IF(M132="","",Setup!$B$24-M132)</f>
        <v/>
      </c>
      <c r="P132" s="114" t="str">
        <f>IF(G132="","",IF(SUMIF('FY Deadlines'!$A$5:$A$14,IF(MONTH(G132)&gt;=4,YEAR(G132),YEAR(G132)-1),'FY Deadlines'!$F$5:$F$14)=0,"REVIEW FY",SUMIF('FY Deadlines'!$A$5:$A$14,IF(MONTH(G132)&gt;=4,YEAR(G132),YEAR(G132)-1),'FY Deadlines'!$F$5:$F$14)-Setup!$B$24))</f>
        <v/>
      </c>
      <c r="Q132" s="113"/>
      <c r="R132" s="115"/>
    </row>
    <row r="133" spans="1:18" ht="15" customHeight="1" x14ac:dyDescent="0.25">
      <c r="A133" s="109"/>
      <c r="B133" s="110"/>
      <c r="C133" s="110"/>
      <c r="D133" s="110"/>
      <c r="E133" s="110"/>
      <c r="F133" s="110"/>
      <c r="G133" s="111"/>
      <c r="H133" s="112"/>
      <c r="I133" s="113"/>
      <c r="J133" s="113"/>
      <c r="K133" s="110"/>
      <c r="L133" s="110"/>
      <c r="M133" s="111"/>
      <c r="N133" s="111"/>
      <c r="O133" s="114" t="str">
        <f>IF(M133="","",Setup!$B$24-M133)</f>
        <v/>
      </c>
      <c r="P133" s="114" t="str">
        <f>IF(G133="","",IF(SUMIF('FY Deadlines'!$A$5:$A$14,IF(MONTH(G133)&gt;=4,YEAR(G133),YEAR(G133)-1),'FY Deadlines'!$F$5:$F$14)=0,"REVIEW FY",SUMIF('FY Deadlines'!$A$5:$A$14,IF(MONTH(G133)&gt;=4,YEAR(G133),YEAR(G133)-1),'FY Deadlines'!$F$5:$F$14)-Setup!$B$24))</f>
        <v/>
      </c>
      <c r="Q133" s="113"/>
      <c r="R133" s="115"/>
    </row>
    <row r="134" spans="1:18" ht="15" customHeight="1" x14ac:dyDescent="0.25">
      <c r="A134" s="109"/>
      <c r="B134" s="110"/>
      <c r="C134" s="110"/>
      <c r="D134" s="110"/>
      <c r="E134" s="110"/>
      <c r="F134" s="110"/>
      <c r="G134" s="111"/>
      <c r="H134" s="112"/>
      <c r="I134" s="113"/>
      <c r="J134" s="113"/>
      <c r="K134" s="110"/>
      <c r="L134" s="110"/>
      <c r="M134" s="111"/>
      <c r="N134" s="111"/>
      <c r="O134" s="114" t="str">
        <f>IF(M134="","",Setup!$B$24-M134)</f>
        <v/>
      </c>
      <c r="P134" s="114" t="str">
        <f>IF(G134="","",IF(SUMIF('FY Deadlines'!$A$5:$A$14,IF(MONTH(G134)&gt;=4,YEAR(G134),YEAR(G134)-1),'FY Deadlines'!$F$5:$F$14)=0,"REVIEW FY",SUMIF('FY Deadlines'!$A$5:$A$14,IF(MONTH(G134)&gt;=4,YEAR(G134),YEAR(G134)-1),'FY Deadlines'!$F$5:$F$14)-Setup!$B$24))</f>
        <v/>
      </c>
      <c r="Q134" s="113"/>
      <c r="R134" s="115"/>
    </row>
    <row r="135" spans="1:18" ht="15" customHeight="1" x14ac:dyDescent="0.25">
      <c r="A135" s="109"/>
      <c r="B135" s="110"/>
      <c r="C135" s="110"/>
      <c r="D135" s="110"/>
      <c r="E135" s="110"/>
      <c r="F135" s="110"/>
      <c r="G135" s="111"/>
      <c r="H135" s="112"/>
      <c r="I135" s="113"/>
      <c r="J135" s="113"/>
      <c r="K135" s="110"/>
      <c r="L135" s="110"/>
      <c r="M135" s="111"/>
      <c r="N135" s="111"/>
      <c r="O135" s="114" t="str">
        <f>IF(M135="","",Setup!$B$24-M135)</f>
        <v/>
      </c>
      <c r="P135" s="114" t="str">
        <f>IF(G135="","",IF(SUMIF('FY Deadlines'!$A$5:$A$14,IF(MONTH(G135)&gt;=4,YEAR(G135),YEAR(G135)-1),'FY Deadlines'!$F$5:$F$14)=0,"REVIEW FY",SUMIF('FY Deadlines'!$A$5:$A$14,IF(MONTH(G135)&gt;=4,YEAR(G135),YEAR(G135)-1),'FY Deadlines'!$F$5:$F$14)-Setup!$B$24))</f>
        <v/>
      </c>
      <c r="Q135" s="113"/>
      <c r="R135" s="115"/>
    </row>
    <row r="136" spans="1:18" ht="15" customHeight="1" x14ac:dyDescent="0.25">
      <c r="A136" s="109"/>
      <c r="B136" s="110"/>
      <c r="C136" s="110"/>
      <c r="D136" s="110"/>
      <c r="E136" s="110"/>
      <c r="F136" s="110"/>
      <c r="G136" s="111"/>
      <c r="H136" s="112"/>
      <c r="I136" s="113"/>
      <c r="J136" s="113"/>
      <c r="K136" s="110"/>
      <c r="L136" s="110"/>
      <c r="M136" s="111"/>
      <c r="N136" s="111"/>
      <c r="O136" s="114" t="str">
        <f>IF(M136="","",Setup!$B$24-M136)</f>
        <v/>
      </c>
      <c r="P136" s="114" t="str">
        <f>IF(G136="","",IF(SUMIF('FY Deadlines'!$A$5:$A$14,IF(MONTH(G136)&gt;=4,YEAR(G136),YEAR(G136)-1),'FY Deadlines'!$F$5:$F$14)=0,"REVIEW FY",SUMIF('FY Deadlines'!$A$5:$A$14,IF(MONTH(G136)&gt;=4,YEAR(G136),YEAR(G136)-1),'FY Deadlines'!$F$5:$F$14)-Setup!$B$24))</f>
        <v/>
      </c>
      <c r="Q136" s="113"/>
      <c r="R136" s="115"/>
    </row>
    <row r="137" spans="1:18" ht="15" customHeight="1" x14ac:dyDescent="0.25">
      <c r="A137" s="109"/>
      <c r="B137" s="110"/>
      <c r="C137" s="110"/>
      <c r="D137" s="110"/>
      <c r="E137" s="110"/>
      <c r="F137" s="110"/>
      <c r="G137" s="111"/>
      <c r="H137" s="112"/>
      <c r="I137" s="113"/>
      <c r="J137" s="113"/>
      <c r="K137" s="110"/>
      <c r="L137" s="110"/>
      <c r="M137" s="111"/>
      <c r="N137" s="111"/>
      <c r="O137" s="114" t="str">
        <f>IF(M137="","",Setup!$B$24-M137)</f>
        <v/>
      </c>
      <c r="P137" s="114" t="str">
        <f>IF(G137="","",IF(SUMIF('FY Deadlines'!$A$5:$A$14,IF(MONTH(G137)&gt;=4,YEAR(G137),YEAR(G137)-1),'FY Deadlines'!$F$5:$F$14)=0,"REVIEW FY",SUMIF('FY Deadlines'!$A$5:$A$14,IF(MONTH(G137)&gt;=4,YEAR(G137),YEAR(G137)-1),'FY Deadlines'!$F$5:$F$14)-Setup!$B$24))</f>
        <v/>
      </c>
      <c r="Q137" s="113"/>
      <c r="R137" s="115"/>
    </row>
    <row r="138" spans="1:18" ht="15" customHeight="1" x14ac:dyDescent="0.25">
      <c r="A138" s="109"/>
      <c r="B138" s="110"/>
      <c r="C138" s="110"/>
      <c r="D138" s="110"/>
      <c r="E138" s="110"/>
      <c r="F138" s="110"/>
      <c r="G138" s="111"/>
      <c r="H138" s="112"/>
      <c r="I138" s="113"/>
      <c r="J138" s="113"/>
      <c r="K138" s="110"/>
      <c r="L138" s="110"/>
      <c r="M138" s="111"/>
      <c r="N138" s="111"/>
      <c r="O138" s="114" t="str">
        <f>IF(M138="","",Setup!$B$24-M138)</f>
        <v/>
      </c>
      <c r="P138" s="114" t="str">
        <f>IF(G138="","",IF(SUMIF('FY Deadlines'!$A$5:$A$14,IF(MONTH(G138)&gt;=4,YEAR(G138),YEAR(G138)-1),'FY Deadlines'!$F$5:$F$14)=0,"REVIEW FY",SUMIF('FY Deadlines'!$A$5:$A$14,IF(MONTH(G138)&gt;=4,YEAR(G138),YEAR(G138)-1),'FY Deadlines'!$F$5:$F$14)-Setup!$B$24))</f>
        <v/>
      </c>
      <c r="Q138" s="113"/>
      <c r="R138" s="115"/>
    </row>
    <row r="139" spans="1:18" ht="15" customHeight="1" x14ac:dyDescent="0.25">
      <c r="A139" s="109"/>
      <c r="B139" s="110"/>
      <c r="C139" s="110"/>
      <c r="D139" s="110"/>
      <c r="E139" s="110"/>
      <c r="F139" s="110"/>
      <c r="G139" s="111"/>
      <c r="H139" s="112"/>
      <c r="I139" s="113"/>
      <c r="J139" s="113"/>
      <c r="K139" s="110"/>
      <c r="L139" s="110"/>
      <c r="M139" s="111"/>
      <c r="N139" s="111"/>
      <c r="O139" s="114" t="str">
        <f>IF(M139="","",Setup!$B$24-M139)</f>
        <v/>
      </c>
      <c r="P139" s="114" t="str">
        <f>IF(G139="","",IF(SUMIF('FY Deadlines'!$A$5:$A$14,IF(MONTH(G139)&gt;=4,YEAR(G139),YEAR(G139)-1),'FY Deadlines'!$F$5:$F$14)=0,"REVIEW FY",SUMIF('FY Deadlines'!$A$5:$A$14,IF(MONTH(G139)&gt;=4,YEAR(G139),YEAR(G139)-1),'FY Deadlines'!$F$5:$F$14)-Setup!$B$24))</f>
        <v/>
      </c>
      <c r="Q139" s="113"/>
      <c r="R139" s="115"/>
    </row>
    <row r="140" spans="1:18" ht="15" customHeight="1" x14ac:dyDescent="0.25">
      <c r="A140" s="109"/>
      <c r="B140" s="110"/>
      <c r="C140" s="110"/>
      <c r="D140" s="110"/>
      <c r="E140" s="110"/>
      <c r="F140" s="110"/>
      <c r="G140" s="111"/>
      <c r="H140" s="112"/>
      <c r="I140" s="113"/>
      <c r="J140" s="113"/>
      <c r="K140" s="110"/>
      <c r="L140" s="110"/>
      <c r="M140" s="111"/>
      <c r="N140" s="111"/>
      <c r="O140" s="114" t="str">
        <f>IF(M140="","",Setup!$B$24-M140)</f>
        <v/>
      </c>
      <c r="P140" s="114" t="str">
        <f>IF(G140="","",IF(SUMIF('FY Deadlines'!$A$5:$A$14,IF(MONTH(G140)&gt;=4,YEAR(G140),YEAR(G140)-1),'FY Deadlines'!$F$5:$F$14)=0,"REVIEW FY",SUMIF('FY Deadlines'!$A$5:$A$14,IF(MONTH(G140)&gt;=4,YEAR(G140),YEAR(G140)-1),'FY Deadlines'!$F$5:$F$14)-Setup!$B$24))</f>
        <v/>
      </c>
      <c r="Q140" s="113"/>
      <c r="R140" s="115"/>
    </row>
    <row r="141" spans="1:18" ht="15" customHeight="1" x14ac:dyDescent="0.25">
      <c r="A141" s="109"/>
      <c r="B141" s="110"/>
      <c r="C141" s="110"/>
      <c r="D141" s="110"/>
      <c r="E141" s="110"/>
      <c r="F141" s="110"/>
      <c r="G141" s="111"/>
      <c r="H141" s="112"/>
      <c r="I141" s="113"/>
      <c r="J141" s="113"/>
      <c r="K141" s="110"/>
      <c r="L141" s="110"/>
      <c r="M141" s="111"/>
      <c r="N141" s="111"/>
      <c r="O141" s="114" t="str">
        <f>IF(M141="","",Setup!$B$24-M141)</f>
        <v/>
      </c>
      <c r="P141" s="114" t="str">
        <f>IF(G141="","",IF(SUMIF('FY Deadlines'!$A$5:$A$14,IF(MONTH(G141)&gt;=4,YEAR(G141),YEAR(G141)-1),'FY Deadlines'!$F$5:$F$14)=0,"REVIEW FY",SUMIF('FY Deadlines'!$A$5:$A$14,IF(MONTH(G141)&gt;=4,YEAR(G141),YEAR(G141)-1),'FY Deadlines'!$F$5:$F$14)-Setup!$B$24))</f>
        <v/>
      </c>
      <c r="Q141" s="113"/>
      <c r="R141" s="115"/>
    </row>
    <row r="142" spans="1:18" ht="15" customHeight="1" x14ac:dyDescent="0.25">
      <c r="A142" s="109"/>
      <c r="B142" s="110"/>
      <c r="C142" s="110"/>
      <c r="D142" s="110"/>
      <c r="E142" s="110"/>
      <c r="F142" s="110"/>
      <c r="G142" s="111"/>
      <c r="H142" s="112"/>
      <c r="I142" s="113"/>
      <c r="J142" s="113"/>
      <c r="K142" s="110"/>
      <c r="L142" s="110"/>
      <c r="M142" s="111"/>
      <c r="N142" s="111"/>
      <c r="O142" s="114" t="str">
        <f>IF(M142="","",Setup!$B$24-M142)</f>
        <v/>
      </c>
      <c r="P142" s="114" t="str">
        <f>IF(G142="","",IF(SUMIF('FY Deadlines'!$A$5:$A$14,IF(MONTH(G142)&gt;=4,YEAR(G142),YEAR(G142)-1),'FY Deadlines'!$F$5:$F$14)=0,"REVIEW FY",SUMIF('FY Deadlines'!$A$5:$A$14,IF(MONTH(G142)&gt;=4,YEAR(G142),YEAR(G142)-1),'FY Deadlines'!$F$5:$F$14)-Setup!$B$24))</f>
        <v/>
      </c>
      <c r="Q142" s="113"/>
      <c r="R142" s="115"/>
    </row>
    <row r="143" spans="1:18" ht="15" customHeight="1" x14ac:dyDescent="0.25">
      <c r="A143" s="109"/>
      <c r="B143" s="110"/>
      <c r="C143" s="110"/>
      <c r="D143" s="110"/>
      <c r="E143" s="110"/>
      <c r="F143" s="110"/>
      <c r="G143" s="111"/>
      <c r="H143" s="112"/>
      <c r="I143" s="113"/>
      <c r="J143" s="113"/>
      <c r="K143" s="110"/>
      <c r="L143" s="110"/>
      <c r="M143" s="111"/>
      <c r="N143" s="111"/>
      <c r="O143" s="114" t="str">
        <f>IF(M143="","",Setup!$B$24-M143)</f>
        <v/>
      </c>
      <c r="P143" s="114" t="str">
        <f>IF(G143="","",IF(SUMIF('FY Deadlines'!$A$5:$A$14,IF(MONTH(G143)&gt;=4,YEAR(G143),YEAR(G143)-1),'FY Deadlines'!$F$5:$F$14)=0,"REVIEW FY",SUMIF('FY Deadlines'!$A$5:$A$14,IF(MONTH(G143)&gt;=4,YEAR(G143),YEAR(G143)-1),'FY Deadlines'!$F$5:$F$14)-Setup!$B$24))</f>
        <v/>
      </c>
      <c r="Q143" s="113"/>
      <c r="R143" s="115"/>
    </row>
    <row r="144" spans="1:18" ht="15" customHeight="1" x14ac:dyDescent="0.25">
      <c r="A144" s="109"/>
      <c r="B144" s="110"/>
      <c r="C144" s="110"/>
      <c r="D144" s="110"/>
      <c r="E144" s="110"/>
      <c r="F144" s="110"/>
      <c r="G144" s="111"/>
      <c r="H144" s="112"/>
      <c r="I144" s="113"/>
      <c r="J144" s="113"/>
      <c r="K144" s="110"/>
      <c r="L144" s="110"/>
      <c r="M144" s="111"/>
      <c r="N144" s="111"/>
      <c r="O144" s="114" t="str">
        <f>IF(M144="","",Setup!$B$24-M144)</f>
        <v/>
      </c>
      <c r="P144" s="114" t="str">
        <f>IF(G144="","",IF(SUMIF('FY Deadlines'!$A$5:$A$14,IF(MONTH(G144)&gt;=4,YEAR(G144),YEAR(G144)-1),'FY Deadlines'!$F$5:$F$14)=0,"REVIEW FY",SUMIF('FY Deadlines'!$A$5:$A$14,IF(MONTH(G144)&gt;=4,YEAR(G144),YEAR(G144)-1),'FY Deadlines'!$F$5:$F$14)-Setup!$B$24))</f>
        <v/>
      </c>
      <c r="Q144" s="113"/>
      <c r="R144" s="115"/>
    </row>
    <row r="145" spans="1:18" ht="15" customHeight="1" x14ac:dyDescent="0.25">
      <c r="A145" s="109"/>
      <c r="B145" s="110"/>
      <c r="C145" s="110"/>
      <c r="D145" s="110"/>
      <c r="E145" s="110"/>
      <c r="F145" s="110"/>
      <c r="G145" s="111"/>
      <c r="H145" s="112"/>
      <c r="I145" s="113"/>
      <c r="J145" s="113"/>
      <c r="K145" s="110"/>
      <c r="L145" s="110"/>
      <c r="M145" s="111"/>
      <c r="N145" s="111"/>
      <c r="O145" s="114" t="str">
        <f>IF(M145="","",Setup!$B$24-M145)</f>
        <v/>
      </c>
      <c r="P145" s="114" t="str">
        <f>IF(G145="","",IF(SUMIF('FY Deadlines'!$A$5:$A$14,IF(MONTH(G145)&gt;=4,YEAR(G145),YEAR(G145)-1),'FY Deadlines'!$F$5:$F$14)=0,"REVIEW FY",SUMIF('FY Deadlines'!$A$5:$A$14,IF(MONTH(G145)&gt;=4,YEAR(G145),YEAR(G145)-1),'FY Deadlines'!$F$5:$F$14)-Setup!$B$24))</f>
        <v/>
      </c>
      <c r="Q145" s="113"/>
      <c r="R145" s="115"/>
    </row>
    <row r="146" spans="1:18" ht="15" customHeight="1" x14ac:dyDescent="0.25">
      <c r="A146" s="109"/>
      <c r="B146" s="110"/>
      <c r="C146" s="110"/>
      <c r="D146" s="110"/>
      <c r="E146" s="110"/>
      <c r="F146" s="110"/>
      <c r="G146" s="111"/>
      <c r="H146" s="112"/>
      <c r="I146" s="113"/>
      <c r="J146" s="113"/>
      <c r="K146" s="110"/>
      <c r="L146" s="110"/>
      <c r="M146" s="111"/>
      <c r="N146" s="111"/>
      <c r="O146" s="114" t="str">
        <f>IF(M146="","",Setup!$B$24-M146)</f>
        <v/>
      </c>
      <c r="P146" s="114" t="str">
        <f>IF(G146="","",IF(SUMIF('FY Deadlines'!$A$5:$A$14,IF(MONTH(G146)&gt;=4,YEAR(G146),YEAR(G146)-1),'FY Deadlines'!$F$5:$F$14)=0,"REVIEW FY",SUMIF('FY Deadlines'!$A$5:$A$14,IF(MONTH(G146)&gt;=4,YEAR(G146),YEAR(G146)-1),'FY Deadlines'!$F$5:$F$14)-Setup!$B$24))</f>
        <v/>
      </c>
      <c r="Q146" s="113"/>
      <c r="R146" s="115"/>
    </row>
    <row r="147" spans="1:18" ht="15" customHeight="1" x14ac:dyDescent="0.25">
      <c r="A147" s="109"/>
      <c r="B147" s="110"/>
      <c r="C147" s="110"/>
      <c r="D147" s="110"/>
      <c r="E147" s="110"/>
      <c r="F147" s="110"/>
      <c r="G147" s="111"/>
      <c r="H147" s="112"/>
      <c r="I147" s="113"/>
      <c r="J147" s="113"/>
      <c r="K147" s="110"/>
      <c r="L147" s="110"/>
      <c r="M147" s="111"/>
      <c r="N147" s="111"/>
      <c r="O147" s="114" t="str">
        <f>IF(M147="","",Setup!$B$24-M147)</f>
        <v/>
      </c>
      <c r="P147" s="114" t="str">
        <f>IF(G147="","",IF(SUMIF('FY Deadlines'!$A$5:$A$14,IF(MONTH(G147)&gt;=4,YEAR(G147),YEAR(G147)-1),'FY Deadlines'!$F$5:$F$14)=0,"REVIEW FY",SUMIF('FY Deadlines'!$A$5:$A$14,IF(MONTH(G147)&gt;=4,YEAR(G147),YEAR(G147)-1),'FY Deadlines'!$F$5:$F$14)-Setup!$B$24))</f>
        <v/>
      </c>
      <c r="Q147" s="113"/>
      <c r="R147" s="115"/>
    </row>
    <row r="148" spans="1:18" ht="15" customHeight="1" x14ac:dyDescent="0.25">
      <c r="A148" s="109"/>
      <c r="B148" s="110"/>
      <c r="C148" s="110"/>
      <c r="D148" s="110"/>
      <c r="E148" s="110"/>
      <c r="F148" s="110"/>
      <c r="G148" s="111"/>
      <c r="H148" s="112"/>
      <c r="I148" s="113"/>
      <c r="J148" s="113"/>
      <c r="K148" s="110"/>
      <c r="L148" s="110"/>
      <c r="M148" s="111"/>
      <c r="N148" s="111"/>
      <c r="O148" s="114" t="str">
        <f>IF(M148="","",Setup!$B$24-M148)</f>
        <v/>
      </c>
      <c r="P148" s="114" t="str">
        <f>IF(G148="","",IF(SUMIF('FY Deadlines'!$A$5:$A$14,IF(MONTH(G148)&gt;=4,YEAR(G148),YEAR(G148)-1),'FY Deadlines'!$F$5:$F$14)=0,"REVIEW FY",SUMIF('FY Deadlines'!$A$5:$A$14,IF(MONTH(G148)&gt;=4,YEAR(G148),YEAR(G148)-1),'FY Deadlines'!$F$5:$F$14)-Setup!$B$24))</f>
        <v/>
      </c>
      <c r="Q148" s="113"/>
      <c r="R148" s="115"/>
    </row>
    <row r="149" spans="1:18" ht="15" customHeight="1" x14ac:dyDescent="0.25">
      <c r="A149" s="109"/>
      <c r="B149" s="110"/>
      <c r="C149" s="110"/>
      <c r="D149" s="110"/>
      <c r="E149" s="110"/>
      <c r="F149" s="110"/>
      <c r="G149" s="111"/>
      <c r="H149" s="112"/>
      <c r="I149" s="113"/>
      <c r="J149" s="113"/>
      <c r="K149" s="110"/>
      <c r="L149" s="110"/>
      <c r="M149" s="111"/>
      <c r="N149" s="111"/>
      <c r="O149" s="114" t="str">
        <f>IF(M149="","",Setup!$B$24-M149)</f>
        <v/>
      </c>
      <c r="P149" s="114" t="str">
        <f>IF(G149="","",IF(SUMIF('FY Deadlines'!$A$5:$A$14,IF(MONTH(G149)&gt;=4,YEAR(G149),YEAR(G149)-1),'FY Deadlines'!$F$5:$F$14)=0,"REVIEW FY",SUMIF('FY Deadlines'!$A$5:$A$14,IF(MONTH(G149)&gt;=4,YEAR(G149),YEAR(G149)-1),'FY Deadlines'!$F$5:$F$14)-Setup!$B$24))</f>
        <v/>
      </c>
      <c r="Q149" s="113"/>
      <c r="R149" s="115"/>
    </row>
    <row r="150" spans="1:18" ht="15" customHeight="1" x14ac:dyDescent="0.25">
      <c r="A150" s="109"/>
      <c r="B150" s="110"/>
      <c r="C150" s="110"/>
      <c r="D150" s="110"/>
      <c r="E150" s="110"/>
      <c r="F150" s="110"/>
      <c r="G150" s="111"/>
      <c r="H150" s="112"/>
      <c r="I150" s="113"/>
      <c r="J150" s="113"/>
      <c r="K150" s="110"/>
      <c r="L150" s="110"/>
      <c r="M150" s="111"/>
      <c r="N150" s="111"/>
      <c r="O150" s="114" t="str">
        <f>IF(M150="","",Setup!$B$24-M150)</f>
        <v/>
      </c>
      <c r="P150" s="114" t="str">
        <f>IF(G150="","",IF(SUMIF('FY Deadlines'!$A$5:$A$14,IF(MONTH(G150)&gt;=4,YEAR(G150),YEAR(G150)-1),'FY Deadlines'!$F$5:$F$14)=0,"REVIEW FY",SUMIF('FY Deadlines'!$A$5:$A$14,IF(MONTH(G150)&gt;=4,YEAR(G150),YEAR(G150)-1),'FY Deadlines'!$F$5:$F$14)-Setup!$B$24))</f>
        <v/>
      </c>
      <c r="Q150" s="113"/>
      <c r="R150" s="115"/>
    </row>
    <row r="151" spans="1:18" ht="15" customHeight="1" x14ac:dyDescent="0.25">
      <c r="A151" s="109"/>
      <c r="B151" s="110"/>
      <c r="C151" s="110"/>
      <c r="D151" s="110"/>
      <c r="E151" s="110"/>
      <c r="F151" s="110"/>
      <c r="G151" s="111"/>
      <c r="H151" s="112"/>
      <c r="I151" s="113"/>
      <c r="J151" s="113"/>
      <c r="K151" s="110"/>
      <c r="L151" s="110"/>
      <c r="M151" s="111"/>
      <c r="N151" s="111"/>
      <c r="O151" s="114" t="str">
        <f>IF(M151="","",Setup!$B$24-M151)</f>
        <v/>
      </c>
      <c r="P151" s="114" t="str">
        <f>IF(G151="","",IF(SUMIF('FY Deadlines'!$A$5:$A$14,IF(MONTH(G151)&gt;=4,YEAR(G151),YEAR(G151)-1),'FY Deadlines'!$F$5:$F$14)=0,"REVIEW FY",SUMIF('FY Deadlines'!$A$5:$A$14,IF(MONTH(G151)&gt;=4,YEAR(G151),YEAR(G151)-1),'FY Deadlines'!$F$5:$F$14)-Setup!$B$24))</f>
        <v/>
      </c>
      <c r="Q151" s="113"/>
      <c r="R151" s="115"/>
    </row>
    <row r="152" spans="1:18" ht="15" customHeight="1" x14ac:dyDescent="0.25">
      <c r="A152" s="109"/>
      <c r="B152" s="110"/>
      <c r="C152" s="110"/>
      <c r="D152" s="110"/>
      <c r="E152" s="110"/>
      <c r="F152" s="110"/>
      <c r="G152" s="111"/>
      <c r="H152" s="112"/>
      <c r="I152" s="113"/>
      <c r="J152" s="113"/>
      <c r="K152" s="110"/>
      <c r="L152" s="110"/>
      <c r="M152" s="111"/>
      <c r="N152" s="111"/>
      <c r="O152" s="114" t="str">
        <f>IF(M152="","",Setup!$B$24-M152)</f>
        <v/>
      </c>
      <c r="P152" s="114" t="str">
        <f>IF(G152="","",IF(SUMIF('FY Deadlines'!$A$5:$A$14,IF(MONTH(G152)&gt;=4,YEAR(G152),YEAR(G152)-1),'FY Deadlines'!$F$5:$F$14)=0,"REVIEW FY",SUMIF('FY Deadlines'!$A$5:$A$14,IF(MONTH(G152)&gt;=4,YEAR(G152),YEAR(G152)-1),'FY Deadlines'!$F$5:$F$14)-Setup!$B$24))</f>
        <v/>
      </c>
      <c r="Q152" s="113"/>
      <c r="R152" s="115"/>
    </row>
    <row r="153" spans="1:18" ht="15" customHeight="1" x14ac:dyDescent="0.25">
      <c r="A153" s="109"/>
      <c r="B153" s="110"/>
      <c r="C153" s="110"/>
      <c r="D153" s="110"/>
      <c r="E153" s="110"/>
      <c r="F153" s="110"/>
      <c r="G153" s="111"/>
      <c r="H153" s="112"/>
      <c r="I153" s="113"/>
      <c r="J153" s="113"/>
      <c r="K153" s="110"/>
      <c r="L153" s="110"/>
      <c r="M153" s="111"/>
      <c r="N153" s="111"/>
      <c r="O153" s="114" t="str">
        <f>IF(M153="","",Setup!$B$24-M153)</f>
        <v/>
      </c>
      <c r="P153" s="114" t="str">
        <f>IF(G153="","",IF(SUMIF('FY Deadlines'!$A$5:$A$14,IF(MONTH(G153)&gt;=4,YEAR(G153),YEAR(G153)-1),'FY Deadlines'!$F$5:$F$14)=0,"REVIEW FY",SUMIF('FY Deadlines'!$A$5:$A$14,IF(MONTH(G153)&gt;=4,YEAR(G153),YEAR(G153)-1),'FY Deadlines'!$F$5:$F$14)-Setup!$B$24))</f>
        <v/>
      </c>
      <c r="Q153" s="113"/>
      <c r="R153" s="115"/>
    </row>
    <row r="154" spans="1:18" ht="15" customHeight="1" x14ac:dyDescent="0.25">
      <c r="A154" s="109"/>
      <c r="B154" s="110"/>
      <c r="C154" s="110"/>
      <c r="D154" s="110"/>
      <c r="E154" s="110"/>
      <c r="F154" s="110"/>
      <c r="G154" s="111"/>
      <c r="H154" s="112"/>
      <c r="I154" s="113"/>
      <c r="J154" s="113"/>
      <c r="K154" s="110"/>
      <c r="L154" s="110"/>
      <c r="M154" s="111"/>
      <c r="N154" s="111"/>
      <c r="O154" s="114" t="str">
        <f>IF(M154="","",Setup!$B$24-M154)</f>
        <v/>
      </c>
      <c r="P154" s="114" t="str">
        <f>IF(G154="","",IF(SUMIF('FY Deadlines'!$A$5:$A$14,IF(MONTH(G154)&gt;=4,YEAR(G154),YEAR(G154)-1),'FY Deadlines'!$F$5:$F$14)=0,"REVIEW FY",SUMIF('FY Deadlines'!$A$5:$A$14,IF(MONTH(G154)&gt;=4,YEAR(G154),YEAR(G154)-1),'FY Deadlines'!$F$5:$F$14)-Setup!$B$24))</f>
        <v/>
      </c>
      <c r="Q154" s="113"/>
      <c r="R154" s="115"/>
    </row>
    <row r="155" spans="1:18" ht="15" customHeight="1" x14ac:dyDescent="0.25">
      <c r="A155" s="109"/>
      <c r="B155" s="110"/>
      <c r="C155" s="110"/>
      <c r="D155" s="110"/>
      <c r="E155" s="110"/>
      <c r="F155" s="110"/>
      <c r="G155" s="111"/>
      <c r="H155" s="112"/>
      <c r="I155" s="113"/>
      <c r="J155" s="113"/>
      <c r="K155" s="110"/>
      <c r="L155" s="110"/>
      <c r="M155" s="111"/>
      <c r="N155" s="111"/>
      <c r="O155" s="114" t="str">
        <f>IF(M155="","",Setup!$B$24-M155)</f>
        <v/>
      </c>
      <c r="P155" s="114" t="str">
        <f>IF(G155="","",IF(SUMIF('FY Deadlines'!$A$5:$A$14,IF(MONTH(G155)&gt;=4,YEAR(G155),YEAR(G155)-1),'FY Deadlines'!$F$5:$F$14)=0,"REVIEW FY",SUMIF('FY Deadlines'!$A$5:$A$14,IF(MONTH(G155)&gt;=4,YEAR(G155),YEAR(G155)-1),'FY Deadlines'!$F$5:$F$14)-Setup!$B$24))</f>
        <v/>
      </c>
      <c r="Q155" s="113"/>
      <c r="R155" s="115"/>
    </row>
    <row r="156" spans="1:18" ht="15" customHeight="1" x14ac:dyDescent="0.25">
      <c r="A156" s="109"/>
      <c r="B156" s="110"/>
      <c r="C156" s="110"/>
      <c r="D156" s="110"/>
      <c r="E156" s="110"/>
      <c r="F156" s="110"/>
      <c r="G156" s="111"/>
      <c r="H156" s="112"/>
      <c r="I156" s="113"/>
      <c r="J156" s="113"/>
      <c r="K156" s="110"/>
      <c r="L156" s="110"/>
      <c r="M156" s="111"/>
      <c r="N156" s="111"/>
      <c r="O156" s="114" t="str">
        <f>IF(M156="","",Setup!$B$24-M156)</f>
        <v/>
      </c>
      <c r="P156" s="114" t="str">
        <f>IF(G156="","",IF(SUMIF('FY Deadlines'!$A$5:$A$14,IF(MONTH(G156)&gt;=4,YEAR(G156),YEAR(G156)-1),'FY Deadlines'!$F$5:$F$14)=0,"REVIEW FY",SUMIF('FY Deadlines'!$A$5:$A$14,IF(MONTH(G156)&gt;=4,YEAR(G156),YEAR(G156)-1),'FY Deadlines'!$F$5:$F$14)-Setup!$B$24))</f>
        <v/>
      </c>
      <c r="Q156" s="113"/>
      <c r="R156" s="115"/>
    </row>
    <row r="157" spans="1:18" ht="15" customHeight="1" x14ac:dyDescent="0.25">
      <c r="A157" s="109"/>
      <c r="B157" s="110"/>
      <c r="C157" s="110"/>
      <c r="D157" s="110"/>
      <c r="E157" s="110"/>
      <c r="F157" s="110"/>
      <c r="G157" s="111"/>
      <c r="H157" s="112"/>
      <c r="I157" s="113"/>
      <c r="J157" s="113"/>
      <c r="K157" s="110"/>
      <c r="L157" s="110"/>
      <c r="M157" s="111"/>
      <c r="N157" s="111"/>
      <c r="O157" s="114" t="str">
        <f>IF(M157="","",Setup!$B$24-M157)</f>
        <v/>
      </c>
      <c r="P157" s="114" t="str">
        <f>IF(G157="","",IF(SUMIF('FY Deadlines'!$A$5:$A$14,IF(MONTH(G157)&gt;=4,YEAR(G157),YEAR(G157)-1),'FY Deadlines'!$F$5:$F$14)=0,"REVIEW FY",SUMIF('FY Deadlines'!$A$5:$A$14,IF(MONTH(G157)&gt;=4,YEAR(G157),YEAR(G157)-1),'FY Deadlines'!$F$5:$F$14)-Setup!$B$24))</f>
        <v/>
      </c>
      <c r="Q157" s="113"/>
      <c r="R157" s="115"/>
    </row>
    <row r="158" spans="1:18" ht="15" customHeight="1" x14ac:dyDescent="0.25">
      <c r="A158" s="109"/>
      <c r="B158" s="110"/>
      <c r="C158" s="110"/>
      <c r="D158" s="110"/>
      <c r="E158" s="110"/>
      <c r="F158" s="110"/>
      <c r="G158" s="111"/>
      <c r="H158" s="112"/>
      <c r="I158" s="113"/>
      <c r="J158" s="113"/>
      <c r="K158" s="110"/>
      <c r="L158" s="110"/>
      <c r="M158" s="111"/>
      <c r="N158" s="111"/>
      <c r="O158" s="114" t="str">
        <f>IF(M158="","",Setup!$B$24-M158)</f>
        <v/>
      </c>
      <c r="P158" s="114" t="str">
        <f>IF(G158="","",IF(SUMIF('FY Deadlines'!$A$5:$A$14,IF(MONTH(G158)&gt;=4,YEAR(G158),YEAR(G158)-1),'FY Deadlines'!$F$5:$F$14)=0,"REVIEW FY",SUMIF('FY Deadlines'!$A$5:$A$14,IF(MONTH(G158)&gt;=4,YEAR(G158),YEAR(G158)-1),'FY Deadlines'!$F$5:$F$14)-Setup!$B$24))</f>
        <v/>
      </c>
      <c r="Q158" s="113"/>
      <c r="R158" s="115"/>
    </row>
    <row r="159" spans="1:18" ht="15" customHeight="1" x14ac:dyDescent="0.25">
      <c r="A159" s="109"/>
      <c r="B159" s="110"/>
      <c r="C159" s="110"/>
      <c r="D159" s="110"/>
      <c r="E159" s="110"/>
      <c r="F159" s="110"/>
      <c r="G159" s="111"/>
      <c r="H159" s="112"/>
      <c r="I159" s="113"/>
      <c r="J159" s="113"/>
      <c r="K159" s="110"/>
      <c r="L159" s="110"/>
      <c r="M159" s="111"/>
      <c r="N159" s="111"/>
      <c r="O159" s="114" t="str">
        <f>IF(M159="","",Setup!$B$24-M159)</f>
        <v/>
      </c>
      <c r="P159" s="114" t="str">
        <f>IF(G159="","",IF(SUMIF('FY Deadlines'!$A$5:$A$14,IF(MONTH(G159)&gt;=4,YEAR(G159),YEAR(G159)-1),'FY Deadlines'!$F$5:$F$14)=0,"REVIEW FY",SUMIF('FY Deadlines'!$A$5:$A$14,IF(MONTH(G159)&gt;=4,YEAR(G159),YEAR(G159)-1),'FY Deadlines'!$F$5:$F$14)-Setup!$B$24))</f>
        <v/>
      </c>
      <c r="Q159" s="113"/>
      <c r="R159" s="115"/>
    </row>
    <row r="160" spans="1:18" ht="15" customHeight="1" x14ac:dyDescent="0.25">
      <c r="A160" s="109"/>
      <c r="B160" s="110"/>
      <c r="C160" s="110"/>
      <c r="D160" s="110"/>
      <c r="E160" s="110"/>
      <c r="F160" s="110"/>
      <c r="G160" s="111"/>
      <c r="H160" s="112"/>
      <c r="I160" s="113"/>
      <c r="J160" s="113"/>
      <c r="K160" s="110"/>
      <c r="L160" s="110"/>
      <c r="M160" s="111"/>
      <c r="N160" s="111"/>
      <c r="O160" s="114" t="str">
        <f>IF(M160="","",Setup!$B$24-M160)</f>
        <v/>
      </c>
      <c r="P160" s="114" t="str">
        <f>IF(G160="","",IF(SUMIF('FY Deadlines'!$A$5:$A$14,IF(MONTH(G160)&gt;=4,YEAR(G160),YEAR(G160)-1),'FY Deadlines'!$F$5:$F$14)=0,"REVIEW FY",SUMIF('FY Deadlines'!$A$5:$A$14,IF(MONTH(G160)&gt;=4,YEAR(G160),YEAR(G160)-1),'FY Deadlines'!$F$5:$F$14)-Setup!$B$24))</f>
        <v/>
      </c>
      <c r="Q160" s="113"/>
      <c r="R160" s="115"/>
    </row>
    <row r="161" spans="1:18" ht="15" customHeight="1" x14ac:dyDescent="0.25">
      <c r="A161" s="109"/>
      <c r="B161" s="110"/>
      <c r="C161" s="110"/>
      <c r="D161" s="110"/>
      <c r="E161" s="110"/>
      <c r="F161" s="110"/>
      <c r="G161" s="111"/>
      <c r="H161" s="112"/>
      <c r="I161" s="113"/>
      <c r="J161" s="113"/>
      <c r="K161" s="110"/>
      <c r="L161" s="110"/>
      <c r="M161" s="111"/>
      <c r="N161" s="111"/>
      <c r="O161" s="114" t="str">
        <f>IF(M161="","",Setup!$B$24-M161)</f>
        <v/>
      </c>
      <c r="P161" s="114" t="str">
        <f>IF(G161="","",IF(SUMIF('FY Deadlines'!$A$5:$A$14,IF(MONTH(G161)&gt;=4,YEAR(G161),YEAR(G161)-1),'FY Deadlines'!$F$5:$F$14)=0,"REVIEW FY",SUMIF('FY Deadlines'!$A$5:$A$14,IF(MONTH(G161)&gt;=4,YEAR(G161),YEAR(G161)-1),'FY Deadlines'!$F$5:$F$14)-Setup!$B$24))</f>
        <v/>
      </c>
      <c r="Q161" s="113"/>
      <c r="R161" s="115"/>
    </row>
    <row r="162" spans="1:18" ht="15" customHeight="1" x14ac:dyDescent="0.25">
      <c r="A162" s="109"/>
      <c r="B162" s="110"/>
      <c r="C162" s="110"/>
      <c r="D162" s="110"/>
      <c r="E162" s="110"/>
      <c r="F162" s="110"/>
      <c r="G162" s="111"/>
      <c r="H162" s="112"/>
      <c r="I162" s="113"/>
      <c r="J162" s="113"/>
      <c r="K162" s="110"/>
      <c r="L162" s="110"/>
      <c r="M162" s="111"/>
      <c r="N162" s="111"/>
      <c r="O162" s="114" t="str">
        <f>IF(M162="","",Setup!$B$24-M162)</f>
        <v/>
      </c>
      <c r="P162" s="114" t="str">
        <f>IF(G162="","",IF(SUMIF('FY Deadlines'!$A$5:$A$14,IF(MONTH(G162)&gt;=4,YEAR(G162),YEAR(G162)-1),'FY Deadlines'!$F$5:$F$14)=0,"REVIEW FY",SUMIF('FY Deadlines'!$A$5:$A$14,IF(MONTH(G162)&gt;=4,YEAR(G162),YEAR(G162)-1),'FY Deadlines'!$F$5:$F$14)-Setup!$B$24))</f>
        <v/>
      </c>
      <c r="Q162" s="113"/>
      <c r="R162" s="115"/>
    </row>
    <row r="163" spans="1:18" ht="15" customHeight="1" x14ac:dyDescent="0.25">
      <c r="A163" s="109"/>
      <c r="B163" s="110"/>
      <c r="C163" s="110"/>
      <c r="D163" s="110"/>
      <c r="E163" s="110"/>
      <c r="F163" s="110"/>
      <c r="G163" s="111"/>
      <c r="H163" s="112"/>
      <c r="I163" s="113"/>
      <c r="J163" s="113"/>
      <c r="K163" s="110"/>
      <c r="L163" s="110"/>
      <c r="M163" s="111"/>
      <c r="N163" s="111"/>
      <c r="O163" s="114" t="str">
        <f>IF(M163="","",Setup!$B$24-M163)</f>
        <v/>
      </c>
      <c r="P163" s="114" t="str">
        <f>IF(G163="","",IF(SUMIF('FY Deadlines'!$A$5:$A$14,IF(MONTH(G163)&gt;=4,YEAR(G163),YEAR(G163)-1),'FY Deadlines'!$F$5:$F$14)=0,"REVIEW FY",SUMIF('FY Deadlines'!$A$5:$A$14,IF(MONTH(G163)&gt;=4,YEAR(G163),YEAR(G163)-1),'FY Deadlines'!$F$5:$F$14)-Setup!$B$24))</f>
        <v/>
      </c>
      <c r="Q163" s="113"/>
      <c r="R163" s="115"/>
    </row>
    <row r="164" spans="1:18" ht="15" customHeight="1" x14ac:dyDescent="0.25">
      <c r="A164" s="109"/>
      <c r="B164" s="110"/>
      <c r="C164" s="110"/>
      <c r="D164" s="110"/>
      <c r="E164" s="110"/>
      <c r="F164" s="110"/>
      <c r="G164" s="111"/>
      <c r="H164" s="112"/>
      <c r="I164" s="113"/>
      <c r="J164" s="113"/>
      <c r="K164" s="110"/>
      <c r="L164" s="110"/>
      <c r="M164" s="111"/>
      <c r="N164" s="111"/>
      <c r="O164" s="114" t="str">
        <f>IF(M164="","",Setup!$B$24-M164)</f>
        <v/>
      </c>
      <c r="P164" s="114" t="str">
        <f>IF(G164="","",IF(SUMIF('FY Deadlines'!$A$5:$A$14,IF(MONTH(G164)&gt;=4,YEAR(G164),YEAR(G164)-1),'FY Deadlines'!$F$5:$F$14)=0,"REVIEW FY",SUMIF('FY Deadlines'!$A$5:$A$14,IF(MONTH(G164)&gt;=4,YEAR(G164),YEAR(G164)-1),'FY Deadlines'!$F$5:$F$14)-Setup!$B$24))</f>
        <v/>
      </c>
      <c r="Q164" s="113"/>
      <c r="R164" s="115"/>
    </row>
    <row r="165" spans="1:18" ht="15" customHeight="1" x14ac:dyDescent="0.25">
      <c r="A165" s="109"/>
      <c r="B165" s="110"/>
      <c r="C165" s="110"/>
      <c r="D165" s="110"/>
      <c r="E165" s="110"/>
      <c r="F165" s="110"/>
      <c r="G165" s="111"/>
      <c r="H165" s="112"/>
      <c r="I165" s="113"/>
      <c r="J165" s="113"/>
      <c r="K165" s="110"/>
      <c r="L165" s="110"/>
      <c r="M165" s="111"/>
      <c r="N165" s="111"/>
      <c r="O165" s="114" t="str">
        <f>IF(M165="","",Setup!$B$24-M165)</f>
        <v/>
      </c>
      <c r="P165" s="114" t="str">
        <f>IF(G165="","",IF(SUMIF('FY Deadlines'!$A$5:$A$14,IF(MONTH(G165)&gt;=4,YEAR(G165),YEAR(G165)-1),'FY Deadlines'!$F$5:$F$14)=0,"REVIEW FY",SUMIF('FY Deadlines'!$A$5:$A$14,IF(MONTH(G165)&gt;=4,YEAR(G165),YEAR(G165)-1),'FY Deadlines'!$F$5:$F$14)-Setup!$B$24))</f>
        <v/>
      </c>
      <c r="Q165" s="113"/>
      <c r="R165" s="115"/>
    </row>
    <row r="166" spans="1:18" ht="15" customHeight="1" x14ac:dyDescent="0.25">
      <c r="A166" s="109"/>
      <c r="B166" s="110"/>
      <c r="C166" s="110"/>
      <c r="D166" s="110"/>
      <c r="E166" s="110"/>
      <c r="F166" s="110"/>
      <c r="G166" s="111"/>
      <c r="H166" s="112"/>
      <c r="I166" s="113"/>
      <c r="J166" s="113"/>
      <c r="K166" s="110"/>
      <c r="L166" s="110"/>
      <c r="M166" s="111"/>
      <c r="N166" s="111"/>
      <c r="O166" s="114" t="str">
        <f>IF(M166="","",Setup!$B$24-M166)</f>
        <v/>
      </c>
      <c r="P166" s="114" t="str">
        <f>IF(G166="","",IF(SUMIF('FY Deadlines'!$A$5:$A$14,IF(MONTH(G166)&gt;=4,YEAR(G166),YEAR(G166)-1),'FY Deadlines'!$F$5:$F$14)=0,"REVIEW FY",SUMIF('FY Deadlines'!$A$5:$A$14,IF(MONTH(G166)&gt;=4,YEAR(G166),YEAR(G166)-1),'FY Deadlines'!$F$5:$F$14)-Setup!$B$24))</f>
        <v/>
      </c>
      <c r="Q166" s="113"/>
      <c r="R166" s="115"/>
    </row>
    <row r="167" spans="1:18" ht="15" customHeight="1" x14ac:dyDescent="0.25">
      <c r="A167" s="109"/>
      <c r="B167" s="110"/>
      <c r="C167" s="110"/>
      <c r="D167" s="110"/>
      <c r="E167" s="110"/>
      <c r="F167" s="110"/>
      <c r="G167" s="111"/>
      <c r="H167" s="112"/>
      <c r="I167" s="113"/>
      <c r="J167" s="113"/>
      <c r="K167" s="110"/>
      <c r="L167" s="110"/>
      <c r="M167" s="111"/>
      <c r="N167" s="111"/>
      <c r="O167" s="114" t="str">
        <f>IF(M167="","",Setup!$B$24-M167)</f>
        <v/>
      </c>
      <c r="P167" s="114" t="str">
        <f>IF(G167="","",IF(SUMIF('FY Deadlines'!$A$5:$A$14,IF(MONTH(G167)&gt;=4,YEAR(G167),YEAR(G167)-1),'FY Deadlines'!$F$5:$F$14)=0,"REVIEW FY",SUMIF('FY Deadlines'!$A$5:$A$14,IF(MONTH(G167)&gt;=4,YEAR(G167),YEAR(G167)-1),'FY Deadlines'!$F$5:$F$14)-Setup!$B$24))</f>
        <v/>
      </c>
      <c r="Q167" s="113"/>
      <c r="R167" s="115"/>
    </row>
    <row r="168" spans="1:18" ht="15" customHeight="1" x14ac:dyDescent="0.25">
      <c r="A168" s="109"/>
      <c r="B168" s="110"/>
      <c r="C168" s="110"/>
      <c r="D168" s="110"/>
      <c r="E168" s="110"/>
      <c r="F168" s="110"/>
      <c r="G168" s="111"/>
      <c r="H168" s="112"/>
      <c r="I168" s="113"/>
      <c r="J168" s="113"/>
      <c r="K168" s="110"/>
      <c r="L168" s="110"/>
      <c r="M168" s="111"/>
      <c r="N168" s="111"/>
      <c r="O168" s="114" t="str">
        <f>IF(M168="","",Setup!$B$24-M168)</f>
        <v/>
      </c>
      <c r="P168" s="114" t="str">
        <f>IF(G168="","",IF(SUMIF('FY Deadlines'!$A$5:$A$14,IF(MONTH(G168)&gt;=4,YEAR(G168),YEAR(G168)-1),'FY Deadlines'!$F$5:$F$14)=0,"REVIEW FY",SUMIF('FY Deadlines'!$A$5:$A$14,IF(MONTH(G168)&gt;=4,YEAR(G168),YEAR(G168)-1),'FY Deadlines'!$F$5:$F$14)-Setup!$B$24))</f>
        <v/>
      </c>
      <c r="Q168" s="113"/>
      <c r="R168" s="115"/>
    </row>
    <row r="169" spans="1:18" ht="15" customHeight="1" x14ac:dyDescent="0.25">
      <c r="A169" s="109"/>
      <c r="B169" s="110"/>
      <c r="C169" s="110"/>
      <c r="D169" s="110"/>
      <c r="E169" s="110"/>
      <c r="F169" s="110"/>
      <c r="G169" s="111"/>
      <c r="H169" s="112"/>
      <c r="I169" s="113"/>
      <c r="J169" s="113"/>
      <c r="K169" s="110"/>
      <c r="L169" s="110"/>
      <c r="M169" s="111"/>
      <c r="N169" s="111"/>
      <c r="O169" s="114" t="str">
        <f>IF(M169="","",Setup!$B$24-M169)</f>
        <v/>
      </c>
      <c r="P169" s="114" t="str">
        <f>IF(G169="","",IF(SUMIF('FY Deadlines'!$A$5:$A$14,IF(MONTH(G169)&gt;=4,YEAR(G169),YEAR(G169)-1),'FY Deadlines'!$F$5:$F$14)=0,"REVIEW FY",SUMIF('FY Deadlines'!$A$5:$A$14,IF(MONTH(G169)&gt;=4,YEAR(G169),YEAR(G169)-1),'FY Deadlines'!$F$5:$F$14)-Setup!$B$24))</f>
        <v/>
      </c>
      <c r="Q169" s="113"/>
      <c r="R169" s="115"/>
    </row>
    <row r="170" spans="1:18" ht="15" customHeight="1" x14ac:dyDescent="0.25">
      <c r="A170" s="109"/>
      <c r="B170" s="110"/>
      <c r="C170" s="110"/>
      <c r="D170" s="110"/>
      <c r="E170" s="110"/>
      <c r="F170" s="110"/>
      <c r="G170" s="111"/>
      <c r="H170" s="112"/>
      <c r="I170" s="113"/>
      <c r="J170" s="113"/>
      <c r="K170" s="110"/>
      <c r="L170" s="110"/>
      <c r="M170" s="111"/>
      <c r="N170" s="111"/>
      <c r="O170" s="114" t="str">
        <f>IF(M170="","",Setup!$B$24-M170)</f>
        <v/>
      </c>
      <c r="P170" s="114" t="str">
        <f>IF(G170="","",IF(SUMIF('FY Deadlines'!$A$5:$A$14,IF(MONTH(G170)&gt;=4,YEAR(G170),YEAR(G170)-1),'FY Deadlines'!$F$5:$F$14)=0,"REVIEW FY",SUMIF('FY Deadlines'!$A$5:$A$14,IF(MONTH(G170)&gt;=4,YEAR(G170),YEAR(G170)-1),'FY Deadlines'!$F$5:$F$14)-Setup!$B$24))</f>
        <v/>
      </c>
      <c r="Q170" s="113"/>
      <c r="R170" s="115"/>
    </row>
    <row r="171" spans="1:18" ht="15" customHeight="1" x14ac:dyDescent="0.25">
      <c r="A171" s="109"/>
      <c r="B171" s="110"/>
      <c r="C171" s="110"/>
      <c r="D171" s="110"/>
      <c r="E171" s="110"/>
      <c r="F171" s="110"/>
      <c r="G171" s="111"/>
      <c r="H171" s="112"/>
      <c r="I171" s="113"/>
      <c r="J171" s="113"/>
      <c r="K171" s="110"/>
      <c r="L171" s="110"/>
      <c r="M171" s="111"/>
      <c r="N171" s="111"/>
      <c r="O171" s="114" t="str">
        <f>IF(M171="","",Setup!$B$24-M171)</f>
        <v/>
      </c>
      <c r="P171" s="114" t="str">
        <f>IF(G171="","",IF(SUMIF('FY Deadlines'!$A$5:$A$14,IF(MONTH(G171)&gt;=4,YEAR(G171),YEAR(G171)-1),'FY Deadlines'!$F$5:$F$14)=0,"REVIEW FY",SUMIF('FY Deadlines'!$A$5:$A$14,IF(MONTH(G171)&gt;=4,YEAR(G171),YEAR(G171)-1),'FY Deadlines'!$F$5:$F$14)-Setup!$B$24))</f>
        <v/>
      </c>
      <c r="Q171" s="113"/>
      <c r="R171" s="115"/>
    </row>
    <row r="172" spans="1:18" ht="15" customHeight="1" x14ac:dyDescent="0.25">
      <c r="A172" s="109"/>
      <c r="B172" s="110"/>
      <c r="C172" s="110"/>
      <c r="D172" s="110"/>
      <c r="E172" s="110"/>
      <c r="F172" s="110"/>
      <c r="G172" s="111"/>
      <c r="H172" s="112"/>
      <c r="I172" s="113"/>
      <c r="J172" s="113"/>
      <c r="K172" s="110"/>
      <c r="L172" s="110"/>
      <c r="M172" s="111"/>
      <c r="N172" s="111"/>
      <c r="O172" s="114" t="str">
        <f>IF(M172="","",Setup!$B$24-M172)</f>
        <v/>
      </c>
      <c r="P172" s="114" t="str">
        <f>IF(G172="","",IF(SUMIF('FY Deadlines'!$A$5:$A$14,IF(MONTH(G172)&gt;=4,YEAR(G172),YEAR(G172)-1),'FY Deadlines'!$F$5:$F$14)=0,"REVIEW FY",SUMIF('FY Deadlines'!$A$5:$A$14,IF(MONTH(G172)&gt;=4,YEAR(G172),YEAR(G172)-1),'FY Deadlines'!$F$5:$F$14)-Setup!$B$24))</f>
        <v/>
      </c>
      <c r="Q172" s="113"/>
      <c r="R172" s="115"/>
    </row>
    <row r="173" spans="1:18" ht="15" customHeight="1" x14ac:dyDescent="0.25">
      <c r="A173" s="109"/>
      <c r="B173" s="110"/>
      <c r="C173" s="110"/>
      <c r="D173" s="110"/>
      <c r="E173" s="110"/>
      <c r="F173" s="110"/>
      <c r="G173" s="111"/>
      <c r="H173" s="112"/>
      <c r="I173" s="113"/>
      <c r="J173" s="113"/>
      <c r="K173" s="110"/>
      <c r="L173" s="110"/>
      <c r="M173" s="111"/>
      <c r="N173" s="111"/>
      <c r="O173" s="114" t="str">
        <f>IF(M173="","",Setup!$B$24-M173)</f>
        <v/>
      </c>
      <c r="P173" s="114" t="str">
        <f>IF(G173="","",IF(SUMIF('FY Deadlines'!$A$5:$A$14,IF(MONTH(G173)&gt;=4,YEAR(G173),YEAR(G173)-1),'FY Deadlines'!$F$5:$F$14)=0,"REVIEW FY",SUMIF('FY Deadlines'!$A$5:$A$14,IF(MONTH(G173)&gt;=4,YEAR(G173),YEAR(G173)-1),'FY Deadlines'!$F$5:$F$14)-Setup!$B$24))</f>
        <v/>
      </c>
      <c r="Q173" s="113"/>
      <c r="R173" s="115"/>
    </row>
    <row r="174" spans="1:18" ht="15" customHeight="1" x14ac:dyDescent="0.25">
      <c r="A174" s="109"/>
      <c r="B174" s="110"/>
      <c r="C174" s="110"/>
      <c r="D174" s="110"/>
      <c r="E174" s="110"/>
      <c r="F174" s="110"/>
      <c r="G174" s="111"/>
      <c r="H174" s="112"/>
      <c r="I174" s="113"/>
      <c r="J174" s="113"/>
      <c r="K174" s="110"/>
      <c r="L174" s="110"/>
      <c r="M174" s="111"/>
      <c r="N174" s="111"/>
      <c r="O174" s="114" t="str">
        <f>IF(M174="","",Setup!$B$24-M174)</f>
        <v/>
      </c>
      <c r="P174" s="114" t="str">
        <f>IF(G174="","",IF(SUMIF('FY Deadlines'!$A$5:$A$14,IF(MONTH(G174)&gt;=4,YEAR(G174),YEAR(G174)-1),'FY Deadlines'!$F$5:$F$14)=0,"REVIEW FY",SUMIF('FY Deadlines'!$A$5:$A$14,IF(MONTH(G174)&gt;=4,YEAR(G174),YEAR(G174)-1),'FY Deadlines'!$F$5:$F$14)-Setup!$B$24))</f>
        <v/>
      </c>
      <c r="Q174" s="113"/>
      <c r="R174" s="115"/>
    </row>
    <row r="175" spans="1:18" ht="15" customHeight="1" x14ac:dyDescent="0.25">
      <c r="A175" s="109"/>
      <c r="B175" s="110"/>
      <c r="C175" s="110"/>
      <c r="D175" s="110"/>
      <c r="E175" s="110"/>
      <c r="F175" s="110"/>
      <c r="G175" s="111"/>
      <c r="H175" s="112"/>
      <c r="I175" s="113"/>
      <c r="J175" s="113"/>
      <c r="K175" s="110"/>
      <c r="L175" s="110"/>
      <c r="M175" s="111"/>
      <c r="N175" s="111"/>
      <c r="O175" s="114" t="str">
        <f>IF(M175="","",Setup!$B$24-M175)</f>
        <v/>
      </c>
      <c r="P175" s="114" t="str">
        <f>IF(G175="","",IF(SUMIF('FY Deadlines'!$A$5:$A$14,IF(MONTH(G175)&gt;=4,YEAR(G175),YEAR(G175)-1),'FY Deadlines'!$F$5:$F$14)=0,"REVIEW FY",SUMIF('FY Deadlines'!$A$5:$A$14,IF(MONTH(G175)&gt;=4,YEAR(G175),YEAR(G175)-1),'FY Deadlines'!$F$5:$F$14)-Setup!$B$24))</f>
        <v/>
      </c>
      <c r="Q175" s="113"/>
      <c r="R175" s="115"/>
    </row>
    <row r="176" spans="1:18" ht="15" customHeight="1" x14ac:dyDescent="0.25">
      <c r="A176" s="109"/>
      <c r="B176" s="110"/>
      <c r="C176" s="110"/>
      <c r="D176" s="110"/>
      <c r="E176" s="110"/>
      <c r="F176" s="110"/>
      <c r="G176" s="111"/>
      <c r="H176" s="112"/>
      <c r="I176" s="113"/>
      <c r="J176" s="113"/>
      <c r="K176" s="110"/>
      <c r="L176" s="110"/>
      <c r="M176" s="111"/>
      <c r="N176" s="111"/>
      <c r="O176" s="114" t="str">
        <f>IF(M176="","",Setup!$B$24-M176)</f>
        <v/>
      </c>
      <c r="P176" s="114" t="str">
        <f>IF(G176="","",IF(SUMIF('FY Deadlines'!$A$5:$A$14,IF(MONTH(G176)&gt;=4,YEAR(G176),YEAR(G176)-1),'FY Deadlines'!$F$5:$F$14)=0,"REVIEW FY",SUMIF('FY Deadlines'!$A$5:$A$14,IF(MONTH(G176)&gt;=4,YEAR(G176),YEAR(G176)-1),'FY Deadlines'!$F$5:$F$14)-Setup!$B$24))</f>
        <v/>
      </c>
      <c r="Q176" s="113"/>
      <c r="R176" s="115"/>
    </row>
    <row r="177" spans="1:18" ht="15" customHeight="1" x14ac:dyDescent="0.25">
      <c r="A177" s="109"/>
      <c r="B177" s="110"/>
      <c r="C177" s="110"/>
      <c r="D177" s="110"/>
      <c r="E177" s="110"/>
      <c r="F177" s="110"/>
      <c r="G177" s="111"/>
      <c r="H177" s="112"/>
      <c r="I177" s="113"/>
      <c r="J177" s="113"/>
      <c r="K177" s="110"/>
      <c r="L177" s="110"/>
      <c r="M177" s="111"/>
      <c r="N177" s="111"/>
      <c r="O177" s="114" t="str">
        <f>IF(M177="","",Setup!$B$24-M177)</f>
        <v/>
      </c>
      <c r="P177" s="114" t="str">
        <f>IF(G177="","",IF(SUMIF('FY Deadlines'!$A$5:$A$14,IF(MONTH(G177)&gt;=4,YEAR(G177),YEAR(G177)-1),'FY Deadlines'!$F$5:$F$14)=0,"REVIEW FY",SUMIF('FY Deadlines'!$A$5:$A$14,IF(MONTH(G177)&gt;=4,YEAR(G177),YEAR(G177)-1),'FY Deadlines'!$F$5:$F$14)-Setup!$B$24))</f>
        <v/>
      </c>
      <c r="Q177" s="113"/>
      <c r="R177" s="115"/>
    </row>
    <row r="178" spans="1:18" ht="15" customHeight="1" x14ac:dyDescent="0.25">
      <c r="A178" s="109"/>
      <c r="B178" s="110"/>
      <c r="C178" s="110"/>
      <c r="D178" s="110"/>
      <c r="E178" s="110"/>
      <c r="F178" s="110"/>
      <c r="G178" s="111"/>
      <c r="H178" s="112"/>
      <c r="I178" s="113"/>
      <c r="J178" s="113"/>
      <c r="K178" s="110"/>
      <c r="L178" s="110"/>
      <c r="M178" s="111"/>
      <c r="N178" s="111"/>
      <c r="O178" s="114" t="str">
        <f>IF(M178="","",Setup!$B$24-M178)</f>
        <v/>
      </c>
      <c r="P178" s="114" t="str">
        <f>IF(G178="","",IF(SUMIF('FY Deadlines'!$A$5:$A$14,IF(MONTH(G178)&gt;=4,YEAR(G178),YEAR(G178)-1),'FY Deadlines'!$F$5:$F$14)=0,"REVIEW FY",SUMIF('FY Deadlines'!$A$5:$A$14,IF(MONTH(G178)&gt;=4,YEAR(G178),YEAR(G178)-1),'FY Deadlines'!$F$5:$F$14)-Setup!$B$24))</f>
        <v/>
      </c>
      <c r="Q178" s="113"/>
      <c r="R178" s="115"/>
    </row>
    <row r="179" spans="1:18" ht="15" customHeight="1" x14ac:dyDescent="0.25">
      <c r="A179" s="109"/>
      <c r="B179" s="110"/>
      <c r="C179" s="110"/>
      <c r="D179" s="110"/>
      <c r="E179" s="110"/>
      <c r="F179" s="110"/>
      <c r="G179" s="111"/>
      <c r="H179" s="112"/>
      <c r="I179" s="113"/>
      <c r="J179" s="113"/>
      <c r="K179" s="110"/>
      <c r="L179" s="110"/>
      <c r="M179" s="111"/>
      <c r="N179" s="111"/>
      <c r="O179" s="114" t="str">
        <f>IF(M179="","",Setup!$B$24-M179)</f>
        <v/>
      </c>
      <c r="P179" s="114" t="str">
        <f>IF(G179="","",IF(SUMIF('FY Deadlines'!$A$5:$A$14,IF(MONTH(G179)&gt;=4,YEAR(G179),YEAR(G179)-1),'FY Deadlines'!$F$5:$F$14)=0,"REVIEW FY",SUMIF('FY Deadlines'!$A$5:$A$14,IF(MONTH(G179)&gt;=4,YEAR(G179),YEAR(G179)-1),'FY Deadlines'!$F$5:$F$14)-Setup!$B$24))</f>
        <v/>
      </c>
      <c r="Q179" s="113"/>
      <c r="R179" s="115"/>
    </row>
    <row r="180" spans="1:18" ht="15" customHeight="1" x14ac:dyDescent="0.25">
      <c r="A180" s="109"/>
      <c r="B180" s="110"/>
      <c r="C180" s="110"/>
      <c r="D180" s="110"/>
      <c r="E180" s="110"/>
      <c r="F180" s="110"/>
      <c r="G180" s="111"/>
      <c r="H180" s="112"/>
      <c r="I180" s="113"/>
      <c r="J180" s="113"/>
      <c r="K180" s="110"/>
      <c r="L180" s="110"/>
      <c r="M180" s="111"/>
      <c r="N180" s="111"/>
      <c r="O180" s="114" t="str">
        <f>IF(M180="","",Setup!$B$24-M180)</f>
        <v/>
      </c>
      <c r="P180" s="114" t="str">
        <f>IF(G180="","",IF(SUMIF('FY Deadlines'!$A$5:$A$14,IF(MONTH(G180)&gt;=4,YEAR(G180),YEAR(G180)-1),'FY Deadlines'!$F$5:$F$14)=0,"REVIEW FY",SUMIF('FY Deadlines'!$A$5:$A$14,IF(MONTH(G180)&gt;=4,YEAR(G180),YEAR(G180)-1),'FY Deadlines'!$F$5:$F$14)-Setup!$B$24))</f>
        <v/>
      </c>
      <c r="Q180" s="113"/>
      <c r="R180" s="115"/>
    </row>
    <row r="181" spans="1:18" ht="15" customHeight="1" x14ac:dyDescent="0.25">
      <c r="A181" s="109"/>
      <c r="B181" s="110"/>
      <c r="C181" s="110"/>
      <c r="D181" s="110"/>
      <c r="E181" s="110"/>
      <c r="F181" s="110"/>
      <c r="G181" s="111"/>
      <c r="H181" s="112"/>
      <c r="I181" s="113"/>
      <c r="J181" s="113"/>
      <c r="K181" s="110"/>
      <c r="L181" s="110"/>
      <c r="M181" s="111"/>
      <c r="N181" s="111"/>
      <c r="O181" s="114" t="str">
        <f>IF(M181="","",Setup!$B$24-M181)</f>
        <v/>
      </c>
      <c r="P181" s="114" t="str">
        <f>IF(G181="","",IF(SUMIF('FY Deadlines'!$A$5:$A$14,IF(MONTH(G181)&gt;=4,YEAR(G181),YEAR(G181)-1),'FY Deadlines'!$F$5:$F$14)=0,"REVIEW FY",SUMIF('FY Deadlines'!$A$5:$A$14,IF(MONTH(G181)&gt;=4,YEAR(G181),YEAR(G181)-1),'FY Deadlines'!$F$5:$F$14)-Setup!$B$24))</f>
        <v/>
      </c>
      <c r="Q181" s="113"/>
      <c r="R181" s="115"/>
    </row>
    <row r="182" spans="1:18" ht="15" customHeight="1" x14ac:dyDescent="0.25">
      <c r="A182" s="109"/>
      <c r="B182" s="110"/>
      <c r="C182" s="110"/>
      <c r="D182" s="110"/>
      <c r="E182" s="110"/>
      <c r="F182" s="110"/>
      <c r="G182" s="111"/>
      <c r="H182" s="112"/>
      <c r="I182" s="113"/>
      <c r="J182" s="113"/>
      <c r="K182" s="110"/>
      <c r="L182" s="110"/>
      <c r="M182" s="111"/>
      <c r="N182" s="111"/>
      <c r="O182" s="114" t="str">
        <f>IF(M182="","",Setup!$B$24-M182)</f>
        <v/>
      </c>
      <c r="P182" s="114" t="str">
        <f>IF(G182="","",IF(SUMIF('FY Deadlines'!$A$5:$A$14,IF(MONTH(G182)&gt;=4,YEAR(G182),YEAR(G182)-1),'FY Deadlines'!$F$5:$F$14)=0,"REVIEW FY",SUMIF('FY Deadlines'!$A$5:$A$14,IF(MONTH(G182)&gt;=4,YEAR(G182),YEAR(G182)-1),'FY Deadlines'!$F$5:$F$14)-Setup!$B$24))</f>
        <v/>
      </c>
      <c r="Q182" s="113"/>
      <c r="R182" s="115"/>
    </row>
    <row r="183" spans="1:18" ht="15" customHeight="1" x14ac:dyDescent="0.25">
      <c r="A183" s="109"/>
      <c r="B183" s="110"/>
      <c r="C183" s="110"/>
      <c r="D183" s="110"/>
      <c r="E183" s="110"/>
      <c r="F183" s="110"/>
      <c r="G183" s="111"/>
      <c r="H183" s="112"/>
      <c r="I183" s="113"/>
      <c r="J183" s="113"/>
      <c r="K183" s="110"/>
      <c r="L183" s="110"/>
      <c r="M183" s="111"/>
      <c r="N183" s="111"/>
      <c r="O183" s="114" t="str">
        <f>IF(M183="","",Setup!$B$24-M183)</f>
        <v/>
      </c>
      <c r="P183" s="114" t="str">
        <f>IF(G183="","",IF(SUMIF('FY Deadlines'!$A$5:$A$14,IF(MONTH(G183)&gt;=4,YEAR(G183),YEAR(G183)-1),'FY Deadlines'!$F$5:$F$14)=0,"REVIEW FY",SUMIF('FY Deadlines'!$A$5:$A$14,IF(MONTH(G183)&gt;=4,YEAR(G183),YEAR(G183)-1),'FY Deadlines'!$F$5:$F$14)-Setup!$B$24))</f>
        <v/>
      </c>
      <c r="Q183" s="113"/>
      <c r="R183" s="115"/>
    </row>
    <row r="184" spans="1:18" ht="15" customHeight="1" x14ac:dyDescent="0.25">
      <c r="A184" s="109"/>
      <c r="B184" s="110"/>
      <c r="C184" s="110"/>
      <c r="D184" s="110"/>
      <c r="E184" s="110"/>
      <c r="F184" s="110"/>
      <c r="G184" s="111"/>
      <c r="H184" s="112"/>
      <c r="I184" s="113"/>
      <c r="J184" s="113"/>
      <c r="K184" s="110"/>
      <c r="L184" s="110"/>
      <c r="M184" s="111"/>
      <c r="N184" s="111"/>
      <c r="O184" s="114" t="str">
        <f>IF(M184="","",Setup!$B$24-M184)</f>
        <v/>
      </c>
      <c r="P184" s="114" t="str">
        <f>IF(G184="","",IF(SUMIF('FY Deadlines'!$A$5:$A$14,IF(MONTH(G184)&gt;=4,YEAR(G184),YEAR(G184)-1),'FY Deadlines'!$F$5:$F$14)=0,"REVIEW FY",SUMIF('FY Deadlines'!$A$5:$A$14,IF(MONTH(G184)&gt;=4,YEAR(G184),YEAR(G184)-1),'FY Deadlines'!$F$5:$F$14)-Setup!$B$24))</f>
        <v/>
      </c>
      <c r="Q184" s="113"/>
      <c r="R184" s="115"/>
    </row>
    <row r="185" spans="1:18" ht="15" customHeight="1" x14ac:dyDescent="0.25">
      <c r="A185" s="109"/>
      <c r="B185" s="110"/>
      <c r="C185" s="110"/>
      <c r="D185" s="110"/>
      <c r="E185" s="110"/>
      <c r="F185" s="110"/>
      <c r="G185" s="111"/>
      <c r="H185" s="112"/>
      <c r="I185" s="113"/>
      <c r="J185" s="113"/>
      <c r="K185" s="110"/>
      <c r="L185" s="110"/>
      <c r="M185" s="111"/>
      <c r="N185" s="111"/>
      <c r="O185" s="114" t="str">
        <f>IF(M185="","",Setup!$B$24-M185)</f>
        <v/>
      </c>
      <c r="P185" s="114" t="str">
        <f>IF(G185="","",IF(SUMIF('FY Deadlines'!$A$5:$A$14,IF(MONTH(G185)&gt;=4,YEAR(G185),YEAR(G185)-1),'FY Deadlines'!$F$5:$F$14)=0,"REVIEW FY",SUMIF('FY Deadlines'!$A$5:$A$14,IF(MONTH(G185)&gt;=4,YEAR(G185),YEAR(G185)-1),'FY Deadlines'!$F$5:$F$14)-Setup!$B$24))</f>
        <v/>
      </c>
      <c r="Q185" s="113"/>
      <c r="R185" s="115"/>
    </row>
    <row r="186" spans="1:18" ht="15" customHeight="1" x14ac:dyDescent="0.25">
      <c r="A186" s="109"/>
      <c r="B186" s="110"/>
      <c r="C186" s="110"/>
      <c r="D186" s="110"/>
      <c r="E186" s="110"/>
      <c r="F186" s="110"/>
      <c r="G186" s="111"/>
      <c r="H186" s="112"/>
      <c r="I186" s="113"/>
      <c r="J186" s="113"/>
      <c r="K186" s="110"/>
      <c r="L186" s="110"/>
      <c r="M186" s="111"/>
      <c r="N186" s="111"/>
      <c r="O186" s="114" t="str">
        <f>IF(M186="","",Setup!$B$24-M186)</f>
        <v/>
      </c>
      <c r="P186" s="114" t="str">
        <f>IF(G186="","",IF(SUMIF('FY Deadlines'!$A$5:$A$14,IF(MONTH(G186)&gt;=4,YEAR(G186),YEAR(G186)-1),'FY Deadlines'!$F$5:$F$14)=0,"REVIEW FY",SUMIF('FY Deadlines'!$A$5:$A$14,IF(MONTH(G186)&gt;=4,YEAR(G186),YEAR(G186)-1),'FY Deadlines'!$F$5:$F$14)-Setup!$B$24))</f>
        <v/>
      </c>
      <c r="Q186" s="113"/>
      <c r="R186" s="115"/>
    </row>
    <row r="187" spans="1:18" ht="15" customHeight="1" x14ac:dyDescent="0.25">
      <c r="A187" s="109"/>
      <c r="B187" s="110"/>
      <c r="C187" s="110"/>
      <c r="D187" s="110"/>
      <c r="E187" s="110"/>
      <c r="F187" s="110"/>
      <c r="G187" s="111"/>
      <c r="H187" s="112"/>
      <c r="I187" s="113"/>
      <c r="J187" s="113"/>
      <c r="K187" s="110"/>
      <c r="L187" s="110"/>
      <c r="M187" s="111"/>
      <c r="N187" s="111"/>
      <c r="O187" s="114" t="str">
        <f>IF(M187="","",Setup!$B$24-M187)</f>
        <v/>
      </c>
      <c r="P187" s="114" t="str">
        <f>IF(G187="","",IF(SUMIF('FY Deadlines'!$A$5:$A$14,IF(MONTH(G187)&gt;=4,YEAR(G187),YEAR(G187)-1),'FY Deadlines'!$F$5:$F$14)=0,"REVIEW FY",SUMIF('FY Deadlines'!$A$5:$A$14,IF(MONTH(G187)&gt;=4,YEAR(G187),YEAR(G187)-1),'FY Deadlines'!$F$5:$F$14)-Setup!$B$24))</f>
        <v/>
      </c>
      <c r="Q187" s="113"/>
      <c r="R187" s="115"/>
    </row>
    <row r="188" spans="1:18" ht="15" customHeight="1" x14ac:dyDescent="0.25">
      <c r="A188" s="109"/>
      <c r="B188" s="110"/>
      <c r="C188" s="110"/>
      <c r="D188" s="110"/>
      <c r="E188" s="110"/>
      <c r="F188" s="110"/>
      <c r="G188" s="111"/>
      <c r="H188" s="112"/>
      <c r="I188" s="113"/>
      <c r="J188" s="113"/>
      <c r="K188" s="110"/>
      <c r="L188" s="110"/>
      <c r="M188" s="111"/>
      <c r="N188" s="111"/>
      <c r="O188" s="114" t="str">
        <f>IF(M188="","",Setup!$B$24-M188)</f>
        <v/>
      </c>
      <c r="P188" s="114" t="str">
        <f>IF(G188="","",IF(SUMIF('FY Deadlines'!$A$5:$A$14,IF(MONTH(G188)&gt;=4,YEAR(G188),YEAR(G188)-1),'FY Deadlines'!$F$5:$F$14)=0,"REVIEW FY",SUMIF('FY Deadlines'!$A$5:$A$14,IF(MONTH(G188)&gt;=4,YEAR(G188),YEAR(G188)-1),'FY Deadlines'!$F$5:$F$14)-Setup!$B$24))</f>
        <v/>
      </c>
      <c r="Q188" s="113"/>
      <c r="R188" s="115"/>
    </row>
    <row r="189" spans="1:18" ht="15" customHeight="1" x14ac:dyDescent="0.25">
      <c r="A189" s="109"/>
      <c r="B189" s="110"/>
      <c r="C189" s="110"/>
      <c r="D189" s="110"/>
      <c r="E189" s="110"/>
      <c r="F189" s="110"/>
      <c r="G189" s="111"/>
      <c r="H189" s="112"/>
      <c r="I189" s="113"/>
      <c r="J189" s="113"/>
      <c r="K189" s="110"/>
      <c r="L189" s="110"/>
      <c r="M189" s="111"/>
      <c r="N189" s="111"/>
      <c r="O189" s="114" t="str">
        <f>IF(M189="","",Setup!$B$24-M189)</f>
        <v/>
      </c>
      <c r="P189" s="114" t="str">
        <f>IF(G189="","",IF(SUMIF('FY Deadlines'!$A$5:$A$14,IF(MONTH(G189)&gt;=4,YEAR(G189),YEAR(G189)-1),'FY Deadlines'!$F$5:$F$14)=0,"REVIEW FY",SUMIF('FY Deadlines'!$A$5:$A$14,IF(MONTH(G189)&gt;=4,YEAR(G189),YEAR(G189)-1),'FY Deadlines'!$F$5:$F$14)-Setup!$B$24))</f>
        <v/>
      </c>
      <c r="Q189" s="113"/>
      <c r="R189" s="115"/>
    </row>
    <row r="190" spans="1:18" ht="15" customHeight="1" x14ac:dyDescent="0.25">
      <c r="A190" s="109"/>
      <c r="B190" s="110"/>
      <c r="C190" s="110"/>
      <c r="D190" s="110"/>
      <c r="E190" s="110"/>
      <c r="F190" s="110"/>
      <c r="G190" s="111"/>
      <c r="H190" s="112"/>
      <c r="I190" s="113"/>
      <c r="J190" s="113"/>
      <c r="K190" s="110"/>
      <c r="L190" s="110"/>
      <c r="M190" s="111"/>
      <c r="N190" s="111"/>
      <c r="O190" s="114" t="str">
        <f>IF(M190="","",Setup!$B$24-M190)</f>
        <v/>
      </c>
      <c r="P190" s="114" t="str">
        <f>IF(G190="","",IF(SUMIF('FY Deadlines'!$A$5:$A$14,IF(MONTH(G190)&gt;=4,YEAR(G190),YEAR(G190)-1),'FY Deadlines'!$F$5:$F$14)=0,"REVIEW FY",SUMIF('FY Deadlines'!$A$5:$A$14,IF(MONTH(G190)&gt;=4,YEAR(G190),YEAR(G190)-1),'FY Deadlines'!$F$5:$F$14)-Setup!$B$24))</f>
        <v/>
      </c>
      <c r="Q190" s="113"/>
      <c r="R190" s="115"/>
    </row>
    <row r="191" spans="1:18" ht="15" customHeight="1" x14ac:dyDescent="0.25">
      <c r="A191" s="109"/>
      <c r="B191" s="110"/>
      <c r="C191" s="110"/>
      <c r="D191" s="110"/>
      <c r="E191" s="110"/>
      <c r="F191" s="110"/>
      <c r="G191" s="111"/>
      <c r="H191" s="112"/>
      <c r="I191" s="113"/>
      <c r="J191" s="113"/>
      <c r="K191" s="110"/>
      <c r="L191" s="110"/>
      <c r="M191" s="111"/>
      <c r="N191" s="111"/>
      <c r="O191" s="114" t="str">
        <f>IF(M191="","",Setup!$B$24-M191)</f>
        <v/>
      </c>
      <c r="P191" s="114" t="str">
        <f>IF(G191="","",IF(SUMIF('FY Deadlines'!$A$5:$A$14,IF(MONTH(G191)&gt;=4,YEAR(G191),YEAR(G191)-1),'FY Deadlines'!$F$5:$F$14)=0,"REVIEW FY",SUMIF('FY Deadlines'!$A$5:$A$14,IF(MONTH(G191)&gt;=4,YEAR(G191),YEAR(G191)-1),'FY Deadlines'!$F$5:$F$14)-Setup!$B$24))</f>
        <v/>
      </c>
      <c r="Q191" s="113"/>
      <c r="R191" s="115"/>
    </row>
    <row r="192" spans="1:18" ht="15" customHeight="1" x14ac:dyDescent="0.25">
      <c r="A192" s="109"/>
      <c r="B192" s="110"/>
      <c r="C192" s="110"/>
      <c r="D192" s="110"/>
      <c r="E192" s="110"/>
      <c r="F192" s="110"/>
      <c r="G192" s="111"/>
      <c r="H192" s="112"/>
      <c r="I192" s="113"/>
      <c r="J192" s="113"/>
      <c r="K192" s="110"/>
      <c r="L192" s="110"/>
      <c r="M192" s="111"/>
      <c r="N192" s="111"/>
      <c r="O192" s="114" t="str">
        <f>IF(M192="","",Setup!$B$24-M192)</f>
        <v/>
      </c>
      <c r="P192" s="114" t="str">
        <f>IF(G192="","",IF(SUMIF('FY Deadlines'!$A$5:$A$14,IF(MONTH(G192)&gt;=4,YEAR(G192),YEAR(G192)-1),'FY Deadlines'!$F$5:$F$14)=0,"REVIEW FY",SUMIF('FY Deadlines'!$A$5:$A$14,IF(MONTH(G192)&gt;=4,YEAR(G192),YEAR(G192)-1),'FY Deadlines'!$F$5:$F$14)-Setup!$B$24))</f>
        <v/>
      </c>
      <c r="Q192" s="113"/>
      <c r="R192" s="115"/>
    </row>
    <row r="193" spans="1:18" ht="15" customHeight="1" x14ac:dyDescent="0.25">
      <c r="A193" s="109"/>
      <c r="B193" s="110"/>
      <c r="C193" s="110"/>
      <c r="D193" s="110"/>
      <c r="E193" s="110"/>
      <c r="F193" s="110"/>
      <c r="G193" s="111"/>
      <c r="H193" s="112"/>
      <c r="I193" s="113"/>
      <c r="J193" s="113"/>
      <c r="K193" s="110"/>
      <c r="L193" s="110"/>
      <c r="M193" s="111"/>
      <c r="N193" s="111"/>
      <c r="O193" s="114" t="str">
        <f>IF(M193="","",Setup!$B$24-M193)</f>
        <v/>
      </c>
      <c r="P193" s="114" t="str">
        <f>IF(G193="","",IF(SUMIF('FY Deadlines'!$A$5:$A$14,IF(MONTH(G193)&gt;=4,YEAR(G193),YEAR(G193)-1),'FY Deadlines'!$F$5:$F$14)=0,"REVIEW FY",SUMIF('FY Deadlines'!$A$5:$A$14,IF(MONTH(G193)&gt;=4,YEAR(G193),YEAR(G193)-1),'FY Deadlines'!$F$5:$F$14)-Setup!$B$24))</f>
        <v/>
      </c>
      <c r="Q193" s="113"/>
      <c r="R193" s="115"/>
    </row>
    <row r="194" spans="1:18" ht="15" customHeight="1" x14ac:dyDescent="0.25">
      <c r="A194" s="109"/>
      <c r="B194" s="110"/>
      <c r="C194" s="110"/>
      <c r="D194" s="110"/>
      <c r="E194" s="110"/>
      <c r="F194" s="110"/>
      <c r="G194" s="111"/>
      <c r="H194" s="112"/>
      <c r="I194" s="113"/>
      <c r="J194" s="113"/>
      <c r="K194" s="110"/>
      <c r="L194" s="110"/>
      <c r="M194" s="111"/>
      <c r="N194" s="111"/>
      <c r="O194" s="114" t="str">
        <f>IF(M194="","",Setup!$B$24-M194)</f>
        <v/>
      </c>
      <c r="P194" s="114" t="str">
        <f>IF(G194="","",IF(SUMIF('FY Deadlines'!$A$5:$A$14,IF(MONTH(G194)&gt;=4,YEAR(G194),YEAR(G194)-1),'FY Deadlines'!$F$5:$F$14)=0,"REVIEW FY",SUMIF('FY Deadlines'!$A$5:$A$14,IF(MONTH(G194)&gt;=4,YEAR(G194),YEAR(G194)-1),'FY Deadlines'!$F$5:$F$14)-Setup!$B$24))</f>
        <v/>
      </c>
      <c r="Q194" s="113"/>
      <c r="R194" s="115"/>
    </row>
    <row r="195" spans="1:18" ht="15" customHeight="1" x14ac:dyDescent="0.25">
      <c r="A195" s="109"/>
      <c r="B195" s="110"/>
      <c r="C195" s="110"/>
      <c r="D195" s="110"/>
      <c r="E195" s="110"/>
      <c r="F195" s="110"/>
      <c r="G195" s="111"/>
      <c r="H195" s="112"/>
      <c r="I195" s="113"/>
      <c r="J195" s="113"/>
      <c r="K195" s="110"/>
      <c r="L195" s="110"/>
      <c r="M195" s="111"/>
      <c r="N195" s="111"/>
      <c r="O195" s="114" t="str">
        <f>IF(M195="","",Setup!$B$24-M195)</f>
        <v/>
      </c>
      <c r="P195" s="114" t="str">
        <f>IF(G195="","",IF(SUMIF('FY Deadlines'!$A$5:$A$14,IF(MONTH(G195)&gt;=4,YEAR(G195),YEAR(G195)-1),'FY Deadlines'!$F$5:$F$14)=0,"REVIEW FY",SUMIF('FY Deadlines'!$A$5:$A$14,IF(MONTH(G195)&gt;=4,YEAR(G195),YEAR(G195)-1),'FY Deadlines'!$F$5:$F$14)-Setup!$B$24))</f>
        <v/>
      </c>
      <c r="Q195" s="113"/>
      <c r="R195" s="115"/>
    </row>
    <row r="196" spans="1:18" ht="15" customHeight="1" x14ac:dyDescent="0.25">
      <c r="A196" s="109"/>
      <c r="B196" s="110"/>
      <c r="C196" s="110"/>
      <c r="D196" s="110"/>
      <c r="E196" s="110"/>
      <c r="F196" s="110"/>
      <c r="G196" s="111"/>
      <c r="H196" s="112"/>
      <c r="I196" s="113"/>
      <c r="J196" s="113"/>
      <c r="K196" s="110"/>
      <c r="L196" s="110"/>
      <c r="M196" s="111"/>
      <c r="N196" s="111"/>
      <c r="O196" s="114" t="str">
        <f>IF(M196="","",Setup!$B$24-M196)</f>
        <v/>
      </c>
      <c r="P196" s="114" t="str">
        <f>IF(G196="","",IF(SUMIF('FY Deadlines'!$A$5:$A$14,IF(MONTH(G196)&gt;=4,YEAR(G196),YEAR(G196)-1),'FY Deadlines'!$F$5:$F$14)=0,"REVIEW FY",SUMIF('FY Deadlines'!$A$5:$A$14,IF(MONTH(G196)&gt;=4,YEAR(G196),YEAR(G196)-1),'FY Deadlines'!$F$5:$F$14)-Setup!$B$24))</f>
        <v/>
      </c>
      <c r="Q196" s="113"/>
      <c r="R196" s="115"/>
    </row>
    <row r="197" spans="1:18" ht="15" customHeight="1" x14ac:dyDescent="0.25">
      <c r="A197" s="109"/>
      <c r="B197" s="110"/>
      <c r="C197" s="110"/>
      <c r="D197" s="110"/>
      <c r="E197" s="110"/>
      <c r="F197" s="110"/>
      <c r="G197" s="111"/>
      <c r="H197" s="112"/>
      <c r="I197" s="113"/>
      <c r="J197" s="113"/>
      <c r="K197" s="110"/>
      <c r="L197" s="110"/>
      <c r="M197" s="111"/>
      <c r="N197" s="111"/>
      <c r="O197" s="114" t="str">
        <f>IF(M197="","",Setup!$B$24-M197)</f>
        <v/>
      </c>
      <c r="P197" s="114" t="str">
        <f>IF(G197="","",IF(SUMIF('FY Deadlines'!$A$5:$A$14,IF(MONTH(G197)&gt;=4,YEAR(G197),YEAR(G197)-1),'FY Deadlines'!$F$5:$F$14)=0,"REVIEW FY",SUMIF('FY Deadlines'!$A$5:$A$14,IF(MONTH(G197)&gt;=4,YEAR(G197),YEAR(G197)-1),'FY Deadlines'!$F$5:$F$14)-Setup!$B$24))</f>
        <v/>
      </c>
      <c r="Q197" s="113"/>
      <c r="R197" s="115"/>
    </row>
    <row r="198" spans="1:18" ht="15" customHeight="1" x14ac:dyDescent="0.25">
      <c r="A198" s="109"/>
      <c r="B198" s="110"/>
      <c r="C198" s="110"/>
      <c r="D198" s="110"/>
      <c r="E198" s="110"/>
      <c r="F198" s="110"/>
      <c r="G198" s="111"/>
      <c r="H198" s="112"/>
      <c r="I198" s="113"/>
      <c r="J198" s="113"/>
      <c r="K198" s="110"/>
      <c r="L198" s="110"/>
      <c r="M198" s="111"/>
      <c r="N198" s="111"/>
      <c r="O198" s="114" t="str">
        <f>IF(M198="","",Setup!$B$24-M198)</f>
        <v/>
      </c>
      <c r="P198" s="114" t="str">
        <f>IF(G198="","",IF(SUMIF('FY Deadlines'!$A$5:$A$14,IF(MONTH(G198)&gt;=4,YEAR(G198),YEAR(G198)-1),'FY Deadlines'!$F$5:$F$14)=0,"REVIEW FY",SUMIF('FY Deadlines'!$A$5:$A$14,IF(MONTH(G198)&gt;=4,YEAR(G198),YEAR(G198)-1),'FY Deadlines'!$F$5:$F$14)-Setup!$B$24))</f>
        <v/>
      </c>
      <c r="Q198" s="113"/>
      <c r="R198" s="115"/>
    </row>
    <row r="199" spans="1:18" ht="15" customHeight="1" x14ac:dyDescent="0.25">
      <c r="A199" s="109"/>
      <c r="B199" s="110"/>
      <c r="C199" s="110"/>
      <c r="D199" s="110"/>
      <c r="E199" s="110"/>
      <c r="F199" s="110"/>
      <c r="G199" s="111"/>
      <c r="H199" s="112"/>
      <c r="I199" s="113"/>
      <c r="J199" s="113"/>
      <c r="K199" s="110"/>
      <c r="L199" s="110"/>
      <c r="M199" s="111"/>
      <c r="N199" s="111"/>
      <c r="O199" s="114" t="str">
        <f>IF(M199="","",Setup!$B$24-M199)</f>
        <v/>
      </c>
      <c r="P199" s="114" t="str">
        <f>IF(G199="","",IF(SUMIF('FY Deadlines'!$A$5:$A$14,IF(MONTH(G199)&gt;=4,YEAR(G199),YEAR(G199)-1),'FY Deadlines'!$F$5:$F$14)=0,"REVIEW FY",SUMIF('FY Deadlines'!$A$5:$A$14,IF(MONTH(G199)&gt;=4,YEAR(G199),YEAR(G199)-1),'FY Deadlines'!$F$5:$F$14)-Setup!$B$24))</f>
        <v/>
      </c>
      <c r="Q199" s="113"/>
      <c r="R199" s="115"/>
    </row>
    <row r="200" spans="1:18" ht="15" customHeight="1" x14ac:dyDescent="0.25">
      <c r="A200" s="109"/>
      <c r="B200" s="110"/>
      <c r="C200" s="110"/>
      <c r="D200" s="110"/>
      <c r="E200" s="110"/>
      <c r="F200" s="110"/>
      <c r="G200" s="111"/>
      <c r="H200" s="112"/>
      <c r="I200" s="113"/>
      <c r="J200" s="113"/>
      <c r="K200" s="110"/>
      <c r="L200" s="110"/>
      <c r="M200" s="111"/>
      <c r="N200" s="111"/>
      <c r="O200" s="114" t="str">
        <f>IF(M200="","",Setup!$B$24-M200)</f>
        <v/>
      </c>
      <c r="P200" s="114" t="str">
        <f>IF(G200="","",IF(SUMIF('FY Deadlines'!$A$5:$A$14,IF(MONTH(G200)&gt;=4,YEAR(G200),YEAR(G200)-1),'FY Deadlines'!$F$5:$F$14)=0,"REVIEW FY",SUMIF('FY Deadlines'!$A$5:$A$14,IF(MONTH(G200)&gt;=4,YEAR(G200),YEAR(G200)-1),'FY Deadlines'!$F$5:$F$14)-Setup!$B$24))</f>
        <v/>
      </c>
      <c r="Q200" s="113"/>
      <c r="R200" s="115"/>
    </row>
    <row r="201" spans="1:18" ht="15" customHeight="1" x14ac:dyDescent="0.25">
      <c r="A201" s="109"/>
      <c r="B201" s="110"/>
      <c r="C201" s="110"/>
      <c r="D201" s="110"/>
      <c r="E201" s="110"/>
      <c r="F201" s="110"/>
      <c r="G201" s="111"/>
      <c r="H201" s="112"/>
      <c r="I201" s="113"/>
      <c r="J201" s="113"/>
      <c r="K201" s="110"/>
      <c r="L201" s="110"/>
      <c r="M201" s="111"/>
      <c r="N201" s="111"/>
      <c r="O201" s="114" t="str">
        <f>IF(M201="","",Setup!$B$24-M201)</f>
        <v/>
      </c>
      <c r="P201" s="114" t="str">
        <f>IF(G201="","",IF(SUMIF('FY Deadlines'!$A$5:$A$14,IF(MONTH(G201)&gt;=4,YEAR(G201),YEAR(G201)-1),'FY Deadlines'!$F$5:$F$14)=0,"REVIEW FY",SUMIF('FY Deadlines'!$A$5:$A$14,IF(MONTH(G201)&gt;=4,YEAR(G201),YEAR(G201)-1),'FY Deadlines'!$F$5:$F$14)-Setup!$B$24))</f>
        <v/>
      </c>
      <c r="Q201" s="113"/>
      <c r="R201" s="115"/>
    </row>
    <row r="202" spans="1:18" ht="15" customHeight="1" x14ac:dyDescent="0.25">
      <c r="A202" s="109"/>
      <c r="B202" s="110"/>
      <c r="C202" s="110"/>
      <c r="D202" s="110"/>
      <c r="E202" s="110"/>
      <c r="F202" s="110"/>
      <c r="G202" s="111"/>
      <c r="H202" s="112"/>
      <c r="I202" s="113"/>
      <c r="J202" s="113"/>
      <c r="K202" s="110"/>
      <c r="L202" s="110"/>
      <c r="M202" s="111"/>
      <c r="N202" s="111"/>
      <c r="O202" s="114" t="str">
        <f>IF(M202="","",Setup!$B$24-M202)</f>
        <v/>
      </c>
      <c r="P202" s="114" t="str">
        <f>IF(G202="","",IF(SUMIF('FY Deadlines'!$A$5:$A$14,IF(MONTH(G202)&gt;=4,YEAR(G202),YEAR(G202)-1),'FY Deadlines'!$F$5:$F$14)=0,"REVIEW FY",SUMIF('FY Deadlines'!$A$5:$A$14,IF(MONTH(G202)&gt;=4,YEAR(G202),YEAR(G202)-1),'FY Deadlines'!$F$5:$F$14)-Setup!$B$24))</f>
        <v/>
      </c>
      <c r="Q202" s="113"/>
      <c r="R202" s="115"/>
    </row>
    <row r="203" spans="1:18" ht="15" customHeight="1" x14ac:dyDescent="0.25">
      <c r="A203" s="109"/>
      <c r="B203" s="110"/>
      <c r="C203" s="110"/>
      <c r="D203" s="110"/>
      <c r="E203" s="110"/>
      <c r="F203" s="110"/>
      <c r="G203" s="111"/>
      <c r="H203" s="112"/>
      <c r="I203" s="113"/>
      <c r="J203" s="113"/>
      <c r="K203" s="110"/>
      <c r="L203" s="110"/>
      <c r="M203" s="111"/>
      <c r="N203" s="111"/>
      <c r="O203" s="114" t="str">
        <f>IF(M203="","",Setup!$B$24-M203)</f>
        <v/>
      </c>
      <c r="P203" s="114" t="str">
        <f>IF(G203="","",IF(SUMIF('FY Deadlines'!$A$5:$A$14,IF(MONTH(G203)&gt;=4,YEAR(G203),YEAR(G203)-1),'FY Deadlines'!$F$5:$F$14)=0,"REVIEW FY",SUMIF('FY Deadlines'!$A$5:$A$14,IF(MONTH(G203)&gt;=4,YEAR(G203),YEAR(G203)-1),'FY Deadlines'!$F$5:$F$14)-Setup!$B$24))</f>
        <v/>
      </c>
      <c r="Q203" s="113"/>
      <c r="R203" s="115"/>
    </row>
    <row r="204" spans="1:18" ht="15" customHeight="1" x14ac:dyDescent="0.25">
      <c r="A204" s="109"/>
      <c r="B204" s="110"/>
      <c r="C204" s="110"/>
      <c r="D204" s="110"/>
      <c r="E204" s="110"/>
      <c r="F204" s="110"/>
      <c r="G204" s="111"/>
      <c r="H204" s="112"/>
      <c r="I204" s="113"/>
      <c r="J204" s="113"/>
      <c r="K204" s="110"/>
      <c r="L204" s="110"/>
      <c r="M204" s="111"/>
      <c r="N204" s="111"/>
      <c r="O204" s="114" t="str">
        <f>IF(M204="","",Setup!$B$24-M204)</f>
        <v/>
      </c>
      <c r="P204" s="114" t="str">
        <f>IF(G204="","",IF(SUMIF('FY Deadlines'!$A$5:$A$14,IF(MONTH(G204)&gt;=4,YEAR(G204),YEAR(G204)-1),'FY Deadlines'!$F$5:$F$14)=0,"REVIEW FY",SUMIF('FY Deadlines'!$A$5:$A$14,IF(MONTH(G204)&gt;=4,YEAR(G204),YEAR(G204)-1),'FY Deadlines'!$F$5:$F$14)-Setup!$B$24))</f>
        <v/>
      </c>
      <c r="Q204" s="113"/>
      <c r="R204" s="115"/>
    </row>
    <row r="205" spans="1:18" ht="15" customHeight="1" x14ac:dyDescent="0.25">
      <c r="A205" s="109"/>
      <c r="B205" s="110"/>
      <c r="C205" s="110"/>
      <c r="D205" s="110"/>
      <c r="E205" s="110"/>
      <c r="F205" s="110"/>
      <c r="G205" s="111"/>
      <c r="H205" s="112"/>
      <c r="I205" s="113"/>
      <c r="J205" s="113"/>
      <c r="K205" s="110"/>
      <c r="L205" s="110"/>
      <c r="M205" s="111"/>
      <c r="N205" s="111"/>
      <c r="O205" s="114" t="str">
        <f>IF(M205="","",Setup!$B$24-M205)</f>
        <v/>
      </c>
      <c r="P205" s="114" t="str">
        <f>IF(G205="","",IF(SUMIF('FY Deadlines'!$A$5:$A$14,IF(MONTH(G205)&gt;=4,YEAR(G205),YEAR(G205)-1),'FY Deadlines'!$F$5:$F$14)=0,"REVIEW FY",SUMIF('FY Deadlines'!$A$5:$A$14,IF(MONTH(G205)&gt;=4,YEAR(G205),YEAR(G205)-1),'FY Deadlines'!$F$5:$F$14)-Setup!$B$24))</f>
        <v/>
      </c>
      <c r="Q205" s="113"/>
      <c r="R205" s="115"/>
    </row>
    <row r="206" spans="1:18" ht="15" customHeight="1" x14ac:dyDescent="0.25">
      <c r="A206" s="109"/>
      <c r="B206" s="110"/>
      <c r="C206" s="110"/>
      <c r="D206" s="110"/>
      <c r="E206" s="110"/>
      <c r="F206" s="110"/>
      <c r="G206" s="111"/>
      <c r="H206" s="112"/>
      <c r="I206" s="113"/>
      <c r="J206" s="113"/>
      <c r="K206" s="110"/>
      <c r="L206" s="110"/>
      <c r="M206" s="111"/>
      <c r="N206" s="111"/>
      <c r="O206" s="114" t="str">
        <f>IF(M206="","",Setup!$B$24-M206)</f>
        <v/>
      </c>
      <c r="P206" s="114" t="str">
        <f>IF(G206="","",IF(SUMIF('FY Deadlines'!$A$5:$A$14,IF(MONTH(G206)&gt;=4,YEAR(G206),YEAR(G206)-1),'FY Deadlines'!$F$5:$F$14)=0,"REVIEW FY",SUMIF('FY Deadlines'!$A$5:$A$14,IF(MONTH(G206)&gt;=4,YEAR(G206),YEAR(G206)-1),'FY Deadlines'!$F$5:$F$14)-Setup!$B$24))</f>
        <v/>
      </c>
      <c r="Q206" s="113"/>
      <c r="R206" s="115"/>
    </row>
    <row r="207" spans="1:18" ht="15" customHeight="1" x14ac:dyDescent="0.25">
      <c r="A207" s="109"/>
      <c r="B207" s="110"/>
      <c r="C207" s="110"/>
      <c r="D207" s="110"/>
      <c r="E207" s="110"/>
      <c r="F207" s="110"/>
      <c r="G207" s="111"/>
      <c r="H207" s="112"/>
      <c r="I207" s="113"/>
      <c r="J207" s="113"/>
      <c r="K207" s="110"/>
      <c r="L207" s="110"/>
      <c r="M207" s="111"/>
      <c r="N207" s="111"/>
      <c r="O207" s="114" t="str">
        <f>IF(M207="","",Setup!$B$24-M207)</f>
        <v/>
      </c>
      <c r="P207" s="114" t="str">
        <f>IF(G207="","",IF(SUMIF('FY Deadlines'!$A$5:$A$14,IF(MONTH(G207)&gt;=4,YEAR(G207),YEAR(G207)-1),'FY Deadlines'!$F$5:$F$14)=0,"REVIEW FY",SUMIF('FY Deadlines'!$A$5:$A$14,IF(MONTH(G207)&gt;=4,YEAR(G207),YEAR(G207)-1),'FY Deadlines'!$F$5:$F$14)-Setup!$B$24))</f>
        <v/>
      </c>
      <c r="Q207" s="113"/>
      <c r="R207" s="115"/>
    </row>
    <row r="208" spans="1:18" ht="15" customHeight="1" x14ac:dyDescent="0.25">
      <c r="A208" s="109"/>
      <c r="B208" s="110"/>
      <c r="C208" s="110"/>
      <c r="D208" s="110"/>
      <c r="E208" s="110"/>
      <c r="F208" s="110"/>
      <c r="G208" s="111"/>
      <c r="H208" s="112"/>
      <c r="I208" s="113"/>
      <c r="J208" s="113"/>
      <c r="K208" s="110"/>
      <c r="L208" s="110"/>
      <c r="M208" s="111"/>
      <c r="N208" s="111"/>
      <c r="O208" s="114" t="str">
        <f>IF(M208="","",Setup!$B$24-M208)</f>
        <v/>
      </c>
      <c r="P208" s="114" t="str">
        <f>IF(G208="","",IF(SUMIF('FY Deadlines'!$A$5:$A$14,IF(MONTH(G208)&gt;=4,YEAR(G208),YEAR(G208)-1),'FY Deadlines'!$F$5:$F$14)=0,"REVIEW FY",SUMIF('FY Deadlines'!$A$5:$A$14,IF(MONTH(G208)&gt;=4,YEAR(G208),YEAR(G208)-1),'FY Deadlines'!$F$5:$F$14)-Setup!$B$24))</f>
        <v/>
      </c>
      <c r="Q208" s="113"/>
      <c r="R208" s="115"/>
    </row>
    <row r="209" spans="1:18" ht="15" customHeight="1" x14ac:dyDescent="0.25">
      <c r="A209" s="109"/>
      <c r="B209" s="110"/>
      <c r="C209" s="110"/>
      <c r="D209" s="110"/>
      <c r="E209" s="110"/>
      <c r="F209" s="110"/>
      <c r="G209" s="111"/>
      <c r="H209" s="112"/>
      <c r="I209" s="113"/>
      <c r="J209" s="113"/>
      <c r="K209" s="110"/>
      <c r="L209" s="110"/>
      <c r="M209" s="111"/>
      <c r="N209" s="111"/>
      <c r="O209" s="114" t="str">
        <f>IF(M209="","",Setup!$B$24-M209)</f>
        <v/>
      </c>
      <c r="P209" s="114" t="str">
        <f>IF(G209="","",IF(SUMIF('FY Deadlines'!$A$5:$A$14,IF(MONTH(G209)&gt;=4,YEAR(G209),YEAR(G209)-1),'FY Deadlines'!$F$5:$F$14)=0,"REVIEW FY",SUMIF('FY Deadlines'!$A$5:$A$14,IF(MONTH(G209)&gt;=4,YEAR(G209),YEAR(G209)-1),'FY Deadlines'!$F$5:$F$14)-Setup!$B$24))</f>
        <v/>
      </c>
      <c r="Q209" s="113"/>
      <c r="R209" s="115"/>
    </row>
    <row r="210" spans="1:18" ht="15" customHeight="1" x14ac:dyDescent="0.25">
      <c r="A210" s="109"/>
      <c r="B210" s="110"/>
      <c r="C210" s="110"/>
      <c r="D210" s="110"/>
      <c r="E210" s="110"/>
      <c r="F210" s="110"/>
      <c r="G210" s="111"/>
      <c r="H210" s="112"/>
      <c r="I210" s="113"/>
      <c r="J210" s="113"/>
      <c r="K210" s="110"/>
      <c r="L210" s="110"/>
      <c r="M210" s="111"/>
      <c r="N210" s="111"/>
      <c r="O210" s="114" t="str">
        <f>IF(M210="","",Setup!$B$24-M210)</f>
        <v/>
      </c>
      <c r="P210" s="114" t="str">
        <f>IF(G210="","",IF(SUMIF('FY Deadlines'!$A$5:$A$14,IF(MONTH(G210)&gt;=4,YEAR(G210),YEAR(G210)-1),'FY Deadlines'!$F$5:$F$14)=0,"REVIEW FY",SUMIF('FY Deadlines'!$A$5:$A$14,IF(MONTH(G210)&gt;=4,YEAR(G210),YEAR(G210)-1),'FY Deadlines'!$F$5:$F$14)-Setup!$B$24))</f>
        <v/>
      </c>
      <c r="Q210" s="113"/>
      <c r="R210" s="115"/>
    </row>
    <row r="211" spans="1:18" ht="15" customHeight="1" x14ac:dyDescent="0.25">
      <c r="A211" s="109"/>
      <c r="B211" s="110"/>
      <c r="C211" s="110"/>
      <c r="D211" s="110"/>
      <c r="E211" s="110"/>
      <c r="F211" s="110"/>
      <c r="G211" s="111"/>
      <c r="H211" s="112"/>
      <c r="I211" s="113"/>
      <c r="J211" s="113"/>
      <c r="K211" s="110"/>
      <c r="L211" s="110"/>
      <c r="M211" s="111"/>
      <c r="N211" s="111"/>
      <c r="O211" s="114" t="str">
        <f>IF(M211="","",Setup!$B$24-M211)</f>
        <v/>
      </c>
      <c r="P211" s="114" t="str">
        <f>IF(G211="","",IF(SUMIF('FY Deadlines'!$A$5:$A$14,IF(MONTH(G211)&gt;=4,YEAR(G211),YEAR(G211)-1),'FY Deadlines'!$F$5:$F$14)=0,"REVIEW FY",SUMIF('FY Deadlines'!$A$5:$A$14,IF(MONTH(G211)&gt;=4,YEAR(G211),YEAR(G211)-1),'FY Deadlines'!$F$5:$F$14)-Setup!$B$24))</f>
        <v/>
      </c>
      <c r="Q211" s="113"/>
      <c r="R211" s="115"/>
    </row>
    <row r="212" spans="1:18" ht="15" customHeight="1" x14ac:dyDescent="0.25">
      <c r="A212" s="109"/>
      <c r="B212" s="110"/>
      <c r="C212" s="110"/>
      <c r="D212" s="110"/>
      <c r="E212" s="110"/>
      <c r="F212" s="110"/>
      <c r="G212" s="111"/>
      <c r="H212" s="112"/>
      <c r="I212" s="113"/>
      <c r="J212" s="113"/>
      <c r="K212" s="110"/>
      <c r="L212" s="110"/>
      <c r="M212" s="111"/>
      <c r="N212" s="111"/>
      <c r="O212" s="114" t="str">
        <f>IF(M212="","",Setup!$B$24-M212)</f>
        <v/>
      </c>
      <c r="P212" s="114" t="str">
        <f>IF(G212="","",IF(SUMIF('FY Deadlines'!$A$5:$A$14,IF(MONTH(G212)&gt;=4,YEAR(G212),YEAR(G212)-1),'FY Deadlines'!$F$5:$F$14)=0,"REVIEW FY",SUMIF('FY Deadlines'!$A$5:$A$14,IF(MONTH(G212)&gt;=4,YEAR(G212),YEAR(G212)-1),'FY Deadlines'!$F$5:$F$14)-Setup!$B$24))</f>
        <v/>
      </c>
      <c r="Q212" s="113"/>
      <c r="R212" s="115"/>
    </row>
    <row r="213" spans="1:18" ht="15" customHeight="1" x14ac:dyDescent="0.25">
      <c r="A213" s="109"/>
      <c r="B213" s="110"/>
      <c r="C213" s="110"/>
      <c r="D213" s="110"/>
      <c r="E213" s="110"/>
      <c r="F213" s="110"/>
      <c r="G213" s="111"/>
      <c r="H213" s="112"/>
      <c r="I213" s="113"/>
      <c r="J213" s="113"/>
      <c r="K213" s="110"/>
      <c r="L213" s="110"/>
      <c r="M213" s="111"/>
      <c r="N213" s="111"/>
      <c r="O213" s="114" t="str">
        <f>IF(M213="","",Setup!$B$24-M213)</f>
        <v/>
      </c>
      <c r="P213" s="114" t="str">
        <f>IF(G213="","",IF(SUMIF('FY Deadlines'!$A$5:$A$14,IF(MONTH(G213)&gt;=4,YEAR(G213),YEAR(G213)-1),'FY Deadlines'!$F$5:$F$14)=0,"REVIEW FY",SUMIF('FY Deadlines'!$A$5:$A$14,IF(MONTH(G213)&gt;=4,YEAR(G213),YEAR(G213)-1),'FY Deadlines'!$F$5:$F$14)-Setup!$B$24))</f>
        <v/>
      </c>
      <c r="Q213" s="113"/>
      <c r="R213" s="115"/>
    </row>
    <row r="214" spans="1:18" ht="15" customHeight="1" x14ac:dyDescent="0.25">
      <c r="A214" s="109"/>
      <c r="B214" s="110"/>
      <c r="C214" s="110"/>
      <c r="D214" s="110"/>
      <c r="E214" s="110"/>
      <c r="F214" s="110"/>
      <c r="G214" s="111"/>
      <c r="H214" s="112"/>
      <c r="I214" s="113"/>
      <c r="J214" s="113"/>
      <c r="K214" s="110"/>
      <c r="L214" s="110"/>
      <c r="M214" s="111"/>
      <c r="N214" s="111"/>
      <c r="O214" s="114" t="str">
        <f>IF(M214="","",Setup!$B$24-M214)</f>
        <v/>
      </c>
      <c r="P214" s="114" t="str">
        <f>IF(G214="","",IF(SUMIF('FY Deadlines'!$A$5:$A$14,IF(MONTH(G214)&gt;=4,YEAR(G214),YEAR(G214)-1),'FY Deadlines'!$F$5:$F$14)=0,"REVIEW FY",SUMIF('FY Deadlines'!$A$5:$A$14,IF(MONTH(G214)&gt;=4,YEAR(G214),YEAR(G214)-1),'FY Deadlines'!$F$5:$F$14)-Setup!$B$24))</f>
        <v/>
      </c>
      <c r="Q214" s="113"/>
      <c r="R214" s="115"/>
    </row>
    <row r="215" spans="1:18" ht="15" customHeight="1" x14ac:dyDescent="0.25">
      <c r="A215" s="109"/>
      <c r="B215" s="110"/>
      <c r="C215" s="110"/>
      <c r="D215" s="110"/>
      <c r="E215" s="110"/>
      <c r="F215" s="110"/>
      <c r="G215" s="111"/>
      <c r="H215" s="112"/>
      <c r="I215" s="113"/>
      <c r="J215" s="113"/>
      <c r="K215" s="110"/>
      <c r="L215" s="110"/>
      <c r="M215" s="111"/>
      <c r="N215" s="111"/>
      <c r="O215" s="114" t="str">
        <f>IF(M215="","",Setup!$B$24-M215)</f>
        <v/>
      </c>
      <c r="P215" s="114" t="str">
        <f>IF(G215="","",IF(SUMIF('FY Deadlines'!$A$5:$A$14,IF(MONTH(G215)&gt;=4,YEAR(G215),YEAR(G215)-1),'FY Deadlines'!$F$5:$F$14)=0,"REVIEW FY",SUMIF('FY Deadlines'!$A$5:$A$14,IF(MONTH(G215)&gt;=4,YEAR(G215),YEAR(G215)-1),'FY Deadlines'!$F$5:$F$14)-Setup!$B$24))</f>
        <v/>
      </c>
      <c r="Q215" s="113"/>
      <c r="R215" s="115"/>
    </row>
    <row r="216" spans="1:18" ht="15" customHeight="1" x14ac:dyDescent="0.25">
      <c r="A216" s="109"/>
      <c r="B216" s="110"/>
      <c r="C216" s="110"/>
      <c r="D216" s="110"/>
      <c r="E216" s="110"/>
      <c r="F216" s="110"/>
      <c r="G216" s="111"/>
      <c r="H216" s="112"/>
      <c r="I216" s="113"/>
      <c r="J216" s="113"/>
      <c r="K216" s="110"/>
      <c r="L216" s="110"/>
      <c r="M216" s="111"/>
      <c r="N216" s="111"/>
      <c r="O216" s="114" t="str">
        <f>IF(M216="","",Setup!$B$24-M216)</f>
        <v/>
      </c>
      <c r="P216" s="114" t="str">
        <f>IF(G216="","",IF(SUMIF('FY Deadlines'!$A$5:$A$14,IF(MONTH(G216)&gt;=4,YEAR(G216),YEAR(G216)-1),'FY Deadlines'!$F$5:$F$14)=0,"REVIEW FY",SUMIF('FY Deadlines'!$A$5:$A$14,IF(MONTH(G216)&gt;=4,YEAR(G216),YEAR(G216)-1),'FY Deadlines'!$F$5:$F$14)-Setup!$B$24))</f>
        <v/>
      </c>
      <c r="Q216" s="113"/>
      <c r="R216" s="115"/>
    </row>
    <row r="217" spans="1:18" ht="15" customHeight="1" x14ac:dyDescent="0.25">
      <c r="A217" s="109"/>
      <c r="B217" s="110"/>
      <c r="C217" s="110"/>
      <c r="D217" s="110"/>
      <c r="E217" s="110"/>
      <c r="F217" s="110"/>
      <c r="G217" s="111"/>
      <c r="H217" s="112"/>
      <c r="I217" s="113"/>
      <c r="J217" s="113"/>
      <c r="K217" s="110"/>
      <c r="L217" s="110"/>
      <c r="M217" s="111"/>
      <c r="N217" s="111"/>
      <c r="O217" s="114" t="str">
        <f>IF(M217="","",Setup!$B$24-M217)</f>
        <v/>
      </c>
      <c r="P217" s="114" t="str">
        <f>IF(G217="","",IF(SUMIF('FY Deadlines'!$A$5:$A$14,IF(MONTH(G217)&gt;=4,YEAR(G217),YEAR(G217)-1),'FY Deadlines'!$F$5:$F$14)=0,"REVIEW FY",SUMIF('FY Deadlines'!$A$5:$A$14,IF(MONTH(G217)&gt;=4,YEAR(G217),YEAR(G217)-1),'FY Deadlines'!$F$5:$F$14)-Setup!$B$24))</f>
        <v/>
      </c>
      <c r="Q217" s="113"/>
      <c r="R217" s="115"/>
    </row>
    <row r="218" spans="1:18" ht="15" customHeight="1" x14ac:dyDescent="0.25">
      <c r="A218" s="109"/>
      <c r="B218" s="110"/>
      <c r="C218" s="110"/>
      <c r="D218" s="110"/>
      <c r="E218" s="110"/>
      <c r="F218" s="110"/>
      <c r="G218" s="111"/>
      <c r="H218" s="112"/>
      <c r="I218" s="113"/>
      <c r="J218" s="113"/>
      <c r="K218" s="110"/>
      <c r="L218" s="110"/>
      <c r="M218" s="111"/>
      <c r="N218" s="111"/>
      <c r="O218" s="114" t="str">
        <f>IF(M218="","",Setup!$B$24-M218)</f>
        <v/>
      </c>
      <c r="P218" s="114" t="str">
        <f>IF(G218="","",IF(SUMIF('FY Deadlines'!$A$5:$A$14,IF(MONTH(G218)&gt;=4,YEAR(G218),YEAR(G218)-1),'FY Deadlines'!$F$5:$F$14)=0,"REVIEW FY",SUMIF('FY Deadlines'!$A$5:$A$14,IF(MONTH(G218)&gt;=4,YEAR(G218),YEAR(G218)-1),'FY Deadlines'!$F$5:$F$14)-Setup!$B$24))</f>
        <v/>
      </c>
      <c r="Q218" s="113"/>
      <c r="R218" s="115"/>
    </row>
    <row r="219" spans="1:18" ht="15" customHeight="1" x14ac:dyDescent="0.25">
      <c r="A219" s="109"/>
      <c r="B219" s="110"/>
      <c r="C219" s="110"/>
      <c r="D219" s="110"/>
      <c r="E219" s="110"/>
      <c r="F219" s="110"/>
      <c r="G219" s="111"/>
      <c r="H219" s="112"/>
      <c r="I219" s="113"/>
      <c r="J219" s="113"/>
      <c r="K219" s="110"/>
      <c r="L219" s="110"/>
      <c r="M219" s="111"/>
      <c r="N219" s="111"/>
      <c r="O219" s="114" t="str">
        <f>IF(M219="","",Setup!$B$24-M219)</f>
        <v/>
      </c>
      <c r="P219" s="114" t="str">
        <f>IF(G219="","",IF(SUMIF('FY Deadlines'!$A$5:$A$14,IF(MONTH(G219)&gt;=4,YEAR(G219),YEAR(G219)-1),'FY Deadlines'!$F$5:$F$14)=0,"REVIEW FY",SUMIF('FY Deadlines'!$A$5:$A$14,IF(MONTH(G219)&gt;=4,YEAR(G219),YEAR(G219)-1),'FY Deadlines'!$F$5:$F$14)-Setup!$B$24))</f>
        <v/>
      </c>
      <c r="Q219" s="113"/>
      <c r="R219" s="115"/>
    </row>
    <row r="220" spans="1:18" ht="15" customHeight="1" x14ac:dyDescent="0.25">
      <c r="A220" s="109"/>
      <c r="B220" s="110"/>
      <c r="C220" s="110"/>
      <c r="D220" s="110"/>
      <c r="E220" s="110"/>
      <c r="F220" s="110"/>
      <c r="G220" s="111"/>
      <c r="H220" s="112"/>
      <c r="I220" s="113"/>
      <c r="J220" s="113"/>
      <c r="K220" s="110"/>
      <c r="L220" s="110"/>
      <c r="M220" s="111"/>
      <c r="N220" s="111"/>
      <c r="O220" s="114" t="str">
        <f>IF(M220="","",Setup!$B$24-M220)</f>
        <v/>
      </c>
      <c r="P220" s="114" t="str">
        <f>IF(G220="","",IF(SUMIF('FY Deadlines'!$A$5:$A$14,IF(MONTH(G220)&gt;=4,YEAR(G220),YEAR(G220)-1),'FY Deadlines'!$F$5:$F$14)=0,"REVIEW FY",SUMIF('FY Deadlines'!$A$5:$A$14,IF(MONTH(G220)&gt;=4,YEAR(G220),YEAR(G220)-1),'FY Deadlines'!$F$5:$F$14)-Setup!$B$24))</f>
        <v/>
      </c>
      <c r="Q220" s="113"/>
      <c r="R220" s="115"/>
    </row>
    <row r="221" spans="1:18" ht="15" customHeight="1" x14ac:dyDescent="0.25">
      <c r="A221" s="109"/>
      <c r="B221" s="110"/>
      <c r="C221" s="110"/>
      <c r="D221" s="110"/>
      <c r="E221" s="110"/>
      <c r="F221" s="110"/>
      <c r="G221" s="111"/>
      <c r="H221" s="112"/>
      <c r="I221" s="113"/>
      <c r="J221" s="113"/>
      <c r="K221" s="110"/>
      <c r="L221" s="110"/>
      <c r="M221" s="111"/>
      <c r="N221" s="111"/>
      <c r="O221" s="114" t="str">
        <f>IF(M221="","",Setup!$B$24-M221)</f>
        <v/>
      </c>
      <c r="P221" s="114" t="str">
        <f>IF(G221="","",IF(SUMIF('FY Deadlines'!$A$5:$A$14,IF(MONTH(G221)&gt;=4,YEAR(G221),YEAR(G221)-1),'FY Deadlines'!$F$5:$F$14)=0,"REVIEW FY",SUMIF('FY Deadlines'!$A$5:$A$14,IF(MONTH(G221)&gt;=4,YEAR(G221),YEAR(G221)-1),'FY Deadlines'!$F$5:$F$14)-Setup!$B$24))</f>
        <v/>
      </c>
      <c r="Q221" s="113"/>
      <c r="R221" s="115"/>
    </row>
    <row r="222" spans="1:18" ht="15" customHeight="1" x14ac:dyDescent="0.25">
      <c r="A222" s="109"/>
      <c r="B222" s="110"/>
      <c r="C222" s="110"/>
      <c r="D222" s="110"/>
      <c r="E222" s="110"/>
      <c r="F222" s="110"/>
      <c r="G222" s="111"/>
      <c r="H222" s="112"/>
      <c r="I222" s="113"/>
      <c r="J222" s="113"/>
      <c r="K222" s="110"/>
      <c r="L222" s="110"/>
      <c r="M222" s="111"/>
      <c r="N222" s="111"/>
      <c r="O222" s="114" t="str">
        <f>IF(M222="","",Setup!$B$24-M222)</f>
        <v/>
      </c>
      <c r="P222" s="114" t="str">
        <f>IF(G222="","",IF(SUMIF('FY Deadlines'!$A$5:$A$14,IF(MONTH(G222)&gt;=4,YEAR(G222),YEAR(G222)-1),'FY Deadlines'!$F$5:$F$14)=0,"REVIEW FY",SUMIF('FY Deadlines'!$A$5:$A$14,IF(MONTH(G222)&gt;=4,YEAR(G222),YEAR(G222)-1),'FY Deadlines'!$F$5:$F$14)-Setup!$B$24))</f>
        <v/>
      </c>
      <c r="Q222" s="113"/>
      <c r="R222" s="115"/>
    </row>
    <row r="223" spans="1:18" ht="15" customHeight="1" x14ac:dyDescent="0.25">
      <c r="A223" s="109"/>
      <c r="B223" s="110"/>
      <c r="C223" s="110"/>
      <c r="D223" s="110"/>
      <c r="E223" s="110"/>
      <c r="F223" s="110"/>
      <c r="G223" s="111"/>
      <c r="H223" s="112"/>
      <c r="I223" s="113"/>
      <c r="J223" s="113"/>
      <c r="K223" s="110"/>
      <c r="L223" s="110"/>
      <c r="M223" s="111"/>
      <c r="N223" s="111"/>
      <c r="O223" s="114" t="str">
        <f>IF(M223="","",Setup!$B$24-M223)</f>
        <v/>
      </c>
      <c r="P223" s="114" t="str">
        <f>IF(G223="","",IF(SUMIF('FY Deadlines'!$A$5:$A$14,IF(MONTH(G223)&gt;=4,YEAR(G223),YEAR(G223)-1),'FY Deadlines'!$F$5:$F$14)=0,"REVIEW FY",SUMIF('FY Deadlines'!$A$5:$A$14,IF(MONTH(G223)&gt;=4,YEAR(G223),YEAR(G223)-1),'FY Deadlines'!$F$5:$F$14)-Setup!$B$24))</f>
        <v/>
      </c>
      <c r="Q223" s="113"/>
      <c r="R223" s="115"/>
    </row>
    <row r="224" spans="1:18" ht="15" customHeight="1" x14ac:dyDescent="0.25">
      <c r="A224" s="109"/>
      <c r="B224" s="110"/>
      <c r="C224" s="110"/>
      <c r="D224" s="110"/>
      <c r="E224" s="110"/>
      <c r="F224" s="110"/>
      <c r="G224" s="111"/>
      <c r="H224" s="112"/>
      <c r="I224" s="113"/>
      <c r="J224" s="113"/>
      <c r="K224" s="110"/>
      <c r="L224" s="110"/>
      <c r="M224" s="111"/>
      <c r="N224" s="111"/>
      <c r="O224" s="114" t="str">
        <f>IF(M224="","",Setup!$B$24-M224)</f>
        <v/>
      </c>
      <c r="P224" s="114" t="str">
        <f>IF(G224="","",IF(SUMIF('FY Deadlines'!$A$5:$A$14,IF(MONTH(G224)&gt;=4,YEAR(G224),YEAR(G224)-1),'FY Deadlines'!$F$5:$F$14)=0,"REVIEW FY",SUMIF('FY Deadlines'!$A$5:$A$14,IF(MONTH(G224)&gt;=4,YEAR(G224),YEAR(G224)-1),'FY Deadlines'!$F$5:$F$14)-Setup!$B$24))</f>
        <v/>
      </c>
      <c r="Q224" s="113"/>
      <c r="R224" s="115"/>
    </row>
    <row r="225" spans="1:18" ht="15" customHeight="1" x14ac:dyDescent="0.25">
      <c r="A225" s="109"/>
      <c r="B225" s="110"/>
      <c r="C225" s="110"/>
      <c r="D225" s="110"/>
      <c r="E225" s="110"/>
      <c r="F225" s="110"/>
      <c r="G225" s="111"/>
      <c r="H225" s="112"/>
      <c r="I225" s="113"/>
      <c r="J225" s="113"/>
      <c r="K225" s="110"/>
      <c r="L225" s="110"/>
      <c r="M225" s="111"/>
      <c r="N225" s="111"/>
      <c r="O225" s="114" t="str">
        <f>IF(M225="","",Setup!$B$24-M225)</f>
        <v/>
      </c>
      <c r="P225" s="114" t="str">
        <f>IF(G225="","",IF(SUMIF('FY Deadlines'!$A$5:$A$14,IF(MONTH(G225)&gt;=4,YEAR(G225),YEAR(G225)-1),'FY Deadlines'!$F$5:$F$14)=0,"REVIEW FY",SUMIF('FY Deadlines'!$A$5:$A$14,IF(MONTH(G225)&gt;=4,YEAR(G225),YEAR(G225)-1),'FY Deadlines'!$F$5:$F$14)-Setup!$B$24))</f>
        <v/>
      </c>
      <c r="Q225" s="113"/>
      <c r="R225" s="115"/>
    </row>
    <row r="226" spans="1:18" ht="15" customHeight="1" x14ac:dyDescent="0.25">
      <c r="A226" s="109"/>
      <c r="B226" s="110"/>
      <c r="C226" s="110"/>
      <c r="D226" s="110"/>
      <c r="E226" s="110"/>
      <c r="F226" s="110"/>
      <c r="G226" s="111"/>
      <c r="H226" s="112"/>
      <c r="I226" s="113"/>
      <c r="J226" s="113"/>
      <c r="K226" s="110"/>
      <c r="L226" s="110"/>
      <c r="M226" s="111"/>
      <c r="N226" s="111"/>
      <c r="O226" s="114" t="str">
        <f>IF(M226="","",Setup!$B$24-M226)</f>
        <v/>
      </c>
      <c r="P226" s="114" t="str">
        <f>IF(G226="","",IF(SUMIF('FY Deadlines'!$A$5:$A$14,IF(MONTH(G226)&gt;=4,YEAR(G226),YEAR(G226)-1),'FY Deadlines'!$F$5:$F$14)=0,"REVIEW FY",SUMIF('FY Deadlines'!$A$5:$A$14,IF(MONTH(G226)&gt;=4,YEAR(G226),YEAR(G226)-1),'FY Deadlines'!$F$5:$F$14)-Setup!$B$24))</f>
        <v/>
      </c>
      <c r="Q226" s="113"/>
      <c r="R226" s="115"/>
    </row>
    <row r="227" spans="1:18" ht="15" customHeight="1" x14ac:dyDescent="0.25">
      <c r="A227" s="109"/>
      <c r="B227" s="110"/>
      <c r="C227" s="110"/>
      <c r="D227" s="110"/>
      <c r="E227" s="110"/>
      <c r="F227" s="110"/>
      <c r="G227" s="111"/>
      <c r="H227" s="112"/>
      <c r="I227" s="113"/>
      <c r="J227" s="113"/>
      <c r="K227" s="110"/>
      <c r="L227" s="110"/>
      <c r="M227" s="111"/>
      <c r="N227" s="111"/>
      <c r="O227" s="114" t="str">
        <f>IF(M227="","",Setup!$B$24-M227)</f>
        <v/>
      </c>
      <c r="P227" s="114" t="str">
        <f>IF(G227="","",IF(SUMIF('FY Deadlines'!$A$5:$A$14,IF(MONTH(G227)&gt;=4,YEAR(G227),YEAR(G227)-1),'FY Deadlines'!$F$5:$F$14)=0,"REVIEW FY",SUMIF('FY Deadlines'!$A$5:$A$14,IF(MONTH(G227)&gt;=4,YEAR(G227),YEAR(G227)-1),'FY Deadlines'!$F$5:$F$14)-Setup!$B$24))</f>
        <v/>
      </c>
      <c r="Q227" s="113"/>
      <c r="R227" s="115"/>
    </row>
    <row r="228" spans="1:18" ht="15" customHeight="1" x14ac:dyDescent="0.25">
      <c r="A228" s="109"/>
      <c r="B228" s="110"/>
      <c r="C228" s="110"/>
      <c r="D228" s="110"/>
      <c r="E228" s="110"/>
      <c r="F228" s="110"/>
      <c r="G228" s="111"/>
      <c r="H228" s="112"/>
      <c r="I228" s="113"/>
      <c r="J228" s="113"/>
      <c r="K228" s="110"/>
      <c r="L228" s="110"/>
      <c r="M228" s="111"/>
      <c r="N228" s="111"/>
      <c r="O228" s="114" t="str">
        <f>IF(M228="","",Setup!$B$24-M228)</f>
        <v/>
      </c>
      <c r="P228" s="114" t="str">
        <f>IF(G228="","",IF(SUMIF('FY Deadlines'!$A$5:$A$14,IF(MONTH(G228)&gt;=4,YEAR(G228),YEAR(G228)-1),'FY Deadlines'!$F$5:$F$14)=0,"REVIEW FY",SUMIF('FY Deadlines'!$A$5:$A$14,IF(MONTH(G228)&gt;=4,YEAR(G228),YEAR(G228)-1),'FY Deadlines'!$F$5:$F$14)-Setup!$B$24))</f>
        <v/>
      </c>
      <c r="Q228" s="113"/>
      <c r="R228" s="115"/>
    </row>
    <row r="229" spans="1:18" ht="15" customHeight="1" x14ac:dyDescent="0.25">
      <c r="A229" s="109"/>
      <c r="B229" s="110"/>
      <c r="C229" s="110"/>
      <c r="D229" s="110"/>
      <c r="E229" s="110"/>
      <c r="F229" s="110"/>
      <c r="G229" s="111"/>
      <c r="H229" s="112"/>
      <c r="I229" s="113"/>
      <c r="J229" s="113"/>
      <c r="K229" s="110"/>
      <c r="L229" s="110"/>
      <c r="M229" s="111"/>
      <c r="N229" s="111"/>
      <c r="O229" s="114" t="str">
        <f>IF(M229="","",Setup!$B$24-M229)</f>
        <v/>
      </c>
      <c r="P229" s="114" t="str">
        <f>IF(G229="","",IF(SUMIF('FY Deadlines'!$A$5:$A$14,IF(MONTH(G229)&gt;=4,YEAR(G229),YEAR(G229)-1),'FY Deadlines'!$F$5:$F$14)=0,"REVIEW FY",SUMIF('FY Deadlines'!$A$5:$A$14,IF(MONTH(G229)&gt;=4,YEAR(G229),YEAR(G229)-1),'FY Deadlines'!$F$5:$F$14)-Setup!$B$24))</f>
        <v/>
      </c>
      <c r="Q229" s="113"/>
      <c r="R229" s="115"/>
    </row>
    <row r="230" spans="1:18" ht="15" customHeight="1" x14ac:dyDescent="0.25">
      <c r="A230" s="109"/>
      <c r="B230" s="110"/>
      <c r="C230" s="110"/>
      <c r="D230" s="110"/>
      <c r="E230" s="110"/>
      <c r="F230" s="110"/>
      <c r="G230" s="111"/>
      <c r="H230" s="112"/>
      <c r="I230" s="113"/>
      <c r="J230" s="113"/>
      <c r="K230" s="110"/>
      <c r="L230" s="110"/>
      <c r="M230" s="111"/>
      <c r="N230" s="111"/>
      <c r="O230" s="114" t="str">
        <f>IF(M230="","",Setup!$B$24-M230)</f>
        <v/>
      </c>
      <c r="P230" s="114" t="str">
        <f>IF(G230="","",IF(SUMIF('FY Deadlines'!$A$5:$A$14,IF(MONTH(G230)&gt;=4,YEAR(G230),YEAR(G230)-1),'FY Deadlines'!$F$5:$F$14)=0,"REVIEW FY",SUMIF('FY Deadlines'!$A$5:$A$14,IF(MONTH(G230)&gt;=4,YEAR(G230),YEAR(G230)-1),'FY Deadlines'!$F$5:$F$14)-Setup!$B$24))</f>
        <v/>
      </c>
      <c r="Q230" s="113"/>
      <c r="R230" s="115"/>
    </row>
    <row r="231" spans="1:18" ht="15" customHeight="1" x14ac:dyDescent="0.25">
      <c r="A231" s="109"/>
      <c r="B231" s="110"/>
      <c r="C231" s="110"/>
      <c r="D231" s="110"/>
      <c r="E231" s="110"/>
      <c r="F231" s="110"/>
      <c r="G231" s="111"/>
      <c r="H231" s="112"/>
      <c r="I231" s="113"/>
      <c r="J231" s="113"/>
      <c r="K231" s="110"/>
      <c r="L231" s="110"/>
      <c r="M231" s="111"/>
      <c r="N231" s="111"/>
      <c r="O231" s="114" t="str">
        <f>IF(M231="","",Setup!$B$24-M231)</f>
        <v/>
      </c>
      <c r="P231" s="114" t="str">
        <f>IF(G231="","",IF(SUMIF('FY Deadlines'!$A$5:$A$14,IF(MONTH(G231)&gt;=4,YEAR(G231),YEAR(G231)-1),'FY Deadlines'!$F$5:$F$14)=0,"REVIEW FY",SUMIF('FY Deadlines'!$A$5:$A$14,IF(MONTH(G231)&gt;=4,YEAR(G231),YEAR(G231)-1),'FY Deadlines'!$F$5:$F$14)-Setup!$B$24))</f>
        <v/>
      </c>
      <c r="Q231" s="113"/>
      <c r="R231" s="115"/>
    </row>
    <row r="232" spans="1:18" ht="15" customHeight="1" x14ac:dyDescent="0.25">
      <c r="A232" s="109"/>
      <c r="B232" s="110"/>
      <c r="C232" s="110"/>
      <c r="D232" s="110"/>
      <c r="E232" s="110"/>
      <c r="F232" s="110"/>
      <c r="G232" s="111"/>
      <c r="H232" s="112"/>
      <c r="I232" s="113"/>
      <c r="J232" s="113"/>
      <c r="K232" s="110"/>
      <c r="L232" s="110"/>
      <c r="M232" s="111"/>
      <c r="N232" s="111"/>
      <c r="O232" s="114" t="str">
        <f>IF(M232="","",Setup!$B$24-M232)</f>
        <v/>
      </c>
      <c r="P232" s="114" t="str">
        <f>IF(G232="","",IF(SUMIF('FY Deadlines'!$A$5:$A$14,IF(MONTH(G232)&gt;=4,YEAR(G232),YEAR(G232)-1),'FY Deadlines'!$F$5:$F$14)=0,"REVIEW FY",SUMIF('FY Deadlines'!$A$5:$A$14,IF(MONTH(G232)&gt;=4,YEAR(G232),YEAR(G232)-1),'FY Deadlines'!$F$5:$F$14)-Setup!$B$24))</f>
        <v/>
      </c>
      <c r="Q232" s="113"/>
      <c r="R232" s="115"/>
    </row>
    <row r="233" spans="1:18" ht="15" customHeight="1" x14ac:dyDescent="0.25">
      <c r="A233" s="109"/>
      <c r="B233" s="110"/>
      <c r="C233" s="110"/>
      <c r="D233" s="110"/>
      <c r="E233" s="110"/>
      <c r="F233" s="110"/>
      <c r="G233" s="111"/>
      <c r="H233" s="112"/>
      <c r="I233" s="113"/>
      <c r="J233" s="113"/>
      <c r="K233" s="110"/>
      <c r="L233" s="110"/>
      <c r="M233" s="111"/>
      <c r="N233" s="111"/>
      <c r="O233" s="114" t="str">
        <f>IF(M233="","",Setup!$B$24-M233)</f>
        <v/>
      </c>
      <c r="P233" s="114" t="str">
        <f>IF(G233="","",IF(SUMIF('FY Deadlines'!$A$5:$A$14,IF(MONTH(G233)&gt;=4,YEAR(G233),YEAR(G233)-1),'FY Deadlines'!$F$5:$F$14)=0,"REVIEW FY",SUMIF('FY Deadlines'!$A$5:$A$14,IF(MONTH(G233)&gt;=4,YEAR(G233),YEAR(G233)-1),'FY Deadlines'!$F$5:$F$14)-Setup!$B$24))</f>
        <v/>
      </c>
      <c r="Q233" s="113"/>
      <c r="R233" s="115"/>
    </row>
    <row r="234" spans="1:18" ht="15" customHeight="1" x14ac:dyDescent="0.25">
      <c r="A234" s="109"/>
      <c r="B234" s="110"/>
      <c r="C234" s="110"/>
      <c r="D234" s="110"/>
      <c r="E234" s="110"/>
      <c r="F234" s="110"/>
      <c r="G234" s="111"/>
      <c r="H234" s="112"/>
      <c r="I234" s="113"/>
      <c r="J234" s="113"/>
      <c r="K234" s="110"/>
      <c r="L234" s="110"/>
      <c r="M234" s="111"/>
      <c r="N234" s="111"/>
      <c r="O234" s="114" t="str">
        <f>IF(M234="","",Setup!$B$24-M234)</f>
        <v/>
      </c>
      <c r="P234" s="114" t="str">
        <f>IF(G234="","",IF(SUMIF('FY Deadlines'!$A$5:$A$14,IF(MONTH(G234)&gt;=4,YEAR(G234),YEAR(G234)-1),'FY Deadlines'!$F$5:$F$14)=0,"REVIEW FY",SUMIF('FY Deadlines'!$A$5:$A$14,IF(MONTH(G234)&gt;=4,YEAR(G234),YEAR(G234)-1),'FY Deadlines'!$F$5:$F$14)-Setup!$B$24))</f>
        <v/>
      </c>
      <c r="Q234" s="113"/>
      <c r="R234" s="115"/>
    </row>
    <row r="235" spans="1:18" ht="15" customHeight="1" x14ac:dyDescent="0.25">
      <c r="A235" s="109"/>
      <c r="B235" s="110"/>
      <c r="C235" s="110"/>
      <c r="D235" s="110"/>
      <c r="E235" s="110"/>
      <c r="F235" s="110"/>
      <c r="G235" s="111"/>
      <c r="H235" s="112"/>
      <c r="I235" s="113"/>
      <c r="J235" s="113"/>
      <c r="K235" s="110"/>
      <c r="L235" s="110"/>
      <c r="M235" s="111"/>
      <c r="N235" s="111"/>
      <c r="O235" s="114" t="str">
        <f>IF(M235="","",Setup!$B$24-M235)</f>
        <v/>
      </c>
      <c r="P235" s="114" t="str">
        <f>IF(G235="","",IF(SUMIF('FY Deadlines'!$A$5:$A$14,IF(MONTH(G235)&gt;=4,YEAR(G235),YEAR(G235)-1),'FY Deadlines'!$F$5:$F$14)=0,"REVIEW FY",SUMIF('FY Deadlines'!$A$5:$A$14,IF(MONTH(G235)&gt;=4,YEAR(G235),YEAR(G235)-1),'FY Deadlines'!$F$5:$F$14)-Setup!$B$24))</f>
        <v/>
      </c>
      <c r="Q235" s="113"/>
      <c r="R235" s="115"/>
    </row>
    <row r="236" spans="1:18" ht="15" customHeight="1" x14ac:dyDescent="0.25">
      <c r="A236" s="109"/>
      <c r="B236" s="110"/>
      <c r="C236" s="110"/>
      <c r="D236" s="110"/>
      <c r="E236" s="110"/>
      <c r="F236" s="110"/>
      <c r="G236" s="111"/>
      <c r="H236" s="112"/>
      <c r="I236" s="113"/>
      <c r="J236" s="113"/>
      <c r="K236" s="110"/>
      <c r="L236" s="110"/>
      <c r="M236" s="111"/>
      <c r="N236" s="111"/>
      <c r="O236" s="114" t="str">
        <f>IF(M236="","",Setup!$B$24-M236)</f>
        <v/>
      </c>
      <c r="P236" s="114" t="str">
        <f>IF(G236="","",IF(SUMIF('FY Deadlines'!$A$5:$A$14,IF(MONTH(G236)&gt;=4,YEAR(G236),YEAR(G236)-1),'FY Deadlines'!$F$5:$F$14)=0,"REVIEW FY",SUMIF('FY Deadlines'!$A$5:$A$14,IF(MONTH(G236)&gt;=4,YEAR(G236),YEAR(G236)-1),'FY Deadlines'!$F$5:$F$14)-Setup!$B$24))</f>
        <v/>
      </c>
      <c r="Q236" s="113"/>
      <c r="R236" s="115"/>
    </row>
    <row r="237" spans="1:18" ht="15" customHeight="1" x14ac:dyDescent="0.25">
      <c r="A237" s="109"/>
      <c r="B237" s="110"/>
      <c r="C237" s="110"/>
      <c r="D237" s="110"/>
      <c r="E237" s="110"/>
      <c r="F237" s="110"/>
      <c r="G237" s="111"/>
      <c r="H237" s="112"/>
      <c r="I237" s="113"/>
      <c r="J237" s="113"/>
      <c r="K237" s="110"/>
      <c r="L237" s="110"/>
      <c r="M237" s="111"/>
      <c r="N237" s="111"/>
      <c r="O237" s="114" t="str">
        <f>IF(M237="","",Setup!$B$24-M237)</f>
        <v/>
      </c>
      <c r="P237" s="114" t="str">
        <f>IF(G237="","",IF(SUMIF('FY Deadlines'!$A$5:$A$14,IF(MONTH(G237)&gt;=4,YEAR(G237),YEAR(G237)-1),'FY Deadlines'!$F$5:$F$14)=0,"REVIEW FY",SUMIF('FY Deadlines'!$A$5:$A$14,IF(MONTH(G237)&gt;=4,YEAR(G237),YEAR(G237)-1),'FY Deadlines'!$F$5:$F$14)-Setup!$B$24))</f>
        <v/>
      </c>
      <c r="Q237" s="113"/>
      <c r="R237" s="115"/>
    </row>
    <row r="238" spans="1:18" ht="15" customHeight="1" x14ac:dyDescent="0.25">
      <c r="A238" s="109"/>
      <c r="B238" s="110"/>
      <c r="C238" s="110"/>
      <c r="D238" s="110"/>
      <c r="E238" s="110"/>
      <c r="F238" s="110"/>
      <c r="G238" s="111"/>
      <c r="H238" s="112"/>
      <c r="I238" s="113"/>
      <c r="J238" s="113"/>
      <c r="K238" s="110"/>
      <c r="L238" s="110"/>
      <c r="M238" s="111"/>
      <c r="N238" s="111"/>
      <c r="O238" s="114" t="str">
        <f>IF(M238="","",Setup!$B$24-M238)</f>
        <v/>
      </c>
      <c r="P238" s="114" t="str">
        <f>IF(G238="","",IF(SUMIF('FY Deadlines'!$A$5:$A$14,IF(MONTH(G238)&gt;=4,YEAR(G238),YEAR(G238)-1),'FY Deadlines'!$F$5:$F$14)=0,"REVIEW FY",SUMIF('FY Deadlines'!$A$5:$A$14,IF(MONTH(G238)&gt;=4,YEAR(G238),YEAR(G238)-1),'FY Deadlines'!$F$5:$F$14)-Setup!$B$24))</f>
        <v/>
      </c>
      <c r="Q238" s="113"/>
      <c r="R238" s="115"/>
    </row>
    <row r="239" spans="1:18" ht="15" customHeight="1" x14ac:dyDescent="0.25">
      <c r="A239" s="109"/>
      <c r="B239" s="110"/>
      <c r="C239" s="110"/>
      <c r="D239" s="110"/>
      <c r="E239" s="110"/>
      <c r="F239" s="110"/>
      <c r="G239" s="111"/>
      <c r="H239" s="112"/>
      <c r="I239" s="113"/>
      <c r="J239" s="113"/>
      <c r="K239" s="110"/>
      <c r="L239" s="110"/>
      <c r="M239" s="111"/>
      <c r="N239" s="111"/>
      <c r="O239" s="114" t="str">
        <f>IF(M239="","",Setup!$B$24-M239)</f>
        <v/>
      </c>
      <c r="P239" s="114" t="str">
        <f>IF(G239="","",IF(SUMIF('FY Deadlines'!$A$5:$A$14,IF(MONTH(G239)&gt;=4,YEAR(G239),YEAR(G239)-1),'FY Deadlines'!$F$5:$F$14)=0,"REVIEW FY",SUMIF('FY Deadlines'!$A$5:$A$14,IF(MONTH(G239)&gt;=4,YEAR(G239),YEAR(G239)-1),'FY Deadlines'!$F$5:$F$14)-Setup!$B$24))</f>
        <v/>
      </c>
      <c r="Q239" s="113"/>
      <c r="R239" s="115"/>
    </row>
    <row r="240" spans="1:18" ht="15" customHeight="1" x14ac:dyDescent="0.25">
      <c r="A240" s="109"/>
      <c r="B240" s="110"/>
      <c r="C240" s="110"/>
      <c r="D240" s="110"/>
      <c r="E240" s="110"/>
      <c r="F240" s="110"/>
      <c r="G240" s="111"/>
      <c r="H240" s="112"/>
      <c r="I240" s="113"/>
      <c r="J240" s="113"/>
      <c r="K240" s="110"/>
      <c r="L240" s="110"/>
      <c r="M240" s="111"/>
      <c r="N240" s="111"/>
      <c r="O240" s="114" t="str">
        <f>IF(M240="","",Setup!$B$24-M240)</f>
        <v/>
      </c>
      <c r="P240" s="114" t="str">
        <f>IF(G240="","",IF(SUMIF('FY Deadlines'!$A$5:$A$14,IF(MONTH(G240)&gt;=4,YEAR(G240),YEAR(G240)-1),'FY Deadlines'!$F$5:$F$14)=0,"REVIEW FY",SUMIF('FY Deadlines'!$A$5:$A$14,IF(MONTH(G240)&gt;=4,YEAR(G240),YEAR(G240)-1),'FY Deadlines'!$F$5:$F$14)-Setup!$B$24))</f>
        <v/>
      </c>
      <c r="Q240" s="113"/>
      <c r="R240" s="115"/>
    </row>
    <row r="241" spans="1:18" ht="15" customHeight="1" x14ac:dyDescent="0.25">
      <c r="A241" s="109"/>
      <c r="B241" s="110"/>
      <c r="C241" s="110"/>
      <c r="D241" s="110"/>
      <c r="E241" s="110"/>
      <c r="F241" s="110"/>
      <c r="G241" s="111"/>
      <c r="H241" s="112"/>
      <c r="I241" s="113"/>
      <c r="J241" s="113"/>
      <c r="K241" s="110"/>
      <c r="L241" s="110"/>
      <c r="M241" s="111"/>
      <c r="N241" s="111"/>
      <c r="O241" s="114" t="str">
        <f>IF(M241="","",Setup!$B$24-M241)</f>
        <v/>
      </c>
      <c r="P241" s="114" t="str">
        <f>IF(G241="","",IF(SUMIF('FY Deadlines'!$A$5:$A$14,IF(MONTH(G241)&gt;=4,YEAR(G241),YEAR(G241)-1),'FY Deadlines'!$F$5:$F$14)=0,"REVIEW FY",SUMIF('FY Deadlines'!$A$5:$A$14,IF(MONTH(G241)&gt;=4,YEAR(G241),YEAR(G241)-1),'FY Deadlines'!$F$5:$F$14)-Setup!$B$24))</f>
        <v/>
      </c>
      <c r="Q241" s="113"/>
      <c r="R241" s="115"/>
    </row>
    <row r="242" spans="1:18" ht="15" customHeight="1" x14ac:dyDescent="0.25">
      <c r="A242" s="109"/>
      <c r="B242" s="110"/>
      <c r="C242" s="110"/>
      <c r="D242" s="110"/>
      <c r="E242" s="110"/>
      <c r="F242" s="110"/>
      <c r="G242" s="111"/>
      <c r="H242" s="112"/>
      <c r="I242" s="113"/>
      <c r="J242" s="113"/>
      <c r="K242" s="110"/>
      <c r="L242" s="110"/>
      <c r="M242" s="111"/>
      <c r="N242" s="111"/>
      <c r="O242" s="114" t="str">
        <f>IF(M242="","",Setup!$B$24-M242)</f>
        <v/>
      </c>
      <c r="P242" s="114" t="str">
        <f>IF(G242="","",IF(SUMIF('FY Deadlines'!$A$5:$A$14,IF(MONTH(G242)&gt;=4,YEAR(G242),YEAR(G242)-1),'FY Deadlines'!$F$5:$F$14)=0,"REVIEW FY",SUMIF('FY Deadlines'!$A$5:$A$14,IF(MONTH(G242)&gt;=4,YEAR(G242),YEAR(G242)-1),'FY Deadlines'!$F$5:$F$14)-Setup!$B$24))</f>
        <v/>
      </c>
      <c r="Q242" s="113"/>
      <c r="R242" s="115"/>
    </row>
    <row r="243" spans="1:18" ht="15" customHeight="1" x14ac:dyDescent="0.25">
      <c r="A243" s="109"/>
      <c r="B243" s="110"/>
      <c r="C243" s="110"/>
      <c r="D243" s="110"/>
      <c r="E243" s="110"/>
      <c r="F243" s="110"/>
      <c r="G243" s="111"/>
      <c r="H243" s="112"/>
      <c r="I243" s="113"/>
      <c r="J243" s="113"/>
      <c r="K243" s="110"/>
      <c r="L243" s="110"/>
      <c r="M243" s="111"/>
      <c r="N243" s="111"/>
      <c r="O243" s="114" t="str">
        <f>IF(M243="","",Setup!$B$24-M243)</f>
        <v/>
      </c>
      <c r="P243" s="114" t="str">
        <f>IF(G243="","",IF(SUMIF('FY Deadlines'!$A$5:$A$14,IF(MONTH(G243)&gt;=4,YEAR(G243),YEAR(G243)-1),'FY Deadlines'!$F$5:$F$14)=0,"REVIEW FY",SUMIF('FY Deadlines'!$A$5:$A$14,IF(MONTH(G243)&gt;=4,YEAR(G243),YEAR(G243)-1),'FY Deadlines'!$F$5:$F$14)-Setup!$B$24))</f>
        <v/>
      </c>
      <c r="Q243" s="113"/>
      <c r="R243" s="115"/>
    </row>
    <row r="244" spans="1:18" ht="15" customHeight="1" x14ac:dyDescent="0.25">
      <c r="A244" s="109"/>
      <c r="B244" s="110"/>
      <c r="C244" s="110"/>
      <c r="D244" s="110"/>
      <c r="E244" s="110"/>
      <c r="F244" s="110"/>
      <c r="G244" s="111"/>
      <c r="H244" s="112"/>
      <c r="I244" s="113"/>
      <c r="J244" s="113"/>
      <c r="K244" s="110"/>
      <c r="L244" s="110"/>
      <c r="M244" s="111"/>
      <c r="N244" s="111"/>
      <c r="O244" s="114" t="str">
        <f>IF(M244="","",Setup!$B$24-M244)</f>
        <v/>
      </c>
      <c r="P244" s="114" t="str">
        <f>IF(G244="","",IF(SUMIF('FY Deadlines'!$A$5:$A$14,IF(MONTH(G244)&gt;=4,YEAR(G244),YEAR(G244)-1),'FY Deadlines'!$F$5:$F$14)=0,"REVIEW FY",SUMIF('FY Deadlines'!$A$5:$A$14,IF(MONTH(G244)&gt;=4,YEAR(G244),YEAR(G244)-1),'FY Deadlines'!$F$5:$F$14)-Setup!$B$24))</f>
        <v/>
      </c>
      <c r="Q244" s="113"/>
      <c r="R244" s="115"/>
    </row>
    <row r="245" spans="1:18" ht="15" customHeight="1" x14ac:dyDescent="0.25">
      <c r="A245" s="109"/>
      <c r="B245" s="110"/>
      <c r="C245" s="110"/>
      <c r="D245" s="110"/>
      <c r="E245" s="110"/>
      <c r="F245" s="110"/>
      <c r="G245" s="111"/>
      <c r="H245" s="112"/>
      <c r="I245" s="113"/>
      <c r="J245" s="113"/>
      <c r="K245" s="110"/>
      <c r="L245" s="110"/>
      <c r="M245" s="111"/>
      <c r="N245" s="111"/>
      <c r="O245" s="114" t="str">
        <f>IF(M245="","",Setup!$B$24-M245)</f>
        <v/>
      </c>
      <c r="P245" s="114" t="str">
        <f>IF(G245="","",IF(SUMIF('FY Deadlines'!$A$5:$A$14,IF(MONTH(G245)&gt;=4,YEAR(G245),YEAR(G245)-1),'FY Deadlines'!$F$5:$F$14)=0,"REVIEW FY",SUMIF('FY Deadlines'!$A$5:$A$14,IF(MONTH(G245)&gt;=4,YEAR(G245),YEAR(G245)-1),'FY Deadlines'!$F$5:$F$14)-Setup!$B$24))</f>
        <v/>
      </c>
      <c r="Q245" s="113"/>
      <c r="R245" s="115"/>
    </row>
    <row r="246" spans="1:18" ht="15" customHeight="1" x14ac:dyDescent="0.25">
      <c r="A246" s="109"/>
      <c r="B246" s="110"/>
      <c r="C246" s="110"/>
      <c r="D246" s="110"/>
      <c r="E246" s="110"/>
      <c r="F246" s="110"/>
      <c r="G246" s="111"/>
      <c r="H246" s="112"/>
      <c r="I246" s="113"/>
      <c r="J246" s="113"/>
      <c r="K246" s="110"/>
      <c r="L246" s="110"/>
      <c r="M246" s="111"/>
      <c r="N246" s="111"/>
      <c r="O246" s="114" t="str">
        <f>IF(M246="","",Setup!$B$24-M246)</f>
        <v/>
      </c>
      <c r="P246" s="114" t="str">
        <f>IF(G246="","",IF(SUMIF('FY Deadlines'!$A$5:$A$14,IF(MONTH(G246)&gt;=4,YEAR(G246),YEAR(G246)-1),'FY Deadlines'!$F$5:$F$14)=0,"REVIEW FY",SUMIF('FY Deadlines'!$A$5:$A$14,IF(MONTH(G246)&gt;=4,YEAR(G246),YEAR(G246)-1),'FY Deadlines'!$F$5:$F$14)-Setup!$B$24))</f>
        <v/>
      </c>
      <c r="Q246" s="113"/>
      <c r="R246" s="115"/>
    </row>
    <row r="247" spans="1:18" ht="15" customHeight="1" x14ac:dyDescent="0.25">
      <c r="A247" s="109"/>
      <c r="B247" s="110"/>
      <c r="C247" s="110"/>
      <c r="D247" s="110"/>
      <c r="E247" s="110"/>
      <c r="F247" s="110"/>
      <c r="G247" s="111"/>
      <c r="H247" s="112"/>
      <c r="I247" s="113"/>
      <c r="J247" s="113"/>
      <c r="K247" s="110"/>
      <c r="L247" s="110"/>
      <c r="M247" s="111"/>
      <c r="N247" s="111"/>
      <c r="O247" s="114" t="str">
        <f>IF(M247="","",Setup!$B$24-M247)</f>
        <v/>
      </c>
      <c r="P247" s="114" t="str">
        <f>IF(G247="","",IF(SUMIF('FY Deadlines'!$A$5:$A$14,IF(MONTH(G247)&gt;=4,YEAR(G247),YEAR(G247)-1),'FY Deadlines'!$F$5:$F$14)=0,"REVIEW FY",SUMIF('FY Deadlines'!$A$5:$A$14,IF(MONTH(G247)&gt;=4,YEAR(G247),YEAR(G247)-1),'FY Deadlines'!$F$5:$F$14)-Setup!$B$24))</f>
        <v/>
      </c>
      <c r="Q247" s="113"/>
      <c r="R247" s="115"/>
    </row>
    <row r="248" spans="1:18" ht="15" customHeight="1" x14ac:dyDescent="0.25">
      <c r="A248" s="109"/>
      <c r="B248" s="110"/>
      <c r="C248" s="110"/>
      <c r="D248" s="110"/>
      <c r="E248" s="110"/>
      <c r="F248" s="110"/>
      <c r="G248" s="111"/>
      <c r="H248" s="112"/>
      <c r="I248" s="113"/>
      <c r="J248" s="113"/>
      <c r="K248" s="110"/>
      <c r="L248" s="110"/>
      <c r="M248" s="111"/>
      <c r="N248" s="111"/>
      <c r="O248" s="114" t="str">
        <f>IF(M248="","",Setup!$B$24-M248)</f>
        <v/>
      </c>
      <c r="P248" s="114" t="str">
        <f>IF(G248="","",IF(SUMIF('FY Deadlines'!$A$5:$A$14,IF(MONTH(G248)&gt;=4,YEAR(G248),YEAR(G248)-1),'FY Deadlines'!$F$5:$F$14)=0,"REVIEW FY",SUMIF('FY Deadlines'!$A$5:$A$14,IF(MONTH(G248)&gt;=4,YEAR(G248),YEAR(G248)-1),'FY Deadlines'!$F$5:$F$14)-Setup!$B$24))</f>
        <v/>
      </c>
      <c r="Q248" s="113"/>
      <c r="R248" s="115"/>
    </row>
    <row r="249" spans="1:18" ht="15" customHeight="1" x14ac:dyDescent="0.25">
      <c r="A249" s="109"/>
      <c r="B249" s="110"/>
      <c r="C249" s="110"/>
      <c r="D249" s="110"/>
      <c r="E249" s="110"/>
      <c r="F249" s="110"/>
      <c r="G249" s="111"/>
      <c r="H249" s="112"/>
      <c r="I249" s="113"/>
      <c r="J249" s="113"/>
      <c r="K249" s="110"/>
      <c r="L249" s="110"/>
      <c r="M249" s="111"/>
      <c r="N249" s="111"/>
      <c r="O249" s="114" t="str">
        <f>IF(M249="","",Setup!$B$24-M249)</f>
        <v/>
      </c>
      <c r="P249" s="114" t="str">
        <f>IF(G249="","",IF(SUMIF('FY Deadlines'!$A$5:$A$14,IF(MONTH(G249)&gt;=4,YEAR(G249),YEAR(G249)-1),'FY Deadlines'!$F$5:$F$14)=0,"REVIEW FY",SUMIF('FY Deadlines'!$A$5:$A$14,IF(MONTH(G249)&gt;=4,YEAR(G249),YEAR(G249)-1),'FY Deadlines'!$F$5:$F$14)-Setup!$B$24))</f>
        <v/>
      </c>
      <c r="Q249" s="113"/>
      <c r="R249" s="115"/>
    </row>
    <row r="250" spans="1:18" ht="15" customHeight="1" x14ac:dyDescent="0.25">
      <c r="A250" s="109"/>
      <c r="B250" s="110"/>
      <c r="C250" s="110"/>
      <c r="D250" s="110"/>
      <c r="E250" s="110"/>
      <c r="F250" s="110"/>
      <c r="G250" s="111"/>
      <c r="H250" s="112"/>
      <c r="I250" s="113"/>
      <c r="J250" s="113"/>
      <c r="K250" s="110"/>
      <c r="L250" s="110"/>
      <c r="M250" s="111"/>
      <c r="N250" s="111"/>
      <c r="O250" s="114" t="str">
        <f>IF(M250="","",Setup!$B$24-M250)</f>
        <v/>
      </c>
      <c r="P250" s="114" t="str">
        <f>IF(G250="","",IF(SUMIF('FY Deadlines'!$A$5:$A$14,IF(MONTH(G250)&gt;=4,YEAR(G250),YEAR(G250)-1),'FY Deadlines'!$F$5:$F$14)=0,"REVIEW FY",SUMIF('FY Deadlines'!$A$5:$A$14,IF(MONTH(G250)&gt;=4,YEAR(G250),YEAR(G250)-1),'FY Deadlines'!$F$5:$F$14)-Setup!$B$24))</f>
        <v/>
      </c>
      <c r="Q250" s="113"/>
      <c r="R250" s="115"/>
    </row>
    <row r="251" spans="1:18" ht="15" customHeight="1" x14ac:dyDescent="0.25">
      <c r="A251" s="109"/>
      <c r="B251" s="110"/>
      <c r="C251" s="110"/>
      <c r="D251" s="110"/>
      <c r="E251" s="110"/>
      <c r="F251" s="110"/>
      <c r="G251" s="111"/>
      <c r="H251" s="112"/>
      <c r="I251" s="113"/>
      <c r="J251" s="113"/>
      <c r="K251" s="110"/>
      <c r="L251" s="110"/>
      <c r="M251" s="111"/>
      <c r="N251" s="111"/>
      <c r="O251" s="114" t="str">
        <f>IF(M251="","",Setup!$B$24-M251)</f>
        <v/>
      </c>
      <c r="P251" s="114" t="str">
        <f>IF(G251="","",IF(SUMIF('FY Deadlines'!$A$5:$A$14,IF(MONTH(G251)&gt;=4,YEAR(G251),YEAR(G251)-1),'FY Deadlines'!$F$5:$F$14)=0,"REVIEW FY",SUMIF('FY Deadlines'!$A$5:$A$14,IF(MONTH(G251)&gt;=4,YEAR(G251),YEAR(G251)-1),'FY Deadlines'!$F$5:$F$14)-Setup!$B$24))</f>
        <v/>
      </c>
      <c r="Q251" s="113"/>
      <c r="R251" s="115"/>
    </row>
    <row r="252" spans="1:18" ht="15" customHeight="1" x14ac:dyDescent="0.25">
      <c r="A252" s="109"/>
      <c r="B252" s="110"/>
      <c r="C252" s="110"/>
      <c r="D252" s="110"/>
      <c r="E252" s="110"/>
      <c r="F252" s="110"/>
      <c r="G252" s="111"/>
      <c r="H252" s="112"/>
      <c r="I252" s="113"/>
      <c r="J252" s="113"/>
      <c r="K252" s="110"/>
      <c r="L252" s="110"/>
      <c r="M252" s="111"/>
      <c r="N252" s="111"/>
      <c r="O252" s="114" t="str">
        <f>IF(M252="","",Setup!$B$24-M252)</f>
        <v/>
      </c>
      <c r="P252" s="114" t="str">
        <f>IF(G252="","",IF(SUMIF('FY Deadlines'!$A$5:$A$14,IF(MONTH(G252)&gt;=4,YEAR(G252),YEAR(G252)-1),'FY Deadlines'!$F$5:$F$14)=0,"REVIEW FY",SUMIF('FY Deadlines'!$A$5:$A$14,IF(MONTH(G252)&gt;=4,YEAR(G252),YEAR(G252)-1),'FY Deadlines'!$F$5:$F$14)-Setup!$B$24))</f>
        <v/>
      </c>
      <c r="Q252" s="113"/>
      <c r="R252" s="115"/>
    </row>
    <row r="253" spans="1:18" ht="15" customHeight="1" x14ac:dyDescent="0.25">
      <c r="A253" s="109"/>
      <c r="B253" s="110"/>
      <c r="C253" s="110"/>
      <c r="D253" s="110"/>
      <c r="E253" s="110"/>
      <c r="F253" s="110"/>
      <c r="G253" s="111"/>
      <c r="H253" s="112"/>
      <c r="I253" s="113"/>
      <c r="J253" s="113"/>
      <c r="K253" s="110"/>
      <c r="L253" s="110"/>
      <c r="M253" s="111"/>
      <c r="N253" s="111"/>
      <c r="O253" s="114" t="str">
        <f>IF(M253="","",Setup!$B$24-M253)</f>
        <v/>
      </c>
      <c r="P253" s="114" t="str">
        <f>IF(G253="","",IF(SUMIF('FY Deadlines'!$A$5:$A$14,IF(MONTH(G253)&gt;=4,YEAR(G253),YEAR(G253)-1),'FY Deadlines'!$F$5:$F$14)=0,"REVIEW FY",SUMIF('FY Deadlines'!$A$5:$A$14,IF(MONTH(G253)&gt;=4,YEAR(G253),YEAR(G253)-1),'FY Deadlines'!$F$5:$F$14)-Setup!$B$24))</f>
        <v/>
      </c>
      <c r="Q253" s="113"/>
      <c r="R253" s="115"/>
    </row>
    <row r="254" spans="1:18" ht="15" customHeight="1" x14ac:dyDescent="0.25">
      <c r="A254" s="109"/>
      <c r="B254" s="110"/>
      <c r="C254" s="110"/>
      <c r="D254" s="110"/>
      <c r="E254" s="110"/>
      <c r="F254" s="110"/>
      <c r="G254" s="111"/>
      <c r="H254" s="112"/>
      <c r="I254" s="113"/>
      <c r="J254" s="113"/>
      <c r="K254" s="110"/>
      <c r="L254" s="110"/>
      <c r="M254" s="111"/>
      <c r="N254" s="111"/>
      <c r="O254" s="114" t="str">
        <f>IF(M254="","",Setup!$B$24-M254)</f>
        <v/>
      </c>
      <c r="P254" s="114" t="str">
        <f>IF(G254="","",IF(SUMIF('FY Deadlines'!$A$5:$A$14,IF(MONTH(G254)&gt;=4,YEAR(G254),YEAR(G254)-1),'FY Deadlines'!$F$5:$F$14)=0,"REVIEW FY",SUMIF('FY Deadlines'!$A$5:$A$14,IF(MONTH(G254)&gt;=4,YEAR(G254),YEAR(G254)-1),'FY Deadlines'!$F$5:$F$14)-Setup!$B$24))</f>
        <v/>
      </c>
      <c r="Q254" s="113"/>
      <c r="R254" s="115"/>
    </row>
    <row r="255" spans="1:18" ht="15" customHeight="1" x14ac:dyDescent="0.25">
      <c r="A255" s="109"/>
      <c r="B255" s="110"/>
      <c r="C255" s="110"/>
      <c r="D255" s="110"/>
      <c r="E255" s="110"/>
      <c r="F255" s="110"/>
      <c r="G255" s="111"/>
      <c r="H255" s="112"/>
      <c r="I255" s="113"/>
      <c r="J255" s="113"/>
      <c r="K255" s="110"/>
      <c r="L255" s="110"/>
      <c r="M255" s="111"/>
      <c r="N255" s="111"/>
      <c r="O255" s="114" t="str">
        <f>IF(M255="","",Setup!$B$24-M255)</f>
        <v/>
      </c>
      <c r="P255" s="114" t="str">
        <f>IF(G255="","",IF(SUMIF('FY Deadlines'!$A$5:$A$14,IF(MONTH(G255)&gt;=4,YEAR(G255),YEAR(G255)-1),'FY Deadlines'!$F$5:$F$14)=0,"REVIEW FY",SUMIF('FY Deadlines'!$A$5:$A$14,IF(MONTH(G255)&gt;=4,YEAR(G255),YEAR(G255)-1),'FY Deadlines'!$F$5:$F$14)-Setup!$B$24))</f>
        <v/>
      </c>
      <c r="Q255" s="113"/>
      <c r="R255" s="115"/>
    </row>
    <row r="256" spans="1:18" ht="15" customHeight="1" x14ac:dyDescent="0.25">
      <c r="A256" s="109"/>
      <c r="B256" s="110"/>
      <c r="C256" s="110"/>
      <c r="D256" s="110"/>
      <c r="E256" s="110"/>
      <c r="F256" s="110"/>
      <c r="G256" s="111"/>
      <c r="H256" s="112"/>
      <c r="I256" s="113"/>
      <c r="J256" s="113"/>
      <c r="K256" s="110"/>
      <c r="L256" s="110"/>
      <c r="M256" s="111"/>
      <c r="N256" s="111"/>
      <c r="O256" s="114" t="str">
        <f>IF(M256="","",Setup!$B$24-M256)</f>
        <v/>
      </c>
      <c r="P256" s="114" t="str">
        <f>IF(G256="","",IF(SUMIF('FY Deadlines'!$A$5:$A$14,IF(MONTH(G256)&gt;=4,YEAR(G256),YEAR(G256)-1),'FY Deadlines'!$F$5:$F$14)=0,"REVIEW FY",SUMIF('FY Deadlines'!$A$5:$A$14,IF(MONTH(G256)&gt;=4,YEAR(G256),YEAR(G256)-1),'FY Deadlines'!$F$5:$F$14)-Setup!$B$24))</f>
        <v/>
      </c>
      <c r="Q256" s="113"/>
      <c r="R256" s="115"/>
    </row>
    <row r="257" spans="1:18" ht="15" customHeight="1" x14ac:dyDescent="0.25">
      <c r="A257" s="109"/>
      <c r="B257" s="110"/>
      <c r="C257" s="110"/>
      <c r="D257" s="110"/>
      <c r="E257" s="110"/>
      <c r="F257" s="110"/>
      <c r="G257" s="111"/>
      <c r="H257" s="112"/>
      <c r="I257" s="113"/>
      <c r="J257" s="113"/>
      <c r="K257" s="110"/>
      <c r="L257" s="110"/>
      <c r="M257" s="111"/>
      <c r="N257" s="111"/>
      <c r="O257" s="114" t="str">
        <f>IF(M257="","",Setup!$B$24-M257)</f>
        <v/>
      </c>
      <c r="P257" s="114" t="str">
        <f>IF(G257="","",IF(SUMIF('FY Deadlines'!$A$5:$A$14,IF(MONTH(G257)&gt;=4,YEAR(G257),YEAR(G257)-1),'FY Deadlines'!$F$5:$F$14)=0,"REVIEW FY",SUMIF('FY Deadlines'!$A$5:$A$14,IF(MONTH(G257)&gt;=4,YEAR(G257),YEAR(G257)-1),'FY Deadlines'!$F$5:$F$14)-Setup!$B$24))</f>
        <v/>
      </c>
      <c r="Q257" s="113"/>
      <c r="R257" s="115"/>
    </row>
    <row r="258" spans="1:18" ht="15" customHeight="1" x14ac:dyDescent="0.25">
      <c r="A258" s="109"/>
      <c r="B258" s="110"/>
      <c r="C258" s="110"/>
      <c r="D258" s="110"/>
      <c r="E258" s="110"/>
      <c r="F258" s="110"/>
      <c r="G258" s="111"/>
      <c r="H258" s="112"/>
      <c r="I258" s="113"/>
      <c r="J258" s="113"/>
      <c r="K258" s="110"/>
      <c r="L258" s="110"/>
      <c r="M258" s="111"/>
      <c r="N258" s="111"/>
      <c r="O258" s="114" t="str">
        <f>IF(M258="","",Setup!$B$24-M258)</f>
        <v/>
      </c>
      <c r="P258" s="114" t="str">
        <f>IF(G258="","",IF(SUMIF('FY Deadlines'!$A$5:$A$14,IF(MONTH(G258)&gt;=4,YEAR(G258),YEAR(G258)-1),'FY Deadlines'!$F$5:$F$14)=0,"REVIEW FY",SUMIF('FY Deadlines'!$A$5:$A$14,IF(MONTH(G258)&gt;=4,YEAR(G258),YEAR(G258)-1),'FY Deadlines'!$F$5:$F$14)-Setup!$B$24))</f>
        <v/>
      </c>
      <c r="Q258" s="113"/>
      <c r="R258" s="115"/>
    </row>
    <row r="259" spans="1:18" ht="15" customHeight="1" x14ac:dyDescent="0.25">
      <c r="A259" s="109"/>
      <c r="B259" s="110"/>
      <c r="C259" s="110"/>
      <c r="D259" s="110"/>
      <c r="E259" s="110"/>
      <c r="F259" s="110"/>
      <c r="G259" s="111"/>
      <c r="H259" s="112"/>
      <c r="I259" s="113"/>
      <c r="J259" s="113"/>
      <c r="K259" s="110"/>
      <c r="L259" s="110"/>
      <c r="M259" s="111"/>
      <c r="N259" s="111"/>
      <c r="O259" s="114" t="str">
        <f>IF(M259="","",Setup!$B$24-M259)</f>
        <v/>
      </c>
      <c r="P259" s="114" t="str">
        <f>IF(G259="","",IF(SUMIF('FY Deadlines'!$A$5:$A$14,IF(MONTH(G259)&gt;=4,YEAR(G259),YEAR(G259)-1),'FY Deadlines'!$F$5:$F$14)=0,"REVIEW FY",SUMIF('FY Deadlines'!$A$5:$A$14,IF(MONTH(G259)&gt;=4,YEAR(G259),YEAR(G259)-1),'FY Deadlines'!$F$5:$F$14)-Setup!$B$24))</f>
        <v/>
      </c>
      <c r="Q259" s="113"/>
      <c r="R259" s="115"/>
    </row>
    <row r="260" spans="1:18" ht="15" customHeight="1" x14ac:dyDescent="0.25">
      <c r="A260" s="109"/>
      <c r="B260" s="110"/>
      <c r="C260" s="110"/>
      <c r="D260" s="110"/>
      <c r="E260" s="110"/>
      <c r="F260" s="110"/>
      <c r="G260" s="111"/>
      <c r="H260" s="112"/>
      <c r="I260" s="113"/>
      <c r="J260" s="113"/>
      <c r="K260" s="110"/>
      <c r="L260" s="110"/>
      <c r="M260" s="111"/>
      <c r="N260" s="111"/>
      <c r="O260" s="114" t="str">
        <f>IF(M260="","",Setup!$B$24-M260)</f>
        <v/>
      </c>
      <c r="P260" s="114" t="str">
        <f>IF(G260="","",IF(SUMIF('FY Deadlines'!$A$5:$A$14,IF(MONTH(G260)&gt;=4,YEAR(G260),YEAR(G260)-1),'FY Deadlines'!$F$5:$F$14)=0,"REVIEW FY",SUMIF('FY Deadlines'!$A$5:$A$14,IF(MONTH(G260)&gt;=4,YEAR(G260),YEAR(G260)-1),'FY Deadlines'!$F$5:$F$14)-Setup!$B$24))</f>
        <v/>
      </c>
      <c r="Q260" s="113"/>
      <c r="R260" s="115"/>
    </row>
    <row r="261" spans="1:18" ht="15" customHeight="1" x14ac:dyDescent="0.25">
      <c r="A261" s="109"/>
      <c r="B261" s="110"/>
      <c r="C261" s="110"/>
      <c r="D261" s="110"/>
      <c r="E261" s="110"/>
      <c r="F261" s="110"/>
      <c r="G261" s="111"/>
      <c r="H261" s="112"/>
      <c r="I261" s="113"/>
      <c r="J261" s="113"/>
      <c r="K261" s="110"/>
      <c r="L261" s="110"/>
      <c r="M261" s="111"/>
      <c r="N261" s="111"/>
      <c r="O261" s="114" t="str">
        <f>IF(M261="","",Setup!$B$24-M261)</f>
        <v/>
      </c>
      <c r="P261" s="114" t="str">
        <f>IF(G261="","",IF(SUMIF('FY Deadlines'!$A$5:$A$14,IF(MONTH(G261)&gt;=4,YEAR(G261),YEAR(G261)-1),'FY Deadlines'!$F$5:$F$14)=0,"REVIEW FY",SUMIF('FY Deadlines'!$A$5:$A$14,IF(MONTH(G261)&gt;=4,YEAR(G261),YEAR(G261)-1),'FY Deadlines'!$F$5:$F$14)-Setup!$B$24))</f>
        <v/>
      </c>
      <c r="Q261" s="113"/>
      <c r="R261" s="115"/>
    </row>
    <row r="262" spans="1:18" ht="15" customHeight="1" x14ac:dyDescent="0.25">
      <c r="A262" s="109"/>
      <c r="B262" s="110"/>
      <c r="C262" s="110"/>
      <c r="D262" s="110"/>
      <c r="E262" s="110"/>
      <c r="F262" s="110"/>
      <c r="G262" s="111"/>
      <c r="H262" s="112"/>
      <c r="I262" s="113"/>
      <c r="J262" s="113"/>
      <c r="K262" s="110"/>
      <c r="L262" s="110"/>
      <c r="M262" s="111"/>
      <c r="N262" s="111"/>
      <c r="O262" s="114" t="str">
        <f>IF(M262="","",Setup!$B$24-M262)</f>
        <v/>
      </c>
      <c r="P262" s="114" t="str">
        <f>IF(G262="","",IF(SUMIF('FY Deadlines'!$A$5:$A$14,IF(MONTH(G262)&gt;=4,YEAR(G262),YEAR(G262)-1),'FY Deadlines'!$F$5:$F$14)=0,"REVIEW FY",SUMIF('FY Deadlines'!$A$5:$A$14,IF(MONTH(G262)&gt;=4,YEAR(G262),YEAR(G262)-1),'FY Deadlines'!$F$5:$F$14)-Setup!$B$24))</f>
        <v/>
      </c>
      <c r="Q262" s="113"/>
      <c r="R262" s="115"/>
    </row>
    <row r="263" spans="1:18" ht="15" customHeight="1" x14ac:dyDescent="0.25">
      <c r="A263" s="109"/>
      <c r="B263" s="110"/>
      <c r="C263" s="110"/>
      <c r="D263" s="110"/>
      <c r="E263" s="110"/>
      <c r="F263" s="110"/>
      <c r="G263" s="111"/>
      <c r="H263" s="112"/>
      <c r="I263" s="113"/>
      <c r="J263" s="113"/>
      <c r="K263" s="110"/>
      <c r="L263" s="110"/>
      <c r="M263" s="111"/>
      <c r="N263" s="111"/>
      <c r="O263" s="114" t="str">
        <f>IF(M263="","",Setup!$B$24-M263)</f>
        <v/>
      </c>
      <c r="P263" s="114" t="str">
        <f>IF(G263="","",IF(SUMIF('FY Deadlines'!$A$5:$A$14,IF(MONTH(G263)&gt;=4,YEAR(G263),YEAR(G263)-1),'FY Deadlines'!$F$5:$F$14)=0,"REVIEW FY",SUMIF('FY Deadlines'!$A$5:$A$14,IF(MONTH(G263)&gt;=4,YEAR(G263),YEAR(G263)-1),'FY Deadlines'!$F$5:$F$14)-Setup!$B$24))</f>
        <v/>
      </c>
      <c r="Q263" s="113"/>
      <c r="R263" s="115"/>
    </row>
    <row r="264" spans="1:18" ht="15" customHeight="1" x14ac:dyDescent="0.25">
      <c r="A264" s="109"/>
      <c r="B264" s="110"/>
      <c r="C264" s="110"/>
      <c r="D264" s="110"/>
      <c r="E264" s="110"/>
      <c r="F264" s="110"/>
      <c r="G264" s="111"/>
      <c r="H264" s="112"/>
      <c r="I264" s="113"/>
      <c r="J264" s="113"/>
      <c r="K264" s="110"/>
      <c r="L264" s="110"/>
      <c r="M264" s="111"/>
      <c r="N264" s="111"/>
      <c r="O264" s="114" t="str">
        <f>IF(M264="","",Setup!$B$24-M264)</f>
        <v/>
      </c>
      <c r="P264" s="114" t="str">
        <f>IF(G264="","",IF(SUMIF('FY Deadlines'!$A$5:$A$14,IF(MONTH(G264)&gt;=4,YEAR(G264),YEAR(G264)-1),'FY Deadlines'!$F$5:$F$14)=0,"REVIEW FY",SUMIF('FY Deadlines'!$A$5:$A$14,IF(MONTH(G264)&gt;=4,YEAR(G264),YEAR(G264)-1),'FY Deadlines'!$F$5:$F$14)-Setup!$B$24))</f>
        <v/>
      </c>
      <c r="Q264" s="113"/>
      <c r="R264" s="115"/>
    </row>
    <row r="265" spans="1:18" ht="15" customHeight="1" x14ac:dyDescent="0.25">
      <c r="A265" s="109"/>
      <c r="B265" s="110"/>
      <c r="C265" s="110"/>
      <c r="D265" s="110"/>
      <c r="E265" s="110"/>
      <c r="F265" s="110"/>
      <c r="G265" s="111"/>
      <c r="H265" s="112"/>
      <c r="I265" s="113"/>
      <c r="J265" s="113"/>
      <c r="K265" s="110"/>
      <c r="L265" s="110"/>
      <c r="M265" s="111"/>
      <c r="N265" s="111"/>
      <c r="O265" s="114" t="str">
        <f>IF(M265="","",Setup!$B$24-M265)</f>
        <v/>
      </c>
      <c r="P265" s="114" t="str">
        <f>IF(G265="","",IF(SUMIF('FY Deadlines'!$A$5:$A$14,IF(MONTH(G265)&gt;=4,YEAR(G265),YEAR(G265)-1),'FY Deadlines'!$F$5:$F$14)=0,"REVIEW FY",SUMIF('FY Deadlines'!$A$5:$A$14,IF(MONTH(G265)&gt;=4,YEAR(G265),YEAR(G265)-1),'FY Deadlines'!$F$5:$F$14)-Setup!$B$24))</f>
        <v/>
      </c>
      <c r="Q265" s="113"/>
      <c r="R265" s="115"/>
    </row>
    <row r="266" spans="1:18" ht="15" customHeight="1" x14ac:dyDescent="0.25">
      <c r="A266" s="109"/>
      <c r="B266" s="110"/>
      <c r="C266" s="110"/>
      <c r="D266" s="110"/>
      <c r="E266" s="110"/>
      <c r="F266" s="110"/>
      <c r="G266" s="111"/>
      <c r="H266" s="112"/>
      <c r="I266" s="113"/>
      <c r="J266" s="113"/>
      <c r="K266" s="110"/>
      <c r="L266" s="110"/>
      <c r="M266" s="111"/>
      <c r="N266" s="111"/>
      <c r="O266" s="114" t="str">
        <f>IF(M266="","",Setup!$B$24-M266)</f>
        <v/>
      </c>
      <c r="P266" s="114" t="str">
        <f>IF(G266="","",IF(SUMIF('FY Deadlines'!$A$5:$A$14,IF(MONTH(G266)&gt;=4,YEAR(G266),YEAR(G266)-1),'FY Deadlines'!$F$5:$F$14)=0,"REVIEW FY",SUMIF('FY Deadlines'!$A$5:$A$14,IF(MONTH(G266)&gt;=4,YEAR(G266),YEAR(G266)-1),'FY Deadlines'!$F$5:$F$14)-Setup!$B$24))</f>
        <v/>
      </c>
      <c r="Q266" s="113"/>
      <c r="R266" s="115"/>
    </row>
    <row r="267" spans="1:18" ht="15" customHeight="1" x14ac:dyDescent="0.25">
      <c r="A267" s="109"/>
      <c r="B267" s="110"/>
      <c r="C267" s="110"/>
      <c r="D267" s="110"/>
      <c r="E267" s="110"/>
      <c r="F267" s="110"/>
      <c r="G267" s="111"/>
      <c r="H267" s="112"/>
      <c r="I267" s="113"/>
      <c r="J267" s="113"/>
      <c r="K267" s="110"/>
      <c r="L267" s="110"/>
      <c r="M267" s="111"/>
      <c r="N267" s="111"/>
      <c r="O267" s="114" t="str">
        <f>IF(M267="","",Setup!$B$24-M267)</f>
        <v/>
      </c>
      <c r="P267" s="114" t="str">
        <f>IF(G267="","",IF(SUMIF('FY Deadlines'!$A$5:$A$14,IF(MONTH(G267)&gt;=4,YEAR(G267),YEAR(G267)-1),'FY Deadlines'!$F$5:$F$14)=0,"REVIEW FY",SUMIF('FY Deadlines'!$A$5:$A$14,IF(MONTH(G267)&gt;=4,YEAR(G267),YEAR(G267)-1),'FY Deadlines'!$F$5:$F$14)-Setup!$B$24))</f>
        <v/>
      </c>
      <c r="Q267" s="113"/>
      <c r="R267" s="115"/>
    </row>
    <row r="268" spans="1:18" ht="15" customHeight="1" x14ac:dyDescent="0.25">
      <c r="A268" s="109"/>
      <c r="B268" s="110"/>
      <c r="C268" s="110"/>
      <c r="D268" s="110"/>
      <c r="E268" s="110"/>
      <c r="F268" s="110"/>
      <c r="G268" s="111"/>
      <c r="H268" s="112"/>
      <c r="I268" s="113"/>
      <c r="J268" s="113"/>
      <c r="K268" s="110"/>
      <c r="L268" s="110"/>
      <c r="M268" s="111"/>
      <c r="N268" s="111"/>
      <c r="O268" s="114" t="str">
        <f>IF(M268="","",Setup!$B$24-M268)</f>
        <v/>
      </c>
      <c r="P268" s="114" t="str">
        <f>IF(G268="","",IF(SUMIF('FY Deadlines'!$A$5:$A$14,IF(MONTH(G268)&gt;=4,YEAR(G268),YEAR(G268)-1),'FY Deadlines'!$F$5:$F$14)=0,"REVIEW FY",SUMIF('FY Deadlines'!$A$5:$A$14,IF(MONTH(G268)&gt;=4,YEAR(G268),YEAR(G268)-1),'FY Deadlines'!$F$5:$F$14)-Setup!$B$24))</f>
        <v/>
      </c>
      <c r="Q268" s="113"/>
      <c r="R268" s="115"/>
    </row>
    <row r="269" spans="1:18" ht="15" customHeight="1" x14ac:dyDescent="0.25">
      <c r="A269" s="109"/>
      <c r="B269" s="110"/>
      <c r="C269" s="110"/>
      <c r="D269" s="110"/>
      <c r="E269" s="110"/>
      <c r="F269" s="110"/>
      <c r="G269" s="111"/>
      <c r="H269" s="112"/>
      <c r="I269" s="113"/>
      <c r="J269" s="113"/>
      <c r="K269" s="110"/>
      <c r="L269" s="110"/>
      <c r="M269" s="111"/>
      <c r="N269" s="111"/>
      <c r="O269" s="114" t="str">
        <f>IF(M269="","",Setup!$B$24-M269)</f>
        <v/>
      </c>
      <c r="P269" s="114" t="str">
        <f>IF(G269="","",IF(SUMIF('FY Deadlines'!$A$5:$A$14,IF(MONTH(G269)&gt;=4,YEAR(G269),YEAR(G269)-1),'FY Deadlines'!$F$5:$F$14)=0,"REVIEW FY",SUMIF('FY Deadlines'!$A$5:$A$14,IF(MONTH(G269)&gt;=4,YEAR(G269),YEAR(G269)-1),'FY Deadlines'!$F$5:$F$14)-Setup!$B$24))</f>
        <v/>
      </c>
      <c r="Q269" s="113"/>
      <c r="R269" s="115"/>
    </row>
    <row r="270" spans="1:18" ht="15" customHeight="1" x14ac:dyDescent="0.25">
      <c r="A270" s="109"/>
      <c r="B270" s="110"/>
      <c r="C270" s="110"/>
      <c r="D270" s="110"/>
      <c r="E270" s="110"/>
      <c r="F270" s="110"/>
      <c r="G270" s="111"/>
      <c r="H270" s="112"/>
      <c r="I270" s="113"/>
      <c r="J270" s="113"/>
      <c r="K270" s="110"/>
      <c r="L270" s="110"/>
      <c r="M270" s="111"/>
      <c r="N270" s="111"/>
      <c r="O270" s="114" t="str">
        <f>IF(M270="","",Setup!$B$24-M270)</f>
        <v/>
      </c>
      <c r="P270" s="114" t="str">
        <f>IF(G270="","",IF(SUMIF('FY Deadlines'!$A$5:$A$14,IF(MONTH(G270)&gt;=4,YEAR(G270),YEAR(G270)-1),'FY Deadlines'!$F$5:$F$14)=0,"REVIEW FY",SUMIF('FY Deadlines'!$A$5:$A$14,IF(MONTH(G270)&gt;=4,YEAR(G270),YEAR(G270)-1),'FY Deadlines'!$F$5:$F$14)-Setup!$B$24))</f>
        <v/>
      </c>
      <c r="Q270" s="113"/>
      <c r="R270" s="115"/>
    </row>
    <row r="271" spans="1:18" ht="15" customHeight="1" x14ac:dyDescent="0.25">
      <c r="A271" s="109"/>
      <c r="B271" s="110"/>
      <c r="C271" s="110"/>
      <c r="D271" s="110"/>
      <c r="E271" s="110"/>
      <c r="F271" s="110"/>
      <c r="G271" s="111"/>
      <c r="H271" s="112"/>
      <c r="I271" s="113"/>
      <c r="J271" s="113"/>
      <c r="K271" s="110"/>
      <c r="L271" s="110"/>
      <c r="M271" s="111"/>
      <c r="N271" s="111"/>
      <c r="O271" s="114" t="str">
        <f>IF(M271="","",Setup!$B$24-M271)</f>
        <v/>
      </c>
      <c r="P271" s="114" t="str">
        <f>IF(G271="","",IF(SUMIF('FY Deadlines'!$A$5:$A$14,IF(MONTH(G271)&gt;=4,YEAR(G271),YEAR(G271)-1),'FY Deadlines'!$F$5:$F$14)=0,"REVIEW FY",SUMIF('FY Deadlines'!$A$5:$A$14,IF(MONTH(G271)&gt;=4,YEAR(G271),YEAR(G271)-1),'FY Deadlines'!$F$5:$F$14)-Setup!$B$24))</f>
        <v/>
      </c>
      <c r="Q271" s="113"/>
      <c r="R271" s="115"/>
    </row>
    <row r="272" spans="1:18" ht="15" customHeight="1" x14ac:dyDescent="0.25">
      <c r="A272" s="109"/>
      <c r="B272" s="110"/>
      <c r="C272" s="110"/>
      <c r="D272" s="110"/>
      <c r="E272" s="110"/>
      <c r="F272" s="110"/>
      <c r="G272" s="111"/>
      <c r="H272" s="112"/>
      <c r="I272" s="113"/>
      <c r="J272" s="113"/>
      <c r="K272" s="110"/>
      <c r="L272" s="110"/>
      <c r="M272" s="111"/>
      <c r="N272" s="111"/>
      <c r="O272" s="114" t="str">
        <f>IF(M272="","",Setup!$B$24-M272)</f>
        <v/>
      </c>
      <c r="P272" s="114" t="str">
        <f>IF(G272="","",IF(SUMIF('FY Deadlines'!$A$5:$A$14,IF(MONTH(G272)&gt;=4,YEAR(G272),YEAR(G272)-1),'FY Deadlines'!$F$5:$F$14)=0,"REVIEW FY",SUMIF('FY Deadlines'!$A$5:$A$14,IF(MONTH(G272)&gt;=4,YEAR(G272),YEAR(G272)-1),'FY Deadlines'!$F$5:$F$14)-Setup!$B$24))</f>
        <v/>
      </c>
      <c r="Q272" s="113"/>
      <c r="R272" s="115"/>
    </row>
    <row r="273" spans="1:18" ht="15" customHeight="1" x14ac:dyDescent="0.25">
      <c r="A273" s="109"/>
      <c r="B273" s="110"/>
      <c r="C273" s="110"/>
      <c r="D273" s="110"/>
      <c r="E273" s="110"/>
      <c r="F273" s="110"/>
      <c r="G273" s="111"/>
      <c r="H273" s="112"/>
      <c r="I273" s="113"/>
      <c r="J273" s="113"/>
      <c r="K273" s="110"/>
      <c r="L273" s="110"/>
      <c r="M273" s="111"/>
      <c r="N273" s="111"/>
      <c r="O273" s="114" t="str">
        <f>IF(M273="","",Setup!$B$24-M273)</f>
        <v/>
      </c>
      <c r="P273" s="114" t="str">
        <f>IF(G273="","",IF(SUMIF('FY Deadlines'!$A$5:$A$14,IF(MONTH(G273)&gt;=4,YEAR(G273),YEAR(G273)-1),'FY Deadlines'!$F$5:$F$14)=0,"REVIEW FY",SUMIF('FY Deadlines'!$A$5:$A$14,IF(MONTH(G273)&gt;=4,YEAR(G273),YEAR(G273)-1),'FY Deadlines'!$F$5:$F$14)-Setup!$B$24))</f>
        <v/>
      </c>
      <c r="Q273" s="113"/>
      <c r="R273" s="115"/>
    </row>
    <row r="274" spans="1:18" ht="15" customHeight="1" x14ac:dyDescent="0.25">
      <c r="A274" s="109"/>
      <c r="B274" s="110"/>
      <c r="C274" s="110"/>
      <c r="D274" s="110"/>
      <c r="E274" s="110"/>
      <c r="F274" s="110"/>
      <c r="G274" s="111"/>
      <c r="H274" s="112"/>
      <c r="I274" s="113"/>
      <c r="J274" s="113"/>
      <c r="K274" s="110"/>
      <c r="L274" s="110"/>
      <c r="M274" s="111"/>
      <c r="N274" s="111"/>
      <c r="O274" s="114" t="str">
        <f>IF(M274="","",Setup!$B$24-M274)</f>
        <v/>
      </c>
      <c r="P274" s="114" t="str">
        <f>IF(G274="","",IF(SUMIF('FY Deadlines'!$A$5:$A$14,IF(MONTH(G274)&gt;=4,YEAR(G274),YEAR(G274)-1),'FY Deadlines'!$F$5:$F$14)=0,"REVIEW FY",SUMIF('FY Deadlines'!$A$5:$A$14,IF(MONTH(G274)&gt;=4,YEAR(G274),YEAR(G274)-1),'FY Deadlines'!$F$5:$F$14)-Setup!$B$24))</f>
        <v/>
      </c>
      <c r="Q274" s="113"/>
      <c r="R274" s="115"/>
    </row>
    <row r="275" spans="1:18" ht="15" customHeight="1" x14ac:dyDescent="0.25">
      <c r="A275" s="109"/>
      <c r="B275" s="110"/>
      <c r="C275" s="110"/>
      <c r="D275" s="110"/>
      <c r="E275" s="110"/>
      <c r="F275" s="110"/>
      <c r="G275" s="111"/>
      <c r="H275" s="112"/>
      <c r="I275" s="113"/>
      <c r="J275" s="113"/>
      <c r="K275" s="110"/>
      <c r="L275" s="110"/>
      <c r="M275" s="111"/>
      <c r="N275" s="111"/>
      <c r="O275" s="114" t="str">
        <f>IF(M275="","",Setup!$B$24-M275)</f>
        <v/>
      </c>
      <c r="P275" s="114" t="str">
        <f>IF(G275="","",IF(SUMIF('FY Deadlines'!$A$5:$A$14,IF(MONTH(G275)&gt;=4,YEAR(G275),YEAR(G275)-1),'FY Deadlines'!$F$5:$F$14)=0,"REVIEW FY",SUMIF('FY Deadlines'!$A$5:$A$14,IF(MONTH(G275)&gt;=4,YEAR(G275),YEAR(G275)-1),'FY Deadlines'!$F$5:$F$14)-Setup!$B$24))</f>
        <v/>
      </c>
      <c r="Q275" s="113"/>
      <c r="R275" s="115"/>
    </row>
    <row r="276" spans="1:18" ht="15" customHeight="1" x14ac:dyDescent="0.25">
      <c r="A276" s="109"/>
      <c r="B276" s="110"/>
      <c r="C276" s="110"/>
      <c r="D276" s="110"/>
      <c r="E276" s="110"/>
      <c r="F276" s="110"/>
      <c r="G276" s="111"/>
      <c r="H276" s="112"/>
      <c r="I276" s="113"/>
      <c r="J276" s="113"/>
      <c r="K276" s="110"/>
      <c r="L276" s="110"/>
      <c r="M276" s="111"/>
      <c r="N276" s="111"/>
      <c r="O276" s="114" t="str">
        <f>IF(M276="","",Setup!$B$24-M276)</f>
        <v/>
      </c>
      <c r="P276" s="114" t="str">
        <f>IF(G276="","",IF(SUMIF('FY Deadlines'!$A$5:$A$14,IF(MONTH(G276)&gt;=4,YEAR(G276),YEAR(G276)-1),'FY Deadlines'!$F$5:$F$14)=0,"REVIEW FY",SUMIF('FY Deadlines'!$A$5:$A$14,IF(MONTH(G276)&gt;=4,YEAR(G276),YEAR(G276)-1),'FY Deadlines'!$F$5:$F$14)-Setup!$B$24))</f>
        <v/>
      </c>
      <c r="Q276" s="113"/>
      <c r="R276" s="115"/>
    </row>
    <row r="277" spans="1:18" ht="15" customHeight="1" x14ac:dyDescent="0.25">
      <c r="A277" s="109"/>
      <c r="B277" s="110"/>
      <c r="C277" s="110"/>
      <c r="D277" s="110"/>
      <c r="E277" s="110"/>
      <c r="F277" s="110"/>
      <c r="G277" s="111"/>
      <c r="H277" s="112"/>
      <c r="I277" s="113"/>
      <c r="J277" s="113"/>
      <c r="K277" s="110"/>
      <c r="L277" s="110"/>
      <c r="M277" s="111"/>
      <c r="N277" s="111"/>
      <c r="O277" s="114" t="str">
        <f>IF(M277="","",Setup!$B$24-M277)</f>
        <v/>
      </c>
      <c r="P277" s="114" t="str">
        <f>IF(G277="","",IF(SUMIF('FY Deadlines'!$A$5:$A$14,IF(MONTH(G277)&gt;=4,YEAR(G277),YEAR(G277)-1),'FY Deadlines'!$F$5:$F$14)=0,"REVIEW FY",SUMIF('FY Deadlines'!$A$5:$A$14,IF(MONTH(G277)&gt;=4,YEAR(G277),YEAR(G277)-1),'FY Deadlines'!$F$5:$F$14)-Setup!$B$24))</f>
        <v/>
      </c>
      <c r="Q277" s="113"/>
      <c r="R277" s="115"/>
    </row>
    <row r="278" spans="1:18" ht="15" customHeight="1" x14ac:dyDescent="0.25">
      <c r="A278" s="109"/>
      <c r="B278" s="110"/>
      <c r="C278" s="110"/>
      <c r="D278" s="110"/>
      <c r="E278" s="110"/>
      <c r="F278" s="110"/>
      <c r="G278" s="111"/>
      <c r="H278" s="112"/>
      <c r="I278" s="113"/>
      <c r="J278" s="113"/>
      <c r="K278" s="110"/>
      <c r="L278" s="110"/>
      <c r="M278" s="111"/>
      <c r="N278" s="111"/>
      <c r="O278" s="114" t="str">
        <f>IF(M278="","",Setup!$B$24-M278)</f>
        <v/>
      </c>
      <c r="P278" s="114" t="str">
        <f>IF(G278="","",IF(SUMIF('FY Deadlines'!$A$5:$A$14,IF(MONTH(G278)&gt;=4,YEAR(G278),YEAR(G278)-1),'FY Deadlines'!$F$5:$F$14)=0,"REVIEW FY",SUMIF('FY Deadlines'!$A$5:$A$14,IF(MONTH(G278)&gt;=4,YEAR(G278),YEAR(G278)-1),'FY Deadlines'!$F$5:$F$14)-Setup!$B$24))</f>
        <v/>
      </c>
      <c r="Q278" s="113"/>
      <c r="R278" s="115"/>
    </row>
    <row r="279" spans="1:18" ht="15" customHeight="1" x14ac:dyDescent="0.25">
      <c r="A279" s="109"/>
      <c r="B279" s="110"/>
      <c r="C279" s="110"/>
      <c r="D279" s="110"/>
      <c r="E279" s="110"/>
      <c r="F279" s="110"/>
      <c r="G279" s="111"/>
      <c r="H279" s="112"/>
      <c r="I279" s="113"/>
      <c r="J279" s="113"/>
      <c r="K279" s="110"/>
      <c r="L279" s="110"/>
      <c r="M279" s="111"/>
      <c r="N279" s="111"/>
      <c r="O279" s="114" t="str">
        <f>IF(M279="","",Setup!$B$24-M279)</f>
        <v/>
      </c>
      <c r="P279" s="114" t="str">
        <f>IF(G279="","",IF(SUMIF('FY Deadlines'!$A$5:$A$14,IF(MONTH(G279)&gt;=4,YEAR(G279),YEAR(G279)-1),'FY Deadlines'!$F$5:$F$14)=0,"REVIEW FY",SUMIF('FY Deadlines'!$A$5:$A$14,IF(MONTH(G279)&gt;=4,YEAR(G279),YEAR(G279)-1),'FY Deadlines'!$F$5:$F$14)-Setup!$B$24))</f>
        <v/>
      </c>
      <c r="Q279" s="113"/>
      <c r="R279" s="115"/>
    </row>
    <row r="280" spans="1:18" ht="15" customHeight="1" x14ac:dyDescent="0.25">
      <c r="A280" s="109"/>
      <c r="B280" s="110"/>
      <c r="C280" s="110"/>
      <c r="D280" s="110"/>
      <c r="E280" s="110"/>
      <c r="F280" s="110"/>
      <c r="G280" s="111"/>
      <c r="H280" s="112"/>
      <c r="I280" s="113"/>
      <c r="J280" s="113"/>
      <c r="K280" s="110"/>
      <c r="L280" s="110"/>
      <c r="M280" s="111"/>
      <c r="N280" s="111"/>
      <c r="O280" s="114" t="str">
        <f>IF(M280="","",Setup!$B$24-M280)</f>
        <v/>
      </c>
      <c r="P280" s="114" t="str">
        <f>IF(G280="","",IF(SUMIF('FY Deadlines'!$A$5:$A$14,IF(MONTH(G280)&gt;=4,YEAR(G280),YEAR(G280)-1),'FY Deadlines'!$F$5:$F$14)=0,"REVIEW FY",SUMIF('FY Deadlines'!$A$5:$A$14,IF(MONTH(G280)&gt;=4,YEAR(G280),YEAR(G280)-1),'FY Deadlines'!$F$5:$F$14)-Setup!$B$24))</f>
        <v/>
      </c>
      <c r="Q280" s="113"/>
      <c r="R280" s="115"/>
    </row>
    <row r="281" spans="1:18" ht="15" customHeight="1" x14ac:dyDescent="0.25">
      <c r="A281" s="109"/>
      <c r="B281" s="110"/>
      <c r="C281" s="110"/>
      <c r="D281" s="110"/>
      <c r="E281" s="110"/>
      <c r="F281" s="110"/>
      <c r="G281" s="111"/>
      <c r="H281" s="112"/>
      <c r="I281" s="113"/>
      <c r="J281" s="113"/>
      <c r="K281" s="110"/>
      <c r="L281" s="110"/>
      <c r="M281" s="111"/>
      <c r="N281" s="111"/>
      <c r="O281" s="114" t="str">
        <f>IF(M281="","",Setup!$B$24-M281)</f>
        <v/>
      </c>
      <c r="P281" s="114" t="str">
        <f>IF(G281="","",IF(SUMIF('FY Deadlines'!$A$5:$A$14,IF(MONTH(G281)&gt;=4,YEAR(G281),YEAR(G281)-1),'FY Deadlines'!$F$5:$F$14)=0,"REVIEW FY",SUMIF('FY Deadlines'!$A$5:$A$14,IF(MONTH(G281)&gt;=4,YEAR(G281),YEAR(G281)-1),'FY Deadlines'!$F$5:$F$14)-Setup!$B$24))</f>
        <v/>
      </c>
      <c r="Q281" s="113"/>
      <c r="R281" s="115"/>
    </row>
    <row r="282" spans="1:18" ht="15" customHeight="1" x14ac:dyDescent="0.25">
      <c r="A282" s="109"/>
      <c r="B282" s="110"/>
      <c r="C282" s="110"/>
      <c r="D282" s="110"/>
      <c r="E282" s="110"/>
      <c r="F282" s="110"/>
      <c r="G282" s="111"/>
      <c r="H282" s="112"/>
      <c r="I282" s="113"/>
      <c r="J282" s="113"/>
      <c r="K282" s="110"/>
      <c r="L282" s="110"/>
      <c r="M282" s="111"/>
      <c r="N282" s="111"/>
      <c r="O282" s="114" t="str">
        <f>IF(M282="","",Setup!$B$24-M282)</f>
        <v/>
      </c>
      <c r="P282" s="114" t="str">
        <f>IF(G282="","",IF(SUMIF('FY Deadlines'!$A$5:$A$14,IF(MONTH(G282)&gt;=4,YEAR(G282),YEAR(G282)-1),'FY Deadlines'!$F$5:$F$14)=0,"REVIEW FY",SUMIF('FY Deadlines'!$A$5:$A$14,IF(MONTH(G282)&gt;=4,YEAR(G282),YEAR(G282)-1),'FY Deadlines'!$F$5:$F$14)-Setup!$B$24))</f>
        <v/>
      </c>
      <c r="Q282" s="113"/>
      <c r="R282" s="115"/>
    </row>
    <row r="283" spans="1:18" ht="15" customHeight="1" x14ac:dyDescent="0.25">
      <c r="A283" s="109"/>
      <c r="B283" s="110"/>
      <c r="C283" s="110"/>
      <c r="D283" s="110"/>
      <c r="E283" s="110"/>
      <c r="F283" s="110"/>
      <c r="G283" s="111"/>
      <c r="H283" s="112"/>
      <c r="I283" s="113"/>
      <c r="J283" s="113"/>
      <c r="K283" s="110"/>
      <c r="L283" s="110"/>
      <c r="M283" s="111"/>
      <c r="N283" s="111"/>
      <c r="O283" s="114" t="str">
        <f>IF(M283="","",Setup!$B$24-M283)</f>
        <v/>
      </c>
      <c r="P283" s="114" t="str">
        <f>IF(G283="","",IF(SUMIF('FY Deadlines'!$A$5:$A$14,IF(MONTH(G283)&gt;=4,YEAR(G283),YEAR(G283)-1),'FY Deadlines'!$F$5:$F$14)=0,"REVIEW FY",SUMIF('FY Deadlines'!$A$5:$A$14,IF(MONTH(G283)&gt;=4,YEAR(G283),YEAR(G283)-1),'FY Deadlines'!$F$5:$F$14)-Setup!$B$24))</f>
        <v/>
      </c>
      <c r="Q283" s="113"/>
      <c r="R283" s="115"/>
    </row>
    <row r="284" spans="1:18" ht="15" customHeight="1" x14ac:dyDescent="0.25">
      <c r="A284" s="109"/>
      <c r="B284" s="110"/>
      <c r="C284" s="110"/>
      <c r="D284" s="110"/>
      <c r="E284" s="110"/>
      <c r="F284" s="110"/>
      <c r="G284" s="111"/>
      <c r="H284" s="112"/>
      <c r="I284" s="113"/>
      <c r="J284" s="113"/>
      <c r="K284" s="110"/>
      <c r="L284" s="110"/>
      <c r="M284" s="111"/>
      <c r="N284" s="111"/>
      <c r="O284" s="114" t="str">
        <f>IF(M284="","",Setup!$B$24-M284)</f>
        <v/>
      </c>
      <c r="P284" s="114" t="str">
        <f>IF(G284="","",IF(SUMIF('FY Deadlines'!$A$5:$A$14,IF(MONTH(G284)&gt;=4,YEAR(G284),YEAR(G284)-1),'FY Deadlines'!$F$5:$F$14)=0,"REVIEW FY",SUMIF('FY Deadlines'!$A$5:$A$14,IF(MONTH(G284)&gt;=4,YEAR(G284),YEAR(G284)-1),'FY Deadlines'!$F$5:$F$14)-Setup!$B$24))</f>
        <v/>
      </c>
      <c r="Q284" s="113"/>
      <c r="R284" s="115"/>
    </row>
    <row r="285" spans="1:18" ht="15" customHeight="1" x14ac:dyDescent="0.25">
      <c r="A285" s="109"/>
      <c r="B285" s="110"/>
      <c r="C285" s="110"/>
      <c r="D285" s="110"/>
      <c r="E285" s="110"/>
      <c r="F285" s="110"/>
      <c r="G285" s="111"/>
      <c r="H285" s="112"/>
      <c r="I285" s="113"/>
      <c r="J285" s="113"/>
      <c r="K285" s="110"/>
      <c r="L285" s="110"/>
      <c r="M285" s="111"/>
      <c r="N285" s="111"/>
      <c r="O285" s="114" t="str">
        <f>IF(M285="","",Setup!$B$24-M285)</f>
        <v/>
      </c>
      <c r="P285" s="114" t="str">
        <f>IF(G285="","",IF(SUMIF('FY Deadlines'!$A$5:$A$14,IF(MONTH(G285)&gt;=4,YEAR(G285),YEAR(G285)-1),'FY Deadlines'!$F$5:$F$14)=0,"REVIEW FY",SUMIF('FY Deadlines'!$A$5:$A$14,IF(MONTH(G285)&gt;=4,YEAR(G285),YEAR(G285)-1),'FY Deadlines'!$F$5:$F$14)-Setup!$B$24))</f>
        <v/>
      </c>
      <c r="Q285" s="113"/>
      <c r="R285" s="115"/>
    </row>
    <row r="286" spans="1:18" ht="15" customHeight="1" x14ac:dyDescent="0.25">
      <c r="A286" s="109"/>
      <c r="B286" s="110"/>
      <c r="C286" s="110"/>
      <c r="D286" s="110"/>
      <c r="E286" s="110"/>
      <c r="F286" s="110"/>
      <c r="G286" s="111"/>
      <c r="H286" s="112"/>
      <c r="I286" s="113"/>
      <c r="J286" s="113"/>
      <c r="K286" s="110"/>
      <c r="L286" s="110"/>
      <c r="M286" s="111"/>
      <c r="N286" s="111"/>
      <c r="O286" s="114" t="str">
        <f>IF(M286="","",Setup!$B$24-M286)</f>
        <v/>
      </c>
      <c r="P286" s="114" t="str">
        <f>IF(G286="","",IF(SUMIF('FY Deadlines'!$A$5:$A$14,IF(MONTH(G286)&gt;=4,YEAR(G286),YEAR(G286)-1),'FY Deadlines'!$F$5:$F$14)=0,"REVIEW FY",SUMIF('FY Deadlines'!$A$5:$A$14,IF(MONTH(G286)&gt;=4,YEAR(G286),YEAR(G286)-1),'FY Deadlines'!$F$5:$F$14)-Setup!$B$24))</f>
        <v/>
      </c>
      <c r="Q286" s="113"/>
      <c r="R286" s="115"/>
    </row>
    <row r="287" spans="1:18" ht="15" customHeight="1" x14ac:dyDescent="0.25">
      <c r="A287" s="109"/>
      <c r="B287" s="110"/>
      <c r="C287" s="110"/>
      <c r="D287" s="110"/>
      <c r="E287" s="110"/>
      <c r="F287" s="110"/>
      <c r="G287" s="111"/>
      <c r="H287" s="112"/>
      <c r="I287" s="113"/>
      <c r="J287" s="113"/>
      <c r="K287" s="110"/>
      <c r="L287" s="110"/>
      <c r="M287" s="111"/>
      <c r="N287" s="111"/>
      <c r="O287" s="114" t="str">
        <f>IF(M287="","",Setup!$B$24-M287)</f>
        <v/>
      </c>
      <c r="P287" s="114" t="str">
        <f>IF(G287="","",IF(SUMIF('FY Deadlines'!$A$5:$A$14,IF(MONTH(G287)&gt;=4,YEAR(G287),YEAR(G287)-1),'FY Deadlines'!$F$5:$F$14)=0,"REVIEW FY",SUMIF('FY Deadlines'!$A$5:$A$14,IF(MONTH(G287)&gt;=4,YEAR(G287),YEAR(G287)-1),'FY Deadlines'!$F$5:$F$14)-Setup!$B$24))</f>
        <v/>
      </c>
      <c r="Q287" s="113"/>
      <c r="R287" s="115"/>
    </row>
    <row r="288" spans="1:18" ht="15" customHeight="1" x14ac:dyDescent="0.25">
      <c r="A288" s="109"/>
      <c r="B288" s="110"/>
      <c r="C288" s="110"/>
      <c r="D288" s="110"/>
      <c r="E288" s="110"/>
      <c r="F288" s="110"/>
      <c r="G288" s="111"/>
      <c r="H288" s="112"/>
      <c r="I288" s="113"/>
      <c r="J288" s="113"/>
      <c r="K288" s="110"/>
      <c r="L288" s="110"/>
      <c r="M288" s="111"/>
      <c r="N288" s="111"/>
      <c r="O288" s="114" t="str">
        <f>IF(M288="","",Setup!$B$24-M288)</f>
        <v/>
      </c>
      <c r="P288" s="114" t="str">
        <f>IF(G288="","",IF(SUMIF('FY Deadlines'!$A$5:$A$14,IF(MONTH(G288)&gt;=4,YEAR(G288),YEAR(G288)-1),'FY Deadlines'!$F$5:$F$14)=0,"REVIEW FY",SUMIF('FY Deadlines'!$A$5:$A$14,IF(MONTH(G288)&gt;=4,YEAR(G288),YEAR(G288)-1),'FY Deadlines'!$F$5:$F$14)-Setup!$B$24))</f>
        <v/>
      </c>
      <c r="Q288" s="113"/>
      <c r="R288" s="115"/>
    </row>
    <row r="289" spans="1:18" ht="15" customHeight="1" x14ac:dyDescent="0.25">
      <c r="A289" s="109"/>
      <c r="B289" s="110"/>
      <c r="C289" s="110"/>
      <c r="D289" s="110"/>
      <c r="E289" s="110"/>
      <c r="F289" s="110"/>
      <c r="G289" s="111"/>
      <c r="H289" s="112"/>
      <c r="I289" s="113"/>
      <c r="J289" s="113"/>
      <c r="K289" s="110"/>
      <c r="L289" s="110"/>
      <c r="M289" s="111"/>
      <c r="N289" s="111"/>
      <c r="O289" s="114" t="str">
        <f>IF(M289="","",Setup!$B$24-M289)</f>
        <v/>
      </c>
      <c r="P289" s="114" t="str">
        <f>IF(G289="","",IF(SUMIF('FY Deadlines'!$A$5:$A$14,IF(MONTH(G289)&gt;=4,YEAR(G289),YEAR(G289)-1),'FY Deadlines'!$F$5:$F$14)=0,"REVIEW FY",SUMIF('FY Deadlines'!$A$5:$A$14,IF(MONTH(G289)&gt;=4,YEAR(G289),YEAR(G289)-1),'FY Deadlines'!$F$5:$F$14)-Setup!$B$24))</f>
        <v/>
      </c>
      <c r="Q289" s="113"/>
      <c r="R289" s="115"/>
    </row>
    <row r="290" spans="1:18" ht="15" customHeight="1" x14ac:dyDescent="0.25">
      <c r="A290" s="109"/>
      <c r="B290" s="110"/>
      <c r="C290" s="110"/>
      <c r="D290" s="110"/>
      <c r="E290" s="110"/>
      <c r="F290" s="110"/>
      <c r="G290" s="111"/>
      <c r="H290" s="112"/>
      <c r="I290" s="113"/>
      <c r="J290" s="113"/>
      <c r="K290" s="110"/>
      <c r="L290" s="110"/>
      <c r="M290" s="111"/>
      <c r="N290" s="111"/>
      <c r="O290" s="114" t="str">
        <f>IF(M290="","",Setup!$B$24-M290)</f>
        <v/>
      </c>
      <c r="P290" s="114" t="str">
        <f>IF(G290="","",IF(SUMIF('FY Deadlines'!$A$5:$A$14,IF(MONTH(G290)&gt;=4,YEAR(G290),YEAR(G290)-1),'FY Deadlines'!$F$5:$F$14)=0,"REVIEW FY",SUMIF('FY Deadlines'!$A$5:$A$14,IF(MONTH(G290)&gt;=4,YEAR(G290),YEAR(G290)-1),'FY Deadlines'!$F$5:$F$14)-Setup!$B$24))</f>
        <v/>
      </c>
      <c r="Q290" s="113"/>
      <c r="R290" s="115"/>
    </row>
    <row r="291" spans="1:18" ht="15" customHeight="1" x14ac:dyDescent="0.25">
      <c r="A291" s="109"/>
      <c r="B291" s="110"/>
      <c r="C291" s="110"/>
      <c r="D291" s="110"/>
      <c r="E291" s="110"/>
      <c r="F291" s="110"/>
      <c r="G291" s="111"/>
      <c r="H291" s="112"/>
      <c r="I291" s="113"/>
      <c r="J291" s="113"/>
      <c r="K291" s="110"/>
      <c r="L291" s="110"/>
      <c r="M291" s="111"/>
      <c r="N291" s="111"/>
      <c r="O291" s="114" t="str">
        <f>IF(M291="","",Setup!$B$24-M291)</f>
        <v/>
      </c>
      <c r="P291" s="114" t="str">
        <f>IF(G291="","",IF(SUMIF('FY Deadlines'!$A$5:$A$14,IF(MONTH(G291)&gt;=4,YEAR(G291),YEAR(G291)-1),'FY Deadlines'!$F$5:$F$14)=0,"REVIEW FY",SUMIF('FY Deadlines'!$A$5:$A$14,IF(MONTH(G291)&gt;=4,YEAR(G291),YEAR(G291)-1),'FY Deadlines'!$F$5:$F$14)-Setup!$B$24))</f>
        <v/>
      </c>
      <c r="Q291" s="113"/>
      <c r="R291" s="115"/>
    </row>
    <row r="292" spans="1:18" ht="15" customHeight="1" x14ac:dyDescent="0.25">
      <c r="A292" s="109"/>
      <c r="B292" s="110"/>
      <c r="C292" s="110"/>
      <c r="D292" s="110"/>
      <c r="E292" s="110"/>
      <c r="F292" s="110"/>
      <c r="G292" s="111"/>
      <c r="H292" s="112"/>
      <c r="I292" s="113"/>
      <c r="J292" s="113"/>
      <c r="K292" s="110"/>
      <c r="L292" s="110"/>
      <c r="M292" s="111"/>
      <c r="N292" s="111"/>
      <c r="O292" s="114" t="str">
        <f>IF(M292="","",Setup!$B$24-M292)</f>
        <v/>
      </c>
      <c r="P292" s="114" t="str">
        <f>IF(G292="","",IF(SUMIF('FY Deadlines'!$A$5:$A$14,IF(MONTH(G292)&gt;=4,YEAR(G292),YEAR(G292)-1),'FY Deadlines'!$F$5:$F$14)=0,"REVIEW FY",SUMIF('FY Deadlines'!$A$5:$A$14,IF(MONTH(G292)&gt;=4,YEAR(G292),YEAR(G292)-1),'FY Deadlines'!$F$5:$F$14)-Setup!$B$24))</f>
        <v/>
      </c>
      <c r="Q292" s="113"/>
      <c r="R292" s="115"/>
    </row>
    <row r="293" spans="1:18" ht="15" customHeight="1" x14ac:dyDescent="0.25">
      <c r="A293" s="109"/>
      <c r="B293" s="110"/>
      <c r="C293" s="110"/>
      <c r="D293" s="110"/>
      <c r="E293" s="110"/>
      <c r="F293" s="110"/>
      <c r="G293" s="111"/>
      <c r="H293" s="112"/>
      <c r="I293" s="113"/>
      <c r="J293" s="113"/>
      <c r="K293" s="110"/>
      <c r="L293" s="110"/>
      <c r="M293" s="111"/>
      <c r="N293" s="111"/>
      <c r="O293" s="114" t="str">
        <f>IF(M293="","",Setup!$B$24-M293)</f>
        <v/>
      </c>
      <c r="P293" s="114" t="str">
        <f>IF(G293="","",IF(SUMIF('FY Deadlines'!$A$5:$A$14,IF(MONTH(G293)&gt;=4,YEAR(G293),YEAR(G293)-1),'FY Deadlines'!$F$5:$F$14)=0,"REVIEW FY",SUMIF('FY Deadlines'!$A$5:$A$14,IF(MONTH(G293)&gt;=4,YEAR(G293),YEAR(G293)-1),'FY Deadlines'!$F$5:$F$14)-Setup!$B$24))</f>
        <v/>
      </c>
      <c r="Q293" s="113"/>
      <c r="R293" s="115"/>
    </row>
    <row r="294" spans="1:18" ht="15" customHeight="1" x14ac:dyDescent="0.25">
      <c r="A294" s="109"/>
      <c r="B294" s="110"/>
      <c r="C294" s="110"/>
      <c r="D294" s="110"/>
      <c r="E294" s="110"/>
      <c r="F294" s="110"/>
      <c r="G294" s="111"/>
      <c r="H294" s="112"/>
      <c r="I294" s="113"/>
      <c r="J294" s="113"/>
      <c r="K294" s="110"/>
      <c r="L294" s="110"/>
      <c r="M294" s="111"/>
      <c r="N294" s="111"/>
      <c r="O294" s="114" t="str">
        <f>IF(M294="","",Setup!$B$24-M294)</f>
        <v/>
      </c>
      <c r="P294" s="114" t="str">
        <f>IF(G294="","",IF(SUMIF('FY Deadlines'!$A$5:$A$14,IF(MONTH(G294)&gt;=4,YEAR(G294),YEAR(G294)-1),'FY Deadlines'!$F$5:$F$14)=0,"REVIEW FY",SUMIF('FY Deadlines'!$A$5:$A$14,IF(MONTH(G294)&gt;=4,YEAR(G294),YEAR(G294)-1),'FY Deadlines'!$F$5:$F$14)-Setup!$B$24))</f>
        <v/>
      </c>
      <c r="Q294" s="113"/>
      <c r="R294" s="115"/>
    </row>
    <row r="295" spans="1:18" ht="15" customHeight="1" x14ac:dyDescent="0.25">
      <c r="A295" s="109"/>
      <c r="B295" s="110"/>
      <c r="C295" s="110"/>
      <c r="D295" s="110"/>
      <c r="E295" s="110"/>
      <c r="F295" s="110"/>
      <c r="G295" s="111"/>
      <c r="H295" s="112"/>
      <c r="I295" s="113"/>
      <c r="J295" s="113"/>
      <c r="K295" s="110"/>
      <c r="L295" s="110"/>
      <c r="M295" s="111"/>
      <c r="N295" s="111"/>
      <c r="O295" s="114" t="str">
        <f>IF(M295="","",Setup!$B$24-M295)</f>
        <v/>
      </c>
      <c r="P295" s="114" t="str">
        <f>IF(G295="","",IF(SUMIF('FY Deadlines'!$A$5:$A$14,IF(MONTH(G295)&gt;=4,YEAR(G295),YEAR(G295)-1),'FY Deadlines'!$F$5:$F$14)=0,"REVIEW FY",SUMIF('FY Deadlines'!$A$5:$A$14,IF(MONTH(G295)&gt;=4,YEAR(G295),YEAR(G295)-1),'FY Deadlines'!$F$5:$F$14)-Setup!$B$24))</f>
        <v/>
      </c>
      <c r="Q295" s="113"/>
      <c r="R295" s="115"/>
    </row>
    <row r="296" spans="1:18" ht="15" customHeight="1" x14ac:dyDescent="0.25">
      <c r="A296" s="109"/>
      <c r="B296" s="110"/>
      <c r="C296" s="110"/>
      <c r="D296" s="110"/>
      <c r="E296" s="110"/>
      <c r="F296" s="110"/>
      <c r="G296" s="111"/>
      <c r="H296" s="112"/>
      <c r="I296" s="113"/>
      <c r="J296" s="113"/>
      <c r="K296" s="110"/>
      <c r="L296" s="110"/>
      <c r="M296" s="111"/>
      <c r="N296" s="111"/>
      <c r="O296" s="114" t="str">
        <f>IF(M296="","",Setup!$B$24-M296)</f>
        <v/>
      </c>
      <c r="P296" s="114" t="str">
        <f>IF(G296="","",IF(SUMIF('FY Deadlines'!$A$5:$A$14,IF(MONTH(G296)&gt;=4,YEAR(G296),YEAR(G296)-1),'FY Deadlines'!$F$5:$F$14)=0,"REVIEW FY",SUMIF('FY Deadlines'!$A$5:$A$14,IF(MONTH(G296)&gt;=4,YEAR(G296),YEAR(G296)-1),'FY Deadlines'!$F$5:$F$14)-Setup!$B$24))</f>
        <v/>
      </c>
      <c r="Q296" s="113"/>
      <c r="R296" s="115"/>
    </row>
    <row r="297" spans="1:18" ht="15" customHeight="1" x14ac:dyDescent="0.25">
      <c r="A297" s="109"/>
      <c r="B297" s="110"/>
      <c r="C297" s="110"/>
      <c r="D297" s="110"/>
      <c r="E297" s="110"/>
      <c r="F297" s="110"/>
      <c r="G297" s="111"/>
      <c r="H297" s="112"/>
      <c r="I297" s="113"/>
      <c r="J297" s="113"/>
      <c r="K297" s="110"/>
      <c r="L297" s="110"/>
      <c r="M297" s="111"/>
      <c r="N297" s="111"/>
      <c r="O297" s="114" t="str">
        <f>IF(M297="","",Setup!$B$24-M297)</f>
        <v/>
      </c>
      <c r="P297" s="114" t="str">
        <f>IF(G297="","",IF(SUMIF('FY Deadlines'!$A$5:$A$14,IF(MONTH(G297)&gt;=4,YEAR(G297),YEAR(G297)-1),'FY Deadlines'!$F$5:$F$14)=0,"REVIEW FY",SUMIF('FY Deadlines'!$A$5:$A$14,IF(MONTH(G297)&gt;=4,YEAR(G297),YEAR(G297)-1),'FY Deadlines'!$F$5:$F$14)-Setup!$B$24))</f>
        <v/>
      </c>
      <c r="Q297" s="113"/>
      <c r="R297" s="115"/>
    </row>
    <row r="298" spans="1:18" ht="15" customHeight="1" x14ac:dyDescent="0.25">
      <c r="A298" s="109"/>
      <c r="B298" s="110"/>
      <c r="C298" s="110"/>
      <c r="D298" s="110"/>
      <c r="E298" s="110"/>
      <c r="F298" s="110"/>
      <c r="G298" s="111"/>
      <c r="H298" s="112"/>
      <c r="I298" s="113"/>
      <c r="J298" s="113"/>
      <c r="K298" s="110"/>
      <c r="L298" s="110"/>
      <c r="M298" s="111"/>
      <c r="N298" s="111"/>
      <c r="O298" s="114" t="str">
        <f>IF(M298="","",Setup!$B$24-M298)</f>
        <v/>
      </c>
      <c r="P298" s="114" t="str">
        <f>IF(G298="","",IF(SUMIF('FY Deadlines'!$A$5:$A$14,IF(MONTH(G298)&gt;=4,YEAR(G298),YEAR(G298)-1),'FY Deadlines'!$F$5:$F$14)=0,"REVIEW FY",SUMIF('FY Deadlines'!$A$5:$A$14,IF(MONTH(G298)&gt;=4,YEAR(G298),YEAR(G298)-1),'FY Deadlines'!$F$5:$F$14)-Setup!$B$24))</f>
        <v/>
      </c>
      <c r="Q298" s="113"/>
      <c r="R298" s="115"/>
    </row>
    <row r="299" spans="1:18" ht="15" customHeight="1" x14ac:dyDescent="0.25">
      <c r="A299" s="109"/>
      <c r="B299" s="110"/>
      <c r="C299" s="110"/>
      <c r="D299" s="110"/>
      <c r="E299" s="110"/>
      <c r="F299" s="110"/>
      <c r="G299" s="111"/>
      <c r="H299" s="112"/>
      <c r="I299" s="113"/>
      <c r="J299" s="113"/>
      <c r="K299" s="110"/>
      <c r="L299" s="110"/>
      <c r="M299" s="111"/>
      <c r="N299" s="111"/>
      <c r="O299" s="114" t="str">
        <f>IF(M299="","",Setup!$B$24-M299)</f>
        <v/>
      </c>
      <c r="P299" s="114" t="str">
        <f>IF(G299="","",IF(SUMIF('FY Deadlines'!$A$5:$A$14,IF(MONTH(G299)&gt;=4,YEAR(G299),YEAR(G299)-1),'FY Deadlines'!$F$5:$F$14)=0,"REVIEW FY",SUMIF('FY Deadlines'!$A$5:$A$14,IF(MONTH(G299)&gt;=4,YEAR(G299),YEAR(G299)-1),'FY Deadlines'!$F$5:$F$14)-Setup!$B$24))</f>
        <v/>
      </c>
      <c r="Q299" s="113"/>
      <c r="R299" s="115"/>
    </row>
    <row r="300" spans="1:18" ht="15" customHeight="1" x14ac:dyDescent="0.25">
      <c r="A300" s="109"/>
      <c r="B300" s="110"/>
      <c r="C300" s="110"/>
      <c r="D300" s="110"/>
      <c r="E300" s="110"/>
      <c r="F300" s="110"/>
      <c r="G300" s="111"/>
      <c r="H300" s="112"/>
      <c r="I300" s="113"/>
      <c r="J300" s="113"/>
      <c r="K300" s="110"/>
      <c r="L300" s="110"/>
      <c r="M300" s="111"/>
      <c r="N300" s="111"/>
      <c r="O300" s="114" t="str">
        <f>IF(M300="","",Setup!$B$24-M300)</f>
        <v/>
      </c>
      <c r="P300" s="114" t="str">
        <f>IF(G300="","",IF(SUMIF('FY Deadlines'!$A$5:$A$14,IF(MONTH(G300)&gt;=4,YEAR(G300),YEAR(G300)-1),'FY Deadlines'!$F$5:$F$14)=0,"REVIEW FY",SUMIF('FY Deadlines'!$A$5:$A$14,IF(MONTH(G300)&gt;=4,YEAR(G300),YEAR(G300)-1),'FY Deadlines'!$F$5:$F$14)-Setup!$B$24))</f>
        <v/>
      </c>
      <c r="Q300" s="113"/>
      <c r="R300" s="115"/>
    </row>
    <row r="301" spans="1:18" ht="15" customHeight="1" x14ac:dyDescent="0.25">
      <c r="A301" s="109"/>
      <c r="B301" s="110"/>
      <c r="C301" s="110"/>
      <c r="D301" s="110"/>
      <c r="E301" s="110"/>
      <c r="F301" s="110"/>
      <c r="G301" s="111"/>
      <c r="H301" s="112"/>
      <c r="I301" s="113"/>
      <c r="J301" s="113"/>
      <c r="K301" s="110"/>
      <c r="L301" s="110"/>
      <c r="M301" s="111"/>
      <c r="N301" s="111"/>
      <c r="O301" s="114" t="str">
        <f>IF(M301="","",Setup!$B$24-M301)</f>
        <v/>
      </c>
      <c r="P301" s="114" t="str">
        <f>IF(G301="","",IF(SUMIF('FY Deadlines'!$A$5:$A$14,IF(MONTH(G301)&gt;=4,YEAR(G301),YEAR(G301)-1),'FY Deadlines'!$F$5:$F$14)=0,"REVIEW FY",SUMIF('FY Deadlines'!$A$5:$A$14,IF(MONTH(G301)&gt;=4,YEAR(G301),YEAR(G301)-1),'FY Deadlines'!$F$5:$F$14)-Setup!$B$24))</f>
        <v/>
      </c>
      <c r="Q301" s="113"/>
      <c r="R301" s="115"/>
    </row>
    <row r="302" spans="1:18" ht="15" customHeight="1" x14ac:dyDescent="0.25">
      <c r="A302" s="109"/>
      <c r="B302" s="110"/>
      <c r="C302" s="110"/>
      <c r="D302" s="110"/>
      <c r="E302" s="110"/>
      <c r="F302" s="110"/>
      <c r="G302" s="111"/>
      <c r="H302" s="112"/>
      <c r="I302" s="113"/>
      <c r="J302" s="113"/>
      <c r="K302" s="110"/>
      <c r="L302" s="110"/>
      <c r="M302" s="111"/>
      <c r="N302" s="111"/>
      <c r="O302" s="114" t="str">
        <f>IF(M302="","",Setup!$B$24-M302)</f>
        <v/>
      </c>
      <c r="P302" s="114" t="str">
        <f>IF(G302="","",IF(SUMIF('FY Deadlines'!$A$5:$A$14,IF(MONTH(G302)&gt;=4,YEAR(G302),YEAR(G302)-1),'FY Deadlines'!$F$5:$F$14)=0,"REVIEW FY",SUMIF('FY Deadlines'!$A$5:$A$14,IF(MONTH(G302)&gt;=4,YEAR(G302),YEAR(G302)-1),'FY Deadlines'!$F$5:$F$14)-Setup!$B$24))</f>
        <v/>
      </c>
      <c r="Q302" s="113"/>
      <c r="R302" s="115"/>
    </row>
    <row r="303" spans="1:18" ht="15" customHeight="1" x14ac:dyDescent="0.25">
      <c r="A303" s="109"/>
      <c r="B303" s="110"/>
      <c r="C303" s="110"/>
      <c r="D303" s="110"/>
      <c r="E303" s="110"/>
      <c r="F303" s="110"/>
      <c r="G303" s="111"/>
      <c r="H303" s="112"/>
      <c r="I303" s="113"/>
      <c r="J303" s="113"/>
      <c r="K303" s="110"/>
      <c r="L303" s="110"/>
      <c r="M303" s="111"/>
      <c r="N303" s="111"/>
      <c r="O303" s="114" t="str">
        <f>IF(M303="","",Setup!$B$24-M303)</f>
        <v/>
      </c>
      <c r="P303" s="114" t="str">
        <f>IF(G303="","",IF(SUMIF('FY Deadlines'!$A$5:$A$14,IF(MONTH(G303)&gt;=4,YEAR(G303),YEAR(G303)-1),'FY Deadlines'!$F$5:$F$14)=0,"REVIEW FY",SUMIF('FY Deadlines'!$A$5:$A$14,IF(MONTH(G303)&gt;=4,YEAR(G303),YEAR(G303)-1),'FY Deadlines'!$F$5:$F$14)-Setup!$B$24))</f>
        <v/>
      </c>
      <c r="Q303" s="113"/>
      <c r="R303" s="115"/>
    </row>
    <row r="304" spans="1:18" ht="15" customHeight="1" x14ac:dyDescent="0.25">
      <c r="A304" s="109"/>
      <c r="B304" s="110"/>
      <c r="C304" s="110"/>
      <c r="D304" s="110"/>
      <c r="E304" s="110"/>
      <c r="F304" s="110"/>
      <c r="G304" s="111"/>
      <c r="H304" s="112"/>
      <c r="I304" s="113"/>
      <c r="J304" s="113"/>
      <c r="K304" s="110"/>
      <c r="L304" s="110"/>
      <c r="M304" s="111"/>
      <c r="N304" s="111"/>
      <c r="O304" s="114" t="str">
        <f>IF(M304="","",Setup!$B$24-M304)</f>
        <v/>
      </c>
      <c r="P304" s="114" t="str">
        <f>IF(G304="","",IF(SUMIF('FY Deadlines'!$A$5:$A$14,IF(MONTH(G304)&gt;=4,YEAR(G304),YEAR(G304)-1),'FY Deadlines'!$F$5:$F$14)=0,"REVIEW FY",SUMIF('FY Deadlines'!$A$5:$A$14,IF(MONTH(G304)&gt;=4,YEAR(G304),YEAR(G304)-1),'FY Deadlines'!$F$5:$F$14)-Setup!$B$24))</f>
        <v/>
      </c>
      <c r="Q304" s="113"/>
      <c r="R304" s="115"/>
    </row>
    <row r="305" spans="1:18" ht="15" customHeight="1" x14ac:dyDescent="0.25">
      <c r="A305" s="109"/>
      <c r="B305" s="110"/>
      <c r="C305" s="110"/>
      <c r="D305" s="110"/>
      <c r="E305" s="110"/>
      <c r="F305" s="110"/>
      <c r="G305" s="111"/>
      <c r="H305" s="112"/>
      <c r="I305" s="113"/>
      <c r="J305" s="113"/>
      <c r="K305" s="110"/>
      <c r="L305" s="110"/>
      <c r="M305" s="111"/>
      <c r="N305" s="111"/>
      <c r="O305" s="114" t="str">
        <f>IF(M305="","",Setup!$B$24-M305)</f>
        <v/>
      </c>
      <c r="P305" s="114" t="str">
        <f>IF(G305="","",IF(SUMIF('FY Deadlines'!$A$5:$A$14,IF(MONTH(G305)&gt;=4,YEAR(G305),YEAR(G305)-1),'FY Deadlines'!$F$5:$F$14)=0,"REVIEW FY",SUMIF('FY Deadlines'!$A$5:$A$14,IF(MONTH(G305)&gt;=4,YEAR(G305),YEAR(G305)-1),'FY Deadlines'!$F$5:$F$14)-Setup!$B$24))</f>
        <v/>
      </c>
      <c r="Q305" s="113"/>
      <c r="R305" s="115"/>
    </row>
    <row r="306" spans="1:18" ht="15" customHeight="1" x14ac:dyDescent="0.25">
      <c r="A306" s="109"/>
      <c r="B306" s="110"/>
      <c r="C306" s="110"/>
      <c r="D306" s="110"/>
      <c r="E306" s="110"/>
      <c r="F306" s="110"/>
      <c r="G306" s="111"/>
      <c r="H306" s="112"/>
      <c r="I306" s="113"/>
      <c r="J306" s="113"/>
      <c r="K306" s="110"/>
      <c r="L306" s="110"/>
      <c r="M306" s="111"/>
      <c r="N306" s="111"/>
      <c r="O306" s="114" t="str">
        <f>IF(M306="","",Setup!$B$24-M306)</f>
        <v/>
      </c>
      <c r="P306" s="114" t="str">
        <f>IF(G306="","",IF(SUMIF('FY Deadlines'!$A$5:$A$14,IF(MONTH(G306)&gt;=4,YEAR(G306),YEAR(G306)-1),'FY Deadlines'!$F$5:$F$14)=0,"REVIEW FY",SUMIF('FY Deadlines'!$A$5:$A$14,IF(MONTH(G306)&gt;=4,YEAR(G306),YEAR(G306)-1),'FY Deadlines'!$F$5:$F$14)-Setup!$B$24))</f>
        <v/>
      </c>
      <c r="Q306" s="113"/>
      <c r="R306" s="115"/>
    </row>
    <row r="307" spans="1:18" ht="15" customHeight="1" x14ac:dyDescent="0.25">
      <c r="A307" s="109"/>
      <c r="B307" s="110"/>
      <c r="C307" s="110"/>
      <c r="D307" s="110"/>
      <c r="E307" s="110"/>
      <c r="F307" s="110"/>
      <c r="G307" s="111"/>
      <c r="H307" s="112"/>
      <c r="I307" s="113"/>
      <c r="J307" s="113"/>
      <c r="K307" s="110"/>
      <c r="L307" s="110"/>
      <c r="M307" s="111"/>
      <c r="N307" s="111"/>
      <c r="O307" s="114" t="str">
        <f>IF(M307="","",Setup!$B$24-M307)</f>
        <v/>
      </c>
      <c r="P307" s="114" t="str">
        <f>IF(G307="","",IF(SUMIF('FY Deadlines'!$A$5:$A$14,IF(MONTH(G307)&gt;=4,YEAR(G307),YEAR(G307)-1),'FY Deadlines'!$F$5:$F$14)=0,"REVIEW FY",SUMIF('FY Deadlines'!$A$5:$A$14,IF(MONTH(G307)&gt;=4,YEAR(G307),YEAR(G307)-1),'FY Deadlines'!$F$5:$F$14)-Setup!$B$24))</f>
        <v/>
      </c>
      <c r="Q307" s="113"/>
      <c r="R307" s="115"/>
    </row>
    <row r="308" spans="1:18" ht="15" customHeight="1" x14ac:dyDescent="0.25">
      <c r="A308" s="109"/>
      <c r="B308" s="110"/>
      <c r="C308" s="110"/>
      <c r="D308" s="110"/>
      <c r="E308" s="110"/>
      <c r="F308" s="110"/>
      <c r="G308" s="111"/>
      <c r="H308" s="112"/>
      <c r="I308" s="113"/>
      <c r="J308" s="113"/>
      <c r="K308" s="110"/>
      <c r="L308" s="110"/>
      <c r="M308" s="111"/>
      <c r="N308" s="111"/>
      <c r="O308" s="114" t="str">
        <f>IF(M308="","",Setup!$B$24-M308)</f>
        <v/>
      </c>
      <c r="P308" s="114" t="str">
        <f>IF(G308="","",IF(SUMIF('FY Deadlines'!$A$5:$A$14,IF(MONTH(G308)&gt;=4,YEAR(G308),YEAR(G308)-1),'FY Deadlines'!$F$5:$F$14)=0,"REVIEW FY",SUMIF('FY Deadlines'!$A$5:$A$14,IF(MONTH(G308)&gt;=4,YEAR(G308),YEAR(G308)-1),'FY Deadlines'!$F$5:$F$14)-Setup!$B$24))</f>
        <v/>
      </c>
      <c r="Q308" s="113"/>
      <c r="R308" s="115"/>
    </row>
    <row r="309" spans="1:18" ht="15" customHeight="1" x14ac:dyDescent="0.25">
      <c r="A309" s="109"/>
      <c r="B309" s="110"/>
      <c r="C309" s="110"/>
      <c r="D309" s="110"/>
      <c r="E309" s="110"/>
      <c r="F309" s="110"/>
      <c r="G309" s="111"/>
      <c r="H309" s="112"/>
      <c r="I309" s="113"/>
      <c r="J309" s="113"/>
      <c r="K309" s="110"/>
      <c r="L309" s="110"/>
      <c r="M309" s="111"/>
      <c r="N309" s="111"/>
      <c r="O309" s="114" t="str">
        <f>IF(M309="","",Setup!$B$24-M309)</f>
        <v/>
      </c>
      <c r="P309" s="114" t="str">
        <f>IF(G309="","",IF(SUMIF('FY Deadlines'!$A$5:$A$14,IF(MONTH(G309)&gt;=4,YEAR(G309),YEAR(G309)-1),'FY Deadlines'!$F$5:$F$14)=0,"REVIEW FY",SUMIF('FY Deadlines'!$A$5:$A$14,IF(MONTH(G309)&gt;=4,YEAR(G309),YEAR(G309)-1),'FY Deadlines'!$F$5:$F$14)-Setup!$B$24))</f>
        <v/>
      </c>
      <c r="Q309" s="113"/>
      <c r="R309" s="115"/>
    </row>
    <row r="310" spans="1:18" ht="15" customHeight="1" x14ac:dyDescent="0.25">
      <c r="A310" s="109"/>
      <c r="B310" s="110"/>
      <c r="C310" s="110"/>
      <c r="D310" s="110"/>
      <c r="E310" s="110"/>
      <c r="F310" s="110"/>
      <c r="G310" s="111"/>
      <c r="H310" s="112"/>
      <c r="I310" s="113"/>
      <c r="J310" s="113"/>
      <c r="K310" s="110"/>
      <c r="L310" s="110"/>
      <c r="M310" s="111"/>
      <c r="N310" s="111"/>
      <c r="O310" s="114" t="str">
        <f>IF(M310="","",Setup!$B$24-M310)</f>
        <v/>
      </c>
      <c r="P310" s="114" t="str">
        <f>IF(G310="","",IF(SUMIF('FY Deadlines'!$A$5:$A$14,IF(MONTH(G310)&gt;=4,YEAR(G310),YEAR(G310)-1),'FY Deadlines'!$F$5:$F$14)=0,"REVIEW FY",SUMIF('FY Deadlines'!$A$5:$A$14,IF(MONTH(G310)&gt;=4,YEAR(G310),YEAR(G310)-1),'FY Deadlines'!$F$5:$F$14)-Setup!$B$24))</f>
        <v/>
      </c>
      <c r="Q310" s="113"/>
      <c r="R310" s="115"/>
    </row>
    <row r="311" spans="1:18" ht="15" customHeight="1" x14ac:dyDescent="0.25">
      <c r="A311" s="109"/>
      <c r="B311" s="110"/>
      <c r="C311" s="110"/>
      <c r="D311" s="110"/>
      <c r="E311" s="110"/>
      <c r="F311" s="110"/>
      <c r="G311" s="111"/>
      <c r="H311" s="112"/>
      <c r="I311" s="113"/>
      <c r="J311" s="113"/>
      <c r="K311" s="110"/>
      <c r="L311" s="110"/>
      <c r="M311" s="111"/>
      <c r="N311" s="111"/>
      <c r="O311" s="114" t="str">
        <f>IF(M311="","",Setup!$B$24-M311)</f>
        <v/>
      </c>
      <c r="P311" s="114" t="str">
        <f>IF(G311="","",IF(SUMIF('FY Deadlines'!$A$5:$A$14,IF(MONTH(G311)&gt;=4,YEAR(G311),YEAR(G311)-1),'FY Deadlines'!$F$5:$F$14)=0,"REVIEW FY",SUMIF('FY Deadlines'!$A$5:$A$14,IF(MONTH(G311)&gt;=4,YEAR(G311),YEAR(G311)-1),'FY Deadlines'!$F$5:$F$14)-Setup!$B$24))</f>
        <v/>
      </c>
      <c r="Q311" s="113"/>
      <c r="R311" s="115"/>
    </row>
    <row r="312" spans="1:18" ht="15" customHeight="1" x14ac:dyDescent="0.25">
      <c r="A312" s="109"/>
      <c r="B312" s="110"/>
      <c r="C312" s="110"/>
      <c r="D312" s="110"/>
      <c r="E312" s="110"/>
      <c r="F312" s="110"/>
      <c r="G312" s="111"/>
      <c r="H312" s="112"/>
      <c r="I312" s="113"/>
      <c r="J312" s="113"/>
      <c r="K312" s="110"/>
      <c r="L312" s="110"/>
      <c r="M312" s="111"/>
      <c r="N312" s="111"/>
      <c r="O312" s="114" t="str">
        <f>IF(M312="","",Setup!$B$24-M312)</f>
        <v/>
      </c>
      <c r="P312" s="114" t="str">
        <f>IF(G312="","",IF(SUMIF('FY Deadlines'!$A$5:$A$14,IF(MONTH(G312)&gt;=4,YEAR(G312),YEAR(G312)-1),'FY Deadlines'!$F$5:$F$14)=0,"REVIEW FY",SUMIF('FY Deadlines'!$A$5:$A$14,IF(MONTH(G312)&gt;=4,YEAR(G312),YEAR(G312)-1),'FY Deadlines'!$F$5:$F$14)-Setup!$B$24))</f>
        <v/>
      </c>
      <c r="Q312" s="113"/>
      <c r="R312" s="115"/>
    </row>
    <row r="313" spans="1:18" ht="15" customHeight="1" x14ac:dyDescent="0.25">
      <c r="A313" s="109"/>
      <c r="B313" s="110"/>
      <c r="C313" s="110"/>
      <c r="D313" s="110"/>
      <c r="E313" s="110"/>
      <c r="F313" s="110"/>
      <c r="G313" s="111"/>
      <c r="H313" s="112"/>
      <c r="I313" s="113"/>
      <c r="J313" s="113"/>
      <c r="K313" s="110"/>
      <c r="L313" s="110"/>
      <c r="M313" s="111"/>
      <c r="N313" s="111"/>
      <c r="O313" s="114" t="str">
        <f>IF(M313="","",Setup!$B$24-M313)</f>
        <v/>
      </c>
      <c r="P313" s="114" t="str">
        <f>IF(G313="","",IF(SUMIF('FY Deadlines'!$A$5:$A$14,IF(MONTH(G313)&gt;=4,YEAR(G313),YEAR(G313)-1),'FY Deadlines'!$F$5:$F$14)=0,"REVIEW FY",SUMIF('FY Deadlines'!$A$5:$A$14,IF(MONTH(G313)&gt;=4,YEAR(G313),YEAR(G313)-1),'FY Deadlines'!$F$5:$F$14)-Setup!$B$24))</f>
        <v/>
      </c>
      <c r="Q313" s="113"/>
      <c r="R313" s="115"/>
    </row>
    <row r="314" spans="1:18" ht="15" customHeight="1" x14ac:dyDescent="0.25">
      <c r="A314" s="109"/>
      <c r="B314" s="110"/>
      <c r="C314" s="110"/>
      <c r="D314" s="110"/>
      <c r="E314" s="110"/>
      <c r="F314" s="110"/>
      <c r="G314" s="111"/>
      <c r="H314" s="112"/>
      <c r="I314" s="113"/>
      <c r="J314" s="113"/>
      <c r="K314" s="110"/>
      <c r="L314" s="110"/>
      <c r="M314" s="111"/>
      <c r="N314" s="111"/>
      <c r="O314" s="114" t="str">
        <f>IF(M314="","",Setup!$B$24-M314)</f>
        <v/>
      </c>
      <c r="P314" s="114" t="str">
        <f>IF(G314="","",IF(SUMIF('FY Deadlines'!$A$5:$A$14,IF(MONTH(G314)&gt;=4,YEAR(G314),YEAR(G314)-1),'FY Deadlines'!$F$5:$F$14)=0,"REVIEW FY",SUMIF('FY Deadlines'!$A$5:$A$14,IF(MONTH(G314)&gt;=4,YEAR(G314),YEAR(G314)-1),'FY Deadlines'!$F$5:$F$14)-Setup!$B$24))</f>
        <v/>
      </c>
      <c r="Q314" s="113"/>
      <c r="R314" s="115"/>
    </row>
    <row r="315" spans="1:18" ht="15" customHeight="1" x14ac:dyDescent="0.25">
      <c r="A315" s="109"/>
      <c r="B315" s="110"/>
      <c r="C315" s="110"/>
      <c r="D315" s="110"/>
      <c r="E315" s="110"/>
      <c r="F315" s="110"/>
      <c r="G315" s="111"/>
      <c r="H315" s="112"/>
      <c r="I315" s="113"/>
      <c r="J315" s="113"/>
      <c r="K315" s="110"/>
      <c r="L315" s="110"/>
      <c r="M315" s="111"/>
      <c r="N315" s="111"/>
      <c r="O315" s="114" t="str">
        <f>IF(M315="","",Setup!$B$24-M315)</f>
        <v/>
      </c>
      <c r="P315" s="114" t="str">
        <f>IF(G315="","",IF(SUMIF('FY Deadlines'!$A$5:$A$14,IF(MONTH(G315)&gt;=4,YEAR(G315),YEAR(G315)-1),'FY Deadlines'!$F$5:$F$14)=0,"REVIEW FY",SUMIF('FY Deadlines'!$A$5:$A$14,IF(MONTH(G315)&gt;=4,YEAR(G315),YEAR(G315)-1),'FY Deadlines'!$F$5:$F$14)-Setup!$B$24))</f>
        <v/>
      </c>
      <c r="Q315" s="113"/>
      <c r="R315" s="115"/>
    </row>
    <row r="316" spans="1:18" ht="15" customHeight="1" x14ac:dyDescent="0.25">
      <c r="A316" s="109"/>
      <c r="B316" s="110"/>
      <c r="C316" s="110"/>
      <c r="D316" s="110"/>
      <c r="E316" s="110"/>
      <c r="F316" s="110"/>
      <c r="G316" s="111"/>
      <c r="H316" s="112"/>
      <c r="I316" s="113"/>
      <c r="J316" s="113"/>
      <c r="K316" s="110"/>
      <c r="L316" s="110"/>
      <c r="M316" s="111"/>
      <c r="N316" s="111"/>
      <c r="O316" s="114" t="str">
        <f>IF(M316="","",Setup!$B$24-M316)</f>
        <v/>
      </c>
      <c r="P316" s="114" t="str">
        <f>IF(G316="","",IF(SUMIF('FY Deadlines'!$A$5:$A$14,IF(MONTH(G316)&gt;=4,YEAR(G316),YEAR(G316)-1),'FY Deadlines'!$F$5:$F$14)=0,"REVIEW FY",SUMIF('FY Deadlines'!$A$5:$A$14,IF(MONTH(G316)&gt;=4,YEAR(G316),YEAR(G316)-1),'FY Deadlines'!$F$5:$F$14)-Setup!$B$24))</f>
        <v/>
      </c>
      <c r="Q316" s="113"/>
      <c r="R316" s="115"/>
    </row>
    <row r="317" spans="1:18" ht="15" customHeight="1" x14ac:dyDescent="0.25">
      <c r="A317" s="109"/>
      <c r="B317" s="110"/>
      <c r="C317" s="110"/>
      <c r="D317" s="110"/>
      <c r="E317" s="110"/>
      <c r="F317" s="110"/>
      <c r="G317" s="111"/>
      <c r="H317" s="112"/>
      <c r="I317" s="113"/>
      <c r="J317" s="113"/>
      <c r="K317" s="110"/>
      <c r="L317" s="110"/>
      <c r="M317" s="111"/>
      <c r="N317" s="111"/>
      <c r="O317" s="114" t="str">
        <f>IF(M317="","",Setup!$B$24-M317)</f>
        <v/>
      </c>
      <c r="P317" s="114" t="str">
        <f>IF(G317="","",IF(SUMIF('FY Deadlines'!$A$5:$A$14,IF(MONTH(G317)&gt;=4,YEAR(G317),YEAR(G317)-1),'FY Deadlines'!$F$5:$F$14)=0,"REVIEW FY",SUMIF('FY Deadlines'!$A$5:$A$14,IF(MONTH(G317)&gt;=4,YEAR(G317),YEAR(G317)-1),'FY Deadlines'!$F$5:$F$14)-Setup!$B$24))</f>
        <v/>
      </c>
      <c r="Q317" s="113"/>
      <c r="R317" s="115"/>
    </row>
    <row r="318" spans="1:18" ht="15" customHeight="1" x14ac:dyDescent="0.25">
      <c r="A318" s="109"/>
      <c r="B318" s="110"/>
      <c r="C318" s="110"/>
      <c r="D318" s="110"/>
      <c r="E318" s="110"/>
      <c r="F318" s="110"/>
      <c r="G318" s="111"/>
      <c r="H318" s="112"/>
      <c r="I318" s="113"/>
      <c r="J318" s="113"/>
      <c r="K318" s="110"/>
      <c r="L318" s="110"/>
      <c r="M318" s="111"/>
      <c r="N318" s="111"/>
      <c r="O318" s="114" t="str">
        <f>IF(M318="","",Setup!$B$24-M318)</f>
        <v/>
      </c>
      <c r="P318" s="114" t="str">
        <f>IF(G318="","",IF(SUMIF('FY Deadlines'!$A$5:$A$14,IF(MONTH(G318)&gt;=4,YEAR(G318),YEAR(G318)-1),'FY Deadlines'!$F$5:$F$14)=0,"REVIEW FY",SUMIF('FY Deadlines'!$A$5:$A$14,IF(MONTH(G318)&gt;=4,YEAR(G318),YEAR(G318)-1),'FY Deadlines'!$F$5:$F$14)-Setup!$B$24))</f>
        <v/>
      </c>
      <c r="Q318" s="113"/>
      <c r="R318" s="115"/>
    </row>
    <row r="319" spans="1:18" ht="15" customHeight="1" x14ac:dyDescent="0.25">
      <c r="A319" s="109"/>
      <c r="B319" s="110"/>
      <c r="C319" s="110"/>
      <c r="D319" s="110"/>
      <c r="E319" s="110"/>
      <c r="F319" s="110"/>
      <c r="G319" s="111"/>
      <c r="H319" s="112"/>
      <c r="I319" s="113"/>
      <c r="J319" s="113"/>
      <c r="K319" s="110"/>
      <c r="L319" s="110"/>
      <c r="M319" s="111"/>
      <c r="N319" s="111"/>
      <c r="O319" s="114" t="str">
        <f>IF(M319="","",Setup!$B$24-M319)</f>
        <v/>
      </c>
      <c r="P319" s="114" t="str">
        <f>IF(G319="","",IF(SUMIF('FY Deadlines'!$A$5:$A$14,IF(MONTH(G319)&gt;=4,YEAR(G319),YEAR(G319)-1),'FY Deadlines'!$F$5:$F$14)=0,"REVIEW FY",SUMIF('FY Deadlines'!$A$5:$A$14,IF(MONTH(G319)&gt;=4,YEAR(G319),YEAR(G319)-1),'FY Deadlines'!$F$5:$F$14)-Setup!$B$24))</f>
        <v/>
      </c>
      <c r="Q319" s="113"/>
      <c r="R319" s="115"/>
    </row>
    <row r="320" spans="1:18" ht="15" customHeight="1" x14ac:dyDescent="0.25">
      <c r="A320" s="109"/>
      <c r="B320" s="110"/>
      <c r="C320" s="110"/>
      <c r="D320" s="110"/>
      <c r="E320" s="110"/>
      <c r="F320" s="110"/>
      <c r="G320" s="111"/>
      <c r="H320" s="112"/>
      <c r="I320" s="113"/>
      <c r="J320" s="113"/>
      <c r="K320" s="110"/>
      <c r="L320" s="110"/>
      <c r="M320" s="111"/>
      <c r="N320" s="111"/>
      <c r="O320" s="114" t="str">
        <f>IF(M320="","",Setup!$B$24-M320)</f>
        <v/>
      </c>
      <c r="P320" s="114" t="str">
        <f>IF(G320="","",IF(SUMIF('FY Deadlines'!$A$5:$A$14,IF(MONTH(G320)&gt;=4,YEAR(G320),YEAR(G320)-1),'FY Deadlines'!$F$5:$F$14)=0,"REVIEW FY",SUMIF('FY Deadlines'!$A$5:$A$14,IF(MONTH(G320)&gt;=4,YEAR(G320),YEAR(G320)-1),'FY Deadlines'!$F$5:$F$14)-Setup!$B$24))</f>
        <v/>
      </c>
      <c r="Q320" s="113"/>
      <c r="R320" s="115"/>
    </row>
    <row r="321" spans="1:18" ht="15" customHeight="1" x14ac:dyDescent="0.25">
      <c r="A321" s="109"/>
      <c r="B321" s="110"/>
      <c r="C321" s="110"/>
      <c r="D321" s="110"/>
      <c r="E321" s="110"/>
      <c r="F321" s="110"/>
      <c r="G321" s="111"/>
      <c r="H321" s="112"/>
      <c r="I321" s="113"/>
      <c r="J321" s="113"/>
      <c r="K321" s="110"/>
      <c r="L321" s="110"/>
      <c r="M321" s="111"/>
      <c r="N321" s="111"/>
      <c r="O321" s="114" t="str">
        <f>IF(M321="","",Setup!$B$24-M321)</f>
        <v/>
      </c>
      <c r="P321" s="114" t="str">
        <f>IF(G321="","",IF(SUMIF('FY Deadlines'!$A$5:$A$14,IF(MONTH(G321)&gt;=4,YEAR(G321),YEAR(G321)-1),'FY Deadlines'!$F$5:$F$14)=0,"REVIEW FY",SUMIF('FY Deadlines'!$A$5:$A$14,IF(MONTH(G321)&gt;=4,YEAR(G321),YEAR(G321)-1),'FY Deadlines'!$F$5:$F$14)-Setup!$B$24))</f>
        <v/>
      </c>
      <c r="Q321" s="113"/>
      <c r="R321" s="115"/>
    </row>
    <row r="322" spans="1:18" ht="15" customHeight="1" x14ac:dyDescent="0.25">
      <c r="A322" s="109"/>
      <c r="B322" s="110"/>
      <c r="C322" s="110"/>
      <c r="D322" s="110"/>
      <c r="E322" s="110"/>
      <c r="F322" s="110"/>
      <c r="G322" s="111"/>
      <c r="H322" s="112"/>
      <c r="I322" s="113"/>
      <c r="J322" s="113"/>
      <c r="K322" s="110"/>
      <c r="L322" s="110"/>
      <c r="M322" s="111"/>
      <c r="N322" s="111"/>
      <c r="O322" s="114" t="str">
        <f>IF(M322="","",Setup!$B$24-M322)</f>
        <v/>
      </c>
      <c r="P322" s="114" t="str">
        <f>IF(G322="","",IF(SUMIF('FY Deadlines'!$A$5:$A$14,IF(MONTH(G322)&gt;=4,YEAR(G322),YEAR(G322)-1),'FY Deadlines'!$F$5:$F$14)=0,"REVIEW FY",SUMIF('FY Deadlines'!$A$5:$A$14,IF(MONTH(G322)&gt;=4,YEAR(G322),YEAR(G322)-1),'FY Deadlines'!$F$5:$F$14)-Setup!$B$24))</f>
        <v/>
      </c>
      <c r="Q322" s="113"/>
      <c r="R322" s="115"/>
    </row>
    <row r="323" spans="1:18" ht="15" customHeight="1" x14ac:dyDescent="0.25">
      <c r="A323" s="109"/>
      <c r="B323" s="110"/>
      <c r="C323" s="110"/>
      <c r="D323" s="110"/>
      <c r="E323" s="110"/>
      <c r="F323" s="110"/>
      <c r="G323" s="111"/>
      <c r="H323" s="112"/>
      <c r="I323" s="113"/>
      <c r="J323" s="113"/>
      <c r="K323" s="110"/>
      <c r="L323" s="110"/>
      <c r="M323" s="111"/>
      <c r="N323" s="111"/>
      <c r="O323" s="114" t="str">
        <f>IF(M323="","",Setup!$B$24-M323)</f>
        <v/>
      </c>
      <c r="P323" s="114" t="str">
        <f>IF(G323="","",IF(SUMIF('FY Deadlines'!$A$5:$A$14,IF(MONTH(G323)&gt;=4,YEAR(G323),YEAR(G323)-1),'FY Deadlines'!$F$5:$F$14)=0,"REVIEW FY",SUMIF('FY Deadlines'!$A$5:$A$14,IF(MONTH(G323)&gt;=4,YEAR(G323),YEAR(G323)-1),'FY Deadlines'!$F$5:$F$14)-Setup!$B$24))</f>
        <v/>
      </c>
      <c r="Q323" s="113"/>
      <c r="R323" s="115"/>
    </row>
    <row r="324" spans="1:18" ht="15" customHeight="1" x14ac:dyDescent="0.25">
      <c r="A324" s="109"/>
      <c r="B324" s="110"/>
      <c r="C324" s="110"/>
      <c r="D324" s="110"/>
      <c r="E324" s="110"/>
      <c r="F324" s="110"/>
      <c r="G324" s="111"/>
      <c r="H324" s="112"/>
      <c r="I324" s="113"/>
      <c r="J324" s="113"/>
      <c r="K324" s="110"/>
      <c r="L324" s="110"/>
      <c r="M324" s="111"/>
      <c r="N324" s="111"/>
      <c r="O324" s="114" t="str">
        <f>IF(M324="","",Setup!$B$24-M324)</f>
        <v/>
      </c>
      <c r="P324" s="114" t="str">
        <f>IF(G324="","",IF(SUMIF('FY Deadlines'!$A$5:$A$14,IF(MONTH(G324)&gt;=4,YEAR(G324),YEAR(G324)-1),'FY Deadlines'!$F$5:$F$14)=0,"REVIEW FY",SUMIF('FY Deadlines'!$A$5:$A$14,IF(MONTH(G324)&gt;=4,YEAR(G324),YEAR(G324)-1),'FY Deadlines'!$F$5:$F$14)-Setup!$B$24))</f>
        <v/>
      </c>
      <c r="Q324" s="113"/>
      <c r="R324" s="115"/>
    </row>
    <row r="325" spans="1:18" ht="15" customHeight="1" x14ac:dyDescent="0.25">
      <c r="A325" s="109"/>
      <c r="B325" s="110"/>
      <c r="C325" s="110"/>
      <c r="D325" s="110"/>
      <c r="E325" s="110"/>
      <c r="F325" s="110"/>
      <c r="G325" s="111"/>
      <c r="H325" s="112"/>
      <c r="I325" s="113"/>
      <c r="J325" s="113"/>
      <c r="K325" s="110"/>
      <c r="L325" s="110"/>
      <c r="M325" s="111"/>
      <c r="N325" s="111"/>
      <c r="O325" s="114" t="str">
        <f>IF(M325="","",Setup!$B$24-M325)</f>
        <v/>
      </c>
      <c r="P325" s="114" t="str">
        <f>IF(G325="","",IF(SUMIF('FY Deadlines'!$A$5:$A$14,IF(MONTH(G325)&gt;=4,YEAR(G325),YEAR(G325)-1),'FY Deadlines'!$F$5:$F$14)=0,"REVIEW FY",SUMIF('FY Deadlines'!$A$5:$A$14,IF(MONTH(G325)&gt;=4,YEAR(G325),YEAR(G325)-1),'FY Deadlines'!$F$5:$F$14)-Setup!$B$24))</f>
        <v/>
      </c>
      <c r="Q325" s="113"/>
      <c r="R325" s="115"/>
    </row>
    <row r="326" spans="1:18" ht="15" customHeight="1" x14ac:dyDescent="0.25">
      <c r="A326" s="109"/>
      <c r="B326" s="110"/>
      <c r="C326" s="110"/>
      <c r="D326" s="110"/>
      <c r="E326" s="110"/>
      <c r="F326" s="110"/>
      <c r="G326" s="111"/>
      <c r="H326" s="112"/>
      <c r="I326" s="113"/>
      <c r="J326" s="113"/>
      <c r="K326" s="110"/>
      <c r="L326" s="110"/>
      <c r="M326" s="111"/>
      <c r="N326" s="111"/>
      <c r="O326" s="114" t="str">
        <f>IF(M326="","",Setup!$B$24-M326)</f>
        <v/>
      </c>
      <c r="P326" s="114" t="str">
        <f>IF(G326="","",IF(SUMIF('FY Deadlines'!$A$5:$A$14,IF(MONTH(G326)&gt;=4,YEAR(G326),YEAR(G326)-1),'FY Deadlines'!$F$5:$F$14)=0,"REVIEW FY",SUMIF('FY Deadlines'!$A$5:$A$14,IF(MONTH(G326)&gt;=4,YEAR(G326),YEAR(G326)-1),'FY Deadlines'!$F$5:$F$14)-Setup!$B$24))</f>
        <v/>
      </c>
      <c r="Q326" s="113"/>
      <c r="R326" s="115"/>
    </row>
    <row r="327" spans="1:18" ht="15" customHeight="1" x14ac:dyDescent="0.25">
      <c r="A327" s="109"/>
      <c r="B327" s="110"/>
      <c r="C327" s="110"/>
      <c r="D327" s="110"/>
      <c r="E327" s="110"/>
      <c r="F327" s="110"/>
      <c r="G327" s="111"/>
      <c r="H327" s="112"/>
      <c r="I327" s="113"/>
      <c r="J327" s="113"/>
      <c r="K327" s="110"/>
      <c r="L327" s="110"/>
      <c r="M327" s="111"/>
      <c r="N327" s="111"/>
      <c r="O327" s="114" t="str">
        <f>IF(M327="","",Setup!$B$24-M327)</f>
        <v/>
      </c>
      <c r="P327" s="114" t="str">
        <f>IF(G327="","",IF(SUMIF('FY Deadlines'!$A$5:$A$14,IF(MONTH(G327)&gt;=4,YEAR(G327),YEAR(G327)-1),'FY Deadlines'!$F$5:$F$14)=0,"REVIEW FY",SUMIF('FY Deadlines'!$A$5:$A$14,IF(MONTH(G327)&gt;=4,YEAR(G327),YEAR(G327)-1),'FY Deadlines'!$F$5:$F$14)-Setup!$B$24))</f>
        <v/>
      </c>
      <c r="Q327" s="113"/>
      <c r="R327" s="115"/>
    </row>
    <row r="328" spans="1:18" ht="15" customHeight="1" x14ac:dyDescent="0.25">
      <c r="A328" s="109"/>
      <c r="B328" s="110"/>
      <c r="C328" s="110"/>
      <c r="D328" s="110"/>
      <c r="E328" s="110"/>
      <c r="F328" s="110"/>
      <c r="G328" s="111"/>
      <c r="H328" s="112"/>
      <c r="I328" s="113"/>
      <c r="J328" s="113"/>
      <c r="K328" s="110"/>
      <c r="L328" s="110"/>
      <c r="M328" s="111"/>
      <c r="N328" s="111"/>
      <c r="O328" s="114" t="str">
        <f>IF(M328="","",Setup!$B$24-M328)</f>
        <v/>
      </c>
      <c r="P328" s="114" t="str">
        <f>IF(G328="","",IF(SUMIF('FY Deadlines'!$A$5:$A$14,IF(MONTH(G328)&gt;=4,YEAR(G328),YEAR(G328)-1),'FY Deadlines'!$F$5:$F$14)=0,"REVIEW FY",SUMIF('FY Deadlines'!$A$5:$A$14,IF(MONTH(G328)&gt;=4,YEAR(G328),YEAR(G328)-1),'FY Deadlines'!$F$5:$F$14)-Setup!$B$24))</f>
        <v/>
      </c>
      <c r="Q328" s="113"/>
      <c r="R328" s="115"/>
    </row>
    <row r="329" spans="1:18" ht="15" customHeight="1" x14ac:dyDescent="0.25">
      <c r="A329" s="109"/>
      <c r="B329" s="110"/>
      <c r="C329" s="110"/>
      <c r="D329" s="110"/>
      <c r="E329" s="110"/>
      <c r="F329" s="110"/>
      <c r="G329" s="111"/>
      <c r="H329" s="112"/>
      <c r="I329" s="113"/>
      <c r="J329" s="113"/>
      <c r="K329" s="110"/>
      <c r="L329" s="110"/>
      <c r="M329" s="111"/>
      <c r="N329" s="111"/>
      <c r="O329" s="114" t="str">
        <f>IF(M329="","",Setup!$B$24-M329)</f>
        <v/>
      </c>
      <c r="P329" s="114" t="str">
        <f>IF(G329="","",IF(SUMIF('FY Deadlines'!$A$5:$A$14,IF(MONTH(G329)&gt;=4,YEAR(G329),YEAR(G329)-1),'FY Deadlines'!$F$5:$F$14)=0,"REVIEW FY",SUMIF('FY Deadlines'!$A$5:$A$14,IF(MONTH(G329)&gt;=4,YEAR(G329),YEAR(G329)-1),'FY Deadlines'!$F$5:$F$14)-Setup!$B$24))</f>
        <v/>
      </c>
      <c r="Q329" s="113"/>
      <c r="R329" s="115"/>
    </row>
    <row r="330" spans="1:18" ht="15" customHeight="1" x14ac:dyDescent="0.25">
      <c r="A330" s="109"/>
      <c r="B330" s="110"/>
      <c r="C330" s="110"/>
      <c r="D330" s="110"/>
      <c r="E330" s="110"/>
      <c r="F330" s="110"/>
      <c r="G330" s="111"/>
      <c r="H330" s="112"/>
      <c r="I330" s="113"/>
      <c r="J330" s="113"/>
      <c r="K330" s="110"/>
      <c r="L330" s="110"/>
      <c r="M330" s="111"/>
      <c r="N330" s="111"/>
      <c r="O330" s="114" t="str">
        <f>IF(M330="","",Setup!$B$24-M330)</f>
        <v/>
      </c>
      <c r="P330" s="114" t="str">
        <f>IF(G330="","",IF(SUMIF('FY Deadlines'!$A$5:$A$14,IF(MONTH(G330)&gt;=4,YEAR(G330),YEAR(G330)-1),'FY Deadlines'!$F$5:$F$14)=0,"REVIEW FY",SUMIF('FY Deadlines'!$A$5:$A$14,IF(MONTH(G330)&gt;=4,YEAR(G330),YEAR(G330)-1),'FY Deadlines'!$F$5:$F$14)-Setup!$B$24))</f>
        <v/>
      </c>
      <c r="Q330" s="113"/>
      <c r="R330" s="115"/>
    </row>
    <row r="331" spans="1:18" ht="15" customHeight="1" x14ac:dyDescent="0.25">
      <c r="A331" s="109"/>
      <c r="B331" s="110"/>
      <c r="C331" s="110"/>
      <c r="D331" s="110"/>
      <c r="E331" s="110"/>
      <c r="F331" s="110"/>
      <c r="G331" s="111"/>
      <c r="H331" s="112"/>
      <c r="I331" s="113"/>
      <c r="J331" s="113"/>
      <c r="K331" s="110"/>
      <c r="L331" s="110"/>
      <c r="M331" s="111"/>
      <c r="N331" s="111"/>
      <c r="O331" s="114" t="str">
        <f>IF(M331="","",Setup!$B$24-M331)</f>
        <v/>
      </c>
      <c r="P331" s="114" t="str">
        <f>IF(G331="","",IF(SUMIF('FY Deadlines'!$A$5:$A$14,IF(MONTH(G331)&gt;=4,YEAR(G331),YEAR(G331)-1),'FY Deadlines'!$F$5:$F$14)=0,"REVIEW FY",SUMIF('FY Deadlines'!$A$5:$A$14,IF(MONTH(G331)&gt;=4,YEAR(G331),YEAR(G331)-1),'FY Deadlines'!$F$5:$F$14)-Setup!$B$24))</f>
        <v/>
      </c>
      <c r="Q331" s="113"/>
      <c r="R331" s="115"/>
    </row>
    <row r="332" spans="1:18" ht="15" customHeight="1" x14ac:dyDescent="0.25">
      <c r="A332" s="109"/>
      <c r="B332" s="110"/>
      <c r="C332" s="110"/>
      <c r="D332" s="110"/>
      <c r="E332" s="110"/>
      <c r="F332" s="110"/>
      <c r="G332" s="111"/>
      <c r="H332" s="112"/>
      <c r="I332" s="113"/>
      <c r="J332" s="113"/>
      <c r="K332" s="110"/>
      <c r="L332" s="110"/>
      <c r="M332" s="111"/>
      <c r="N332" s="111"/>
      <c r="O332" s="114" t="str">
        <f>IF(M332="","",Setup!$B$24-M332)</f>
        <v/>
      </c>
      <c r="P332" s="114" t="str">
        <f>IF(G332="","",IF(SUMIF('FY Deadlines'!$A$5:$A$14,IF(MONTH(G332)&gt;=4,YEAR(G332),YEAR(G332)-1),'FY Deadlines'!$F$5:$F$14)=0,"REVIEW FY",SUMIF('FY Deadlines'!$A$5:$A$14,IF(MONTH(G332)&gt;=4,YEAR(G332),YEAR(G332)-1),'FY Deadlines'!$F$5:$F$14)-Setup!$B$24))</f>
        <v/>
      </c>
      <c r="Q332" s="113"/>
      <c r="R332" s="115"/>
    </row>
    <row r="333" spans="1:18" ht="15" customHeight="1" x14ac:dyDescent="0.25">
      <c r="A333" s="109"/>
      <c r="B333" s="110"/>
      <c r="C333" s="110"/>
      <c r="D333" s="110"/>
      <c r="E333" s="110"/>
      <c r="F333" s="110"/>
      <c r="G333" s="111"/>
      <c r="H333" s="112"/>
      <c r="I333" s="113"/>
      <c r="J333" s="113"/>
      <c r="K333" s="110"/>
      <c r="L333" s="110"/>
      <c r="M333" s="111"/>
      <c r="N333" s="111"/>
      <c r="O333" s="114" t="str">
        <f>IF(M333="","",Setup!$B$24-M333)</f>
        <v/>
      </c>
      <c r="P333" s="114" t="str">
        <f>IF(G333="","",IF(SUMIF('FY Deadlines'!$A$5:$A$14,IF(MONTH(G333)&gt;=4,YEAR(G333),YEAR(G333)-1),'FY Deadlines'!$F$5:$F$14)=0,"REVIEW FY",SUMIF('FY Deadlines'!$A$5:$A$14,IF(MONTH(G333)&gt;=4,YEAR(G333),YEAR(G333)-1),'FY Deadlines'!$F$5:$F$14)-Setup!$B$24))</f>
        <v/>
      </c>
      <c r="Q333" s="113"/>
      <c r="R333" s="115"/>
    </row>
    <row r="334" spans="1:18" ht="15" customHeight="1" x14ac:dyDescent="0.25">
      <c r="A334" s="109"/>
      <c r="B334" s="110"/>
      <c r="C334" s="110"/>
      <c r="D334" s="110"/>
      <c r="E334" s="110"/>
      <c r="F334" s="110"/>
      <c r="G334" s="111"/>
      <c r="H334" s="112"/>
      <c r="I334" s="113"/>
      <c r="J334" s="113"/>
      <c r="K334" s="110"/>
      <c r="L334" s="110"/>
      <c r="M334" s="111"/>
      <c r="N334" s="111"/>
      <c r="O334" s="114" t="str">
        <f>IF(M334="","",Setup!$B$24-M334)</f>
        <v/>
      </c>
      <c r="P334" s="114" t="str">
        <f>IF(G334="","",IF(SUMIF('FY Deadlines'!$A$5:$A$14,IF(MONTH(G334)&gt;=4,YEAR(G334),YEAR(G334)-1),'FY Deadlines'!$F$5:$F$14)=0,"REVIEW FY",SUMIF('FY Deadlines'!$A$5:$A$14,IF(MONTH(G334)&gt;=4,YEAR(G334),YEAR(G334)-1),'FY Deadlines'!$F$5:$F$14)-Setup!$B$24))</f>
        <v/>
      </c>
      <c r="Q334" s="113"/>
      <c r="R334" s="115"/>
    </row>
    <row r="335" spans="1:18" ht="15" customHeight="1" x14ac:dyDescent="0.25">
      <c r="A335" s="109"/>
      <c r="B335" s="110"/>
      <c r="C335" s="110"/>
      <c r="D335" s="110"/>
      <c r="E335" s="110"/>
      <c r="F335" s="110"/>
      <c r="G335" s="111"/>
      <c r="H335" s="112"/>
      <c r="I335" s="113"/>
      <c r="J335" s="113"/>
      <c r="K335" s="110"/>
      <c r="L335" s="110"/>
      <c r="M335" s="111"/>
      <c r="N335" s="111"/>
      <c r="O335" s="114" t="str">
        <f>IF(M335="","",Setup!$B$24-M335)</f>
        <v/>
      </c>
      <c r="P335" s="114" t="str">
        <f>IF(G335="","",IF(SUMIF('FY Deadlines'!$A$5:$A$14,IF(MONTH(G335)&gt;=4,YEAR(G335),YEAR(G335)-1),'FY Deadlines'!$F$5:$F$14)=0,"REVIEW FY",SUMIF('FY Deadlines'!$A$5:$A$14,IF(MONTH(G335)&gt;=4,YEAR(G335),YEAR(G335)-1),'FY Deadlines'!$F$5:$F$14)-Setup!$B$24))</f>
        <v/>
      </c>
      <c r="Q335" s="113"/>
      <c r="R335" s="115"/>
    </row>
    <row r="336" spans="1:18" ht="15" customHeight="1" x14ac:dyDescent="0.25">
      <c r="A336" s="109"/>
      <c r="B336" s="110"/>
      <c r="C336" s="110"/>
      <c r="D336" s="110"/>
      <c r="E336" s="110"/>
      <c r="F336" s="110"/>
      <c r="G336" s="111"/>
      <c r="H336" s="112"/>
      <c r="I336" s="113"/>
      <c r="J336" s="113"/>
      <c r="K336" s="110"/>
      <c r="L336" s="110"/>
      <c r="M336" s="111"/>
      <c r="N336" s="111"/>
      <c r="O336" s="114" t="str">
        <f>IF(M336="","",Setup!$B$24-M336)</f>
        <v/>
      </c>
      <c r="P336" s="114" t="str">
        <f>IF(G336="","",IF(SUMIF('FY Deadlines'!$A$5:$A$14,IF(MONTH(G336)&gt;=4,YEAR(G336),YEAR(G336)-1),'FY Deadlines'!$F$5:$F$14)=0,"REVIEW FY",SUMIF('FY Deadlines'!$A$5:$A$14,IF(MONTH(G336)&gt;=4,YEAR(G336),YEAR(G336)-1),'FY Deadlines'!$F$5:$F$14)-Setup!$B$24))</f>
        <v/>
      </c>
      <c r="Q336" s="113"/>
      <c r="R336" s="115"/>
    </row>
    <row r="337" spans="1:18" ht="15" customHeight="1" x14ac:dyDescent="0.25">
      <c r="A337" s="109"/>
      <c r="B337" s="110"/>
      <c r="C337" s="110"/>
      <c r="D337" s="110"/>
      <c r="E337" s="110"/>
      <c r="F337" s="110"/>
      <c r="G337" s="111"/>
      <c r="H337" s="112"/>
      <c r="I337" s="113"/>
      <c r="J337" s="113"/>
      <c r="K337" s="110"/>
      <c r="L337" s="110"/>
      <c r="M337" s="111"/>
      <c r="N337" s="111"/>
      <c r="O337" s="114" t="str">
        <f>IF(M337="","",Setup!$B$24-M337)</f>
        <v/>
      </c>
      <c r="P337" s="114" t="str">
        <f>IF(G337="","",IF(SUMIF('FY Deadlines'!$A$5:$A$14,IF(MONTH(G337)&gt;=4,YEAR(G337),YEAR(G337)-1),'FY Deadlines'!$F$5:$F$14)=0,"REVIEW FY",SUMIF('FY Deadlines'!$A$5:$A$14,IF(MONTH(G337)&gt;=4,YEAR(G337),YEAR(G337)-1),'FY Deadlines'!$F$5:$F$14)-Setup!$B$24))</f>
        <v/>
      </c>
      <c r="Q337" s="113"/>
      <c r="R337" s="115"/>
    </row>
    <row r="338" spans="1:18" ht="15" customHeight="1" x14ac:dyDescent="0.25">
      <c r="A338" s="109"/>
      <c r="B338" s="110"/>
      <c r="C338" s="110"/>
      <c r="D338" s="110"/>
      <c r="E338" s="110"/>
      <c r="F338" s="110"/>
      <c r="G338" s="111"/>
      <c r="H338" s="112"/>
      <c r="I338" s="113"/>
      <c r="J338" s="113"/>
      <c r="K338" s="110"/>
      <c r="L338" s="110"/>
      <c r="M338" s="111"/>
      <c r="N338" s="111"/>
      <c r="O338" s="114" t="str">
        <f>IF(M338="","",Setup!$B$24-M338)</f>
        <v/>
      </c>
      <c r="P338" s="114" t="str">
        <f>IF(G338="","",IF(SUMIF('FY Deadlines'!$A$5:$A$14,IF(MONTH(G338)&gt;=4,YEAR(G338),YEAR(G338)-1),'FY Deadlines'!$F$5:$F$14)=0,"REVIEW FY",SUMIF('FY Deadlines'!$A$5:$A$14,IF(MONTH(G338)&gt;=4,YEAR(G338),YEAR(G338)-1),'FY Deadlines'!$F$5:$F$14)-Setup!$B$24))</f>
        <v/>
      </c>
      <c r="Q338" s="113"/>
      <c r="R338" s="115"/>
    </row>
    <row r="339" spans="1:18" ht="15" customHeight="1" x14ac:dyDescent="0.25">
      <c r="A339" s="109"/>
      <c r="B339" s="110"/>
      <c r="C339" s="110"/>
      <c r="D339" s="110"/>
      <c r="E339" s="110"/>
      <c r="F339" s="110"/>
      <c r="G339" s="111"/>
      <c r="H339" s="112"/>
      <c r="I339" s="113"/>
      <c r="J339" s="113"/>
      <c r="K339" s="110"/>
      <c r="L339" s="110"/>
      <c r="M339" s="111"/>
      <c r="N339" s="111"/>
      <c r="O339" s="114" t="str">
        <f>IF(M339="","",Setup!$B$24-M339)</f>
        <v/>
      </c>
      <c r="P339" s="114" t="str">
        <f>IF(G339="","",IF(SUMIF('FY Deadlines'!$A$5:$A$14,IF(MONTH(G339)&gt;=4,YEAR(G339),YEAR(G339)-1),'FY Deadlines'!$F$5:$F$14)=0,"REVIEW FY",SUMIF('FY Deadlines'!$A$5:$A$14,IF(MONTH(G339)&gt;=4,YEAR(G339),YEAR(G339)-1),'FY Deadlines'!$F$5:$F$14)-Setup!$B$24))</f>
        <v/>
      </c>
      <c r="Q339" s="113"/>
      <c r="R339" s="115"/>
    </row>
    <row r="340" spans="1:18" ht="15" customHeight="1" x14ac:dyDescent="0.25">
      <c r="A340" s="109"/>
      <c r="B340" s="110"/>
      <c r="C340" s="110"/>
      <c r="D340" s="110"/>
      <c r="E340" s="110"/>
      <c r="F340" s="110"/>
      <c r="G340" s="111"/>
      <c r="H340" s="112"/>
      <c r="I340" s="113"/>
      <c r="J340" s="113"/>
      <c r="K340" s="110"/>
      <c r="L340" s="110"/>
      <c r="M340" s="111"/>
      <c r="N340" s="111"/>
      <c r="O340" s="114" t="str">
        <f>IF(M340="","",Setup!$B$24-M340)</f>
        <v/>
      </c>
      <c r="P340" s="114" t="str">
        <f>IF(G340="","",IF(SUMIF('FY Deadlines'!$A$5:$A$14,IF(MONTH(G340)&gt;=4,YEAR(G340),YEAR(G340)-1),'FY Deadlines'!$F$5:$F$14)=0,"REVIEW FY",SUMIF('FY Deadlines'!$A$5:$A$14,IF(MONTH(G340)&gt;=4,YEAR(G340),YEAR(G340)-1),'FY Deadlines'!$F$5:$F$14)-Setup!$B$24))</f>
        <v/>
      </c>
      <c r="Q340" s="113"/>
      <c r="R340" s="115"/>
    </row>
    <row r="341" spans="1:18" ht="15" customHeight="1" x14ac:dyDescent="0.25">
      <c r="A341" s="109"/>
      <c r="B341" s="110"/>
      <c r="C341" s="110"/>
      <c r="D341" s="110"/>
      <c r="E341" s="110"/>
      <c r="F341" s="110"/>
      <c r="G341" s="111"/>
      <c r="H341" s="112"/>
      <c r="I341" s="113"/>
      <c r="J341" s="113"/>
      <c r="K341" s="110"/>
      <c r="L341" s="110"/>
      <c r="M341" s="111"/>
      <c r="N341" s="111"/>
      <c r="O341" s="114" t="str">
        <f>IF(M341="","",Setup!$B$24-M341)</f>
        <v/>
      </c>
      <c r="P341" s="114" t="str">
        <f>IF(G341="","",IF(SUMIF('FY Deadlines'!$A$5:$A$14,IF(MONTH(G341)&gt;=4,YEAR(G341),YEAR(G341)-1),'FY Deadlines'!$F$5:$F$14)=0,"REVIEW FY",SUMIF('FY Deadlines'!$A$5:$A$14,IF(MONTH(G341)&gt;=4,YEAR(G341),YEAR(G341)-1),'FY Deadlines'!$F$5:$F$14)-Setup!$B$24))</f>
        <v/>
      </c>
      <c r="Q341" s="113"/>
      <c r="R341" s="115"/>
    </row>
    <row r="342" spans="1:18" ht="15" customHeight="1" x14ac:dyDescent="0.25">
      <c r="A342" s="109"/>
      <c r="B342" s="110"/>
      <c r="C342" s="110"/>
      <c r="D342" s="110"/>
      <c r="E342" s="110"/>
      <c r="F342" s="110"/>
      <c r="G342" s="111"/>
      <c r="H342" s="112"/>
      <c r="I342" s="113"/>
      <c r="J342" s="113"/>
      <c r="K342" s="110"/>
      <c r="L342" s="110"/>
      <c r="M342" s="111"/>
      <c r="N342" s="111"/>
      <c r="O342" s="114" t="str">
        <f>IF(M342="","",Setup!$B$24-M342)</f>
        <v/>
      </c>
      <c r="P342" s="114" t="str">
        <f>IF(G342="","",IF(SUMIF('FY Deadlines'!$A$5:$A$14,IF(MONTH(G342)&gt;=4,YEAR(G342),YEAR(G342)-1),'FY Deadlines'!$F$5:$F$14)=0,"REVIEW FY",SUMIF('FY Deadlines'!$A$5:$A$14,IF(MONTH(G342)&gt;=4,YEAR(G342),YEAR(G342)-1),'FY Deadlines'!$F$5:$F$14)-Setup!$B$24))</f>
        <v/>
      </c>
      <c r="Q342" s="113"/>
      <c r="R342" s="115"/>
    </row>
    <row r="343" spans="1:18" ht="15" customHeight="1" x14ac:dyDescent="0.25">
      <c r="A343" s="109"/>
      <c r="B343" s="110"/>
      <c r="C343" s="110"/>
      <c r="D343" s="110"/>
      <c r="E343" s="110"/>
      <c r="F343" s="110"/>
      <c r="G343" s="111"/>
      <c r="H343" s="112"/>
      <c r="I343" s="113"/>
      <c r="J343" s="113"/>
      <c r="K343" s="110"/>
      <c r="L343" s="110"/>
      <c r="M343" s="111"/>
      <c r="N343" s="111"/>
      <c r="O343" s="114" t="str">
        <f>IF(M343="","",Setup!$B$24-M343)</f>
        <v/>
      </c>
      <c r="P343" s="114" t="str">
        <f>IF(G343="","",IF(SUMIF('FY Deadlines'!$A$5:$A$14,IF(MONTH(G343)&gt;=4,YEAR(G343),YEAR(G343)-1),'FY Deadlines'!$F$5:$F$14)=0,"REVIEW FY",SUMIF('FY Deadlines'!$A$5:$A$14,IF(MONTH(G343)&gt;=4,YEAR(G343),YEAR(G343)-1),'FY Deadlines'!$F$5:$F$14)-Setup!$B$24))</f>
        <v/>
      </c>
      <c r="Q343" s="113"/>
      <c r="R343" s="115"/>
    </row>
    <row r="344" spans="1:18" ht="15" customHeight="1" x14ac:dyDescent="0.25">
      <c r="A344" s="109"/>
      <c r="B344" s="110"/>
      <c r="C344" s="110"/>
      <c r="D344" s="110"/>
      <c r="E344" s="110"/>
      <c r="F344" s="110"/>
      <c r="G344" s="111"/>
      <c r="H344" s="112"/>
      <c r="I344" s="113"/>
      <c r="J344" s="113"/>
      <c r="K344" s="110"/>
      <c r="L344" s="110"/>
      <c r="M344" s="111"/>
      <c r="N344" s="111"/>
      <c r="O344" s="114" t="str">
        <f>IF(M344="","",Setup!$B$24-M344)</f>
        <v/>
      </c>
      <c r="P344" s="114" t="str">
        <f>IF(G344="","",IF(SUMIF('FY Deadlines'!$A$5:$A$14,IF(MONTH(G344)&gt;=4,YEAR(G344),YEAR(G344)-1),'FY Deadlines'!$F$5:$F$14)=0,"REVIEW FY",SUMIF('FY Deadlines'!$A$5:$A$14,IF(MONTH(G344)&gt;=4,YEAR(G344),YEAR(G344)-1),'FY Deadlines'!$F$5:$F$14)-Setup!$B$24))</f>
        <v/>
      </c>
      <c r="Q344" s="113"/>
      <c r="R344" s="115"/>
    </row>
    <row r="345" spans="1:18" ht="15" customHeight="1" x14ac:dyDescent="0.25">
      <c r="A345" s="109"/>
      <c r="B345" s="110"/>
      <c r="C345" s="110"/>
      <c r="D345" s="110"/>
      <c r="E345" s="110"/>
      <c r="F345" s="110"/>
      <c r="G345" s="111"/>
      <c r="H345" s="112"/>
      <c r="I345" s="113"/>
      <c r="J345" s="113"/>
      <c r="K345" s="110"/>
      <c r="L345" s="110"/>
      <c r="M345" s="111"/>
      <c r="N345" s="111"/>
      <c r="O345" s="114" t="str">
        <f>IF(M345="","",Setup!$B$24-M345)</f>
        <v/>
      </c>
      <c r="P345" s="114" t="str">
        <f>IF(G345="","",IF(SUMIF('FY Deadlines'!$A$5:$A$14,IF(MONTH(G345)&gt;=4,YEAR(G345),YEAR(G345)-1),'FY Deadlines'!$F$5:$F$14)=0,"REVIEW FY",SUMIF('FY Deadlines'!$A$5:$A$14,IF(MONTH(G345)&gt;=4,YEAR(G345),YEAR(G345)-1),'FY Deadlines'!$F$5:$F$14)-Setup!$B$24))</f>
        <v/>
      </c>
      <c r="Q345" s="113"/>
      <c r="R345" s="115"/>
    </row>
    <row r="346" spans="1:18" ht="15" customHeight="1" x14ac:dyDescent="0.25">
      <c r="A346" s="109"/>
      <c r="B346" s="110"/>
      <c r="C346" s="110"/>
      <c r="D346" s="110"/>
      <c r="E346" s="110"/>
      <c r="F346" s="110"/>
      <c r="G346" s="111"/>
      <c r="H346" s="112"/>
      <c r="I346" s="113"/>
      <c r="J346" s="113"/>
      <c r="K346" s="110"/>
      <c r="L346" s="110"/>
      <c r="M346" s="111"/>
      <c r="N346" s="111"/>
      <c r="O346" s="114" t="str">
        <f>IF(M346="","",Setup!$B$24-M346)</f>
        <v/>
      </c>
      <c r="P346" s="114" t="str">
        <f>IF(G346="","",IF(SUMIF('FY Deadlines'!$A$5:$A$14,IF(MONTH(G346)&gt;=4,YEAR(G346),YEAR(G346)-1),'FY Deadlines'!$F$5:$F$14)=0,"REVIEW FY",SUMIF('FY Deadlines'!$A$5:$A$14,IF(MONTH(G346)&gt;=4,YEAR(G346),YEAR(G346)-1),'FY Deadlines'!$F$5:$F$14)-Setup!$B$24))</f>
        <v/>
      </c>
      <c r="Q346" s="113"/>
      <c r="R346" s="115"/>
    </row>
    <row r="347" spans="1:18" ht="15" customHeight="1" x14ac:dyDescent="0.25">
      <c r="A347" s="109"/>
      <c r="B347" s="110"/>
      <c r="C347" s="110"/>
      <c r="D347" s="110"/>
      <c r="E347" s="110"/>
      <c r="F347" s="110"/>
      <c r="G347" s="111"/>
      <c r="H347" s="112"/>
      <c r="I347" s="113"/>
      <c r="J347" s="113"/>
      <c r="K347" s="110"/>
      <c r="L347" s="110"/>
      <c r="M347" s="111"/>
      <c r="N347" s="111"/>
      <c r="O347" s="114" t="str">
        <f>IF(M347="","",Setup!$B$24-M347)</f>
        <v/>
      </c>
      <c r="P347" s="114" t="str">
        <f>IF(G347="","",IF(SUMIF('FY Deadlines'!$A$5:$A$14,IF(MONTH(G347)&gt;=4,YEAR(G347),YEAR(G347)-1),'FY Deadlines'!$F$5:$F$14)=0,"REVIEW FY",SUMIF('FY Deadlines'!$A$5:$A$14,IF(MONTH(G347)&gt;=4,YEAR(G347),YEAR(G347)-1),'FY Deadlines'!$F$5:$F$14)-Setup!$B$24))</f>
        <v/>
      </c>
      <c r="Q347" s="113"/>
      <c r="R347" s="115"/>
    </row>
    <row r="348" spans="1:18" ht="15" customHeight="1" x14ac:dyDescent="0.25">
      <c r="A348" s="109"/>
      <c r="B348" s="110"/>
      <c r="C348" s="110"/>
      <c r="D348" s="110"/>
      <c r="E348" s="110"/>
      <c r="F348" s="110"/>
      <c r="G348" s="111"/>
      <c r="H348" s="112"/>
      <c r="I348" s="113"/>
      <c r="J348" s="113"/>
      <c r="K348" s="110"/>
      <c r="L348" s="110"/>
      <c r="M348" s="111"/>
      <c r="N348" s="111"/>
      <c r="O348" s="114" t="str">
        <f>IF(M348="","",Setup!$B$24-M348)</f>
        <v/>
      </c>
      <c r="P348" s="114" t="str">
        <f>IF(G348="","",IF(SUMIF('FY Deadlines'!$A$5:$A$14,IF(MONTH(G348)&gt;=4,YEAR(G348),YEAR(G348)-1),'FY Deadlines'!$F$5:$F$14)=0,"REVIEW FY",SUMIF('FY Deadlines'!$A$5:$A$14,IF(MONTH(G348)&gt;=4,YEAR(G348),YEAR(G348)-1),'FY Deadlines'!$F$5:$F$14)-Setup!$B$24))</f>
        <v/>
      </c>
      <c r="Q348" s="113"/>
      <c r="R348" s="115"/>
    </row>
    <row r="349" spans="1:18" ht="15" customHeight="1" x14ac:dyDescent="0.25">
      <c r="A349" s="109"/>
      <c r="B349" s="110"/>
      <c r="C349" s="110"/>
      <c r="D349" s="110"/>
      <c r="E349" s="110"/>
      <c r="F349" s="110"/>
      <c r="G349" s="111"/>
      <c r="H349" s="112"/>
      <c r="I349" s="113"/>
      <c r="J349" s="113"/>
      <c r="K349" s="110"/>
      <c r="L349" s="110"/>
      <c r="M349" s="111"/>
      <c r="N349" s="111"/>
      <c r="O349" s="114" t="str">
        <f>IF(M349="","",Setup!$B$24-M349)</f>
        <v/>
      </c>
      <c r="P349" s="114" t="str">
        <f>IF(G349="","",IF(SUMIF('FY Deadlines'!$A$5:$A$14,IF(MONTH(G349)&gt;=4,YEAR(G349),YEAR(G349)-1),'FY Deadlines'!$F$5:$F$14)=0,"REVIEW FY",SUMIF('FY Deadlines'!$A$5:$A$14,IF(MONTH(G349)&gt;=4,YEAR(G349),YEAR(G349)-1),'FY Deadlines'!$F$5:$F$14)-Setup!$B$24))</f>
        <v/>
      </c>
      <c r="Q349" s="113"/>
      <c r="R349" s="115"/>
    </row>
    <row r="350" spans="1:18" ht="15" customHeight="1" x14ac:dyDescent="0.25">
      <c r="A350" s="109"/>
      <c r="B350" s="110"/>
      <c r="C350" s="110"/>
      <c r="D350" s="110"/>
      <c r="E350" s="110"/>
      <c r="F350" s="110"/>
      <c r="G350" s="111"/>
      <c r="H350" s="112"/>
      <c r="I350" s="113"/>
      <c r="J350" s="113"/>
      <c r="K350" s="110"/>
      <c r="L350" s="110"/>
      <c r="M350" s="111"/>
      <c r="N350" s="111"/>
      <c r="O350" s="114" t="str">
        <f>IF(M350="","",Setup!$B$24-M350)</f>
        <v/>
      </c>
      <c r="P350" s="114" t="str">
        <f>IF(G350="","",IF(SUMIF('FY Deadlines'!$A$5:$A$14,IF(MONTH(G350)&gt;=4,YEAR(G350),YEAR(G350)-1),'FY Deadlines'!$F$5:$F$14)=0,"REVIEW FY",SUMIF('FY Deadlines'!$A$5:$A$14,IF(MONTH(G350)&gt;=4,YEAR(G350),YEAR(G350)-1),'FY Deadlines'!$F$5:$F$14)-Setup!$B$24))</f>
        <v/>
      </c>
      <c r="Q350" s="113"/>
      <c r="R350" s="115"/>
    </row>
    <row r="351" spans="1:18" ht="15" customHeight="1" x14ac:dyDescent="0.25">
      <c r="A351" s="109"/>
      <c r="B351" s="110"/>
      <c r="C351" s="110"/>
      <c r="D351" s="110"/>
      <c r="E351" s="110"/>
      <c r="F351" s="110"/>
      <c r="G351" s="111"/>
      <c r="H351" s="112"/>
      <c r="I351" s="113"/>
      <c r="J351" s="113"/>
      <c r="K351" s="110"/>
      <c r="L351" s="110"/>
      <c r="M351" s="111"/>
      <c r="N351" s="111"/>
      <c r="O351" s="114" t="str">
        <f>IF(M351="","",Setup!$B$24-M351)</f>
        <v/>
      </c>
      <c r="P351" s="114" t="str">
        <f>IF(G351="","",IF(SUMIF('FY Deadlines'!$A$5:$A$14,IF(MONTH(G351)&gt;=4,YEAR(G351),YEAR(G351)-1),'FY Deadlines'!$F$5:$F$14)=0,"REVIEW FY",SUMIF('FY Deadlines'!$A$5:$A$14,IF(MONTH(G351)&gt;=4,YEAR(G351),YEAR(G351)-1),'FY Deadlines'!$F$5:$F$14)-Setup!$B$24))</f>
        <v/>
      </c>
      <c r="Q351" s="113"/>
      <c r="R351" s="115"/>
    </row>
    <row r="352" spans="1:18" ht="15" customHeight="1" x14ac:dyDescent="0.25">
      <c r="A352" s="109"/>
      <c r="B352" s="110"/>
      <c r="C352" s="110"/>
      <c r="D352" s="110"/>
      <c r="E352" s="110"/>
      <c r="F352" s="110"/>
      <c r="G352" s="111"/>
      <c r="H352" s="112"/>
      <c r="I352" s="113"/>
      <c r="J352" s="113"/>
      <c r="K352" s="110"/>
      <c r="L352" s="110"/>
      <c r="M352" s="111"/>
      <c r="N352" s="111"/>
      <c r="O352" s="114" t="str">
        <f>IF(M352="","",Setup!$B$24-M352)</f>
        <v/>
      </c>
      <c r="P352" s="114" t="str">
        <f>IF(G352="","",IF(SUMIF('FY Deadlines'!$A$5:$A$14,IF(MONTH(G352)&gt;=4,YEAR(G352),YEAR(G352)-1),'FY Deadlines'!$F$5:$F$14)=0,"REVIEW FY",SUMIF('FY Deadlines'!$A$5:$A$14,IF(MONTH(G352)&gt;=4,YEAR(G352),YEAR(G352)-1),'FY Deadlines'!$F$5:$F$14)-Setup!$B$24))</f>
        <v/>
      </c>
      <c r="Q352" s="113"/>
      <c r="R352" s="115"/>
    </row>
    <row r="353" spans="1:18" ht="15" customHeight="1" x14ac:dyDescent="0.25">
      <c r="A353" s="109"/>
      <c r="B353" s="110"/>
      <c r="C353" s="110"/>
      <c r="D353" s="110"/>
      <c r="E353" s="110"/>
      <c r="F353" s="110"/>
      <c r="G353" s="111"/>
      <c r="H353" s="112"/>
      <c r="I353" s="113"/>
      <c r="J353" s="113"/>
      <c r="K353" s="110"/>
      <c r="L353" s="110"/>
      <c r="M353" s="111"/>
      <c r="N353" s="111"/>
      <c r="O353" s="114" t="str">
        <f>IF(M353="","",Setup!$B$24-M353)</f>
        <v/>
      </c>
      <c r="P353" s="114" t="str">
        <f>IF(G353="","",IF(SUMIF('FY Deadlines'!$A$5:$A$14,IF(MONTH(G353)&gt;=4,YEAR(G353),YEAR(G353)-1),'FY Deadlines'!$F$5:$F$14)=0,"REVIEW FY",SUMIF('FY Deadlines'!$A$5:$A$14,IF(MONTH(G353)&gt;=4,YEAR(G353),YEAR(G353)-1),'FY Deadlines'!$F$5:$F$14)-Setup!$B$24))</f>
        <v/>
      </c>
      <c r="Q353" s="113"/>
      <c r="R353" s="115"/>
    </row>
    <row r="354" spans="1:18" ht="15" customHeight="1" x14ac:dyDescent="0.25">
      <c r="A354" s="109"/>
      <c r="B354" s="110"/>
      <c r="C354" s="110"/>
      <c r="D354" s="110"/>
      <c r="E354" s="110"/>
      <c r="F354" s="110"/>
      <c r="G354" s="111"/>
      <c r="H354" s="112"/>
      <c r="I354" s="113"/>
      <c r="J354" s="113"/>
      <c r="K354" s="110"/>
      <c r="L354" s="110"/>
      <c r="M354" s="111"/>
      <c r="N354" s="111"/>
      <c r="O354" s="114" t="str">
        <f>IF(M354="","",Setup!$B$24-M354)</f>
        <v/>
      </c>
      <c r="P354" s="114" t="str">
        <f>IF(G354="","",IF(SUMIF('FY Deadlines'!$A$5:$A$14,IF(MONTH(G354)&gt;=4,YEAR(G354),YEAR(G354)-1),'FY Deadlines'!$F$5:$F$14)=0,"REVIEW FY",SUMIF('FY Deadlines'!$A$5:$A$14,IF(MONTH(G354)&gt;=4,YEAR(G354),YEAR(G354)-1),'FY Deadlines'!$F$5:$F$14)-Setup!$B$24))</f>
        <v/>
      </c>
      <c r="Q354" s="113"/>
      <c r="R354" s="115"/>
    </row>
    <row r="355" spans="1:18" ht="15" customHeight="1" x14ac:dyDescent="0.25">
      <c r="A355" s="109"/>
      <c r="B355" s="110"/>
      <c r="C355" s="110"/>
      <c r="D355" s="110"/>
      <c r="E355" s="110"/>
      <c r="F355" s="110"/>
      <c r="G355" s="111"/>
      <c r="H355" s="112"/>
      <c r="I355" s="113"/>
      <c r="J355" s="113"/>
      <c r="K355" s="110"/>
      <c r="L355" s="110"/>
      <c r="M355" s="111"/>
      <c r="N355" s="111"/>
      <c r="O355" s="114" t="str">
        <f>IF(M355="","",Setup!$B$24-M355)</f>
        <v/>
      </c>
      <c r="P355" s="114" t="str">
        <f>IF(G355="","",IF(SUMIF('FY Deadlines'!$A$5:$A$14,IF(MONTH(G355)&gt;=4,YEAR(G355),YEAR(G355)-1),'FY Deadlines'!$F$5:$F$14)=0,"REVIEW FY",SUMIF('FY Deadlines'!$A$5:$A$14,IF(MONTH(G355)&gt;=4,YEAR(G355),YEAR(G355)-1),'FY Deadlines'!$F$5:$F$14)-Setup!$B$24))</f>
        <v/>
      </c>
      <c r="Q355" s="113"/>
      <c r="R355" s="115"/>
    </row>
    <row r="356" spans="1:18" ht="15" customHeight="1" x14ac:dyDescent="0.25">
      <c r="A356" s="109"/>
      <c r="B356" s="110"/>
      <c r="C356" s="110"/>
      <c r="D356" s="110"/>
      <c r="E356" s="110"/>
      <c r="F356" s="110"/>
      <c r="G356" s="111"/>
      <c r="H356" s="112"/>
      <c r="I356" s="113"/>
      <c r="J356" s="113"/>
      <c r="K356" s="110"/>
      <c r="L356" s="110"/>
      <c r="M356" s="111"/>
      <c r="N356" s="111"/>
      <c r="O356" s="114" t="str">
        <f>IF(M356="","",Setup!$B$24-M356)</f>
        <v/>
      </c>
      <c r="P356" s="114" t="str">
        <f>IF(G356="","",IF(SUMIF('FY Deadlines'!$A$5:$A$14,IF(MONTH(G356)&gt;=4,YEAR(G356),YEAR(G356)-1),'FY Deadlines'!$F$5:$F$14)=0,"REVIEW FY",SUMIF('FY Deadlines'!$A$5:$A$14,IF(MONTH(G356)&gt;=4,YEAR(G356),YEAR(G356)-1),'FY Deadlines'!$F$5:$F$14)-Setup!$B$24))</f>
        <v/>
      </c>
      <c r="Q356" s="113"/>
      <c r="R356" s="115"/>
    </row>
    <row r="357" spans="1:18" ht="15" customHeight="1" x14ac:dyDescent="0.25">
      <c r="A357" s="109"/>
      <c r="B357" s="110"/>
      <c r="C357" s="110"/>
      <c r="D357" s="110"/>
      <c r="E357" s="110"/>
      <c r="F357" s="110"/>
      <c r="G357" s="111"/>
      <c r="H357" s="112"/>
      <c r="I357" s="113"/>
      <c r="J357" s="113"/>
      <c r="K357" s="110"/>
      <c r="L357" s="110"/>
      <c r="M357" s="111"/>
      <c r="N357" s="111"/>
      <c r="O357" s="114" t="str">
        <f>IF(M357="","",Setup!$B$24-M357)</f>
        <v/>
      </c>
      <c r="P357" s="114" t="str">
        <f>IF(G357="","",IF(SUMIF('FY Deadlines'!$A$5:$A$14,IF(MONTH(G357)&gt;=4,YEAR(G357),YEAR(G357)-1),'FY Deadlines'!$F$5:$F$14)=0,"REVIEW FY",SUMIF('FY Deadlines'!$A$5:$A$14,IF(MONTH(G357)&gt;=4,YEAR(G357),YEAR(G357)-1),'FY Deadlines'!$F$5:$F$14)-Setup!$B$24))</f>
        <v/>
      </c>
      <c r="Q357" s="113"/>
      <c r="R357" s="115"/>
    </row>
    <row r="358" spans="1:18" ht="15" customHeight="1" x14ac:dyDescent="0.25">
      <c r="A358" s="109"/>
      <c r="B358" s="110"/>
      <c r="C358" s="110"/>
      <c r="D358" s="110"/>
      <c r="E358" s="110"/>
      <c r="F358" s="110"/>
      <c r="G358" s="111"/>
      <c r="H358" s="112"/>
      <c r="I358" s="113"/>
      <c r="J358" s="113"/>
      <c r="K358" s="110"/>
      <c r="L358" s="110"/>
      <c r="M358" s="111"/>
      <c r="N358" s="111"/>
      <c r="O358" s="114" t="str">
        <f>IF(M358="","",Setup!$B$24-M358)</f>
        <v/>
      </c>
      <c r="P358" s="114" t="str">
        <f>IF(G358="","",IF(SUMIF('FY Deadlines'!$A$5:$A$14,IF(MONTH(G358)&gt;=4,YEAR(G358),YEAR(G358)-1),'FY Deadlines'!$F$5:$F$14)=0,"REVIEW FY",SUMIF('FY Deadlines'!$A$5:$A$14,IF(MONTH(G358)&gt;=4,YEAR(G358),YEAR(G358)-1),'FY Deadlines'!$F$5:$F$14)-Setup!$B$24))</f>
        <v/>
      </c>
      <c r="Q358" s="113"/>
      <c r="R358" s="115"/>
    </row>
    <row r="359" spans="1:18" ht="15" customHeight="1" x14ac:dyDescent="0.25">
      <c r="A359" s="109"/>
      <c r="B359" s="110"/>
      <c r="C359" s="110"/>
      <c r="D359" s="110"/>
      <c r="E359" s="110"/>
      <c r="F359" s="110"/>
      <c r="G359" s="111"/>
      <c r="H359" s="112"/>
      <c r="I359" s="113"/>
      <c r="J359" s="113"/>
      <c r="K359" s="110"/>
      <c r="L359" s="110"/>
      <c r="M359" s="111"/>
      <c r="N359" s="111"/>
      <c r="O359" s="114" t="str">
        <f>IF(M359="","",Setup!$B$24-M359)</f>
        <v/>
      </c>
      <c r="P359" s="114" t="str">
        <f>IF(G359="","",IF(SUMIF('FY Deadlines'!$A$5:$A$14,IF(MONTH(G359)&gt;=4,YEAR(G359),YEAR(G359)-1),'FY Deadlines'!$F$5:$F$14)=0,"REVIEW FY",SUMIF('FY Deadlines'!$A$5:$A$14,IF(MONTH(G359)&gt;=4,YEAR(G359),YEAR(G359)-1),'FY Deadlines'!$F$5:$F$14)-Setup!$B$24))</f>
        <v/>
      </c>
      <c r="Q359" s="113"/>
      <c r="R359" s="115"/>
    </row>
    <row r="360" spans="1:18" ht="15" customHeight="1" x14ac:dyDescent="0.25">
      <c r="A360" s="109"/>
      <c r="B360" s="110"/>
      <c r="C360" s="110"/>
      <c r="D360" s="110"/>
      <c r="E360" s="110"/>
      <c r="F360" s="110"/>
      <c r="G360" s="111"/>
      <c r="H360" s="112"/>
      <c r="I360" s="113"/>
      <c r="J360" s="113"/>
      <c r="K360" s="110"/>
      <c r="L360" s="110"/>
      <c r="M360" s="111"/>
      <c r="N360" s="111"/>
      <c r="O360" s="114" t="str">
        <f>IF(M360="","",Setup!$B$24-M360)</f>
        <v/>
      </c>
      <c r="P360" s="114" t="str">
        <f>IF(G360="","",IF(SUMIF('FY Deadlines'!$A$5:$A$14,IF(MONTH(G360)&gt;=4,YEAR(G360),YEAR(G360)-1),'FY Deadlines'!$F$5:$F$14)=0,"REVIEW FY",SUMIF('FY Deadlines'!$A$5:$A$14,IF(MONTH(G360)&gt;=4,YEAR(G360),YEAR(G360)-1),'FY Deadlines'!$F$5:$F$14)-Setup!$B$24))</f>
        <v/>
      </c>
      <c r="Q360" s="113"/>
      <c r="R360" s="115"/>
    </row>
    <row r="361" spans="1:18" ht="15" customHeight="1" x14ac:dyDescent="0.25">
      <c r="A361" s="109"/>
      <c r="B361" s="110"/>
      <c r="C361" s="110"/>
      <c r="D361" s="110"/>
      <c r="E361" s="110"/>
      <c r="F361" s="110"/>
      <c r="G361" s="111"/>
      <c r="H361" s="112"/>
      <c r="I361" s="113"/>
      <c r="J361" s="113"/>
      <c r="K361" s="110"/>
      <c r="L361" s="110"/>
      <c r="M361" s="111"/>
      <c r="N361" s="111"/>
      <c r="O361" s="114" t="str">
        <f>IF(M361="","",Setup!$B$24-M361)</f>
        <v/>
      </c>
      <c r="P361" s="114" t="str">
        <f>IF(G361="","",IF(SUMIF('FY Deadlines'!$A$5:$A$14,IF(MONTH(G361)&gt;=4,YEAR(G361),YEAR(G361)-1),'FY Deadlines'!$F$5:$F$14)=0,"REVIEW FY",SUMIF('FY Deadlines'!$A$5:$A$14,IF(MONTH(G361)&gt;=4,YEAR(G361),YEAR(G361)-1),'FY Deadlines'!$F$5:$F$14)-Setup!$B$24))</f>
        <v/>
      </c>
      <c r="Q361" s="113"/>
      <c r="R361" s="115"/>
    </row>
    <row r="362" spans="1:18" ht="15" customHeight="1" x14ac:dyDescent="0.25">
      <c r="A362" s="109"/>
      <c r="B362" s="110"/>
      <c r="C362" s="110"/>
      <c r="D362" s="110"/>
      <c r="E362" s="110"/>
      <c r="F362" s="110"/>
      <c r="G362" s="111"/>
      <c r="H362" s="112"/>
      <c r="I362" s="113"/>
      <c r="J362" s="113"/>
      <c r="K362" s="110"/>
      <c r="L362" s="110"/>
      <c r="M362" s="111"/>
      <c r="N362" s="111"/>
      <c r="O362" s="114" t="str">
        <f>IF(M362="","",Setup!$B$24-M362)</f>
        <v/>
      </c>
      <c r="P362" s="114" t="str">
        <f>IF(G362="","",IF(SUMIF('FY Deadlines'!$A$5:$A$14,IF(MONTH(G362)&gt;=4,YEAR(G362),YEAR(G362)-1),'FY Deadlines'!$F$5:$F$14)=0,"REVIEW FY",SUMIF('FY Deadlines'!$A$5:$A$14,IF(MONTH(G362)&gt;=4,YEAR(G362),YEAR(G362)-1),'FY Deadlines'!$F$5:$F$14)-Setup!$B$24))</f>
        <v/>
      </c>
      <c r="Q362" s="113"/>
      <c r="R362" s="115"/>
    </row>
    <row r="363" spans="1:18" ht="15" customHeight="1" x14ac:dyDescent="0.25">
      <c r="A363" s="109"/>
      <c r="B363" s="110"/>
      <c r="C363" s="110"/>
      <c r="D363" s="110"/>
      <c r="E363" s="110"/>
      <c r="F363" s="110"/>
      <c r="G363" s="111"/>
      <c r="H363" s="112"/>
      <c r="I363" s="113"/>
      <c r="J363" s="113"/>
      <c r="K363" s="110"/>
      <c r="L363" s="110"/>
      <c r="M363" s="111"/>
      <c r="N363" s="111"/>
      <c r="O363" s="114" t="str">
        <f>IF(M363="","",Setup!$B$24-M363)</f>
        <v/>
      </c>
      <c r="P363" s="114" t="str">
        <f>IF(G363="","",IF(SUMIF('FY Deadlines'!$A$5:$A$14,IF(MONTH(G363)&gt;=4,YEAR(G363),YEAR(G363)-1),'FY Deadlines'!$F$5:$F$14)=0,"REVIEW FY",SUMIF('FY Deadlines'!$A$5:$A$14,IF(MONTH(G363)&gt;=4,YEAR(G363),YEAR(G363)-1),'FY Deadlines'!$F$5:$F$14)-Setup!$B$24))</f>
        <v/>
      </c>
      <c r="Q363" s="113"/>
      <c r="R363" s="115"/>
    </row>
    <row r="364" spans="1:18" ht="15" customHeight="1" x14ac:dyDescent="0.25">
      <c r="A364" s="109"/>
      <c r="B364" s="110"/>
      <c r="C364" s="110"/>
      <c r="D364" s="110"/>
      <c r="E364" s="110"/>
      <c r="F364" s="110"/>
      <c r="G364" s="111"/>
      <c r="H364" s="112"/>
      <c r="I364" s="113"/>
      <c r="J364" s="113"/>
      <c r="K364" s="110"/>
      <c r="L364" s="110"/>
      <c r="M364" s="111"/>
      <c r="N364" s="111"/>
      <c r="O364" s="114" t="str">
        <f>IF(M364="","",Setup!$B$24-M364)</f>
        <v/>
      </c>
      <c r="P364" s="114" t="str">
        <f>IF(G364="","",IF(SUMIF('FY Deadlines'!$A$5:$A$14,IF(MONTH(G364)&gt;=4,YEAR(G364),YEAR(G364)-1),'FY Deadlines'!$F$5:$F$14)=0,"REVIEW FY",SUMIF('FY Deadlines'!$A$5:$A$14,IF(MONTH(G364)&gt;=4,YEAR(G364),YEAR(G364)-1),'FY Deadlines'!$F$5:$F$14)-Setup!$B$24))</f>
        <v/>
      </c>
      <c r="Q364" s="113"/>
      <c r="R364" s="115"/>
    </row>
    <row r="365" spans="1:18" ht="15" customHeight="1" x14ac:dyDescent="0.25">
      <c r="A365" s="109"/>
      <c r="B365" s="110"/>
      <c r="C365" s="110"/>
      <c r="D365" s="110"/>
      <c r="E365" s="110"/>
      <c r="F365" s="110"/>
      <c r="G365" s="111"/>
      <c r="H365" s="112"/>
      <c r="I365" s="113"/>
      <c r="J365" s="113"/>
      <c r="K365" s="110"/>
      <c r="L365" s="110"/>
      <c r="M365" s="111"/>
      <c r="N365" s="111"/>
      <c r="O365" s="114" t="str">
        <f>IF(M365="","",Setup!$B$24-M365)</f>
        <v/>
      </c>
      <c r="P365" s="114" t="str">
        <f>IF(G365="","",IF(SUMIF('FY Deadlines'!$A$5:$A$14,IF(MONTH(G365)&gt;=4,YEAR(G365),YEAR(G365)-1),'FY Deadlines'!$F$5:$F$14)=0,"REVIEW FY",SUMIF('FY Deadlines'!$A$5:$A$14,IF(MONTH(G365)&gt;=4,YEAR(G365),YEAR(G365)-1),'FY Deadlines'!$F$5:$F$14)-Setup!$B$24))</f>
        <v/>
      </c>
      <c r="Q365" s="113"/>
      <c r="R365" s="115"/>
    </row>
    <row r="366" spans="1:18" ht="15" customHeight="1" x14ac:dyDescent="0.25">
      <c r="A366" s="109"/>
      <c r="B366" s="110"/>
      <c r="C366" s="110"/>
      <c r="D366" s="110"/>
      <c r="E366" s="110"/>
      <c r="F366" s="110"/>
      <c r="G366" s="111"/>
      <c r="H366" s="112"/>
      <c r="I366" s="113"/>
      <c r="J366" s="113"/>
      <c r="K366" s="110"/>
      <c r="L366" s="110"/>
      <c r="M366" s="111"/>
      <c r="N366" s="111"/>
      <c r="O366" s="114" t="str">
        <f>IF(M366="","",Setup!$B$24-M366)</f>
        <v/>
      </c>
      <c r="P366" s="114" t="str">
        <f>IF(G366="","",IF(SUMIF('FY Deadlines'!$A$5:$A$14,IF(MONTH(G366)&gt;=4,YEAR(G366),YEAR(G366)-1),'FY Deadlines'!$F$5:$F$14)=0,"REVIEW FY",SUMIF('FY Deadlines'!$A$5:$A$14,IF(MONTH(G366)&gt;=4,YEAR(G366),YEAR(G366)-1),'FY Deadlines'!$F$5:$F$14)-Setup!$B$24))</f>
        <v/>
      </c>
      <c r="Q366" s="113"/>
      <c r="R366" s="115"/>
    </row>
    <row r="367" spans="1:18" ht="15" customHeight="1" x14ac:dyDescent="0.25">
      <c r="A367" s="109"/>
      <c r="B367" s="110"/>
      <c r="C367" s="110"/>
      <c r="D367" s="110"/>
      <c r="E367" s="110"/>
      <c r="F367" s="110"/>
      <c r="G367" s="111"/>
      <c r="H367" s="112"/>
      <c r="I367" s="113"/>
      <c r="J367" s="113"/>
      <c r="K367" s="110"/>
      <c r="L367" s="110"/>
      <c r="M367" s="111"/>
      <c r="N367" s="111"/>
      <c r="O367" s="114" t="str">
        <f>IF(M367="","",Setup!$B$24-M367)</f>
        <v/>
      </c>
      <c r="P367" s="114" t="str">
        <f>IF(G367="","",IF(SUMIF('FY Deadlines'!$A$5:$A$14,IF(MONTH(G367)&gt;=4,YEAR(G367),YEAR(G367)-1),'FY Deadlines'!$F$5:$F$14)=0,"REVIEW FY",SUMIF('FY Deadlines'!$A$5:$A$14,IF(MONTH(G367)&gt;=4,YEAR(G367),YEAR(G367)-1),'FY Deadlines'!$F$5:$F$14)-Setup!$B$24))</f>
        <v/>
      </c>
      <c r="Q367" s="113"/>
      <c r="R367" s="115"/>
    </row>
    <row r="368" spans="1:18" ht="15" customHeight="1" x14ac:dyDescent="0.25">
      <c r="A368" s="109"/>
      <c r="B368" s="110"/>
      <c r="C368" s="110"/>
      <c r="D368" s="110"/>
      <c r="E368" s="110"/>
      <c r="F368" s="110"/>
      <c r="G368" s="111"/>
      <c r="H368" s="112"/>
      <c r="I368" s="113"/>
      <c r="J368" s="113"/>
      <c r="K368" s="110"/>
      <c r="L368" s="110"/>
      <c r="M368" s="111"/>
      <c r="N368" s="111"/>
      <c r="O368" s="114" t="str">
        <f>IF(M368="","",Setup!$B$24-M368)</f>
        <v/>
      </c>
      <c r="P368" s="114" t="str">
        <f>IF(G368="","",IF(SUMIF('FY Deadlines'!$A$5:$A$14,IF(MONTH(G368)&gt;=4,YEAR(G368),YEAR(G368)-1),'FY Deadlines'!$F$5:$F$14)=0,"REVIEW FY",SUMIF('FY Deadlines'!$A$5:$A$14,IF(MONTH(G368)&gt;=4,YEAR(G368),YEAR(G368)-1),'FY Deadlines'!$F$5:$F$14)-Setup!$B$24))</f>
        <v/>
      </c>
      <c r="Q368" s="113"/>
      <c r="R368" s="115"/>
    </row>
    <row r="369" spans="1:18" ht="15" customHeight="1" x14ac:dyDescent="0.25">
      <c r="A369" s="109"/>
      <c r="B369" s="110"/>
      <c r="C369" s="110"/>
      <c r="D369" s="110"/>
      <c r="E369" s="110"/>
      <c r="F369" s="110"/>
      <c r="G369" s="111"/>
      <c r="H369" s="112"/>
      <c r="I369" s="113"/>
      <c r="J369" s="113"/>
      <c r="K369" s="110"/>
      <c r="L369" s="110"/>
      <c r="M369" s="111"/>
      <c r="N369" s="111"/>
      <c r="O369" s="114" t="str">
        <f>IF(M369="","",Setup!$B$24-M369)</f>
        <v/>
      </c>
      <c r="P369" s="114" t="str">
        <f>IF(G369="","",IF(SUMIF('FY Deadlines'!$A$5:$A$14,IF(MONTH(G369)&gt;=4,YEAR(G369),YEAR(G369)-1),'FY Deadlines'!$F$5:$F$14)=0,"REVIEW FY",SUMIF('FY Deadlines'!$A$5:$A$14,IF(MONTH(G369)&gt;=4,YEAR(G369),YEAR(G369)-1),'FY Deadlines'!$F$5:$F$14)-Setup!$B$24))</f>
        <v/>
      </c>
      <c r="Q369" s="113"/>
      <c r="R369" s="115"/>
    </row>
    <row r="370" spans="1:18" ht="15" customHeight="1" x14ac:dyDescent="0.25">
      <c r="A370" s="109"/>
      <c r="B370" s="110"/>
      <c r="C370" s="110"/>
      <c r="D370" s="110"/>
      <c r="E370" s="110"/>
      <c r="F370" s="110"/>
      <c r="G370" s="111"/>
      <c r="H370" s="112"/>
      <c r="I370" s="113"/>
      <c r="J370" s="113"/>
      <c r="K370" s="110"/>
      <c r="L370" s="110"/>
      <c r="M370" s="111"/>
      <c r="N370" s="111"/>
      <c r="O370" s="114" t="str">
        <f>IF(M370="","",Setup!$B$24-M370)</f>
        <v/>
      </c>
      <c r="P370" s="114" t="str">
        <f>IF(G370="","",IF(SUMIF('FY Deadlines'!$A$5:$A$14,IF(MONTH(G370)&gt;=4,YEAR(G370),YEAR(G370)-1),'FY Deadlines'!$F$5:$F$14)=0,"REVIEW FY",SUMIF('FY Deadlines'!$A$5:$A$14,IF(MONTH(G370)&gt;=4,YEAR(G370),YEAR(G370)-1),'FY Deadlines'!$F$5:$F$14)-Setup!$B$24))</f>
        <v/>
      </c>
      <c r="Q370" s="113"/>
      <c r="R370" s="115"/>
    </row>
    <row r="371" spans="1:18" ht="15" customHeight="1" x14ac:dyDescent="0.25">
      <c r="A371" s="109"/>
      <c r="B371" s="110"/>
      <c r="C371" s="110"/>
      <c r="D371" s="110"/>
      <c r="E371" s="110"/>
      <c r="F371" s="110"/>
      <c r="G371" s="111"/>
      <c r="H371" s="112"/>
      <c r="I371" s="113"/>
      <c r="J371" s="113"/>
      <c r="K371" s="110"/>
      <c r="L371" s="110"/>
      <c r="M371" s="111"/>
      <c r="N371" s="111"/>
      <c r="O371" s="114" t="str">
        <f>IF(M371="","",Setup!$B$24-M371)</f>
        <v/>
      </c>
      <c r="P371" s="114" t="str">
        <f>IF(G371="","",IF(SUMIF('FY Deadlines'!$A$5:$A$14,IF(MONTH(G371)&gt;=4,YEAR(G371),YEAR(G371)-1),'FY Deadlines'!$F$5:$F$14)=0,"REVIEW FY",SUMIF('FY Deadlines'!$A$5:$A$14,IF(MONTH(G371)&gt;=4,YEAR(G371),YEAR(G371)-1),'FY Deadlines'!$F$5:$F$14)-Setup!$B$24))</f>
        <v/>
      </c>
      <c r="Q371" s="113"/>
      <c r="R371" s="115"/>
    </row>
    <row r="372" spans="1:18" ht="15" customHeight="1" x14ac:dyDescent="0.25">
      <c r="A372" s="109"/>
      <c r="B372" s="110"/>
      <c r="C372" s="110"/>
      <c r="D372" s="110"/>
      <c r="E372" s="110"/>
      <c r="F372" s="110"/>
      <c r="G372" s="111"/>
      <c r="H372" s="112"/>
      <c r="I372" s="113"/>
      <c r="J372" s="113"/>
      <c r="K372" s="110"/>
      <c r="L372" s="110"/>
      <c r="M372" s="111"/>
      <c r="N372" s="111"/>
      <c r="O372" s="114" t="str">
        <f>IF(M372="","",Setup!$B$24-M372)</f>
        <v/>
      </c>
      <c r="P372" s="114" t="str">
        <f>IF(G372="","",IF(SUMIF('FY Deadlines'!$A$5:$A$14,IF(MONTH(G372)&gt;=4,YEAR(G372),YEAR(G372)-1),'FY Deadlines'!$F$5:$F$14)=0,"REVIEW FY",SUMIF('FY Deadlines'!$A$5:$A$14,IF(MONTH(G372)&gt;=4,YEAR(G372),YEAR(G372)-1),'FY Deadlines'!$F$5:$F$14)-Setup!$B$24))</f>
        <v/>
      </c>
      <c r="Q372" s="113"/>
      <c r="R372" s="115"/>
    </row>
    <row r="373" spans="1:18" ht="15" customHeight="1" x14ac:dyDescent="0.25">
      <c r="A373" s="109"/>
      <c r="B373" s="110"/>
      <c r="C373" s="110"/>
      <c r="D373" s="110"/>
      <c r="E373" s="110"/>
      <c r="F373" s="110"/>
      <c r="G373" s="111"/>
      <c r="H373" s="112"/>
      <c r="I373" s="113"/>
      <c r="J373" s="113"/>
      <c r="K373" s="110"/>
      <c r="L373" s="110"/>
      <c r="M373" s="111"/>
      <c r="N373" s="111"/>
      <c r="O373" s="114" t="str">
        <f>IF(M373="","",Setup!$B$24-M373)</f>
        <v/>
      </c>
      <c r="P373" s="114" t="str">
        <f>IF(G373="","",IF(SUMIF('FY Deadlines'!$A$5:$A$14,IF(MONTH(G373)&gt;=4,YEAR(G373),YEAR(G373)-1),'FY Deadlines'!$F$5:$F$14)=0,"REVIEW FY",SUMIF('FY Deadlines'!$A$5:$A$14,IF(MONTH(G373)&gt;=4,YEAR(G373),YEAR(G373)-1),'FY Deadlines'!$F$5:$F$14)-Setup!$B$24))</f>
        <v/>
      </c>
      <c r="Q373" s="113"/>
      <c r="R373" s="115"/>
    </row>
    <row r="374" spans="1:18" ht="15" customHeight="1" x14ac:dyDescent="0.25">
      <c r="A374" s="109"/>
      <c r="B374" s="110"/>
      <c r="C374" s="110"/>
      <c r="D374" s="110"/>
      <c r="E374" s="110"/>
      <c r="F374" s="110"/>
      <c r="G374" s="111"/>
      <c r="H374" s="112"/>
      <c r="I374" s="113"/>
      <c r="J374" s="113"/>
      <c r="K374" s="110"/>
      <c r="L374" s="110"/>
      <c r="M374" s="111"/>
      <c r="N374" s="111"/>
      <c r="O374" s="114" t="str">
        <f>IF(M374="","",Setup!$B$24-M374)</f>
        <v/>
      </c>
      <c r="P374" s="114" t="str">
        <f>IF(G374="","",IF(SUMIF('FY Deadlines'!$A$5:$A$14,IF(MONTH(G374)&gt;=4,YEAR(G374),YEAR(G374)-1),'FY Deadlines'!$F$5:$F$14)=0,"REVIEW FY",SUMIF('FY Deadlines'!$A$5:$A$14,IF(MONTH(G374)&gt;=4,YEAR(G374),YEAR(G374)-1),'FY Deadlines'!$F$5:$F$14)-Setup!$B$24))</f>
        <v/>
      </c>
      <c r="Q374" s="113"/>
      <c r="R374" s="115"/>
    </row>
    <row r="375" spans="1:18" ht="15" customHeight="1" x14ac:dyDescent="0.25">
      <c r="A375" s="109"/>
      <c r="B375" s="110"/>
      <c r="C375" s="110"/>
      <c r="D375" s="110"/>
      <c r="E375" s="110"/>
      <c r="F375" s="110"/>
      <c r="G375" s="111"/>
      <c r="H375" s="112"/>
      <c r="I375" s="113"/>
      <c r="J375" s="113"/>
      <c r="K375" s="110"/>
      <c r="L375" s="110"/>
      <c r="M375" s="111"/>
      <c r="N375" s="111"/>
      <c r="O375" s="114" t="str">
        <f>IF(M375="","",Setup!$B$24-M375)</f>
        <v/>
      </c>
      <c r="P375" s="114" t="str">
        <f>IF(G375="","",IF(SUMIF('FY Deadlines'!$A$5:$A$14,IF(MONTH(G375)&gt;=4,YEAR(G375),YEAR(G375)-1),'FY Deadlines'!$F$5:$F$14)=0,"REVIEW FY",SUMIF('FY Deadlines'!$A$5:$A$14,IF(MONTH(G375)&gt;=4,YEAR(G375),YEAR(G375)-1),'FY Deadlines'!$F$5:$F$14)-Setup!$B$24))</f>
        <v/>
      </c>
      <c r="Q375" s="113"/>
      <c r="R375" s="115"/>
    </row>
    <row r="376" spans="1:18" ht="15" customHeight="1" x14ac:dyDescent="0.25">
      <c r="A376" s="109"/>
      <c r="B376" s="110"/>
      <c r="C376" s="110"/>
      <c r="D376" s="110"/>
      <c r="E376" s="110"/>
      <c r="F376" s="110"/>
      <c r="G376" s="111"/>
      <c r="H376" s="112"/>
      <c r="I376" s="113"/>
      <c r="J376" s="113"/>
      <c r="K376" s="110"/>
      <c r="L376" s="110"/>
      <c r="M376" s="111"/>
      <c r="N376" s="111"/>
      <c r="O376" s="114" t="str">
        <f>IF(M376="","",Setup!$B$24-M376)</f>
        <v/>
      </c>
      <c r="P376" s="114" t="str">
        <f>IF(G376="","",IF(SUMIF('FY Deadlines'!$A$5:$A$14,IF(MONTH(G376)&gt;=4,YEAR(G376),YEAR(G376)-1),'FY Deadlines'!$F$5:$F$14)=0,"REVIEW FY",SUMIF('FY Deadlines'!$A$5:$A$14,IF(MONTH(G376)&gt;=4,YEAR(G376),YEAR(G376)-1),'FY Deadlines'!$F$5:$F$14)-Setup!$B$24))</f>
        <v/>
      </c>
      <c r="Q376" s="113"/>
      <c r="R376" s="115"/>
    </row>
    <row r="377" spans="1:18" ht="15" customHeight="1" x14ac:dyDescent="0.25">
      <c r="A377" s="109"/>
      <c r="B377" s="110"/>
      <c r="C377" s="110"/>
      <c r="D377" s="110"/>
      <c r="E377" s="110"/>
      <c r="F377" s="110"/>
      <c r="G377" s="111"/>
      <c r="H377" s="112"/>
      <c r="I377" s="113"/>
      <c r="J377" s="113"/>
      <c r="K377" s="110"/>
      <c r="L377" s="110"/>
      <c r="M377" s="111"/>
      <c r="N377" s="111"/>
      <c r="O377" s="114" t="str">
        <f>IF(M377="","",Setup!$B$24-M377)</f>
        <v/>
      </c>
      <c r="P377" s="114" t="str">
        <f>IF(G377="","",IF(SUMIF('FY Deadlines'!$A$5:$A$14,IF(MONTH(G377)&gt;=4,YEAR(G377),YEAR(G377)-1),'FY Deadlines'!$F$5:$F$14)=0,"REVIEW FY",SUMIF('FY Deadlines'!$A$5:$A$14,IF(MONTH(G377)&gt;=4,YEAR(G377),YEAR(G377)-1),'FY Deadlines'!$F$5:$F$14)-Setup!$B$24))</f>
        <v/>
      </c>
      <c r="Q377" s="113"/>
      <c r="R377" s="115"/>
    </row>
    <row r="378" spans="1:18" ht="15" customHeight="1" x14ac:dyDescent="0.25">
      <c r="A378" s="109"/>
      <c r="B378" s="110"/>
      <c r="C378" s="110"/>
      <c r="D378" s="110"/>
      <c r="E378" s="110"/>
      <c r="F378" s="110"/>
      <c r="G378" s="111"/>
      <c r="H378" s="112"/>
      <c r="I378" s="113"/>
      <c r="J378" s="113"/>
      <c r="K378" s="110"/>
      <c r="L378" s="110"/>
      <c r="M378" s="111"/>
      <c r="N378" s="111"/>
      <c r="O378" s="114" t="str">
        <f>IF(M378="","",Setup!$B$24-M378)</f>
        <v/>
      </c>
      <c r="P378" s="114" t="str">
        <f>IF(G378="","",IF(SUMIF('FY Deadlines'!$A$5:$A$14,IF(MONTH(G378)&gt;=4,YEAR(G378),YEAR(G378)-1),'FY Deadlines'!$F$5:$F$14)=0,"REVIEW FY",SUMIF('FY Deadlines'!$A$5:$A$14,IF(MONTH(G378)&gt;=4,YEAR(G378),YEAR(G378)-1),'FY Deadlines'!$F$5:$F$14)-Setup!$B$24))</f>
        <v/>
      </c>
      <c r="Q378" s="113"/>
      <c r="R378" s="115"/>
    </row>
    <row r="379" spans="1:18" ht="15" customHeight="1" x14ac:dyDescent="0.25">
      <c r="A379" s="109"/>
      <c r="B379" s="110"/>
      <c r="C379" s="110"/>
      <c r="D379" s="110"/>
      <c r="E379" s="110"/>
      <c r="F379" s="110"/>
      <c r="G379" s="111"/>
      <c r="H379" s="112"/>
      <c r="I379" s="113"/>
      <c r="J379" s="113"/>
      <c r="K379" s="110"/>
      <c r="L379" s="110"/>
      <c r="M379" s="111"/>
      <c r="N379" s="111"/>
      <c r="O379" s="114" t="str">
        <f>IF(M379="","",Setup!$B$24-M379)</f>
        <v/>
      </c>
      <c r="P379" s="114" t="str">
        <f>IF(G379="","",IF(SUMIF('FY Deadlines'!$A$5:$A$14,IF(MONTH(G379)&gt;=4,YEAR(G379),YEAR(G379)-1),'FY Deadlines'!$F$5:$F$14)=0,"REVIEW FY",SUMIF('FY Deadlines'!$A$5:$A$14,IF(MONTH(G379)&gt;=4,YEAR(G379),YEAR(G379)-1),'FY Deadlines'!$F$5:$F$14)-Setup!$B$24))</f>
        <v/>
      </c>
      <c r="Q379" s="113"/>
      <c r="R379" s="115"/>
    </row>
    <row r="380" spans="1:18" ht="15" customHeight="1" x14ac:dyDescent="0.25">
      <c r="A380" s="109"/>
      <c r="B380" s="110"/>
      <c r="C380" s="110"/>
      <c r="D380" s="110"/>
      <c r="E380" s="110"/>
      <c r="F380" s="110"/>
      <c r="G380" s="111"/>
      <c r="H380" s="112"/>
      <c r="I380" s="113"/>
      <c r="J380" s="113"/>
      <c r="K380" s="110"/>
      <c r="L380" s="110"/>
      <c r="M380" s="111"/>
      <c r="N380" s="111"/>
      <c r="O380" s="114" t="str">
        <f>IF(M380="","",Setup!$B$24-M380)</f>
        <v/>
      </c>
      <c r="P380" s="114" t="str">
        <f>IF(G380="","",IF(SUMIF('FY Deadlines'!$A$5:$A$14,IF(MONTH(G380)&gt;=4,YEAR(G380),YEAR(G380)-1),'FY Deadlines'!$F$5:$F$14)=0,"REVIEW FY",SUMIF('FY Deadlines'!$A$5:$A$14,IF(MONTH(G380)&gt;=4,YEAR(G380),YEAR(G380)-1),'FY Deadlines'!$F$5:$F$14)-Setup!$B$24))</f>
        <v/>
      </c>
      <c r="Q380" s="113"/>
      <c r="R380" s="115"/>
    </row>
    <row r="381" spans="1:18" ht="15" customHeight="1" x14ac:dyDescent="0.25">
      <c r="A381" s="109"/>
      <c r="B381" s="110"/>
      <c r="C381" s="110"/>
      <c r="D381" s="110"/>
      <c r="E381" s="110"/>
      <c r="F381" s="110"/>
      <c r="G381" s="111"/>
      <c r="H381" s="112"/>
      <c r="I381" s="113"/>
      <c r="J381" s="113"/>
      <c r="K381" s="110"/>
      <c r="L381" s="110"/>
      <c r="M381" s="111"/>
      <c r="N381" s="111"/>
      <c r="O381" s="114" t="str">
        <f>IF(M381="","",Setup!$B$24-M381)</f>
        <v/>
      </c>
      <c r="P381" s="114" t="str">
        <f>IF(G381="","",IF(SUMIF('FY Deadlines'!$A$5:$A$14,IF(MONTH(G381)&gt;=4,YEAR(G381),YEAR(G381)-1),'FY Deadlines'!$F$5:$F$14)=0,"REVIEW FY",SUMIF('FY Deadlines'!$A$5:$A$14,IF(MONTH(G381)&gt;=4,YEAR(G381),YEAR(G381)-1),'FY Deadlines'!$F$5:$F$14)-Setup!$B$24))</f>
        <v/>
      </c>
      <c r="Q381" s="113"/>
      <c r="R381" s="115"/>
    </row>
    <row r="382" spans="1:18" ht="15" customHeight="1" x14ac:dyDescent="0.25">
      <c r="A382" s="109"/>
      <c r="B382" s="110"/>
      <c r="C382" s="110"/>
      <c r="D382" s="110"/>
      <c r="E382" s="110"/>
      <c r="F382" s="110"/>
      <c r="G382" s="111"/>
      <c r="H382" s="112"/>
      <c r="I382" s="113"/>
      <c r="J382" s="113"/>
      <c r="K382" s="110"/>
      <c r="L382" s="110"/>
      <c r="M382" s="111"/>
      <c r="N382" s="111"/>
      <c r="O382" s="114" t="str">
        <f>IF(M382="","",Setup!$B$24-M382)</f>
        <v/>
      </c>
      <c r="P382" s="114" t="str">
        <f>IF(G382="","",IF(SUMIF('FY Deadlines'!$A$5:$A$14,IF(MONTH(G382)&gt;=4,YEAR(G382),YEAR(G382)-1),'FY Deadlines'!$F$5:$F$14)=0,"REVIEW FY",SUMIF('FY Deadlines'!$A$5:$A$14,IF(MONTH(G382)&gt;=4,YEAR(G382),YEAR(G382)-1),'FY Deadlines'!$F$5:$F$14)-Setup!$B$24))</f>
        <v/>
      </c>
      <c r="Q382" s="113"/>
      <c r="R382" s="115"/>
    </row>
    <row r="383" spans="1:18" ht="15" customHeight="1" x14ac:dyDescent="0.25">
      <c r="A383" s="109"/>
      <c r="B383" s="110"/>
      <c r="C383" s="110"/>
      <c r="D383" s="110"/>
      <c r="E383" s="110"/>
      <c r="F383" s="110"/>
      <c r="G383" s="111"/>
      <c r="H383" s="112"/>
      <c r="I383" s="113"/>
      <c r="J383" s="113"/>
      <c r="K383" s="110"/>
      <c r="L383" s="110"/>
      <c r="M383" s="111"/>
      <c r="N383" s="111"/>
      <c r="O383" s="114" t="str">
        <f>IF(M383="","",Setup!$B$24-M383)</f>
        <v/>
      </c>
      <c r="P383" s="114" t="str">
        <f>IF(G383="","",IF(SUMIF('FY Deadlines'!$A$5:$A$14,IF(MONTH(G383)&gt;=4,YEAR(G383),YEAR(G383)-1),'FY Deadlines'!$F$5:$F$14)=0,"REVIEW FY",SUMIF('FY Deadlines'!$A$5:$A$14,IF(MONTH(G383)&gt;=4,YEAR(G383),YEAR(G383)-1),'FY Deadlines'!$F$5:$F$14)-Setup!$B$24))</f>
        <v/>
      </c>
      <c r="Q383" s="113"/>
      <c r="R383" s="115"/>
    </row>
    <row r="384" spans="1:18" ht="15" customHeight="1" x14ac:dyDescent="0.25">
      <c r="A384" s="109"/>
      <c r="B384" s="110"/>
      <c r="C384" s="110"/>
      <c r="D384" s="110"/>
      <c r="E384" s="110"/>
      <c r="F384" s="110"/>
      <c r="G384" s="111"/>
      <c r="H384" s="112"/>
      <c r="I384" s="113"/>
      <c r="J384" s="113"/>
      <c r="K384" s="110"/>
      <c r="L384" s="110"/>
      <c r="M384" s="111"/>
      <c r="N384" s="111"/>
      <c r="O384" s="114" t="str">
        <f>IF(M384="","",Setup!$B$24-M384)</f>
        <v/>
      </c>
      <c r="P384" s="114" t="str">
        <f>IF(G384="","",IF(SUMIF('FY Deadlines'!$A$5:$A$14,IF(MONTH(G384)&gt;=4,YEAR(G384),YEAR(G384)-1),'FY Deadlines'!$F$5:$F$14)=0,"REVIEW FY",SUMIF('FY Deadlines'!$A$5:$A$14,IF(MONTH(G384)&gt;=4,YEAR(G384),YEAR(G384)-1),'FY Deadlines'!$F$5:$F$14)-Setup!$B$24))</f>
        <v/>
      </c>
      <c r="Q384" s="113"/>
      <c r="R384" s="115"/>
    </row>
    <row r="385" spans="1:18" ht="15" customHeight="1" x14ac:dyDescent="0.25">
      <c r="A385" s="109"/>
      <c r="B385" s="110"/>
      <c r="C385" s="110"/>
      <c r="D385" s="110"/>
      <c r="E385" s="110"/>
      <c r="F385" s="110"/>
      <c r="G385" s="111"/>
      <c r="H385" s="112"/>
      <c r="I385" s="113"/>
      <c r="J385" s="113"/>
      <c r="K385" s="110"/>
      <c r="L385" s="110"/>
      <c r="M385" s="111"/>
      <c r="N385" s="111"/>
      <c r="O385" s="114" t="str">
        <f>IF(M385="","",Setup!$B$24-M385)</f>
        <v/>
      </c>
      <c r="P385" s="114" t="str">
        <f>IF(G385="","",IF(SUMIF('FY Deadlines'!$A$5:$A$14,IF(MONTH(G385)&gt;=4,YEAR(G385),YEAR(G385)-1),'FY Deadlines'!$F$5:$F$14)=0,"REVIEW FY",SUMIF('FY Deadlines'!$A$5:$A$14,IF(MONTH(G385)&gt;=4,YEAR(G385),YEAR(G385)-1),'FY Deadlines'!$F$5:$F$14)-Setup!$B$24))</f>
        <v/>
      </c>
      <c r="Q385" s="113"/>
      <c r="R385" s="115"/>
    </row>
    <row r="386" spans="1:18" ht="15" customHeight="1" x14ac:dyDescent="0.25">
      <c r="A386" s="109"/>
      <c r="B386" s="110"/>
      <c r="C386" s="110"/>
      <c r="D386" s="110"/>
      <c r="E386" s="110"/>
      <c r="F386" s="110"/>
      <c r="G386" s="111"/>
      <c r="H386" s="112"/>
      <c r="I386" s="113"/>
      <c r="J386" s="113"/>
      <c r="K386" s="110"/>
      <c r="L386" s="110"/>
      <c r="M386" s="111"/>
      <c r="N386" s="111"/>
      <c r="O386" s="114" t="str">
        <f>IF(M386="","",Setup!$B$24-M386)</f>
        <v/>
      </c>
      <c r="P386" s="114" t="str">
        <f>IF(G386="","",IF(SUMIF('FY Deadlines'!$A$5:$A$14,IF(MONTH(G386)&gt;=4,YEAR(G386),YEAR(G386)-1),'FY Deadlines'!$F$5:$F$14)=0,"REVIEW FY",SUMIF('FY Deadlines'!$A$5:$A$14,IF(MONTH(G386)&gt;=4,YEAR(G386),YEAR(G386)-1),'FY Deadlines'!$F$5:$F$14)-Setup!$B$24))</f>
        <v/>
      </c>
      <c r="Q386" s="113"/>
      <c r="R386" s="115"/>
    </row>
    <row r="387" spans="1:18" ht="15" customHeight="1" x14ac:dyDescent="0.25">
      <c r="A387" s="109"/>
      <c r="B387" s="110"/>
      <c r="C387" s="110"/>
      <c r="D387" s="110"/>
      <c r="E387" s="110"/>
      <c r="F387" s="110"/>
      <c r="G387" s="111"/>
      <c r="H387" s="112"/>
      <c r="I387" s="113"/>
      <c r="J387" s="113"/>
      <c r="K387" s="110"/>
      <c r="L387" s="110"/>
      <c r="M387" s="111"/>
      <c r="N387" s="111"/>
      <c r="O387" s="114" t="str">
        <f>IF(M387="","",Setup!$B$24-M387)</f>
        <v/>
      </c>
      <c r="P387" s="114" t="str">
        <f>IF(G387="","",IF(SUMIF('FY Deadlines'!$A$5:$A$14,IF(MONTH(G387)&gt;=4,YEAR(G387),YEAR(G387)-1),'FY Deadlines'!$F$5:$F$14)=0,"REVIEW FY",SUMIF('FY Deadlines'!$A$5:$A$14,IF(MONTH(G387)&gt;=4,YEAR(G387),YEAR(G387)-1),'FY Deadlines'!$F$5:$F$14)-Setup!$B$24))</f>
        <v/>
      </c>
      <c r="Q387" s="113"/>
      <c r="R387" s="115"/>
    </row>
    <row r="388" spans="1:18" ht="15" customHeight="1" x14ac:dyDescent="0.25">
      <c r="A388" s="109"/>
      <c r="B388" s="110"/>
      <c r="C388" s="110"/>
      <c r="D388" s="110"/>
      <c r="E388" s="110"/>
      <c r="F388" s="110"/>
      <c r="G388" s="111"/>
      <c r="H388" s="112"/>
      <c r="I388" s="113"/>
      <c r="J388" s="113"/>
      <c r="K388" s="110"/>
      <c r="L388" s="110"/>
      <c r="M388" s="111"/>
      <c r="N388" s="111"/>
      <c r="O388" s="114" t="str">
        <f>IF(M388="","",Setup!$B$24-M388)</f>
        <v/>
      </c>
      <c r="P388" s="114" t="str">
        <f>IF(G388="","",IF(SUMIF('FY Deadlines'!$A$5:$A$14,IF(MONTH(G388)&gt;=4,YEAR(G388),YEAR(G388)-1),'FY Deadlines'!$F$5:$F$14)=0,"REVIEW FY",SUMIF('FY Deadlines'!$A$5:$A$14,IF(MONTH(G388)&gt;=4,YEAR(G388),YEAR(G388)-1),'FY Deadlines'!$F$5:$F$14)-Setup!$B$24))</f>
        <v/>
      </c>
      <c r="Q388" s="113"/>
      <c r="R388" s="115"/>
    </row>
    <row r="389" spans="1:18" ht="15" customHeight="1" x14ac:dyDescent="0.25">
      <c r="A389" s="109"/>
      <c r="B389" s="110"/>
      <c r="C389" s="110"/>
      <c r="D389" s="110"/>
      <c r="E389" s="110"/>
      <c r="F389" s="110"/>
      <c r="G389" s="111"/>
      <c r="H389" s="112"/>
      <c r="I389" s="113"/>
      <c r="J389" s="113"/>
      <c r="K389" s="110"/>
      <c r="L389" s="110"/>
      <c r="M389" s="111"/>
      <c r="N389" s="111"/>
      <c r="O389" s="114" t="str">
        <f>IF(M389="","",Setup!$B$24-M389)</f>
        <v/>
      </c>
      <c r="P389" s="114" t="str">
        <f>IF(G389="","",IF(SUMIF('FY Deadlines'!$A$5:$A$14,IF(MONTH(G389)&gt;=4,YEAR(G389),YEAR(G389)-1),'FY Deadlines'!$F$5:$F$14)=0,"REVIEW FY",SUMIF('FY Deadlines'!$A$5:$A$14,IF(MONTH(G389)&gt;=4,YEAR(G389),YEAR(G389)-1),'FY Deadlines'!$F$5:$F$14)-Setup!$B$24))</f>
        <v/>
      </c>
      <c r="Q389" s="113"/>
      <c r="R389" s="115"/>
    </row>
    <row r="390" spans="1:18" ht="15" customHeight="1" x14ac:dyDescent="0.25">
      <c r="A390" s="109"/>
      <c r="B390" s="110"/>
      <c r="C390" s="110"/>
      <c r="D390" s="110"/>
      <c r="E390" s="110"/>
      <c r="F390" s="110"/>
      <c r="G390" s="111"/>
      <c r="H390" s="112"/>
      <c r="I390" s="113"/>
      <c r="J390" s="113"/>
      <c r="K390" s="110"/>
      <c r="L390" s="110"/>
      <c r="M390" s="111"/>
      <c r="N390" s="111"/>
      <c r="O390" s="114" t="str">
        <f>IF(M390="","",Setup!$B$24-M390)</f>
        <v/>
      </c>
      <c r="P390" s="114" t="str">
        <f>IF(G390="","",IF(SUMIF('FY Deadlines'!$A$5:$A$14,IF(MONTH(G390)&gt;=4,YEAR(G390),YEAR(G390)-1),'FY Deadlines'!$F$5:$F$14)=0,"REVIEW FY",SUMIF('FY Deadlines'!$A$5:$A$14,IF(MONTH(G390)&gt;=4,YEAR(G390),YEAR(G390)-1),'FY Deadlines'!$F$5:$F$14)-Setup!$B$24))</f>
        <v/>
      </c>
      <c r="Q390" s="113"/>
      <c r="R390" s="115"/>
    </row>
    <row r="391" spans="1:18" ht="15" customHeight="1" x14ac:dyDescent="0.25">
      <c r="A391" s="109"/>
      <c r="B391" s="110"/>
      <c r="C391" s="110"/>
      <c r="D391" s="110"/>
      <c r="E391" s="110"/>
      <c r="F391" s="110"/>
      <c r="G391" s="111"/>
      <c r="H391" s="112"/>
      <c r="I391" s="113"/>
      <c r="J391" s="113"/>
      <c r="K391" s="110"/>
      <c r="L391" s="110"/>
      <c r="M391" s="111"/>
      <c r="N391" s="111"/>
      <c r="O391" s="114" t="str">
        <f>IF(M391="","",Setup!$B$24-M391)</f>
        <v/>
      </c>
      <c r="P391" s="114" t="str">
        <f>IF(G391="","",IF(SUMIF('FY Deadlines'!$A$5:$A$14,IF(MONTH(G391)&gt;=4,YEAR(G391),YEAR(G391)-1),'FY Deadlines'!$F$5:$F$14)=0,"REVIEW FY",SUMIF('FY Deadlines'!$A$5:$A$14,IF(MONTH(G391)&gt;=4,YEAR(G391),YEAR(G391)-1),'FY Deadlines'!$F$5:$F$14)-Setup!$B$24))</f>
        <v/>
      </c>
      <c r="Q391" s="113"/>
      <c r="R391" s="115"/>
    </row>
    <row r="392" spans="1:18" ht="15" customHeight="1" x14ac:dyDescent="0.25">
      <c r="A392" s="109"/>
      <c r="B392" s="110"/>
      <c r="C392" s="110"/>
      <c r="D392" s="110"/>
      <c r="E392" s="110"/>
      <c r="F392" s="110"/>
      <c r="G392" s="111"/>
      <c r="H392" s="112"/>
      <c r="I392" s="113"/>
      <c r="J392" s="113"/>
      <c r="K392" s="110"/>
      <c r="L392" s="110"/>
      <c r="M392" s="111"/>
      <c r="N392" s="111"/>
      <c r="O392" s="114" t="str">
        <f>IF(M392="","",Setup!$B$24-M392)</f>
        <v/>
      </c>
      <c r="P392" s="114" t="str">
        <f>IF(G392="","",IF(SUMIF('FY Deadlines'!$A$5:$A$14,IF(MONTH(G392)&gt;=4,YEAR(G392),YEAR(G392)-1),'FY Deadlines'!$F$5:$F$14)=0,"REVIEW FY",SUMIF('FY Deadlines'!$A$5:$A$14,IF(MONTH(G392)&gt;=4,YEAR(G392),YEAR(G392)-1),'FY Deadlines'!$F$5:$F$14)-Setup!$B$24))</f>
        <v/>
      </c>
      <c r="Q392" s="113"/>
      <c r="R392" s="115"/>
    </row>
    <row r="393" spans="1:18" ht="15" customHeight="1" x14ac:dyDescent="0.25">
      <c r="A393" s="109"/>
      <c r="B393" s="110"/>
      <c r="C393" s="110"/>
      <c r="D393" s="110"/>
      <c r="E393" s="110"/>
      <c r="F393" s="110"/>
      <c r="G393" s="111"/>
      <c r="H393" s="112"/>
      <c r="I393" s="113"/>
      <c r="J393" s="113"/>
      <c r="K393" s="110"/>
      <c r="L393" s="110"/>
      <c r="M393" s="111"/>
      <c r="N393" s="111"/>
      <c r="O393" s="114" t="str">
        <f>IF(M393="","",Setup!$B$24-M393)</f>
        <v/>
      </c>
      <c r="P393" s="114" t="str">
        <f>IF(G393="","",IF(SUMIF('FY Deadlines'!$A$5:$A$14,IF(MONTH(G393)&gt;=4,YEAR(G393),YEAR(G393)-1),'FY Deadlines'!$F$5:$F$14)=0,"REVIEW FY",SUMIF('FY Deadlines'!$A$5:$A$14,IF(MONTH(G393)&gt;=4,YEAR(G393),YEAR(G393)-1),'FY Deadlines'!$F$5:$F$14)-Setup!$B$24))</f>
        <v/>
      </c>
      <c r="Q393" s="113"/>
      <c r="R393" s="115"/>
    </row>
    <row r="394" spans="1:18" ht="15" customHeight="1" x14ac:dyDescent="0.25">
      <c r="A394" s="109"/>
      <c r="B394" s="110"/>
      <c r="C394" s="110"/>
      <c r="D394" s="110"/>
      <c r="E394" s="110"/>
      <c r="F394" s="110"/>
      <c r="G394" s="111"/>
      <c r="H394" s="112"/>
      <c r="I394" s="113"/>
      <c r="J394" s="113"/>
      <c r="K394" s="110"/>
      <c r="L394" s="110"/>
      <c r="M394" s="111"/>
      <c r="N394" s="111"/>
      <c r="O394" s="114" t="str">
        <f>IF(M394="","",Setup!$B$24-M394)</f>
        <v/>
      </c>
      <c r="P394" s="114" t="str">
        <f>IF(G394="","",IF(SUMIF('FY Deadlines'!$A$5:$A$14,IF(MONTH(G394)&gt;=4,YEAR(G394),YEAR(G394)-1),'FY Deadlines'!$F$5:$F$14)=0,"REVIEW FY",SUMIF('FY Deadlines'!$A$5:$A$14,IF(MONTH(G394)&gt;=4,YEAR(G394),YEAR(G394)-1),'FY Deadlines'!$F$5:$F$14)-Setup!$B$24))</f>
        <v/>
      </c>
      <c r="Q394" s="113"/>
      <c r="R394" s="115"/>
    </row>
    <row r="395" spans="1:18" ht="15" customHeight="1" x14ac:dyDescent="0.25">
      <c r="A395" s="109"/>
      <c r="B395" s="110"/>
      <c r="C395" s="110"/>
      <c r="D395" s="110"/>
      <c r="E395" s="110"/>
      <c r="F395" s="110"/>
      <c r="G395" s="111"/>
      <c r="H395" s="112"/>
      <c r="I395" s="113"/>
      <c r="J395" s="113"/>
      <c r="K395" s="110"/>
      <c r="L395" s="110"/>
      <c r="M395" s="111"/>
      <c r="N395" s="111"/>
      <c r="O395" s="114" t="str">
        <f>IF(M395="","",Setup!$B$24-M395)</f>
        <v/>
      </c>
      <c r="P395" s="114" t="str">
        <f>IF(G395="","",IF(SUMIF('FY Deadlines'!$A$5:$A$14,IF(MONTH(G395)&gt;=4,YEAR(G395),YEAR(G395)-1),'FY Deadlines'!$F$5:$F$14)=0,"REVIEW FY",SUMIF('FY Deadlines'!$A$5:$A$14,IF(MONTH(G395)&gt;=4,YEAR(G395),YEAR(G395)-1),'FY Deadlines'!$F$5:$F$14)-Setup!$B$24))</f>
        <v/>
      </c>
      <c r="Q395" s="113"/>
      <c r="R395" s="115"/>
    </row>
    <row r="396" spans="1:18" ht="15" customHeight="1" x14ac:dyDescent="0.25">
      <c r="A396" s="109"/>
      <c r="B396" s="110"/>
      <c r="C396" s="110"/>
      <c r="D396" s="110"/>
      <c r="E396" s="110"/>
      <c r="F396" s="110"/>
      <c r="G396" s="111"/>
      <c r="H396" s="112"/>
      <c r="I396" s="113"/>
      <c r="J396" s="113"/>
      <c r="K396" s="110"/>
      <c r="L396" s="110"/>
      <c r="M396" s="111"/>
      <c r="N396" s="111"/>
      <c r="O396" s="114" t="str">
        <f>IF(M396="","",Setup!$B$24-M396)</f>
        <v/>
      </c>
      <c r="P396" s="114" t="str">
        <f>IF(G396="","",IF(SUMIF('FY Deadlines'!$A$5:$A$14,IF(MONTH(G396)&gt;=4,YEAR(G396),YEAR(G396)-1),'FY Deadlines'!$F$5:$F$14)=0,"REVIEW FY",SUMIF('FY Deadlines'!$A$5:$A$14,IF(MONTH(G396)&gt;=4,YEAR(G396),YEAR(G396)-1),'FY Deadlines'!$F$5:$F$14)-Setup!$B$24))</f>
        <v/>
      </c>
      <c r="Q396" s="113"/>
      <c r="R396" s="115"/>
    </row>
    <row r="397" spans="1:18" ht="15" customHeight="1" x14ac:dyDescent="0.25">
      <c r="A397" s="109"/>
      <c r="B397" s="110"/>
      <c r="C397" s="110"/>
      <c r="D397" s="110"/>
      <c r="E397" s="110"/>
      <c r="F397" s="110"/>
      <c r="G397" s="111"/>
      <c r="H397" s="112"/>
      <c r="I397" s="113"/>
      <c r="J397" s="113"/>
      <c r="K397" s="110"/>
      <c r="L397" s="110"/>
      <c r="M397" s="111"/>
      <c r="N397" s="111"/>
      <c r="O397" s="114" t="str">
        <f>IF(M397="","",Setup!$B$24-M397)</f>
        <v/>
      </c>
      <c r="P397" s="114" t="str">
        <f>IF(G397="","",IF(SUMIF('FY Deadlines'!$A$5:$A$14,IF(MONTH(G397)&gt;=4,YEAR(G397),YEAR(G397)-1),'FY Deadlines'!$F$5:$F$14)=0,"REVIEW FY",SUMIF('FY Deadlines'!$A$5:$A$14,IF(MONTH(G397)&gt;=4,YEAR(G397),YEAR(G397)-1),'FY Deadlines'!$F$5:$F$14)-Setup!$B$24))</f>
        <v/>
      </c>
      <c r="Q397" s="113"/>
      <c r="R397" s="115"/>
    </row>
    <row r="398" spans="1:18" ht="15" customHeight="1" x14ac:dyDescent="0.25">
      <c r="A398" s="109"/>
      <c r="B398" s="110"/>
      <c r="C398" s="110"/>
      <c r="D398" s="110"/>
      <c r="E398" s="110"/>
      <c r="F398" s="110"/>
      <c r="G398" s="111"/>
      <c r="H398" s="112"/>
      <c r="I398" s="113"/>
      <c r="J398" s="113"/>
      <c r="K398" s="110"/>
      <c r="L398" s="110"/>
      <c r="M398" s="111"/>
      <c r="N398" s="111"/>
      <c r="O398" s="114" t="str">
        <f>IF(M398="","",Setup!$B$24-M398)</f>
        <v/>
      </c>
      <c r="P398" s="114" t="str">
        <f>IF(G398="","",IF(SUMIF('FY Deadlines'!$A$5:$A$14,IF(MONTH(G398)&gt;=4,YEAR(G398),YEAR(G398)-1),'FY Deadlines'!$F$5:$F$14)=0,"REVIEW FY",SUMIF('FY Deadlines'!$A$5:$A$14,IF(MONTH(G398)&gt;=4,YEAR(G398),YEAR(G398)-1),'FY Deadlines'!$F$5:$F$14)-Setup!$B$24))</f>
        <v/>
      </c>
      <c r="Q398" s="113"/>
      <c r="R398" s="115"/>
    </row>
    <row r="399" spans="1:18" ht="15" customHeight="1" x14ac:dyDescent="0.25">
      <c r="A399" s="109"/>
      <c r="B399" s="110"/>
      <c r="C399" s="110"/>
      <c r="D399" s="110"/>
      <c r="E399" s="110"/>
      <c r="F399" s="110"/>
      <c r="G399" s="111"/>
      <c r="H399" s="112"/>
      <c r="I399" s="113"/>
      <c r="J399" s="113"/>
      <c r="K399" s="110"/>
      <c r="L399" s="110"/>
      <c r="M399" s="111"/>
      <c r="N399" s="111"/>
      <c r="O399" s="114" t="str">
        <f>IF(M399="","",Setup!$B$24-M399)</f>
        <v/>
      </c>
      <c r="P399" s="114" t="str">
        <f>IF(G399="","",IF(SUMIF('FY Deadlines'!$A$5:$A$14,IF(MONTH(G399)&gt;=4,YEAR(G399),YEAR(G399)-1),'FY Deadlines'!$F$5:$F$14)=0,"REVIEW FY",SUMIF('FY Deadlines'!$A$5:$A$14,IF(MONTH(G399)&gt;=4,YEAR(G399),YEAR(G399)-1),'FY Deadlines'!$F$5:$F$14)-Setup!$B$24))</f>
        <v/>
      </c>
      <c r="Q399" s="113"/>
      <c r="R399" s="115"/>
    </row>
    <row r="400" spans="1:18" ht="15" customHeight="1" x14ac:dyDescent="0.25">
      <c r="A400" s="109"/>
      <c r="B400" s="110"/>
      <c r="C400" s="110"/>
      <c r="D400" s="110"/>
      <c r="E400" s="110"/>
      <c r="F400" s="110"/>
      <c r="G400" s="111"/>
      <c r="H400" s="112"/>
      <c r="I400" s="113"/>
      <c r="J400" s="113"/>
      <c r="K400" s="110"/>
      <c r="L400" s="110"/>
      <c r="M400" s="111"/>
      <c r="N400" s="111"/>
      <c r="O400" s="114" t="str">
        <f>IF(M400="","",Setup!$B$24-M400)</f>
        <v/>
      </c>
      <c r="P400" s="114" t="str">
        <f>IF(G400="","",IF(SUMIF('FY Deadlines'!$A$5:$A$14,IF(MONTH(G400)&gt;=4,YEAR(G400),YEAR(G400)-1),'FY Deadlines'!$F$5:$F$14)=0,"REVIEW FY",SUMIF('FY Deadlines'!$A$5:$A$14,IF(MONTH(G400)&gt;=4,YEAR(G400),YEAR(G400)-1),'FY Deadlines'!$F$5:$F$14)-Setup!$B$24))</f>
        <v/>
      </c>
      <c r="Q400" s="113"/>
      <c r="R400" s="115"/>
    </row>
    <row r="401" spans="1:18" ht="15" customHeight="1" x14ac:dyDescent="0.25">
      <c r="A401" s="109"/>
      <c r="B401" s="110"/>
      <c r="C401" s="110"/>
      <c r="D401" s="110"/>
      <c r="E401" s="110"/>
      <c r="F401" s="110"/>
      <c r="G401" s="111"/>
      <c r="H401" s="112"/>
      <c r="I401" s="113"/>
      <c r="J401" s="113"/>
      <c r="K401" s="110"/>
      <c r="L401" s="110"/>
      <c r="M401" s="111"/>
      <c r="N401" s="111"/>
      <c r="O401" s="114" t="str">
        <f>IF(M401="","",Setup!$B$24-M401)</f>
        <v/>
      </c>
      <c r="P401" s="114" t="str">
        <f>IF(G401="","",IF(SUMIF('FY Deadlines'!$A$5:$A$14,IF(MONTH(G401)&gt;=4,YEAR(G401),YEAR(G401)-1),'FY Deadlines'!$F$5:$F$14)=0,"REVIEW FY",SUMIF('FY Deadlines'!$A$5:$A$14,IF(MONTH(G401)&gt;=4,YEAR(G401),YEAR(G401)-1),'FY Deadlines'!$F$5:$F$14)-Setup!$B$24))</f>
        <v/>
      </c>
      <c r="Q401" s="113"/>
      <c r="R401" s="115"/>
    </row>
    <row r="402" spans="1:18" ht="15" customHeight="1" x14ac:dyDescent="0.25">
      <c r="A402" s="109"/>
      <c r="B402" s="110"/>
      <c r="C402" s="110"/>
      <c r="D402" s="110"/>
      <c r="E402" s="110"/>
      <c r="F402" s="110"/>
      <c r="G402" s="111"/>
      <c r="H402" s="112"/>
      <c r="I402" s="113"/>
      <c r="J402" s="113"/>
      <c r="K402" s="110"/>
      <c r="L402" s="110"/>
      <c r="M402" s="111"/>
      <c r="N402" s="111"/>
      <c r="O402" s="114" t="str">
        <f>IF(M402="","",Setup!$B$24-M402)</f>
        <v/>
      </c>
      <c r="P402" s="114" t="str">
        <f>IF(G402="","",IF(SUMIF('FY Deadlines'!$A$5:$A$14,IF(MONTH(G402)&gt;=4,YEAR(G402),YEAR(G402)-1),'FY Deadlines'!$F$5:$F$14)=0,"REVIEW FY",SUMIF('FY Deadlines'!$A$5:$A$14,IF(MONTH(G402)&gt;=4,YEAR(G402),YEAR(G402)-1),'FY Deadlines'!$F$5:$F$14)-Setup!$B$24))</f>
        <v/>
      </c>
      <c r="Q402" s="113"/>
      <c r="R402" s="115"/>
    </row>
    <row r="403" spans="1:18" ht="15" customHeight="1" x14ac:dyDescent="0.25">
      <c r="A403" s="109"/>
      <c r="B403" s="110"/>
      <c r="C403" s="110"/>
      <c r="D403" s="110"/>
      <c r="E403" s="110"/>
      <c r="F403" s="110"/>
      <c r="G403" s="111"/>
      <c r="H403" s="112"/>
      <c r="I403" s="113"/>
      <c r="J403" s="113"/>
      <c r="K403" s="110"/>
      <c r="L403" s="110"/>
      <c r="M403" s="111"/>
      <c r="N403" s="111"/>
      <c r="O403" s="114" t="str">
        <f>IF(M403="","",Setup!$B$24-M403)</f>
        <v/>
      </c>
      <c r="P403" s="114" t="str">
        <f>IF(G403="","",IF(SUMIF('FY Deadlines'!$A$5:$A$14,IF(MONTH(G403)&gt;=4,YEAR(G403),YEAR(G403)-1),'FY Deadlines'!$F$5:$F$14)=0,"REVIEW FY",SUMIF('FY Deadlines'!$A$5:$A$14,IF(MONTH(G403)&gt;=4,YEAR(G403),YEAR(G403)-1),'FY Deadlines'!$F$5:$F$14)-Setup!$B$24))</f>
        <v/>
      </c>
      <c r="Q403" s="113"/>
      <c r="R403" s="115"/>
    </row>
    <row r="404" spans="1:18" ht="15" customHeight="1" x14ac:dyDescent="0.25">
      <c r="A404" s="109"/>
      <c r="B404" s="110"/>
      <c r="C404" s="110"/>
      <c r="D404" s="110"/>
      <c r="E404" s="110"/>
      <c r="F404" s="110"/>
      <c r="G404" s="111"/>
      <c r="H404" s="112"/>
      <c r="I404" s="113"/>
      <c r="J404" s="113"/>
      <c r="K404" s="110"/>
      <c r="L404" s="110"/>
      <c r="M404" s="111"/>
      <c r="N404" s="111"/>
      <c r="O404" s="114" t="str">
        <f>IF(M404="","",Setup!$B$24-M404)</f>
        <v/>
      </c>
      <c r="P404" s="114" t="str">
        <f>IF(G404="","",IF(SUMIF('FY Deadlines'!$A$5:$A$14,IF(MONTH(G404)&gt;=4,YEAR(G404),YEAR(G404)-1),'FY Deadlines'!$F$5:$F$14)=0,"REVIEW FY",SUMIF('FY Deadlines'!$A$5:$A$14,IF(MONTH(G404)&gt;=4,YEAR(G404),YEAR(G404)-1),'FY Deadlines'!$F$5:$F$14)-Setup!$B$24))</f>
        <v/>
      </c>
      <c r="Q404" s="113"/>
      <c r="R404" s="115"/>
    </row>
    <row r="405" spans="1:18" ht="15" customHeight="1" x14ac:dyDescent="0.25">
      <c r="A405" s="109"/>
      <c r="B405" s="110"/>
      <c r="C405" s="110"/>
      <c r="D405" s="110"/>
      <c r="E405" s="110"/>
      <c r="F405" s="110"/>
      <c r="G405" s="111"/>
      <c r="H405" s="112"/>
      <c r="I405" s="113"/>
      <c r="J405" s="113"/>
      <c r="K405" s="110"/>
      <c r="L405" s="110"/>
      <c r="M405" s="111"/>
      <c r="N405" s="111"/>
      <c r="O405" s="114" t="str">
        <f>IF(M405="","",Setup!$B$24-M405)</f>
        <v/>
      </c>
      <c r="P405" s="114" t="str">
        <f>IF(G405="","",IF(SUMIF('FY Deadlines'!$A$5:$A$14,IF(MONTH(G405)&gt;=4,YEAR(G405),YEAR(G405)-1),'FY Deadlines'!$F$5:$F$14)=0,"REVIEW FY",SUMIF('FY Deadlines'!$A$5:$A$14,IF(MONTH(G405)&gt;=4,YEAR(G405),YEAR(G405)-1),'FY Deadlines'!$F$5:$F$14)-Setup!$B$24))</f>
        <v/>
      </c>
      <c r="Q405" s="113"/>
      <c r="R405" s="115"/>
    </row>
    <row r="406" spans="1:18" ht="15" customHeight="1" x14ac:dyDescent="0.25">
      <c r="A406" s="109"/>
      <c r="B406" s="110"/>
      <c r="C406" s="110"/>
      <c r="D406" s="110"/>
      <c r="E406" s="110"/>
      <c r="F406" s="110"/>
      <c r="G406" s="111"/>
      <c r="H406" s="112"/>
      <c r="I406" s="113"/>
      <c r="J406" s="113"/>
      <c r="K406" s="110"/>
      <c r="L406" s="110"/>
      <c r="M406" s="111"/>
      <c r="N406" s="111"/>
      <c r="O406" s="114" t="str">
        <f>IF(M406="","",Setup!$B$24-M406)</f>
        <v/>
      </c>
      <c r="P406" s="114" t="str">
        <f>IF(G406="","",IF(SUMIF('FY Deadlines'!$A$5:$A$14,IF(MONTH(G406)&gt;=4,YEAR(G406),YEAR(G406)-1),'FY Deadlines'!$F$5:$F$14)=0,"REVIEW FY",SUMIF('FY Deadlines'!$A$5:$A$14,IF(MONTH(G406)&gt;=4,YEAR(G406),YEAR(G406)-1),'FY Deadlines'!$F$5:$F$14)-Setup!$B$24))</f>
        <v/>
      </c>
      <c r="Q406" s="113"/>
      <c r="R406" s="115"/>
    </row>
    <row r="407" spans="1:18" ht="15" customHeight="1" x14ac:dyDescent="0.25">
      <c r="A407" s="109"/>
      <c r="B407" s="110"/>
      <c r="C407" s="110"/>
      <c r="D407" s="110"/>
      <c r="E407" s="110"/>
      <c r="F407" s="110"/>
      <c r="G407" s="111"/>
      <c r="H407" s="112"/>
      <c r="I407" s="113"/>
      <c r="J407" s="113"/>
      <c r="K407" s="110"/>
      <c r="L407" s="110"/>
      <c r="M407" s="111"/>
      <c r="N407" s="111"/>
      <c r="O407" s="114" t="str">
        <f>IF(M407="","",Setup!$B$24-M407)</f>
        <v/>
      </c>
      <c r="P407" s="114" t="str">
        <f>IF(G407="","",IF(SUMIF('FY Deadlines'!$A$5:$A$14,IF(MONTH(G407)&gt;=4,YEAR(G407),YEAR(G407)-1),'FY Deadlines'!$F$5:$F$14)=0,"REVIEW FY",SUMIF('FY Deadlines'!$A$5:$A$14,IF(MONTH(G407)&gt;=4,YEAR(G407),YEAR(G407)-1),'FY Deadlines'!$F$5:$F$14)-Setup!$B$24))</f>
        <v/>
      </c>
      <c r="Q407" s="113"/>
      <c r="R407" s="115"/>
    </row>
    <row r="408" spans="1:18" ht="15" customHeight="1" x14ac:dyDescent="0.25">
      <c r="A408" s="109"/>
      <c r="B408" s="110"/>
      <c r="C408" s="110"/>
      <c r="D408" s="110"/>
      <c r="E408" s="110"/>
      <c r="F408" s="110"/>
      <c r="G408" s="111"/>
      <c r="H408" s="112"/>
      <c r="I408" s="113"/>
      <c r="J408" s="113"/>
      <c r="K408" s="110"/>
      <c r="L408" s="110"/>
      <c r="M408" s="111"/>
      <c r="N408" s="111"/>
      <c r="O408" s="114" t="str">
        <f>IF(M408="","",Setup!$B$24-M408)</f>
        <v/>
      </c>
      <c r="P408" s="114" t="str">
        <f>IF(G408="","",IF(SUMIF('FY Deadlines'!$A$5:$A$14,IF(MONTH(G408)&gt;=4,YEAR(G408),YEAR(G408)-1),'FY Deadlines'!$F$5:$F$14)=0,"REVIEW FY",SUMIF('FY Deadlines'!$A$5:$A$14,IF(MONTH(G408)&gt;=4,YEAR(G408),YEAR(G408)-1),'FY Deadlines'!$F$5:$F$14)-Setup!$B$24))</f>
        <v/>
      </c>
      <c r="Q408" s="113"/>
      <c r="R408" s="115"/>
    </row>
    <row r="409" spans="1:18" ht="15" customHeight="1" x14ac:dyDescent="0.25">
      <c r="A409" s="109"/>
      <c r="B409" s="110"/>
      <c r="C409" s="110"/>
      <c r="D409" s="110"/>
      <c r="E409" s="110"/>
      <c r="F409" s="110"/>
      <c r="G409" s="111"/>
      <c r="H409" s="112"/>
      <c r="I409" s="113"/>
      <c r="J409" s="113"/>
      <c r="K409" s="110"/>
      <c r="L409" s="110"/>
      <c r="M409" s="111"/>
      <c r="N409" s="111"/>
      <c r="O409" s="114" t="str">
        <f>IF(M409="","",Setup!$B$24-M409)</f>
        <v/>
      </c>
      <c r="P409" s="114" t="str">
        <f>IF(G409="","",IF(SUMIF('FY Deadlines'!$A$5:$A$14,IF(MONTH(G409)&gt;=4,YEAR(G409),YEAR(G409)-1),'FY Deadlines'!$F$5:$F$14)=0,"REVIEW FY",SUMIF('FY Deadlines'!$A$5:$A$14,IF(MONTH(G409)&gt;=4,YEAR(G409),YEAR(G409)-1),'FY Deadlines'!$F$5:$F$14)-Setup!$B$24))</f>
        <v/>
      </c>
      <c r="Q409" s="113"/>
      <c r="R409" s="115"/>
    </row>
    <row r="410" spans="1:18" ht="15" customHeight="1" x14ac:dyDescent="0.25">
      <c r="A410" s="109"/>
      <c r="B410" s="110"/>
      <c r="C410" s="110"/>
      <c r="D410" s="110"/>
      <c r="E410" s="110"/>
      <c r="F410" s="110"/>
      <c r="G410" s="111"/>
      <c r="H410" s="112"/>
      <c r="I410" s="113"/>
      <c r="J410" s="113"/>
      <c r="K410" s="110"/>
      <c r="L410" s="110"/>
      <c r="M410" s="111"/>
      <c r="N410" s="111"/>
      <c r="O410" s="114" t="str">
        <f>IF(M410="","",Setup!$B$24-M410)</f>
        <v/>
      </c>
      <c r="P410" s="114" t="str">
        <f>IF(G410="","",IF(SUMIF('FY Deadlines'!$A$5:$A$14,IF(MONTH(G410)&gt;=4,YEAR(G410),YEAR(G410)-1),'FY Deadlines'!$F$5:$F$14)=0,"REVIEW FY",SUMIF('FY Deadlines'!$A$5:$A$14,IF(MONTH(G410)&gt;=4,YEAR(G410),YEAR(G410)-1),'FY Deadlines'!$F$5:$F$14)-Setup!$B$24))</f>
        <v/>
      </c>
      <c r="Q410" s="113"/>
      <c r="R410" s="115"/>
    </row>
    <row r="411" spans="1:18" ht="15" customHeight="1" x14ac:dyDescent="0.25">
      <c r="A411" s="109"/>
      <c r="B411" s="110"/>
      <c r="C411" s="110"/>
      <c r="D411" s="110"/>
      <c r="E411" s="110"/>
      <c r="F411" s="110"/>
      <c r="G411" s="111"/>
      <c r="H411" s="112"/>
      <c r="I411" s="113"/>
      <c r="J411" s="113"/>
      <c r="K411" s="110"/>
      <c r="L411" s="110"/>
      <c r="M411" s="111"/>
      <c r="N411" s="111"/>
      <c r="O411" s="114" t="str">
        <f>IF(M411="","",Setup!$B$24-M411)</f>
        <v/>
      </c>
      <c r="P411" s="114" t="str">
        <f>IF(G411="","",IF(SUMIF('FY Deadlines'!$A$5:$A$14,IF(MONTH(G411)&gt;=4,YEAR(G411),YEAR(G411)-1),'FY Deadlines'!$F$5:$F$14)=0,"REVIEW FY",SUMIF('FY Deadlines'!$A$5:$A$14,IF(MONTH(G411)&gt;=4,YEAR(G411),YEAR(G411)-1),'FY Deadlines'!$F$5:$F$14)-Setup!$B$24))</f>
        <v/>
      </c>
      <c r="Q411" s="113"/>
      <c r="R411" s="115"/>
    </row>
    <row r="412" spans="1:18" ht="15" customHeight="1" x14ac:dyDescent="0.25">
      <c r="A412" s="109"/>
      <c r="B412" s="110"/>
      <c r="C412" s="110"/>
      <c r="D412" s="110"/>
      <c r="E412" s="110"/>
      <c r="F412" s="110"/>
      <c r="G412" s="111"/>
      <c r="H412" s="112"/>
      <c r="I412" s="113"/>
      <c r="J412" s="113"/>
      <c r="K412" s="110"/>
      <c r="L412" s="110"/>
      <c r="M412" s="111"/>
      <c r="N412" s="111"/>
      <c r="O412" s="114" t="str">
        <f>IF(M412="","",Setup!$B$24-M412)</f>
        <v/>
      </c>
      <c r="P412" s="114" t="str">
        <f>IF(G412="","",IF(SUMIF('FY Deadlines'!$A$5:$A$14,IF(MONTH(G412)&gt;=4,YEAR(G412),YEAR(G412)-1),'FY Deadlines'!$F$5:$F$14)=0,"REVIEW FY",SUMIF('FY Deadlines'!$A$5:$A$14,IF(MONTH(G412)&gt;=4,YEAR(G412),YEAR(G412)-1),'FY Deadlines'!$F$5:$F$14)-Setup!$B$24))</f>
        <v/>
      </c>
      <c r="Q412" s="113"/>
      <c r="R412" s="115"/>
    </row>
    <row r="413" spans="1:18" ht="15" customHeight="1" x14ac:dyDescent="0.25">
      <c r="A413" s="109"/>
      <c r="B413" s="110"/>
      <c r="C413" s="110"/>
      <c r="D413" s="110"/>
      <c r="E413" s="110"/>
      <c r="F413" s="110"/>
      <c r="G413" s="111"/>
      <c r="H413" s="112"/>
      <c r="I413" s="113"/>
      <c r="J413" s="113"/>
      <c r="K413" s="110"/>
      <c r="L413" s="110"/>
      <c r="M413" s="111"/>
      <c r="N413" s="111"/>
      <c r="O413" s="114" t="str">
        <f>IF(M413="","",Setup!$B$24-M413)</f>
        <v/>
      </c>
      <c r="P413" s="114" t="str">
        <f>IF(G413="","",IF(SUMIF('FY Deadlines'!$A$5:$A$14,IF(MONTH(G413)&gt;=4,YEAR(G413),YEAR(G413)-1),'FY Deadlines'!$F$5:$F$14)=0,"REVIEW FY",SUMIF('FY Deadlines'!$A$5:$A$14,IF(MONTH(G413)&gt;=4,YEAR(G413),YEAR(G413)-1),'FY Deadlines'!$F$5:$F$14)-Setup!$B$24))</f>
        <v/>
      </c>
      <c r="Q413" s="113"/>
      <c r="R413" s="115"/>
    </row>
    <row r="414" spans="1:18" ht="15" customHeight="1" x14ac:dyDescent="0.25">
      <c r="A414" s="109"/>
      <c r="B414" s="110"/>
      <c r="C414" s="110"/>
      <c r="D414" s="110"/>
      <c r="E414" s="110"/>
      <c r="F414" s="110"/>
      <c r="G414" s="111"/>
      <c r="H414" s="112"/>
      <c r="I414" s="113"/>
      <c r="J414" s="113"/>
      <c r="K414" s="110"/>
      <c r="L414" s="110"/>
      <c r="M414" s="111"/>
      <c r="N414" s="111"/>
      <c r="O414" s="114" t="str">
        <f>IF(M414="","",Setup!$B$24-M414)</f>
        <v/>
      </c>
      <c r="P414" s="114" t="str">
        <f>IF(G414="","",IF(SUMIF('FY Deadlines'!$A$5:$A$14,IF(MONTH(G414)&gt;=4,YEAR(G414),YEAR(G414)-1),'FY Deadlines'!$F$5:$F$14)=0,"REVIEW FY",SUMIF('FY Deadlines'!$A$5:$A$14,IF(MONTH(G414)&gt;=4,YEAR(G414),YEAR(G414)-1),'FY Deadlines'!$F$5:$F$14)-Setup!$B$24))</f>
        <v/>
      </c>
      <c r="Q414" s="113"/>
      <c r="R414" s="115"/>
    </row>
    <row r="415" spans="1:18" ht="15" customHeight="1" x14ac:dyDescent="0.25">
      <c r="A415" s="109"/>
      <c r="B415" s="110"/>
      <c r="C415" s="110"/>
      <c r="D415" s="110"/>
      <c r="E415" s="110"/>
      <c r="F415" s="110"/>
      <c r="G415" s="111"/>
      <c r="H415" s="112"/>
      <c r="I415" s="113"/>
      <c r="J415" s="113"/>
      <c r="K415" s="110"/>
      <c r="L415" s="110"/>
      <c r="M415" s="111"/>
      <c r="N415" s="111"/>
      <c r="O415" s="114" t="str">
        <f>IF(M415="","",Setup!$B$24-M415)</f>
        <v/>
      </c>
      <c r="P415" s="114" t="str">
        <f>IF(G415="","",IF(SUMIF('FY Deadlines'!$A$5:$A$14,IF(MONTH(G415)&gt;=4,YEAR(G415),YEAR(G415)-1),'FY Deadlines'!$F$5:$F$14)=0,"REVIEW FY",SUMIF('FY Deadlines'!$A$5:$A$14,IF(MONTH(G415)&gt;=4,YEAR(G415),YEAR(G415)-1),'FY Deadlines'!$F$5:$F$14)-Setup!$B$24))</f>
        <v/>
      </c>
      <c r="Q415" s="113"/>
      <c r="R415" s="115"/>
    </row>
    <row r="416" spans="1:18" ht="15" customHeight="1" x14ac:dyDescent="0.25">
      <c r="A416" s="109"/>
      <c r="B416" s="110"/>
      <c r="C416" s="110"/>
      <c r="D416" s="110"/>
      <c r="E416" s="110"/>
      <c r="F416" s="110"/>
      <c r="G416" s="111"/>
      <c r="H416" s="112"/>
      <c r="I416" s="113"/>
      <c r="J416" s="113"/>
      <c r="K416" s="110"/>
      <c r="L416" s="110"/>
      <c r="M416" s="111"/>
      <c r="N416" s="111"/>
      <c r="O416" s="114" t="str">
        <f>IF(M416="","",Setup!$B$24-M416)</f>
        <v/>
      </c>
      <c r="P416" s="114" t="str">
        <f>IF(G416="","",IF(SUMIF('FY Deadlines'!$A$5:$A$14,IF(MONTH(G416)&gt;=4,YEAR(G416),YEAR(G416)-1),'FY Deadlines'!$F$5:$F$14)=0,"REVIEW FY",SUMIF('FY Deadlines'!$A$5:$A$14,IF(MONTH(G416)&gt;=4,YEAR(G416),YEAR(G416)-1),'FY Deadlines'!$F$5:$F$14)-Setup!$B$24))</f>
        <v/>
      </c>
      <c r="Q416" s="113"/>
      <c r="R416" s="115"/>
    </row>
    <row r="417" spans="1:18" ht="15" customHeight="1" x14ac:dyDescent="0.25">
      <c r="A417" s="109"/>
      <c r="B417" s="110"/>
      <c r="C417" s="110"/>
      <c r="D417" s="110"/>
      <c r="E417" s="110"/>
      <c r="F417" s="110"/>
      <c r="G417" s="111"/>
      <c r="H417" s="112"/>
      <c r="I417" s="113"/>
      <c r="J417" s="113"/>
      <c r="K417" s="110"/>
      <c r="L417" s="110"/>
      <c r="M417" s="111"/>
      <c r="N417" s="111"/>
      <c r="O417" s="114" t="str">
        <f>IF(M417="","",Setup!$B$24-M417)</f>
        <v/>
      </c>
      <c r="P417" s="114" t="str">
        <f>IF(G417="","",IF(SUMIF('FY Deadlines'!$A$5:$A$14,IF(MONTH(G417)&gt;=4,YEAR(G417),YEAR(G417)-1),'FY Deadlines'!$F$5:$F$14)=0,"REVIEW FY",SUMIF('FY Deadlines'!$A$5:$A$14,IF(MONTH(G417)&gt;=4,YEAR(G417),YEAR(G417)-1),'FY Deadlines'!$F$5:$F$14)-Setup!$B$24))</f>
        <v/>
      </c>
      <c r="Q417" s="113"/>
      <c r="R417" s="115"/>
    </row>
    <row r="418" spans="1:18" ht="15" customHeight="1" x14ac:dyDescent="0.25">
      <c r="A418" s="109"/>
      <c r="B418" s="110"/>
      <c r="C418" s="110"/>
      <c r="D418" s="110"/>
      <c r="E418" s="110"/>
      <c r="F418" s="110"/>
      <c r="G418" s="111"/>
      <c r="H418" s="112"/>
      <c r="I418" s="113"/>
      <c r="J418" s="113"/>
      <c r="K418" s="110"/>
      <c r="L418" s="110"/>
      <c r="M418" s="111"/>
      <c r="N418" s="111"/>
      <c r="O418" s="114" t="str">
        <f>IF(M418="","",Setup!$B$24-M418)</f>
        <v/>
      </c>
      <c r="P418" s="114" t="str">
        <f>IF(G418="","",IF(SUMIF('FY Deadlines'!$A$5:$A$14,IF(MONTH(G418)&gt;=4,YEAR(G418),YEAR(G418)-1),'FY Deadlines'!$F$5:$F$14)=0,"REVIEW FY",SUMIF('FY Deadlines'!$A$5:$A$14,IF(MONTH(G418)&gt;=4,YEAR(G418),YEAR(G418)-1),'FY Deadlines'!$F$5:$F$14)-Setup!$B$24))</f>
        <v/>
      </c>
      <c r="Q418" s="113"/>
      <c r="R418" s="115"/>
    </row>
    <row r="419" spans="1:18" ht="15" customHeight="1" x14ac:dyDescent="0.25">
      <c r="A419" s="109"/>
      <c r="B419" s="110"/>
      <c r="C419" s="110"/>
      <c r="D419" s="110"/>
      <c r="E419" s="110"/>
      <c r="F419" s="110"/>
      <c r="G419" s="111"/>
      <c r="H419" s="112"/>
      <c r="I419" s="113"/>
      <c r="J419" s="113"/>
      <c r="K419" s="110"/>
      <c r="L419" s="110"/>
      <c r="M419" s="111"/>
      <c r="N419" s="111"/>
      <c r="O419" s="114" t="str">
        <f>IF(M419="","",Setup!$B$24-M419)</f>
        <v/>
      </c>
      <c r="P419" s="114" t="str">
        <f>IF(G419="","",IF(SUMIF('FY Deadlines'!$A$5:$A$14,IF(MONTH(G419)&gt;=4,YEAR(G419),YEAR(G419)-1),'FY Deadlines'!$F$5:$F$14)=0,"REVIEW FY",SUMIF('FY Deadlines'!$A$5:$A$14,IF(MONTH(G419)&gt;=4,YEAR(G419),YEAR(G419)-1),'FY Deadlines'!$F$5:$F$14)-Setup!$B$24))</f>
        <v/>
      </c>
      <c r="Q419" s="113"/>
      <c r="R419" s="115"/>
    </row>
    <row r="420" spans="1:18" ht="15" customHeight="1" x14ac:dyDescent="0.25">
      <c r="A420" s="109"/>
      <c r="B420" s="110"/>
      <c r="C420" s="110"/>
      <c r="D420" s="110"/>
      <c r="E420" s="110"/>
      <c r="F420" s="110"/>
      <c r="G420" s="111"/>
      <c r="H420" s="112"/>
      <c r="I420" s="113"/>
      <c r="J420" s="113"/>
      <c r="K420" s="110"/>
      <c r="L420" s="110"/>
      <c r="M420" s="111"/>
      <c r="N420" s="111"/>
      <c r="O420" s="114" t="str">
        <f>IF(M420="","",Setup!$B$24-M420)</f>
        <v/>
      </c>
      <c r="P420" s="114" t="str">
        <f>IF(G420="","",IF(SUMIF('FY Deadlines'!$A$5:$A$14,IF(MONTH(G420)&gt;=4,YEAR(G420),YEAR(G420)-1),'FY Deadlines'!$F$5:$F$14)=0,"REVIEW FY",SUMIF('FY Deadlines'!$A$5:$A$14,IF(MONTH(G420)&gt;=4,YEAR(G420),YEAR(G420)-1),'FY Deadlines'!$F$5:$F$14)-Setup!$B$24))</f>
        <v/>
      </c>
      <c r="Q420" s="113"/>
      <c r="R420" s="115"/>
    </row>
    <row r="421" spans="1:18" ht="15" customHeight="1" x14ac:dyDescent="0.25">
      <c r="A421" s="109"/>
      <c r="B421" s="110"/>
      <c r="C421" s="110"/>
      <c r="D421" s="110"/>
      <c r="E421" s="110"/>
      <c r="F421" s="110"/>
      <c r="G421" s="111"/>
      <c r="H421" s="112"/>
      <c r="I421" s="113"/>
      <c r="J421" s="113"/>
      <c r="K421" s="110"/>
      <c r="L421" s="110"/>
      <c r="M421" s="111"/>
      <c r="N421" s="111"/>
      <c r="O421" s="114" t="str">
        <f>IF(M421="","",Setup!$B$24-M421)</f>
        <v/>
      </c>
      <c r="P421" s="114" t="str">
        <f>IF(G421="","",IF(SUMIF('FY Deadlines'!$A$5:$A$14,IF(MONTH(G421)&gt;=4,YEAR(G421),YEAR(G421)-1),'FY Deadlines'!$F$5:$F$14)=0,"REVIEW FY",SUMIF('FY Deadlines'!$A$5:$A$14,IF(MONTH(G421)&gt;=4,YEAR(G421),YEAR(G421)-1),'FY Deadlines'!$F$5:$F$14)-Setup!$B$24))</f>
        <v/>
      </c>
      <c r="Q421" s="113"/>
      <c r="R421" s="115"/>
    </row>
    <row r="422" spans="1:18" ht="15" customHeight="1" x14ac:dyDescent="0.25">
      <c r="A422" s="109"/>
      <c r="B422" s="110"/>
      <c r="C422" s="110"/>
      <c r="D422" s="110"/>
      <c r="E422" s="110"/>
      <c r="F422" s="110"/>
      <c r="G422" s="111"/>
      <c r="H422" s="112"/>
      <c r="I422" s="113"/>
      <c r="J422" s="113"/>
      <c r="K422" s="110"/>
      <c r="L422" s="110"/>
      <c r="M422" s="111"/>
      <c r="N422" s="111"/>
      <c r="O422" s="114" t="str">
        <f>IF(M422="","",Setup!$B$24-M422)</f>
        <v/>
      </c>
      <c r="P422" s="114" t="str">
        <f>IF(G422="","",IF(SUMIF('FY Deadlines'!$A$5:$A$14,IF(MONTH(G422)&gt;=4,YEAR(G422),YEAR(G422)-1),'FY Deadlines'!$F$5:$F$14)=0,"REVIEW FY",SUMIF('FY Deadlines'!$A$5:$A$14,IF(MONTH(G422)&gt;=4,YEAR(G422),YEAR(G422)-1),'FY Deadlines'!$F$5:$F$14)-Setup!$B$24))</f>
        <v/>
      </c>
      <c r="Q422" s="113"/>
      <c r="R422" s="115"/>
    </row>
    <row r="423" spans="1:18" ht="15" customHeight="1" x14ac:dyDescent="0.25">
      <c r="A423" s="109"/>
      <c r="B423" s="110"/>
      <c r="C423" s="110"/>
      <c r="D423" s="110"/>
      <c r="E423" s="110"/>
      <c r="F423" s="110"/>
      <c r="G423" s="111"/>
      <c r="H423" s="112"/>
      <c r="I423" s="113"/>
      <c r="J423" s="113"/>
      <c r="K423" s="110"/>
      <c r="L423" s="110"/>
      <c r="M423" s="111"/>
      <c r="N423" s="111"/>
      <c r="O423" s="114" t="str">
        <f>IF(M423="","",Setup!$B$24-M423)</f>
        <v/>
      </c>
      <c r="P423" s="114" t="str">
        <f>IF(G423="","",IF(SUMIF('FY Deadlines'!$A$5:$A$14,IF(MONTH(G423)&gt;=4,YEAR(G423),YEAR(G423)-1),'FY Deadlines'!$F$5:$F$14)=0,"REVIEW FY",SUMIF('FY Deadlines'!$A$5:$A$14,IF(MONTH(G423)&gt;=4,YEAR(G423),YEAR(G423)-1),'FY Deadlines'!$F$5:$F$14)-Setup!$B$24))</f>
        <v/>
      </c>
      <c r="Q423" s="113"/>
      <c r="R423" s="115"/>
    </row>
    <row r="424" spans="1:18" ht="15" customHeight="1" x14ac:dyDescent="0.25">
      <c r="A424" s="109"/>
      <c r="B424" s="110"/>
      <c r="C424" s="110"/>
      <c r="D424" s="110"/>
      <c r="E424" s="110"/>
      <c r="F424" s="110"/>
      <c r="G424" s="111"/>
      <c r="H424" s="112"/>
      <c r="I424" s="113"/>
      <c r="J424" s="113"/>
      <c r="K424" s="110"/>
      <c r="L424" s="110"/>
      <c r="M424" s="111"/>
      <c r="N424" s="111"/>
      <c r="O424" s="114" t="str">
        <f>IF(M424="","",Setup!$B$24-M424)</f>
        <v/>
      </c>
      <c r="P424" s="114" t="str">
        <f>IF(G424="","",IF(SUMIF('FY Deadlines'!$A$5:$A$14,IF(MONTH(G424)&gt;=4,YEAR(G424),YEAR(G424)-1),'FY Deadlines'!$F$5:$F$14)=0,"REVIEW FY",SUMIF('FY Deadlines'!$A$5:$A$14,IF(MONTH(G424)&gt;=4,YEAR(G424),YEAR(G424)-1),'FY Deadlines'!$F$5:$F$14)-Setup!$B$24))</f>
        <v/>
      </c>
      <c r="Q424" s="113"/>
      <c r="R424" s="115"/>
    </row>
    <row r="425" spans="1:18" ht="15" customHeight="1" x14ac:dyDescent="0.25">
      <c r="A425" s="109"/>
      <c r="B425" s="110"/>
      <c r="C425" s="110"/>
      <c r="D425" s="110"/>
      <c r="E425" s="110"/>
      <c r="F425" s="110"/>
      <c r="G425" s="111"/>
      <c r="H425" s="112"/>
      <c r="I425" s="113"/>
      <c r="J425" s="113"/>
      <c r="K425" s="110"/>
      <c r="L425" s="110"/>
      <c r="M425" s="111"/>
      <c r="N425" s="111"/>
      <c r="O425" s="114" t="str">
        <f>IF(M425="","",Setup!$B$24-M425)</f>
        <v/>
      </c>
      <c r="P425" s="114" t="str">
        <f>IF(G425="","",IF(SUMIF('FY Deadlines'!$A$5:$A$14,IF(MONTH(G425)&gt;=4,YEAR(G425),YEAR(G425)-1),'FY Deadlines'!$F$5:$F$14)=0,"REVIEW FY",SUMIF('FY Deadlines'!$A$5:$A$14,IF(MONTH(G425)&gt;=4,YEAR(G425),YEAR(G425)-1),'FY Deadlines'!$F$5:$F$14)-Setup!$B$24))</f>
        <v/>
      </c>
      <c r="Q425" s="113"/>
      <c r="R425" s="115"/>
    </row>
    <row r="426" spans="1:18" ht="15" customHeight="1" x14ac:dyDescent="0.25">
      <c r="A426" s="109"/>
      <c r="B426" s="110"/>
      <c r="C426" s="110"/>
      <c r="D426" s="110"/>
      <c r="E426" s="110"/>
      <c r="F426" s="110"/>
      <c r="G426" s="111"/>
      <c r="H426" s="112"/>
      <c r="I426" s="113"/>
      <c r="J426" s="113"/>
      <c r="K426" s="110"/>
      <c r="L426" s="110"/>
      <c r="M426" s="111"/>
      <c r="N426" s="111"/>
      <c r="O426" s="114" t="str">
        <f>IF(M426="","",Setup!$B$24-M426)</f>
        <v/>
      </c>
      <c r="P426" s="114" t="str">
        <f>IF(G426="","",IF(SUMIF('FY Deadlines'!$A$5:$A$14,IF(MONTH(G426)&gt;=4,YEAR(G426),YEAR(G426)-1),'FY Deadlines'!$F$5:$F$14)=0,"REVIEW FY",SUMIF('FY Deadlines'!$A$5:$A$14,IF(MONTH(G426)&gt;=4,YEAR(G426),YEAR(G426)-1),'FY Deadlines'!$F$5:$F$14)-Setup!$B$24))</f>
        <v/>
      </c>
      <c r="Q426" s="113"/>
      <c r="R426" s="115"/>
    </row>
    <row r="427" spans="1:18" ht="15" customHeight="1" x14ac:dyDescent="0.25">
      <c r="A427" s="109"/>
      <c r="B427" s="110"/>
      <c r="C427" s="110"/>
      <c r="D427" s="110"/>
      <c r="E427" s="110"/>
      <c r="F427" s="110"/>
      <c r="G427" s="111"/>
      <c r="H427" s="112"/>
      <c r="I427" s="113"/>
      <c r="J427" s="113"/>
      <c r="K427" s="110"/>
      <c r="L427" s="110"/>
      <c r="M427" s="111"/>
      <c r="N427" s="111"/>
      <c r="O427" s="114" t="str">
        <f>IF(M427="","",Setup!$B$24-M427)</f>
        <v/>
      </c>
      <c r="P427" s="114" t="str">
        <f>IF(G427="","",IF(SUMIF('FY Deadlines'!$A$5:$A$14,IF(MONTH(G427)&gt;=4,YEAR(G427),YEAR(G427)-1),'FY Deadlines'!$F$5:$F$14)=0,"REVIEW FY",SUMIF('FY Deadlines'!$A$5:$A$14,IF(MONTH(G427)&gt;=4,YEAR(G427),YEAR(G427)-1),'FY Deadlines'!$F$5:$F$14)-Setup!$B$24))</f>
        <v/>
      </c>
      <c r="Q427" s="113"/>
      <c r="R427" s="115"/>
    </row>
    <row r="428" spans="1:18" ht="15" customHeight="1" x14ac:dyDescent="0.25">
      <c r="A428" s="109"/>
      <c r="B428" s="110"/>
      <c r="C428" s="110"/>
      <c r="D428" s="110"/>
      <c r="E428" s="110"/>
      <c r="F428" s="110"/>
      <c r="G428" s="111"/>
      <c r="H428" s="112"/>
      <c r="I428" s="113"/>
      <c r="J428" s="113"/>
      <c r="K428" s="110"/>
      <c r="L428" s="110"/>
      <c r="M428" s="111"/>
      <c r="N428" s="111"/>
      <c r="O428" s="114" t="str">
        <f>IF(M428="","",Setup!$B$24-M428)</f>
        <v/>
      </c>
      <c r="P428" s="114" t="str">
        <f>IF(G428="","",IF(SUMIF('FY Deadlines'!$A$5:$A$14,IF(MONTH(G428)&gt;=4,YEAR(G428),YEAR(G428)-1),'FY Deadlines'!$F$5:$F$14)=0,"REVIEW FY",SUMIF('FY Deadlines'!$A$5:$A$14,IF(MONTH(G428)&gt;=4,YEAR(G428),YEAR(G428)-1),'FY Deadlines'!$F$5:$F$14)-Setup!$B$24))</f>
        <v/>
      </c>
      <c r="Q428" s="113"/>
      <c r="R428" s="115"/>
    </row>
    <row r="429" spans="1:18" ht="15" customHeight="1" x14ac:dyDescent="0.25">
      <c r="A429" s="109"/>
      <c r="B429" s="110"/>
      <c r="C429" s="110"/>
      <c r="D429" s="110"/>
      <c r="E429" s="110"/>
      <c r="F429" s="110"/>
      <c r="G429" s="111"/>
      <c r="H429" s="112"/>
      <c r="I429" s="113"/>
      <c r="J429" s="113"/>
      <c r="K429" s="110"/>
      <c r="L429" s="110"/>
      <c r="M429" s="111"/>
      <c r="N429" s="111"/>
      <c r="O429" s="114" t="str">
        <f>IF(M429="","",Setup!$B$24-M429)</f>
        <v/>
      </c>
      <c r="P429" s="114" t="str">
        <f>IF(G429="","",IF(SUMIF('FY Deadlines'!$A$5:$A$14,IF(MONTH(G429)&gt;=4,YEAR(G429),YEAR(G429)-1),'FY Deadlines'!$F$5:$F$14)=0,"REVIEW FY",SUMIF('FY Deadlines'!$A$5:$A$14,IF(MONTH(G429)&gt;=4,YEAR(G429),YEAR(G429)-1),'FY Deadlines'!$F$5:$F$14)-Setup!$B$24))</f>
        <v/>
      </c>
      <c r="Q429" s="113"/>
      <c r="R429" s="115"/>
    </row>
    <row r="430" spans="1:18" ht="15" customHeight="1" x14ac:dyDescent="0.25">
      <c r="A430" s="109"/>
      <c r="B430" s="110"/>
      <c r="C430" s="110"/>
      <c r="D430" s="110"/>
      <c r="E430" s="110"/>
      <c r="F430" s="110"/>
      <c r="G430" s="111"/>
      <c r="H430" s="112"/>
      <c r="I430" s="113"/>
      <c r="J430" s="113"/>
      <c r="K430" s="110"/>
      <c r="L430" s="110"/>
      <c r="M430" s="111"/>
      <c r="N430" s="111"/>
      <c r="O430" s="114" t="str">
        <f>IF(M430="","",Setup!$B$24-M430)</f>
        <v/>
      </c>
      <c r="P430" s="114" t="str">
        <f>IF(G430="","",IF(SUMIF('FY Deadlines'!$A$5:$A$14,IF(MONTH(G430)&gt;=4,YEAR(G430),YEAR(G430)-1),'FY Deadlines'!$F$5:$F$14)=0,"REVIEW FY",SUMIF('FY Deadlines'!$A$5:$A$14,IF(MONTH(G430)&gt;=4,YEAR(G430),YEAR(G430)-1),'FY Deadlines'!$F$5:$F$14)-Setup!$B$24))</f>
        <v/>
      </c>
      <c r="Q430" s="113"/>
      <c r="R430" s="115"/>
    </row>
    <row r="431" spans="1:18" ht="15" customHeight="1" x14ac:dyDescent="0.25">
      <c r="A431" s="109"/>
      <c r="B431" s="110"/>
      <c r="C431" s="110"/>
      <c r="D431" s="110"/>
      <c r="E431" s="110"/>
      <c r="F431" s="110"/>
      <c r="G431" s="111"/>
      <c r="H431" s="112"/>
      <c r="I431" s="113"/>
      <c r="J431" s="113"/>
      <c r="K431" s="110"/>
      <c r="L431" s="110"/>
      <c r="M431" s="111"/>
      <c r="N431" s="111"/>
      <c r="O431" s="114" t="str">
        <f>IF(M431="","",Setup!$B$24-M431)</f>
        <v/>
      </c>
      <c r="P431" s="114" t="str">
        <f>IF(G431="","",IF(SUMIF('FY Deadlines'!$A$5:$A$14,IF(MONTH(G431)&gt;=4,YEAR(G431),YEAR(G431)-1),'FY Deadlines'!$F$5:$F$14)=0,"REVIEW FY",SUMIF('FY Deadlines'!$A$5:$A$14,IF(MONTH(G431)&gt;=4,YEAR(G431),YEAR(G431)-1),'FY Deadlines'!$F$5:$F$14)-Setup!$B$24))</f>
        <v/>
      </c>
      <c r="Q431" s="113"/>
      <c r="R431" s="115"/>
    </row>
    <row r="432" spans="1:18" ht="15" customHeight="1" x14ac:dyDescent="0.25">
      <c r="A432" s="109"/>
      <c r="B432" s="110"/>
      <c r="C432" s="110"/>
      <c r="D432" s="110"/>
      <c r="E432" s="110"/>
      <c r="F432" s="110"/>
      <c r="G432" s="111"/>
      <c r="H432" s="112"/>
      <c r="I432" s="113"/>
      <c r="J432" s="113"/>
      <c r="K432" s="110"/>
      <c r="L432" s="110"/>
      <c r="M432" s="111"/>
      <c r="N432" s="111"/>
      <c r="O432" s="114" t="str">
        <f>IF(M432="","",Setup!$B$24-M432)</f>
        <v/>
      </c>
      <c r="P432" s="114" t="str">
        <f>IF(G432="","",IF(SUMIF('FY Deadlines'!$A$5:$A$14,IF(MONTH(G432)&gt;=4,YEAR(G432),YEAR(G432)-1),'FY Deadlines'!$F$5:$F$14)=0,"REVIEW FY",SUMIF('FY Deadlines'!$A$5:$A$14,IF(MONTH(G432)&gt;=4,YEAR(G432),YEAR(G432)-1),'FY Deadlines'!$F$5:$F$14)-Setup!$B$24))</f>
        <v/>
      </c>
      <c r="Q432" s="113"/>
      <c r="R432" s="115"/>
    </row>
    <row r="433" spans="1:18" ht="15" customHeight="1" x14ac:dyDescent="0.25">
      <c r="A433" s="109"/>
      <c r="B433" s="110"/>
      <c r="C433" s="110"/>
      <c r="D433" s="110"/>
      <c r="E433" s="110"/>
      <c r="F433" s="110"/>
      <c r="G433" s="111"/>
      <c r="H433" s="112"/>
      <c r="I433" s="113"/>
      <c r="J433" s="113"/>
      <c r="K433" s="110"/>
      <c r="L433" s="110"/>
      <c r="M433" s="111"/>
      <c r="N433" s="111"/>
      <c r="O433" s="114" t="str">
        <f>IF(M433="","",Setup!$B$24-M433)</f>
        <v/>
      </c>
      <c r="P433" s="114" t="str">
        <f>IF(G433="","",IF(SUMIF('FY Deadlines'!$A$5:$A$14,IF(MONTH(G433)&gt;=4,YEAR(G433),YEAR(G433)-1),'FY Deadlines'!$F$5:$F$14)=0,"REVIEW FY",SUMIF('FY Deadlines'!$A$5:$A$14,IF(MONTH(G433)&gt;=4,YEAR(G433),YEAR(G433)-1),'FY Deadlines'!$F$5:$F$14)-Setup!$B$24))</f>
        <v/>
      </c>
      <c r="Q433" s="113"/>
      <c r="R433" s="115"/>
    </row>
    <row r="434" spans="1:18" ht="15" customHeight="1" x14ac:dyDescent="0.25">
      <c r="A434" s="109"/>
      <c r="B434" s="110"/>
      <c r="C434" s="110"/>
      <c r="D434" s="110"/>
      <c r="E434" s="110"/>
      <c r="F434" s="110"/>
      <c r="G434" s="111"/>
      <c r="H434" s="112"/>
      <c r="I434" s="113"/>
      <c r="J434" s="113"/>
      <c r="K434" s="110"/>
      <c r="L434" s="110"/>
      <c r="M434" s="111"/>
      <c r="N434" s="111"/>
      <c r="O434" s="114" t="str">
        <f>IF(M434="","",Setup!$B$24-M434)</f>
        <v/>
      </c>
      <c r="P434" s="114" t="str">
        <f>IF(G434="","",IF(SUMIF('FY Deadlines'!$A$5:$A$14,IF(MONTH(G434)&gt;=4,YEAR(G434),YEAR(G434)-1),'FY Deadlines'!$F$5:$F$14)=0,"REVIEW FY",SUMIF('FY Deadlines'!$A$5:$A$14,IF(MONTH(G434)&gt;=4,YEAR(G434),YEAR(G434)-1),'FY Deadlines'!$F$5:$F$14)-Setup!$B$24))</f>
        <v/>
      </c>
      <c r="Q434" s="113"/>
      <c r="R434" s="115"/>
    </row>
    <row r="435" spans="1:18" ht="15" customHeight="1" x14ac:dyDescent="0.25">
      <c r="A435" s="109"/>
      <c r="B435" s="110"/>
      <c r="C435" s="110"/>
      <c r="D435" s="110"/>
      <c r="E435" s="110"/>
      <c r="F435" s="110"/>
      <c r="G435" s="111"/>
      <c r="H435" s="112"/>
      <c r="I435" s="113"/>
      <c r="J435" s="113"/>
      <c r="K435" s="110"/>
      <c r="L435" s="110"/>
      <c r="M435" s="111"/>
      <c r="N435" s="111"/>
      <c r="O435" s="114" t="str">
        <f>IF(M435="","",Setup!$B$24-M435)</f>
        <v/>
      </c>
      <c r="P435" s="114" t="str">
        <f>IF(G435="","",IF(SUMIF('FY Deadlines'!$A$5:$A$14,IF(MONTH(G435)&gt;=4,YEAR(G435),YEAR(G435)-1),'FY Deadlines'!$F$5:$F$14)=0,"REVIEW FY",SUMIF('FY Deadlines'!$A$5:$A$14,IF(MONTH(G435)&gt;=4,YEAR(G435),YEAR(G435)-1),'FY Deadlines'!$F$5:$F$14)-Setup!$B$24))</f>
        <v/>
      </c>
      <c r="Q435" s="113"/>
      <c r="R435" s="115"/>
    </row>
    <row r="436" spans="1:18" ht="15" customHeight="1" x14ac:dyDescent="0.25">
      <c r="A436" s="109"/>
      <c r="B436" s="110"/>
      <c r="C436" s="110"/>
      <c r="D436" s="110"/>
      <c r="E436" s="110"/>
      <c r="F436" s="110"/>
      <c r="G436" s="111"/>
      <c r="H436" s="112"/>
      <c r="I436" s="113"/>
      <c r="J436" s="113"/>
      <c r="K436" s="110"/>
      <c r="L436" s="110"/>
      <c r="M436" s="111"/>
      <c r="N436" s="111"/>
      <c r="O436" s="114" t="str">
        <f>IF(M436="","",Setup!$B$24-M436)</f>
        <v/>
      </c>
      <c r="P436" s="114" t="str">
        <f>IF(G436="","",IF(SUMIF('FY Deadlines'!$A$5:$A$14,IF(MONTH(G436)&gt;=4,YEAR(G436),YEAR(G436)-1),'FY Deadlines'!$F$5:$F$14)=0,"REVIEW FY",SUMIF('FY Deadlines'!$A$5:$A$14,IF(MONTH(G436)&gt;=4,YEAR(G436),YEAR(G436)-1),'FY Deadlines'!$F$5:$F$14)-Setup!$B$24))</f>
        <v/>
      </c>
      <c r="Q436" s="113"/>
      <c r="R436" s="115"/>
    </row>
    <row r="437" spans="1:18" ht="15" customHeight="1" x14ac:dyDescent="0.25">
      <c r="A437" s="109"/>
      <c r="B437" s="110"/>
      <c r="C437" s="110"/>
      <c r="D437" s="110"/>
      <c r="E437" s="110"/>
      <c r="F437" s="110"/>
      <c r="G437" s="111"/>
      <c r="H437" s="112"/>
      <c r="I437" s="113"/>
      <c r="J437" s="113"/>
      <c r="K437" s="110"/>
      <c r="L437" s="110"/>
      <c r="M437" s="111"/>
      <c r="N437" s="111"/>
      <c r="O437" s="114" t="str">
        <f>IF(M437="","",Setup!$B$24-M437)</f>
        <v/>
      </c>
      <c r="P437" s="114" t="str">
        <f>IF(G437="","",IF(SUMIF('FY Deadlines'!$A$5:$A$14,IF(MONTH(G437)&gt;=4,YEAR(G437),YEAR(G437)-1),'FY Deadlines'!$F$5:$F$14)=0,"REVIEW FY",SUMIF('FY Deadlines'!$A$5:$A$14,IF(MONTH(G437)&gt;=4,YEAR(G437),YEAR(G437)-1),'FY Deadlines'!$F$5:$F$14)-Setup!$B$24))</f>
        <v/>
      </c>
      <c r="Q437" s="113"/>
      <c r="R437" s="115"/>
    </row>
    <row r="438" spans="1:18" ht="15" customHeight="1" x14ac:dyDescent="0.25">
      <c r="A438" s="109"/>
      <c r="B438" s="110"/>
      <c r="C438" s="110"/>
      <c r="D438" s="110"/>
      <c r="E438" s="110"/>
      <c r="F438" s="110"/>
      <c r="G438" s="111"/>
      <c r="H438" s="112"/>
      <c r="I438" s="113"/>
      <c r="J438" s="113"/>
      <c r="K438" s="110"/>
      <c r="L438" s="110"/>
      <c r="M438" s="111"/>
      <c r="N438" s="111"/>
      <c r="O438" s="114" t="str">
        <f>IF(M438="","",Setup!$B$24-M438)</f>
        <v/>
      </c>
      <c r="P438" s="114" t="str">
        <f>IF(G438="","",IF(SUMIF('FY Deadlines'!$A$5:$A$14,IF(MONTH(G438)&gt;=4,YEAR(G438),YEAR(G438)-1),'FY Deadlines'!$F$5:$F$14)=0,"REVIEW FY",SUMIF('FY Deadlines'!$A$5:$A$14,IF(MONTH(G438)&gt;=4,YEAR(G438),YEAR(G438)-1),'FY Deadlines'!$F$5:$F$14)-Setup!$B$24))</f>
        <v/>
      </c>
      <c r="Q438" s="113"/>
      <c r="R438" s="115"/>
    </row>
    <row r="439" spans="1:18" ht="15" customHeight="1" x14ac:dyDescent="0.25">
      <c r="A439" s="109"/>
      <c r="B439" s="110"/>
      <c r="C439" s="110"/>
      <c r="D439" s="110"/>
      <c r="E439" s="110"/>
      <c r="F439" s="110"/>
      <c r="G439" s="111"/>
      <c r="H439" s="112"/>
      <c r="I439" s="113"/>
      <c r="J439" s="113"/>
      <c r="K439" s="110"/>
      <c r="L439" s="110"/>
      <c r="M439" s="111"/>
      <c r="N439" s="111"/>
      <c r="O439" s="114" t="str">
        <f>IF(M439="","",Setup!$B$24-M439)</f>
        <v/>
      </c>
      <c r="P439" s="114" t="str">
        <f>IF(G439="","",IF(SUMIF('FY Deadlines'!$A$5:$A$14,IF(MONTH(G439)&gt;=4,YEAR(G439),YEAR(G439)-1),'FY Deadlines'!$F$5:$F$14)=0,"REVIEW FY",SUMIF('FY Deadlines'!$A$5:$A$14,IF(MONTH(G439)&gt;=4,YEAR(G439),YEAR(G439)-1),'FY Deadlines'!$F$5:$F$14)-Setup!$B$24))</f>
        <v/>
      </c>
      <c r="Q439" s="113"/>
      <c r="R439" s="115"/>
    </row>
    <row r="440" spans="1:18" ht="15" customHeight="1" x14ac:dyDescent="0.25">
      <c r="A440" s="109"/>
      <c r="B440" s="110"/>
      <c r="C440" s="110"/>
      <c r="D440" s="110"/>
      <c r="E440" s="110"/>
      <c r="F440" s="110"/>
      <c r="G440" s="111"/>
      <c r="H440" s="112"/>
      <c r="I440" s="113"/>
      <c r="J440" s="113"/>
      <c r="K440" s="110"/>
      <c r="L440" s="110"/>
      <c r="M440" s="111"/>
      <c r="N440" s="111"/>
      <c r="O440" s="114" t="str">
        <f>IF(M440="","",Setup!$B$24-M440)</f>
        <v/>
      </c>
      <c r="P440" s="114" t="str">
        <f>IF(G440="","",IF(SUMIF('FY Deadlines'!$A$5:$A$14,IF(MONTH(G440)&gt;=4,YEAR(G440),YEAR(G440)-1),'FY Deadlines'!$F$5:$F$14)=0,"REVIEW FY",SUMIF('FY Deadlines'!$A$5:$A$14,IF(MONTH(G440)&gt;=4,YEAR(G440),YEAR(G440)-1),'FY Deadlines'!$F$5:$F$14)-Setup!$B$24))</f>
        <v/>
      </c>
      <c r="Q440" s="113"/>
      <c r="R440" s="115"/>
    </row>
    <row r="441" spans="1:18" ht="15" customHeight="1" x14ac:dyDescent="0.25">
      <c r="A441" s="109"/>
      <c r="B441" s="110"/>
      <c r="C441" s="110"/>
      <c r="D441" s="110"/>
      <c r="E441" s="110"/>
      <c r="F441" s="110"/>
      <c r="G441" s="111"/>
      <c r="H441" s="112"/>
      <c r="I441" s="113"/>
      <c r="J441" s="113"/>
      <c r="K441" s="110"/>
      <c r="L441" s="110"/>
      <c r="M441" s="111"/>
      <c r="N441" s="111"/>
      <c r="O441" s="114" t="str">
        <f>IF(M441="","",Setup!$B$24-M441)</f>
        <v/>
      </c>
      <c r="P441" s="114" t="str">
        <f>IF(G441="","",IF(SUMIF('FY Deadlines'!$A$5:$A$14,IF(MONTH(G441)&gt;=4,YEAR(G441),YEAR(G441)-1),'FY Deadlines'!$F$5:$F$14)=0,"REVIEW FY",SUMIF('FY Deadlines'!$A$5:$A$14,IF(MONTH(G441)&gt;=4,YEAR(G441),YEAR(G441)-1),'FY Deadlines'!$F$5:$F$14)-Setup!$B$24))</f>
        <v/>
      </c>
      <c r="Q441" s="113"/>
      <c r="R441" s="115"/>
    </row>
    <row r="442" spans="1:18" ht="15" customHeight="1" x14ac:dyDescent="0.25">
      <c r="A442" s="109"/>
      <c r="B442" s="110"/>
      <c r="C442" s="110"/>
      <c r="D442" s="110"/>
      <c r="E442" s="110"/>
      <c r="F442" s="110"/>
      <c r="G442" s="111"/>
      <c r="H442" s="112"/>
      <c r="I442" s="113"/>
      <c r="J442" s="113"/>
      <c r="K442" s="110"/>
      <c r="L442" s="110"/>
      <c r="M442" s="111"/>
      <c r="N442" s="111"/>
      <c r="O442" s="114" t="str">
        <f>IF(M442="","",Setup!$B$24-M442)</f>
        <v/>
      </c>
      <c r="P442" s="114" t="str">
        <f>IF(G442="","",IF(SUMIF('FY Deadlines'!$A$5:$A$14,IF(MONTH(G442)&gt;=4,YEAR(G442),YEAR(G442)-1),'FY Deadlines'!$F$5:$F$14)=0,"REVIEW FY",SUMIF('FY Deadlines'!$A$5:$A$14,IF(MONTH(G442)&gt;=4,YEAR(G442),YEAR(G442)-1),'FY Deadlines'!$F$5:$F$14)-Setup!$B$24))</f>
        <v/>
      </c>
      <c r="Q442" s="113"/>
      <c r="R442" s="115"/>
    </row>
    <row r="443" spans="1:18" ht="15" customHeight="1" x14ac:dyDescent="0.25">
      <c r="A443" s="109"/>
      <c r="B443" s="110"/>
      <c r="C443" s="110"/>
      <c r="D443" s="110"/>
      <c r="E443" s="110"/>
      <c r="F443" s="110"/>
      <c r="G443" s="111"/>
      <c r="H443" s="112"/>
      <c r="I443" s="113"/>
      <c r="J443" s="113"/>
      <c r="K443" s="110"/>
      <c r="L443" s="110"/>
      <c r="M443" s="111"/>
      <c r="N443" s="111"/>
      <c r="O443" s="114" t="str">
        <f>IF(M443="","",Setup!$B$24-M443)</f>
        <v/>
      </c>
      <c r="P443" s="114" t="str">
        <f>IF(G443="","",IF(SUMIF('FY Deadlines'!$A$5:$A$14,IF(MONTH(G443)&gt;=4,YEAR(G443),YEAR(G443)-1),'FY Deadlines'!$F$5:$F$14)=0,"REVIEW FY",SUMIF('FY Deadlines'!$A$5:$A$14,IF(MONTH(G443)&gt;=4,YEAR(G443),YEAR(G443)-1),'FY Deadlines'!$F$5:$F$14)-Setup!$B$24))</f>
        <v/>
      </c>
      <c r="Q443" s="113"/>
      <c r="R443" s="115"/>
    </row>
    <row r="444" spans="1:18" ht="15" customHeight="1" x14ac:dyDescent="0.25">
      <c r="A444" s="109"/>
      <c r="B444" s="110"/>
      <c r="C444" s="110"/>
      <c r="D444" s="110"/>
      <c r="E444" s="110"/>
      <c r="F444" s="110"/>
      <c r="G444" s="111"/>
      <c r="H444" s="112"/>
      <c r="I444" s="113"/>
      <c r="J444" s="113"/>
      <c r="K444" s="110"/>
      <c r="L444" s="110"/>
      <c r="M444" s="111"/>
      <c r="N444" s="111"/>
      <c r="O444" s="114" t="str">
        <f>IF(M444="","",Setup!$B$24-M444)</f>
        <v/>
      </c>
      <c r="P444" s="114" t="str">
        <f>IF(G444="","",IF(SUMIF('FY Deadlines'!$A$5:$A$14,IF(MONTH(G444)&gt;=4,YEAR(G444),YEAR(G444)-1),'FY Deadlines'!$F$5:$F$14)=0,"REVIEW FY",SUMIF('FY Deadlines'!$A$5:$A$14,IF(MONTH(G444)&gt;=4,YEAR(G444),YEAR(G444)-1),'FY Deadlines'!$F$5:$F$14)-Setup!$B$24))</f>
        <v/>
      </c>
      <c r="Q444" s="113"/>
      <c r="R444" s="115"/>
    </row>
    <row r="445" spans="1:18" ht="15" customHeight="1" x14ac:dyDescent="0.25">
      <c r="A445" s="109"/>
      <c r="B445" s="110"/>
      <c r="C445" s="110"/>
      <c r="D445" s="110"/>
      <c r="E445" s="110"/>
      <c r="F445" s="110"/>
      <c r="G445" s="111"/>
      <c r="H445" s="112"/>
      <c r="I445" s="113"/>
      <c r="J445" s="113"/>
      <c r="K445" s="110"/>
      <c r="L445" s="110"/>
      <c r="M445" s="111"/>
      <c r="N445" s="111"/>
      <c r="O445" s="114" t="str">
        <f>IF(M445="","",Setup!$B$24-M445)</f>
        <v/>
      </c>
      <c r="P445" s="114" t="str">
        <f>IF(G445="","",IF(SUMIF('FY Deadlines'!$A$5:$A$14,IF(MONTH(G445)&gt;=4,YEAR(G445),YEAR(G445)-1),'FY Deadlines'!$F$5:$F$14)=0,"REVIEW FY",SUMIF('FY Deadlines'!$A$5:$A$14,IF(MONTH(G445)&gt;=4,YEAR(G445),YEAR(G445)-1),'FY Deadlines'!$F$5:$F$14)-Setup!$B$24))</f>
        <v/>
      </c>
      <c r="Q445" s="113"/>
      <c r="R445" s="115"/>
    </row>
    <row r="446" spans="1:18" ht="15" customHeight="1" x14ac:dyDescent="0.25">
      <c r="A446" s="109"/>
      <c r="B446" s="110"/>
      <c r="C446" s="110"/>
      <c r="D446" s="110"/>
      <c r="E446" s="110"/>
      <c r="F446" s="110"/>
      <c r="G446" s="111"/>
      <c r="H446" s="112"/>
      <c r="I446" s="113"/>
      <c r="J446" s="113"/>
      <c r="K446" s="110"/>
      <c r="L446" s="110"/>
      <c r="M446" s="111"/>
      <c r="N446" s="111"/>
      <c r="O446" s="114" t="str">
        <f>IF(M446="","",Setup!$B$24-M446)</f>
        <v/>
      </c>
      <c r="P446" s="114" t="str">
        <f>IF(G446="","",IF(SUMIF('FY Deadlines'!$A$5:$A$14,IF(MONTH(G446)&gt;=4,YEAR(G446),YEAR(G446)-1),'FY Deadlines'!$F$5:$F$14)=0,"REVIEW FY",SUMIF('FY Deadlines'!$A$5:$A$14,IF(MONTH(G446)&gt;=4,YEAR(G446),YEAR(G446)-1),'FY Deadlines'!$F$5:$F$14)-Setup!$B$24))</f>
        <v/>
      </c>
      <c r="Q446" s="113"/>
      <c r="R446" s="115"/>
    </row>
    <row r="447" spans="1:18" ht="15" customHeight="1" x14ac:dyDescent="0.25">
      <c r="A447" s="109"/>
      <c r="B447" s="110"/>
      <c r="C447" s="110"/>
      <c r="D447" s="110"/>
      <c r="E447" s="110"/>
      <c r="F447" s="110"/>
      <c r="G447" s="111"/>
      <c r="H447" s="112"/>
      <c r="I447" s="113"/>
      <c r="J447" s="113"/>
      <c r="K447" s="110"/>
      <c r="L447" s="110"/>
      <c r="M447" s="111"/>
      <c r="N447" s="111"/>
      <c r="O447" s="114" t="str">
        <f>IF(M447="","",Setup!$B$24-M447)</f>
        <v/>
      </c>
      <c r="P447" s="114" t="str">
        <f>IF(G447="","",IF(SUMIF('FY Deadlines'!$A$5:$A$14,IF(MONTH(G447)&gt;=4,YEAR(G447),YEAR(G447)-1),'FY Deadlines'!$F$5:$F$14)=0,"REVIEW FY",SUMIF('FY Deadlines'!$A$5:$A$14,IF(MONTH(G447)&gt;=4,YEAR(G447),YEAR(G447)-1),'FY Deadlines'!$F$5:$F$14)-Setup!$B$24))</f>
        <v/>
      </c>
      <c r="Q447" s="113"/>
      <c r="R447" s="115"/>
    </row>
    <row r="448" spans="1:18" ht="15" customHeight="1" x14ac:dyDescent="0.25">
      <c r="A448" s="109"/>
      <c r="B448" s="110"/>
      <c r="C448" s="110"/>
      <c r="D448" s="110"/>
      <c r="E448" s="110"/>
      <c r="F448" s="110"/>
      <c r="G448" s="111"/>
      <c r="H448" s="112"/>
      <c r="I448" s="113"/>
      <c r="J448" s="113"/>
      <c r="K448" s="110"/>
      <c r="L448" s="110"/>
      <c r="M448" s="111"/>
      <c r="N448" s="111"/>
      <c r="O448" s="114" t="str">
        <f>IF(M448="","",Setup!$B$24-M448)</f>
        <v/>
      </c>
      <c r="P448" s="114" t="str">
        <f>IF(G448="","",IF(SUMIF('FY Deadlines'!$A$5:$A$14,IF(MONTH(G448)&gt;=4,YEAR(G448),YEAR(G448)-1),'FY Deadlines'!$F$5:$F$14)=0,"REVIEW FY",SUMIF('FY Deadlines'!$A$5:$A$14,IF(MONTH(G448)&gt;=4,YEAR(G448),YEAR(G448)-1),'FY Deadlines'!$F$5:$F$14)-Setup!$B$24))</f>
        <v/>
      </c>
      <c r="Q448" s="113"/>
      <c r="R448" s="115"/>
    </row>
    <row r="449" spans="1:18" ht="15" customHeight="1" x14ac:dyDescent="0.25">
      <c r="A449" s="109"/>
      <c r="B449" s="110"/>
      <c r="C449" s="110"/>
      <c r="D449" s="110"/>
      <c r="E449" s="110"/>
      <c r="F449" s="110"/>
      <c r="G449" s="111"/>
      <c r="H449" s="112"/>
      <c r="I449" s="113"/>
      <c r="J449" s="113"/>
      <c r="K449" s="110"/>
      <c r="L449" s="110"/>
      <c r="M449" s="111"/>
      <c r="N449" s="111"/>
      <c r="O449" s="114" t="str">
        <f>IF(M449="","",Setup!$B$24-M449)</f>
        <v/>
      </c>
      <c r="P449" s="114" t="str">
        <f>IF(G449="","",IF(SUMIF('FY Deadlines'!$A$5:$A$14,IF(MONTH(G449)&gt;=4,YEAR(G449),YEAR(G449)-1),'FY Deadlines'!$F$5:$F$14)=0,"REVIEW FY",SUMIF('FY Deadlines'!$A$5:$A$14,IF(MONTH(G449)&gt;=4,YEAR(G449),YEAR(G449)-1),'FY Deadlines'!$F$5:$F$14)-Setup!$B$24))</f>
        <v/>
      </c>
      <c r="Q449" s="113"/>
      <c r="R449" s="115"/>
    </row>
    <row r="450" spans="1:18" ht="15" customHeight="1" x14ac:dyDescent="0.25">
      <c r="A450" s="109"/>
      <c r="B450" s="110"/>
      <c r="C450" s="110"/>
      <c r="D450" s="110"/>
      <c r="E450" s="110"/>
      <c r="F450" s="110"/>
      <c r="G450" s="111"/>
      <c r="H450" s="112"/>
      <c r="I450" s="113"/>
      <c r="J450" s="113"/>
      <c r="K450" s="110"/>
      <c r="L450" s="110"/>
      <c r="M450" s="111"/>
      <c r="N450" s="111"/>
      <c r="O450" s="114" t="str">
        <f>IF(M450="","",Setup!$B$24-M450)</f>
        <v/>
      </c>
      <c r="P450" s="114" t="str">
        <f>IF(G450="","",IF(SUMIF('FY Deadlines'!$A$5:$A$14,IF(MONTH(G450)&gt;=4,YEAR(G450),YEAR(G450)-1),'FY Deadlines'!$F$5:$F$14)=0,"REVIEW FY",SUMIF('FY Deadlines'!$A$5:$A$14,IF(MONTH(G450)&gt;=4,YEAR(G450),YEAR(G450)-1),'FY Deadlines'!$F$5:$F$14)-Setup!$B$24))</f>
        <v/>
      </c>
      <c r="Q450" s="113"/>
      <c r="R450" s="115"/>
    </row>
    <row r="451" spans="1:18" ht="15" customHeight="1" x14ac:dyDescent="0.25">
      <c r="A451" s="109"/>
      <c r="B451" s="110"/>
      <c r="C451" s="110"/>
      <c r="D451" s="110"/>
      <c r="E451" s="110"/>
      <c r="F451" s="110"/>
      <c r="G451" s="111"/>
      <c r="H451" s="112"/>
      <c r="I451" s="113"/>
      <c r="J451" s="113"/>
      <c r="K451" s="110"/>
      <c r="L451" s="110"/>
      <c r="M451" s="111"/>
      <c r="N451" s="111"/>
      <c r="O451" s="114" t="str">
        <f>IF(M451="","",Setup!$B$24-M451)</f>
        <v/>
      </c>
      <c r="P451" s="114" t="str">
        <f>IF(G451="","",IF(SUMIF('FY Deadlines'!$A$5:$A$14,IF(MONTH(G451)&gt;=4,YEAR(G451),YEAR(G451)-1),'FY Deadlines'!$F$5:$F$14)=0,"REVIEW FY",SUMIF('FY Deadlines'!$A$5:$A$14,IF(MONTH(G451)&gt;=4,YEAR(G451),YEAR(G451)-1),'FY Deadlines'!$F$5:$F$14)-Setup!$B$24))</f>
        <v/>
      </c>
      <c r="Q451" s="113"/>
      <c r="R451" s="115"/>
    </row>
    <row r="452" spans="1:18" ht="15" customHeight="1" x14ac:dyDescent="0.25">
      <c r="A452" s="109"/>
      <c r="B452" s="110"/>
      <c r="C452" s="110"/>
      <c r="D452" s="110"/>
      <c r="E452" s="110"/>
      <c r="F452" s="110"/>
      <c r="G452" s="111"/>
      <c r="H452" s="112"/>
      <c r="I452" s="113"/>
      <c r="J452" s="113"/>
      <c r="K452" s="110"/>
      <c r="L452" s="110"/>
      <c r="M452" s="111"/>
      <c r="N452" s="111"/>
      <c r="O452" s="114" t="str">
        <f>IF(M452="","",Setup!$B$24-M452)</f>
        <v/>
      </c>
      <c r="P452" s="114" t="str">
        <f>IF(G452="","",IF(SUMIF('FY Deadlines'!$A$5:$A$14,IF(MONTH(G452)&gt;=4,YEAR(G452),YEAR(G452)-1),'FY Deadlines'!$F$5:$F$14)=0,"REVIEW FY",SUMIF('FY Deadlines'!$A$5:$A$14,IF(MONTH(G452)&gt;=4,YEAR(G452),YEAR(G452)-1),'FY Deadlines'!$F$5:$F$14)-Setup!$B$24))</f>
        <v/>
      </c>
      <c r="Q452" s="113"/>
      <c r="R452" s="115"/>
    </row>
    <row r="453" spans="1:18" ht="15" customHeight="1" x14ac:dyDescent="0.25">
      <c r="A453" s="109"/>
      <c r="B453" s="110"/>
      <c r="C453" s="110"/>
      <c r="D453" s="110"/>
      <c r="E453" s="110"/>
      <c r="F453" s="110"/>
      <c r="G453" s="111"/>
      <c r="H453" s="112"/>
      <c r="I453" s="113"/>
      <c r="J453" s="113"/>
      <c r="K453" s="110"/>
      <c r="L453" s="110"/>
      <c r="M453" s="111"/>
      <c r="N453" s="111"/>
      <c r="O453" s="114" t="str">
        <f>IF(M453="","",Setup!$B$24-M453)</f>
        <v/>
      </c>
      <c r="P453" s="114" t="str">
        <f>IF(G453="","",IF(SUMIF('FY Deadlines'!$A$5:$A$14,IF(MONTH(G453)&gt;=4,YEAR(G453),YEAR(G453)-1),'FY Deadlines'!$F$5:$F$14)=0,"REVIEW FY",SUMIF('FY Deadlines'!$A$5:$A$14,IF(MONTH(G453)&gt;=4,YEAR(G453),YEAR(G453)-1),'FY Deadlines'!$F$5:$F$14)-Setup!$B$24))</f>
        <v/>
      </c>
      <c r="Q453" s="113"/>
      <c r="R453" s="115"/>
    </row>
    <row r="454" spans="1:18" ht="15" customHeight="1" x14ac:dyDescent="0.25">
      <c r="A454" s="109"/>
      <c r="B454" s="110"/>
      <c r="C454" s="110"/>
      <c r="D454" s="110"/>
      <c r="E454" s="110"/>
      <c r="F454" s="110"/>
      <c r="G454" s="111"/>
      <c r="H454" s="112"/>
      <c r="I454" s="113"/>
      <c r="J454" s="113"/>
      <c r="K454" s="110"/>
      <c r="L454" s="110"/>
      <c r="M454" s="111"/>
      <c r="N454" s="111"/>
      <c r="O454" s="114" t="str">
        <f>IF(M454="","",Setup!$B$24-M454)</f>
        <v/>
      </c>
      <c r="P454" s="114" t="str">
        <f>IF(G454="","",IF(SUMIF('FY Deadlines'!$A$5:$A$14,IF(MONTH(G454)&gt;=4,YEAR(G454),YEAR(G454)-1),'FY Deadlines'!$F$5:$F$14)=0,"REVIEW FY",SUMIF('FY Deadlines'!$A$5:$A$14,IF(MONTH(G454)&gt;=4,YEAR(G454),YEAR(G454)-1),'FY Deadlines'!$F$5:$F$14)-Setup!$B$24))</f>
        <v/>
      </c>
      <c r="Q454" s="113"/>
      <c r="R454" s="115"/>
    </row>
    <row r="455" spans="1:18" ht="15" customHeight="1" x14ac:dyDescent="0.25">
      <c r="A455" s="109"/>
      <c r="B455" s="110"/>
      <c r="C455" s="110"/>
      <c r="D455" s="110"/>
      <c r="E455" s="110"/>
      <c r="F455" s="110"/>
      <c r="G455" s="111"/>
      <c r="H455" s="112"/>
      <c r="I455" s="113"/>
      <c r="J455" s="113"/>
      <c r="K455" s="110"/>
      <c r="L455" s="110"/>
      <c r="M455" s="111"/>
      <c r="N455" s="111"/>
      <c r="O455" s="114" t="str">
        <f>IF(M455="","",Setup!$B$24-M455)</f>
        <v/>
      </c>
      <c r="P455" s="114" t="str">
        <f>IF(G455="","",IF(SUMIF('FY Deadlines'!$A$5:$A$14,IF(MONTH(G455)&gt;=4,YEAR(G455),YEAR(G455)-1),'FY Deadlines'!$F$5:$F$14)=0,"REVIEW FY",SUMIF('FY Deadlines'!$A$5:$A$14,IF(MONTH(G455)&gt;=4,YEAR(G455),YEAR(G455)-1),'FY Deadlines'!$F$5:$F$14)-Setup!$B$24))</f>
        <v/>
      </c>
      <c r="Q455" s="113"/>
      <c r="R455" s="115"/>
    </row>
    <row r="456" spans="1:18" ht="15" customHeight="1" x14ac:dyDescent="0.25">
      <c r="A456" s="109"/>
      <c r="B456" s="110"/>
      <c r="C456" s="110"/>
      <c r="D456" s="110"/>
      <c r="E456" s="110"/>
      <c r="F456" s="110"/>
      <c r="G456" s="111"/>
      <c r="H456" s="112"/>
      <c r="I456" s="113"/>
      <c r="J456" s="113"/>
      <c r="K456" s="110"/>
      <c r="L456" s="110"/>
      <c r="M456" s="111"/>
      <c r="N456" s="111"/>
      <c r="O456" s="114" t="str">
        <f>IF(M456="","",Setup!$B$24-M456)</f>
        <v/>
      </c>
      <c r="P456" s="114" t="str">
        <f>IF(G456="","",IF(SUMIF('FY Deadlines'!$A$5:$A$14,IF(MONTH(G456)&gt;=4,YEAR(G456),YEAR(G456)-1),'FY Deadlines'!$F$5:$F$14)=0,"REVIEW FY",SUMIF('FY Deadlines'!$A$5:$A$14,IF(MONTH(G456)&gt;=4,YEAR(G456),YEAR(G456)-1),'FY Deadlines'!$F$5:$F$14)-Setup!$B$24))</f>
        <v/>
      </c>
      <c r="Q456" s="113"/>
      <c r="R456" s="115"/>
    </row>
    <row r="457" spans="1:18" ht="15" customHeight="1" x14ac:dyDescent="0.25">
      <c r="A457" s="109"/>
      <c r="B457" s="110"/>
      <c r="C457" s="110"/>
      <c r="D457" s="110"/>
      <c r="E457" s="110"/>
      <c r="F457" s="110"/>
      <c r="G457" s="111"/>
      <c r="H457" s="112"/>
      <c r="I457" s="113"/>
      <c r="J457" s="113"/>
      <c r="K457" s="110"/>
      <c r="L457" s="110"/>
      <c r="M457" s="111"/>
      <c r="N457" s="111"/>
      <c r="O457" s="114" t="str">
        <f>IF(M457="","",Setup!$B$24-M457)</f>
        <v/>
      </c>
      <c r="P457" s="114" t="str">
        <f>IF(G457="","",IF(SUMIF('FY Deadlines'!$A$5:$A$14,IF(MONTH(G457)&gt;=4,YEAR(G457),YEAR(G457)-1),'FY Deadlines'!$F$5:$F$14)=0,"REVIEW FY",SUMIF('FY Deadlines'!$A$5:$A$14,IF(MONTH(G457)&gt;=4,YEAR(G457),YEAR(G457)-1),'FY Deadlines'!$F$5:$F$14)-Setup!$B$24))</f>
        <v/>
      </c>
      <c r="Q457" s="113"/>
      <c r="R457" s="115"/>
    </row>
    <row r="458" spans="1:18" ht="15" customHeight="1" x14ac:dyDescent="0.25">
      <c r="A458" s="109"/>
      <c r="B458" s="110"/>
      <c r="C458" s="110"/>
      <c r="D458" s="110"/>
      <c r="E458" s="110"/>
      <c r="F458" s="110"/>
      <c r="G458" s="111"/>
      <c r="H458" s="112"/>
      <c r="I458" s="113"/>
      <c r="J458" s="113"/>
      <c r="K458" s="110"/>
      <c r="L458" s="110"/>
      <c r="M458" s="111"/>
      <c r="N458" s="111"/>
      <c r="O458" s="114" t="str">
        <f>IF(M458="","",Setup!$B$24-M458)</f>
        <v/>
      </c>
      <c r="P458" s="114" t="str">
        <f>IF(G458="","",IF(SUMIF('FY Deadlines'!$A$5:$A$14,IF(MONTH(G458)&gt;=4,YEAR(G458),YEAR(G458)-1),'FY Deadlines'!$F$5:$F$14)=0,"REVIEW FY",SUMIF('FY Deadlines'!$A$5:$A$14,IF(MONTH(G458)&gt;=4,YEAR(G458),YEAR(G458)-1),'FY Deadlines'!$F$5:$F$14)-Setup!$B$24))</f>
        <v/>
      </c>
      <c r="Q458" s="113"/>
      <c r="R458" s="115"/>
    </row>
    <row r="459" spans="1:18" ht="15" customHeight="1" x14ac:dyDescent="0.25">
      <c r="A459" s="109"/>
      <c r="B459" s="110"/>
      <c r="C459" s="110"/>
      <c r="D459" s="110"/>
      <c r="E459" s="110"/>
      <c r="F459" s="110"/>
      <c r="G459" s="111"/>
      <c r="H459" s="112"/>
      <c r="I459" s="113"/>
      <c r="J459" s="113"/>
      <c r="K459" s="110"/>
      <c r="L459" s="110"/>
      <c r="M459" s="111"/>
      <c r="N459" s="111"/>
      <c r="O459" s="114" t="str">
        <f>IF(M459="","",Setup!$B$24-M459)</f>
        <v/>
      </c>
      <c r="P459" s="114" t="str">
        <f>IF(G459="","",IF(SUMIF('FY Deadlines'!$A$5:$A$14,IF(MONTH(G459)&gt;=4,YEAR(G459),YEAR(G459)-1),'FY Deadlines'!$F$5:$F$14)=0,"REVIEW FY",SUMIF('FY Deadlines'!$A$5:$A$14,IF(MONTH(G459)&gt;=4,YEAR(G459),YEAR(G459)-1),'FY Deadlines'!$F$5:$F$14)-Setup!$B$24))</f>
        <v/>
      </c>
      <c r="Q459" s="113"/>
      <c r="R459" s="115"/>
    </row>
    <row r="460" spans="1:18" ht="15" customHeight="1" x14ac:dyDescent="0.25">
      <c r="A460" s="109"/>
      <c r="B460" s="110"/>
      <c r="C460" s="110"/>
      <c r="D460" s="110"/>
      <c r="E460" s="110"/>
      <c r="F460" s="110"/>
      <c r="G460" s="111"/>
      <c r="H460" s="112"/>
      <c r="I460" s="113"/>
      <c r="J460" s="113"/>
      <c r="K460" s="110"/>
      <c r="L460" s="110"/>
      <c r="M460" s="111"/>
      <c r="N460" s="111"/>
      <c r="O460" s="114" t="str">
        <f>IF(M460="","",Setup!$B$24-M460)</f>
        <v/>
      </c>
      <c r="P460" s="114" t="str">
        <f>IF(G460="","",IF(SUMIF('FY Deadlines'!$A$5:$A$14,IF(MONTH(G460)&gt;=4,YEAR(G460),YEAR(G460)-1),'FY Deadlines'!$F$5:$F$14)=0,"REVIEW FY",SUMIF('FY Deadlines'!$A$5:$A$14,IF(MONTH(G460)&gt;=4,YEAR(G460),YEAR(G460)-1),'FY Deadlines'!$F$5:$F$14)-Setup!$B$24))</f>
        <v/>
      </c>
      <c r="Q460" s="113"/>
      <c r="R460" s="115"/>
    </row>
    <row r="461" spans="1:18" ht="15" customHeight="1" x14ac:dyDescent="0.25">
      <c r="A461" s="109"/>
      <c r="B461" s="110"/>
      <c r="C461" s="110"/>
      <c r="D461" s="110"/>
      <c r="E461" s="110"/>
      <c r="F461" s="110"/>
      <c r="G461" s="111"/>
      <c r="H461" s="112"/>
      <c r="I461" s="113"/>
      <c r="J461" s="113"/>
      <c r="K461" s="110"/>
      <c r="L461" s="110"/>
      <c r="M461" s="111"/>
      <c r="N461" s="111"/>
      <c r="O461" s="114" t="str">
        <f>IF(M461="","",Setup!$B$24-M461)</f>
        <v/>
      </c>
      <c r="P461" s="114" t="str">
        <f>IF(G461="","",IF(SUMIF('FY Deadlines'!$A$5:$A$14,IF(MONTH(G461)&gt;=4,YEAR(G461),YEAR(G461)-1),'FY Deadlines'!$F$5:$F$14)=0,"REVIEW FY",SUMIF('FY Deadlines'!$A$5:$A$14,IF(MONTH(G461)&gt;=4,YEAR(G461),YEAR(G461)-1),'FY Deadlines'!$F$5:$F$14)-Setup!$B$24))</f>
        <v/>
      </c>
      <c r="Q461" s="113"/>
      <c r="R461" s="115"/>
    </row>
    <row r="462" spans="1:18" ht="15" customHeight="1" x14ac:dyDescent="0.25">
      <c r="A462" s="109"/>
      <c r="B462" s="110"/>
      <c r="C462" s="110"/>
      <c r="D462" s="110"/>
      <c r="E462" s="110"/>
      <c r="F462" s="110"/>
      <c r="G462" s="111"/>
      <c r="H462" s="112"/>
      <c r="I462" s="113"/>
      <c r="J462" s="113"/>
      <c r="K462" s="110"/>
      <c r="L462" s="110"/>
      <c r="M462" s="111"/>
      <c r="N462" s="111"/>
      <c r="O462" s="114" t="str">
        <f>IF(M462="","",Setup!$B$24-M462)</f>
        <v/>
      </c>
      <c r="P462" s="114" t="str">
        <f>IF(G462="","",IF(SUMIF('FY Deadlines'!$A$5:$A$14,IF(MONTH(G462)&gt;=4,YEAR(G462),YEAR(G462)-1),'FY Deadlines'!$F$5:$F$14)=0,"REVIEW FY",SUMIF('FY Deadlines'!$A$5:$A$14,IF(MONTH(G462)&gt;=4,YEAR(G462),YEAR(G462)-1),'FY Deadlines'!$F$5:$F$14)-Setup!$B$24))</f>
        <v/>
      </c>
      <c r="Q462" s="113"/>
      <c r="R462" s="115"/>
    </row>
    <row r="463" spans="1:18" ht="15" customHeight="1" x14ac:dyDescent="0.25">
      <c r="A463" s="109"/>
      <c r="B463" s="110"/>
      <c r="C463" s="110"/>
      <c r="D463" s="110"/>
      <c r="E463" s="110"/>
      <c r="F463" s="110"/>
      <c r="G463" s="111"/>
      <c r="H463" s="112"/>
      <c r="I463" s="113"/>
      <c r="J463" s="113"/>
      <c r="K463" s="110"/>
      <c r="L463" s="110"/>
      <c r="M463" s="111"/>
      <c r="N463" s="111"/>
      <c r="O463" s="114" t="str">
        <f>IF(M463="","",Setup!$B$24-M463)</f>
        <v/>
      </c>
      <c r="P463" s="114" t="str">
        <f>IF(G463="","",IF(SUMIF('FY Deadlines'!$A$5:$A$14,IF(MONTH(G463)&gt;=4,YEAR(G463),YEAR(G463)-1),'FY Deadlines'!$F$5:$F$14)=0,"REVIEW FY",SUMIF('FY Deadlines'!$A$5:$A$14,IF(MONTH(G463)&gt;=4,YEAR(G463),YEAR(G463)-1),'FY Deadlines'!$F$5:$F$14)-Setup!$B$24))</f>
        <v/>
      </c>
      <c r="Q463" s="113"/>
      <c r="R463" s="115"/>
    </row>
    <row r="464" spans="1:18" ht="15" customHeight="1" x14ac:dyDescent="0.25">
      <c r="A464" s="109"/>
      <c r="B464" s="110"/>
      <c r="C464" s="110"/>
      <c r="D464" s="110"/>
      <c r="E464" s="110"/>
      <c r="F464" s="110"/>
      <c r="G464" s="111"/>
      <c r="H464" s="112"/>
      <c r="I464" s="113"/>
      <c r="J464" s="113"/>
      <c r="K464" s="110"/>
      <c r="L464" s="110"/>
      <c r="M464" s="111"/>
      <c r="N464" s="111"/>
      <c r="O464" s="114" t="str">
        <f>IF(M464="","",Setup!$B$24-M464)</f>
        <v/>
      </c>
      <c r="P464" s="114" t="str">
        <f>IF(G464="","",IF(SUMIF('FY Deadlines'!$A$5:$A$14,IF(MONTH(G464)&gt;=4,YEAR(G464),YEAR(G464)-1),'FY Deadlines'!$F$5:$F$14)=0,"REVIEW FY",SUMIF('FY Deadlines'!$A$5:$A$14,IF(MONTH(G464)&gt;=4,YEAR(G464),YEAR(G464)-1),'FY Deadlines'!$F$5:$F$14)-Setup!$B$24))</f>
        <v/>
      </c>
      <c r="Q464" s="113"/>
      <c r="R464" s="115"/>
    </row>
    <row r="465" spans="1:18" ht="15" customHeight="1" x14ac:dyDescent="0.25">
      <c r="A465" s="109"/>
      <c r="B465" s="110"/>
      <c r="C465" s="110"/>
      <c r="D465" s="110"/>
      <c r="E465" s="110"/>
      <c r="F465" s="110"/>
      <c r="G465" s="111"/>
      <c r="H465" s="112"/>
      <c r="I465" s="113"/>
      <c r="J465" s="113"/>
      <c r="K465" s="110"/>
      <c r="L465" s="110"/>
      <c r="M465" s="111"/>
      <c r="N465" s="111"/>
      <c r="O465" s="114" t="str">
        <f>IF(M465="","",Setup!$B$24-M465)</f>
        <v/>
      </c>
      <c r="P465" s="114" t="str">
        <f>IF(G465="","",IF(SUMIF('FY Deadlines'!$A$5:$A$14,IF(MONTH(G465)&gt;=4,YEAR(G465),YEAR(G465)-1),'FY Deadlines'!$F$5:$F$14)=0,"REVIEW FY",SUMIF('FY Deadlines'!$A$5:$A$14,IF(MONTH(G465)&gt;=4,YEAR(G465),YEAR(G465)-1),'FY Deadlines'!$F$5:$F$14)-Setup!$B$24))</f>
        <v/>
      </c>
      <c r="Q465" s="113"/>
      <c r="R465" s="115"/>
    </row>
    <row r="466" spans="1:18" ht="15" customHeight="1" x14ac:dyDescent="0.25">
      <c r="A466" s="109"/>
      <c r="B466" s="110"/>
      <c r="C466" s="110"/>
      <c r="D466" s="110"/>
      <c r="E466" s="110"/>
      <c r="F466" s="110"/>
      <c r="G466" s="111"/>
      <c r="H466" s="112"/>
      <c r="I466" s="113"/>
      <c r="J466" s="113"/>
      <c r="K466" s="110"/>
      <c r="L466" s="110"/>
      <c r="M466" s="111"/>
      <c r="N466" s="111"/>
      <c r="O466" s="114" t="str">
        <f>IF(M466="","",Setup!$B$24-M466)</f>
        <v/>
      </c>
      <c r="P466" s="114" t="str">
        <f>IF(G466="","",IF(SUMIF('FY Deadlines'!$A$5:$A$14,IF(MONTH(G466)&gt;=4,YEAR(G466),YEAR(G466)-1),'FY Deadlines'!$F$5:$F$14)=0,"REVIEW FY",SUMIF('FY Deadlines'!$A$5:$A$14,IF(MONTH(G466)&gt;=4,YEAR(G466),YEAR(G466)-1),'FY Deadlines'!$F$5:$F$14)-Setup!$B$24))</f>
        <v/>
      </c>
      <c r="Q466" s="113"/>
      <c r="R466" s="115"/>
    </row>
    <row r="467" spans="1:18" ht="15" customHeight="1" x14ac:dyDescent="0.25">
      <c r="A467" s="109"/>
      <c r="B467" s="110"/>
      <c r="C467" s="110"/>
      <c r="D467" s="110"/>
      <c r="E467" s="110"/>
      <c r="F467" s="110"/>
      <c r="G467" s="111"/>
      <c r="H467" s="112"/>
      <c r="I467" s="113"/>
      <c r="J467" s="113"/>
      <c r="K467" s="110"/>
      <c r="L467" s="110"/>
      <c r="M467" s="111"/>
      <c r="N467" s="111"/>
      <c r="O467" s="114" t="str">
        <f>IF(M467="","",Setup!$B$24-M467)</f>
        <v/>
      </c>
      <c r="P467" s="114" t="str">
        <f>IF(G467="","",IF(SUMIF('FY Deadlines'!$A$5:$A$14,IF(MONTH(G467)&gt;=4,YEAR(G467),YEAR(G467)-1),'FY Deadlines'!$F$5:$F$14)=0,"REVIEW FY",SUMIF('FY Deadlines'!$A$5:$A$14,IF(MONTH(G467)&gt;=4,YEAR(G467),YEAR(G467)-1),'FY Deadlines'!$F$5:$F$14)-Setup!$B$24))</f>
        <v/>
      </c>
      <c r="Q467" s="113"/>
      <c r="R467" s="115"/>
    </row>
    <row r="468" spans="1:18" ht="15" customHeight="1" x14ac:dyDescent="0.25">
      <c r="A468" s="109"/>
      <c r="B468" s="110"/>
      <c r="C468" s="110"/>
      <c r="D468" s="110"/>
      <c r="E468" s="110"/>
      <c r="F468" s="110"/>
      <c r="G468" s="111"/>
      <c r="H468" s="112"/>
      <c r="I468" s="113"/>
      <c r="J468" s="113"/>
      <c r="K468" s="110"/>
      <c r="L468" s="110"/>
      <c r="M468" s="111"/>
      <c r="N468" s="111"/>
      <c r="O468" s="114" t="str">
        <f>IF(M468="","",Setup!$B$24-M468)</f>
        <v/>
      </c>
      <c r="P468" s="114" t="str">
        <f>IF(G468="","",IF(SUMIF('FY Deadlines'!$A$5:$A$14,IF(MONTH(G468)&gt;=4,YEAR(G468),YEAR(G468)-1),'FY Deadlines'!$F$5:$F$14)=0,"REVIEW FY",SUMIF('FY Deadlines'!$A$5:$A$14,IF(MONTH(G468)&gt;=4,YEAR(G468),YEAR(G468)-1),'FY Deadlines'!$F$5:$F$14)-Setup!$B$24))</f>
        <v/>
      </c>
      <c r="Q468" s="113"/>
      <c r="R468" s="115"/>
    </row>
    <row r="469" spans="1:18" ht="15" customHeight="1" x14ac:dyDescent="0.25">
      <c r="A469" s="109"/>
      <c r="B469" s="110"/>
      <c r="C469" s="110"/>
      <c r="D469" s="110"/>
      <c r="E469" s="110"/>
      <c r="F469" s="110"/>
      <c r="G469" s="111"/>
      <c r="H469" s="112"/>
      <c r="I469" s="113"/>
      <c r="J469" s="113"/>
      <c r="K469" s="110"/>
      <c r="L469" s="110"/>
      <c r="M469" s="111"/>
      <c r="N469" s="111"/>
      <c r="O469" s="114" t="str">
        <f>IF(M469="","",Setup!$B$24-M469)</f>
        <v/>
      </c>
      <c r="P469" s="114" t="str">
        <f>IF(G469="","",IF(SUMIF('FY Deadlines'!$A$5:$A$14,IF(MONTH(G469)&gt;=4,YEAR(G469),YEAR(G469)-1),'FY Deadlines'!$F$5:$F$14)=0,"REVIEW FY",SUMIF('FY Deadlines'!$A$5:$A$14,IF(MONTH(G469)&gt;=4,YEAR(G469),YEAR(G469)-1),'FY Deadlines'!$F$5:$F$14)-Setup!$B$24))</f>
        <v/>
      </c>
      <c r="Q469" s="113"/>
      <c r="R469" s="115"/>
    </row>
    <row r="470" spans="1:18" ht="15" customHeight="1" x14ac:dyDescent="0.25">
      <c r="A470" s="109"/>
      <c r="B470" s="110"/>
      <c r="C470" s="110"/>
      <c r="D470" s="110"/>
      <c r="E470" s="110"/>
      <c r="F470" s="110"/>
      <c r="G470" s="111"/>
      <c r="H470" s="112"/>
      <c r="I470" s="113"/>
      <c r="J470" s="113"/>
      <c r="K470" s="110"/>
      <c r="L470" s="110"/>
      <c r="M470" s="111"/>
      <c r="N470" s="111"/>
      <c r="O470" s="114" t="str">
        <f>IF(M470="","",Setup!$B$24-M470)</f>
        <v/>
      </c>
      <c r="P470" s="114" t="str">
        <f>IF(G470="","",IF(SUMIF('FY Deadlines'!$A$5:$A$14,IF(MONTH(G470)&gt;=4,YEAR(G470),YEAR(G470)-1),'FY Deadlines'!$F$5:$F$14)=0,"REVIEW FY",SUMIF('FY Deadlines'!$A$5:$A$14,IF(MONTH(G470)&gt;=4,YEAR(G470),YEAR(G470)-1),'FY Deadlines'!$F$5:$F$14)-Setup!$B$24))</f>
        <v/>
      </c>
      <c r="Q470" s="113"/>
      <c r="R470" s="115"/>
    </row>
    <row r="471" spans="1:18" ht="15" customHeight="1" x14ac:dyDescent="0.25">
      <c r="A471" s="109"/>
      <c r="B471" s="110"/>
      <c r="C471" s="110"/>
      <c r="D471" s="110"/>
      <c r="E471" s="110"/>
      <c r="F471" s="110"/>
      <c r="G471" s="111"/>
      <c r="H471" s="112"/>
      <c r="I471" s="113"/>
      <c r="J471" s="113"/>
      <c r="K471" s="110"/>
      <c r="L471" s="110"/>
      <c r="M471" s="111"/>
      <c r="N471" s="111"/>
      <c r="O471" s="114" t="str">
        <f>IF(M471="","",Setup!$B$24-M471)</f>
        <v/>
      </c>
      <c r="P471" s="114" t="str">
        <f>IF(G471="","",IF(SUMIF('FY Deadlines'!$A$5:$A$14,IF(MONTH(G471)&gt;=4,YEAR(G471),YEAR(G471)-1),'FY Deadlines'!$F$5:$F$14)=0,"REVIEW FY",SUMIF('FY Deadlines'!$A$5:$A$14,IF(MONTH(G471)&gt;=4,YEAR(G471),YEAR(G471)-1),'FY Deadlines'!$F$5:$F$14)-Setup!$B$24))</f>
        <v/>
      </c>
      <c r="Q471" s="113"/>
      <c r="R471" s="115"/>
    </row>
    <row r="472" spans="1:18" ht="15" customHeight="1" x14ac:dyDescent="0.25">
      <c r="A472" s="109"/>
      <c r="B472" s="110"/>
      <c r="C472" s="110"/>
      <c r="D472" s="110"/>
      <c r="E472" s="110"/>
      <c r="F472" s="110"/>
      <c r="G472" s="111"/>
      <c r="H472" s="112"/>
      <c r="I472" s="113"/>
      <c r="J472" s="113"/>
      <c r="K472" s="110"/>
      <c r="L472" s="110"/>
      <c r="M472" s="111"/>
      <c r="N472" s="111"/>
      <c r="O472" s="114" t="str">
        <f>IF(M472="","",Setup!$B$24-M472)</f>
        <v/>
      </c>
      <c r="P472" s="114" t="str">
        <f>IF(G472="","",IF(SUMIF('FY Deadlines'!$A$5:$A$14,IF(MONTH(G472)&gt;=4,YEAR(G472),YEAR(G472)-1),'FY Deadlines'!$F$5:$F$14)=0,"REVIEW FY",SUMIF('FY Deadlines'!$A$5:$A$14,IF(MONTH(G472)&gt;=4,YEAR(G472),YEAR(G472)-1),'FY Deadlines'!$F$5:$F$14)-Setup!$B$24))</f>
        <v/>
      </c>
      <c r="Q472" s="113"/>
      <c r="R472" s="115"/>
    </row>
    <row r="473" spans="1:18" ht="15" customHeight="1" x14ac:dyDescent="0.25">
      <c r="A473" s="109"/>
      <c r="B473" s="110"/>
      <c r="C473" s="110"/>
      <c r="D473" s="110"/>
      <c r="E473" s="110"/>
      <c r="F473" s="110"/>
      <c r="G473" s="111"/>
      <c r="H473" s="112"/>
      <c r="I473" s="113"/>
      <c r="J473" s="113"/>
      <c r="K473" s="110"/>
      <c r="L473" s="110"/>
      <c r="M473" s="111"/>
      <c r="N473" s="111"/>
      <c r="O473" s="114" t="str">
        <f>IF(M473="","",Setup!$B$24-M473)</f>
        <v/>
      </c>
      <c r="P473" s="114" t="str">
        <f>IF(G473="","",IF(SUMIF('FY Deadlines'!$A$5:$A$14,IF(MONTH(G473)&gt;=4,YEAR(G473),YEAR(G473)-1),'FY Deadlines'!$F$5:$F$14)=0,"REVIEW FY",SUMIF('FY Deadlines'!$A$5:$A$14,IF(MONTH(G473)&gt;=4,YEAR(G473),YEAR(G473)-1),'FY Deadlines'!$F$5:$F$14)-Setup!$B$24))</f>
        <v/>
      </c>
      <c r="Q473" s="113"/>
      <c r="R473" s="115"/>
    </row>
    <row r="474" spans="1:18" ht="15" customHeight="1" x14ac:dyDescent="0.25">
      <c r="A474" s="109"/>
      <c r="B474" s="110"/>
      <c r="C474" s="110"/>
      <c r="D474" s="110"/>
      <c r="E474" s="110"/>
      <c r="F474" s="110"/>
      <c r="G474" s="111"/>
      <c r="H474" s="112"/>
      <c r="I474" s="113"/>
      <c r="J474" s="113"/>
      <c r="K474" s="110"/>
      <c r="L474" s="110"/>
      <c r="M474" s="111"/>
      <c r="N474" s="111"/>
      <c r="O474" s="114" t="str">
        <f>IF(M474="","",Setup!$B$24-M474)</f>
        <v/>
      </c>
      <c r="P474" s="114" t="str">
        <f>IF(G474="","",IF(SUMIF('FY Deadlines'!$A$5:$A$14,IF(MONTH(G474)&gt;=4,YEAR(G474),YEAR(G474)-1),'FY Deadlines'!$F$5:$F$14)=0,"REVIEW FY",SUMIF('FY Deadlines'!$A$5:$A$14,IF(MONTH(G474)&gt;=4,YEAR(G474),YEAR(G474)-1),'FY Deadlines'!$F$5:$F$14)-Setup!$B$24))</f>
        <v/>
      </c>
      <c r="Q474" s="113"/>
      <c r="R474" s="115"/>
    </row>
    <row r="475" spans="1:18" ht="15" customHeight="1" x14ac:dyDescent="0.25">
      <c r="A475" s="109"/>
      <c r="B475" s="110"/>
      <c r="C475" s="110"/>
      <c r="D475" s="110"/>
      <c r="E475" s="110"/>
      <c r="F475" s="110"/>
      <c r="G475" s="111"/>
      <c r="H475" s="112"/>
      <c r="I475" s="113"/>
      <c r="J475" s="113"/>
      <c r="K475" s="110"/>
      <c r="L475" s="110"/>
      <c r="M475" s="111"/>
      <c r="N475" s="111"/>
      <c r="O475" s="114" t="str">
        <f>IF(M475="","",Setup!$B$24-M475)</f>
        <v/>
      </c>
      <c r="P475" s="114" t="str">
        <f>IF(G475="","",IF(SUMIF('FY Deadlines'!$A$5:$A$14,IF(MONTH(G475)&gt;=4,YEAR(G475),YEAR(G475)-1),'FY Deadlines'!$F$5:$F$14)=0,"REVIEW FY",SUMIF('FY Deadlines'!$A$5:$A$14,IF(MONTH(G475)&gt;=4,YEAR(G475),YEAR(G475)-1),'FY Deadlines'!$F$5:$F$14)-Setup!$B$24))</f>
        <v/>
      </c>
      <c r="Q475" s="113"/>
      <c r="R475" s="115"/>
    </row>
    <row r="476" spans="1:18" ht="15" customHeight="1" x14ac:dyDescent="0.25">
      <c r="A476" s="109"/>
      <c r="B476" s="110"/>
      <c r="C476" s="110"/>
      <c r="D476" s="110"/>
      <c r="E476" s="110"/>
      <c r="F476" s="110"/>
      <c r="G476" s="111"/>
      <c r="H476" s="112"/>
      <c r="I476" s="113"/>
      <c r="J476" s="113"/>
      <c r="K476" s="110"/>
      <c r="L476" s="110"/>
      <c r="M476" s="111"/>
      <c r="N476" s="111"/>
      <c r="O476" s="114" t="str">
        <f>IF(M476="","",Setup!$B$24-M476)</f>
        <v/>
      </c>
      <c r="P476" s="114" t="str">
        <f>IF(G476="","",IF(SUMIF('FY Deadlines'!$A$5:$A$14,IF(MONTH(G476)&gt;=4,YEAR(G476),YEAR(G476)-1),'FY Deadlines'!$F$5:$F$14)=0,"REVIEW FY",SUMIF('FY Deadlines'!$A$5:$A$14,IF(MONTH(G476)&gt;=4,YEAR(G476),YEAR(G476)-1),'FY Deadlines'!$F$5:$F$14)-Setup!$B$24))</f>
        <v/>
      </c>
      <c r="Q476" s="113"/>
      <c r="R476" s="115"/>
    </row>
    <row r="477" spans="1:18" ht="15" customHeight="1" x14ac:dyDescent="0.25">
      <c r="A477" s="109"/>
      <c r="B477" s="110"/>
      <c r="C477" s="110"/>
      <c r="D477" s="110"/>
      <c r="E477" s="110"/>
      <c r="F477" s="110"/>
      <c r="G477" s="111"/>
      <c r="H477" s="112"/>
      <c r="I477" s="113"/>
      <c r="J477" s="113"/>
      <c r="K477" s="110"/>
      <c r="L477" s="110"/>
      <c r="M477" s="111"/>
      <c r="N477" s="111"/>
      <c r="O477" s="114" t="str">
        <f>IF(M477="","",Setup!$B$24-M477)</f>
        <v/>
      </c>
      <c r="P477" s="114" t="str">
        <f>IF(G477="","",IF(SUMIF('FY Deadlines'!$A$5:$A$14,IF(MONTH(G477)&gt;=4,YEAR(G477),YEAR(G477)-1),'FY Deadlines'!$F$5:$F$14)=0,"REVIEW FY",SUMIF('FY Deadlines'!$A$5:$A$14,IF(MONTH(G477)&gt;=4,YEAR(G477),YEAR(G477)-1),'FY Deadlines'!$F$5:$F$14)-Setup!$B$24))</f>
        <v/>
      </c>
      <c r="Q477" s="113"/>
      <c r="R477" s="115"/>
    </row>
    <row r="478" spans="1:18" ht="15" customHeight="1" x14ac:dyDescent="0.25">
      <c r="A478" s="109"/>
      <c r="B478" s="110"/>
      <c r="C478" s="110"/>
      <c r="D478" s="110"/>
      <c r="E478" s="110"/>
      <c r="F478" s="110"/>
      <c r="G478" s="111"/>
      <c r="H478" s="112"/>
      <c r="I478" s="113"/>
      <c r="J478" s="113"/>
      <c r="K478" s="110"/>
      <c r="L478" s="110"/>
      <c r="M478" s="111"/>
      <c r="N478" s="111"/>
      <c r="O478" s="114" t="str">
        <f>IF(M478="","",Setup!$B$24-M478)</f>
        <v/>
      </c>
      <c r="P478" s="114" t="str">
        <f>IF(G478="","",IF(SUMIF('FY Deadlines'!$A$5:$A$14,IF(MONTH(G478)&gt;=4,YEAR(G478),YEAR(G478)-1),'FY Deadlines'!$F$5:$F$14)=0,"REVIEW FY",SUMIF('FY Deadlines'!$A$5:$A$14,IF(MONTH(G478)&gt;=4,YEAR(G478),YEAR(G478)-1),'FY Deadlines'!$F$5:$F$14)-Setup!$B$24))</f>
        <v/>
      </c>
      <c r="Q478" s="113"/>
      <c r="R478" s="115"/>
    </row>
    <row r="479" spans="1:18" ht="15" customHeight="1" x14ac:dyDescent="0.25">
      <c r="A479" s="109"/>
      <c r="B479" s="110"/>
      <c r="C479" s="110"/>
      <c r="D479" s="110"/>
      <c r="E479" s="110"/>
      <c r="F479" s="110"/>
      <c r="G479" s="111"/>
      <c r="H479" s="112"/>
      <c r="I479" s="113"/>
      <c r="J479" s="113"/>
      <c r="K479" s="110"/>
      <c r="L479" s="110"/>
      <c r="M479" s="111"/>
      <c r="N479" s="111"/>
      <c r="O479" s="114" t="str">
        <f>IF(M479="","",Setup!$B$24-M479)</f>
        <v/>
      </c>
      <c r="P479" s="114" t="str">
        <f>IF(G479="","",IF(SUMIF('FY Deadlines'!$A$5:$A$14,IF(MONTH(G479)&gt;=4,YEAR(G479),YEAR(G479)-1),'FY Deadlines'!$F$5:$F$14)=0,"REVIEW FY",SUMIF('FY Deadlines'!$A$5:$A$14,IF(MONTH(G479)&gt;=4,YEAR(G479),YEAR(G479)-1),'FY Deadlines'!$F$5:$F$14)-Setup!$B$24))</f>
        <v/>
      </c>
      <c r="Q479" s="113"/>
      <c r="R479" s="115"/>
    </row>
    <row r="480" spans="1:18" ht="15" customHeight="1" x14ac:dyDescent="0.25">
      <c r="A480" s="109"/>
      <c r="B480" s="110"/>
      <c r="C480" s="110"/>
      <c r="D480" s="110"/>
      <c r="E480" s="110"/>
      <c r="F480" s="110"/>
      <c r="G480" s="111"/>
      <c r="H480" s="112"/>
      <c r="I480" s="113"/>
      <c r="J480" s="113"/>
      <c r="K480" s="110"/>
      <c r="L480" s="110"/>
      <c r="M480" s="111"/>
      <c r="N480" s="111"/>
      <c r="O480" s="114" t="str">
        <f>IF(M480="","",Setup!$B$24-M480)</f>
        <v/>
      </c>
      <c r="P480" s="114" t="str">
        <f>IF(G480="","",IF(SUMIF('FY Deadlines'!$A$5:$A$14,IF(MONTH(G480)&gt;=4,YEAR(G480),YEAR(G480)-1),'FY Deadlines'!$F$5:$F$14)=0,"REVIEW FY",SUMIF('FY Deadlines'!$A$5:$A$14,IF(MONTH(G480)&gt;=4,YEAR(G480),YEAR(G480)-1),'FY Deadlines'!$F$5:$F$14)-Setup!$B$24))</f>
        <v/>
      </c>
      <c r="Q480" s="113"/>
      <c r="R480" s="115"/>
    </row>
    <row r="481" spans="1:18" ht="15" customHeight="1" x14ac:dyDescent="0.25">
      <c r="A481" s="109"/>
      <c r="B481" s="110"/>
      <c r="C481" s="110"/>
      <c r="D481" s="110"/>
      <c r="E481" s="110"/>
      <c r="F481" s="110"/>
      <c r="G481" s="111"/>
      <c r="H481" s="112"/>
      <c r="I481" s="113"/>
      <c r="J481" s="113"/>
      <c r="K481" s="110"/>
      <c r="L481" s="110"/>
      <c r="M481" s="111"/>
      <c r="N481" s="111"/>
      <c r="O481" s="114" t="str">
        <f>IF(M481="","",Setup!$B$24-M481)</f>
        <v/>
      </c>
      <c r="P481" s="114" t="str">
        <f>IF(G481="","",IF(SUMIF('FY Deadlines'!$A$5:$A$14,IF(MONTH(G481)&gt;=4,YEAR(G481),YEAR(G481)-1),'FY Deadlines'!$F$5:$F$14)=0,"REVIEW FY",SUMIF('FY Deadlines'!$A$5:$A$14,IF(MONTH(G481)&gt;=4,YEAR(G481),YEAR(G481)-1),'FY Deadlines'!$F$5:$F$14)-Setup!$B$24))</f>
        <v/>
      </c>
      <c r="Q481" s="113"/>
      <c r="R481" s="115"/>
    </row>
    <row r="482" spans="1:18" ht="15" customHeight="1" x14ac:dyDescent="0.25">
      <c r="A482" s="109"/>
      <c r="B482" s="110"/>
      <c r="C482" s="110"/>
      <c r="D482" s="110"/>
      <c r="E482" s="110"/>
      <c r="F482" s="110"/>
      <c r="G482" s="111"/>
      <c r="H482" s="112"/>
      <c r="I482" s="113"/>
      <c r="J482" s="113"/>
      <c r="K482" s="110"/>
      <c r="L482" s="110"/>
      <c r="M482" s="111"/>
      <c r="N482" s="111"/>
      <c r="O482" s="114" t="str">
        <f>IF(M482="","",Setup!$B$24-M482)</f>
        <v/>
      </c>
      <c r="P482" s="114" t="str">
        <f>IF(G482="","",IF(SUMIF('FY Deadlines'!$A$5:$A$14,IF(MONTH(G482)&gt;=4,YEAR(G482),YEAR(G482)-1),'FY Deadlines'!$F$5:$F$14)=0,"REVIEW FY",SUMIF('FY Deadlines'!$A$5:$A$14,IF(MONTH(G482)&gt;=4,YEAR(G482),YEAR(G482)-1),'FY Deadlines'!$F$5:$F$14)-Setup!$B$24))</f>
        <v/>
      </c>
      <c r="Q482" s="113"/>
      <c r="R482" s="115"/>
    </row>
    <row r="483" spans="1:18" ht="15" customHeight="1" x14ac:dyDescent="0.25">
      <c r="A483" s="109"/>
      <c r="B483" s="110"/>
      <c r="C483" s="110"/>
      <c r="D483" s="110"/>
      <c r="E483" s="110"/>
      <c r="F483" s="110"/>
      <c r="G483" s="111"/>
      <c r="H483" s="112"/>
      <c r="I483" s="113"/>
      <c r="J483" s="113"/>
      <c r="K483" s="110"/>
      <c r="L483" s="110"/>
      <c r="M483" s="111"/>
      <c r="N483" s="111"/>
      <c r="O483" s="114" t="str">
        <f>IF(M483="","",Setup!$B$24-M483)</f>
        <v/>
      </c>
      <c r="P483" s="114" t="str">
        <f>IF(G483="","",IF(SUMIF('FY Deadlines'!$A$5:$A$14,IF(MONTH(G483)&gt;=4,YEAR(G483),YEAR(G483)-1),'FY Deadlines'!$F$5:$F$14)=0,"REVIEW FY",SUMIF('FY Deadlines'!$A$5:$A$14,IF(MONTH(G483)&gt;=4,YEAR(G483),YEAR(G483)-1),'FY Deadlines'!$F$5:$F$14)-Setup!$B$24))</f>
        <v/>
      </c>
      <c r="Q483" s="113"/>
      <c r="R483" s="115"/>
    </row>
    <row r="484" spans="1:18" ht="15" customHeight="1" x14ac:dyDescent="0.25">
      <c r="A484" s="109"/>
      <c r="B484" s="110"/>
      <c r="C484" s="110"/>
      <c r="D484" s="110"/>
      <c r="E484" s="110"/>
      <c r="F484" s="110"/>
      <c r="G484" s="111"/>
      <c r="H484" s="112"/>
      <c r="I484" s="113"/>
      <c r="J484" s="113"/>
      <c r="K484" s="110"/>
      <c r="L484" s="110"/>
      <c r="M484" s="111"/>
      <c r="N484" s="111"/>
      <c r="O484" s="114" t="str">
        <f>IF(M484="","",Setup!$B$24-M484)</f>
        <v/>
      </c>
      <c r="P484" s="114" t="str">
        <f>IF(G484="","",IF(SUMIF('FY Deadlines'!$A$5:$A$14,IF(MONTH(G484)&gt;=4,YEAR(G484),YEAR(G484)-1),'FY Deadlines'!$F$5:$F$14)=0,"REVIEW FY",SUMIF('FY Deadlines'!$A$5:$A$14,IF(MONTH(G484)&gt;=4,YEAR(G484),YEAR(G484)-1),'FY Deadlines'!$F$5:$F$14)-Setup!$B$24))</f>
        <v/>
      </c>
      <c r="Q484" s="113"/>
      <c r="R484" s="115"/>
    </row>
    <row r="485" spans="1:18" ht="15" customHeight="1" x14ac:dyDescent="0.25">
      <c r="A485" s="109"/>
      <c r="B485" s="110"/>
      <c r="C485" s="110"/>
      <c r="D485" s="110"/>
      <c r="E485" s="110"/>
      <c r="F485" s="110"/>
      <c r="G485" s="111"/>
      <c r="H485" s="112"/>
      <c r="I485" s="113"/>
      <c r="J485" s="113"/>
      <c r="K485" s="110"/>
      <c r="L485" s="110"/>
      <c r="M485" s="111"/>
      <c r="N485" s="111"/>
      <c r="O485" s="114" t="str">
        <f>IF(M485="","",Setup!$B$24-M485)</f>
        <v/>
      </c>
      <c r="P485" s="114" t="str">
        <f>IF(G485="","",IF(SUMIF('FY Deadlines'!$A$5:$A$14,IF(MONTH(G485)&gt;=4,YEAR(G485),YEAR(G485)-1),'FY Deadlines'!$F$5:$F$14)=0,"REVIEW FY",SUMIF('FY Deadlines'!$A$5:$A$14,IF(MONTH(G485)&gt;=4,YEAR(G485),YEAR(G485)-1),'FY Deadlines'!$F$5:$F$14)-Setup!$B$24))</f>
        <v/>
      </c>
      <c r="Q485" s="113"/>
      <c r="R485" s="115"/>
    </row>
    <row r="486" spans="1:18" ht="15" customHeight="1" x14ac:dyDescent="0.25">
      <c r="A486" s="109"/>
      <c r="B486" s="110"/>
      <c r="C486" s="110"/>
      <c r="D486" s="110"/>
      <c r="E486" s="110"/>
      <c r="F486" s="110"/>
      <c r="G486" s="111"/>
      <c r="H486" s="112"/>
      <c r="I486" s="113"/>
      <c r="J486" s="113"/>
      <c r="K486" s="110"/>
      <c r="L486" s="110"/>
      <c r="M486" s="111"/>
      <c r="N486" s="111"/>
      <c r="O486" s="114" t="str">
        <f>IF(M486="","",Setup!$B$24-M486)</f>
        <v/>
      </c>
      <c r="P486" s="114" t="str">
        <f>IF(G486="","",IF(SUMIF('FY Deadlines'!$A$5:$A$14,IF(MONTH(G486)&gt;=4,YEAR(G486),YEAR(G486)-1),'FY Deadlines'!$F$5:$F$14)=0,"REVIEW FY",SUMIF('FY Deadlines'!$A$5:$A$14,IF(MONTH(G486)&gt;=4,YEAR(G486),YEAR(G486)-1),'FY Deadlines'!$F$5:$F$14)-Setup!$B$24))</f>
        <v/>
      </c>
      <c r="Q486" s="113"/>
      <c r="R486" s="115"/>
    </row>
    <row r="487" spans="1:18" ht="15" customHeight="1" x14ac:dyDescent="0.25">
      <c r="A487" s="109"/>
      <c r="B487" s="110"/>
      <c r="C487" s="110"/>
      <c r="D487" s="110"/>
      <c r="E487" s="110"/>
      <c r="F487" s="110"/>
      <c r="G487" s="111"/>
      <c r="H487" s="112"/>
      <c r="I487" s="113"/>
      <c r="J487" s="113"/>
      <c r="K487" s="110"/>
      <c r="L487" s="110"/>
      <c r="M487" s="111"/>
      <c r="N487" s="111"/>
      <c r="O487" s="114" t="str">
        <f>IF(M487="","",Setup!$B$24-M487)</f>
        <v/>
      </c>
      <c r="P487" s="114" t="str">
        <f>IF(G487="","",IF(SUMIF('FY Deadlines'!$A$5:$A$14,IF(MONTH(G487)&gt;=4,YEAR(G487),YEAR(G487)-1),'FY Deadlines'!$F$5:$F$14)=0,"REVIEW FY",SUMIF('FY Deadlines'!$A$5:$A$14,IF(MONTH(G487)&gt;=4,YEAR(G487),YEAR(G487)-1),'FY Deadlines'!$F$5:$F$14)-Setup!$B$24))</f>
        <v/>
      </c>
      <c r="Q487" s="113"/>
      <c r="R487" s="115"/>
    </row>
    <row r="488" spans="1:18" ht="15" customHeight="1" x14ac:dyDescent="0.25">
      <c r="A488" s="109"/>
      <c r="B488" s="110"/>
      <c r="C488" s="110"/>
      <c r="D488" s="110"/>
      <c r="E488" s="110"/>
      <c r="F488" s="110"/>
      <c r="G488" s="111"/>
      <c r="H488" s="112"/>
      <c r="I488" s="113"/>
      <c r="J488" s="113"/>
      <c r="K488" s="110"/>
      <c r="L488" s="110"/>
      <c r="M488" s="111"/>
      <c r="N488" s="111"/>
      <c r="O488" s="114" t="str">
        <f>IF(M488="","",Setup!$B$24-M488)</f>
        <v/>
      </c>
      <c r="P488" s="114" t="str">
        <f>IF(G488="","",IF(SUMIF('FY Deadlines'!$A$5:$A$14,IF(MONTH(G488)&gt;=4,YEAR(G488),YEAR(G488)-1),'FY Deadlines'!$F$5:$F$14)=0,"REVIEW FY",SUMIF('FY Deadlines'!$A$5:$A$14,IF(MONTH(G488)&gt;=4,YEAR(G488),YEAR(G488)-1),'FY Deadlines'!$F$5:$F$14)-Setup!$B$24))</f>
        <v/>
      </c>
      <c r="Q488" s="113"/>
      <c r="R488" s="115"/>
    </row>
    <row r="489" spans="1:18" ht="15" customHeight="1" x14ac:dyDescent="0.25">
      <c r="A489" s="109"/>
      <c r="B489" s="110"/>
      <c r="C489" s="110"/>
      <c r="D489" s="110"/>
      <c r="E489" s="110"/>
      <c r="F489" s="110"/>
      <c r="G489" s="111"/>
      <c r="H489" s="112"/>
      <c r="I489" s="113"/>
      <c r="J489" s="113"/>
      <c r="K489" s="110"/>
      <c r="L489" s="110"/>
      <c r="M489" s="111"/>
      <c r="N489" s="111"/>
      <c r="O489" s="114" t="str">
        <f>IF(M489="","",Setup!$B$24-M489)</f>
        <v/>
      </c>
      <c r="P489" s="114" t="str">
        <f>IF(G489="","",IF(SUMIF('FY Deadlines'!$A$5:$A$14,IF(MONTH(G489)&gt;=4,YEAR(G489),YEAR(G489)-1),'FY Deadlines'!$F$5:$F$14)=0,"REVIEW FY",SUMIF('FY Deadlines'!$A$5:$A$14,IF(MONTH(G489)&gt;=4,YEAR(G489),YEAR(G489)-1),'FY Deadlines'!$F$5:$F$14)-Setup!$B$24))</f>
        <v/>
      </c>
      <c r="Q489" s="113"/>
      <c r="R489" s="115"/>
    </row>
    <row r="490" spans="1:18" ht="15" customHeight="1" x14ac:dyDescent="0.25">
      <c r="A490" s="109"/>
      <c r="B490" s="110"/>
      <c r="C490" s="110"/>
      <c r="D490" s="110"/>
      <c r="E490" s="110"/>
      <c r="F490" s="110"/>
      <c r="G490" s="111"/>
      <c r="H490" s="112"/>
      <c r="I490" s="113"/>
      <c r="J490" s="113"/>
      <c r="K490" s="110"/>
      <c r="L490" s="110"/>
      <c r="M490" s="111"/>
      <c r="N490" s="111"/>
      <c r="O490" s="114" t="str">
        <f>IF(M490="","",Setup!$B$24-M490)</f>
        <v/>
      </c>
      <c r="P490" s="114" t="str">
        <f>IF(G490="","",IF(SUMIF('FY Deadlines'!$A$5:$A$14,IF(MONTH(G490)&gt;=4,YEAR(G490),YEAR(G490)-1),'FY Deadlines'!$F$5:$F$14)=0,"REVIEW FY",SUMIF('FY Deadlines'!$A$5:$A$14,IF(MONTH(G490)&gt;=4,YEAR(G490),YEAR(G490)-1),'FY Deadlines'!$F$5:$F$14)-Setup!$B$24))</f>
        <v/>
      </c>
      <c r="Q490" s="113"/>
      <c r="R490" s="115"/>
    </row>
    <row r="491" spans="1:18" ht="15" customHeight="1" x14ac:dyDescent="0.25">
      <c r="A491" s="109"/>
      <c r="B491" s="110"/>
      <c r="C491" s="110"/>
      <c r="D491" s="110"/>
      <c r="E491" s="110"/>
      <c r="F491" s="110"/>
      <c r="G491" s="111"/>
      <c r="H491" s="112"/>
      <c r="I491" s="113"/>
      <c r="J491" s="113"/>
      <c r="K491" s="110"/>
      <c r="L491" s="110"/>
      <c r="M491" s="111"/>
      <c r="N491" s="111"/>
      <c r="O491" s="114" t="str">
        <f>IF(M491="","",Setup!$B$24-M491)</f>
        <v/>
      </c>
      <c r="P491" s="114" t="str">
        <f>IF(G491="","",IF(SUMIF('FY Deadlines'!$A$5:$A$14,IF(MONTH(G491)&gt;=4,YEAR(G491),YEAR(G491)-1),'FY Deadlines'!$F$5:$F$14)=0,"REVIEW FY",SUMIF('FY Deadlines'!$A$5:$A$14,IF(MONTH(G491)&gt;=4,YEAR(G491),YEAR(G491)-1),'FY Deadlines'!$F$5:$F$14)-Setup!$B$24))</f>
        <v/>
      </c>
      <c r="Q491" s="113"/>
      <c r="R491" s="115"/>
    </row>
    <row r="492" spans="1:18" ht="15" customHeight="1" x14ac:dyDescent="0.25">
      <c r="A492" s="109"/>
      <c r="B492" s="110"/>
      <c r="C492" s="110"/>
      <c r="D492" s="110"/>
      <c r="E492" s="110"/>
      <c r="F492" s="110"/>
      <c r="G492" s="111"/>
      <c r="H492" s="112"/>
      <c r="I492" s="113"/>
      <c r="J492" s="113"/>
      <c r="K492" s="110"/>
      <c r="L492" s="110"/>
      <c r="M492" s="111"/>
      <c r="N492" s="111"/>
      <c r="O492" s="114" t="str">
        <f>IF(M492="","",Setup!$B$24-M492)</f>
        <v/>
      </c>
      <c r="P492" s="114" t="str">
        <f>IF(G492="","",IF(SUMIF('FY Deadlines'!$A$5:$A$14,IF(MONTH(G492)&gt;=4,YEAR(G492),YEAR(G492)-1),'FY Deadlines'!$F$5:$F$14)=0,"REVIEW FY",SUMIF('FY Deadlines'!$A$5:$A$14,IF(MONTH(G492)&gt;=4,YEAR(G492),YEAR(G492)-1),'FY Deadlines'!$F$5:$F$14)-Setup!$B$24))</f>
        <v/>
      </c>
      <c r="Q492" s="113"/>
      <c r="R492" s="115"/>
    </row>
    <row r="493" spans="1:18" ht="15" customHeight="1" x14ac:dyDescent="0.25">
      <c r="A493" s="109"/>
      <c r="B493" s="110"/>
      <c r="C493" s="110"/>
      <c r="D493" s="110"/>
      <c r="E493" s="110"/>
      <c r="F493" s="110"/>
      <c r="G493" s="111"/>
      <c r="H493" s="112"/>
      <c r="I493" s="113"/>
      <c r="J493" s="113"/>
      <c r="K493" s="110"/>
      <c r="L493" s="110"/>
      <c r="M493" s="111"/>
      <c r="N493" s="111"/>
      <c r="O493" s="114" t="str">
        <f>IF(M493="","",Setup!$B$24-M493)</f>
        <v/>
      </c>
      <c r="P493" s="114" t="str">
        <f>IF(G493="","",IF(SUMIF('FY Deadlines'!$A$5:$A$14,IF(MONTH(G493)&gt;=4,YEAR(G493),YEAR(G493)-1),'FY Deadlines'!$F$5:$F$14)=0,"REVIEW FY",SUMIF('FY Deadlines'!$A$5:$A$14,IF(MONTH(G493)&gt;=4,YEAR(G493),YEAR(G493)-1),'FY Deadlines'!$F$5:$F$14)-Setup!$B$24))</f>
        <v/>
      </c>
      <c r="Q493" s="113"/>
      <c r="R493" s="115"/>
    </row>
    <row r="494" spans="1:18" ht="15" customHeight="1" x14ac:dyDescent="0.25">
      <c r="A494" s="109"/>
      <c r="B494" s="110"/>
      <c r="C494" s="110"/>
      <c r="D494" s="110"/>
      <c r="E494" s="110"/>
      <c r="F494" s="110"/>
      <c r="G494" s="111"/>
      <c r="H494" s="112"/>
      <c r="I494" s="113"/>
      <c r="J494" s="113"/>
      <c r="K494" s="110"/>
      <c r="L494" s="110"/>
      <c r="M494" s="111"/>
      <c r="N494" s="111"/>
      <c r="O494" s="114" t="str">
        <f>IF(M494="","",Setup!$B$24-M494)</f>
        <v/>
      </c>
      <c r="P494" s="114" t="str">
        <f>IF(G494="","",IF(SUMIF('FY Deadlines'!$A$5:$A$14,IF(MONTH(G494)&gt;=4,YEAR(G494),YEAR(G494)-1),'FY Deadlines'!$F$5:$F$14)=0,"REVIEW FY",SUMIF('FY Deadlines'!$A$5:$A$14,IF(MONTH(G494)&gt;=4,YEAR(G494),YEAR(G494)-1),'FY Deadlines'!$F$5:$F$14)-Setup!$B$24))</f>
        <v/>
      </c>
      <c r="Q494" s="113"/>
      <c r="R494" s="115"/>
    </row>
    <row r="495" spans="1:18" ht="15" customHeight="1" x14ac:dyDescent="0.25">
      <c r="A495" s="109"/>
      <c r="B495" s="110"/>
      <c r="C495" s="110"/>
      <c r="D495" s="110"/>
      <c r="E495" s="110"/>
      <c r="F495" s="110"/>
      <c r="G495" s="111"/>
      <c r="H495" s="112"/>
      <c r="I495" s="113"/>
      <c r="J495" s="113"/>
      <c r="K495" s="110"/>
      <c r="L495" s="110"/>
      <c r="M495" s="111"/>
      <c r="N495" s="111"/>
      <c r="O495" s="114" t="str">
        <f>IF(M495="","",Setup!$B$24-M495)</f>
        <v/>
      </c>
      <c r="P495" s="114" t="str">
        <f>IF(G495="","",IF(SUMIF('FY Deadlines'!$A$5:$A$14,IF(MONTH(G495)&gt;=4,YEAR(G495),YEAR(G495)-1),'FY Deadlines'!$F$5:$F$14)=0,"REVIEW FY",SUMIF('FY Deadlines'!$A$5:$A$14,IF(MONTH(G495)&gt;=4,YEAR(G495),YEAR(G495)-1),'FY Deadlines'!$F$5:$F$14)-Setup!$B$24))</f>
        <v/>
      </c>
      <c r="Q495" s="113"/>
      <c r="R495" s="115"/>
    </row>
    <row r="496" spans="1:18" ht="15" customHeight="1" x14ac:dyDescent="0.25">
      <c r="A496" s="109"/>
      <c r="B496" s="110"/>
      <c r="C496" s="110"/>
      <c r="D496" s="110"/>
      <c r="E496" s="110"/>
      <c r="F496" s="110"/>
      <c r="G496" s="111"/>
      <c r="H496" s="112"/>
      <c r="I496" s="113"/>
      <c r="J496" s="113"/>
      <c r="K496" s="110"/>
      <c r="L496" s="110"/>
      <c r="M496" s="111"/>
      <c r="N496" s="111"/>
      <c r="O496" s="114" t="str">
        <f>IF(M496="","",Setup!$B$24-M496)</f>
        <v/>
      </c>
      <c r="P496" s="114" t="str">
        <f>IF(G496="","",IF(SUMIF('FY Deadlines'!$A$5:$A$14,IF(MONTH(G496)&gt;=4,YEAR(G496),YEAR(G496)-1),'FY Deadlines'!$F$5:$F$14)=0,"REVIEW FY",SUMIF('FY Deadlines'!$A$5:$A$14,IF(MONTH(G496)&gt;=4,YEAR(G496),YEAR(G496)-1),'FY Deadlines'!$F$5:$F$14)-Setup!$B$24))</f>
        <v/>
      </c>
      <c r="Q496" s="113"/>
      <c r="R496" s="115"/>
    </row>
    <row r="497" spans="1:18" ht="15" customHeight="1" x14ac:dyDescent="0.25">
      <c r="A497" s="109"/>
      <c r="B497" s="110"/>
      <c r="C497" s="110"/>
      <c r="D497" s="110"/>
      <c r="E497" s="110"/>
      <c r="F497" s="110"/>
      <c r="G497" s="111"/>
      <c r="H497" s="112"/>
      <c r="I497" s="113"/>
      <c r="J497" s="113"/>
      <c r="K497" s="110"/>
      <c r="L497" s="110"/>
      <c r="M497" s="111"/>
      <c r="N497" s="111"/>
      <c r="O497" s="114" t="str">
        <f>IF(M497="","",Setup!$B$24-M497)</f>
        <v/>
      </c>
      <c r="P497" s="114" t="str">
        <f>IF(G497="","",IF(SUMIF('FY Deadlines'!$A$5:$A$14,IF(MONTH(G497)&gt;=4,YEAR(G497),YEAR(G497)-1),'FY Deadlines'!$F$5:$F$14)=0,"REVIEW FY",SUMIF('FY Deadlines'!$A$5:$A$14,IF(MONTH(G497)&gt;=4,YEAR(G497),YEAR(G497)-1),'FY Deadlines'!$F$5:$F$14)-Setup!$B$24))</f>
        <v/>
      </c>
      <c r="Q497" s="113"/>
      <c r="R497" s="115"/>
    </row>
    <row r="498" spans="1:18" ht="15" customHeight="1" x14ac:dyDescent="0.25">
      <c r="A498" s="109"/>
      <c r="B498" s="110"/>
      <c r="C498" s="110"/>
      <c r="D498" s="110"/>
      <c r="E498" s="110"/>
      <c r="F498" s="110"/>
      <c r="G498" s="111"/>
      <c r="H498" s="112"/>
      <c r="I498" s="113"/>
      <c r="J498" s="113"/>
      <c r="K498" s="110"/>
      <c r="L498" s="110"/>
      <c r="M498" s="111"/>
      <c r="N498" s="111"/>
      <c r="O498" s="114" t="str">
        <f>IF(M498="","",Setup!$B$24-M498)</f>
        <v/>
      </c>
      <c r="P498" s="114" t="str">
        <f>IF(G498="","",IF(SUMIF('FY Deadlines'!$A$5:$A$14,IF(MONTH(G498)&gt;=4,YEAR(G498),YEAR(G498)-1),'FY Deadlines'!$F$5:$F$14)=0,"REVIEW FY",SUMIF('FY Deadlines'!$A$5:$A$14,IF(MONTH(G498)&gt;=4,YEAR(G498),YEAR(G498)-1),'FY Deadlines'!$F$5:$F$14)-Setup!$B$24))</f>
        <v/>
      </c>
      <c r="Q498" s="113"/>
      <c r="R498" s="115"/>
    </row>
    <row r="499" spans="1:18" ht="15" customHeight="1" x14ac:dyDescent="0.25">
      <c r="A499" s="109"/>
      <c r="B499" s="110"/>
      <c r="C499" s="110"/>
      <c r="D499" s="110"/>
      <c r="E499" s="110"/>
      <c r="F499" s="110"/>
      <c r="G499" s="111"/>
      <c r="H499" s="112"/>
      <c r="I499" s="113"/>
      <c r="J499" s="113"/>
      <c r="K499" s="110"/>
      <c r="L499" s="110"/>
      <c r="M499" s="111"/>
      <c r="N499" s="111"/>
      <c r="O499" s="114" t="str">
        <f>IF(M499="","",Setup!$B$24-M499)</f>
        <v/>
      </c>
      <c r="P499" s="114" t="str">
        <f>IF(G499="","",IF(SUMIF('FY Deadlines'!$A$5:$A$14,IF(MONTH(G499)&gt;=4,YEAR(G499),YEAR(G499)-1),'FY Deadlines'!$F$5:$F$14)=0,"REVIEW FY",SUMIF('FY Deadlines'!$A$5:$A$14,IF(MONTH(G499)&gt;=4,YEAR(G499),YEAR(G499)-1),'FY Deadlines'!$F$5:$F$14)-Setup!$B$24))</f>
        <v/>
      </c>
      <c r="Q499" s="113"/>
      <c r="R499" s="115"/>
    </row>
    <row r="500" spans="1:18" ht="15" customHeight="1" x14ac:dyDescent="0.25">
      <c r="A500" s="109"/>
      <c r="B500" s="110"/>
      <c r="C500" s="110"/>
      <c r="D500" s="110"/>
      <c r="E500" s="110"/>
      <c r="F500" s="110"/>
      <c r="G500" s="111"/>
      <c r="H500" s="112"/>
      <c r="I500" s="113"/>
      <c r="J500" s="113"/>
      <c r="K500" s="110"/>
      <c r="L500" s="110"/>
      <c r="M500" s="111"/>
      <c r="N500" s="111"/>
      <c r="O500" s="114" t="str">
        <f>IF(M500="","",Setup!$B$24-M500)</f>
        <v/>
      </c>
      <c r="P500" s="114" t="str">
        <f>IF(G500="","",IF(SUMIF('FY Deadlines'!$A$5:$A$14,IF(MONTH(G500)&gt;=4,YEAR(G500),YEAR(G500)-1),'FY Deadlines'!$F$5:$F$14)=0,"REVIEW FY",SUMIF('FY Deadlines'!$A$5:$A$14,IF(MONTH(G500)&gt;=4,YEAR(G500),YEAR(G500)-1),'FY Deadlines'!$F$5:$F$14)-Setup!$B$24))</f>
        <v/>
      </c>
      <c r="Q500" s="113"/>
      <c r="R500" s="115"/>
    </row>
    <row r="501" spans="1:18" ht="15" customHeight="1" x14ac:dyDescent="0.25">
      <c r="A501" s="109"/>
      <c r="B501" s="110"/>
      <c r="C501" s="110"/>
      <c r="D501" s="110"/>
      <c r="E501" s="110"/>
      <c r="F501" s="110"/>
      <c r="G501" s="111"/>
      <c r="H501" s="112"/>
      <c r="I501" s="113"/>
      <c r="J501" s="113"/>
      <c r="K501" s="110"/>
      <c r="L501" s="110"/>
      <c r="M501" s="111"/>
      <c r="N501" s="111"/>
      <c r="O501" s="114" t="str">
        <f>IF(M501="","",Setup!$B$24-M501)</f>
        <v/>
      </c>
      <c r="P501" s="114" t="str">
        <f>IF(G501="","",IF(SUMIF('FY Deadlines'!$A$5:$A$14,IF(MONTH(G501)&gt;=4,YEAR(G501),YEAR(G501)-1),'FY Deadlines'!$F$5:$F$14)=0,"REVIEW FY",SUMIF('FY Deadlines'!$A$5:$A$14,IF(MONTH(G501)&gt;=4,YEAR(G501),YEAR(G501)-1),'FY Deadlines'!$F$5:$F$14)-Setup!$B$24))</f>
        <v/>
      </c>
      <c r="Q501" s="113"/>
      <c r="R501" s="115"/>
    </row>
    <row r="502" spans="1:18" ht="15" customHeight="1" x14ac:dyDescent="0.25">
      <c r="A502" s="109"/>
      <c r="B502" s="110"/>
      <c r="C502" s="110"/>
      <c r="D502" s="110"/>
      <c r="E502" s="110"/>
      <c r="F502" s="110"/>
      <c r="G502" s="111"/>
      <c r="H502" s="112"/>
      <c r="I502" s="113"/>
      <c r="J502" s="113"/>
      <c r="K502" s="110"/>
      <c r="L502" s="110"/>
      <c r="M502" s="111"/>
      <c r="N502" s="111"/>
      <c r="O502" s="114" t="str">
        <f>IF(M502="","",Setup!$B$24-M502)</f>
        <v/>
      </c>
      <c r="P502" s="114" t="str">
        <f>IF(G502="","",IF(SUMIF('FY Deadlines'!$A$5:$A$14,IF(MONTH(G502)&gt;=4,YEAR(G502),YEAR(G502)-1),'FY Deadlines'!$F$5:$F$14)=0,"REVIEW FY",SUMIF('FY Deadlines'!$A$5:$A$14,IF(MONTH(G502)&gt;=4,YEAR(G502),YEAR(G502)-1),'FY Deadlines'!$F$5:$F$14)-Setup!$B$24))</f>
        <v/>
      </c>
      <c r="Q502" s="113"/>
      <c r="R502" s="115"/>
    </row>
    <row r="503" spans="1:18" ht="15" customHeight="1" x14ac:dyDescent="0.25">
      <c r="A503" s="109"/>
      <c r="B503" s="110"/>
      <c r="C503" s="110"/>
      <c r="D503" s="110"/>
      <c r="E503" s="110"/>
      <c r="F503" s="110"/>
      <c r="G503" s="111"/>
      <c r="H503" s="112"/>
      <c r="I503" s="113"/>
      <c r="J503" s="113"/>
      <c r="K503" s="110"/>
      <c r="L503" s="110"/>
      <c r="M503" s="111"/>
      <c r="N503" s="111"/>
      <c r="O503" s="114" t="str">
        <f>IF(M503="","",Setup!$B$24-M503)</f>
        <v/>
      </c>
      <c r="P503" s="114" t="str">
        <f>IF(G503="","",IF(SUMIF('FY Deadlines'!$A$5:$A$14,IF(MONTH(G503)&gt;=4,YEAR(G503),YEAR(G503)-1),'FY Deadlines'!$F$5:$F$14)=0,"REVIEW FY",SUMIF('FY Deadlines'!$A$5:$A$14,IF(MONTH(G503)&gt;=4,YEAR(G503),YEAR(G503)-1),'FY Deadlines'!$F$5:$F$14)-Setup!$B$24))</f>
        <v/>
      </c>
      <c r="Q503" s="113"/>
      <c r="R503" s="115"/>
    </row>
    <row r="504" spans="1:18" ht="15" customHeight="1" x14ac:dyDescent="0.25">
      <c r="A504" s="116"/>
      <c r="B504" s="117"/>
      <c r="C504" s="117"/>
      <c r="D504" s="117"/>
      <c r="E504" s="117"/>
      <c r="F504" s="117"/>
      <c r="G504" s="118"/>
      <c r="H504" s="119"/>
      <c r="I504" s="120"/>
      <c r="J504" s="120"/>
      <c r="K504" s="117"/>
      <c r="L504" s="117"/>
      <c r="M504" s="118"/>
      <c r="N504" s="118"/>
      <c r="O504" s="121" t="str">
        <f>IF(M504="","",Setup!$B$24-M504)</f>
        <v/>
      </c>
      <c r="P504" s="121" t="str">
        <f>IF(G504="","",IF(SUMIF('FY Deadlines'!$A$5:$A$14,IF(MONTH(G504)&gt;=4,YEAR(G504),YEAR(G504)-1),'FY Deadlines'!$F$5:$F$14)=0,"REVIEW FY",SUMIF('FY Deadlines'!$A$5:$A$14,IF(MONTH(G504)&gt;=4,YEAR(G504),YEAR(G504)-1),'FY Deadlines'!$F$5:$F$14)-Setup!$B$24))</f>
        <v/>
      </c>
      <c r="Q504" s="120"/>
      <c r="R504" s="122"/>
    </row>
  </sheetData>
  <autoFilter ref="A4:R504"/>
  <mergeCells count="2">
    <mergeCell ref="A1:R1"/>
    <mergeCell ref="A2:R2"/>
  </mergeCells>
  <dataValidations count="2">
    <dataValidation type="list" sqref="L5:L504" xr:uid="{00000000-0002-0000-0600-000000000000}">
      <formula1>"Open,In Progress,Waiting Supplier,Waiting Internal,Ready to Claim,Ready to Reverse,Closed"</formula1>
      <formula2>0</formula2>
    </dataValidation>
    <dataValidation type="list" allowBlank="1" sqref="C5:C504" xr:uid="{00000000-0002-0000-0600-000001000000}">
      <formula1>"Only in Books,Only in 2B,Partial,Duplicate,Blocked credit,Amendment,RCM,Section 16(4),Rule 37 payment,Rule 37A supplier default,Other"</formula1>
      <formula2>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2" width="11.21875" customWidth="1"/>
    <col min="3" max="3" width="16.21875" customWidth="1"/>
    <col min="4" max="4" width="15.6640625" customWidth="1"/>
    <col min="5" max="5" width="11.88671875" customWidth="1"/>
    <col min="6" max="6" width="28.77734375" customWidth="1"/>
    <col min="7" max="7" width="12.44140625" customWidth="1"/>
    <col min="8" max="8" width="13.109375" customWidth="1"/>
    <col min="9" max="9" width="13.77734375" customWidth="1"/>
    <col min="10" max="10" width="13.109375" customWidth="1"/>
    <col min="11" max="12" width="12.44140625" customWidth="1"/>
    <col min="13" max="13" width="14.33203125" customWidth="1"/>
    <col min="14" max="14" width="11.21875" customWidth="1"/>
    <col min="15" max="15" width="15" customWidth="1"/>
    <col min="16" max="16" width="13.109375" customWidth="1"/>
    <col min="17" max="20" width="13.77734375" customWidth="1"/>
    <col min="21" max="22" width="15.6640625" customWidth="1"/>
  </cols>
  <sheetData>
    <row r="1" spans="1:22" ht="30" customHeight="1" x14ac:dyDescent="0.25">
      <c r="A1" s="4" t="s">
        <v>317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4"/>
      <c r="T1" s="14"/>
      <c r="U1" s="14"/>
      <c r="V1" s="14"/>
    </row>
    <row r="2" spans="1:22" ht="27.75" customHeight="1" x14ac:dyDescent="0.25">
      <c r="A2" s="3" t="s">
        <v>318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4"/>
    </row>
    <row r="3" spans="1:22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2" ht="48" customHeight="1" x14ac:dyDescent="0.25">
      <c r="A4" s="82" t="s">
        <v>319</v>
      </c>
      <c r="B4" s="82" t="s">
        <v>265</v>
      </c>
      <c r="C4" s="82" t="s">
        <v>126</v>
      </c>
      <c r="D4" s="82" t="s">
        <v>130</v>
      </c>
      <c r="E4" s="82" t="s">
        <v>131</v>
      </c>
      <c r="F4" s="82" t="s">
        <v>320</v>
      </c>
      <c r="G4" s="82" t="s">
        <v>321</v>
      </c>
      <c r="H4" s="82" t="s">
        <v>322</v>
      </c>
      <c r="I4" s="82" t="s">
        <v>323</v>
      </c>
      <c r="J4" s="82" t="s">
        <v>324</v>
      </c>
      <c r="K4" s="82" t="s">
        <v>325</v>
      </c>
      <c r="L4" s="82" t="s">
        <v>326</v>
      </c>
      <c r="M4" s="82" t="s">
        <v>327</v>
      </c>
      <c r="N4" s="82" t="s">
        <v>328</v>
      </c>
      <c r="O4" s="82" t="s">
        <v>329</v>
      </c>
      <c r="P4" s="82" t="s">
        <v>330</v>
      </c>
      <c r="Q4" s="82" t="s">
        <v>643</v>
      </c>
      <c r="R4" s="82" t="s">
        <v>644</v>
      </c>
      <c r="S4" s="82" t="s">
        <v>645</v>
      </c>
      <c r="T4" s="82" t="s">
        <v>646</v>
      </c>
      <c r="U4" s="82" t="s">
        <v>647</v>
      </c>
      <c r="V4" s="82" t="s">
        <v>648</v>
      </c>
    </row>
    <row r="5" spans="1:22" ht="15" customHeight="1" x14ac:dyDescent="0.25">
      <c r="A5" s="123"/>
      <c r="B5" s="124"/>
      <c r="C5" s="124"/>
      <c r="D5" s="124"/>
      <c r="E5" s="125"/>
      <c r="F5" s="124"/>
      <c r="G5" s="124"/>
      <c r="H5" s="209"/>
      <c r="I5" s="126"/>
      <c r="J5" s="209"/>
      <c r="K5" s="126"/>
      <c r="L5" s="126"/>
      <c r="M5" s="126"/>
      <c r="N5" s="126"/>
      <c r="O5" s="125"/>
      <c r="P5" s="209"/>
      <c r="Q5" s="196"/>
      <c r="R5" s="196"/>
      <c r="S5" s="197"/>
      <c r="T5" s="197"/>
      <c r="U5" s="202" t="str">
        <f t="shared" ref="U5:U68" si="0">IF(A5="","",SUM(Q5:T5))</f>
        <v/>
      </c>
      <c r="V5" s="202" t="str">
        <f t="shared" ref="V5:V68" si="1">IF(A5="","",SUM(K5:N5)-U5)</f>
        <v/>
      </c>
    </row>
    <row r="6" spans="1:22" ht="15" customHeight="1" x14ac:dyDescent="0.25">
      <c r="A6" s="128"/>
      <c r="B6" s="129"/>
      <c r="C6" s="129"/>
      <c r="D6" s="129"/>
      <c r="E6" s="130"/>
      <c r="F6" s="129"/>
      <c r="G6" s="129"/>
      <c r="H6" s="210"/>
      <c r="I6" s="131"/>
      <c r="J6" s="210"/>
      <c r="K6" s="131"/>
      <c r="L6" s="131"/>
      <c r="M6" s="131"/>
      <c r="N6" s="131"/>
      <c r="O6" s="130"/>
      <c r="P6" s="210"/>
      <c r="Q6" s="198"/>
      <c r="R6" s="198"/>
      <c r="S6" s="199"/>
      <c r="T6" s="199"/>
      <c r="U6" s="203" t="str">
        <f t="shared" si="0"/>
        <v/>
      </c>
      <c r="V6" s="203" t="str">
        <f t="shared" si="1"/>
        <v/>
      </c>
    </row>
    <row r="7" spans="1:22" ht="15" customHeight="1" x14ac:dyDescent="0.25">
      <c r="A7" s="128"/>
      <c r="B7" s="129"/>
      <c r="C7" s="129"/>
      <c r="D7" s="129"/>
      <c r="E7" s="130"/>
      <c r="F7" s="129"/>
      <c r="G7" s="129"/>
      <c r="H7" s="210"/>
      <c r="I7" s="131"/>
      <c r="J7" s="210"/>
      <c r="K7" s="131"/>
      <c r="L7" s="131"/>
      <c r="M7" s="131"/>
      <c r="N7" s="131"/>
      <c r="O7" s="130"/>
      <c r="P7" s="210"/>
      <c r="Q7" s="198"/>
      <c r="R7" s="198"/>
      <c r="S7" s="199"/>
      <c r="T7" s="199"/>
      <c r="U7" s="203" t="str">
        <f t="shared" si="0"/>
        <v/>
      </c>
      <c r="V7" s="203" t="str">
        <f t="shared" si="1"/>
        <v/>
      </c>
    </row>
    <row r="8" spans="1:22" ht="15" customHeight="1" x14ac:dyDescent="0.25">
      <c r="A8" s="128"/>
      <c r="B8" s="129"/>
      <c r="C8" s="129"/>
      <c r="D8" s="129"/>
      <c r="E8" s="130"/>
      <c r="F8" s="129"/>
      <c r="G8" s="129"/>
      <c r="H8" s="210"/>
      <c r="I8" s="131"/>
      <c r="J8" s="210"/>
      <c r="K8" s="131"/>
      <c r="L8" s="131"/>
      <c r="M8" s="131"/>
      <c r="N8" s="131"/>
      <c r="O8" s="130"/>
      <c r="P8" s="210"/>
      <c r="Q8" s="198"/>
      <c r="R8" s="198"/>
      <c r="S8" s="199"/>
      <c r="T8" s="199"/>
      <c r="U8" s="203" t="str">
        <f t="shared" si="0"/>
        <v/>
      </c>
      <c r="V8" s="203" t="str">
        <f t="shared" si="1"/>
        <v/>
      </c>
    </row>
    <row r="9" spans="1:22" ht="15" customHeight="1" x14ac:dyDescent="0.25">
      <c r="A9" s="128"/>
      <c r="B9" s="129"/>
      <c r="C9" s="129"/>
      <c r="D9" s="129"/>
      <c r="E9" s="130"/>
      <c r="F9" s="129"/>
      <c r="G9" s="129"/>
      <c r="H9" s="210"/>
      <c r="I9" s="131"/>
      <c r="J9" s="210"/>
      <c r="K9" s="131"/>
      <c r="L9" s="131"/>
      <c r="M9" s="131"/>
      <c r="N9" s="131"/>
      <c r="O9" s="130"/>
      <c r="P9" s="210"/>
      <c r="Q9" s="198"/>
      <c r="R9" s="198"/>
      <c r="S9" s="199"/>
      <c r="T9" s="199"/>
      <c r="U9" s="203" t="str">
        <f t="shared" si="0"/>
        <v/>
      </c>
      <c r="V9" s="203" t="str">
        <f t="shared" si="1"/>
        <v/>
      </c>
    </row>
    <row r="10" spans="1:22" ht="15" customHeight="1" x14ac:dyDescent="0.25">
      <c r="A10" s="128"/>
      <c r="B10" s="129"/>
      <c r="C10" s="129"/>
      <c r="D10" s="129"/>
      <c r="E10" s="130"/>
      <c r="F10" s="129"/>
      <c r="G10" s="129"/>
      <c r="H10" s="210"/>
      <c r="I10" s="131"/>
      <c r="J10" s="210"/>
      <c r="K10" s="131"/>
      <c r="L10" s="131"/>
      <c r="M10" s="131"/>
      <c r="N10" s="131"/>
      <c r="O10" s="130"/>
      <c r="P10" s="210"/>
      <c r="Q10" s="198"/>
      <c r="R10" s="198"/>
      <c r="S10" s="199"/>
      <c r="T10" s="199"/>
      <c r="U10" s="203" t="str">
        <f t="shared" si="0"/>
        <v/>
      </c>
      <c r="V10" s="203" t="str">
        <f t="shared" si="1"/>
        <v/>
      </c>
    </row>
    <row r="11" spans="1:22" ht="15" customHeight="1" x14ac:dyDescent="0.25">
      <c r="A11" s="128"/>
      <c r="B11" s="129"/>
      <c r="C11" s="129"/>
      <c r="D11" s="129"/>
      <c r="E11" s="130"/>
      <c r="F11" s="129"/>
      <c r="G11" s="129"/>
      <c r="H11" s="210"/>
      <c r="I11" s="131"/>
      <c r="J11" s="210"/>
      <c r="K11" s="131"/>
      <c r="L11" s="131"/>
      <c r="M11" s="131"/>
      <c r="N11" s="131"/>
      <c r="O11" s="130"/>
      <c r="P11" s="210"/>
      <c r="Q11" s="198"/>
      <c r="R11" s="198"/>
      <c r="S11" s="199"/>
      <c r="T11" s="199"/>
      <c r="U11" s="203" t="str">
        <f t="shared" si="0"/>
        <v/>
      </c>
      <c r="V11" s="203" t="str">
        <f t="shared" si="1"/>
        <v/>
      </c>
    </row>
    <row r="12" spans="1:22" ht="15" customHeight="1" x14ac:dyDescent="0.25">
      <c r="A12" s="128"/>
      <c r="B12" s="129"/>
      <c r="C12" s="129"/>
      <c r="D12" s="129"/>
      <c r="E12" s="130"/>
      <c r="F12" s="129"/>
      <c r="G12" s="129"/>
      <c r="H12" s="210"/>
      <c r="I12" s="131"/>
      <c r="J12" s="210"/>
      <c r="K12" s="131"/>
      <c r="L12" s="131"/>
      <c r="M12" s="131"/>
      <c r="N12" s="131"/>
      <c r="O12" s="130"/>
      <c r="P12" s="210"/>
      <c r="Q12" s="198"/>
      <c r="R12" s="198"/>
      <c r="S12" s="199"/>
      <c r="T12" s="199"/>
      <c r="U12" s="203" t="str">
        <f t="shared" si="0"/>
        <v/>
      </c>
      <c r="V12" s="203" t="str">
        <f t="shared" si="1"/>
        <v/>
      </c>
    </row>
    <row r="13" spans="1:22" ht="15" customHeight="1" x14ac:dyDescent="0.25">
      <c r="A13" s="128"/>
      <c r="B13" s="129"/>
      <c r="C13" s="129"/>
      <c r="D13" s="129"/>
      <c r="E13" s="130"/>
      <c r="F13" s="129"/>
      <c r="G13" s="129"/>
      <c r="H13" s="210"/>
      <c r="I13" s="131"/>
      <c r="J13" s="210"/>
      <c r="K13" s="131"/>
      <c r="L13" s="131"/>
      <c r="M13" s="131"/>
      <c r="N13" s="131"/>
      <c r="O13" s="130"/>
      <c r="P13" s="210"/>
      <c r="Q13" s="198"/>
      <c r="R13" s="198"/>
      <c r="S13" s="199"/>
      <c r="T13" s="199"/>
      <c r="U13" s="203" t="str">
        <f t="shared" si="0"/>
        <v/>
      </c>
      <c r="V13" s="203" t="str">
        <f t="shared" si="1"/>
        <v/>
      </c>
    </row>
    <row r="14" spans="1:22" ht="15" customHeight="1" x14ac:dyDescent="0.25">
      <c r="A14" s="128"/>
      <c r="B14" s="129"/>
      <c r="C14" s="129"/>
      <c r="D14" s="129"/>
      <c r="E14" s="130"/>
      <c r="F14" s="129"/>
      <c r="G14" s="129"/>
      <c r="H14" s="210"/>
      <c r="I14" s="131"/>
      <c r="J14" s="210"/>
      <c r="K14" s="131"/>
      <c r="L14" s="131"/>
      <c r="M14" s="131"/>
      <c r="N14" s="131"/>
      <c r="O14" s="130"/>
      <c r="P14" s="210"/>
      <c r="Q14" s="198"/>
      <c r="R14" s="198"/>
      <c r="S14" s="199"/>
      <c r="T14" s="199"/>
      <c r="U14" s="203" t="str">
        <f t="shared" si="0"/>
        <v/>
      </c>
      <c r="V14" s="203" t="str">
        <f t="shared" si="1"/>
        <v/>
      </c>
    </row>
    <row r="15" spans="1:22" ht="15" customHeight="1" x14ac:dyDescent="0.25">
      <c r="A15" s="128"/>
      <c r="B15" s="129"/>
      <c r="C15" s="129"/>
      <c r="D15" s="129"/>
      <c r="E15" s="130"/>
      <c r="F15" s="129"/>
      <c r="G15" s="129"/>
      <c r="H15" s="210"/>
      <c r="I15" s="131"/>
      <c r="J15" s="210"/>
      <c r="K15" s="131"/>
      <c r="L15" s="131"/>
      <c r="M15" s="131"/>
      <c r="N15" s="131"/>
      <c r="O15" s="130"/>
      <c r="P15" s="210"/>
      <c r="Q15" s="198"/>
      <c r="R15" s="198"/>
      <c r="S15" s="199"/>
      <c r="T15" s="199"/>
      <c r="U15" s="203" t="str">
        <f t="shared" si="0"/>
        <v/>
      </c>
      <c r="V15" s="203" t="str">
        <f t="shared" si="1"/>
        <v/>
      </c>
    </row>
    <row r="16" spans="1:22" ht="15" customHeight="1" x14ac:dyDescent="0.25">
      <c r="A16" s="128"/>
      <c r="B16" s="129"/>
      <c r="C16" s="129"/>
      <c r="D16" s="129"/>
      <c r="E16" s="130"/>
      <c r="F16" s="129"/>
      <c r="G16" s="129"/>
      <c r="H16" s="210"/>
      <c r="I16" s="131"/>
      <c r="J16" s="210"/>
      <c r="K16" s="131"/>
      <c r="L16" s="131"/>
      <c r="M16" s="131"/>
      <c r="N16" s="131"/>
      <c r="O16" s="130"/>
      <c r="P16" s="210"/>
      <c r="Q16" s="198"/>
      <c r="R16" s="198"/>
      <c r="S16" s="199"/>
      <c r="T16" s="199"/>
      <c r="U16" s="203" t="str">
        <f t="shared" si="0"/>
        <v/>
      </c>
      <c r="V16" s="203" t="str">
        <f t="shared" si="1"/>
        <v/>
      </c>
    </row>
    <row r="17" spans="1:22" ht="15" customHeight="1" x14ac:dyDescent="0.25">
      <c r="A17" s="128"/>
      <c r="B17" s="129"/>
      <c r="C17" s="129"/>
      <c r="D17" s="129"/>
      <c r="E17" s="130"/>
      <c r="F17" s="129"/>
      <c r="G17" s="129"/>
      <c r="H17" s="210"/>
      <c r="I17" s="131"/>
      <c r="J17" s="210"/>
      <c r="K17" s="131"/>
      <c r="L17" s="131"/>
      <c r="M17" s="131"/>
      <c r="N17" s="131"/>
      <c r="O17" s="130"/>
      <c r="P17" s="210"/>
      <c r="Q17" s="198"/>
      <c r="R17" s="198"/>
      <c r="S17" s="199"/>
      <c r="T17" s="199"/>
      <c r="U17" s="203" t="str">
        <f t="shared" si="0"/>
        <v/>
      </c>
      <c r="V17" s="203" t="str">
        <f t="shared" si="1"/>
        <v/>
      </c>
    </row>
    <row r="18" spans="1:22" ht="15" customHeight="1" x14ac:dyDescent="0.25">
      <c r="A18" s="128"/>
      <c r="B18" s="129"/>
      <c r="C18" s="129"/>
      <c r="D18" s="129"/>
      <c r="E18" s="130"/>
      <c r="F18" s="129"/>
      <c r="G18" s="129"/>
      <c r="H18" s="210"/>
      <c r="I18" s="131"/>
      <c r="J18" s="210"/>
      <c r="K18" s="131"/>
      <c r="L18" s="131"/>
      <c r="M18" s="131"/>
      <c r="N18" s="131"/>
      <c r="O18" s="130"/>
      <c r="P18" s="210"/>
      <c r="Q18" s="198"/>
      <c r="R18" s="198"/>
      <c r="S18" s="199"/>
      <c r="T18" s="199"/>
      <c r="U18" s="203" t="str">
        <f t="shared" si="0"/>
        <v/>
      </c>
      <c r="V18" s="203" t="str">
        <f t="shared" si="1"/>
        <v/>
      </c>
    </row>
    <row r="19" spans="1:22" ht="15" customHeight="1" x14ac:dyDescent="0.25">
      <c r="A19" s="128"/>
      <c r="B19" s="129"/>
      <c r="C19" s="129"/>
      <c r="D19" s="129"/>
      <c r="E19" s="130"/>
      <c r="F19" s="129"/>
      <c r="G19" s="129"/>
      <c r="H19" s="210"/>
      <c r="I19" s="131"/>
      <c r="J19" s="210"/>
      <c r="K19" s="131"/>
      <c r="L19" s="131"/>
      <c r="M19" s="131"/>
      <c r="N19" s="131"/>
      <c r="O19" s="130"/>
      <c r="P19" s="210"/>
      <c r="Q19" s="198"/>
      <c r="R19" s="198"/>
      <c r="S19" s="199"/>
      <c r="T19" s="199"/>
      <c r="U19" s="203" t="str">
        <f t="shared" si="0"/>
        <v/>
      </c>
      <c r="V19" s="203" t="str">
        <f t="shared" si="1"/>
        <v/>
      </c>
    </row>
    <row r="20" spans="1:22" ht="15" customHeight="1" x14ac:dyDescent="0.25">
      <c r="A20" s="128"/>
      <c r="B20" s="129"/>
      <c r="C20" s="129"/>
      <c r="D20" s="129"/>
      <c r="E20" s="130"/>
      <c r="F20" s="129"/>
      <c r="G20" s="129"/>
      <c r="H20" s="210"/>
      <c r="I20" s="131"/>
      <c r="J20" s="210"/>
      <c r="K20" s="131"/>
      <c r="L20" s="131"/>
      <c r="M20" s="131"/>
      <c r="N20" s="131"/>
      <c r="O20" s="130"/>
      <c r="P20" s="210"/>
      <c r="Q20" s="198"/>
      <c r="R20" s="198"/>
      <c r="S20" s="199"/>
      <c r="T20" s="199"/>
      <c r="U20" s="203" t="str">
        <f t="shared" si="0"/>
        <v/>
      </c>
      <c r="V20" s="203" t="str">
        <f t="shared" si="1"/>
        <v/>
      </c>
    </row>
    <row r="21" spans="1:22" ht="15" customHeight="1" x14ac:dyDescent="0.25">
      <c r="A21" s="128"/>
      <c r="B21" s="129"/>
      <c r="C21" s="129"/>
      <c r="D21" s="129"/>
      <c r="E21" s="130"/>
      <c r="F21" s="129"/>
      <c r="G21" s="129"/>
      <c r="H21" s="210"/>
      <c r="I21" s="131"/>
      <c r="J21" s="210"/>
      <c r="K21" s="131"/>
      <c r="L21" s="131"/>
      <c r="M21" s="131"/>
      <c r="N21" s="131"/>
      <c r="O21" s="130"/>
      <c r="P21" s="210"/>
      <c r="Q21" s="198"/>
      <c r="R21" s="198"/>
      <c r="S21" s="199"/>
      <c r="T21" s="199"/>
      <c r="U21" s="203" t="str">
        <f t="shared" si="0"/>
        <v/>
      </c>
      <c r="V21" s="203" t="str">
        <f t="shared" si="1"/>
        <v/>
      </c>
    </row>
    <row r="22" spans="1:22" ht="15" customHeight="1" x14ac:dyDescent="0.25">
      <c r="A22" s="128"/>
      <c r="B22" s="129"/>
      <c r="C22" s="129"/>
      <c r="D22" s="129"/>
      <c r="E22" s="130"/>
      <c r="F22" s="129"/>
      <c r="G22" s="129"/>
      <c r="H22" s="210"/>
      <c r="I22" s="131"/>
      <c r="J22" s="210"/>
      <c r="K22" s="131"/>
      <c r="L22" s="131"/>
      <c r="M22" s="131"/>
      <c r="N22" s="131"/>
      <c r="O22" s="130"/>
      <c r="P22" s="210"/>
      <c r="Q22" s="198"/>
      <c r="R22" s="198"/>
      <c r="S22" s="199"/>
      <c r="T22" s="199"/>
      <c r="U22" s="203" t="str">
        <f t="shared" si="0"/>
        <v/>
      </c>
      <c r="V22" s="203" t="str">
        <f t="shared" si="1"/>
        <v/>
      </c>
    </row>
    <row r="23" spans="1:22" ht="15" customHeight="1" x14ac:dyDescent="0.25">
      <c r="A23" s="128"/>
      <c r="B23" s="129"/>
      <c r="C23" s="129"/>
      <c r="D23" s="129"/>
      <c r="E23" s="130"/>
      <c r="F23" s="129"/>
      <c r="G23" s="129"/>
      <c r="H23" s="210"/>
      <c r="I23" s="131"/>
      <c r="J23" s="210"/>
      <c r="K23" s="131"/>
      <c r="L23" s="131"/>
      <c r="M23" s="131"/>
      <c r="N23" s="131"/>
      <c r="O23" s="130"/>
      <c r="P23" s="210"/>
      <c r="Q23" s="198"/>
      <c r="R23" s="198"/>
      <c r="S23" s="199"/>
      <c r="T23" s="199"/>
      <c r="U23" s="203" t="str">
        <f t="shared" si="0"/>
        <v/>
      </c>
      <c r="V23" s="203" t="str">
        <f t="shared" si="1"/>
        <v/>
      </c>
    </row>
    <row r="24" spans="1:22" ht="15" customHeight="1" x14ac:dyDescent="0.25">
      <c r="A24" s="128"/>
      <c r="B24" s="129"/>
      <c r="C24" s="129"/>
      <c r="D24" s="129"/>
      <c r="E24" s="130"/>
      <c r="F24" s="129"/>
      <c r="G24" s="129"/>
      <c r="H24" s="210"/>
      <c r="I24" s="131"/>
      <c r="J24" s="210"/>
      <c r="K24" s="131"/>
      <c r="L24" s="131"/>
      <c r="M24" s="131"/>
      <c r="N24" s="131"/>
      <c r="O24" s="130"/>
      <c r="P24" s="210"/>
      <c r="Q24" s="198"/>
      <c r="R24" s="198"/>
      <c r="S24" s="199"/>
      <c r="T24" s="199"/>
      <c r="U24" s="203" t="str">
        <f t="shared" si="0"/>
        <v/>
      </c>
      <c r="V24" s="203" t="str">
        <f t="shared" si="1"/>
        <v/>
      </c>
    </row>
    <row r="25" spans="1:22" ht="15" customHeight="1" x14ac:dyDescent="0.25">
      <c r="A25" s="128"/>
      <c r="B25" s="129"/>
      <c r="C25" s="129"/>
      <c r="D25" s="129"/>
      <c r="E25" s="130"/>
      <c r="F25" s="129"/>
      <c r="G25" s="129"/>
      <c r="H25" s="210"/>
      <c r="I25" s="131"/>
      <c r="J25" s="210"/>
      <c r="K25" s="131"/>
      <c r="L25" s="131"/>
      <c r="M25" s="131"/>
      <c r="N25" s="131"/>
      <c r="O25" s="130"/>
      <c r="P25" s="210"/>
      <c r="Q25" s="198"/>
      <c r="R25" s="198"/>
      <c r="S25" s="199"/>
      <c r="T25" s="199"/>
      <c r="U25" s="203" t="str">
        <f t="shared" si="0"/>
        <v/>
      </c>
      <c r="V25" s="203" t="str">
        <f t="shared" si="1"/>
        <v/>
      </c>
    </row>
    <row r="26" spans="1:22" ht="15" customHeight="1" x14ac:dyDescent="0.25">
      <c r="A26" s="128"/>
      <c r="B26" s="129"/>
      <c r="C26" s="129"/>
      <c r="D26" s="129"/>
      <c r="E26" s="130"/>
      <c r="F26" s="129"/>
      <c r="G26" s="129"/>
      <c r="H26" s="210"/>
      <c r="I26" s="131"/>
      <c r="J26" s="210"/>
      <c r="K26" s="131"/>
      <c r="L26" s="131"/>
      <c r="M26" s="131"/>
      <c r="N26" s="131"/>
      <c r="O26" s="130"/>
      <c r="P26" s="210"/>
      <c r="Q26" s="198"/>
      <c r="R26" s="198"/>
      <c r="S26" s="199"/>
      <c r="T26" s="199"/>
      <c r="U26" s="203" t="str">
        <f t="shared" si="0"/>
        <v/>
      </c>
      <c r="V26" s="203" t="str">
        <f t="shared" si="1"/>
        <v/>
      </c>
    </row>
    <row r="27" spans="1:22" ht="15" customHeight="1" x14ac:dyDescent="0.25">
      <c r="A27" s="128"/>
      <c r="B27" s="129"/>
      <c r="C27" s="129"/>
      <c r="D27" s="129"/>
      <c r="E27" s="130"/>
      <c r="F27" s="129"/>
      <c r="G27" s="129"/>
      <c r="H27" s="210"/>
      <c r="I27" s="131"/>
      <c r="J27" s="210"/>
      <c r="K27" s="131"/>
      <c r="L27" s="131"/>
      <c r="M27" s="131"/>
      <c r="N27" s="131"/>
      <c r="O27" s="130"/>
      <c r="P27" s="210"/>
      <c r="Q27" s="198"/>
      <c r="R27" s="198"/>
      <c r="S27" s="199"/>
      <c r="T27" s="199"/>
      <c r="U27" s="203" t="str">
        <f t="shared" si="0"/>
        <v/>
      </c>
      <c r="V27" s="203" t="str">
        <f t="shared" si="1"/>
        <v/>
      </c>
    </row>
    <row r="28" spans="1:22" ht="15" customHeight="1" x14ac:dyDescent="0.25">
      <c r="A28" s="128"/>
      <c r="B28" s="129"/>
      <c r="C28" s="129"/>
      <c r="D28" s="129"/>
      <c r="E28" s="130"/>
      <c r="F28" s="129"/>
      <c r="G28" s="129"/>
      <c r="H28" s="210"/>
      <c r="I28" s="131"/>
      <c r="J28" s="210"/>
      <c r="K28" s="131"/>
      <c r="L28" s="131"/>
      <c r="M28" s="131"/>
      <c r="N28" s="131"/>
      <c r="O28" s="130"/>
      <c r="P28" s="210"/>
      <c r="Q28" s="198"/>
      <c r="R28" s="198"/>
      <c r="S28" s="199"/>
      <c r="T28" s="199"/>
      <c r="U28" s="203" t="str">
        <f t="shared" si="0"/>
        <v/>
      </c>
      <c r="V28" s="203" t="str">
        <f t="shared" si="1"/>
        <v/>
      </c>
    </row>
    <row r="29" spans="1:22" ht="15" customHeight="1" x14ac:dyDescent="0.25">
      <c r="A29" s="128"/>
      <c r="B29" s="129"/>
      <c r="C29" s="129"/>
      <c r="D29" s="129"/>
      <c r="E29" s="130"/>
      <c r="F29" s="129"/>
      <c r="G29" s="129"/>
      <c r="H29" s="210"/>
      <c r="I29" s="131"/>
      <c r="J29" s="210"/>
      <c r="K29" s="131"/>
      <c r="L29" s="131"/>
      <c r="M29" s="131"/>
      <c r="N29" s="131"/>
      <c r="O29" s="130"/>
      <c r="P29" s="210"/>
      <c r="Q29" s="198"/>
      <c r="R29" s="198"/>
      <c r="S29" s="199"/>
      <c r="T29" s="199"/>
      <c r="U29" s="203" t="str">
        <f t="shared" si="0"/>
        <v/>
      </c>
      <c r="V29" s="203" t="str">
        <f t="shared" si="1"/>
        <v/>
      </c>
    </row>
    <row r="30" spans="1:22" ht="15" customHeight="1" x14ac:dyDescent="0.25">
      <c r="A30" s="128"/>
      <c r="B30" s="129"/>
      <c r="C30" s="129"/>
      <c r="D30" s="129"/>
      <c r="E30" s="130"/>
      <c r="F30" s="129"/>
      <c r="G30" s="129"/>
      <c r="H30" s="210"/>
      <c r="I30" s="131"/>
      <c r="J30" s="210"/>
      <c r="K30" s="131"/>
      <c r="L30" s="131"/>
      <c r="M30" s="131"/>
      <c r="N30" s="131"/>
      <c r="O30" s="130"/>
      <c r="P30" s="210"/>
      <c r="Q30" s="198"/>
      <c r="R30" s="198"/>
      <c r="S30" s="199"/>
      <c r="T30" s="199"/>
      <c r="U30" s="203" t="str">
        <f t="shared" si="0"/>
        <v/>
      </c>
      <c r="V30" s="203" t="str">
        <f t="shared" si="1"/>
        <v/>
      </c>
    </row>
    <row r="31" spans="1:22" ht="15" customHeight="1" x14ac:dyDescent="0.25">
      <c r="A31" s="128"/>
      <c r="B31" s="129"/>
      <c r="C31" s="129"/>
      <c r="D31" s="129"/>
      <c r="E31" s="130"/>
      <c r="F31" s="129"/>
      <c r="G31" s="129"/>
      <c r="H31" s="210"/>
      <c r="I31" s="131"/>
      <c r="J31" s="210"/>
      <c r="K31" s="131"/>
      <c r="L31" s="131"/>
      <c r="M31" s="131"/>
      <c r="N31" s="131"/>
      <c r="O31" s="130"/>
      <c r="P31" s="210"/>
      <c r="Q31" s="198"/>
      <c r="R31" s="198"/>
      <c r="S31" s="199"/>
      <c r="T31" s="199"/>
      <c r="U31" s="203" t="str">
        <f t="shared" si="0"/>
        <v/>
      </c>
      <c r="V31" s="203" t="str">
        <f t="shared" si="1"/>
        <v/>
      </c>
    </row>
    <row r="32" spans="1:22" ht="15" customHeight="1" x14ac:dyDescent="0.25">
      <c r="A32" s="128"/>
      <c r="B32" s="129"/>
      <c r="C32" s="129"/>
      <c r="D32" s="129"/>
      <c r="E32" s="130"/>
      <c r="F32" s="129"/>
      <c r="G32" s="129"/>
      <c r="H32" s="210"/>
      <c r="I32" s="131"/>
      <c r="J32" s="210"/>
      <c r="K32" s="131"/>
      <c r="L32" s="131"/>
      <c r="M32" s="131"/>
      <c r="N32" s="131"/>
      <c r="O32" s="130"/>
      <c r="P32" s="210"/>
      <c r="Q32" s="198"/>
      <c r="R32" s="198"/>
      <c r="S32" s="199"/>
      <c r="T32" s="199"/>
      <c r="U32" s="203" t="str">
        <f t="shared" si="0"/>
        <v/>
      </c>
      <c r="V32" s="203" t="str">
        <f t="shared" si="1"/>
        <v/>
      </c>
    </row>
    <row r="33" spans="1:22" ht="15" customHeight="1" x14ac:dyDescent="0.25">
      <c r="A33" s="128"/>
      <c r="B33" s="129"/>
      <c r="C33" s="129"/>
      <c r="D33" s="129"/>
      <c r="E33" s="130"/>
      <c r="F33" s="129"/>
      <c r="G33" s="129"/>
      <c r="H33" s="210"/>
      <c r="I33" s="131"/>
      <c r="J33" s="210"/>
      <c r="K33" s="131"/>
      <c r="L33" s="131"/>
      <c r="M33" s="131"/>
      <c r="N33" s="131"/>
      <c r="O33" s="130"/>
      <c r="P33" s="210"/>
      <c r="Q33" s="198"/>
      <c r="R33" s="198"/>
      <c r="S33" s="199"/>
      <c r="T33" s="199"/>
      <c r="U33" s="203" t="str">
        <f t="shared" si="0"/>
        <v/>
      </c>
      <c r="V33" s="203" t="str">
        <f t="shared" si="1"/>
        <v/>
      </c>
    </row>
    <row r="34" spans="1:22" ht="15" customHeight="1" x14ac:dyDescent="0.25">
      <c r="A34" s="128"/>
      <c r="B34" s="129"/>
      <c r="C34" s="129"/>
      <c r="D34" s="129"/>
      <c r="E34" s="130"/>
      <c r="F34" s="129"/>
      <c r="G34" s="129"/>
      <c r="H34" s="210"/>
      <c r="I34" s="131"/>
      <c r="J34" s="210"/>
      <c r="K34" s="131"/>
      <c r="L34" s="131"/>
      <c r="M34" s="131"/>
      <c r="N34" s="131"/>
      <c r="O34" s="130"/>
      <c r="P34" s="210"/>
      <c r="Q34" s="198"/>
      <c r="R34" s="198"/>
      <c r="S34" s="199"/>
      <c r="T34" s="199"/>
      <c r="U34" s="203" t="str">
        <f t="shared" si="0"/>
        <v/>
      </c>
      <c r="V34" s="203" t="str">
        <f t="shared" si="1"/>
        <v/>
      </c>
    </row>
    <row r="35" spans="1:22" ht="15" customHeight="1" x14ac:dyDescent="0.25">
      <c r="A35" s="128"/>
      <c r="B35" s="129"/>
      <c r="C35" s="129"/>
      <c r="D35" s="129"/>
      <c r="E35" s="130"/>
      <c r="F35" s="129"/>
      <c r="G35" s="129"/>
      <c r="H35" s="210"/>
      <c r="I35" s="131"/>
      <c r="J35" s="210"/>
      <c r="K35" s="131"/>
      <c r="L35" s="131"/>
      <c r="M35" s="131"/>
      <c r="N35" s="131"/>
      <c r="O35" s="130"/>
      <c r="P35" s="210"/>
      <c r="Q35" s="198"/>
      <c r="R35" s="198"/>
      <c r="S35" s="199"/>
      <c r="T35" s="199"/>
      <c r="U35" s="203" t="str">
        <f t="shared" si="0"/>
        <v/>
      </c>
      <c r="V35" s="203" t="str">
        <f t="shared" si="1"/>
        <v/>
      </c>
    </row>
    <row r="36" spans="1:22" ht="15" customHeight="1" x14ac:dyDescent="0.25">
      <c r="A36" s="128"/>
      <c r="B36" s="129"/>
      <c r="C36" s="129"/>
      <c r="D36" s="129"/>
      <c r="E36" s="130"/>
      <c r="F36" s="129"/>
      <c r="G36" s="129"/>
      <c r="H36" s="210"/>
      <c r="I36" s="131"/>
      <c r="J36" s="210"/>
      <c r="K36" s="131"/>
      <c r="L36" s="131"/>
      <c r="M36" s="131"/>
      <c r="N36" s="131"/>
      <c r="O36" s="130"/>
      <c r="P36" s="210"/>
      <c r="Q36" s="198"/>
      <c r="R36" s="198"/>
      <c r="S36" s="199"/>
      <c r="T36" s="199"/>
      <c r="U36" s="203" t="str">
        <f t="shared" si="0"/>
        <v/>
      </c>
      <c r="V36" s="203" t="str">
        <f t="shared" si="1"/>
        <v/>
      </c>
    </row>
    <row r="37" spans="1:22" ht="15" customHeight="1" x14ac:dyDescent="0.25">
      <c r="A37" s="128"/>
      <c r="B37" s="129"/>
      <c r="C37" s="129"/>
      <c r="D37" s="129"/>
      <c r="E37" s="130"/>
      <c r="F37" s="129"/>
      <c r="G37" s="129"/>
      <c r="H37" s="210"/>
      <c r="I37" s="131"/>
      <c r="J37" s="210"/>
      <c r="K37" s="131"/>
      <c r="L37" s="131"/>
      <c r="M37" s="131"/>
      <c r="N37" s="131"/>
      <c r="O37" s="130"/>
      <c r="P37" s="210"/>
      <c r="Q37" s="198"/>
      <c r="R37" s="198"/>
      <c r="S37" s="199"/>
      <c r="T37" s="199"/>
      <c r="U37" s="203" t="str">
        <f t="shared" si="0"/>
        <v/>
      </c>
      <c r="V37" s="203" t="str">
        <f t="shared" si="1"/>
        <v/>
      </c>
    </row>
    <row r="38" spans="1:22" ht="15" customHeight="1" x14ac:dyDescent="0.25">
      <c r="A38" s="128"/>
      <c r="B38" s="129"/>
      <c r="C38" s="129"/>
      <c r="D38" s="129"/>
      <c r="E38" s="130"/>
      <c r="F38" s="129"/>
      <c r="G38" s="129"/>
      <c r="H38" s="210"/>
      <c r="I38" s="131"/>
      <c r="J38" s="210"/>
      <c r="K38" s="131"/>
      <c r="L38" s="131"/>
      <c r="M38" s="131"/>
      <c r="N38" s="131"/>
      <c r="O38" s="130"/>
      <c r="P38" s="210"/>
      <c r="Q38" s="198"/>
      <c r="R38" s="198"/>
      <c r="S38" s="199"/>
      <c r="T38" s="199"/>
      <c r="U38" s="203" t="str">
        <f t="shared" si="0"/>
        <v/>
      </c>
      <c r="V38" s="203" t="str">
        <f t="shared" si="1"/>
        <v/>
      </c>
    </row>
    <row r="39" spans="1:22" ht="15" customHeight="1" x14ac:dyDescent="0.25">
      <c r="A39" s="128"/>
      <c r="B39" s="129"/>
      <c r="C39" s="129"/>
      <c r="D39" s="129"/>
      <c r="E39" s="130"/>
      <c r="F39" s="129"/>
      <c r="G39" s="129"/>
      <c r="H39" s="210"/>
      <c r="I39" s="131"/>
      <c r="J39" s="210"/>
      <c r="K39" s="131"/>
      <c r="L39" s="131"/>
      <c r="M39" s="131"/>
      <c r="N39" s="131"/>
      <c r="O39" s="130"/>
      <c r="P39" s="210"/>
      <c r="Q39" s="198"/>
      <c r="R39" s="198"/>
      <c r="S39" s="199"/>
      <c r="T39" s="199"/>
      <c r="U39" s="203" t="str">
        <f t="shared" si="0"/>
        <v/>
      </c>
      <c r="V39" s="203" t="str">
        <f t="shared" si="1"/>
        <v/>
      </c>
    </row>
    <row r="40" spans="1:22" ht="15" customHeight="1" x14ac:dyDescent="0.25">
      <c r="A40" s="128"/>
      <c r="B40" s="129"/>
      <c r="C40" s="129"/>
      <c r="D40" s="129"/>
      <c r="E40" s="130"/>
      <c r="F40" s="129"/>
      <c r="G40" s="129"/>
      <c r="H40" s="210"/>
      <c r="I40" s="131"/>
      <c r="J40" s="210"/>
      <c r="K40" s="131"/>
      <c r="L40" s="131"/>
      <c r="M40" s="131"/>
      <c r="N40" s="131"/>
      <c r="O40" s="130"/>
      <c r="P40" s="210"/>
      <c r="Q40" s="198"/>
      <c r="R40" s="198"/>
      <c r="S40" s="199"/>
      <c r="T40" s="199"/>
      <c r="U40" s="203" t="str">
        <f t="shared" si="0"/>
        <v/>
      </c>
      <c r="V40" s="203" t="str">
        <f t="shared" si="1"/>
        <v/>
      </c>
    </row>
    <row r="41" spans="1:22" ht="15" customHeight="1" x14ac:dyDescent="0.25">
      <c r="A41" s="128"/>
      <c r="B41" s="129"/>
      <c r="C41" s="129"/>
      <c r="D41" s="129"/>
      <c r="E41" s="130"/>
      <c r="F41" s="129"/>
      <c r="G41" s="129"/>
      <c r="H41" s="210"/>
      <c r="I41" s="131"/>
      <c r="J41" s="210"/>
      <c r="K41" s="131"/>
      <c r="L41" s="131"/>
      <c r="M41" s="131"/>
      <c r="N41" s="131"/>
      <c r="O41" s="130"/>
      <c r="P41" s="210"/>
      <c r="Q41" s="198"/>
      <c r="R41" s="198"/>
      <c r="S41" s="199"/>
      <c r="T41" s="199"/>
      <c r="U41" s="203" t="str">
        <f t="shared" si="0"/>
        <v/>
      </c>
      <c r="V41" s="203" t="str">
        <f t="shared" si="1"/>
        <v/>
      </c>
    </row>
    <row r="42" spans="1:22" ht="15" customHeight="1" x14ac:dyDescent="0.25">
      <c r="A42" s="128"/>
      <c r="B42" s="129"/>
      <c r="C42" s="129"/>
      <c r="D42" s="129"/>
      <c r="E42" s="130"/>
      <c r="F42" s="129"/>
      <c r="G42" s="129"/>
      <c r="H42" s="210"/>
      <c r="I42" s="131"/>
      <c r="J42" s="210"/>
      <c r="K42" s="131"/>
      <c r="L42" s="131"/>
      <c r="M42" s="131"/>
      <c r="N42" s="131"/>
      <c r="O42" s="130"/>
      <c r="P42" s="210"/>
      <c r="Q42" s="198"/>
      <c r="R42" s="198"/>
      <c r="S42" s="199"/>
      <c r="T42" s="199"/>
      <c r="U42" s="203" t="str">
        <f t="shared" si="0"/>
        <v/>
      </c>
      <c r="V42" s="203" t="str">
        <f t="shared" si="1"/>
        <v/>
      </c>
    </row>
    <row r="43" spans="1:22" ht="15" customHeight="1" x14ac:dyDescent="0.25">
      <c r="A43" s="128"/>
      <c r="B43" s="129"/>
      <c r="C43" s="129"/>
      <c r="D43" s="129"/>
      <c r="E43" s="130"/>
      <c r="F43" s="129"/>
      <c r="G43" s="129"/>
      <c r="H43" s="210"/>
      <c r="I43" s="131"/>
      <c r="J43" s="210"/>
      <c r="K43" s="131"/>
      <c r="L43" s="131"/>
      <c r="M43" s="131"/>
      <c r="N43" s="131"/>
      <c r="O43" s="130"/>
      <c r="P43" s="210"/>
      <c r="Q43" s="198"/>
      <c r="R43" s="198"/>
      <c r="S43" s="199"/>
      <c r="T43" s="199"/>
      <c r="U43" s="203" t="str">
        <f t="shared" si="0"/>
        <v/>
      </c>
      <c r="V43" s="203" t="str">
        <f t="shared" si="1"/>
        <v/>
      </c>
    </row>
    <row r="44" spans="1:22" ht="15" customHeight="1" x14ac:dyDescent="0.25">
      <c r="A44" s="128"/>
      <c r="B44" s="129"/>
      <c r="C44" s="129"/>
      <c r="D44" s="129"/>
      <c r="E44" s="130"/>
      <c r="F44" s="129"/>
      <c r="G44" s="129"/>
      <c r="H44" s="210"/>
      <c r="I44" s="131"/>
      <c r="J44" s="210"/>
      <c r="K44" s="131"/>
      <c r="L44" s="131"/>
      <c r="M44" s="131"/>
      <c r="N44" s="131"/>
      <c r="O44" s="130"/>
      <c r="P44" s="210"/>
      <c r="Q44" s="198"/>
      <c r="R44" s="198"/>
      <c r="S44" s="199"/>
      <c r="T44" s="199"/>
      <c r="U44" s="203" t="str">
        <f t="shared" si="0"/>
        <v/>
      </c>
      <c r="V44" s="203" t="str">
        <f t="shared" si="1"/>
        <v/>
      </c>
    </row>
    <row r="45" spans="1:22" ht="15" customHeight="1" x14ac:dyDescent="0.25">
      <c r="A45" s="128"/>
      <c r="B45" s="129"/>
      <c r="C45" s="129"/>
      <c r="D45" s="129"/>
      <c r="E45" s="130"/>
      <c r="F45" s="129"/>
      <c r="G45" s="129"/>
      <c r="H45" s="210"/>
      <c r="I45" s="131"/>
      <c r="J45" s="210"/>
      <c r="K45" s="131"/>
      <c r="L45" s="131"/>
      <c r="M45" s="131"/>
      <c r="N45" s="131"/>
      <c r="O45" s="130"/>
      <c r="P45" s="210"/>
      <c r="Q45" s="198"/>
      <c r="R45" s="198"/>
      <c r="S45" s="199"/>
      <c r="T45" s="199"/>
      <c r="U45" s="203" t="str">
        <f t="shared" si="0"/>
        <v/>
      </c>
      <c r="V45" s="203" t="str">
        <f t="shared" si="1"/>
        <v/>
      </c>
    </row>
    <row r="46" spans="1:22" ht="15" customHeight="1" x14ac:dyDescent="0.25">
      <c r="A46" s="128"/>
      <c r="B46" s="129"/>
      <c r="C46" s="129"/>
      <c r="D46" s="129"/>
      <c r="E46" s="130"/>
      <c r="F46" s="129"/>
      <c r="G46" s="129"/>
      <c r="H46" s="210"/>
      <c r="I46" s="131"/>
      <c r="J46" s="210"/>
      <c r="K46" s="131"/>
      <c r="L46" s="131"/>
      <c r="M46" s="131"/>
      <c r="N46" s="131"/>
      <c r="O46" s="130"/>
      <c r="P46" s="210"/>
      <c r="Q46" s="198"/>
      <c r="R46" s="198"/>
      <c r="S46" s="199"/>
      <c r="T46" s="199"/>
      <c r="U46" s="203" t="str">
        <f t="shared" si="0"/>
        <v/>
      </c>
      <c r="V46" s="203" t="str">
        <f t="shared" si="1"/>
        <v/>
      </c>
    </row>
    <row r="47" spans="1:22" ht="15" customHeight="1" x14ac:dyDescent="0.25">
      <c r="A47" s="128"/>
      <c r="B47" s="129"/>
      <c r="C47" s="129"/>
      <c r="D47" s="129"/>
      <c r="E47" s="130"/>
      <c r="F47" s="129"/>
      <c r="G47" s="129"/>
      <c r="H47" s="210"/>
      <c r="I47" s="131"/>
      <c r="J47" s="210"/>
      <c r="K47" s="131"/>
      <c r="L47" s="131"/>
      <c r="M47" s="131"/>
      <c r="N47" s="131"/>
      <c r="O47" s="130"/>
      <c r="P47" s="210"/>
      <c r="Q47" s="198"/>
      <c r="R47" s="198"/>
      <c r="S47" s="199"/>
      <c r="T47" s="199"/>
      <c r="U47" s="203" t="str">
        <f t="shared" si="0"/>
        <v/>
      </c>
      <c r="V47" s="203" t="str">
        <f t="shared" si="1"/>
        <v/>
      </c>
    </row>
    <row r="48" spans="1:22" ht="15" customHeight="1" x14ac:dyDescent="0.25">
      <c r="A48" s="128"/>
      <c r="B48" s="129"/>
      <c r="C48" s="129"/>
      <c r="D48" s="129"/>
      <c r="E48" s="130"/>
      <c r="F48" s="129"/>
      <c r="G48" s="129"/>
      <c r="H48" s="210"/>
      <c r="I48" s="131"/>
      <c r="J48" s="210"/>
      <c r="K48" s="131"/>
      <c r="L48" s="131"/>
      <c r="M48" s="131"/>
      <c r="N48" s="131"/>
      <c r="O48" s="130"/>
      <c r="P48" s="210"/>
      <c r="Q48" s="198"/>
      <c r="R48" s="198"/>
      <c r="S48" s="199"/>
      <c r="T48" s="199"/>
      <c r="U48" s="203" t="str">
        <f t="shared" si="0"/>
        <v/>
      </c>
      <c r="V48" s="203" t="str">
        <f t="shared" si="1"/>
        <v/>
      </c>
    </row>
    <row r="49" spans="1:22" ht="15" customHeight="1" x14ac:dyDescent="0.25">
      <c r="A49" s="128"/>
      <c r="B49" s="129"/>
      <c r="C49" s="129"/>
      <c r="D49" s="129"/>
      <c r="E49" s="130"/>
      <c r="F49" s="129"/>
      <c r="G49" s="129"/>
      <c r="H49" s="210"/>
      <c r="I49" s="131"/>
      <c r="J49" s="210"/>
      <c r="K49" s="131"/>
      <c r="L49" s="131"/>
      <c r="M49" s="131"/>
      <c r="N49" s="131"/>
      <c r="O49" s="130"/>
      <c r="P49" s="210"/>
      <c r="Q49" s="198"/>
      <c r="R49" s="198"/>
      <c r="S49" s="199"/>
      <c r="T49" s="199"/>
      <c r="U49" s="203" t="str">
        <f t="shared" si="0"/>
        <v/>
      </c>
      <c r="V49" s="203" t="str">
        <f t="shared" si="1"/>
        <v/>
      </c>
    </row>
    <row r="50" spans="1:22" ht="15" customHeight="1" x14ac:dyDescent="0.25">
      <c r="A50" s="128"/>
      <c r="B50" s="129"/>
      <c r="C50" s="129"/>
      <c r="D50" s="129"/>
      <c r="E50" s="130"/>
      <c r="F50" s="129"/>
      <c r="G50" s="129"/>
      <c r="H50" s="210"/>
      <c r="I50" s="131"/>
      <c r="J50" s="210"/>
      <c r="K50" s="131"/>
      <c r="L50" s="131"/>
      <c r="M50" s="131"/>
      <c r="N50" s="131"/>
      <c r="O50" s="130"/>
      <c r="P50" s="210"/>
      <c r="Q50" s="198"/>
      <c r="R50" s="198"/>
      <c r="S50" s="199"/>
      <c r="T50" s="199"/>
      <c r="U50" s="203" t="str">
        <f t="shared" si="0"/>
        <v/>
      </c>
      <c r="V50" s="203" t="str">
        <f t="shared" si="1"/>
        <v/>
      </c>
    </row>
    <row r="51" spans="1:22" ht="15" customHeight="1" x14ac:dyDescent="0.25">
      <c r="A51" s="128"/>
      <c r="B51" s="129"/>
      <c r="C51" s="129"/>
      <c r="D51" s="129"/>
      <c r="E51" s="130"/>
      <c r="F51" s="129"/>
      <c r="G51" s="129"/>
      <c r="H51" s="210"/>
      <c r="I51" s="131"/>
      <c r="J51" s="210"/>
      <c r="K51" s="131"/>
      <c r="L51" s="131"/>
      <c r="M51" s="131"/>
      <c r="N51" s="131"/>
      <c r="O51" s="130"/>
      <c r="P51" s="210"/>
      <c r="Q51" s="198"/>
      <c r="R51" s="198"/>
      <c r="S51" s="199"/>
      <c r="T51" s="199"/>
      <c r="U51" s="203" t="str">
        <f t="shared" si="0"/>
        <v/>
      </c>
      <c r="V51" s="203" t="str">
        <f t="shared" si="1"/>
        <v/>
      </c>
    </row>
    <row r="52" spans="1:22" ht="15" customHeight="1" x14ac:dyDescent="0.25">
      <c r="A52" s="128"/>
      <c r="B52" s="129"/>
      <c r="C52" s="129"/>
      <c r="D52" s="129"/>
      <c r="E52" s="130"/>
      <c r="F52" s="129"/>
      <c r="G52" s="129"/>
      <c r="H52" s="210"/>
      <c r="I52" s="131"/>
      <c r="J52" s="210"/>
      <c r="K52" s="131"/>
      <c r="L52" s="131"/>
      <c r="M52" s="131"/>
      <c r="N52" s="131"/>
      <c r="O52" s="130"/>
      <c r="P52" s="210"/>
      <c r="Q52" s="198"/>
      <c r="R52" s="198"/>
      <c r="S52" s="199"/>
      <c r="T52" s="199"/>
      <c r="U52" s="203" t="str">
        <f t="shared" si="0"/>
        <v/>
      </c>
      <c r="V52" s="203" t="str">
        <f t="shared" si="1"/>
        <v/>
      </c>
    </row>
    <row r="53" spans="1:22" ht="15" customHeight="1" x14ac:dyDescent="0.25">
      <c r="A53" s="128"/>
      <c r="B53" s="129"/>
      <c r="C53" s="129"/>
      <c r="D53" s="129"/>
      <c r="E53" s="130"/>
      <c r="F53" s="129"/>
      <c r="G53" s="129"/>
      <c r="H53" s="210"/>
      <c r="I53" s="131"/>
      <c r="J53" s="210"/>
      <c r="K53" s="131"/>
      <c r="L53" s="131"/>
      <c r="M53" s="131"/>
      <c r="N53" s="131"/>
      <c r="O53" s="130"/>
      <c r="P53" s="210"/>
      <c r="Q53" s="198"/>
      <c r="R53" s="198"/>
      <c r="S53" s="199"/>
      <c r="T53" s="199"/>
      <c r="U53" s="203" t="str">
        <f t="shared" si="0"/>
        <v/>
      </c>
      <c r="V53" s="203" t="str">
        <f t="shared" si="1"/>
        <v/>
      </c>
    </row>
    <row r="54" spans="1:22" ht="15" customHeight="1" x14ac:dyDescent="0.25">
      <c r="A54" s="128"/>
      <c r="B54" s="129"/>
      <c r="C54" s="129"/>
      <c r="D54" s="129"/>
      <c r="E54" s="130"/>
      <c r="F54" s="129"/>
      <c r="G54" s="129"/>
      <c r="H54" s="210"/>
      <c r="I54" s="131"/>
      <c r="J54" s="210"/>
      <c r="K54" s="131"/>
      <c r="L54" s="131"/>
      <c r="M54" s="131"/>
      <c r="N54" s="131"/>
      <c r="O54" s="130"/>
      <c r="P54" s="210"/>
      <c r="Q54" s="198"/>
      <c r="R54" s="198"/>
      <c r="S54" s="199"/>
      <c r="T54" s="199"/>
      <c r="U54" s="203" t="str">
        <f t="shared" si="0"/>
        <v/>
      </c>
      <c r="V54" s="203" t="str">
        <f t="shared" si="1"/>
        <v/>
      </c>
    </row>
    <row r="55" spans="1:22" ht="15" customHeight="1" x14ac:dyDescent="0.25">
      <c r="A55" s="128"/>
      <c r="B55" s="129"/>
      <c r="C55" s="129"/>
      <c r="D55" s="129"/>
      <c r="E55" s="130"/>
      <c r="F55" s="129"/>
      <c r="G55" s="129"/>
      <c r="H55" s="210"/>
      <c r="I55" s="131"/>
      <c r="J55" s="210"/>
      <c r="K55" s="131"/>
      <c r="L55" s="131"/>
      <c r="M55" s="131"/>
      <c r="N55" s="131"/>
      <c r="O55" s="130"/>
      <c r="P55" s="210"/>
      <c r="Q55" s="198"/>
      <c r="R55" s="198"/>
      <c r="S55" s="199"/>
      <c r="T55" s="199"/>
      <c r="U55" s="203" t="str">
        <f t="shared" si="0"/>
        <v/>
      </c>
      <c r="V55" s="203" t="str">
        <f t="shared" si="1"/>
        <v/>
      </c>
    </row>
    <row r="56" spans="1:22" ht="15" customHeight="1" x14ac:dyDescent="0.25">
      <c r="A56" s="128"/>
      <c r="B56" s="129"/>
      <c r="C56" s="129"/>
      <c r="D56" s="129"/>
      <c r="E56" s="130"/>
      <c r="F56" s="129"/>
      <c r="G56" s="129"/>
      <c r="H56" s="210"/>
      <c r="I56" s="131"/>
      <c r="J56" s="210"/>
      <c r="K56" s="131"/>
      <c r="L56" s="131"/>
      <c r="M56" s="131"/>
      <c r="N56" s="131"/>
      <c r="O56" s="130"/>
      <c r="P56" s="210"/>
      <c r="Q56" s="198"/>
      <c r="R56" s="198"/>
      <c r="S56" s="199"/>
      <c r="T56" s="199"/>
      <c r="U56" s="203" t="str">
        <f t="shared" si="0"/>
        <v/>
      </c>
      <c r="V56" s="203" t="str">
        <f t="shared" si="1"/>
        <v/>
      </c>
    </row>
    <row r="57" spans="1:22" ht="15" customHeight="1" x14ac:dyDescent="0.25">
      <c r="A57" s="128"/>
      <c r="B57" s="129"/>
      <c r="C57" s="129"/>
      <c r="D57" s="129"/>
      <c r="E57" s="130"/>
      <c r="F57" s="129"/>
      <c r="G57" s="129"/>
      <c r="H57" s="210"/>
      <c r="I57" s="131"/>
      <c r="J57" s="210"/>
      <c r="K57" s="131"/>
      <c r="L57" s="131"/>
      <c r="M57" s="131"/>
      <c r="N57" s="131"/>
      <c r="O57" s="130"/>
      <c r="P57" s="210"/>
      <c r="Q57" s="198"/>
      <c r="R57" s="198"/>
      <c r="S57" s="199"/>
      <c r="T57" s="199"/>
      <c r="U57" s="203" t="str">
        <f t="shared" si="0"/>
        <v/>
      </c>
      <c r="V57" s="203" t="str">
        <f t="shared" si="1"/>
        <v/>
      </c>
    </row>
    <row r="58" spans="1:22" ht="15" customHeight="1" x14ac:dyDescent="0.25">
      <c r="A58" s="128"/>
      <c r="B58" s="129"/>
      <c r="C58" s="129"/>
      <c r="D58" s="129"/>
      <c r="E58" s="130"/>
      <c r="F58" s="129"/>
      <c r="G58" s="129"/>
      <c r="H58" s="210"/>
      <c r="I58" s="131"/>
      <c r="J58" s="210"/>
      <c r="K58" s="131"/>
      <c r="L58" s="131"/>
      <c r="M58" s="131"/>
      <c r="N58" s="131"/>
      <c r="O58" s="130"/>
      <c r="P58" s="210"/>
      <c r="Q58" s="198"/>
      <c r="R58" s="198"/>
      <c r="S58" s="199"/>
      <c r="T58" s="199"/>
      <c r="U58" s="203" t="str">
        <f t="shared" si="0"/>
        <v/>
      </c>
      <c r="V58" s="203" t="str">
        <f t="shared" si="1"/>
        <v/>
      </c>
    </row>
    <row r="59" spans="1:22" ht="15" customHeight="1" x14ac:dyDescent="0.25">
      <c r="A59" s="128"/>
      <c r="B59" s="129"/>
      <c r="C59" s="129"/>
      <c r="D59" s="129"/>
      <c r="E59" s="130"/>
      <c r="F59" s="129"/>
      <c r="G59" s="129"/>
      <c r="H59" s="210"/>
      <c r="I59" s="131"/>
      <c r="J59" s="210"/>
      <c r="K59" s="131"/>
      <c r="L59" s="131"/>
      <c r="M59" s="131"/>
      <c r="N59" s="131"/>
      <c r="O59" s="130"/>
      <c r="P59" s="210"/>
      <c r="Q59" s="198"/>
      <c r="R59" s="198"/>
      <c r="S59" s="199"/>
      <c r="T59" s="199"/>
      <c r="U59" s="203" t="str">
        <f t="shared" si="0"/>
        <v/>
      </c>
      <c r="V59" s="203" t="str">
        <f t="shared" si="1"/>
        <v/>
      </c>
    </row>
    <row r="60" spans="1:22" ht="15" customHeight="1" x14ac:dyDescent="0.25">
      <c r="A60" s="128"/>
      <c r="B60" s="129"/>
      <c r="C60" s="129"/>
      <c r="D60" s="129"/>
      <c r="E60" s="130"/>
      <c r="F60" s="129"/>
      <c r="G60" s="129"/>
      <c r="H60" s="210"/>
      <c r="I60" s="131"/>
      <c r="J60" s="210"/>
      <c r="K60" s="131"/>
      <c r="L60" s="131"/>
      <c r="M60" s="131"/>
      <c r="N60" s="131"/>
      <c r="O60" s="130"/>
      <c r="P60" s="210"/>
      <c r="Q60" s="198"/>
      <c r="R60" s="198"/>
      <c r="S60" s="199"/>
      <c r="T60" s="199"/>
      <c r="U60" s="203" t="str">
        <f t="shared" si="0"/>
        <v/>
      </c>
      <c r="V60" s="203" t="str">
        <f t="shared" si="1"/>
        <v/>
      </c>
    </row>
    <row r="61" spans="1:22" ht="15" customHeight="1" x14ac:dyDescent="0.25">
      <c r="A61" s="128"/>
      <c r="B61" s="129"/>
      <c r="C61" s="129"/>
      <c r="D61" s="129"/>
      <c r="E61" s="130"/>
      <c r="F61" s="129"/>
      <c r="G61" s="129"/>
      <c r="H61" s="210"/>
      <c r="I61" s="131"/>
      <c r="J61" s="210"/>
      <c r="K61" s="131"/>
      <c r="L61" s="131"/>
      <c r="M61" s="131"/>
      <c r="N61" s="131"/>
      <c r="O61" s="130"/>
      <c r="P61" s="210"/>
      <c r="Q61" s="198"/>
      <c r="R61" s="198"/>
      <c r="S61" s="199"/>
      <c r="T61" s="199"/>
      <c r="U61" s="203" t="str">
        <f t="shared" si="0"/>
        <v/>
      </c>
      <c r="V61" s="203" t="str">
        <f t="shared" si="1"/>
        <v/>
      </c>
    </row>
    <row r="62" spans="1:22" ht="15" customHeight="1" x14ac:dyDescent="0.25">
      <c r="A62" s="128"/>
      <c r="B62" s="129"/>
      <c r="C62" s="129"/>
      <c r="D62" s="129"/>
      <c r="E62" s="130"/>
      <c r="F62" s="129"/>
      <c r="G62" s="129"/>
      <c r="H62" s="210"/>
      <c r="I62" s="131"/>
      <c r="J62" s="210"/>
      <c r="K62" s="131"/>
      <c r="L62" s="131"/>
      <c r="M62" s="131"/>
      <c r="N62" s="131"/>
      <c r="O62" s="130"/>
      <c r="P62" s="210"/>
      <c r="Q62" s="198"/>
      <c r="R62" s="198"/>
      <c r="S62" s="199"/>
      <c r="T62" s="199"/>
      <c r="U62" s="203" t="str">
        <f t="shared" si="0"/>
        <v/>
      </c>
      <c r="V62" s="203" t="str">
        <f t="shared" si="1"/>
        <v/>
      </c>
    </row>
    <row r="63" spans="1:22" ht="15" customHeight="1" x14ac:dyDescent="0.25">
      <c r="A63" s="128"/>
      <c r="B63" s="129"/>
      <c r="C63" s="129"/>
      <c r="D63" s="129"/>
      <c r="E63" s="130"/>
      <c r="F63" s="129"/>
      <c r="G63" s="129"/>
      <c r="H63" s="210"/>
      <c r="I63" s="131"/>
      <c r="J63" s="210"/>
      <c r="K63" s="131"/>
      <c r="L63" s="131"/>
      <c r="M63" s="131"/>
      <c r="N63" s="131"/>
      <c r="O63" s="130"/>
      <c r="P63" s="210"/>
      <c r="Q63" s="198"/>
      <c r="R63" s="198"/>
      <c r="S63" s="199"/>
      <c r="T63" s="199"/>
      <c r="U63" s="203" t="str">
        <f t="shared" si="0"/>
        <v/>
      </c>
      <c r="V63" s="203" t="str">
        <f t="shared" si="1"/>
        <v/>
      </c>
    </row>
    <row r="64" spans="1:22" ht="15" customHeight="1" x14ac:dyDescent="0.25">
      <c r="A64" s="128"/>
      <c r="B64" s="129"/>
      <c r="C64" s="129"/>
      <c r="D64" s="129"/>
      <c r="E64" s="130"/>
      <c r="F64" s="129"/>
      <c r="G64" s="129"/>
      <c r="H64" s="210"/>
      <c r="I64" s="131"/>
      <c r="J64" s="210"/>
      <c r="K64" s="131"/>
      <c r="L64" s="131"/>
      <c r="M64" s="131"/>
      <c r="N64" s="131"/>
      <c r="O64" s="130"/>
      <c r="P64" s="210"/>
      <c r="Q64" s="198"/>
      <c r="R64" s="198"/>
      <c r="S64" s="199"/>
      <c r="T64" s="199"/>
      <c r="U64" s="203" t="str">
        <f t="shared" si="0"/>
        <v/>
      </c>
      <c r="V64" s="203" t="str">
        <f t="shared" si="1"/>
        <v/>
      </c>
    </row>
    <row r="65" spans="1:22" ht="15" customHeight="1" x14ac:dyDescent="0.25">
      <c r="A65" s="128"/>
      <c r="B65" s="129"/>
      <c r="C65" s="129"/>
      <c r="D65" s="129"/>
      <c r="E65" s="130"/>
      <c r="F65" s="129"/>
      <c r="G65" s="129"/>
      <c r="H65" s="210"/>
      <c r="I65" s="131"/>
      <c r="J65" s="210"/>
      <c r="K65" s="131"/>
      <c r="L65" s="131"/>
      <c r="M65" s="131"/>
      <c r="N65" s="131"/>
      <c r="O65" s="130"/>
      <c r="P65" s="210"/>
      <c r="Q65" s="198"/>
      <c r="R65" s="198"/>
      <c r="S65" s="199"/>
      <c r="T65" s="199"/>
      <c r="U65" s="203" t="str">
        <f t="shared" si="0"/>
        <v/>
      </c>
      <c r="V65" s="203" t="str">
        <f t="shared" si="1"/>
        <v/>
      </c>
    </row>
    <row r="66" spans="1:22" ht="15" customHeight="1" x14ac:dyDescent="0.25">
      <c r="A66" s="128"/>
      <c r="B66" s="129"/>
      <c r="C66" s="129"/>
      <c r="D66" s="129"/>
      <c r="E66" s="130"/>
      <c r="F66" s="129"/>
      <c r="G66" s="129"/>
      <c r="H66" s="210"/>
      <c r="I66" s="131"/>
      <c r="J66" s="210"/>
      <c r="K66" s="131"/>
      <c r="L66" s="131"/>
      <c r="M66" s="131"/>
      <c r="N66" s="131"/>
      <c r="O66" s="130"/>
      <c r="P66" s="210"/>
      <c r="Q66" s="198"/>
      <c r="R66" s="198"/>
      <c r="S66" s="199"/>
      <c r="T66" s="199"/>
      <c r="U66" s="203" t="str">
        <f t="shared" si="0"/>
        <v/>
      </c>
      <c r="V66" s="203" t="str">
        <f t="shared" si="1"/>
        <v/>
      </c>
    </row>
    <row r="67" spans="1:22" ht="15" customHeight="1" x14ac:dyDescent="0.25">
      <c r="A67" s="128"/>
      <c r="B67" s="129"/>
      <c r="C67" s="129"/>
      <c r="D67" s="129"/>
      <c r="E67" s="130"/>
      <c r="F67" s="129"/>
      <c r="G67" s="129"/>
      <c r="H67" s="210"/>
      <c r="I67" s="131"/>
      <c r="J67" s="210"/>
      <c r="K67" s="131"/>
      <c r="L67" s="131"/>
      <c r="M67" s="131"/>
      <c r="N67" s="131"/>
      <c r="O67" s="130"/>
      <c r="P67" s="210"/>
      <c r="Q67" s="198"/>
      <c r="R67" s="198"/>
      <c r="S67" s="199"/>
      <c r="T67" s="199"/>
      <c r="U67" s="203" t="str">
        <f t="shared" si="0"/>
        <v/>
      </c>
      <c r="V67" s="203" t="str">
        <f t="shared" si="1"/>
        <v/>
      </c>
    </row>
    <row r="68" spans="1:22" ht="15" customHeight="1" x14ac:dyDescent="0.25">
      <c r="A68" s="128"/>
      <c r="B68" s="129"/>
      <c r="C68" s="129"/>
      <c r="D68" s="129"/>
      <c r="E68" s="130"/>
      <c r="F68" s="129"/>
      <c r="G68" s="129"/>
      <c r="H68" s="210"/>
      <c r="I68" s="131"/>
      <c r="J68" s="210"/>
      <c r="K68" s="131"/>
      <c r="L68" s="131"/>
      <c r="M68" s="131"/>
      <c r="N68" s="131"/>
      <c r="O68" s="130"/>
      <c r="P68" s="210"/>
      <c r="Q68" s="198"/>
      <c r="R68" s="198"/>
      <c r="S68" s="199"/>
      <c r="T68" s="199"/>
      <c r="U68" s="203" t="str">
        <f t="shared" si="0"/>
        <v/>
      </c>
      <c r="V68" s="203" t="str">
        <f t="shared" si="1"/>
        <v/>
      </c>
    </row>
    <row r="69" spans="1:22" ht="15" customHeight="1" x14ac:dyDescent="0.25">
      <c r="A69" s="128"/>
      <c r="B69" s="129"/>
      <c r="C69" s="129"/>
      <c r="D69" s="129"/>
      <c r="E69" s="130"/>
      <c r="F69" s="129"/>
      <c r="G69" s="129"/>
      <c r="H69" s="210"/>
      <c r="I69" s="131"/>
      <c r="J69" s="210"/>
      <c r="K69" s="131"/>
      <c r="L69" s="131"/>
      <c r="M69" s="131"/>
      <c r="N69" s="131"/>
      <c r="O69" s="130"/>
      <c r="P69" s="210"/>
      <c r="Q69" s="198"/>
      <c r="R69" s="198"/>
      <c r="S69" s="199"/>
      <c r="T69" s="199"/>
      <c r="U69" s="203" t="str">
        <f t="shared" ref="U69:U132" si="2">IF(A69="","",SUM(Q69:T69))</f>
        <v/>
      </c>
      <c r="V69" s="203" t="str">
        <f t="shared" ref="V69:V132" si="3">IF(A69="","",SUM(K69:N69)-U69)</f>
        <v/>
      </c>
    </row>
    <row r="70" spans="1:22" ht="15" customHeight="1" x14ac:dyDescent="0.25">
      <c r="A70" s="128"/>
      <c r="B70" s="129"/>
      <c r="C70" s="129"/>
      <c r="D70" s="129"/>
      <c r="E70" s="130"/>
      <c r="F70" s="129"/>
      <c r="G70" s="129"/>
      <c r="H70" s="210"/>
      <c r="I70" s="131"/>
      <c r="J70" s="210"/>
      <c r="K70" s="131"/>
      <c r="L70" s="131"/>
      <c r="M70" s="131"/>
      <c r="N70" s="131"/>
      <c r="O70" s="130"/>
      <c r="P70" s="210"/>
      <c r="Q70" s="198"/>
      <c r="R70" s="198"/>
      <c r="S70" s="199"/>
      <c r="T70" s="199"/>
      <c r="U70" s="203" t="str">
        <f t="shared" si="2"/>
        <v/>
      </c>
      <c r="V70" s="203" t="str">
        <f t="shared" si="3"/>
        <v/>
      </c>
    </row>
    <row r="71" spans="1:22" ht="15" customHeight="1" x14ac:dyDescent="0.25">
      <c r="A71" s="128"/>
      <c r="B71" s="129"/>
      <c r="C71" s="129"/>
      <c r="D71" s="129"/>
      <c r="E71" s="130"/>
      <c r="F71" s="129"/>
      <c r="G71" s="129"/>
      <c r="H71" s="210"/>
      <c r="I71" s="131"/>
      <c r="J71" s="210"/>
      <c r="K71" s="131"/>
      <c r="L71" s="131"/>
      <c r="M71" s="131"/>
      <c r="N71" s="131"/>
      <c r="O71" s="130"/>
      <c r="P71" s="210"/>
      <c r="Q71" s="198"/>
      <c r="R71" s="198"/>
      <c r="S71" s="199"/>
      <c r="T71" s="199"/>
      <c r="U71" s="203" t="str">
        <f t="shared" si="2"/>
        <v/>
      </c>
      <c r="V71" s="203" t="str">
        <f t="shared" si="3"/>
        <v/>
      </c>
    </row>
    <row r="72" spans="1:22" ht="15" customHeight="1" x14ac:dyDescent="0.25">
      <c r="A72" s="128"/>
      <c r="B72" s="129"/>
      <c r="C72" s="129"/>
      <c r="D72" s="129"/>
      <c r="E72" s="130"/>
      <c r="F72" s="129"/>
      <c r="G72" s="129"/>
      <c r="H72" s="210"/>
      <c r="I72" s="131"/>
      <c r="J72" s="210"/>
      <c r="K72" s="131"/>
      <c r="L72" s="131"/>
      <c r="M72" s="131"/>
      <c r="N72" s="131"/>
      <c r="O72" s="130"/>
      <c r="P72" s="210"/>
      <c r="Q72" s="198"/>
      <c r="R72" s="198"/>
      <c r="S72" s="199"/>
      <c r="T72" s="199"/>
      <c r="U72" s="203" t="str">
        <f t="shared" si="2"/>
        <v/>
      </c>
      <c r="V72" s="203" t="str">
        <f t="shared" si="3"/>
        <v/>
      </c>
    </row>
    <row r="73" spans="1:22" ht="15" customHeight="1" x14ac:dyDescent="0.25">
      <c r="A73" s="128"/>
      <c r="B73" s="129"/>
      <c r="C73" s="129"/>
      <c r="D73" s="129"/>
      <c r="E73" s="130"/>
      <c r="F73" s="129"/>
      <c r="G73" s="129"/>
      <c r="H73" s="210"/>
      <c r="I73" s="131"/>
      <c r="J73" s="210"/>
      <c r="K73" s="131"/>
      <c r="L73" s="131"/>
      <c r="M73" s="131"/>
      <c r="N73" s="131"/>
      <c r="O73" s="130"/>
      <c r="P73" s="210"/>
      <c r="Q73" s="198"/>
      <c r="R73" s="198"/>
      <c r="S73" s="199"/>
      <c r="T73" s="199"/>
      <c r="U73" s="203" t="str">
        <f t="shared" si="2"/>
        <v/>
      </c>
      <c r="V73" s="203" t="str">
        <f t="shared" si="3"/>
        <v/>
      </c>
    </row>
    <row r="74" spans="1:22" ht="15" customHeight="1" x14ac:dyDescent="0.25">
      <c r="A74" s="128"/>
      <c r="B74" s="129"/>
      <c r="C74" s="129"/>
      <c r="D74" s="129"/>
      <c r="E74" s="130"/>
      <c r="F74" s="129"/>
      <c r="G74" s="129"/>
      <c r="H74" s="210"/>
      <c r="I74" s="131"/>
      <c r="J74" s="210"/>
      <c r="K74" s="131"/>
      <c r="L74" s="131"/>
      <c r="M74" s="131"/>
      <c r="N74" s="131"/>
      <c r="O74" s="130"/>
      <c r="P74" s="210"/>
      <c r="Q74" s="198"/>
      <c r="R74" s="198"/>
      <c r="S74" s="199"/>
      <c r="T74" s="199"/>
      <c r="U74" s="203" t="str">
        <f t="shared" si="2"/>
        <v/>
      </c>
      <c r="V74" s="203" t="str">
        <f t="shared" si="3"/>
        <v/>
      </c>
    </row>
    <row r="75" spans="1:22" ht="15" customHeight="1" x14ac:dyDescent="0.25">
      <c r="A75" s="128"/>
      <c r="B75" s="129"/>
      <c r="C75" s="129"/>
      <c r="D75" s="129"/>
      <c r="E75" s="130"/>
      <c r="F75" s="129"/>
      <c r="G75" s="129"/>
      <c r="H75" s="210"/>
      <c r="I75" s="131"/>
      <c r="J75" s="210"/>
      <c r="K75" s="131"/>
      <c r="L75" s="131"/>
      <c r="M75" s="131"/>
      <c r="N75" s="131"/>
      <c r="O75" s="130"/>
      <c r="P75" s="210"/>
      <c r="Q75" s="198"/>
      <c r="R75" s="198"/>
      <c r="S75" s="199"/>
      <c r="T75" s="199"/>
      <c r="U75" s="203" t="str">
        <f t="shared" si="2"/>
        <v/>
      </c>
      <c r="V75" s="203" t="str">
        <f t="shared" si="3"/>
        <v/>
      </c>
    </row>
    <row r="76" spans="1:22" ht="15" customHeight="1" x14ac:dyDescent="0.25">
      <c r="A76" s="128"/>
      <c r="B76" s="129"/>
      <c r="C76" s="129"/>
      <c r="D76" s="129"/>
      <c r="E76" s="130"/>
      <c r="F76" s="129"/>
      <c r="G76" s="129"/>
      <c r="H76" s="210"/>
      <c r="I76" s="131"/>
      <c r="J76" s="210"/>
      <c r="K76" s="131"/>
      <c r="L76" s="131"/>
      <c r="M76" s="131"/>
      <c r="N76" s="131"/>
      <c r="O76" s="130"/>
      <c r="P76" s="210"/>
      <c r="Q76" s="198"/>
      <c r="R76" s="198"/>
      <c r="S76" s="199"/>
      <c r="T76" s="199"/>
      <c r="U76" s="203" t="str">
        <f t="shared" si="2"/>
        <v/>
      </c>
      <c r="V76" s="203" t="str">
        <f t="shared" si="3"/>
        <v/>
      </c>
    </row>
    <row r="77" spans="1:22" ht="15" customHeight="1" x14ac:dyDescent="0.25">
      <c r="A77" s="128"/>
      <c r="B77" s="129"/>
      <c r="C77" s="129"/>
      <c r="D77" s="129"/>
      <c r="E77" s="130"/>
      <c r="F77" s="129"/>
      <c r="G77" s="129"/>
      <c r="H77" s="210"/>
      <c r="I77" s="131"/>
      <c r="J77" s="210"/>
      <c r="K77" s="131"/>
      <c r="L77" s="131"/>
      <c r="M77" s="131"/>
      <c r="N77" s="131"/>
      <c r="O77" s="130"/>
      <c r="P77" s="210"/>
      <c r="Q77" s="198"/>
      <c r="R77" s="198"/>
      <c r="S77" s="199"/>
      <c r="T77" s="199"/>
      <c r="U77" s="203" t="str">
        <f t="shared" si="2"/>
        <v/>
      </c>
      <c r="V77" s="203" t="str">
        <f t="shared" si="3"/>
        <v/>
      </c>
    </row>
    <row r="78" spans="1:22" ht="15" customHeight="1" x14ac:dyDescent="0.25">
      <c r="A78" s="128"/>
      <c r="B78" s="129"/>
      <c r="C78" s="129"/>
      <c r="D78" s="129"/>
      <c r="E78" s="130"/>
      <c r="F78" s="129"/>
      <c r="G78" s="129"/>
      <c r="H78" s="210"/>
      <c r="I78" s="131"/>
      <c r="J78" s="210"/>
      <c r="K78" s="131"/>
      <c r="L78" s="131"/>
      <c r="M78" s="131"/>
      <c r="N78" s="131"/>
      <c r="O78" s="130"/>
      <c r="P78" s="210"/>
      <c r="Q78" s="198"/>
      <c r="R78" s="198"/>
      <c r="S78" s="199"/>
      <c r="T78" s="199"/>
      <c r="U78" s="203" t="str">
        <f t="shared" si="2"/>
        <v/>
      </c>
      <c r="V78" s="203" t="str">
        <f t="shared" si="3"/>
        <v/>
      </c>
    </row>
    <row r="79" spans="1:22" ht="15" customHeight="1" x14ac:dyDescent="0.25">
      <c r="A79" s="128"/>
      <c r="B79" s="129"/>
      <c r="C79" s="129"/>
      <c r="D79" s="129"/>
      <c r="E79" s="130"/>
      <c r="F79" s="129"/>
      <c r="G79" s="129"/>
      <c r="H79" s="210"/>
      <c r="I79" s="131"/>
      <c r="J79" s="210"/>
      <c r="K79" s="131"/>
      <c r="L79" s="131"/>
      <c r="M79" s="131"/>
      <c r="N79" s="131"/>
      <c r="O79" s="130"/>
      <c r="P79" s="210"/>
      <c r="Q79" s="198"/>
      <c r="R79" s="198"/>
      <c r="S79" s="199"/>
      <c r="T79" s="199"/>
      <c r="U79" s="203" t="str">
        <f t="shared" si="2"/>
        <v/>
      </c>
      <c r="V79" s="203" t="str">
        <f t="shared" si="3"/>
        <v/>
      </c>
    </row>
    <row r="80" spans="1:22" ht="15" customHeight="1" x14ac:dyDescent="0.25">
      <c r="A80" s="128"/>
      <c r="B80" s="129"/>
      <c r="C80" s="129"/>
      <c r="D80" s="129"/>
      <c r="E80" s="130"/>
      <c r="F80" s="129"/>
      <c r="G80" s="129"/>
      <c r="H80" s="210"/>
      <c r="I80" s="131"/>
      <c r="J80" s="210"/>
      <c r="K80" s="131"/>
      <c r="L80" s="131"/>
      <c r="M80" s="131"/>
      <c r="N80" s="131"/>
      <c r="O80" s="130"/>
      <c r="P80" s="210"/>
      <c r="Q80" s="198"/>
      <c r="R80" s="198"/>
      <c r="S80" s="199"/>
      <c r="T80" s="199"/>
      <c r="U80" s="203" t="str">
        <f t="shared" si="2"/>
        <v/>
      </c>
      <c r="V80" s="203" t="str">
        <f t="shared" si="3"/>
        <v/>
      </c>
    </row>
    <row r="81" spans="1:22" ht="15" customHeight="1" x14ac:dyDescent="0.25">
      <c r="A81" s="128"/>
      <c r="B81" s="129"/>
      <c r="C81" s="129"/>
      <c r="D81" s="129"/>
      <c r="E81" s="130"/>
      <c r="F81" s="129"/>
      <c r="G81" s="129"/>
      <c r="H81" s="210"/>
      <c r="I81" s="131"/>
      <c r="J81" s="210"/>
      <c r="K81" s="131"/>
      <c r="L81" s="131"/>
      <c r="M81" s="131"/>
      <c r="N81" s="131"/>
      <c r="O81" s="130"/>
      <c r="P81" s="210"/>
      <c r="Q81" s="198"/>
      <c r="R81" s="198"/>
      <c r="S81" s="199"/>
      <c r="T81" s="199"/>
      <c r="U81" s="203" t="str">
        <f t="shared" si="2"/>
        <v/>
      </c>
      <c r="V81" s="203" t="str">
        <f t="shared" si="3"/>
        <v/>
      </c>
    </row>
    <row r="82" spans="1:22" ht="15" customHeight="1" x14ac:dyDescent="0.25">
      <c r="A82" s="128"/>
      <c r="B82" s="129"/>
      <c r="C82" s="129"/>
      <c r="D82" s="129"/>
      <c r="E82" s="130"/>
      <c r="F82" s="129"/>
      <c r="G82" s="129"/>
      <c r="H82" s="210"/>
      <c r="I82" s="131"/>
      <c r="J82" s="210"/>
      <c r="K82" s="131"/>
      <c r="L82" s="131"/>
      <c r="M82" s="131"/>
      <c r="N82" s="131"/>
      <c r="O82" s="130"/>
      <c r="P82" s="210"/>
      <c r="Q82" s="198"/>
      <c r="R82" s="198"/>
      <c r="S82" s="199"/>
      <c r="T82" s="199"/>
      <c r="U82" s="203" t="str">
        <f t="shared" si="2"/>
        <v/>
      </c>
      <c r="V82" s="203" t="str">
        <f t="shared" si="3"/>
        <v/>
      </c>
    </row>
    <row r="83" spans="1:22" ht="15" customHeight="1" x14ac:dyDescent="0.25">
      <c r="A83" s="128"/>
      <c r="B83" s="129"/>
      <c r="C83" s="129"/>
      <c r="D83" s="129"/>
      <c r="E83" s="130"/>
      <c r="F83" s="129"/>
      <c r="G83" s="129"/>
      <c r="H83" s="210"/>
      <c r="I83" s="131"/>
      <c r="J83" s="210"/>
      <c r="K83" s="131"/>
      <c r="L83" s="131"/>
      <c r="M83" s="131"/>
      <c r="N83" s="131"/>
      <c r="O83" s="130"/>
      <c r="P83" s="210"/>
      <c r="Q83" s="198"/>
      <c r="R83" s="198"/>
      <c r="S83" s="199"/>
      <c r="T83" s="199"/>
      <c r="U83" s="203" t="str">
        <f t="shared" si="2"/>
        <v/>
      </c>
      <c r="V83" s="203" t="str">
        <f t="shared" si="3"/>
        <v/>
      </c>
    </row>
    <row r="84" spans="1:22" ht="15" customHeight="1" x14ac:dyDescent="0.25">
      <c r="A84" s="128"/>
      <c r="B84" s="129"/>
      <c r="C84" s="129"/>
      <c r="D84" s="129"/>
      <c r="E84" s="130"/>
      <c r="F84" s="129"/>
      <c r="G84" s="129"/>
      <c r="H84" s="210"/>
      <c r="I84" s="131"/>
      <c r="J84" s="210"/>
      <c r="K84" s="131"/>
      <c r="L84" s="131"/>
      <c r="M84" s="131"/>
      <c r="N84" s="131"/>
      <c r="O84" s="130"/>
      <c r="P84" s="210"/>
      <c r="Q84" s="198"/>
      <c r="R84" s="198"/>
      <c r="S84" s="199"/>
      <c r="T84" s="199"/>
      <c r="U84" s="203" t="str">
        <f t="shared" si="2"/>
        <v/>
      </c>
      <c r="V84" s="203" t="str">
        <f t="shared" si="3"/>
        <v/>
      </c>
    </row>
    <row r="85" spans="1:22" ht="15" customHeight="1" x14ac:dyDescent="0.25">
      <c r="A85" s="128"/>
      <c r="B85" s="129"/>
      <c r="C85" s="129"/>
      <c r="D85" s="129"/>
      <c r="E85" s="130"/>
      <c r="F85" s="129"/>
      <c r="G85" s="129"/>
      <c r="H85" s="210"/>
      <c r="I85" s="131"/>
      <c r="J85" s="210"/>
      <c r="K85" s="131"/>
      <c r="L85" s="131"/>
      <c r="M85" s="131"/>
      <c r="N85" s="131"/>
      <c r="O85" s="130"/>
      <c r="P85" s="210"/>
      <c r="Q85" s="198"/>
      <c r="R85" s="198"/>
      <c r="S85" s="199"/>
      <c r="T85" s="199"/>
      <c r="U85" s="203" t="str">
        <f t="shared" si="2"/>
        <v/>
      </c>
      <c r="V85" s="203" t="str">
        <f t="shared" si="3"/>
        <v/>
      </c>
    </row>
    <row r="86" spans="1:22" ht="15" customHeight="1" x14ac:dyDescent="0.25">
      <c r="A86" s="128"/>
      <c r="B86" s="129"/>
      <c r="C86" s="129"/>
      <c r="D86" s="129"/>
      <c r="E86" s="130"/>
      <c r="F86" s="129"/>
      <c r="G86" s="129"/>
      <c r="H86" s="210"/>
      <c r="I86" s="131"/>
      <c r="J86" s="210"/>
      <c r="K86" s="131"/>
      <c r="L86" s="131"/>
      <c r="M86" s="131"/>
      <c r="N86" s="131"/>
      <c r="O86" s="130"/>
      <c r="P86" s="210"/>
      <c r="Q86" s="198"/>
      <c r="R86" s="198"/>
      <c r="S86" s="199"/>
      <c r="T86" s="199"/>
      <c r="U86" s="203" t="str">
        <f t="shared" si="2"/>
        <v/>
      </c>
      <c r="V86" s="203" t="str">
        <f t="shared" si="3"/>
        <v/>
      </c>
    </row>
    <row r="87" spans="1:22" ht="15" customHeight="1" x14ac:dyDescent="0.25">
      <c r="A87" s="128"/>
      <c r="B87" s="129"/>
      <c r="C87" s="129"/>
      <c r="D87" s="129"/>
      <c r="E87" s="130"/>
      <c r="F87" s="129"/>
      <c r="G87" s="129"/>
      <c r="H87" s="210"/>
      <c r="I87" s="131"/>
      <c r="J87" s="210"/>
      <c r="K87" s="131"/>
      <c r="L87" s="131"/>
      <c r="M87" s="131"/>
      <c r="N87" s="131"/>
      <c r="O87" s="130"/>
      <c r="P87" s="210"/>
      <c r="Q87" s="198"/>
      <c r="R87" s="198"/>
      <c r="S87" s="199"/>
      <c r="T87" s="199"/>
      <c r="U87" s="203" t="str">
        <f t="shared" si="2"/>
        <v/>
      </c>
      <c r="V87" s="203" t="str">
        <f t="shared" si="3"/>
        <v/>
      </c>
    </row>
    <row r="88" spans="1:22" ht="15" customHeight="1" x14ac:dyDescent="0.25">
      <c r="A88" s="128"/>
      <c r="B88" s="129"/>
      <c r="C88" s="129"/>
      <c r="D88" s="129"/>
      <c r="E88" s="130"/>
      <c r="F88" s="129"/>
      <c r="G88" s="129"/>
      <c r="H88" s="210"/>
      <c r="I88" s="131"/>
      <c r="J88" s="210"/>
      <c r="K88" s="131"/>
      <c r="L88" s="131"/>
      <c r="M88" s="131"/>
      <c r="N88" s="131"/>
      <c r="O88" s="130"/>
      <c r="P88" s="210"/>
      <c r="Q88" s="198"/>
      <c r="R88" s="198"/>
      <c r="S88" s="199"/>
      <c r="T88" s="199"/>
      <c r="U88" s="203" t="str">
        <f t="shared" si="2"/>
        <v/>
      </c>
      <c r="V88" s="203" t="str">
        <f t="shared" si="3"/>
        <v/>
      </c>
    </row>
    <row r="89" spans="1:22" ht="15" customHeight="1" x14ac:dyDescent="0.25">
      <c r="A89" s="128"/>
      <c r="B89" s="129"/>
      <c r="C89" s="129"/>
      <c r="D89" s="129"/>
      <c r="E89" s="130"/>
      <c r="F89" s="129"/>
      <c r="G89" s="129"/>
      <c r="H89" s="210"/>
      <c r="I89" s="131"/>
      <c r="J89" s="210"/>
      <c r="K89" s="131"/>
      <c r="L89" s="131"/>
      <c r="M89" s="131"/>
      <c r="N89" s="131"/>
      <c r="O89" s="130"/>
      <c r="P89" s="210"/>
      <c r="Q89" s="198"/>
      <c r="R89" s="198"/>
      <c r="S89" s="199"/>
      <c r="T89" s="199"/>
      <c r="U89" s="203" t="str">
        <f t="shared" si="2"/>
        <v/>
      </c>
      <c r="V89" s="203" t="str">
        <f t="shared" si="3"/>
        <v/>
      </c>
    </row>
    <row r="90" spans="1:22" ht="15" customHeight="1" x14ac:dyDescent="0.25">
      <c r="A90" s="128"/>
      <c r="B90" s="129"/>
      <c r="C90" s="129"/>
      <c r="D90" s="129"/>
      <c r="E90" s="130"/>
      <c r="F90" s="129"/>
      <c r="G90" s="129"/>
      <c r="H90" s="210"/>
      <c r="I90" s="131"/>
      <c r="J90" s="210"/>
      <c r="K90" s="131"/>
      <c r="L90" s="131"/>
      <c r="M90" s="131"/>
      <c r="N90" s="131"/>
      <c r="O90" s="130"/>
      <c r="P90" s="210"/>
      <c r="Q90" s="198"/>
      <c r="R90" s="198"/>
      <c r="S90" s="199"/>
      <c r="T90" s="199"/>
      <c r="U90" s="203" t="str">
        <f t="shared" si="2"/>
        <v/>
      </c>
      <c r="V90" s="203" t="str">
        <f t="shared" si="3"/>
        <v/>
      </c>
    </row>
    <row r="91" spans="1:22" ht="15" customHeight="1" x14ac:dyDescent="0.25">
      <c r="A91" s="128"/>
      <c r="B91" s="129"/>
      <c r="C91" s="129"/>
      <c r="D91" s="129"/>
      <c r="E91" s="130"/>
      <c r="F91" s="129"/>
      <c r="G91" s="129"/>
      <c r="H91" s="210"/>
      <c r="I91" s="131"/>
      <c r="J91" s="210"/>
      <c r="K91" s="131"/>
      <c r="L91" s="131"/>
      <c r="M91" s="131"/>
      <c r="N91" s="131"/>
      <c r="O91" s="130"/>
      <c r="P91" s="210"/>
      <c r="Q91" s="198"/>
      <c r="R91" s="198"/>
      <c r="S91" s="199"/>
      <c r="T91" s="199"/>
      <c r="U91" s="203" t="str">
        <f t="shared" si="2"/>
        <v/>
      </c>
      <c r="V91" s="203" t="str">
        <f t="shared" si="3"/>
        <v/>
      </c>
    </row>
    <row r="92" spans="1:22" ht="15" customHeight="1" x14ac:dyDescent="0.25">
      <c r="A92" s="128"/>
      <c r="B92" s="129"/>
      <c r="C92" s="129"/>
      <c r="D92" s="129"/>
      <c r="E92" s="130"/>
      <c r="F92" s="129"/>
      <c r="G92" s="129"/>
      <c r="H92" s="210"/>
      <c r="I92" s="131"/>
      <c r="J92" s="210"/>
      <c r="K92" s="131"/>
      <c r="L92" s="131"/>
      <c r="M92" s="131"/>
      <c r="N92" s="131"/>
      <c r="O92" s="130"/>
      <c r="P92" s="210"/>
      <c r="Q92" s="198"/>
      <c r="R92" s="198"/>
      <c r="S92" s="199"/>
      <c r="T92" s="199"/>
      <c r="U92" s="203" t="str">
        <f t="shared" si="2"/>
        <v/>
      </c>
      <c r="V92" s="203" t="str">
        <f t="shared" si="3"/>
        <v/>
      </c>
    </row>
    <row r="93" spans="1:22" ht="15" customHeight="1" x14ac:dyDescent="0.25">
      <c r="A93" s="128"/>
      <c r="B93" s="129"/>
      <c r="C93" s="129"/>
      <c r="D93" s="129"/>
      <c r="E93" s="130"/>
      <c r="F93" s="129"/>
      <c r="G93" s="129"/>
      <c r="H93" s="210"/>
      <c r="I93" s="131"/>
      <c r="J93" s="210"/>
      <c r="K93" s="131"/>
      <c r="L93" s="131"/>
      <c r="M93" s="131"/>
      <c r="N93" s="131"/>
      <c r="O93" s="130"/>
      <c r="P93" s="210"/>
      <c r="Q93" s="198"/>
      <c r="R93" s="198"/>
      <c r="S93" s="199"/>
      <c r="T93" s="199"/>
      <c r="U93" s="203" t="str">
        <f t="shared" si="2"/>
        <v/>
      </c>
      <c r="V93" s="203" t="str">
        <f t="shared" si="3"/>
        <v/>
      </c>
    </row>
    <row r="94" spans="1:22" ht="15" customHeight="1" x14ac:dyDescent="0.25">
      <c r="A94" s="128"/>
      <c r="B94" s="129"/>
      <c r="C94" s="129"/>
      <c r="D94" s="129"/>
      <c r="E94" s="130"/>
      <c r="F94" s="129"/>
      <c r="G94" s="129"/>
      <c r="H94" s="210"/>
      <c r="I94" s="131"/>
      <c r="J94" s="210"/>
      <c r="K94" s="131"/>
      <c r="L94" s="131"/>
      <c r="M94" s="131"/>
      <c r="N94" s="131"/>
      <c r="O94" s="130"/>
      <c r="P94" s="210"/>
      <c r="Q94" s="198"/>
      <c r="R94" s="198"/>
      <c r="S94" s="199"/>
      <c r="T94" s="199"/>
      <c r="U94" s="203" t="str">
        <f t="shared" si="2"/>
        <v/>
      </c>
      <c r="V94" s="203" t="str">
        <f t="shared" si="3"/>
        <v/>
      </c>
    </row>
    <row r="95" spans="1:22" ht="15" customHeight="1" x14ac:dyDescent="0.25">
      <c r="A95" s="128"/>
      <c r="B95" s="129"/>
      <c r="C95" s="129"/>
      <c r="D95" s="129"/>
      <c r="E95" s="130"/>
      <c r="F95" s="129"/>
      <c r="G95" s="129"/>
      <c r="H95" s="210"/>
      <c r="I95" s="131"/>
      <c r="J95" s="210"/>
      <c r="K95" s="131"/>
      <c r="L95" s="131"/>
      <c r="M95" s="131"/>
      <c r="N95" s="131"/>
      <c r="O95" s="130"/>
      <c r="P95" s="210"/>
      <c r="Q95" s="198"/>
      <c r="R95" s="198"/>
      <c r="S95" s="199"/>
      <c r="T95" s="199"/>
      <c r="U95" s="203" t="str">
        <f t="shared" si="2"/>
        <v/>
      </c>
      <c r="V95" s="203" t="str">
        <f t="shared" si="3"/>
        <v/>
      </c>
    </row>
    <row r="96" spans="1:22" ht="15" customHeight="1" x14ac:dyDescent="0.25">
      <c r="A96" s="128"/>
      <c r="B96" s="129"/>
      <c r="C96" s="129"/>
      <c r="D96" s="129"/>
      <c r="E96" s="130"/>
      <c r="F96" s="129"/>
      <c r="G96" s="129"/>
      <c r="H96" s="210"/>
      <c r="I96" s="131"/>
      <c r="J96" s="210"/>
      <c r="K96" s="131"/>
      <c r="L96" s="131"/>
      <c r="M96" s="131"/>
      <c r="N96" s="131"/>
      <c r="O96" s="130"/>
      <c r="P96" s="210"/>
      <c r="Q96" s="198"/>
      <c r="R96" s="198"/>
      <c r="S96" s="199"/>
      <c r="T96" s="199"/>
      <c r="U96" s="203" t="str">
        <f t="shared" si="2"/>
        <v/>
      </c>
      <c r="V96" s="203" t="str">
        <f t="shared" si="3"/>
        <v/>
      </c>
    </row>
    <row r="97" spans="1:22" ht="15" customHeight="1" x14ac:dyDescent="0.25">
      <c r="A97" s="128"/>
      <c r="B97" s="129"/>
      <c r="C97" s="129"/>
      <c r="D97" s="129"/>
      <c r="E97" s="130"/>
      <c r="F97" s="129"/>
      <c r="G97" s="129"/>
      <c r="H97" s="210"/>
      <c r="I97" s="131"/>
      <c r="J97" s="210"/>
      <c r="K97" s="131"/>
      <c r="L97" s="131"/>
      <c r="M97" s="131"/>
      <c r="N97" s="131"/>
      <c r="O97" s="130"/>
      <c r="P97" s="210"/>
      <c r="Q97" s="198"/>
      <c r="R97" s="198"/>
      <c r="S97" s="199"/>
      <c r="T97" s="199"/>
      <c r="U97" s="203" t="str">
        <f t="shared" si="2"/>
        <v/>
      </c>
      <c r="V97" s="203" t="str">
        <f t="shared" si="3"/>
        <v/>
      </c>
    </row>
    <row r="98" spans="1:22" ht="15" customHeight="1" x14ac:dyDescent="0.25">
      <c r="A98" s="128"/>
      <c r="B98" s="129"/>
      <c r="C98" s="129"/>
      <c r="D98" s="129"/>
      <c r="E98" s="130"/>
      <c r="F98" s="129"/>
      <c r="G98" s="129"/>
      <c r="H98" s="210"/>
      <c r="I98" s="131"/>
      <c r="J98" s="210"/>
      <c r="K98" s="131"/>
      <c r="L98" s="131"/>
      <c r="M98" s="131"/>
      <c r="N98" s="131"/>
      <c r="O98" s="130"/>
      <c r="P98" s="210"/>
      <c r="Q98" s="198"/>
      <c r="R98" s="198"/>
      <c r="S98" s="199"/>
      <c r="T98" s="199"/>
      <c r="U98" s="203" t="str">
        <f t="shared" si="2"/>
        <v/>
      </c>
      <c r="V98" s="203" t="str">
        <f t="shared" si="3"/>
        <v/>
      </c>
    </row>
    <row r="99" spans="1:22" ht="15" customHeight="1" x14ac:dyDescent="0.25">
      <c r="A99" s="128"/>
      <c r="B99" s="129"/>
      <c r="C99" s="129"/>
      <c r="D99" s="129"/>
      <c r="E99" s="130"/>
      <c r="F99" s="129"/>
      <c r="G99" s="129"/>
      <c r="H99" s="210"/>
      <c r="I99" s="131"/>
      <c r="J99" s="210"/>
      <c r="K99" s="131"/>
      <c r="L99" s="131"/>
      <c r="M99" s="131"/>
      <c r="N99" s="131"/>
      <c r="O99" s="130"/>
      <c r="P99" s="210"/>
      <c r="Q99" s="198"/>
      <c r="R99" s="198"/>
      <c r="S99" s="199"/>
      <c r="T99" s="199"/>
      <c r="U99" s="203" t="str">
        <f t="shared" si="2"/>
        <v/>
      </c>
      <c r="V99" s="203" t="str">
        <f t="shared" si="3"/>
        <v/>
      </c>
    </row>
    <row r="100" spans="1:22" ht="15" customHeight="1" x14ac:dyDescent="0.25">
      <c r="A100" s="128"/>
      <c r="B100" s="129"/>
      <c r="C100" s="129"/>
      <c r="D100" s="129"/>
      <c r="E100" s="130"/>
      <c r="F100" s="129"/>
      <c r="G100" s="129"/>
      <c r="H100" s="210"/>
      <c r="I100" s="131"/>
      <c r="J100" s="210"/>
      <c r="K100" s="131"/>
      <c r="L100" s="131"/>
      <c r="M100" s="131"/>
      <c r="N100" s="131"/>
      <c r="O100" s="130"/>
      <c r="P100" s="210"/>
      <c r="Q100" s="198"/>
      <c r="R100" s="198"/>
      <c r="S100" s="199"/>
      <c r="T100" s="199"/>
      <c r="U100" s="203" t="str">
        <f t="shared" si="2"/>
        <v/>
      </c>
      <c r="V100" s="203" t="str">
        <f t="shared" si="3"/>
        <v/>
      </c>
    </row>
    <row r="101" spans="1:22" ht="15" customHeight="1" x14ac:dyDescent="0.25">
      <c r="A101" s="128"/>
      <c r="B101" s="129"/>
      <c r="C101" s="129"/>
      <c r="D101" s="129"/>
      <c r="E101" s="130"/>
      <c r="F101" s="129"/>
      <c r="G101" s="129"/>
      <c r="H101" s="210"/>
      <c r="I101" s="131"/>
      <c r="J101" s="210"/>
      <c r="K101" s="131"/>
      <c r="L101" s="131"/>
      <c r="M101" s="131"/>
      <c r="N101" s="131"/>
      <c r="O101" s="130"/>
      <c r="P101" s="210"/>
      <c r="Q101" s="198"/>
      <c r="R101" s="198"/>
      <c r="S101" s="199"/>
      <c r="T101" s="199"/>
      <c r="U101" s="203" t="str">
        <f t="shared" si="2"/>
        <v/>
      </c>
      <c r="V101" s="203" t="str">
        <f t="shared" si="3"/>
        <v/>
      </c>
    </row>
    <row r="102" spans="1:22" ht="15" customHeight="1" x14ac:dyDescent="0.25">
      <c r="A102" s="128"/>
      <c r="B102" s="129"/>
      <c r="C102" s="129"/>
      <c r="D102" s="129"/>
      <c r="E102" s="130"/>
      <c r="F102" s="129"/>
      <c r="G102" s="129"/>
      <c r="H102" s="210"/>
      <c r="I102" s="131"/>
      <c r="J102" s="210"/>
      <c r="K102" s="131"/>
      <c r="L102" s="131"/>
      <c r="M102" s="131"/>
      <c r="N102" s="131"/>
      <c r="O102" s="130"/>
      <c r="P102" s="210"/>
      <c r="Q102" s="198"/>
      <c r="R102" s="198"/>
      <c r="S102" s="199"/>
      <c r="T102" s="199"/>
      <c r="U102" s="203" t="str">
        <f t="shared" si="2"/>
        <v/>
      </c>
      <c r="V102" s="203" t="str">
        <f t="shared" si="3"/>
        <v/>
      </c>
    </row>
    <row r="103" spans="1:22" ht="15" customHeight="1" x14ac:dyDescent="0.25">
      <c r="A103" s="128"/>
      <c r="B103" s="129"/>
      <c r="C103" s="129"/>
      <c r="D103" s="129"/>
      <c r="E103" s="130"/>
      <c r="F103" s="129"/>
      <c r="G103" s="129"/>
      <c r="H103" s="210"/>
      <c r="I103" s="131"/>
      <c r="J103" s="210"/>
      <c r="K103" s="131"/>
      <c r="L103" s="131"/>
      <c r="M103" s="131"/>
      <c r="N103" s="131"/>
      <c r="O103" s="130"/>
      <c r="P103" s="210"/>
      <c r="Q103" s="198"/>
      <c r="R103" s="198"/>
      <c r="S103" s="199"/>
      <c r="T103" s="199"/>
      <c r="U103" s="203" t="str">
        <f t="shared" si="2"/>
        <v/>
      </c>
      <c r="V103" s="203" t="str">
        <f t="shared" si="3"/>
        <v/>
      </c>
    </row>
    <row r="104" spans="1:22" ht="15" customHeight="1" x14ac:dyDescent="0.25">
      <c r="A104" s="128"/>
      <c r="B104" s="129"/>
      <c r="C104" s="129"/>
      <c r="D104" s="129"/>
      <c r="E104" s="130"/>
      <c r="F104" s="129"/>
      <c r="G104" s="129"/>
      <c r="H104" s="210"/>
      <c r="I104" s="131"/>
      <c r="J104" s="210"/>
      <c r="K104" s="131"/>
      <c r="L104" s="131"/>
      <c r="M104" s="131"/>
      <c r="N104" s="131"/>
      <c r="O104" s="130"/>
      <c r="P104" s="210"/>
      <c r="Q104" s="198"/>
      <c r="R104" s="198"/>
      <c r="S104" s="199"/>
      <c r="T104" s="199"/>
      <c r="U104" s="203" t="str">
        <f t="shared" si="2"/>
        <v/>
      </c>
      <c r="V104" s="203" t="str">
        <f t="shared" si="3"/>
        <v/>
      </c>
    </row>
    <row r="105" spans="1:22" ht="15" customHeight="1" x14ac:dyDescent="0.25">
      <c r="A105" s="128"/>
      <c r="B105" s="129"/>
      <c r="C105" s="129"/>
      <c r="D105" s="129"/>
      <c r="E105" s="130"/>
      <c r="F105" s="129"/>
      <c r="G105" s="129"/>
      <c r="H105" s="210"/>
      <c r="I105" s="131"/>
      <c r="J105" s="210"/>
      <c r="K105" s="131"/>
      <c r="L105" s="131"/>
      <c r="M105" s="131"/>
      <c r="N105" s="131"/>
      <c r="O105" s="130"/>
      <c r="P105" s="210"/>
      <c r="Q105" s="198"/>
      <c r="R105" s="198"/>
      <c r="S105" s="199"/>
      <c r="T105" s="199"/>
      <c r="U105" s="203" t="str">
        <f t="shared" si="2"/>
        <v/>
      </c>
      <c r="V105" s="203" t="str">
        <f t="shared" si="3"/>
        <v/>
      </c>
    </row>
    <row r="106" spans="1:22" ht="15" customHeight="1" x14ac:dyDescent="0.25">
      <c r="A106" s="128"/>
      <c r="B106" s="129"/>
      <c r="C106" s="129"/>
      <c r="D106" s="129"/>
      <c r="E106" s="130"/>
      <c r="F106" s="129"/>
      <c r="G106" s="129"/>
      <c r="H106" s="210"/>
      <c r="I106" s="131"/>
      <c r="J106" s="210"/>
      <c r="K106" s="131"/>
      <c r="L106" s="131"/>
      <c r="M106" s="131"/>
      <c r="N106" s="131"/>
      <c r="O106" s="130"/>
      <c r="P106" s="210"/>
      <c r="Q106" s="198"/>
      <c r="R106" s="198"/>
      <c r="S106" s="199"/>
      <c r="T106" s="199"/>
      <c r="U106" s="203" t="str">
        <f t="shared" si="2"/>
        <v/>
      </c>
      <c r="V106" s="203" t="str">
        <f t="shared" si="3"/>
        <v/>
      </c>
    </row>
    <row r="107" spans="1:22" ht="15" customHeight="1" x14ac:dyDescent="0.25">
      <c r="A107" s="128"/>
      <c r="B107" s="129"/>
      <c r="C107" s="129"/>
      <c r="D107" s="129"/>
      <c r="E107" s="130"/>
      <c r="F107" s="129"/>
      <c r="G107" s="129"/>
      <c r="H107" s="210"/>
      <c r="I107" s="131"/>
      <c r="J107" s="210"/>
      <c r="K107" s="131"/>
      <c r="L107" s="131"/>
      <c r="M107" s="131"/>
      <c r="N107" s="131"/>
      <c r="O107" s="130"/>
      <c r="P107" s="210"/>
      <c r="Q107" s="198"/>
      <c r="R107" s="198"/>
      <c r="S107" s="199"/>
      <c r="T107" s="199"/>
      <c r="U107" s="203" t="str">
        <f t="shared" si="2"/>
        <v/>
      </c>
      <c r="V107" s="203" t="str">
        <f t="shared" si="3"/>
        <v/>
      </c>
    </row>
    <row r="108" spans="1:22" ht="15" customHeight="1" x14ac:dyDescent="0.25">
      <c r="A108" s="128"/>
      <c r="B108" s="129"/>
      <c r="C108" s="129"/>
      <c r="D108" s="129"/>
      <c r="E108" s="130"/>
      <c r="F108" s="129"/>
      <c r="G108" s="129"/>
      <c r="H108" s="210"/>
      <c r="I108" s="131"/>
      <c r="J108" s="210"/>
      <c r="K108" s="131"/>
      <c r="L108" s="131"/>
      <c r="M108" s="131"/>
      <c r="N108" s="131"/>
      <c r="O108" s="130"/>
      <c r="P108" s="210"/>
      <c r="Q108" s="198"/>
      <c r="R108" s="198"/>
      <c r="S108" s="199"/>
      <c r="T108" s="199"/>
      <c r="U108" s="203" t="str">
        <f t="shared" si="2"/>
        <v/>
      </c>
      <c r="V108" s="203" t="str">
        <f t="shared" si="3"/>
        <v/>
      </c>
    </row>
    <row r="109" spans="1:22" ht="15" customHeight="1" x14ac:dyDescent="0.25">
      <c r="A109" s="128"/>
      <c r="B109" s="129"/>
      <c r="C109" s="129"/>
      <c r="D109" s="129"/>
      <c r="E109" s="130"/>
      <c r="F109" s="129"/>
      <c r="G109" s="129"/>
      <c r="H109" s="210"/>
      <c r="I109" s="131"/>
      <c r="J109" s="210"/>
      <c r="K109" s="131"/>
      <c r="L109" s="131"/>
      <c r="M109" s="131"/>
      <c r="N109" s="131"/>
      <c r="O109" s="130"/>
      <c r="P109" s="210"/>
      <c r="Q109" s="198"/>
      <c r="R109" s="198"/>
      <c r="S109" s="199"/>
      <c r="T109" s="199"/>
      <c r="U109" s="203" t="str">
        <f t="shared" si="2"/>
        <v/>
      </c>
      <c r="V109" s="203" t="str">
        <f t="shared" si="3"/>
        <v/>
      </c>
    </row>
    <row r="110" spans="1:22" ht="15" customHeight="1" x14ac:dyDescent="0.25">
      <c r="A110" s="128"/>
      <c r="B110" s="129"/>
      <c r="C110" s="129"/>
      <c r="D110" s="129"/>
      <c r="E110" s="130"/>
      <c r="F110" s="129"/>
      <c r="G110" s="129"/>
      <c r="H110" s="210"/>
      <c r="I110" s="131"/>
      <c r="J110" s="210"/>
      <c r="K110" s="131"/>
      <c r="L110" s="131"/>
      <c r="M110" s="131"/>
      <c r="N110" s="131"/>
      <c r="O110" s="130"/>
      <c r="P110" s="210"/>
      <c r="Q110" s="198"/>
      <c r="R110" s="198"/>
      <c r="S110" s="199"/>
      <c r="T110" s="199"/>
      <c r="U110" s="203" t="str">
        <f t="shared" si="2"/>
        <v/>
      </c>
      <c r="V110" s="203" t="str">
        <f t="shared" si="3"/>
        <v/>
      </c>
    </row>
    <row r="111" spans="1:22" ht="15" customHeight="1" x14ac:dyDescent="0.25">
      <c r="A111" s="128"/>
      <c r="B111" s="129"/>
      <c r="C111" s="129"/>
      <c r="D111" s="129"/>
      <c r="E111" s="130"/>
      <c r="F111" s="129"/>
      <c r="G111" s="129"/>
      <c r="H111" s="210"/>
      <c r="I111" s="131"/>
      <c r="J111" s="210"/>
      <c r="K111" s="131"/>
      <c r="L111" s="131"/>
      <c r="M111" s="131"/>
      <c r="N111" s="131"/>
      <c r="O111" s="130"/>
      <c r="P111" s="210"/>
      <c r="Q111" s="198"/>
      <c r="R111" s="198"/>
      <c r="S111" s="199"/>
      <c r="T111" s="199"/>
      <c r="U111" s="203" t="str">
        <f t="shared" si="2"/>
        <v/>
      </c>
      <c r="V111" s="203" t="str">
        <f t="shared" si="3"/>
        <v/>
      </c>
    </row>
    <row r="112" spans="1:22" ht="15" customHeight="1" x14ac:dyDescent="0.25">
      <c r="A112" s="128"/>
      <c r="B112" s="129"/>
      <c r="C112" s="129"/>
      <c r="D112" s="129"/>
      <c r="E112" s="130"/>
      <c r="F112" s="129"/>
      <c r="G112" s="129"/>
      <c r="H112" s="210"/>
      <c r="I112" s="131"/>
      <c r="J112" s="210"/>
      <c r="K112" s="131"/>
      <c r="L112" s="131"/>
      <c r="M112" s="131"/>
      <c r="N112" s="131"/>
      <c r="O112" s="130"/>
      <c r="P112" s="210"/>
      <c r="Q112" s="198"/>
      <c r="R112" s="198"/>
      <c r="S112" s="199"/>
      <c r="T112" s="199"/>
      <c r="U112" s="203" t="str">
        <f t="shared" si="2"/>
        <v/>
      </c>
      <c r="V112" s="203" t="str">
        <f t="shared" si="3"/>
        <v/>
      </c>
    </row>
    <row r="113" spans="1:22" ht="15" customHeight="1" x14ac:dyDescent="0.25">
      <c r="A113" s="128"/>
      <c r="B113" s="129"/>
      <c r="C113" s="129"/>
      <c r="D113" s="129"/>
      <c r="E113" s="130"/>
      <c r="F113" s="129"/>
      <c r="G113" s="129"/>
      <c r="H113" s="210"/>
      <c r="I113" s="131"/>
      <c r="J113" s="210"/>
      <c r="K113" s="131"/>
      <c r="L113" s="131"/>
      <c r="M113" s="131"/>
      <c r="N113" s="131"/>
      <c r="O113" s="130"/>
      <c r="P113" s="210"/>
      <c r="Q113" s="198"/>
      <c r="R113" s="198"/>
      <c r="S113" s="199"/>
      <c r="T113" s="199"/>
      <c r="U113" s="203" t="str">
        <f t="shared" si="2"/>
        <v/>
      </c>
      <c r="V113" s="203" t="str">
        <f t="shared" si="3"/>
        <v/>
      </c>
    </row>
    <row r="114" spans="1:22" ht="15" customHeight="1" x14ac:dyDescent="0.25">
      <c r="A114" s="128"/>
      <c r="B114" s="129"/>
      <c r="C114" s="129"/>
      <c r="D114" s="129"/>
      <c r="E114" s="130"/>
      <c r="F114" s="129"/>
      <c r="G114" s="129"/>
      <c r="H114" s="210"/>
      <c r="I114" s="131"/>
      <c r="J114" s="210"/>
      <c r="K114" s="131"/>
      <c r="L114" s="131"/>
      <c r="M114" s="131"/>
      <c r="N114" s="131"/>
      <c r="O114" s="130"/>
      <c r="P114" s="210"/>
      <c r="Q114" s="198"/>
      <c r="R114" s="198"/>
      <c r="S114" s="199"/>
      <c r="T114" s="199"/>
      <c r="U114" s="203" t="str">
        <f t="shared" si="2"/>
        <v/>
      </c>
      <c r="V114" s="203" t="str">
        <f t="shared" si="3"/>
        <v/>
      </c>
    </row>
    <row r="115" spans="1:22" ht="15" customHeight="1" x14ac:dyDescent="0.25">
      <c r="A115" s="128"/>
      <c r="B115" s="129"/>
      <c r="C115" s="129"/>
      <c r="D115" s="129"/>
      <c r="E115" s="130"/>
      <c r="F115" s="129"/>
      <c r="G115" s="129"/>
      <c r="H115" s="210"/>
      <c r="I115" s="131"/>
      <c r="J115" s="210"/>
      <c r="K115" s="131"/>
      <c r="L115" s="131"/>
      <c r="M115" s="131"/>
      <c r="N115" s="131"/>
      <c r="O115" s="130"/>
      <c r="P115" s="210"/>
      <c r="Q115" s="198"/>
      <c r="R115" s="198"/>
      <c r="S115" s="199"/>
      <c r="T115" s="199"/>
      <c r="U115" s="203" t="str">
        <f t="shared" si="2"/>
        <v/>
      </c>
      <c r="V115" s="203" t="str">
        <f t="shared" si="3"/>
        <v/>
      </c>
    </row>
    <row r="116" spans="1:22" ht="15" customHeight="1" x14ac:dyDescent="0.25">
      <c r="A116" s="128"/>
      <c r="B116" s="129"/>
      <c r="C116" s="129"/>
      <c r="D116" s="129"/>
      <c r="E116" s="130"/>
      <c r="F116" s="129"/>
      <c r="G116" s="129"/>
      <c r="H116" s="210"/>
      <c r="I116" s="131"/>
      <c r="J116" s="210"/>
      <c r="K116" s="131"/>
      <c r="L116" s="131"/>
      <c r="M116" s="131"/>
      <c r="N116" s="131"/>
      <c r="O116" s="130"/>
      <c r="P116" s="210"/>
      <c r="Q116" s="198"/>
      <c r="R116" s="198"/>
      <c r="S116" s="199"/>
      <c r="T116" s="199"/>
      <c r="U116" s="203" t="str">
        <f t="shared" si="2"/>
        <v/>
      </c>
      <c r="V116" s="203" t="str">
        <f t="shared" si="3"/>
        <v/>
      </c>
    </row>
    <row r="117" spans="1:22" ht="15" customHeight="1" x14ac:dyDescent="0.25">
      <c r="A117" s="128"/>
      <c r="B117" s="129"/>
      <c r="C117" s="129"/>
      <c r="D117" s="129"/>
      <c r="E117" s="130"/>
      <c r="F117" s="129"/>
      <c r="G117" s="129"/>
      <c r="H117" s="210"/>
      <c r="I117" s="131"/>
      <c r="J117" s="210"/>
      <c r="K117" s="131"/>
      <c r="L117" s="131"/>
      <c r="M117" s="131"/>
      <c r="N117" s="131"/>
      <c r="O117" s="130"/>
      <c r="P117" s="210"/>
      <c r="Q117" s="198"/>
      <c r="R117" s="198"/>
      <c r="S117" s="199"/>
      <c r="T117" s="199"/>
      <c r="U117" s="203" t="str">
        <f t="shared" si="2"/>
        <v/>
      </c>
      <c r="V117" s="203" t="str">
        <f t="shared" si="3"/>
        <v/>
      </c>
    </row>
    <row r="118" spans="1:22" ht="15" customHeight="1" x14ac:dyDescent="0.25">
      <c r="A118" s="128"/>
      <c r="B118" s="129"/>
      <c r="C118" s="129"/>
      <c r="D118" s="129"/>
      <c r="E118" s="130"/>
      <c r="F118" s="129"/>
      <c r="G118" s="129"/>
      <c r="H118" s="210"/>
      <c r="I118" s="131"/>
      <c r="J118" s="210"/>
      <c r="K118" s="131"/>
      <c r="L118" s="131"/>
      <c r="M118" s="131"/>
      <c r="N118" s="131"/>
      <c r="O118" s="130"/>
      <c r="P118" s="210"/>
      <c r="Q118" s="198"/>
      <c r="R118" s="198"/>
      <c r="S118" s="199"/>
      <c r="T118" s="199"/>
      <c r="U118" s="203" t="str">
        <f t="shared" si="2"/>
        <v/>
      </c>
      <c r="V118" s="203" t="str">
        <f t="shared" si="3"/>
        <v/>
      </c>
    </row>
    <row r="119" spans="1:22" ht="15" customHeight="1" x14ac:dyDescent="0.25">
      <c r="A119" s="128"/>
      <c r="B119" s="129"/>
      <c r="C119" s="129"/>
      <c r="D119" s="129"/>
      <c r="E119" s="130"/>
      <c r="F119" s="129"/>
      <c r="G119" s="129"/>
      <c r="H119" s="210"/>
      <c r="I119" s="131"/>
      <c r="J119" s="210"/>
      <c r="K119" s="131"/>
      <c r="L119" s="131"/>
      <c r="M119" s="131"/>
      <c r="N119" s="131"/>
      <c r="O119" s="130"/>
      <c r="P119" s="210"/>
      <c r="Q119" s="198"/>
      <c r="R119" s="198"/>
      <c r="S119" s="199"/>
      <c r="T119" s="199"/>
      <c r="U119" s="203" t="str">
        <f t="shared" si="2"/>
        <v/>
      </c>
      <c r="V119" s="203" t="str">
        <f t="shared" si="3"/>
        <v/>
      </c>
    </row>
    <row r="120" spans="1:22" ht="15" customHeight="1" x14ac:dyDescent="0.25">
      <c r="A120" s="128"/>
      <c r="B120" s="129"/>
      <c r="C120" s="129"/>
      <c r="D120" s="129"/>
      <c r="E120" s="130"/>
      <c r="F120" s="129"/>
      <c r="G120" s="129"/>
      <c r="H120" s="210"/>
      <c r="I120" s="131"/>
      <c r="J120" s="210"/>
      <c r="K120" s="131"/>
      <c r="L120" s="131"/>
      <c r="M120" s="131"/>
      <c r="N120" s="131"/>
      <c r="O120" s="130"/>
      <c r="P120" s="210"/>
      <c r="Q120" s="198"/>
      <c r="R120" s="198"/>
      <c r="S120" s="199"/>
      <c r="T120" s="199"/>
      <c r="U120" s="203" t="str">
        <f t="shared" si="2"/>
        <v/>
      </c>
      <c r="V120" s="203" t="str">
        <f t="shared" si="3"/>
        <v/>
      </c>
    </row>
    <row r="121" spans="1:22" ht="15" customHeight="1" x14ac:dyDescent="0.25">
      <c r="A121" s="128"/>
      <c r="B121" s="129"/>
      <c r="C121" s="129"/>
      <c r="D121" s="129"/>
      <c r="E121" s="130"/>
      <c r="F121" s="129"/>
      <c r="G121" s="129"/>
      <c r="H121" s="210"/>
      <c r="I121" s="131"/>
      <c r="J121" s="210"/>
      <c r="K121" s="131"/>
      <c r="L121" s="131"/>
      <c r="M121" s="131"/>
      <c r="N121" s="131"/>
      <c r="O121" s="130"/>
      <c r="P121" s="210"/>
      <c r="Q121" s="198"/>
      <c r="R121" s="198"/>
      <c r="S121" s="199"/>
      <c r="T121" s="199"/>
      <c r="U121" s="203" t="str">
        <f t="shared" si="2"/>
        <v/>
      </c>
      <c r="V121" s="203" t="str">
        <f t="shared" si="3"/>
        <v/>
      </c>
    </row>
    <row r="122" spans="1:22" ht="15" customHeight="1" x14ac:dyDescent="0.25">
      <c r="A122" s="128"/>
      <c r="B122" s="129"/>
      <c r="C122" s="129"/>
      <c r="D122" s="129"/>
      <c r="E122" s="130"/>
      <c r="F122" s="129"/>
      <c r="G122" s="129"/>
      <c r="H122" s="210"/>
      <c r="I122" s="131"/>
      <c r="J122" s="210"/>
      <c r="K122" s="131"/>
      <c r="L122" s="131"/>
      <c r="M122" s="131"/>
      <c r="N122" s="131"/>
      <c r="O122" s="130"/>
      <c r="P122" s="210"/>
      <c r="Q122" s="198"/>
      <c r="R122" s="198"/>
      <c r="S122" s="199"/>
      <c r="T122" s="199"/>
      <c r="U122" s="203" t="str">
        <f t="shared" si="2"/>
        <v/>
      </c>
      <c r="V122" s="203" t="str">
        <f t="shared" si="3"/>
        <v/>
      </c>
    </row>
    <row r="123" spans="1:22" ht="15" customHeight="1" x14ac:dyDescent="0.25">
      <c r="A123" s="128"/>
      <c r="B123" s="129"/>
      <c r="C123" s="129"/>
      <c r="D123" s="129"/>
      <c r="E123" s="130"/>
      <c r="F123" s="129"/>
      <c r="G123" s="129"/>
      <c r="H123" s="210"/>
      <c r="I123" s="131"/>
      <c r="J123" s="210"/>
      <c r="K123" s="131"/>
      <c r="L123" s="131"/>
      <c r="M123" s="131"/>
      <c r="N123" s="131"/>
      <c r="O123" s="130"/>
      <c r="P123" s="210"/>
      <c r="Q123" s="198"/>
      <c r="R123" s="198"/>
      <c r="S123" s="199"/>
      <c r="T123" s="199"/>
      <c r="U123" s="203" t="str">
        <f t="shared" si="2"/>
        <v/>
      </c>
      <c r="V123" s="203" t="str">
        <f t="shared" si="3"/>
        <v/>
      </c>
    </row>
    <row r="124" spans="1:22" ht="15" customHeight="1" x14ac:dyDescent="0.25">
      <c r="A124" s="128"/>
      <c r="B124" s="129"/>
      <c r="C124" s="129"/>
      <c r="D124" s="129"/>
      <c r="E124" s="130"/>
      <c r="F124" s="129"/>
      <c r="G124" s="129"/>
      <c r="H124" s="210"/>
      <c r="I124" s="131"/>
      <c r="J124" s="210"/>
      <c r="K124" s="131"/>
      <c r="L124" s="131"/>
      <c r="M124" s="131"/>
      <c r="N124" s="131"/>
      <c r="O124" s="130"/>
      <c r="P124" s="210"/>
      <c r="Q124" s="198"/>
      <c r="R124" s="198"/>
      <c r="S124" s="199"/>
      <c r="T124" s="199"/>
      <c r="U124" s="203" t="str">
        <f t="shared" si="2"/>
        <v/>
      </c>
      <c r="V124" s="203" t="str">
        <f t="shared" si="3"/>
        <v/>
      </c>
    </row>
    <row r="125" spans="1:22" ht="15" customHeight="1" x14ac:dyDescent="0.25">
      <c r="A125" s="128"/>
      <c r="B125" s="129"/>
      <c r="C125" s="129"/>
      <c r="D125" s="129"/>
      <c r="E125" s="130"/>
      <c r="F125" s="129"/>
      <c r="G125" s="129"/>
      <c r="H125" s="210"/>
      <c r="I125" s="131"/>
      <c r="J125" s="210"/>
      <c r="K125" s="131"/>
      <c r="L125" s="131"/>
      <c r="M125" s="131"/>
      <c r="N125" s="131"/>
      <c r="O125" s="130"/>
      <c r="P125" s="210"/>
      <c r="Q125" s="198"/>
      <c r="R125" s="198"/>
      <c r="S125" s="199"/>
      <c r="T125" s="199"/>
      <c r="U125" s="203" t="str">
        <f t="shared" si="2"/>
        <v/>
      </c>
      <c r="V125" s="203" t="str">
        <f t="shared" si="3"/>
        <v/>
      </c>
    </row>
    <row r="126" spans="1:22" ht="15" customHeight="1" x14ac:dyDescent="0.25">
      <c r="A126" s="128"/>
      <c r="B126" s="129"/>
      <c r="C126" s="129"/>
      <c r="D126" s="129"/>
      <c r="E126" s="130"/>
      <c r="F126" s="129"/>
      <c r="G126" s="129"/>
      <c r="H126" s="210"/>
      <c r="I126" s="131"/>
      <c r="J126" s="210"/>
      <c r="K126" s="131"/>
      <c r="L126" s="131"/>
      <c r="M126" s="131"/>
      <c r="N126" s="131"/>
      <c r="O126" s="130"/>
      <c r="P126" s="210"/>
      <c r="Q126" s="198"/>
      <c r="R126" s="198"/>
      <c r="S126" s="199"/>
      <c r="T126" s="199"/>
      <c r="U126" s="203" t="str">
        <f t="shared" si="2"/>
        <v/>
      </c>
      <c r="V126" s="203" t="str">
        <f t="shared" si="3"/>
        <v/>
      </c>
    </row>
    <row r="127" spans="1:22" ht="15" customHeight="1" x14ac:dyDescent="0.25">
      <c r="A127" s="128"/>
      <c r="B127" s="129"/>
      <c r="C127" s="129"/>
      <c r="D127" s="129"/>
      <c r="E127" s="130"/>
      <c r="F127" s="129"/>
      <c r="G127" s="129"/>
      <c r="H127" s="210"/>
      <c r="I127" s="131"/>
      <c r="J127" s="210"/>
      <c r="K127" s="131"/>
      <c r="L127" s="131"/>
      <c r="M127" s="131"/>
      <c r="N127" s="131"/>
      <c r="O127" s="130"/>
      <c r="P127" s="210"/>
      <c r="Q127" s="198"/>
      <c r="R127" s="198"/>
      <c r="S127" s="199"/>
      <c r="T127" s="199"/>
      <c r="U127" s="203" t="str">
        <f t="shared" si="2"/>
        <v/>
      </c>
      <c r="V127" s="203" t="str">
        <f t="shared" si="3"/>
        <v/>
      </c>
    </row>
    <row r="128" spans="1:22" ht="15" customHeight="1" x14ac:dyDescent="0.25">
      <c r="A128" s="128"/>
      <c r="B128" s="129"/>
      <c r="C128" s="129"/>
      <c r="D128" s="129"/>
      <c r="E128" s="130"/>
      <c r="F128" s="129"/>
      <c r="G128" s="129"/>
      <c r="H128" s="210"/>
      <c r="I128" s="131"/>
      <c r="J128" s="210"/>
      <c r="K128" s="131"/>
      <c r="L128" s="131"/>
      <c r="M128" s="131"/>
      <c r="N128" s="131"/>
      <c r="O128" s="130"/>
      <c r="P128" s="210"/>
      <c r="Q128" s="198"/>
      <c r="R128" s="198"/>
      <c r="S128" s="199"/>
      <c r="T128" s="199"/>
      <c r="U128" s="203" t="str">
        <f t="shared" si="2"/>
        <v/>
      </c>
      <c r="V128" s="203" t="str">
        <f t="shared" si="3"/>
        <v/>
      </c>
    </row>
    <row r="129" spans="1:22" ht="15" customHeight="1" x14ac:dyDescent="0.25">
      <c r="A129" s="128"/>
      <c r="B129" s="129"/>
      <c r="C129" s="129"/>
      <c r="D129" s="129"/>
      <c r="E129" s="130"/>
      <c r="F129" s="129"/>
      <c r="G129" s="129"/>
      <c r="H129" s="210"/>
      <c r="I129" s="131"/>
      <c r="J129" s="210"/>
      <c r="K129" s="131"/>
      <c r="L129" s="131"/>
      <c r="M129" s="131"/>
      <c r="N129" s="131"/>
      <c r="O129" s="130"/>
      <c r="P129" s="210"/>
      <c r="Q129" s="198"/>
      <c r="R129" s="198"/>
      <c r="S129" s="199"/>
      <c r="T129" s="199"/>
      <c r="U129" s="203" t="str">
        <f t="shared" si="2"/>
        <v/>
      </c>
      <c r="V129" s="203" t="str">
        <f t="shared" si="3"/>
        <v/>
      </c>
    </row>
    <row r="130" spans="1:22" ht="15" customHeight="1" x14ac:dyDescent="0.25">
      <c r="A130" s="128"/>
      <c r="B130" s="129"/>
      <c r="C130" s="129"/>
      <c r="D130" s="129"/>
      <c r="E130" s="130"/>
      <c r="F130" s="129"/>
      <c r="G130" s="129"/>
      <c r="H130" s="210"/>
      <c r="I130" s="131"/>
      <c r="J130" s="210"/>
      <c r="K130" s="131"/>
      <c r="L130" s="131"/>
      <c r="M130" s="131"/>
      <c r="N130" s="131"/>
      <c r="O130" s="130"/>
      <c r="P130" s="210"/>
      <c r="Q130" s="198"/>
      <c r="R130" s="198"/>
      <c r="S130" s="199"/>
      <c r="T130" s="199"/>
      <c r="U130" s="203" t="str">
        <f t="shared" si="2"/>
        <v/>
      </c>
      <c r="V130" s="203" t="str">
        <f t="shared" si="3"/>
        <v/>
      </c>
    </row>
    <row r="131" spans="1:22" ht="15" customHeight="1" x14ac:dyDescent="0.25">
      <c r="A131" s="128"/>
      <c r="B131" s="129"/>
      <c r="C131" s="129"/>
      <c r="D131" s="129"/>
      <c r="E131" s="130"/>
      <c r="F131" s="129"/>
      <c r="G131" s="129"/>
      <c r="H131" s="210"/>
      <c r="I131" s="131"/>
      <c r="J131" s="210"/>
      <c r="K131" s="131"/>
      <c r="L131" s="131"/>
      <c r="M131" s="131"/>
      <c r="N131" s="131"/>
      <c r="O131" s="130"/>
      <c r="P131" s="210"/>
      <c r="Q131" s="198"/>
      <c r="R131" s="198"/>
      <c r="S131" s="199"/>
      <c r="T131" s="199"/>
      <c r="U131" s="203" t="str">
        <f t="shared" si="2"/>
        <v/>
      </c>
      <c r="V131" s="203" t="str">
        <f t="shared" si="3"/>
        <v/>
      </c>
    </row>
    <row r="132" spans="1:22" ht="15" customHeight="1" x14ac:dyDescent="0.25">
      <c r="A132" s="128"/>
      <c r="B132" s="129"/>
      <c r="C132" s="129"/>
      <c r="D132" s="129"/>
      <c r="E132" s="130"/>
      <c r="F132" s="129"/>
      <c r="G132" s="129"/>
      <c r="H132" s="210"/>
      <c r="I132" s="131"/>
      <c r="J132" s="210"/>
      <c r="K132" s="131"/>
      <c r="L132" s="131"/>
      <c r="M132" s="131"/>
      <c r="N132" s="131"/>
      <c r="O132" s="130"/>
      <c r="P132" s="210"/>
      <c r="Q132" s="198"/>
      <c r="R132" s="198"/>
      <c r="S132" s="199"/>
      <c r="T132" s="199"/>
      <c r="U132" s="203" t="str">
        <f t="shared" si="2"/>
        <v/>
      </c>
      <c r="V132" s="203" t="str">
        <f t="shared" si="3"/>
        <v/>
      </c>
    </row>
    <row r="133" spans="1:22" ht="15" customHeight="1" x14ac:dyDescent="0.25">
      <c r="A133" s="128"/>
      <c r="B133" s="129"/>
      <c r="C133" s="129"/>
      <c r="D133" s="129"/>
      <c r="E133" s="130"/>
      <c r="F133" s="129"/>
      <c r="G133" s="129"/>
      <c r="H133" s="210"/>
      <c r="I133" s="131"/>
      <c r="J133" s="210"/>
      <c r="K133" s="131"/>
      <c r="L133" s="131"/>
      <c r="M133" s="131"/>
      <c r="N133" s="131"/>
      <c r="O133" s="130"/>
      <c r="P133" s="210"/>
      <c r="Q133" s="198"/>
      <c r="R133" s="198"/>
      <c r="S133" s="199"/>
      <c r="T133" s="199"/>
      <c r="U133" s="203" t="str">
        <f t="shared" ref="U133:U196" si="4">IF(A133="","",SUM(Q133:T133))</f>
        <v/>
      </c>
      <c r="V133" s="203" t="str">
        <f t="shared" ref="V133:V196" si="5">IF(A133="","",SUM(K133:N133)-U133)</f>
        <v/>
      </c>
    </row>
    <row r="134" spans="1:22" ht="15" customHeight="1" x14ac:dyDescent="0.25">
      <c r="A134" s="128"/>
      <c r="B134" s="129"/>
      <c r="C134" s="129"/>
      <c r="D134" s="129"/>
      <c r="E134" s="130"/>
      <c r="F134" s="129"/>
      <c r="G134" s="129"/>
      <c r="H134" s="210"/>
      <c r="I134" s="131"/>
      <c r="J134" s="210"/>
      <c r="K134" s="131"/>
      <c r="L134" s="131"/>
      <c r="M134" s="131"/>
      <c r="N134" s="131"/>
      <c r="O134" s="130"/>
      <c r="P134" s="210"/>
      <c r="Q134" s="198"/>
      <c r="R134" s="198"/>
      <c r="S134" s="199"/>
      <c r="T134" s="199"/>
      <c r="U134" s="203" t="str">
        <f t="shared" si="4"/>
        <v/>
      </c>
      <c r="V134" s="203" t="str">
        <f t="shared" si="5"/>
        <v/>
      </c>
    </row>
    <row r="135" spans="1:22" ht="15" customHeight="1" x14ac:dyDescent="0.25">
      <c r="A135" s="128"/>
      <c r="B135" s="129"/>
      <c r="C135" s="129"/>
      <c r="D135" s="129"/>
      <c r="E135" s="130"/>
      <c r="F135" s="129"/>
      <c r="G135" s="129"/>
      <c r="H135" s="210"/>
      <c r="I135" s="131"/>
      <c r="J135" s="210"/>
      <c r="K135" s="131"/>
      <c r="L135" s="131"/>
      <c r="M135" s="131"/>
      <c r="N135" s="131"/>
      <c r="O135" s="130"/>
      <c r="P135" s="210"/>
      <c r="Q135" s="198"/>
      <c r="R135" s="198"/>
      <c r="S135" s="199"/>
      <c r="T135" s="199"/>
      <c r="U135" s="203" t="str">
        <f t="shared" si="4"/>
        <v/>
      </c>
      <c r="V135" s="203" t="str">
        <f t="shared" si="5"/>
        <v/>
      </c>
    </row>
    <row r="136" spans="1:22" ht="15" customHeight="1" x14ac:dyDescent="0.25">
      <c r="A136" s="128"/>
      <c r="B136" s="129"/>
      <c r="C136" s="129"/>
      <c r="D136" s="129"/>
      <c r="E136" s="130"/>
      <c r="F136" s="129"/>
      <c r="G136" s="129"/>
      <c r="H136" s="210"/>
      <c r="I136" s="131"/>
      <c r="J136" s="210"/>
      <c r="K136" s="131"/>
      <c r="L136" s="131"/>
      <c r="M136" s="131"/>
      <c r="N136" s="131"/>
      <c r="O136" s="130"/>
      <c r="P136" s="210"/>
      <c r="Q136" s="198"/>
      <c r="R136" s="198"/>
      <c r="S136" s="199"/>
      <c r="T136" s="199"/>
      <c r="U136" s="203" t="str">
        <f t="shared" si="4"/>
        <v/>
      </c>
      <c r="V136" s="203" t="str">
        <f t="shared" si="5"/>
        <v/>
      </c>
    </row>
    <row r="137" spans="1:22" ht="15" customHeight="1" x14ac:dyDescent="0.25">
      <c r="A137" s="128"/>
      <c r="B137" s="129"/>
      <c r="C137" s="129"/>
      <c r="D137" s="129"/>
      <c r="E137" s="130"/>
      <c r="F137" s="129"/>
      <c r="G137" s="129"/>
      <c r="H137" s="210"/>
      <c r="I137" s="131"/>
      <c r="J137" s="210"/>
      <c r="K137" s="131"/>
      <c r="L137" s="131"/>
      <c r="M137" s="131"/>
      <c r="N137" s="131"/>
      <c r="O137" s="130"/>
      <c r="P137" s="210"/>
      <c r="Q137" s="198"/>
      <c r="R137" s="198"/>
      <c r="S137" s="199"/>
      <c r="T137" s="199"/>
      <c r="U137" s="203" t="str">
        <f t="shared" si="4"/>
        <v/>
      </c>
      <c r="V137" s="203" t="str">
        <f t="shared" si="5"/>
        <v/>
      </c>
    </row>
    <row r="138" spans="1:22" ht="15" customHeight="1" x14ac:dyDescent="0.25">
      <c r="A138" s="128"/>
      <c r="B138" s="129"/>
      <c r="C138" s="129"/>
      <c r="D138" s="129"/>
      <c r="E138" s="130"/>
      <c r="F138" s="129"/>
      <c r="G138" s="129"/>
      <c r="H138" s="210"/>
      <c r="I138" s="131"/>
      <c r="J138" s="210"/>
      <c r="K138" s="131"/>
      <c r="L138" s="131"/>
      <c r="M138" s="131"/>
      <c r="N138" s="131"/>
      <c r="O138" s="130"/>
      <c r="P138" s="210"/>
      <c r="Q138" s="198"/>
      <c r="R138" s="198"/>
      <c r="S138" s="199"/>
      <c r="T138" s="199"/>
      <c r="U138" s="203" t="str">
        <f t="shared" si="4"/>
        <v/>
      </c>
      <c r="V138" s="203" t="str">
        <f t="shared" si="5"/>
        <v/>
      </c>
    </row>
    <row r="139" spans="1:22" ht="15" customHeight="1" x14ac:dyDescent="0.25">
      <c r="A139" s="128"/>
      <c r="B139" s="129"/>
      <c r="C139" s="129"/>
      <c r="D139" s="129"/>
      <c r="E139" s="130"/>
      <c r="F139" s="129"/>
      <c r="G139" s="129"/>
      <c r="H139" s="210"/>
      <c r="I139" s="131"/>
      <c r="J139" s="210"/>
      <c r="K139" s="131"/>
      <c r="L139" s="131"/>
      <c r="M139" s="131"/>
      <c r="N139" s="131"/>
      <c r="O139" s="130"/>
      <c r="P139" s="210"/>
      <c r="Q139" s="198"/>
      <c r="R139" s="198"/>
      <c r="S139" s="199"/>
      <c r="T139" s="199"/>
      <c r="U139" s="203" t="str">
        <f t="shared" si="4"/>
        <v/>
      </c>
      <c r="V139" s="203" t="str">
        <f t="shared" si="5"/>
        <v/>
      </c>
    </row>
    <row r="140" spans="1:22" ht="15" customHeight="1" x14ac:dyDescent="0.25">
      <c r="A140" s="128"/>
      <c r="B140" s="129"/>
      <c r="C140" s="129"/>
      <c r="D140" s="129"/>
      <c r="E140" s="130"/>
      <c r="F140" s="129"/>
      <c r="G140" s="129"/>
      <c r="H140" s="210"/>
      <c r="I140" s="131"/>
      <c r="J140" s="210"/>
      <c r="K140" s="131"/>
      <c r="L140" s="131"/>
      <c r="M140" s="131"/>
      <c r="N140" s="131"/>
      <c r="O140" s="130"/>
      <c r="P140" s="210"/>
      <c r="Q140" s="198"/>
      <c r="R140" s="198"/>
      <c r="S140" s="199"/>
      <c r="T140" s="199"/>
      <c r="U140" s="203" t="str">
        <f t="shared" si="4"/>
        <v/>
      </c>
      <c r="V140" s="203" t="str">
        <f t="shared" si="5"/>
        <v/>
      </c>
    </row>
    <row r="141" spans="1:22" ht="15" customHeight="1" x14ac:dyDescent="0.25">
      <c r="A141" s="128"/>
      <c r="B141" s="129"/>
      <c r="C141" s="129"/>
      <c r="D141" s="129"/>
      <c r="E141" s="130"/>
      <c r="F141" s="129"/>
      <c r="G141" s="129"/>
      <c r="H141" s="210"/>
      <c r="I141" s="131"/>
      <c r="J141" s="210"/>
      <c r="K141" s="131"/>
      <c r="L141" s="131"/>
      <c r="M141" s="131"/>
      <c r="N141" s="131"/>
      <c r="O141" s="130"/>
      <c r="P141" s="210"/>
      <c r="Q141" s="198"/>
      <c r="R141" s="198"/>
      <c r="S141" s="199"/>
      <c r="T141" s="199"/>
      <c r="U141" s="203" t="str">
        <f t="shared" si="4"/>
        <v/>
      </c>
      <c r="V141" s="203" t="str">
        <f t="shared" si="5"/>
        <v/>
      </c>
    </row>
    <row r="142" spans="1:22" ht="15" customHeight="1" x14ac:dyDescent="0.25">
      <c r="A142" s="128"/>
      <c r="B142" s="129"/>
      <c r="C142" s="129"/>
      <c r="D142" s="129"/>
      <c r="E142" s="130"/>
      <c r="F142" s="129"/>
      <c r="G142" s="129"/>
      <c r="H142" s="210"/>
      <c r="I142" s="131"/>
      <c r="J142" s="210"/>
      <c r="K142" s="131"/>
      <c r="L142" s="131"/>
      <c r="M142" s="131"/>
      <c r="N142" s="131"/>
      <c r="O142" s="130"/>
      <c r="P142" s="210"/>
      <c r="Q142" s="198"/>
      <c r="R142" s="198"/>
      <c r="S142" s="199"/>
      <c r="T142" s="199"/>
      <c r="U142" s="203" t="str">
        <f t="shared" si="4"/>
        <v/>
      </c>
      <c r="V142" s="203" t="str">
        <f t="shared" si="5"/>
        <v/>
      </c>
    </row>
    <row r="143" spans="1:22" ht="15" customHeight="1" x14ac:dyDescent="0.25">
      <c r="A143" s="128"/>
      <c r="B143" s="129"/>
      <c r="C143" s="129"/>
      <c r="D143" s="129"/>
      <c r="E143" s="130"/>
      <c r="F143" s="129"/>
      <c r="G143" s="129"/>
      <c r="H143" s="210"/>
      <c r="I143" s="131"/>
      <c r="J143" s="210"/>
      <c r="K143" s="131"/>
      <c r="L143" s="131"/>
      <c r="M143" s="131"/>
      <c r="N143" s="131"/>
      <c r="O143" s="130"/>
      <c r="P143" s="210"/>
      <c r="Q143" s="198"/>
      <c r="R143" s="198"/>
      <c r="S143" s="199"/>
      <c r="T143" s="199"/>
      <c r="U143" s="203" t="str">
        <f t="shared" si="4"/>
        <v/>
      </c>
      <c r="V143" s="203" t="str">
        <f t="shared" si="5"/>
        <v/>
      </c>
    </row>
    <row r="144" spans="1:22" ht="15" customHeight="1" x14ac:dyDescent="0.25">
      <c r="A144" s="128"/>
      <c r="B144" s="129"/>
      <c r="C144" s="129"/>
      <c r="D144" s="129"/>
      <c r="E144" s="130"/>
      <c r="F144" s="129"/>
      <c r="G144" s="129"/>
      <c r="H144" s="210"/>
      <c r="I144" s="131"/>
      <c r="J144" s="210"/>
      <c r="K144" s="131"/>
      <c r="L144" s="131"/>
      <c r="M144" s="131"/>
      <c r="N144" s="131"/>
      <c r="O144" s="130"/>
      <c r="P144" s="210"/>
      <c r="Q144" s="198"/>
      <c r="R144" s="198"/>
      <c r="S144" s="199"/>
      <c r="T144" s="199"/>
      <c r="U144" s="203" t="str">
        <f t="shared" si="4"/>
        <v/>
      </c>
      <c r="V144" s="203" t="str">
        <f t="shared" si="5"/>
        <v/>
      </c>
    </row>
    <row r="145" spans="1:22" ht="15" customHeight="1" x14ac:dyDescent="0.25">
      <c r="A145" s="128"/>
      <c r="B145" s="129"/>
      <c r="C145" s="129"/>
      <c r="D145" s="129"/>
      <c r="E145" s="130"/>
      <c r="F145" s="129"/>
      <c r="G145" s="129"/>
      <c r="H145" s="210"/>
      <c r="I145" s="131"/>
      <c r="J145" s="210"/>
      <c r="K145" s="131"/>
      <c r="L145" s="131"/>
      <c r="M145" s="131"/>
      <c r="N145" s="131"/>
      <c r="O145" s="130"/>
      <c r="P145" s="210"/>
      <c r="Q145" s="198"/>
      <c r="R145" s="198"/>
      <c r="S145" s="199"/>
      <c r="T145" s="199"/>
      <c r="U145" s="203" t="str">
        <f t="shared" si="4"/>
        <v/>
      </c>
      <c r="V145" s="203" t="str">
        <f t="shared" si="5"/>
        <v/>
      </c>
    </row>
    <row r="146" spans="1:22" ht="15" customHeight="1" x14ac:dyDescent="0.25">
      <c r="A146" s="128"/>
      <c r="B146" s="129"/>
      <c r="C146" s="129"/>
      <c r="D146" s="129"/>
      <c r="E146" s="130"/>
      <c r="F146" s="129"/>
      <c r="G146" s="129"/>
      <c r="H146" s="210"/>
      <c r="I146" s="131"/>
      <c r="J146" s="210"/>
      <c r="K146" s="131"/>
      <c r="L146" s="131"/>
      <c r="M146" s="131"/>
      <c r="N146" s="131"/>
      <c r="O146" s="130"/>
      <c r="P146" s="210"/>
      <c r="Q146" s="198"/>
      <c r="R146" s="198"/>
      <c r="S146" s="199"/>
      <c r="T146" s="199"/>
      <c r="U146" s="203" t="str">
        <f t="shared" si="4"/>
        <v/>
      </c>
      <c r="V146" s="203" t="str">
        <f t="shared" si="5"/>
        <v/>
      </c>
    </row>
    <row r="147" spans="1:22" ht="15" customHeight="1" x14ac:dyDescent="0.25">
      <c r="A147" s="128"/>
      <c r="B147" s="129"/>
      <c r="C147" s="129"/>
      <c r="D147" s="129"/>
      <c r="E147" s="130"/>
      <c r="F147" s="129"/>
      <c r="G147" s="129"/>
      <c r="H147" s="210"/>
      <c r="I147" s="131"/>
      <c r="J147" s="210"/>
      <c r="K147" s="131"/>
      <c r="L147" s="131"/>
      <c r="M147" s="131"/>
      <c r="N147" s="131"/>
      <c r="O147" s="130"/>
      <c r="P147" s="210"/>
      <c r="Q147" s="198"/>
      <c r="R147" s="198"/>
      <c r="S147" s="199"/>
      <c r="T147" s="199"/>
      <c r="U147" s="203" t="str">
        <f t="shared" si="4"/>
        <v/>
      </c>
      <c r="V147" s="203" t="str">
        <f t="shared" si="5"/>
        <v/>
      </c>
    </row>
    <row r="148" spans="1:22" ht="15" customHeight="1" x14ac:dyDescent="0.25">
      <c r="A148" s="128"/>
      <c r="B148" s="129"/>
      <c r="C148" s="129"/>
      <c r="D148" s="129"/>
      <c r="E148" s="130"/>
      <c r="F148" s="129"/>
      <c r="G148" s="129"/>
      <c r="H148" s="210"/>
      <c r="I148" s="131"/>
      <c r="J148" s="210"/>
      <c r="K148" s="131"/>
      <c r="L148" s="131"/>
      <c r="M148" s="131"/>
      <c r="N148" s="131"/>
      <c r="O148" s="130"/>
      <c r="P148" s="210"/>
      <c r="Q148" s="198"/>
      <c r="R148" s="198"/>
      <c r="S148" s="199"/>
      <c r="T148" s="199"/>
      <c r="U148" s="203" t="str">
        <f t="shared" si="4"/>
        <v/>
      </c>
      <c r="V148" s="203" t="str">
        <f t="shared" si="5"/>
        <v/>
      </c>
    </row>
    <row r="149" spans="1:22" ht="15" customHeight="1" x14ac:dyDescent="0.25">
      <c r="A149" s="128"/>
      <c r="B149" s="129"/>
      <c r="C149" s="129"/>
      <c r="D149" s="129"/>
      <c r="E149" s="130"/>
      <c r="F149" s="129"/>
      <c r="G149" s="129"/>
      <c r="H149" s="210"/>
      <c r="I149" s="131"/>
      <c r="J149" s="210"/>
      <c r="K149" s="131"/>
      <c r="L149" s="131"/>
      <c r="M149" s="131"/>
      <c r="N149" s="131"/>
      <c r="O149" s="130"/>
      <c r="P149" s="210"/>
      <c r="Q149" s="198"/>
      <c r="R149" s="198"/>
      <c r="S149" s="199"/>
      <c r="T149" s="199"/>
      <c r="U149" s="203" t="str">
        <f t="shared" si="4"/>
        <v/>
      </c>
      <c r="V149" s="203" t="str">
        <f t="shared" si="5"/>
        <v/>
      </c>
    </row>
    <row r="150" spans="1:22" ht="15" customHeight="1" x14ac:dyDescent="0.25">
      <c r="A150" s="128"/>
      <c r="B150" s="129"/>
      <c r="C150" s="129"/>
      <c r="D150" s="129"/>
      <c r="E150" s="130"/>
      <c r="F150" s="129"/>
      <c r="G150" s="129"/>
      <c r="H150" s="210"/>
      <c r="I150" s="131"/>
      <c r="J150" s="210"/>
      <c r="K150" s="131"/>
      <c r="L150" s="131"/>
      <c r="M150" s="131"/>
      <c r="N150" s="131"/>
      <c r="O150" s="130"/>
      <c r="P150" s="210"/>
      <c r="Q150" s="198"/>
      <c r="R150" s="198"/>
      <c r="S150" s="199"/>
      <c r="T150" s="199"/>
      <c r="U150" s="203" t="str">
        <f t="shared" si="4"/>
        <v/>
      </c>
      <c r="V150" s="203" t="str">
        <f t="shared" si="5"/>
        <v/>
      </c>
    </row>
    <row r="151" spans="1:22" ht="15" customHeight="1" x14ac:dyDescent="0.25">
      <c r="A151" s="128"/>
      <c r="B151" s="129"/>
      <c r="C151" s="129"/>
      <c r="D151" s="129"/>
      <c r="E151" s="130"/>
      <c r="F151" s="129"/>
      <c r="G151" s="129"/>
      <c r="H151" s="210"/>
      <c r="I151" s="131"/>
      <c r="J151" s="210"/>
      <c r="K151" s="131"/>
      <c r="L151" s="131"/>
      <c r="M151" s="131"/>
      <c r="N151" s="131"/>
      <c r="O151" s="130"/>
      <c r="P151" s="210"/>
      <c r="Q151" s="198"/>
      <c r="R151" s="198"/>
      <c r="S151" s="199"/>
      <c r="T151" s="199"/>
      <c r="U151" s="203" t="str">
        <f t="shared" si="4"/>
        <v/>
      </c>
      <c r="V151" s="203" t="str">
        <f t="shared" si="5"/>
        <v/>
      </c>
    </row>
    <row r="152" spans="1:22" ht="15" customHeight="1" x14ac:dyDescent="0.25">
      <c r="A152" s="128"/>
      <c r="B152" s="129"/>
      <c r="C152" s="129"/>
      <c r="D152" s="129"/>
      <c r="E152" s="130"/>
      <c r="F152" s="129"/>
      <c r="G152" s="129"/>
      <c r="H152" s="210"/>
      <c r="I152" s="131"/>
      <c r="J152" s="210"/>
      <c r="K152" s="131"/>
      <c r="L152" s="131"/>
      <c r="M152" s="131"/>
      <c r="N152" s="131"/>
      <c r="O152" s="130"/>
      <c r="P152" s="210"/>
      <c r="Q152" s="198"/>
      <c r="R152" s="198"/>
      <c r="S152" s="199"/>
      <c r="T152" s="199"/>
      <c r="U152" s="203" t="str">
        <f t="shared" si="4"/>
        <v/>
      </c>
      <c r="V152" s="203" t="str">
        <f t="shared" si="5"/>
        <v/>
      </c>
    </row>
    <row r="153" spans="1:22" ht="15" customHeight="1" x14ac:dyDescent="0.25">
      <c r="A153" s="128"/>
      <c r="B153" s="129"/>
      <c r="C153" s="129"/>
      <c r="D153" s="129"/>
      <c r="E153" s="130"/>
      <c r="F153" s="129"/>
      <c r="G153" s="129"/>
      <c r="H153" s="210"/>
      <c r="I153" s="131"/>
      <c r="J153" s="210"/>
      <c r="K153" s="131"/>
      <c r="L153" s="131"/>
      <c r="M153" s="131"/>
      <c r="N153" s="131"/>
      <c r="O153" s="130"/>
      <c r="P153" s="210"/>
      <c r="Q153" s="198"/>
      <c r="R153" s="198"/>
      <c r="S153" s="199"/>
      <c r="T153" s="199"/>
      <c r="U153" s="203" t="str">
        <f t="shared" si="4"/>
        <v/>
      </c>
      <c r="V153" s="203" t="str">
        <f t="shared" si="5"/>
        <v/>
      </c>
    </row>
    <row r="154" spans="1:22" ht="15" customHeight="1" x14ac:dyDescent="0.25">
      <c r="A154" s="128"/>
      <c r="B154" s="129"/>
      <c r="C154" s="129"/>
      <c r="D154" s="129"/>
      <c r="E154" s="130"/>
      <c r="F154" s="129"/>
      <c r="G154" s="129"/>
      <c r="H154" s="210"/>
      <c r="I154" s="131"/>
      <c r="J154" s="210"/>
      <c r="K154" s="131"/>
      <c r="L154" s="131"/>
      <c r="M154" s="131"/>
      <c r="N154" s="131"/>
      <c r="O154" s="130"/>
      <c r="P154" s="210"/>
      <c r="Q154" s="198"/>
      <c r="R154" s="198"/>
      <c r="S154" s="199"/>
      <c r="T154" s="199"/>
      <c r="U154" s="203" t="str">
        <f t="shared" si="4"/>
        <v/>
      </c>
      <c r="V154" s="203" t="str">
        <f t="shared" si="5"/>
        <v/>
      </c>
    </row>
    <row r="155" spans="1:22" ht="15" customHeight="1" x14ac:dyDescent="0.25">
      <c r="A155" s="128"/>
      <c r="B155" s="129"/>
      <c r="C155" s="129"/>
      <c r="D155" s="129"/>
      <c r="E155" s="130"/>
      <c r="F155" s="129"/>
      <c r="G155" s="129"/>
      <c r="H155" s="210"/>
      <c r="I155" s="131"/>
      <c r="J155" s="210"/>
      <c r="K155" s="131"/>
      <c r="L155" s="131"/>
      <c r="M155" s="131"/>
      <c r="N155" s="131"/>
      <c r="O155" s="130"/>
      <c r="P155" s="210"/>
      <c r="Q155" s="198"/>
      <c r="R155" s="198"/>
      <c r="S155" s="199"/>
      <c r="T155" s="199"/>
      <c r="U155" s="203" t="str">
        <f t="shared" si="4"/>
        <v/>
      </c>
      <c r="V155" s="203" t="str">
        <f t="shared" si="5"/>
        <v/>
      </c>
    </row>
    <row r="156" spans="1:22" ht="15" customHeight="1" x14ac:dyDescent="0.25">
      <c r="A156" s="128"/>
      <c r="B156" s="129"/>
      <c r="C156" s="129"/>
      <c r="D156" s="129"/>
      <c r="E156" s="130"/>
      <c r="F156" s="129"/>
      <c r="G156" s="129"/>
      <c r="H156" s="210"/>
      <c r="I156" s="131"/>
      <c r="J156" s="210"/>
      <c r="K156" s="131"/>
      <c r="L156" s="131"/>
      <c r="M156" s="131"/>
      <c r="N156" s="131"/>
      <c r="O156" s="130"/>
      <c r="P156" s="210"/>
      <c r="Q156" s="198"/>
      <c r="R156" s="198"/>
      <c r="S156" s="199"/>
      <c r="T156" s="199"/>
      <c r="U156" s="203" t="str">
        <f t="shared" si="4"/>
        <v/>
      </c>
      <c r="V156" s="203" t="str">
        <f t="shared" si="5"/>
        <v/>
      </c>
    </row>
    <row r="157" spans="1:22" ht="15" customHeight="1" x14ac:dyDescent="0.25">
      <c r="A157" s="128"/>
      <c r="B157" s="129"/>
      <c r="C157" s="129"/>
      <c r="D157" s="129"/>
      <c r="E157" s="130"/>
      <c r="F157" s="129"/>
      <c r="G157" s="129"/>
      <c r="H157" s="210"/>
      <c r="I157" s="131"/>
      <c r="J157" s="210"/>
      <c r="K157" s="131"/>
      <c r="L157" s="131"/>
      <c r="M157" s="131"/>
      <c r="N157" s="131"/>
      <c r="O157" s="130"/>
      <c r="P157" s="210"/>
      <c r="Q157" s="198"/>
      <c r="R157" s="198"/>
      <c r="S157" s="199"/>
      <c r="T157" s="199"/>
      <c r="U157" s="203" t="str">
        <f t="shared" si="4"/>
        <v/>
      </c>
      <c r="V157" s="203" t="str">
        <f t="shared" si="5"/>
        <v/>
      </c>
    </row>
    <row r="158" spans="1:22" ht="15" customHeight="1" x14ac:dyDescent="0.25">
      <c r="A158" s="128"/>
      <c r="B158" s="129"/>
      <c r="C158" s="129"/>
      <c r="D158" s="129"/>
      <c r="E158" s="130"/>
      <c r="F158" s="129"/>
      <c r="G158" s="129"/>
      <c r="H158" s="210"/>
      <c r="I158" s="131"/>
      <c r="J158" s="210"/>
      <c r="K158" s="131"/>
      <c r="L158" s="131"/>
      <c r="M158" s="131"/>
      <c r="N158" s="131"/>
      <c r="O158" s="130"/>
      <c r="P158" s="210"/>
      <c r="Q158" s="198"/>
      <c r="R158" s="198"/>
      <c r="S158" s="199"/>
      <c r="T158" s="199"/>
      <c r="U158" s="203" t="str">
        <f t="shared" si="4"/>
        <v/>
      </c>
      <c r="V158" s="203" t="str">
        <f t="shared" si="5"/>
        <v/>
      </c>
    </row>
    <row r="159" spans="1:22" ht="15" customHeight="1" x14ac:dyDescent="0.25">
      <c r="A159" s="128"/>
      <c r="B159" s="129"/>
      <c r="C159" s="129"/>
      <c r="D159" s="129"/>
      <c r="E159" s="130"/>
      <c r="F159" s="129"/>
      <c r="G159" s="129"/>
      <c r="H159" s="210"/>
      <c r="I159" s="131"/>
      <c r="J159" s="210"/>
      <c r="K159" s="131"/>
      <c r="L159" s="131"/>
      <c r="M159" s="131"/>
      <c r="N159" s="131"/>
      <c r="O159" s="130"/>
      <c r="P159" s="210"/>
      <c r="Q159" s="198"/>
      <c r="R159" s="198"/>
      <c r="S159" s="199"/>
      <c r="T159" s="199"/>
      <c r="U159" s="203" t="str">
        <f t="shared" si="4"/>
        <v/>
      </c>
      <c r="V159" s="203" t="str">
        <f t="shared" si="5"/>
        <v/>
      </c>
    </row>
    <row r="160" spans="1:22" ht="15" customHeight="1" x14ac:dyDescent="0.25">
      <c r="A160" s="128"/>
      <c r="B160" s="129"/>
      <c r="C160" s="129"/>
      <c r="D160" s="129"/>
      <c r="E160" s="130"/>
      <c r="F160" s="129"/>
      <c r="G160" s="129"/>
      <c r="H160" s="210"/>
      <c r="I160" s="131"/>
      <c r="J160" s="210"/>
      <c r="K160" s="131"/>
      <c r="L160" s="131"/>
      <c r="M160" s="131"/>
      <c r="N160" s="131"/>
      <c r="O160" s="130"/>
      <c r="P160" s="210"/>
      <c r="Q160" s="198"/>
      <c r="R160" s="198"/>
      <c r="S160" s="199"/>
      <c r="T160" s="199"/>
      <c r="U160" s="203" t="str">
        <f t="shared" si="4"/>
        <v/>
      </c>
      <c r="V160" s="203" t="str">
        <f t="shared" si="5"/>
        <v/>
      </c>
    </row>
    <row r="161" spans="1:22" ht="15" customHeight="1" x14ac:dyDescent="0.25">
      <c r="A161" s="128"/>
      <c r="B161" s="129"/>
      <c r="C161" s="129"/>
      <c r="D161" s="129"/>
      <c r="E161" s="130"/>
      <c r="F161" s="129"/>
      <c r="G161" s="129"/>
      <c r="H161" s="210"/>
      <c r="I161" s="131"/>
      <c r="J161" s="210"/>
      <c r="K161" s="131"/>
      <c r="L161" s="131"/>
      <c r="M161" s="131"/>
      <c r="N161" s="131"/>
      <c r="O161" s="130"/>
      <c r="P161" s="210"/>
      <c r="Q161" s="198"/>
      <c r="R161" s="198"/>
      <c r="S161" s="199"/>
      <c r="T161" s="199"/>
      <c r="U161" s="203" t="str">
        <f t="shared" si="4"/>
        <v/>
      </c>
      <c r="V161" s="203" t="str">
        <f t="shared" si="5"/>
        <v/>
      </c>
    </row>
    <row r="162" spans="1:22" ht="15" customHeight="1" x14ac:dyDescent="0.25">
      <c r="A162" s="128"/>
      <c r="B162" s="129"/>
      <c r="C162" s="129"/>
      <c r="D162" s="129"/>
      <c r="E162" s="130"/>
      <c r="F162" s="129"/>
      <c r="G162" s="129"/>
      <c r="H162" s="210"/>
      <c r="I162" s="131"/>
      <c r="J162" s="210"/>
      <c r="K162" s="131"/>
      <c r="L162" s="131"/>
      <c r="M162" s="131"/>
      <c r="N162" s="131"/>
      <c r="O162" s="130"/>
      <c r="P162" s="210"/>
      <c r="Q162" s="198"/>
      <c r="R162" s="198"/>
      <c r="S162" s="199"/>
      <c r="T162" s="199"/>
      <c r="U162" s="203" t="str">
        <f t="shared" si="4"/>
        <v/>
      </c>
      <c r="V162" s="203" t="str">
        <f t="shared" si="5"/>
        <v/>
      </c>
    </row>
    <row r="163" spans="1:22" ht="15" customHeight="1" x14ac:dyDescent="0.25">
      <c r="A163" s="128"/>
      <c r="B163" s="129"/>
      <c r="C163" s="129"/>
      <c r="D163" s="129"/>
      <c r="E163" s="130"/>
      <c r="F163" s="129"/>
      <c r="G163" s="129"/>
      <c r="H163" s="210"/>
      <c r="I163" s="131"/>
      <c r="J163" s="210"/>
      <c r="K163" s="131"/>
      <c r="L163" s="131"/>
      <c r="M163" s="131"/>
      <c r="N163" s="131"/>
      <c r="O163" s="130"/>
      <c r="P163" s="210"/>
      <c r="Q163" s="198"/>
      <c r="R163" s="198"/>
      <c r="S163" s="199"/>
      <c r="T163" s="199"/>
      <c r="U163" s="203" t="str">
        <f t="shared" si="4"/>
        <v/>
      </c>
      <c r="V163" s="203" t="str">
        <f t="shared" si="5"/>
        <v/>
      </c>
    </row>
    <row r="164" spans="1:22" ht="15" customHeight="1" x14ac:dyDescent="0.25">
      <c r="A164" s="128"/>
      <c r="B164" s="129"/>
      <c r="C164" s="129"/>
      <c r="D164" s="129"/>
      <c r="E164" s="130"/>
      <c r="F164" s="129"/>
      <c r="G164" s="129"/>
      <c r="H164" s="210"/>
      <c r="I164" s="131"/>
      <c r="J164" s="210"/>
      <c r="K164" s="131"/>
      <c r="L164" s="131"/>
      <c r="M164" s="131"/>
      <c r="N164" s="131"/>
      <c r="O164" s="130"/>
      <c r="P164" s="210"/>
      <c r="Q164" s="198"/>
      <c r="R164" s="198"/>
      <c r="S164" s="199"/>
      <c r="T164" s="199"/>
      <c r="U164" s="203" t="str">
        <f t="shared" si="4"/>
        <v/>
      </c>
      <c r="V164" s="203" t="str">
        <f t="shared" si="5"/>
        <v/>
      </c>
    </row>
    <row r="165" spans="1:22" ht="15" customHeight="1" x14ac:dyDescent="0.25">
      <c r="A165" s="128"/>
      <c r="B165" s="129"/>
      <c r="C165" s="129"/>
      <c r="D165" s="129"/>
      <c r="E165" s="130"/>
      <c r="F165" s="129"/>
      <c r="G165" s="129"/>
      <c r="H165" s="210"/>
      <c r="I165" s="131"/>
      <c r="J165" s="210"/>
      <c r="K165" s="131"/>
      <c r="L165" s="131"/>
      <c r="M165" s="131"/>
      <c r="N165" s="131"/>
      <c r="O165" s="130"/>
      <c r="P165" s="210"/>
      <c r="Q165" s="198"/>
      <c r="R165" s="198"/>
      <c r="S165" s="199"/>
      <c r="T165" s="199"/>
      <c r="U165" s="203" t="str">
        <f t="shared" si="4"/>
        <v/>
      </c>
      <c r="V165" s="203" t="str">
        <f t="shared" si="5"/>
        <v/>
      </c>
    </row>
    <row r="166" spans="1:22" ht="15" customHeight="1" x14ac:dyDescent="0.25">
      <c r="A166" s="128"/>
      <c r="B166" s="129"/>
      <c r="C166" s="129"/>
      <c r="D166" s="129"/>
      <c r="E166" s="130"/>
      <c r="F166" s="129"/>
      <c r="G166" s="129"/>
      <c r="H166" s="210"/>
      <c r="I166" s="131"/>
      <c r="J166" s="210"/>
      <c r="K166" s="131"/>
      <c r="L166" s="131"/>
      <c r="M166" s="131"/>
      <c r="N166" s="131"/>
      <c r="O166" s="130"/>
      <c r="P166" s="210"/>
      <c r="Q166" s="198"/>
      <c r="R166" s="198"/>
      <c r="S166" s="199"/>
      <c r="T166" s="199"/>
      <c r="U166" s="203" t="str">
        <f t="shared" si="4"/>
        <v/>
      </c>
      <c r="V166" s="203" t="str">
        <f t="shared" si="5"/>
        <v/>
      </c>
    </row>
    <row r="167" spans="1:22" ht="15" customHeight="1" x14ac:dyDescent="0.25">
      <c r="A167" s="128"/>
      <c r="B167" s="129"/>
      <c r="C167" s="129"/>
      <c r="D167" s="129"/>
      <c r="E167" s="130"/>
      <c r="F167" s="129"/>
      <c r="G167" s="129"/>
      <c r="H167" s="210"/>
      <c r="I167" s="131"/>
      <c r="J167" s="210"/>
      <c r="K167" s="131"/>
      <c r="L167" s="131"/>
      <c r="M167" s="131"/>
      <c r="N167" s="131"/>
      <c r="O167" s="130"/>
      <c r="P167" s="210"/>
      <c r="Q167" s="198"/>
      <c r="R167" s="198"/>
      <c r="S167" s="199"/>
      <c r="T167" s="199"/>
      <c r="U167" s="203" t="str">
        <f t="shared" si="4"/>
        <v/>
      </c>
      <c r="V167" s="203" t="str">
        <f t="shared" si="5"/>
        <v/>
      </c>
    </row>
    <row r="168" spans="1:22" ht="15" customHeight="1" x14ac:dyDescent="0.25">
      <c r="A168" s="128"/>
      <c r="B168" s="129"/>
      <c r="C168" s="129"/>
      <c r="D168" s="129"/>
      <c r="E168" s="130"/>
      <c r="F168" s="129"/>
      <c r="G168" s="129"/>
      <c r="H168" s="210"/>
      <c r="I168" s="131"/>
      <c r="J168" s="210"/>
      <c r="K168" s="131"/>
      <c r="L168" s="131"/>
      <c r="M168" s="131"/>
      <c r="N168" s="131"/>
      <c r="O168" s="130"/>
      <c r="P168" s="210"/>
      <c r="Q168" s="198"/>
      <c r="R168" s="198"/>
      <c r="S168" s="199"/>
      <c r="T168" s="199"/>
      <c r="U168" s="203" t="str">
        <f t="shared" si="4"/>
        <v/>
      </c>
      <c r="V168" s="203" t="str">
        <f t="shared" si="5"/>
        <v/>
      </c>
    </row>
    <row r="169" spans="1:22" ht="15" customHeight="1" x14ac:dyDescent="0.25">
      <c r="A169" s="128"/>
      <c r="B169" s="129"/>
      <c r="C169" s="129"/>
      <c r="D169" s="129"/>
      <c r="E169" s="130"/>
      <c r="F169" s="129"/>
      <c r="G169" s="129"/>
      <c r="H169" s="210"/>
      <c r="I169" s="131"/>
      <c r="J169" s="210"/>
      <c r="K169" s="131"/>
      <c r="L169" s="131"/>
      <c r="M169" s="131"/>
      <c r="N169" s="131"/>
      <c r="O169" s="130"/>
      <c r="P169" s="210"/>
      <c r="Q169" s="198"/>
      <c r="R169" s="198"/>
      <c r="S169" s="199"/>
      <c r="T169" s="199"/>
      <c r="U169" s="203" t="str">
        <f t="shared" si="4"/>
        <v/>
      </c>
      <c r="V169" s="203" t="str">
        <f t="shared" si="5"/>
        <v/>
      </c>
    </row>
    <row r="170" spans="1:22" ht="15" customHeight="1" x14ac:dyDescent="0.25">
      <c r="A170" s="128"/>
      <c r="B170" s="129"/>
      <c r="C170" s="129"/>
      <c r="D170" s="129"/>
      <c r="E170" s="130"/>
      <c r="F170" s="129"/>
      <c r="G170" s="129"/>
      <c r="H170" s="210"/>
      <c r="I170" s="131"/>
      <c r="J170" s="210"/>
      <c r="K170" s="131"/>
      <c r="L170" s="131"/>
      <c r="M170" s="131"/>
      <c r="N170" s="131"/>
      <c r="O170" s="130"/>
      <c r="P170" s="210"/>
      <c r="Q170" s="198"/>
      <c r="R170" s="198"/>
      <c r="S170" s="199"/>
      <c r="T170" s="199"/>
      <c r="U170" s="203" t="str">
        <f t="shared" si="4"/>
        <v/>
      </c>
      <c r="V170" s="203" t="str">
        <f t="shared" si="5"/>
        <v/>
      </c>
    </row>
    <row r="171" spans="1:22" ht="15" customHeight="1" x14ac:dyDescent="0.25">
      <c r="A171" s="128"/>
      <c r="B171" s="129"/>
      <c r="C171" s="129"/>
      <c r="D171" s="129"/>
      <c r="E171" s="130"/>
      <c r="F171" s="129"/>
      <c r="G171" s="129"/>
      <c r="H171" s="210"/>
      <c r="I171" s="131"/>
      <c r="J171" s="210"/>
      <c r="K171" s="131"/>
      <c r="L171" s="131"/>
      <c r="M171" s="131"/>
      <c r="N171" s="131"/>
      <c r="O171" s="130"/>
      <c r="P171" s="210"/>
      <c r="Q171" s="198"/>
      <c r="R171" s="198"/>
      <c r="S171" s="199"/>
      <c r="T171" s="199"/>
      <c r="U171" s="203" t="str">
        <f t="shared" si="4"/>
        <v/>
      </c>
      <c r="V171" s="203" t="str">
        <f t="shared" si="5"/>
        <v/>
      </c>
    </row>
    <row r="172" spans="1:22" ht="15" customHeight="1" x14ac:dyDescent="0.25">
      <c r="A172" s="128"/>
      <c r="B172" s="129"/>
      <c r="C172" s="129"/>
      <c r="D172" s="129"/>
      <c r="E172" s="130"/>
      <c r="F172" s="129"/>
      <c r="G172" s="129"/>
      <c r="H172" s="210"/>
      <c r="I172" s="131"/>
      <c r="J172" s="210"/>
      <c r="K172" s="131"/>
      <c r="L172" s="131"/>
      <c r="M172" s="131"/>
      <c r="N172" s="131"/>
      <c r="O172" s="130"/>
      <c r="P172" s="210"/>
      <c r="Q172" s="198"/>
      <c r="R172" s="198"/>
      <c r="S172" s="199"/>
      <c r="T172" s="199"/>
      <c r="U172" s="203" t="str">
        <f t="shared" si="4"/>
        <v/>
      </c>
      <c r="V172" s="203" t="str">
        <f t="shared" si="5"/>
        <v/>
      </c>
    </row>
    <row r="173" spans="1:22" ht="15" customHeight="1" x14ac:dyDescent="0.25">
      <c r="A173" s="128"/>
      <c r="B173" s="129"/>
      <c r="C173" s="129"/>
      <c r="D173" s="129"/>
      <c r="E173" s="130"/>
      <c r="F173" s="129"/>
      <c r="G173" s="129"/>
      <c r="H173" s="210"/>
      <c r="I173" s="131"/>
      <c r="J173" s="210"/>
      <c r="K173" s="131"/>
      <c r="L173" s="131"/>
      <c r="M173" s="131"/>
      <c r="N173" s="131"/>
      <c r="O173" s="130"/>
      <c r="P173" s="210"/>
      <c r="Q173" s="198"/>
      <c r="R173" s="198"/>
      <c r="S173" s="199"/>
      <c r="T173" s="199"/>
      <c r="U173" s="203" t="str">
        <f t="shared" si="4"/>
        <v/>
      </c>
      <c r="V173" s="203" t="str">
        <f t="shared" si="5"/>
        <v/>
      </c>
    </row>
    <row r="174" spans="1:22" ht="15" customHeight="1" x14ac:dyDescent="0.25">
      <c r="A174" s="128"/>
      <c r="B174" s="129"/>
      <c r="C174" s="129"/>
      <c r="D174" s="129"/>
      <c r="E174" s="130"/>
      <c r="F174" s="129"/>
      <c r="G174" s="129"/>
      <c r="H174" s="210"/>
      <c r="I174" s="131"/>
      <c r="J174" s="210"/>
      <c r="K174" s="131"/>
      <c r="L174" s="131"/>
      <c r="M174" s="131"/>
      <c r="N174" s="131"/>
      <c r="O174" s="130"/>
      <c r="P174" s="210"/>
      <c r="Q174" s="198"/>
      <c r="R174" s="198"/>
      <c r="S174" s="199"/>
      <c r="T174" s="199"/>
      <c r="U174" s="203" t="str">
        <f t="shared" si="4"/>
        <v/>
      </c>
      <c r="V174" s="203" t="str">
        <f t="shared" si="5"/>
        <v/>
      </c>
    </row>
    <row r="175" spans="1:22" ht="15" customHeight="1" x14ac:dyDescent="0.25">
      <c r="A175" s="128"/>
      <c r="B175" s="129"/>
      <c r="C175" s="129"/>
      <c r="D175" s="129"/>
      <c r="E175" s="130"/>
      <c r="F175" s="129"/>
      <c r="G175" s="129"/>
      <c r="H175" s="210"/>
      <c r="I175" s="131"/>
      <c r="J175" s="210"/>
      <c r="K175" s="131"/>
      <c r="L175" s="131"/>
      <c r="M175" s="131"/>
      <c r="N175" s="131"/>
      <c r="O175" s="130"/>
      <c r="P175" s="210"/>
      <c r="Q175" s="198"/>
      <c r="R175" s="198"/>
      <c r="S175" s="199"/>
      <c r="T175" s="199"/>
      <c r="U175" s="203" t="str">
        <f t="shared" si="4"/>
        <v/>
      </c>
      <c r="V175" s="203" t="str">
        <f t="shared" si="5"/>
        <v/>
      </c>
    </row>
    <row r="176" spans="1:22" ht="15" customHeight="1" x14ac:dyDescent="0.25">
      <c r="A176" s="128"/>
      <c r="B176" s="129"/>
      <c r="C176" s="129"/>
      <c r="D176" s="129"/>
      <c r="E176" s="130"/>
      <c r="F176" s="129"/>
      <c r="G176" s="129"/>
      <c r="H176" s="210"/>
      <c r="I176" s="131"/>
      <c r="J176" s="210"/>
      <c r="K176" s="131"/>
      <c r="L176" s="131"/>
      <c r="M176" s="131"/>
      <c r="N176" s="131"/>
      <c r="O176" s="130"/>
      <c r="P176" s="210"/>
      <c r="Q176" s="198"/>
      <c r="R176" s="198"/>
      <c r="S176" s="199"/>
      <c r="T176" s="199"/>
      <c r="U176" s="203" t="str">
        <f t="shared" si="4"/>
        <v/>
      </c>
      <c r="V176" s="203" t="str">
        <f t="shared" si="5"/>
        <v/>
      </c>
    </row>
    <row r="177" spans="1:22" ht="15" customHeight="1" x14ac:dyDescent="0.25">
      <c r="A177" s="128"/>
      <c r="B177" s="129"/>
      <c r="C177" s="129"/>
      <c r="D177" s="129"/>
      <c r="E177" s="130"/>
      <c r="F177" s="129"/>
      <c r="G177" s="129"/>
      <c r="H177" s="210"/>
      <c r="I177" s="131"/>
      <c r="J177" s="210"/>
      <c r="K177" s="131"/>
      <c r="L177" s="131"/>
      <c r="M177" s="131"/>
      <c r="N177" s="131"/>
      <c r="O177" s="130"/>
      <c r="P177" s="210"/>
      <c r="Q177" s="198"/>
      <c r="R177" s="198"/>
      <c r="S177" s="199"/>
      <c r="T177" s="199"/>
      <c r="U177" s="203" t="str">
        <f t="shared" si="4"/>
        <v/>
      </c>
      <c r="V177" s="203" t="str">
        <f t="shared" si="5"/>
        <v/>
      </c>
    </row>
    <row r="178" spans="1:22" ht="15" customHeight="1" x14ac:dyDescent="0.25">
      <c r="A178" s="128"/>
      <c r="B178" s="129"/>
      <c r="C178" s="129"/>
      <c r="D178" s="129"/>
      <c r="E178" s="130"/>
      <c r="F178" s="129"/>
      <c r="G178" s="129"/>
      <c r="H178" s="210"/>
      <c r="I178" s="131"/>
      <c r="J178" s="210"/>
      <c r="K178" s="131"/>
      <c r="L178" s="131"/>
      <c r="M178" s="131"/>
      <c r="N178" s="131"/>
      <c r="O178" s="130"/>
      <c r="P178" s="210"/>
      <c r="Q178" s="198"/>
      <c r="R178" s="198"/>
      <c r="S178" s="199"/>
      <c r="T178" s="199"/>
      <c r="U178" s="203" t="str">
        <f t="shared" si="4"/>
        <v/>
      </c>
      <c r="V178" s="203" t="str">
        <f t="shared" si="5"/>
        <v/>
      </c>
    </row>
    <row r="179" spans="1:22" ht="15" customHeight="1" x14ac:dyDescent="0.25">
      <c r="A179" s="128"/>
      <c r="B179" s="129"/>
      <c r="C179" s="129"/>
      <c r="D179" s="129"/>
      <c r="E179" s="130"/>
      <c r="F179" s="129"/>
      <c r="G179" s="129"/>
      <c r="H179" s="210"/>
      <c r="I179" s="131"/>
      <c r="J179" s="210"/>
      <c r="K179" s="131"/>
      <c r="L179" s="131"/>
      <c r="M179" s="131"/>
      <c r="N179" s="131"/>
      <c r="O179" s="130"/>
      <c r="P179" s="210"/>
      <c r="Q179" s="198"/>
      <c r="R179" s="198"/>
      <c r="S179" s="199"/>
      <c r="T179" s="199"/>
      <c r="U179" s="203" t="str">
        <f t="shared" si="4"/>
        <v/>
      </c>
      <c r="V179" s="203" t="str">
        <f t="shared" si="5"/>
        <v/>
      </c>
    </row>
    <row r="180" spans="1:22" ht="15" customHeight="1" x14ac:dyDescent="0.25">
      <c r="A180" s="128"/>
      <c r="B180" s="129"/>
      <c r="C180" s="129"/>
      <c r="D180" s="129"/>
      <c r="E180" s="130"/>
      <c r="F180" s="129"/>
      <c r="G180" s="129"/>
      <c r="H180" s="210"/>
      <c r="I180" s="131"/>
      <c r="J180" s="210"/>
      <c r="K180" s="131"/>
      <c r="L180" s="131"/>
      <c r="M180" s="131"/>
      <c r="N180" s="131"/>
      <c r="O180" s="130"/>
      <c r="P180" s="210"/>
      <c r="Q180" s="198"/>
      <c r="R180" s="198"/>
      <c r="S180" s="199"/>
      <c r="T180" s="199"/>
      <c r="U180" s="203" t="str">
        <f t="shared" si="4"/>
        <v/>
      </c>
      <c r="V180" s="203" t="str">
        <f t="shared" si="5"/>
        <v/>
      </c>
    </row>
    <row r="181" spans="1:22" ht="15" customHeight="1" x14ac:dyDescent="0.25">
      <c r="A181" s="128"/>
      <c r="B181" s="129"/>
      <c r="C181" s="129"/>
      <c r="D181" s="129"/>
      <c r="E181" s="130"/>
      <c r="F181" s="129"/>
      <c r="G181" s="129"/>
      <c r="H181" s="210"/>
      <c r="I181" s="131"/>
      <c r="J181" s="210"/>
      <c r="K181" s="131"/>
      <c r="L181" s="131"/>
      <c r="M181" s="131"/>
      <c r="N181" s="131"/>
      <c r="O181" s="130"/>
      <c r="P181" s="210"/>
      <c r="Q181" s="198"/>
      <c r="R181" s="198"/>
      <c r="S181" s="199"/>
      <c r="T181" s="199"/>
      <c r="U181" s="203" t="str">
        <f t="shared" si="4"/>
        <v/>
      </c>
      <c r="V181" s="203" t="str">
        <f t="shared" si="5"/>
        <v/>
      </c>
    </row>
    <row r="182" spans="1:22" ht="15" customHeight="1" x14ac:dyDescent="0.25">
      <c r="A182" s="128"/>
      <c r="B182" s="129"/>
      <c r="C182" s="129"/>
      <c r="D182" s="129"/>
      <c r="E182" s="130"/>
      <c r="F182" s="129"/>
      <c r="G182" s="129"/>
      <c r="H182" s="210"/>
      <c r="I182" s="131"/>
      <c r="J182" s="210"/>
      <c r="K182" s="131"/>
      <c r="L182" s="131"/>
      <c r="M182" s="131"/>
      <c r="N182" s="131"/>
      <c r="O182" s="130"/>
      <c r="P182" s="210"/>
      <c r="Q182" s="198"/>
      <c r="R182" s="198"/>
      <c r="S182" s="199"/>
      <c r="T182" s="199"/>
      <c r="U182" s="203" t="str">
        <f t="shared" si="4"/>
        <v/>
      </c>
      <c r="V182" s="203" t="str">
        <f t="shared" si="5"/>
        <v/>
      </c>
    </row>
    <row r="183" spans="1:22" ht="15" customHeight="1" x14ac:dyDescent="0.25">
      <c r="A183" s="128"/>
      <c r="B183" s="129"/>
      <c r="C183" s="129"/>
      <c r="D183" s="129"/>
      <c r="E183" s="130"/>
      <c r="F183" s="129"/>
      <c r="G183" s="129"/>
      <c r="H183" s="210"/>
      <c r="I183" s="131"/>
      <c r="J183" s="210"/>
      <c r="K183" s="131"/>
      <c r="L183" s="131"/>
      <c r="M183" s="131"/>
      <c r="N183" s="131"/>
      <c r="O183" s="130"/>
      <c r="P183" s="210"/>
      <c r="Q183" s="198"/>
      <c r="R183" s="198"/>
      <c r="S183" s="199"/>
      <c r="T183" s="199"/>
      <c r="U183" s="203" t="str">
        <f t="shared" si="4"/>
        <v/>
      </c>
      <c r="V183" s="203" t="str">
        <f t="shared" si="5"/>
        <v/>
      </c>
    </row>
    <row r="184" spans="1:22" ht="15" customHeight="1" x14ac:dyDescent="0.25">
      <c r="A184" s="128"/>
      <c r="B184" s="129"/>
      <c r="C184" s="129"/>
      <c r="D184" s="129"/>
      <c r="E184" s="130"/>
      <c r="F184" s="129"/>
      <c r="G184" s="129"/>
      <c r="H184" s="210"/>
      <c r="I184" s="131"/>
      <c r="J184" s="210"/>
      <c r="K184" s="131"/>
      <c r="L184" s="131"/>
      <c r="M184" s="131"/>
      <c r="N184" s="131"/>
      <c r="O184" s="130"/>
      <c r="P184" s="210"/>
      <c r="Q184" s="198"/>
      <c r="R184" s="198"/>
      <c r="S184" s="199"/>
      <c r="T184" s="199"/>
      <c r="U184" s="203" t="str">
        <f t="shared" si="4"/>
        <v/>
      </c>
      <c r="V184" s="203" t="str">
        <f t="shared" si="5"/>
        <v/>
      </c>
    </row>
    <row r="185" spans="1:22" ht="15" customHeight="1" x14ac:dyDescent="0.25">
      <c r="A185" s="128"/>
      <c r="B185" s="129"/>
      <c r="C185" s="129"/>
      <c r="D185" s="129"/>
      <c r="E185" s="130"/>
      <c r="F185" s="129"/>
      <c r="G185" s="129"/>
      <c r="H185" s="210"/>
      <c r="I185" s="131"/>
      <c r="J185" s="210"/>
      <c r="K185" s="131"/>
      <c r="L185" s="131"/>
      <c r="M185" s="131"/>
      <c r="N185" s="131"/>
      <c r="O185" s="130"/>
      <c r="P185" s="210"/>
      <c r="Q185" s="198"/>
      <c r="R185" s="198"/>
      <c r="S185" s="199"/>
      <c r="T185" s="199"/>
      <c r="U185" s="203" t="str">
        <f t="shared" si="4"/>
        <v/>
      </c>
      <c r="V185" s="203" t="str">
        <f t="shared" si="5"/>
        <v/>
      </c>
    </row>
    <row r="186" spans="1:22" ht="15" customHeight="1" x14ac:dyDescent="0.25">
      <c r="A186" s="128"/>
      <c r="B186" s="129"/>
      <c r="C186" s="129"/>
      <c r="D186" s="129"/>
      <c r="E186" s="130"/>
      <c r="F186" s="129"/>
      <c r="G186" s="129"/>
      <c r="H186" s="210"/>
      <c r="I186" s="131"/>
      <c r="J186" s="210"/>
      <c r="K186" s="131"/>
      <c r="L186" s="131"/>
      <c r="M186" s="131"/>
      <c r="N186" s="131"/>
      <c r="O186" s="130"/>
      <c r="P186" s="210"/>
      <c r="Q186" s="198"/>
      <c r="R186" s="198"/>
      <c r="S186" s="199"/>
      <c r="T186" s="199"/>
      <c r="U186" s="203" t="str">
        <f t="shared" si="4"/>
        <v/>
      </c>
      <c r="V186" s="203" t="str">
        <f t="shared" si="5"/>
        <v/>
      </c>
    </row>
    <row r="187" spans="1:22" ht="15" customHeight="1" x14ac:dyDescent="0.25">
      <c r="A187" s="128"/>
      <c r="B187" s="129"/>
      <c r="C187" s="129"/>
      <c r="D187" s="129"/>
      <c r="E187" s="130"/>
      <c r="F187" s="129"/>
      <c r="G187" s="129"/>
      <c r="H187" s="210"/>
      <c r="I187" s="131"/>
      <c r="J187" s="210"/>
      <c r="K187" s="131"/>
      <c r="L187" s="131"/>
      <c r="M187" s="131"/>
      <c r="N187" s="131"/>
      <c r="O187" s="130"/>
      <c r="P187" s="210"/>
      <c r="Q187" s="198"/>
      <c r="R187" s="198"/>
      <c r="S187" s="199"/>
      <c r="T187" s="199"/>
      <c r="U187" s="203" t="str">
        <f t="shared" si="4"/>
        <v/>
      </c>
      <c r="V187" s="203" t="str">
        <f t="shared" si="5"/>
        <v/>
      </c>
    </row>
    <row r="188" spans="1:22" ht="15" customHeight="1" x14ac:dyDescent="0.25">
      <c r="A188" s="128"/>
      <c r="B188" s="129"/>
      <c r="C188" s="129"/>
      <c r="D188" s="129"/>
      <c r="E188" s="130"/>
      <c r="F188" s="129"/>
      <c r="G188" s="129"/>
      <c r="H188" s="210"/>
      <c r="I188" s="131"/>
      <c r="J188" s="210"/>
      <c r="K188" s="131"/>
      <c r="L188" s="131"/>
      <c r="M188" s="131"/>
      <c r="N188" s="131"/>
      <c r="O188" s="130"/>
      <c r="P188" s="210"/>
      <c r="Q188" s="198"/>
      <c r="R188" s="198"/>
      <c r="S188" s="199"/>
      <c r="T188" s="199"/>
      <c r="U188" s="203" t="str">
        <f t="shared" si="4"/>
        <v/>
      </c>
      <c r="V188" s="203" t="str">
        <f t="shared" si="5"/>
        <v/>
      </c>
    </row>
    <row r="189" spans="1:22" ht="15" customHeight="1" x14ac:dyDescent="0.25">
      <c r="A189" s="128"/>
      <c r="B189" s="129"/>
      <c r="C189" s="129"/>
      <c r="D189" s="129"/>
      <c r="E189" s="130"/>
      <c r="F189" s="129"/>
      <c r="G189" s="129"/>
      <c r="H189" s="210"/>
      <c r="I189" s="131"/>
      <c r="J189" s="210"/>
      <c r="K189" s="131"/>
      <c r="L189" s="131"/>
      <c r="M189" s="131"/>
      <c r="N189" s="131"/>
      <c r="O189" s="130"/>
      <c r="P189" s="210"/>
      <c r="Q189" s="198"/>
      <c r="R189" s="198"/>
      <c r="S189" s="199"/>
      <c r="T189" s="199"/>
      <c r="U189" s="203" t="str">
        <f t="shared" si="4"/>
        <v/>
      </c>
      <c r="V189" s="203" t="str">
        <f t="shared" si="5"/>
        <v/>
      </c>
    </row>
    <row r="190" spans="1:22" ht="15" customHeight="1" x14ac:dyDescent="0.25">
      <c r="A190" s="128"/>
      <c r="B190" s="129"/>
      <c r="C190" s="129"/>
      <c r="D190" s="129"/>
      <c r="E190" s="130"/>
      <c r="F190" s="129"/>
      <c r="G190" s="129"/>
      <c r="H190" s="210"/>
      <c r="I190" s="131"/>
      <c r="J190" s="210"/>
      <c r="K190" s="131"/>
      <c r="L190" s="131"/>
      <c r="M190" s="131"/>
      <c r="N190" s="131"/>
      <c r="O190" s="130"/>
      <c r="P190" s="210"/>
      <c r="Q190" s="198"/>
      <c r="R190" s="198"/>
      <c r="S190" s="199"/>
      <c r="T190" s="199"/>
      <c r="U190" s="203" t="str">
        <f t="shared" si="4"/>
        <v/>
      </c>
      <c r="V190" s="203" t="str">
        <f t="shared" si="5"/>
        <v/>
      </c>
    </row>
    <row r="191" spans="1:22" ht="15" customHeight="1" x14ac:dyDescent="0.25">
      <c r="A191" s="128"/>
      <c r="B191" s="129"/>
      <c r="C191" s="129"/>
      <c r="D191" s="129"/>
      <c r="E191" s="130"/>
      <c r="F191" s="129"/>
      <c r="G191" s="129"/>
      <c r="H191" s="210"/>
      <c r="I191" s="131"/>
      <c r="J191" s="210"/>
      <c r="K191" s="131"/>
      <c r="L191" s="131"/>
      <c r="M191" s="131"/>
      <c r="N191" s="131"/>
      <c r="O191" s="130"/>
      <c r="P191" s="210"/>
      <c r="Q191" s="198"/>
      <c r="R191" s="198"/>
      <c r="S191" s="199"/>
      <c r="T191" s="199"/>
      <c r="U191" s="203" t="str">
        <f t="shared" si="4"/>
        <v/>
      </c>
      <c r="V191" s="203" t="str">
        <f t="shared" si="5"/>
        <v/>
      </c>
    </row>
    <row r="192" spans="1:22" ht="15" customHeight="1" x14ac:dyDescent="0.25">
      <c r="A192" s="128"/>
      <c r="B192" s="129"/>
      <c r="C192" s="129"/>
      <c r="D192" s="129"/>
      <c r="E192" s="130"/>
      <c r="F192" s="129"/>
      <c r="G192" s="129"/>
      <c r="H192" s="210"/>
      <c r="I192" s="131"/>
      <c r="J192" s="210"/>
      <c r="K192" s="131"/>
      <c r="L192" s="131"/>
      <c r="M192" s="131"/>
      <c r="N192" s="131"/>
      <c r="O192" s="130"/>
      <c r="P192" s="210"/>
      <c r="Q192" s="198"/>
      <c r="R192" s="198"/>
      <c r="S192" s="199"/>
      <c r="T192" s="199"/>
      <c r="U192" s="203" t="str">
        <f t="shared" si="4"/>
        <v/>
      </c>
      <c r="V192" s="203" t="str">
        <f t="shared" si="5"/>
        <v/>
      </c>
    </row>
    <row r="193" spans="1:22" ht="15" customHeight="1" x14ac:dyDescent="0.25">
      <c r="A193" s="128"/>
      <c r="B193" s="129"/>
      <c r="C193" s="129"/>
      <c r="D193" s="129"/>
      <c r="E193" s="130"/>
      <c r="F193" s="129"/>
      <c r="G193" s="129"/>
      <c r="H193" s="210"/>
      <c r="I193" s="131"/>
      <c r="J193" s="210"/>
      <c r="K193" s="131"/>
      <c r="L193" s="131"/>
      <c r="M193" s="131"/>
      <c r="N193" s="131"/>
      <c r="O193" s="130"/>
      <c r="P193" s="210"/>
      <c r="Q193" s="198"/>
      <c r="R193" s="198"/>
      <c r="S193" s="199"/>
      <c r="T193" s="199"/>
      <c r="U193" s="203" t="str">
        <f t="shared" si="4"/>
        <v/>
      </c>
      <c r="V193" s="203" t="str">
        <f t="shared" si="5"/>
        <v/>
      </c>
    </row>
    <row r="194" spans="1:22" ht="15" customHeight="1" x14ac:dyDescent="0.25">
      <c r="A194" s="128"/>
      <c r="B194" s="129"/>
      <c r="C194" s="129"/>
      <c r="D194" s="129"/>
      <c r="E194" s="130"/>
      <c r="F194" s="129"/>
      <c r="G194" s="129"/>
      <c r="H194" s="210"/>
      <c r="I194" s="131"/>
      <c r="J194" s="210"/>
      <c r="K194" s="131"/>
      <c r="L194" s="131"/>
      <c r="M194" s="131"/>
      <c r="N194" s="131"/>
      <c r="O194" s="130"/>
      <c r="P194" s="210"/>
      <c r="Q194" s="198"/>
      <c r="R194" s="198"/>
      <c r="S194" s="199"/>
      <c r="T194" s="199"/>
      <c r="U194" s="203" t="str">
        <f t="shared" si="4"/>
        <v/>
      </c>
      <c r="V194" s="203" t="str">
        <f t="shared" si="5"/>
        <v/>
      </c>
    </row>
    <row r="195" spans="1:22" ht="15" customHeight="1" x14ac:dyDescent="0.25">
      <c r="A195" s="128"/>
      <c r="B195" s="129"/>
      <c r="C195" s="129"/>
      <c r="D195" s="129"/>
      <c r="E195" s="130"/>
      <c r="F195" s="129"/>
      <c r="G195" s="129"/>
      <c r="H195" s="210"/>
      <c r="I195" s="131"/>
      <c r="J195" s="210"/>
      <c r="K195" s="131"/>
      <c r="L195" s="131"/>
      <c r="M195" s="131"/>
      <c r="N195" s="131"/>
      <c r="O195" s="130"/>
      <c r="P195" s="210"/>
      <c r="Q195" s="198"/>
      <c r="R195" s="198"/>
      <c r="S195" s="199"/>
      <c r="T195" s="199"/>
      <c r="U195" s="203" t="str">
        <f t="shared" si="4"/>
        <v/>
      </c>
      <c r="V195" s="203" t="str">
        <f t="shared" si="5"/>
        <v/>
      </c>
    </row>
    <row r="196" spans="1:22" ht="15" customHeight="1" x14ac:dyDescent="0.25">
      <c r="A196" s="128"/>
      <c r="B196" s="129"/>
      <c r="C196" s="129"/>
      <c r="D196" s="129"/>
      <c r="E196" s="130"/>
      <c r="F196" s="129"/>
      <c r="G196" s="129"/>
      <c r="H196" s="210"/>
      <c r="I196" s="131"/>
      <c r="J196" s="210"/>
      <c r="K196" s="131"/>
      <c r="L196" s="131"/>
      <c r="M196" s="131"/>
      <c r="N196" s="131"/>
      <c r="O196" s="130"/>
      <c r="P196" s="210"/>
      <c r="Q196" s="198"/>
      <c r="R196" s="198"/>
      <c r="S196" s="199"/>
      <c r="T196" s="199"/>
      <c r="U196" s="203" t="str">
        <f t="shared" si="4"/>
        <v/>
      </c>
      <c r="V196" s="203" t="str">
        <f t="shared" si="5"/>
        <v/>
      </c>
    </row>
    <row r="197" spans="1:22" ht="15" customHeight="1" x14ac:dyDescent="0.25">
      <c r="A197" s="128"/>
      <c r="B197" s="129"/>
      <c r="C197" s="129"/>
      <c r="D197" s="129"/>
      <c r="E197" s="130"/>
      <c r="F197" s="129"/>
      <c r="G197" s="129"/>
      <c r="H197" s="210"/>
      <c r="I197" s="131"/>
      <c r="J197" s="210"/>
      <c r="K197" s="131"/>
      <c r="L197" s="131"/>
      <c r="M197" s="131"/>
      <c r="N197" s="131"/>
      <c r="O197" s="130"/>
      <c r="P197" s="210"/>
      <c r="Q197" s="198"/>
      <c r="R197" s="198"/>
      <c r="S197" s="199"/>
      <c r="T197" s="199"/>
      <c r="U197" s="203" t="str">
        <f t="shared" ref="U197:U260" si="6">IF(A197="","",SUM(Q197:T197))</f>
        <v/>
      </c>
      <c r="V197" s="203" t="str">
        <f t="shared" ref="V197:V260" si="7">IF(A197="","",SUM(K197:N197)-U197)</f>
        <v/>
      </c>
    </row>
    <row r="198" spans="1:22" ht="15" customHeight="1" x14ac:dyDescent="0.25">
      <c r="A198" s="128"/>
      <c r="B198" s="129"/>
      <c r="C198" s="129"/>
      <c r="D198" s="129"/>
      <c r="E198" s="130"/>
      <c r="F198" s="129"/>
      <c r="G198" s="129"/>
      <c r="H198" s="210"/>
      <c r="I198" s="131"/>
      <c r="J198" s="210"/>
      <c r="K198" s="131"/>
      <c r="L198" s="131"/>
      <c r="M198" s="131"/>
      <c r="N198" s="131"/>
      <c r="O198" s="130"/>
      <c r="P198" s="210"/>
      <c r="Q198" s="198"/>
      <c r="R198" s="198"/>
      <c r="S198" s="199"/>
      <c r="T198" s="199"/>
      <c r="U198" s="203" t="str">
        <f t="shared" si="6"/>
        <v/>
      </c>
      <c r="V198" s="203" t="str">
        <f t="shared" si="7"/>
        <v/>
      </c>
    </row>
    <row r="199" spans="1:22" ht="15" customHeight="1" x14ac:dyDescent="0.25">
      <c r="A199" s="128"/>
      <c r="B199" s="129"/>
      <c r="C199" s="129"/>
      <c r="D199" s="129"/>
      <c r="E199" s="130"/>
      <c r="F199" s="129"/>
      <c r="G199" s="129"/>
      <c r="H199" s="210"/>
      <c r="I199" s="131"/>
      <c r="J199" s="210"/>
      <c r="K199" s="131"/>
      <c r="L199" s="131"/>
      <c r="M199" s="131"/>
      <c r="N199" s="131"/>
      <c r="O199" s="130"/>
      <c r="P199" s="210"/>
      <c r="Q199" s="198"/>
      <c r="R199" s="198"/>
      <c r="S199" s="199"/>
      <c r="T199" s="199"/>
      <c r="U199" s="203" t="str">
        <f t="shared" si="6"/>
        <v/>
      </c>
      <c r="V199" s="203" t="str">
        <f t="shared" si="7"/>
        <v/>
      </c>
    </row>
    <row r="200" spans="1:22" ht="15" customHeight="1" x14ac:dyDescent="0.25">
      <c r="A200" s="128"/>
      <c r="B200" s="129"/>
      <c r="C200" s="129"/>
      <c r="D200" s="129"/>
      <c r="E200" s="130"/>
      <c r="F200" s="129"/>
      <c r="G200" s="129"/>
      <c r="H200" s="210"/>
      <c r="I200" s="131"/>
      <c r="J200" s="210"/>
      <c r="K200" s="131"/>
      <c r="L200" s="131"/>
      <c r="M200" s="131"/>
      <c r="N200" s="131"/>
      <c r="O200" s="130"/>
      <c r="P200" s="210"/>
      <c r="Q200" s="198"/>
      <c r="R200" s="198"/>
      <c r="S200" s="199"/>
      <c r="T200" s="199"/>
      <c r="U200" s="203" t="str">
        <f t="shared" si="6"/>
        <v/>
      </c>
      <c r="V200" s="203" t="str">
        <f t="shared" si="7"/>
        <v/>
      </c>
    </row>
    <row r="201" spans="1:22" ht="15" customHeight="1" x14ac:dyDescent="0.25">
      <c r="A201" s="128"/>
      <c r="B201" s="129"/>
      <c r="C201" s="129"/>
      <c r="D201" s="129"/>
      <c r="E201" s="130"/>
      <c r="F201" s="129"/>
      <c r="G201" s="129"/>
      <c r="H201" s="210"/>
      <c r="I201" s="131"/>
      <c r="J201" s="210"/>
      <c r="K201" s="131"/>
      <c r="L201" s="131"/>
      <c r="M201" s="131"/>
      <c r="N201" s="131"/>
      <c r="O201" s="130"/>
      <c r="P201" s="210"/>
      <c r="Q201" s="198"/>
      <c r="R201" s="198"/>
      <c r="S201" s="199"/>
      <c r="T201" s="199"/>
      <c r="U201" s="203" t="str">
        <f t="shared" si="6"/>
        <v/>
      </c>
      <c r="V201" s="203" t="str">
        <f t="shared" si="7"/>
        <v/>
      </c>
    </row>
    <row r="202" spans="1:22" ht="15" customHeight="1" x14ac:dyDescent="0.25">
      <c r="A202" s="128"/>
      <c r="B202" s="129"/>
      <c r="C202" s="129"/>
      <c r="D202" s="129"/>
      <c r="E202" s="130"/>
      <c r="F202" s="129"/>
      <c r="G202" s="129"/>
      <c r="H202" s="210"/>
      <c r="I202" s="131"/>
      <c r="J202" s="210"/>
      <c r="K202" s="131"/>
      <c r="L202" s="131"/>
      <c r="M202" s="131"/>
      <c r="N202" s="131"/>
      <c r="O202" s="130"/>
      <c r="P202" s="210"/>
      <c r="Q202" s="198"/>
      <c r="R202" s="198"/>
      <c r="S202" s="199"/>
      <c r="T202" s="199"/>
      <c r="U202" s="203" t="str">
        <f t="shared" si="6"/>
        <v/>
      </c>
      <c r="V202" s="203" t="str">
        <f t="shared" si="7"/>
        <v/>
      </c>
    </row>
    <row r="203" spans="1:22" ht="15" customHeight="1" x14ac:dyDescent="0.25">
      <c r="A203" s="128"/>
      <c r="B203" s="129"/>
      <c r="C203" s="129"/>
      <c r="D203" s="129"/>
      <c r="E203" s="130"/>
      <c r="F203" s="129"/>
      <c r="G203" s="129"/>
      <c r="H203" s="210"/>
      <c r="I203" s="131"/>
      <c r="J203" s="210"/>
      <c r="K203" s="131"/>
      <c r="L203" s="131"/>
      <c r="M203" s="131"/>
      <c r="N203" s="131"/>
      <c r="O203" s="130"/>
      <c r="P203" s="210"/>
      <c r="Q203" s="198"/>
      <c r="R203" s="198"/>
      <c r="S203" s="199"/>
      <c r="T203" s="199"/>
      <c r="U203" s="203" t="str">
        <f t="shared" si="6"/>
        <v/>
      </c>
      <c r="V203" s="203" t="str">
        <f t="shared" si="7"/>
        <v/>
      </c>
    </row>
    <row r="204" spans="1:22" ht="15" customHeight="1" x14ac:dyDescent="0.25">
      <c r="A204" s="128"/>
      <c r="B204" s="129"/>
      <c r="C204" s="129"/>
      <c r="D204" s="129"/>
      <c r="E204" s="130"/>
      <c r="F204" s="129"/>
      <c r="G204" s="129"/>
      <c r="H204" s="210"/>
      <c r="I204" s="131"/>
      <c r="J204" s="210"/>
      <c r="K204" s="131"/>
      <c r="L204" s="131"/>
      <c r="M204" s="131"/>
      <c r="N204" s="131"/>
      <c r="O204" s="130"/>
      <c r="P204" s="210"/>
      <c r="Q204" s="198"/>
      <c r="R204" s="198"/>
      <c r="S204" s="199"/>
      <c r="T204" s="199"/>
      <c r="U204" s="203" t="str">
        <f t="shared" si="6"/>
        <v/>
      </c>
      <c r="V204" s="203" t="str">
        <f t="shared" si="7"/>
        <v/>
      </c>
    </row>
    <row r="205" spans="1:22" ht="15" customHeight="1" x14ac:dyDescent="0.25">
      <c r="A205" s="128"/>
      <c r="B205" s="129"/>
      <c r="C205" s="129"/>
      <c r="D205" s="129"/>
      <c r="E205" s="130"/>
      <c r="F205" s="129"/>
      <c r="G205" s="129"/>
      <c r="H205" s="210"/>
      <c r="I205" s="131"/>
      <c r="J205" s="210"/>
      <c r="K205" s="131"/>
      <c r="L205" s="131"/>
      <c r="M205" s="131"/>
      <c r="N205" s="131"/>
      <c r="O205" s="130"/>
      <c r="P205" s="210"/>
      <c r="Q205" s="198"/>
      <c r="R205" s="198"/>
      <c r="S205" s="199"/>
      <c r="T205" s="199"/>
      <c r="U205" s="203" t="str">
        <f t="shared" si="6"/>
        <v/>
      </c>
      <c r="V205" s="203" t="str">
        <f t="shared" si="7"/>
        <v/>
      </c>
    </row>
    <row r="206" spans="1:22" ht="15" customHeight="1" x14ac:dyDescent="0.25">
      <c r="A206" s="128"/>
      <c r="B206" s="129"/>
      <c r="C206" s="129"/>
      <c r="D206" s="129"/>
      <c r="E206" s="130"/>
      <c r="F206" s="129"/>
      <c r="G206" s="129"/>
      <c r="H206" s="210"/>
      <c r="I206" s="131"/>
      <c r="J206" s="210"/>
      <c r="K206" s="131"/>
      <c r="L206" s="131"/>
      <c r="M206" s="131"/>
      <c r="N206" s="131"/>
      <c r="O206" s="130"/>
      <c r="P206" s="210"/>
      <c r="Q206" s="198"/>
      <c r="R206" s="198"/>
      <c r="S206" s="199"/>
      <c r="T206" s="199"/>
      <c r="U206" s="203" t="str">
        <f t="shared" si="6"/>
        <v/>
      </c>
      <c r="V206" s="203" t="str">
        <f t="shared" si="7"/>
        <v/>
      </c>
    </row>
    <row r="207" spans="1:22" ht="15" customHeight="1" x14ac:dyDescent="0.25">
      <c r="A207" s="128"/>
      <c r="B207" s="129"/>
      <c r="C207" s="129"/>
      <c r="D207" s="129"/>
      <c r="E207" s="130"/>
      <c r="F207" s="129"/>
      <c r="G207" s="129"/>
      <c r="H207" s="210"/>
      <c r="I207" s="131"/>
      <c r="J207" s="210"/>
      <c r="K207" s="131"/>
      <c r="L207" s="131"/>
      <c r="M207" s="131"/>
      <c r="N207" s="131"/>
      <c r="O207" s="130"/>
      <c r="P207" s="210"/>
      <c r="Q207" s="198"/>
      <c r="R207" s="198"/>
      <c r="S207" s="199"/>
      <c r="T207" s="199"/>
      <c r="U207" s="203" t="str">
        <f t="shared" si="6"/>
        <v/>
      </c>
      <c r="V207" s="203" t="str">
        <f t="shared" si="7"/>
        <v/>
      </c>
    </row>
    <row r="208" spans="1:22" ht="15" customHeight="1" x14ac:dyDescent="0.25">
      <c r="A208" s="128"/>
      <c r="B208" s="129"/>
      <c r="C208" s="129"/>
      <c r="D208" s="129"/>
      <c r="E208" s="130"/>
      <c r="F208" s="129"/>
      <c r="G208" s="129"/>
      <c r="H208" s="210"/>
      <c r="I208" s="131"/>
      <c r="J208" s="210"/>
      <c r="K208" s="131"/>
      <c r="L208" s="131"/>
      <c r="M208" s="131"/>
      <c r="N208" s="131"/>
      <c r="O208" s="130"/>
      <c r="P208" s="210"/>
      <c r="Q208" s="198"/>
      <c r="R208" s="198"/>
      <c r="S208" s="199"/>
      <c r="T208" s="199"/>
      <c r="U208" s="203" t="str">
        <f t="shared" si="6"/>
        <v/>
      </c>
      <c r="V208" s="203" t="str">
        <f t="shared" si="7"/>
        <v/>
      </c>
    </row>
    <row r="209" spans="1:22" ht="15" customHeight="1" x14ac:dyDescent="0.25">
      <c r="A209" s="128"/>
      <c r="B209" s="129"/>
      <c r="C209" s="129"/>
      <c r="D209" s="129"/>
      <c r="E209" s="130"/>
      <c r="F209" s="129"/>
      <c r="G209" s="129"/>
      <c r="H209" s="210"/>
      <c r="I209" s="131"/>
      <c r="J209" s="210"/>
      <c r="K209" s="131"/>
      <c r="L209" s="131"/>
      <c r="M209" s="131"/>
      <c r="N209" s="131"/>
      <c r="O209" s="130"/>
      <c r="P209" s="210"/>
      <c r="Q209" s="198"/>
      <c r="R209" s="198"/>
      <c r="S209" s="199"/>
      <c r="T209" s="199"/>
      <c r="U209" s="203" t="str">
        <f t="shared" si="6"/>
        <v/>
      </c>
      <c r="V209" s="203" t="str">
        <f t="shared" si="7"/>
        <v/>
      </c>
    </row>
    <row r="210" spans="1:22" ht="15" customHeight="1" x14ac:dyDescent="0.25">
      <c r="A210" s="128"/>
      <c r="B210" s="129"/>
      <c r="C210" s="129"/>
      <c r="D210" s="129"/>
      <c r="E210" s="130"/>
      <c r="F210" s="129"/>
      <c r="G210" s="129"/>
      <c r="H210" s="210"/>
      <c r="I210" s="131"/>
      <c r="J210" s="210"/>
      <c r="K210" s="131"/>
      <c r="L210" s="131"/>
      <c r="M210" s="131"/>
      <c r="N210" s="131"/>
      <c r="O210" s="130"/>
      <c r="P210" s="210"/>
      <c r="Q210" s="198"/>
      <c r="R210" s="198"/>
      <c r="S210" s="199"/>
      <c r="T210" s="199"/>
      <c r="U210" s="203" t="str">
        <f t="shared" si="6"/>
        <v/>
      </c>
      <c r="V210" s="203" t="str">
        <f t="shared" si="7"/>
        <v/>
      </c>
    </row>
    <row r="211" spans="1:22" ht="15" customHeight="1" x14ac:dyDescent="0.25">
      <c r="A211" s="128"/>
      <c r="B211" s="129"/>
      <c r="C211" s="129"/>
      <c r="D211" s="129"/>
      <c r="E211" s="130"/>
      <c r="F211" s="129"/>
      <c r="G211" s="129"/>
      <c r="H211" s="210"/>
      <c r="I211" s="131"/>
      <c r="J211" s="210"/>
      <c r="K211" s="131"/>
      <c r="L211" s="131"/>
      <c r="M211" s="131"/>
      <c r="N211" s="131"/>
      <c r="O211" s="130"/>
      <c r="P211" s="210"/>
      <c r="Q211" s="198"/>
      <c r="R211" s="198"/>
      <c r="S211" s="199"/>
      <c r="T211" s="199"/>
      <c r="U211" s="203" t="str">
        <f t="shared" si="6"/>
        <v/>
      </c>
      <c r="V211" s="203" t="str">
        <f t="shared" si="7"/>
        <v/>
      </c>
    </row>
    <row r="212" spans="1:22" ht="15" customHeight="1" x14ac:dyDescent="0.25">
      <c r="A212" s="128"/>
      <c r="B212" s="129"/>
      <c r="C212" s="129"/>
      <c r="D212" s="129"/>
      <c r="E212" s="130"/>
      <c r="F212" s="129"/>
      <c r="G212" s="129"/>
      <c r="H212" s="210"/>
      <c r="I212" s="131"/>
      <c r="J212" s="210"/>
      <c r="K212" s="131"/>
      <c r="L212" s="131"/>
      <c r="M212" s="131"/>
      <c r="N212" s="131"/>
      <c r="O212" s="130"/>
      <c r="P212" s="210"/>
      <c r="Q212" s="198"/>
      <c r="R212" s="198"/>
      <c r="S212" s="199"/>
      <c r="T212" s="199"/>
      <c r="U212" s="203" t="str">
        <f t="shared" si="6"/>
        <v/>
      </c>
      <c r="V212" s="203" t="str">
        <f t="shared" si="7"/>
        <v/>
      </c>
    </row>
    <row r="213" spans="1:22" ht="15" customHeight="1" x14ac:dyDescent="0.25">
      <c r="A213" s="128"/>
      <c r="B213" s="129"/>
      <c r="C213" s="129"/>
      <c r="D213" s="129"/>
      <c r="E213" s="130"/>
      <c r="F213" s="129"/>
      <c r="G213" s="129"/>
      <c r="H213" s="210"/>
      <c r="I213" s="131"/>
      <c r="J213" s="210"/>
      <c r="K213" s="131"/>
      <c r="L213" s="131"/>
      <c r="M213" s="131"/>
      <c r="N213" s="131"/>
      <c r="O213" s="130"/>
      <c r="P213" s="210"/>
      <c r="Q213" s="198"/>
      <c r="R213" s="198"/>
      <c r="S213" s="199"/>
      <c r="T213" s="199"/>
      <c r="U213" s="203" t="str">
        <f t="shared" si="6"/>
        <v/>
      </c>
      <c r="V213" s="203" t="str">
        <f t="shared" si="7"/>
        <v/>
      </c>
    </row>
    <row r="214" spans="1:22" ht="15" customHeight="1" x14ac:dyDescent="0.25">
      <c r="A214" s="128"/>
      <c r="B214" s="129"/>
      <c r="C214" s="129"/>
      <c r="D214" s="129"/>
      <c r="E214" s="130"/>
      <c r="F214" s="129"/>
      <c r="G214" s="129"/>
      <c r="H214" s="210"/>
      <c r="I214" s="131"/>
      <c r="J214" s="210"/>
      <c r="K214" s="131"/>
      <c r="L214" s="131"/>
      <c r="M214" s="131"/>
      <c r="N214" s="131"/>
      <c r="O214" s="130"/>
      <c r="P214" s="210"/>
      <c r="Q214" s="198"/>
      <c r="R214" s="198"/>
      <c r="S214" s="199"/>
      <c r="T214" s="199"/>
      <c r="U214" s="203" t="str">
        <f t="shared" si="6"/>
        <v/>
      </c>
      <c r="V214" s="203" t="str">
        <f t="shared" si="7"/>
        <v/>
      </c>
    </row>
    <row r="215" spans="1:22" ht="15" customHeight="1" x14ac:dyDescent="0.25">
      <c r="A215" s="128"/>
      <c r="B215" s="129"/>
      <c r="C215" s="129"/>
      <c r="D215" s="129"/>
      <c r="E215" s="130"/>
      <c r="F215" s="129"/>
      <c r="G215" s="129"/>
      <c r="H215" s="210"/>
      <c r="I215" s="131"/>
      <c r="J215" s="210"/>
      <c r="K215" s="131"/>
      <c r="L215" s="131"/>
      <c r="M215" s="131"/>
      <c r="N215" s="131"/>
      <c r="O215" s="130"/>
      <c r="P215" s="210"/>
      <c r="Q215" s="198"/>
      <c r="R215" s="198"/>
      <c r="S215" s="199"/>
      <c r="T215" s="199"/>
      <c r="U215" s="203" t="str">
        <f t="shared" si="6"/>
        <v/>
      </c>
      <c r="V215" s="203" t="str">
        <f t="shared" si="7"/>
        <v/>
      </c>
    </row>
    <row r="216" spans="1:22" ht="15" customHeight="1" x14ac:dyDescent="0.25">
      <c r="A216" s="128"/>
      <c r="B216" s="129"/>
      <c r="C216" s="129"/>
      <c r="D216" s="129"/>
      <c r="E216" s="130"/>
      <c r="F216" s="129"/>
      <c r="G216" s="129"/>
      <c r="H216" s="210"/>
      <c r="I216" s="131"/>
      <c r="J216" s="210"/>
      <c r="K216" s="131"/>
      <c r="L216" s="131"/>
      <c r="M216" s="131"/>
      <c r="N216" s="131"/>
      <c r="O216" s="130"/>
      <c r="P216" s="210"/>
      <c r="Q216" s="198"/>
      <c r="R216" s="198"/>
      <c r="S216" s="199"/>
      <c r="T216" s="199"/>
      <c r="U216" s="203" t="str">
        <f t="shared" si="6"/>
        <v/>
      </c>
      <c r="V216" s="203" t="str">
        <f t="shared" si="7"/>
        <v/>
      </c>
    </row>
    <row r="217" spans="1:22" ht="15" customHeight="1" x14ac:dyDescent="0.25">
      <c r="A217" s="128"/>
      <c r="B217" s="129"/>
      <c r="C217" s="129"/>
      <c r="D217" s="129"/>
      <c r="E217" s="130"/>
      <c r="F217" s="129"/>
      <c r="G217" s="129"/>
      <c r="H217" s="210"/>
      <c r="I217" s="131"/>
      <c r="J217" s="210"/>
      <c r="K217" s="131"/>
      <c r="L217" s="131"/>
      <c r="M217" s="131"/>
      <c r="N217" s="131"/>
      <c r="O217" s="130"/>
      <c r="P217" s="210"/>
      <c r="Q217" s="198"/>
      <c r="R217" s="198"/>
      <c r="S217" s="199"/>
      <c r="T217" s="199"/>
      <c r="U217" s="203" t="str">
        <f t="shared" si="6"/>
        <v/>
      </c>
      <c r="V217" s="203" t="str">
        <f t="shared" si="7"/>
        <v/>
      </c>
    </row>
    <row r="218" spans="1:22" ht="15" customHeight="1" x14ac:dyDescent="0.25">
      <c r="A218" s="128"/>
      <c r="B218" s="129"/>
      <c r="C218" s="129"/>
      <c r="D218" s="129"/>
      <c r="E218" s="130"/>
      <c r="F218" s="129"/>
      <c r="G218" s="129"/>
      <c r="H218" s="210"/>
      <c r="I218" s="131"/>
      <c r="J218" s="210"/>
      <c r="K218" s="131"/>
      <c r="L218" s="131"/>
      <c r="M218" s="131"/>
      <c r="N218" s="131"/>
      <c r="O218" s="130"/>
      <c r="P218" s="210"/>
      <c r="Q218" s="198"/>
      <c r="R218" s="198"/>
      <c r="S218" s="199"/>
      <c r="T218" s="199"/>
      <c r="U218" s="203" t="str">
        <f t="shared" si="6"/>
        <v/>
      </c>
      <c r="V218" s="203" t="str">
        <f t="shared" si="7"/>
        <v/>
      </c>
    </row>
    <row r="219" spans="1:22" ht="15" customHeight="1" x14ac:dyDescent="0.25">
      <c r="A219" s="128"/>
      <c r="B219" s="129"/>
      <c r="C219" s="129"/>
      <c r="D219" s="129"/>
      <c r="E219" s="130"/>
      <c r="F219" s="129"/>
      <c r="G219" s="129"/>
      <c r="H219" s="210"/>
      <c r="I219" s="131"/>
      <c r="J219" s="210"/>
      <c r="K219" s="131"/>
      <c r="L219" s="131"/>
      <c r="M219" s="131"/>
      <c r="N219" s="131"/>
      <c r="O219" s="130"/>
      <c r="P219" s="210"/>
      <c r="Q219" s="198"/>
      <c r="R219" s="198"/>
      <c r="S219" s="199"/>
      <c r="T219" s="199"/>
      <c r="U219" s="203" t="str">
        <f t="shared" si="6"/>
        <v/>
      </c>
      <c r="V219" s="203" t="str">
        <f t="shared" si="7"/>
        <v/>
      </c>
    </row>
    <row r="220" spans="1:22" ht="15" customHeight="1" x14ac:dyDescent="0.25">
      <c r="A220" s="128"/>
      <c r="B220" s="129"/>
      <c r="C220" s="129"/>
      <c r="D220" s="129"/>
      <c r="E220" s="130"/>
      <c r="F220" s="129"/>
      <c r="G220" s="129"/>
      <c r="H220" s="210"/>
      <c r="I220" s="131"/>
      <c r="J220" s="210"/>
      <c r="K220" s="131"/>
      <c r="L220" s="131"/>
      <c r="M220" s="131"/>
      <c r="N220" s="131"/>
      <c r="O220" s="130"/>
      <c r="P220" s="210"/>
      <c r="Q220" s="198"/>
      <c r="R220" s="198"/>
      <c r="S220" s="199"/>
      <c r="T220" s="199"/>
      <c r="U220" s="203" t="str">
        <f t="shared" si="6"/>
        <v/>
      </c>
      <c r="V220" s="203" t="str">
        <f t="shared" si="7"/>
        <v/>
      </c>
    </row>
    <row r="221" spans="1:22" ht="15" customHeight="1" x14ac:dyDescent="0.25">
      <c r="A221" s="128"/>
      <c r="B221" s="129"/>
      <c r="C221" s="129"/>
      <c r="D221" s="129"/>
      <c r="E221" s="130"/>
      <c r="F221" s="129"/>
      <c r="G221" s="129"/>
      <c r="H221" s="210"/>
      <c r="I221" s="131"/>
      <c r="J221" s="210"/>
      <c r="K221" s="131"/>
      <c r="L221" s="131"/>
      <c r="M221" s="131"/>
      <c r="N221" s="131"/>
      <c r="O221" s="130"/>
      <c r="P221" s="210"/>
      <c r="Q221" s="198"/>
      <c r="R221" s="198"/>
      <c r="S221" s="199"/>
      <c r="T221" s="199"/>
      <c r="U221" s="203" t="str">
        <f t="shared" si="6"/>
        <v/>
      </c>
      <c r="V221" s="203" t="str">
        <f t="shared" si="7"/>
        <v/>
      </c>
    </row>
    <row r="222" spans="1:22" ht="15" customHeight="1" x14ac:dyDescent="0.25">
      <c r="A222" s="128"/>
      <c r="B222" s="129"/>
      <c r="C222" s="129"/>
      <c r="D222" s="129"/>
      <c r="E222" s="130"/>
      <c r="F222" s="129"/>
      <c r="G222" s="129"/>
      <c r="H222" s="210"/>
      <c r="I222" s="131"/>
      <c r="J222" s="210"/>
      <c r="K222" s="131"/>
      <c r="L222" s="131"/>
      <c r="M222" s="131"/>
      <c r="N222" s="131"/>
      <c r="O222" s="130"/>
      <c r="P222" s="210"/>
      <c r="Q222" s="198"/>
      <c r="R222" s="198"/>
      <c r="S222" s="199"/>
      <c r="T222" s="199"/>
      <c r="U222" s="203" t="str">
        <f t="shared" si="6"/>
        <v/>
      </c>
      <c r="V222" s="203" t="str">
        <f t="shared" si="7"/>
        <v/>
      </c>
    </row>
    <row r="223" spans="1:22" ht="15" customHeight="1" x14ac:dyDescent="0.25">
      <c r="A223" s="128"/>
      <c r="B223" s="129"/>
      <c r="C223" s="129"/>
      <c r="D223" s="129"/>
      <c r="E223" s="130"/>
      <c r="F223" s="129"/>
      <c r="G223" s="129"/>
      <c r="H223" s="210"/>
      <c r="I223" s="131"/>
      <c r="J223" s="210"/>
      <c r="K223" s="131"/>
      <c r="L223" s="131"/>
      <c r="M223" s="131"/>
      <c r="N223" s="131"/>
      <c r="O223" s="130"/>
      <c r="P223" s="210"/>
      <c r="Q223" s="198"/>
      <c r="R223" s="198"/>
      <c r="S223" s="199"/>
      <c r="T223" s="199"/>
      <c r="U223" s="203" t="str">
        <f t="shared" si="6"/>
        <v/>
      </c>
      <c r="V223" s="203" t="str">
        <f t="shared" si="7"/>
        <v/>
      </c>
    </row>
    <row r="224" spans="1:22" ht="15" customHeight="1" x14ac:dyDescent="0.25">
      <c r="A224" s="128"/>
      <c r="B224" s="129"/>
      <c r="C224" s="129"/>
      <c r="D224" s="129"/>
      <c r="E224" s="130"/>
      <c r="F224" s="129"/>
      <c r="G224" s="129"/>
      <c r="H224" s="210"/>
      <c r="I224" s="131"/>
      <c r="J224" s="210"/>
      <c r="K224" s="131"/>
      <c r="L224" s="131"/>
      <c r="M224" s="131"/>
      <c r="N224" s="131"/>
      <c r="O224" s="130"/>
      <c r="P224" s="210"/>
      <c r="Q224" s="198"/>
      <c r="R224" s="198"/>
      <c r="S224" s="199"/>
      <c r="T224" s="199"/>
      <c r="U224" s="203" t="str">
        <f t="shared" si="6"/>
        <v/>
      </c>
      <c r="V224" s="203" t="str">
        <f t="shared" si="7"/>
        <v/>
      </c>
    </row>
    <row r="225" spans="1:22" ht="15" customHeight="1" x14ac:dyDescent="0.25">
      <c r="A225" s="128"/>
      <c r="B225" s="129"/>
      <c r="C225" s="129"/>
      <c r="D225" s="129"/>
      <c r="E225" s="130"/>
      <c r="F225" s="129"/>
      <c r="G225" s="129"/>
      <c r="H225" s="210"/>
      <c r="I225" s="131"/>
      <c r="J225" s="210"/>
      <c r="K225" s="131"/>
      <c r="L225" s="131"/>
      <c r="M225" s="131"/>
      <c r="N225" s="131"/>
      <c r="O225" s="130"/>
      <c r="P225" s="210"/>
      <c r="Q225" s="198"/>
      <c r="R225" s="198"/>
      <c r="S225" s="199"/>
      <c r="T225" s="199"/>
      <c r="U225" s="203" t="str">
        <f t="shared" si="6"/>
        <v/>
      </c>
      <c r="V225" s="203" t="str">
        <f t="shared" si="7"/>
        <v/>
      </c>
    </row>
    <row r="226" spans="1:22" ht="15" customHeight="1" x14ac:dyDescent="0.25">
      <c r="A226" s="128"/>
      <c r="B226" s="129"/>
      <c r="C226" s="129"/>
      <c r="D226" s="129"/>
      <c r="E226" s="130"/>
      <c r="F226" s="129"/>
      <c r="G226" s="129"/>
      <c r="H226" s="210"/>
      <c r="I226" s="131"/>
      <c r="J226" s="210"/>
      <c r="K226" s="131"/>
      <c r="L226" s="131"/>
      <c r="M226" s="131"/>
      <c r="N226" s="131"/>
      <c r="O226" s="130"/>
      <c r="P226" s="210"/>
      <c r="Q226" s="198"/>
      <c r="R226" s="198"/>
      <c r="S226" s="199"/>
      <c r="T226" s="199"/>
      <c r="U226" s="203" t="str">
        <f t="shared" si="6"/>
        <v/>
      </c>
      <c r="V226" s="203" t="str">
        <f t="shared" si="7"/>
        <v/>
      </c>
    </row>
    <row r="227" spans="1:22" ht="15" customHeight="1" x14ac:dyDescent="0.25">
      <c r="A227" s="128"/>
      <c r="B227" s="129"/>
      <c r="C227" s="129"/>
      <c r="D227" s="129"/>
      <c r="E227" s="130"/>
      <c r="F227" s="129"/>
      <c r="G227" s="129"/>
      <c r="H227" s="210"/>
      <c r="I227" s="131"/>
      <c r="J227" s="210"/>
      <c r="K227" s="131"/>
      <c r="L227" s="131"/>
      <c r="M227" s="131"/>
      <c r="N227" s="131"/>
      <c r="O227" s="130"/>
      <c r="P227" s="210"/>
      <c r="Q227" s="198"/>
      <c r="R227" s="198"/>
      <c r="S227" s="199"/>
      <c r="T227" s="199"/>
      <c r="U227" s="203" t="str">
        <f t="shared" si="6"/>
        <v/>
      </c>
      <c r="V227" s="203" t="str">
        <f t="shared" si="7"/>
        <v/>
      </c>
    </row>
    <row r="228" spans="1:22" ht="15" customHeight="1" x14ac:dyDescent="0.25">
      <c r="A228" s="128"/>
      <c r="B228" s="129"/>
      <c r="C228" s="129"/>
      <c r="D228" s="129"/>
      <c r="E228" s="130"/>
      <c r="F228" s="129"/>
      <c r="G228" s="129"/>
      <c r="H228" s="210"/>
      <c r="I228" s="131"/>
      <c r="J228" s="210"/>
      <c r="K228" s="131"/>
      <c r="L228" s="131"/>
      <c r="M228" s="131"/>
      <c r="N228" s="131"/>
      <c r="O228" s="130"/>
      <c r="P228" s="210"/>
      <c r="Q228" s="198"/>
      <c r="R228" s="198"/>
      <c r="S228" s="199"/>
      <c r="T228" s="199"/>
      <c r="U228" s="203" t="str">
        <f t="shared" si="6"/>
        <v/>
      </c>
      <c r="V228" s="203" t="str">
        <f t="shared" si="7"/>
        <v/>
      </c>
    </row>
    <row r="229" spans="1:22" ht="15" customHeight="1" x14ac:dyDescent="0.25">
      <c r="A229" s="128"/>
      <c r="B229" s="129"/>
      <c r="C229" s="129"/>
      <c r="D229" s="129"/>
      <c r="E229" s="130"/>
      <c r="F229" s="129"/>
      <c r="G229" s="129"/>
      <c r="H229" s="210"/>
      <c r="I229" s="131"/>
      <c r="J229" s="210"/>
      <c r="K229" s="131"/>
      <c r="L229" s="131"/>
      <c r="M229" s="131"/>
      <c r="N229" s="131"/>
      <c r="O229" s="130"/>
      <c r="P229" s="210"/>
      <c r="Q229" s="198"/>
      <c r="R229" s="198"/>
      <c r="S229" s="199"/>
      <c r="T229" s="199"/>
      <c r="U229" s="203" t="str">
        <f t="shared" si="6"/>
        <v/>
      </c>
      <c r="V229" s="203" t="str">
        <f t="shared" si="7"/>
        <v/>
      </c>
    </row>
    <row r="230" spans="1:22" ht="15" customHeight="1" x14ac:dyDescent="0.25">
      <c r="A230" s="128"/>
      <c r="B230" s="129"/>
      <c r="C230" s="129"/>
      <c r="D230" s="129"/>
      <c r="E230" s="130"/>
      <c r="F230" s="129"/>
      <c r="G230" s="129"/>
      <c r="H230" s="210"/>
      <c r="I230" s="131"/>
      <c r="J230" s="210"/>
      <c r="K230" s="131"/>
      <c r="L230" s="131"/>
      <c r="M230" s="131"/>
      <c r="N230" s="131"/>
      <c r="O230" s="130"/>
      <c r="P230" s="210"/>
      <c r="Q230" s="198"/>
      <c r="R230" s="198"/>
      <c r="S230" s="199"/>
      <c r="T230" s="199"/>
      <c r="U230" s="203" t="str">
        <f t="shared" si="6"/>
        <v/>
      </c>
      <c r="V230" s="203" t="str">
        <f t="shared" si="7"/>
        <v/>
      </c>
    </row>
    <row r="231" spans="1:22" ht="15" customHeight="1" x14ac:dyDescent="0.25">
      <c r="A231" s="128"/>
      <c r="B231" s="129"/>
      <c r="C231" s="129"/>
      <c r="D231" s="129"/>
      <c r="E231" s="130"/>
      <c r="F231" s="129"/>
      <c r="G231" s="129"/>
      <c r="H231" s="210"/>
      <c r="I231" s="131"/>
      <c r="J231" s="210"/>
      <c r="K231" s="131"/>
      <c r="L231" s="131"/>
      <c r="M231" s="131"/>
      <c r="N231" s="131"/>
      <c r="O231" s="130"/>
      <c r="P231" s="210"/>
      <c r="Q231" s="198"/>
      <c r="R231" s="198"/>
      <c r="S231" s="199"/>
      <c r="T231" s="199"/>
      <c r="U231" s="203" t="str">
        <f t="shared" si="6"/>
        <v/>
      </c>
      <c r="V231" s="203" t="str">
        <f t="shared" si="7"/>
        <v/>
      </c>
    </row>
    <row r="232" spans="1:22" ht="15" customHeight="1" x14ac:dyDescent="0.25">
      <c r="A232" s="128"/>
      <c r="B232" s="129"/>
      <c r="C232" s="129"/>
      <c r="D232" s="129"/>
      <c r="E232" s="130"/>
      <c r="F232" s="129"/>
      <c r="G232" s="129"/>
      <c r="H232" s="210"/>
      <c r="I232" s="131"/>
      <c r="J232" s="210"/>
      <c r="K232" s="131"/>
      <c r="L232" s="131"/>
      <c r="M232" s="131"/>
      <c r="N232" s="131"/>
      <c r="O232" s="130"/>
      <c r="P232" s="210"/>
      <c r="Q232" s="198"/>
      <c r="R232" s="198"/>
      <c r="S232" s="199"/>
      <c r="T232" s="199"/>
      <c r="U232" s="203" t="str">
        <f t="shared" si="6"/>
        <v/>
      </c>
      <c r="V232" s="203" t="str">
        <f t="shared" si="7"/>
        <v/>
      </c>
    </row>
    <row r="233" spans="1:22" ht="15" customHeight="1" x14ac:dyDescent="0.25">
      <c r="A233" s="128"/>
      <c r="B233" s="129"/>
      <c r="C233" s="129"/>
      <c r="D233" s="129"/>
      <c r="E233" s="130"/>
      <c r="F233" s="129"/>
      <c r="G233" s="129"/>
      <c r="H233" s="210"/>
      <c r="I233" s="131"/>
      <c r="J233" s="210"/>
      <c r="K233" s="131"/>
      <c r="L233" s="131"/>
      <c r="M233" s="131"/>
      <c r="N233" s="131"/>
      <c r="O233" s="130"/>
      <c r="P233" s="210"/>
      <c r="Q233" s="198"/>
      <c r="R233" s="198"/>
      <c r="S233" s="199"/>
      <c r="T233" s="199"/>
      <c r="U233" s="203" t="str">
        <f t="shared" si="6"/>
        <v/>
      </c>
      <c r="V233" s="203" t="str">
        <f t="shared" si="7"/>
        <v/>
      </c>
    </row>
    <row r="234" spans="1:22" ht="15" customHeight="1" x14ac:dyDescent="0.25">
      <c r="A234" s="128"/>
      <c r="B234" s="129"/>
      <c r="C234" s="129"/>
      <c r="D234" s="129"/>
      <c r="E234" s="130"/>
      <c r="F234" s="129"/>
      <c r="G234" s="129"/>
      <c r="H234" s="210"/>
      <c r="I234" s="131"/>
      <c r="J234" s="210"/>
      <c r="K234" s="131"/>
      <c r="L234" s="131"/>
      <c r="M234" s="131"/>
      <c r="N234" s="131"/>
      <c r="O234" s="130"/>
      <c r="P234" s="210"/>
      <c r="Q234" s="198"/>
      <c r="R234" s="198"/>
      <c r="S234" s="199"/>
      <c r="T234" s="199"/>
      <c r="U234" s="203" t="str">
        <f t="shared" si="6"/>
        <v/>
      </c>
      <c r="V234" s="203" t="str">
        <f t="shared" si="7"/>
        <v/>
      </c>
    </row>
    <row r="235" spans="1:22" ht="15" customHeight="1" x14ac:dyDescent="0.25">
      <c r="A235" s="128"/>
      <c r="B235" s="129"/>
      <c r="C235" s="129"/>
      <c r="D235" s="129"/>
      <c r="E235" s="130"/>
      <c r="F235" s="129"/>
      <c r="G235" s="129"/>
      <c r="H235" s="210"/>
      <c r="I235" s="131"/>
      <c r="J235" s="210"/>
      <c r="K235" s="131"/>
      <c r="L235" s="131"/>
      <c r="M235" s="131"/>
      <c r="N235" s="131"/>
      <c r="O235" s="130"/>
      <c r="P235" s="210"/>
      <c r="Q235" s="198"/>
      <c r="R235" s="198"/>
      <c r="S235" s="199"/>
      <c r="T235" s="199"/>
      <c r="U235" s="203" t="str">
        <f t="shared" si="6"/>
        <v/>
      </c>
      <c r="V235" s="203" t="str">
        <f t="shared" si="7"/>
        <v/>
      </c>
    </row>
    <row r="236" spans="1:22" ht="15" customHeight="1" x14ac:dyDescent="0.25">
      <c r="A236" s="128"/>
      <c r="B236" s="129"/>
      <c r="C236" s="129"/>
      <c r="D236" s="129"/>
      <c r="E236" s="130"/>
      <c r="F236" s="129"/>
      <c r="G236" s="129"/>
      <c r="H236" s="210"/>
      <c r="I236" s="131"/>
      <c r="J236" s="210"/>
      <c r="K236" s="131"/>
      <c r="L236" s="131"/>
      <c r="M236" s="131"/>
      <c r="N236" s="131"/>
      <c r="O236" s="130"/>
      <c r="P236" s="210"/>
      <c r="Q236" s="198"/>
      <c r="R236" s="198"/>
      <c r="S236" s="199"/>
      <c r="T236" s="199"/>
      <c r="U236" s="203" t="str">
        <f t="shared" si="6"/>
        <v/>
      </c>
      <c r="V236" s="203" t="str">
        <f t="shared" si="7"/>
        <v/>
      </c>
    </row>
    <row r="237" spans="1:22" ht="15" customHeight="1" x14ac:dyDescent="0.25">
      <c r="A237" s="128"/>
      <c r="B237" s="129"/>
      <c r="C237" s="129"/>
      <c r="D237" s="129"/>
      <c r="E237" s="130"/>
      <c r="F237" s="129"/>
      <c r="G237" s="129"/>
      <c r="H237" s="210"/>
      <c r="I237" s="131"/>
      <c r="J237" s="210"/>
      <c r="K237" s="131"/>
      <c r="L237" s="131"/>
      <c r="M237" s="131"/>
      <c r="N237" s="131"/>
      <c r="O237" s="130"/>
      <c r="P237" s="210"/>
      <c r="Q237" s="198"/>
      <c r="R237" s="198"/>
      <c r="S237" s="199"/>
      <c r="T237" s="199"/>
      <c r="U237" s="203" t="str">
        <f t="shared" si="6"/>
        <v/>
      </c>
      <c r="V237" s="203" t="str">
        <f t="shared" si="7"/>
        <v/>
      </c>
    </row>
    <row r="238" spans="1:22" ht="15" customHeight="1" x14ac:dyDescent="0.25">
      <c r="A238" s="128"/>
      <c r="B238" s="129"/>
      <c r="C238" s="129"/>
      <c r="D238" s="129"/>
      <c r="E238" s="130"/>
      <c r="F238" s="129"/>
      <c r="G238" s="129"/>
      <c r="H238" s="210"/>
      <c r="I238" s="131"/>
      <c r="J238" s="210"/>
      <c r="K238" s="131"/>
      <c r="L238" s="131"/>
      <c r="M238" s="131"/>
      <c r="N238" s="131"/>
      <c r="O238" s="130"/>
      <c r="P238" s="210"/>
      <c r="Q238" s="198"/>
      <c r="R238" s="198"/>
      <c r="S238" s="199"/>
      <c r="T238" s="199"/>
      <c r="U238" s="203" t="str">
        <f t="shared" si="6"/>
        <v/>
      </c>
      <c r="V238" s="203" t="str">
        <f t="shared" si="7"/>
        <v/>
      </c>
    </row>
    <row r="239" spans="1:22" ht="15" customHeight="1" x14ac:dyDescent="0.25">
      <c r="A239" s="128"/>
      <c r="B239" s="129"/>
      <c r="C239" s="129"/>
      <c r="D239" s="129"/>
      <c r="E239" s="130"/>
      <c r="F239" s="129"/>
      <c r="G239" s="129"/>
      <c r="H239" s="210"/>
      <c r="I239" s="131"/>
      <c r="J239" s="210"/>
      <c r="K239" s="131"/>
      <c r="L239" s="131"/>
      <c r="M239" s="131"/>
      <c r="N239" s="131"/>
      <c r="O239" s="130"/>
      <c r="P239" s="210"/>
      <c r="Q239" s="198"/>
      <c r="R239" s="198"/>
      <c r="S239" s="199"/>
      <c r="T239" s="199"/>
      <c r="U239" s="203" t="str">
        <f t="shared" si="6"/>
        <v/>
      </c>
      <c r="V239" s="203" t="str">
        <f t="shared" si="7"/>
        <v/>
      </c>
    </row>
    <row r="240" spans="1:22" ht="15" customHeight="1" x14ac:dyDescent="0.25">
      <c r="A240" s="128"/>
      <c r="B240" s="129"/>
      <c r="C240" s="129"/>
      <c r="D240" s="129"/>
      <c r="E240" s="130"/>
      <c r="F240" s="129"/>
      <c r="G240" s="129"/>
      <c r="H240" s="210"/>
      <c r="I240" s="131"/>
      <c r="J240" s="210"/>
      <c r="K240" s="131"/>
      <c r="L240" s="131"/>
      <c r="M240" s="131"/>
      <c r="N240" s="131"/>
      <c r="O240" s="130"/>
      <c r="P240" s="210"/>
      <c r="Q240" s="198"/>
      <c r="R240" s="198"/>
      <c r="S240" s="199"/>
      <c r="T240" s="199"/>
      <c r="U240" s="203" t="str">
        <f t="shared" si="6"/>
        <v/>
      </c>
      <c r="V240" s="203" t="str">
        <f t="shared" si="7"/>
        <v/>
      </c>
    </row>
    <row r="241" spans="1:22" ht="15" customHeight="1" x14ac:dyDescent="0.25">
      <c r="A241" s="128"/>
      <c r="B241" s="129"/>
      <c r="C241" s="129"/>
      <c r="D241" s="129"/>
      <c r="E241" s="130"/>
      <c r="F241" s="129"/>
      <c r="G241" s="129"/>
      <c r="H241" s="210"/>
      <c r="I241" s="131"/>
      <c r="J241" s="210"/>
      <c r="K241" s="131"/>
      <c r="L241" s="131"/>
      <c r="M241" s="131"/>
      <c r="N241" s="131"/>
      <c r="O241" s="130"/>
      <c r="P241" s="210"/>
      <c r="Q241" s="198"/>
      <c r="R241" s="198"/>
      <c r="S241" s="199"/>
      <c r="T241" s="199"/>
      <c r="U241" s="203" t="str">
        <f t="shared" si="6"/>
        <v/>
      </c>
      <c r="V241" s="203" t="str">
        <f t="shared" si="7"/>
        <v/>
      </c>
    </row>
    <row r="242" spans="1:22" ht="15" customHeight="1" x14ac:dyDescent="0.25">
      <c r="A242" s="128"/>
      <c r="B242" s="129"/>
      <c r="C242" s="129"/>
      <c r="D242" s="129"/>
      <c r="E242" s="130"/>
      <c r="F242" s="129"/>
      <c r="G242" s="129"/>
      <c r="H242" s="210"/>
      <c r="I242" s="131"/>
      <c r="J242" s="210"/>
      <c r="K242" s="131"/>
      <c r="L242" s="131"/>
      <c r="M242" s="131"/>
      <c r="N242" s="131"/>
      <c r="O242" s="130"/>
      <c r="P242" s="210"/>
      <c r="Q242" s="198"/>
      <c r="R242" s="198"/>
      <c r="S242" s="199"/>
      <c r="T242" s="199"/>
      <c r="U242" s="203" t="str">
        <f t="shared" si="6"/>
        <v/>
      </c>
      <c r="V242" s="203" t="str">
        <f t="shared" si="7"/>
        <v/>
      </c>
    </row>
    <row r="243" spans="1:22" ht="15" customHeight="1" x14ac:dyDescent="0.25">
      <c r="A243" s="128"/>
      <c r="B243" s="129"/>
      <c r="C243" s="129"/>
      <c r="D243" s="129"/>
      <c r="E243" s="130"/>
      <c r="F243" s="129"/>
      <c r="G243" s="129"/>
      <c r="H243" s="210"/>
      <c r="I243" s="131"/>
      <c r="J243" s="210"/>
      <c r="K243" s="131"/>
      <c r="L243" s="131"/>
      <c r="M243" s="131"/>
      <c r="N243" s="131"/>
      <c r="O243" s="130"/>
      <c r="P243" s="210"/>
      <c r="Q243" s="198"/>
      <c r="R243" s="198"/>
      <c r="S243" s="199"/>
      <c r="T243" s="199"/>
      <c r="U243" s="203" t="str">
        <f t="shared" si="6"/>
        <v/>
      </c>
      <c r="V243" s="203" t="str">
        <f t="shared" si="7"/>
        <v/>
      </c>
    </row>
    <row r="244" spans="1:22" ht="15" customHeight="1" x14ac:dyDescent="0.25">
      <c r="A244" s="128"/>
      <c r="B244" s="129"/>
      <c r="C244" s="129"/>
      <c r="D244" s="129"/>
      <c r="E244" s="130"/>
      <c r="F244" s="129"/>
      <c r="G244" s="129"/>
      <c r="H244" s="210"/>
      <c r="I244" s="131"/>
      <c r="J244" s="210"/>
      <c r="K244" s="131"/>
      <c r="L244" s="131"/>
      <c r="M244" s="131"/>
      <c r="N244" s="131"/>
      <c r="O244" s="130"/>
      <c r="P244" s="210"/>
      <c r="Q244" s="198"/>
      <c r="R244" s="198"/>
      <c r="S244" s="199"/>
      <c r="T244" s="199"/>
      <c r="U244" s="203" t="str">
        <f t="shared" si="6"/>
        <v/>
      </c>
      <c r="V244" s="203" t="str">
        <f t="shared" si="7"/>
        <v/>
      </c>
    </row>
    <row r="245" spans="1:22" ht="15" customHeight="1" x14ac:dyDescent="0.25">
      <c r="A245" s="128"/>
      <c r="B245" s="129"/>
      <c r="C245" s="129"/>
      <c r="D245" s="129"/>
      <c r="E245" s="130"/>
      <c r="F245" s="129"/>
      <c r="G245" s="129"/>
      <c r="H245" s="210"/>
      <c r="I245" s="131"/>
      <c r="J245" s="210"/>
      <c r="K245" s="131"/>
      <c r="L245" s="131"/>
      <c r="M245" s="131"/>
      <c r="N245" s="131"/>
      <c r="O245" s="130"/>
      <c r="P245" s="210"/>
      <c r="Q245" s="198"/>
      <c r="R245" s="198"/>
      <c r="S245" s="199"/>
      <c r="T245" s="199"/>
      <c r="U245" s="203" t="str">
        <f t="shared" si="6"/>
        <v/>
      </c>
      <c r="V245" s="203" t="str">
        <f t="shared" si="7"/>
        <v/>
      </c>
    </row>
    <row r="246" spans="1:22" ht="15" customHeight="1" x14ac:dyDescent="0.25">
      <c r="A246" s="128"/>
      <c r="B246" s="129"/>
      <c r="C246" s="129"/>
      <c r="D246" s="129"/>
      <c r="E246" s="130"/>
      <c r="F246" s="129"/>
      <c r="G246" s="129"/>
      <c r="H246" s="210"/>
      <c r="I246" s="131"/>
      <c r="J246" s="210"/>
      <c r="K246" s="131"/>
      <c r="L246" s="131"/>
      <c r="M246" s="131"/>
      <c r="N246" s="131"/>
      <c r="O246" s="130"/>
      <c r="P246" s="210"/>
      <c r="Q246" s="198"/>
      <c r="R246" s="198"/>
      <c r="S246" s="199"/>
      <c r="T246" s="199"/>
      <c r="U246" s="203" t="str">
        <f t="shared" si="6"/>
        <v/>
      </c>
      <c r="V246" s="203" t="str">
        <f t="shared" si="7"/>
        <v/>
      </c>
    </row>
    <row r="247" spans="1:22" ht="15" customHeight="1" x14ac:dyDescent="0.25">
      <c r="A247" s="128"/>
      <c r="B247" s="129"/>
      <c r="C247" s="129"/>
      <c r="D247" s="129"/>
      <c r="E247" s="130"/>
      <c r="F247" s="129"/>
      <c r="G247" s="129"/>
      <c r="H247" s="210"/>
      <c r="I247" s="131"/>
      <c r="J247" s="210"/>
      <c r="K247" s="131"/>
      <c r="L247" s="131"/>
      <c r="M247" s="131"/>
      <c r="N247" s="131"/>
      <c r="O247" s="130"/>
      <c r="P247" s="210"/>
      <c r="Q247" s="198"/>
      <c r="R247" s="198"/>
      <c r="S247" s="199"/>
      <c r="T247" s="199"/>
      <c r="U247" s="203" t="str">
        <f t="shared" si="6"/>
        <v/>
      </c>
      <c r="V247" s="203" t="str">
        <f t="shared" si="7"/>
        <v/>
      </c>
    </row>
    <row r="248" spans="1:22" ht="15" customHeight="1" x14ac:dyDescent="0.25">
      <c r="A248" s="128"/>
      <c r="B248" s="129"/>
      <c r="C248" s="129"/>
      <c r="D248" s="129"/>
      <c r="E248" s="130"/>
      <c r="F248" s="129"/>
      <c r="G248" s="129"/>
      <c r="H248" s="210"/>
      <c r="I248" s="131"/>
      <c r="J248" s="210"/>
      <c r="K248" s="131"/>
      <c r="L248" s="131"/>
      <c r="M248" s="131"/>
      <c r="N248" s="131"/>
      <c r="O248" s="130"/>
      <c r="P248" s="210"/>
      <c r="Q248" s="198"/>
      <c r="R248" s="198"/>
      <c r="S248" s="199"/>
      <c r="T248" s="199"/>
      <c r="U248" s="203" t="str">
        <f t="shared" si="6"/>
        <v/>
      </c>
      <c r="V248" s="203" t="str">
        <f t="shared" si="7"/>
        <v/>
      </c>
    </row>
    <row r="249" spans="1:22" ht="15" customHeight="1" x14ac:dyDescent="0.25">
      <c r="A249" s="128"/>
      <c r="B249" s="129"/>
      <c r="C249" s="129"/>
      <c r="D249" s="129"/>
      <c r="E249" s="130"/>
      <c r="F249" s="129"/>
      <c r="G249" s="129"/>
      <c r="H249" s="210"/>
      <c r="I249" s="131"/>
      <c r="J249" s="210"/>
      <c r="K249" s="131"/>
      <c r="L249" s="131"/>
      <c r="M249" s="131"/>
      <c r="N249" s="131"/>
      <c r="O249" s="130"/>
      <c r="P249" s="210"/>
      <c r="Q249" s="198"/>
      <c r="R249" s="198"/>
      <c r="S249" s="199"/>
      <c r="T249" s="199"/>
      <c r="U249" s="203" t="str">
        <f t="shared" si="6"/>
        <v/>
      </c>
      <c r="V249" s="203" t="str">
        <f t="shared" si="7"/>
        <v/>
      </c>
    </row>
    <row r="250" spans="1:22" ht="15" customHeight="1" x14ac:dyDescent="0.25">
      <c r="A250" s="128"/>
      <c r="B250" s="129"/>
      <c r="C250" s="129"/>
      <c r="D250" s="129"/>
      <c r="E250" s="130"/>
      <c r="F250" s="129"/>
      <c r="G250" s="129"/>
      <c r="H250" s="210"/>
      <c r="I250" s="131"/>
      <c r="J250" s="210"/>
      <c r="K250" s="131"/>
      <c r="L250" s="131"/>
      <c r="M250" s="131"/>
      <c r="N250" s="131"/>
      <c r="O250" s="130"/>
      <c r="P250" s="210"/>
      <c r="Q250" s="198"/>
      <c r="R250" s="198"/>
      <c r="S250" s="199"/>
      <c r="T250" s="199"/>
      <c r="U250" s="203" t="str">
        <f t="shared" si="6"/>
        <v/>
      </c>
      <c r="V250" s="203" t="str">
        <f t="shared" si="7"/>
        <v/>
      </c>
    </row>
    <row r="251" spans="1:22" ht="15" customHeight="1" x14ac:dyDescent="0.25">
      <c r="A251" s="128"/>
      <c r="B251" s="129"/>
      <c r="C251" s="129"/>
      <c r="D251" s="129"/>
      <c r="E251" s="130"/>
      <c r="F251" s="129"/>
      <c r="G251" s="129"/>
      <c r="H251" s="210"/>
      <c r="I251" s="131"/>
      <c r="J251" s="210"/>
      <c r="K251" s="131"/>
      <c r="L251" s="131"/>
      <c r="M251" s="131"/>
      <c r="N251" s="131"/>
      <c r="O251" s="130"/>
      <c r="P251" s="210"/>
      <c r="Q251" s="198"/>
      <c r="R251" s="198"/>
      <c r="S251" s="199"/>
      <c r="T251" s="199"/>
      <c r="U251" s="203" t="str">
        <f t="shared" si="6"/>
        <v/>
      </c>
      <c r="V251" s="203" t="str">
        <f t="shared" si="7"/>
        <v/>
      </c>
    </row>
    <row r="252" spans="1:22" ht="15" customHeight="1" x14ac:dyDescent="0.25">
      <c r="A252" s="128"/>
      <c r="B252" s="129"/>
      <c r="C252" s="129"/>
      <c r="D252" s="129"/>
      <c r="E252" s="130"/>
      <c r="F252" s="129"/>
      <c r="G252" s="129"/>
      <c r="H252" s="210"/>
      <c r="I252" s="131"/>
      <c r="J252" s="210"/>
      <c r="K252" s="131"/>
      <c r="L252" s="131"/>
      <c r="M252" s="131"/>
      <c r="N252" s="131"/>
      <c r="O252" s="130"/>
      <c r="P252" s="210"/>
      <c r="Q252" s="198"/>
      <c r="R252" s="198"/>
      <c r="S252" s="199"/>
      <c r="T252" s="199"/>
      <c r="U252" s="203" t="str">
        <f t="shared" si="6"/>
        <v/>
      </c>
      <c r="V252" s="203" t="str">
        <f t="shared" si="7"/>
        <v/>
      </c>
    </row>
    <row r="253" spans="1:22" ht="15" customHeight="1" x14ac:dyDescent="0.25">
      <c r="A253" s="128"/>
      <c r="B253" s="129"/>
      <c r="C253" s="129"/>
      <c r="D253" s="129"/>
      <c r="E253" s="130"/>
      <c r="F253" s="129"/>
      <c r="G253" s="129"/>
      <c r="H253" s="210"/>
      <c r="I253" s="131"/>
      <c r="J253" s="210"/>
      <c r="K253" s="131"/>
      <c r="L253" s="131"/>
      <c r="M253" s="131"/>
      <c r="N253" s="131"/>
      <c r="O253" s="130"/>
      <c r="P253" s="210"/>
      <c r="Q253" s="198"/>
      <c r="R253" s="198"/>
      <c r="S253" s="199"/>
      <c r="T253" s="199"/>
      <c r="U253" s="203" t="str">
        <f t="shared" si="6"/>
        <v/>
      </c>
      <c r="V253" s="203" t="str">
        <f t="shared" si="7"/>
        <v/>
      </c>
    </row>
    <row r="254" spans="1:22" ht="15" customHeight="1" x14ac:dyDescent="0.25">
      <c r="A254" s="128"/>
      <c r="B254" s="129"/>
      <c r="C254" s="129"/>
      <c r="D254" s="129"/>
      <c r="E254" s="130"/>
      <c r="F254" s="129"/>
      <c r="G254" s="129"/>
      <c r="H254" s="210"/>
      <c r="I254" s="131"/>
      <c r="J254" s="210"/>
      <c r="K254" s="131"/>
      <c r="L254" s="131"/>
      <c r="M254" s="131"/>
      <c r="N254" s="131"/>
      <c r="O254" s="130"/>
      <c r="P254" s="210"/>
      <c r="Q254" s="198"/>
      <c r="R254" s="198"/>
      <c r="S254" s="199"/>
      <c r="T254" s="199"/>
      <c r="U254" s="203" t="str">
        <f t="shared" si="6"/>
        <v/>
      </c>
      <c r="V254" s="203" t="str">
        <f t="shared" si="7"/>
        <v/>
      </c>
    </row>
    <row r="255" spans="1:22" ht="15" customHeight="1" x14ac:dyDescent="0.25">
      <c r="A255" s="128"/>
      <c r="B255" s="129"/>
      <c r="C255" s="129"/>
      <c r="D255" s="129"/>
      <c r="E255" s="130"/>
      <c r="F255" s="129"/>
      <c r="G255" s="129"/>
      <c r="H255" s="210"/>
      <c r="I255" s="131"/>
      <c r="J255" s="210"/>
      <c r="K255" s="131"/>
      <c r="L255" s="131"/>
      <c r="M255" s="131"/>
      <c r="N255" s="131"/>
      <c r="O255" s="130"/>
      <c r="P255" s="210"/>
      <c r="Q255" s="198"/>
      <c r="R255" s="198"/>
      <c r="S255" s="199"/>
      <c r="T255" s="199"/>
      <c r="U255" s="203" t="str">
        <f t="shared" si="6"/>
        <v/>
      </c>
      <c r="V255" s="203" t="str">
        <f t="shared" si="7"/>
        <v/>
      </c>
    </row>
    <row r="256" spans="1:22" ht="15" customHeight="1" x14ac:dyDescent="0.25">
      <c r="A256" s="128"/>
      <c r="B256" s="129"/>
      <c r="C256" s="129"/>
      <c r="D256" s="129"/>
      <c r="E256" s="130"/>
      <c r="F256" s="129"/>
      <c r="G256" s="129"/>
      <c r="H256" s="210"/>
      <c r="I256" s="131"/>
      <c r="J256" s="210"/>
      <c r="K256" s="131"/>
      <c r="L256" s="131"/>
      <c r="M256" s="131"/>
      <c r="N256" s="131"/>
      <c r="O256" s="130"/>
      <c r="P256" s="210"/>
      <c r="Q256" s="198"/>
      <c r="R256" s="198"/>
      <c r="S256" s="199"/>
      <c r="T256" s="199"/>
      <c r="U256" s="203" t="str">
        <f t="shared" si="6"/>
        <v/>
      </c>
      <c r="V256" s="203" t="str">
        <f t="shared" si="7"/>
        <v/>
      </c>
    </row>
    <row r="257" spans="1:22" ht="15" customHeight="1" x14ac:dyDescent="0.25">
      <c r="A257" s="128"/>
      <c r="B257" s="129"/>
      <c r="C257" s="129"/>
      <c r="D257" s="129"/>
      <c r="E257" s="130"/>
      <c r="F257" s="129"/>
      <c r="G257" s="129"/>
      <c r="H257" s="210"/>
      <c r="I257" s="131"/>
      <c r="J257" s="210"/>
      <c r="K257" s="131"/>
      <c r="L257" s="131"/>
      <c r="M257" s="131"/>
      <c r="N257" s="131"/>
      <c r="O257" s="130"/>
      <c r="P257" s="210"/>
      <c r="Q257" s="198"/>
      <c r="R257" s="198"/>
      <c r="S257" s="199"/>
      <c r="T257" s="199"/>
      <c r="U257" s="203" t="str">
        <f t="shared" si="6"/>
        <v/>
      </c>
      <c r="V257" s="203" t="str">
        <f t="shared" si="7"/>
        <v/>
      </c>
    </row>
    <row r="258" spans="1:22" ht="15" customHeight="1" x14ac:dyDescent="0.25">
      <c r="A258" s="128"/>
      <c r="B258" s="129"/>
      <c r="C258" s="129"/>
      <c r="D258" s="129"/>
      <c r="E258" s="130"/>
      <c r="F258" s="129"/>
      <c r="G258" s="129"/>
      <c r="H258" s="210"/>
      <c r="I258" s="131"/>
      <c r="J258" s="210"/>
      <c r="K258" s="131"/>
      <c r="L258" s="131"/>
      <c r="M258" s="131"/>
      <c r="N258" s="131"/>
      <c r="O258" s="130"/>
      <c r="P258" s="210"/>
      <c r="Q258" s="198"/>
      <c r="R258" s="198"/>
      <c r="S258" s="199"/>
      <c r="T258" s="199"/>
      <c r="U258" s="203" t="str">
        <f t="shared" si="6"/>
        <v/>
      </c>
      <c r="V258" s="203" t="str">
        <f t="shared" si="7"/>
        <v/>
      </c>
    </row>
    <row r="259" spans="1:22" ht="15" customHeight="1" x14ac:dyDescent="0.25">
      <c r="A259" s="128"/>
      <c r="B259" s="129"/>
      <c r="C259" s="129"/>
      <c r="D259" s="129"/>
      <c r="E259" s="130"/>
      <c r="F259" s="129"/>
      <c r="G259" s="129"/>
      <c r="H259" s="210"/>
      <c r="I259" s="131"/>
      <c r="J259" s="210"/>
      <c r="K259" s="131"/>
      <c r="L259" s="131"/>
      <c r="M259" s="131"/>
      <c r="N259" s="131"/>
      <c r="O259" s="130"/>
      <c r="P259" s="210"/>
      <c r="Q259" s="198"/>
      <c r="R259" s="198"/>
      <c r="S259" s="199"/>
      <c r="T259" s="199"/>
      <c r="U259" s="203" t="str">
        <f t="shared" si="6"/>
        <v/>
      </c>
      <c r="V259" s="203" t="str">
        <f t="shared" si="7"/>
        <v/>
      </c>
    </row>
    <row r="260" spans="1:22" ht="15" customHeight="1" x14ac:dyDescent="0.25">
      <c r="A260" s="128"/>
      <c r="B260" s="129"/>
      <c r="C260" s="129"/>
      <c r="D260" s="129"/>
      <c r="E260" s="130"/>
      <c r="F260" s="129"/>
      <c r="G260" s="129"/>
      <c r="H260" s="210"/>
      <c r="I260" s="131"/>
      <c r="J260" s="210"/>
      <c r="K260" s="131"/>
      <c r="L260" s="131"/>
      <c r="M260" s="131"/>
      <c r="N260" s="131"/>
      <c r="O260" s="130"/>
      <c r="P260" s="210"/>
      <c r="Q260" s="198"/>
      <c r="R260" s="198"/>
      <c r="S260" s="199"/>
      <c r="T260" s="199"/>
      <c r="U260" s="203" t="str">
        <f t="shared" si="6"/>
        <v/>
      </c>
      <c r="V260" s="203" t="str">
        <f t="shared" si="7"/>
        <v/>
      </c>
    </row>
    <row r="261" spans="1:22" ht="15" customHeight="1" x14ac:dyDescent="0.25">
      <c r="A261" s="128"/>
      <c r="B261" s="129"/>
      <c r="C261" s="129"/>
      <c r="D261" s="129"/>
      <c r="E261" s="130"/>
      <c r="F261" s="129"/>
      <c r="G261" s="129"/>
      <c r="H261" s="210"/>
      <c r="I261" s="131"/>
      <c r="J261" s="210"/>
      <c r="K261" s="131"/>
      <c r="L261" s="131"/>
      <c r="M261" s="131"/>
      <c r="N261" s="131"/>
      <c r="O261" s="130"/>
      <c r="P261" s="210"/>
      <c r="Q261" s="198"/>
      <c r="R261" s="198"/>
      <c r="S261" s="199"/>
      <c r="T261" s="199"/>
      <c r="U261" s="203" t="str">
        <f t="shared" ref="U261:U324" si="8">IF(A261="","",SUM(Q261:T261))</f>
        <v/>
      </c>
      <c r="V261" s="203" t="str">
        <f t="shared" ref="V261:V324" si="9">IF(A261="","",SUM(K261:N261)-U261)</f>
        <v/>
      </c>
    </row>
    <row r="262" spans="1:22" ht="15" customHeight="1" x14ac:dyDescent="0.25">
      <c r="A262" s="128"/>
      <c r="B262" s="129"/>
      <c r="C262" s="129"/>
      <c r="D262" s="129"/>
      <c r="E262" s="130"/>
      <c r="F262" s="129"/>
      <c r="G262" s="129"/>
      <c r="H262" s="210"/>
      <c r="I262" s="131"/>
      <c r="J262" s="210"/>
      <c r="K262" s="131"/>
      <c r="L262" s="131"/>
      <c r="M262" s="131"/>
      <c r="N262" s="131"/>
      <c r="O262" s="130"/>
      <c r="P262" s="210"/>
      <c r="Q262" s="198"/>
      <c r="R262" s="198"/>
      <c r="S262" s="199"/>
      <c r="T262" s="199"/>
      <c r="U262" s="203" t="str">
        <f t="shared" si="8"/>
        <v/>
      </c>
      <c r="V262" s="203" t="str">
        <f t="shared" si="9"/>
        <v/>
      </c>
    </row>
    <row r="263" spans="1:22" ht="15" customHeight="1" x14ac:dyDescent="0.25">
      <c r="A263" s="128"/>
      <c r="B263" s="129"/>
      <c r="C263" s="129"/>
      <c r="D263" s="129"/>
      <c r="E263" s="130"/>
      <c r="F263" s="129"/>
      <c r="G263" s="129"/>
      <c r="H263" s="210"/>
      <c r="I263" s="131"/>
      <c r="J263" s="210"/>
      <c r="K263" s="131"/>
      <c r="L263" s="131"/>
      <c r="M263" s="131"/>
      <c r="N263" s="131"/>
      <c r="O263" s="130"/>
      <c r="P263" s="210"/>
      <c r="Q263" s="198"/>
      <c r="R263" s="198"/>
      <c r="S263" s="199"/>
      <c r="T263" s="199"/>
      <c r="U263" s="203" t="str">
        <f t="shared" si="8"/>
        <v/>
      </c>
      <c r="V263" s="203" t="str">
        <f t="shared" si="9"/>
        <v/>
      </c>
    </row>
    <row r="264" spans="1:22" ht="15" customHeight="1" x14ac:dyDescent="0.25">
      <c r="A264" s="128"/>
      <c r="B264" s="129"/>
      <c r="C264" s="129"/>
      <c r="D264" s="129"/>
      <c r="E264" s="130"/>
      <c r="F264" s="129"/>
      <c r="G264" s="129"/>
      <c r="H264" s="210"/>
      <c r="I264" s="131"/>
      <c r="J264" s="210"/>
      <c r="K264" s="131"/>
      <c r="L264" s="131"/>
      <c r="M264" s="131"/>
      <c r="N264" s="131"/>
      <c r="O264" s="130"/>
      <c r="P264" s="210"/>
      <c r="Q264" s="198"/>
      <c r="R264" s="198"/>
      <c r="S264" s="199"/>
      <c r="T264" s="199"/>
      <c r="U264" s="203" t="str">
        <f t="shared" si="8"/>
        <v/>
      </c>
      <c r="V264" s="203" t="str">
        <f t="shared" si="9"/>
        <v/>
      </c>
    </row>
    <row r="265" spans="1:22" ht="15" customHeight="1" x14ac:dyDescent="0.25">
      <c r="A265" s="128"/>
      <c r="B265" s="129"/>
      <c r="C265" s="129"/>
      <c r="D265" s="129"/>
      <c r="E265" s="130"/>
      <c r="F265" s="129"/>
      <c r="G265" s="129"/>
      <c r="H265" s="210"/>
      <c r="I265" s="131"/>
      <c r="J265" s="210"/>
      <c r="K265" s="131"/>
      <c r="L265" s="131"/>
      <c r="M265" s="131"/>
      <c r="N265" s="131"/>
      <c r="O265" s="130"/>
      <c r="P265" s="210"/>
      <c r="Q265" s="198"/>
      <c r="R265" s="198"/>
      <c r="S265" s="199"/>
      <c r="T265" s="199"/>
      <c r="U265" s="203" t="str">
        <f t="shared" si="8"/>
        <v/>
      </c>
      <c r="V265" s="203" t="str">
        <f t="shared" si="9"/>
        <v/>
      </c>
    </row>
    <row r="266" spans="1:22" ht="15" customHeight="1" x14ac:dyDescent="0.25">
      <c r="A266" s="128"/>
      <c r="B266" s="129"/>
      <c r="C266" s="129"/>
      <c r="D266" s="129"/>
      <c r="E266" s="130"/>
      <c r="F266" s="129"/>
      <c r="G266" s="129"/>
      <c r="H266" s="210"/>
      <c r="I266" s="131"/>
      <c r="J266" s="210"/>
      <c r="K266" s="131"/>
      <c r="L266" s="131"/>
      <c r="M266" s="131"/>
      <c r="N266" s="131"/>
      <c r="O266" s="130"/>
      <c r="P266" s="210"/>
      <c r="Q266" s="198"/>
      <c r="R266" s="198"/>
      <c r="S266" s="199"/>
      <c r="T266" s="199"/>
      <c r="U266" s="203" t="str">
        <f t="shared" si="8"/>
        <v/>
      </c>
      <c r="V266" s="203" t="str">
        <f t="shared" si="9"/>
        <v/>
      </c>
    </row>
    <row r="267" spans="1:22" ht="15" customHeight="1" x14ac:dyDescent="0.25">
      <c r="A267" s="128"/>
      <c r="B267" s="129"/>
      <c r="C267" s="129"/>
      <c r="D267" s="129"/>
      <c r="E267" s="130"/>
      <c r="F267" s="129"/>
      <c r="G267" s="129"/>
      <c r="H267" s="210"/>
      <c r="I267" s="131"/>
      <c r="J267" s="210"/>
      <c r="K267" s="131"/>
      <c r="L267" s="131"/>
      <c r="M267" s="131"/>
      <c r="N267" s="131"/>
      <c r="O267" s="130"/>
      <c r="P267" s="210"/>
      <c r="Q267" s="198"/>
      <c r="R267" s="198"/>
      <c r="S267" s="199"/>
      <c r="T267" s="199"/>
      <c r="U267" s="203" t="str">
        <f t="shared" si="8"/>
        <v/>
      </c>
      <c r="V267" s="203" t="str">
        <f t="shared" si="9"/>
        <v/>
      </c>
    </row>
    <row r="268" spans="1:22" ht="15" customHeight="1" x14ac:dyDescent="0.25">
      <c r="A268" s="128"/>
      <c r="B268" s="129"/>
      <c r="C268" s="129"/>
      <c r="D268" s="129"/>
      <c r="E268" s="130"/>
      <c r="F268" s="129"/>
      <c r="G268" s="129"/>
      <c r="H268" s="210"/>
      <c r="I268" s="131"/>
      <c r="J268" s="210"/>
      <c r="K268" s="131"/>
      <c r="L268" s="131"/>
      <c r="M268" s="131"/>
      <c r="N268" s="131"/>
      <c r="O268" s="130"/>
      <c r="P268" s="210"/>
      <c r="Q268" s="198"/>
      <c r="R268" s="198"/>
      <c r="S268" s="199"/>
      <c r="T268" s="199"/>
      <c r="U268" s="203" t="str">
        <f t="shared" si="8"/>
        <v/>
      </c>
      <c r="V268" s="203" t="str">
        <f t="shared" si="9"/>
        <v/>
      </c>
    </row>
    <row r="269" spans="1:22" ht="15" customHeight="1" x14ac:dyDescent="0.25">
      <c r="A269" s="128"/>
      <c r="B269" s="129"/>
      <c r="C269" s="129"/>
      <c r="D269" s="129"/>
      <c r="E269" s="130"/>
      <c r="F269" s="129"/>
      <c r="G269" s="129"/>
      <c r="H269" s="210"/>
      <c r="I269" s="131"/>
      <c r="J269" s="210"/>
      <c r="K269" s="131"/>
      <c r="L269" s="131"/>
      <c r="M269" s="131"/>
      <c r="N269" s="131"/>
      <c r="O269" s="130"/>
      <c r="P269" s="210"/>
      <c r="Q269" s="198"/>
      <c r="R269" s="198"/>
      <c r="S269" s="199"/>
      <c r="T269" s="199"/>
      <c r="U269" s="203" t="str">
        <f t="shared" si="8"/>
        <v/>
      </c>
      <c r="V269" s="203" t="str">
        <f t="shared" si="9"/>
        <v/>
      </c>
    </row>
    <row r="270" spans="1:22" ht="15" customHeight="1" x14ac:dyDescent="0.25">
      <c r="A270" s="128"/>
      <c r="B270" s="129"/>
      <c r="C270" s="129"/>
      <c r="D270" s="129"/>
      <c r="E270" s="130"/>
      <c r="F270" s="129"/>
      <c r="G270" s="129"/>
      <c r="H270" s="210"/>
      <c r="I270" s="131"/>
      <c r="J270" s="210"/>
      <c r="K270" s="131"/>
      <c r="L270" s="131"/>
      <c r="M270" s="131"/>
      <c r="N270" s="131"/>
      <c r="O270" s="130"/>
      <c r="P270" s="210"/>
      <c r="Q270" s="198"/>
      <c r="R270" s="198"/>
      <c r="S270" s="199"/>
      <c r="T270" s="199"/>
      <c r="U270" s="203" t="str">
        <f t="shared" si="8"/>
        <v/>
      </c>
      <c r="V270" s="203" t="str">
        <f t="shared" si="9"/>
        <v/>
      </c>
    </row>
    <row r="271" spans="1:22" ht="15" customHeight="1" x14ac:dyDescent="0.25">
      <c r="A271" s="128"/>
      <c r="B271" s="129"/>
      <c r="C271" s="129"/>
      <c r="D271" s="129"/>
      <c r="E271" s="130"/>
      <c r="F271" s="129"/>
      <c r="G271" s="129"/>
      <c r="H271" s="210"/>
      <c r="I271" s="131"/>
      <c r="J271" s="210"/>
      <c r="K271" s="131"/>
      <c r="L271" s="131"/>
      <c r="M271" s="131"/>
      <c r="N271" s="131"/>
      <c r="O271" s="130"/>
      <c r="P271" s="210"/>
      <c r="Q271" s="198"/>
      <c r="R271" s="198"/>
      <c r="S271" s="199"/>
      <c r="T271" s="199"/>
      <c r="U271" s="203" t="str">
        <f t="shared" si="8"/>
        <v/>
      </c>
      <c r="V271" s="203" t="str">
        <f t="shared" si="9"/>
        <v/>
      </c>
    </row>
    <row r="272" spans="1:22" ht="15" customHeight="1" x14ac:dyDescent="0.25">
      <c r="A272" s="128"/>
      <c r="B272" s="129"/>
      <c r="C272" s="129"/>
      <c r="D272" s="129"/>
      <c r="E272" s="130"/>
      <c r="F272" s="129"/>
      <c r="G272" s="129"/>
      <c r="H272" s="210"/>
      <c r="I272" s="131"/>
      <c r="J272" s="210"/>
      <c r="K272" s="131"/>
      <c r="L272" s="131"/>
      <c r="M272" s="131"/>
      <c r="N272" s="131"/>
      <c r="O272" s="130"/>
      <c r="P272" s="210"/>
      <c r="Q272" s="198"/>
      <c r="R272" s="198"/>
      <c r="S272" s="199"/>
      <c r="T272" s="199"/>
      <c r="U272" s="203" t="str">
        <f t="shared" si="8"/>
        <v/>
      </c>
      <c r="V272" s="203" t="str">
        <f t="shared" si="9"/>
        <v/>
      </c>
    </row>
    <row r="273" spans="1:22" ht="15" customHeight="1" x14ac:dyDescent="0.25">
      <c r="A273" s="128"/>
      <c r="B273" s="129"/>
      <c r="C273" s="129"/>
      <c r="D273" s="129"/>
      <c r="E273" s="130"/>
      <c r="F273" s="129"/>
      <c r="G273" s="129"/>
      <c r="H273" s="210"/>
      <c r="I273" s="131"/>
      <c r="J273" s="210"/>
      <c r="K273" s="131"/>
      <c r="L273" s="131"/>
      <c r="M273" s="131"/>
      <c r="N273" s="131"/>
      <c r="O273" s="130"/>
      <c r="P273" s="210"/>
      <c r="Q273" s="198"/>
      <c r="R273" s="198"/>
      <c r="S273" s="199"/>
      <c r="T273" s="199"/>
      <c r="U273" s="203" t="str">
        <f t="shared" si="8"/>
        <v/>
      </c>
      <c r="V273" s="203" t="str">
        <f t="shared" si="9"/>
        <v/>
      </c>
    </row>
    <row r="274" spans="1:22" ht="15" customHeight="1" x14ac:dyDescent="0.25">
      <c r="A274" s="128"/>
      <c r="B274" s="129"/>
      <c r="C274" s="129"/>
      <c r="D274" s="129"/>
      <c r="E274" s="130"/>
      <c r="F274" s="129"/>
      <c r="G274" s="129"/>
      <c r="H274" s="210"/>
      <c r="I274" s="131"/>
      <c r="J274" s="210"/>
      <c r="K274" s="131"/>
      <c r="L274" s="131"/>
      <c r="M274" s="131"/>
      <c r="N274" s="131"/>
      <c r="O274" s="130"/>
      <c r="P274" s="210"/>
      <c r="Q274" s="198"/>
      <c r="R274" s="198"/>
      <c r="S274" s="199"/>
      <c r="T274" s="199"/>
      <c r="U274" s="203" t="str">
        <f t="shared" si="8"/>
        <v/>
      </c>
      <c r="V274" s="203" t="str">
        <f t="shared" si="9"/>
        <v/>
      </c>
    </row>
    <row r="275" spans="1:22" ht="15" customHeight="1" x14ac:dyDescent="0.25">
      <c r="A275" s="128"/>
      <c r="B275" s="129"/>
      <c r="C275" s="129"/>
      <c r="D275" s="129"/>
      <c r="E275" s="130"/>
      <c r="F275" s="129"/>
      <c r="G275" s="129"/>
      <c r="H275" s="210"/>
      <c r="I275" s="131"/>
      <c r="J275" s="210"/>
      <c r="K275" s="131"/>
      <c r="L275" s="131"/>
      <c r="M275" s="131"/>
      <c r="N275" s="131"/>
      <c r="O275" s="130"/>
      <c r="P275" s="210"/>
      <c r="Q275" s="198"/>
      <c r="R275" s="198"/>
      <c r="S275" s="199"/>
      <c r="T275" s="199"/>
      <c r="U275" s="203" t="str">
        <f t="shared" si="8"/>
        <v/>
      </c>
      <c r="V275" s="203" t="str">
        <f t="shared" si="9"/>
        <v/>
      </c>
    </row>
    <row r="276" spans="1:22" ht="15" customHeight="1" x14ac:dyDescent="0.25">
      <c r="A276" s="128"/>
      <c r="B276" s="129"/>
      <c r="C276" s="129"/>
      <c r="D276" s="129"/>
      <c r="E276" s="130"/>
      <c r="F276" s="129"/>
      <c r="G276" s="129"/>
      <c r="H276" s="210"/>
      <c r="I276" s="131"/>
      <c r="J276" s="210"/>
      <c r="K276" s="131"/>
      <c r="L276" s="131"/>
      <c r="M276" s="131"/>
      <c r="N276" s="131"/>
      <c r="O276" s="130"/>
      <c r="P276" s="210"/>
      <c r="Q276" s="198"/>
      <c r="R276" s="198"/>
      <c r="S276" s="199"/>
      <c r="T276" s="199"/>
      <c r="U276" s="203" t="str">
        <f t="shared" si="8"/>
        <v/>
      </c>
      <c r="V276" s="203" t="str">
        <f t="shared" si="9"/>
        <v/>
      </c>
    </row>
    <row r="277" spans="1:22" ht="15" customHeight="1" x14ac:dyDescent="0.25">
      <c r="A277" s="128"/>
      <c r="B277" s="129"/>
      <c r="C277" s="129"/>
      <c r="D277" s="129"/>
      <c r="E277" s="130"/>
      <c r="F277" s="129"/>
      <c r="G277" s="129"/>
      <c r="H277" s="210"/>
      <c r="I277" s="131"/>
      <c r="J277" s="210"/>
      <c r="K277" s="131"/>
      <c r="L277" s="131"/>
      <c r="M277" s="131"/>
      <c r="N277" s="131"/>
      <c r="O277" s="130"/>
      <c r="P277" s="210"/>
      <c r="Q277" s="198"/>
      <c r="R277" s="198"/>
      <c r="S277" s="199"/>
      <c r="T277" s="199"/>
      <c r="U277" s="203" t="str">
        <f t="shared" si="8"/>
        <v/>
      </c>
      <c r="V277" s="203" t="str">
        <f t="shared" si="9"/>
        <v/>
      </c>
    </row>
    <row r="278" spans="1:22" ht="15" customHeight="1" x14ac:dyDescent="0.25">
      <c r="A278" s="128"/>
      <c r="B278" s="129"/>
      <c r="C278" s="129"/>
      <c r="D278" s="129"/>
      <c r="E278" s="130"/>
      <c r="F278" s="129"/>
      <c r="G278" s="129"/>
      <c r="H278" s="210"/>
      <c r="I278" s="131"/>
      <c r="J278" s="210"/>
      <c r="K278" s="131"/>
      <c r="L278" s="131"/>
      <c r="M278" s="131"/>
      <c r="N278" s="131"/>
      <c r="O278" s="130"/>
      <c r="P278" s="210"/>
      <c r="Q278" s="198"/>
      <c r="R278" s="198"/>
      <c r="S278" s="199"/>
      <c r="T278" s="199"/>
      <c r="U278" s="203" t="str">
        <f t="shared" si="8"/>
        <v/>
      </c>
      <c r="V278" s="203" t="str">
        <f t="shared" si="9"/>
        <v/>
      </c>
    </row>
    <row r="279" spans="1:22" ht="15" customHeight="1" x14ac:dyDescent="0.25">
      <c r="A279" s="128"/>
      <c r="B279" s="129"/>
      <c r="C279" s="129"/>
      <c r="D279" s="129"/>
      <c r="E279" s="130"/>
      <c r="F279" s="129"/>
      <c r="G279" s="129"/>
      <c r="H279" s="210"/>
      <c r="I279" s="131"/>
      <c r="J279" s="210"/>
      <c r="K279" s="131"/>
      <c r="L279" s="131"/>
      <c r="M279" s="131"/>
      <c r="N279" s="131"/>
      <c r="O279" s="130"/>
      <c r="P279" s="210"/>
      <c r="Q279" s="198"/>
      <c r="R279" s="198"/>
      <c r="S279" s="199"/>
      <c r="T279" s="199"/>
      <c r="U279" s="203" t="str">
        <f t="shared" si="8"/>
        <v/>
      </c>
      <c r="V279" s="203" t="str">
        <f t="shared" si="9"/>
        <v/>
      </c>
    </row>
    <row r="280" spans="1:22" ht="15" customHeight="1" x14ac:dyDescent="0.25">
      <c r="A280" s="128"/>
      <c r="B280" s="129"/>
      <c r="C280" s="129"/>
      <c r="D280" s="129"/>
      <c r="E280" s="130"/>
      <c r="F280" s="129"/>
      <c r="G280" s="129"/>
      <c r="H280" s="210"/>
      <c r="I280" s="131"/>
      <c r="J280" s="210"/>
      <c r="K280" s="131"/>
      <c r="L280" s="131"/>
      <c r="M280" s="131"/>
      <c r="N280" s="131"/>
      <c r="O280" s="130"/>
      <c r="P280" s="210"/>
      <c r="Q280" s="198"/>
      <c r="R280" s="198"/>
      <c r="S280" s="199"/>
      <c r="T280" s="199"/>
      <c r="U280" s="203" t="str">
        <f t="shared" si="8"/>
        <v/>
      </c>
      <c r="V280" s="203" t="str">
        <f t="shared" si="9"/>
        <v/>
      </c>
    </row>
    <row r="281" spans="1:22" ht="15" customHeight="1" x14ac:dyDescent="0.25">
      <c r="A281" s="128"/>
      <c r="B281" s="129"/>
      <c r="C281" s="129"/>
      <c r="D281" s="129"/>
      <c r="E281" s="130"/>
      <c r="F281" s="129"/>
      <c r="G281" s="129"/>
      <c r="H281" s="210"/>
      <c r="I281" s="131"/>
      <c r="J281" s="210"/>
      <c r="K281" s="131"/>
      <c r="L281" s="131"/>
      <c r="M281" s="131"/>
      <c r="N281" s="131"/>
      <c r="O281" s="130"/>
      <c r="P281" s="210"/>
      <c r="Q281" s="198"/>
      <c r="R281" s="198"/>
      <c r="S281" s="199"/>
      <c r="T281" s="199"/>
      <c r="U281" s="203" t="str">
        <f t="shared" si="8"/>
        <v/>
      </c>
      <c r="V281" s="203" t="str">
        <f t="shared" si="9"/>
        <v/>
      </c>
    </row>
    <row r="282" spans="1:22" ht="15" customHeight="1" x14ac:dyDescent="0.25">
      <c r="A282" s="128"/>
      <c r="B282" s="129"/>
      <c r="C282" s="129"/>
      <c r="D282" s="129"/>
      <c r="E282" s="130"/>
      <c r="F282" s="129"/>
      <c r="G282" s="129"/>
      <c r="H282" s="210"/>
      <c r="I282" s="131"/>
      <c r="J282" s="210"/>
      <c r="K282" s="131"/>
      <c r="L282" s="131"/>
      <c r="M282" s="131"/>
      <c r="N282" s="131"/>
      <c r="O282" s="130"/>
      <c r="P282" s="210"/>
      <c r="Q282" s="198"/>
      <c r="R282" s="198"/>
      <c r="S282" s="199"/>
      <c r="T282" s="199"/>
      <c r="U282" s="203" t="str">
        <f t="shared" si="8"/>
        <v/>
      </c>
      <c r="V282" s="203" t="str">
        <f t="shared" si="9"/>
        <v/>
      </c>
    </row>
    <row r="283" spans="1:22" ht="15" customHeight="1" x14ac:dyDescent="0.25">
      <c r="A283" s="128"/>
      <c r="B283" s="129"/>
      <c r="C283" s="129"/>
      <c r="D283" s="129"/>
      <c r="E283" s="130"/>
      <c r="F283" s="129"/>
      <c r="G283" s="129"/>
      <c r="H283" s="210"/>
      <c r="I283" s="131"/>
      <c r="J283" s="210"/>
      <c r="K283" s="131"/>
      <c r="L283" s="131"/>
      <c r="M283" s="131"/>
      <c r="N283" s="131"/>
      <c r="O283" s="130"/>
      <c r="P283" s="210"/>
      <c r="Q283" s="198"/>
      <c r="R283" s="198"/>
      <c r="S283" s="199"/>
      <c r="T283" s="199"/>
      <c r="U283" s="203" t="str">
        <f t="shared" si="8"/>
        <v/>
      </c>
      <c r="V283" s="203" t="str">
        <f t="shared" si="9"/>
        <v/>
      </c>
    </row>
    <row r="284" spans="1:22" ht="15" customHeight="1" x14ac:dyDescent="0.25">
      <c r="A284" s="128"/>
      <c r="B284" s="129"/>
      <c r="C284" s="129"/>
      <c r="D284" s="129"/>
      <c r="E284" s="130"/>
      <c r="F284" s="129"/>
      <c r="G284" s="129"/>
      <c r="H284" s="210"/>
      <c r="I284" s="131"/>
      <c r="J284" s="210"/>
      <c r="K284" s="131"/>
      <c r="L284" s="131"/>
      <c r="M284" s="131"/>
      <c r="N284" s="131"/>
      <c r="O284" s="130"/>
      <c r="P284" s="210"/>
      <c r="Q284" s="198"/>
      <c r="R284" s="198"/>
      <c r="S284" s="199"/>
      <c r="T284" s="199"/>
      <c r="U284" s="203" t="str">
        <f t="shared" si="8"/>
        <v/>
      </c>
      <c r="V284" s="203" t="str">
        <f t="shared" si="9"/>
        <v/>
      </c>
    </row>
    <row r="285" spans="1:22" ht="15" customHeight="1" x14ac:dyDescent="0.25">
      <c r="A285" s="128"/>
      <c r="B285" s="129"/>
      <c r="C285" s="129"/>
      <c r="D285" s="129"/>
      <c r="E285" s="130"/>
      <c r="F285" s="129"/>
      <c r="G285" s="129"/>
      <c r="H285" s="210"/>
      <c r="I285" s="131"/>
      <c r="J285" s="210"/>
      <c r="K285" s="131"/>
      <c r="L285" s="131"/>
      <c r="M285" s="131"/>
      <c r="N285" s="131"/>
      <c r="O285" s="130"/>
      <c r="P285" s="210"/>
      <c r="Q285" s="198"/>
      <c r="R285" s="198"/>
      <c r="S285" s="199"/>
      <c r="T285" s="199"/>
      <c r="U285" s="203" t="str">
        <f t="shared" si="8"/>
        <v/>
      </c>
      <c r="V285" s="203" t="str">
        <f t="shared" si="9"/>
        <v/>
      </c>
    </row>
    <row r="286" spans="1:22" ht="15" customHeight="1" x14ac:dyDescent="0.25">
      <c r="A286" s="128"/>
      <c r="B286" s="129"/>
      <c r="C286" s="129"/>
      <c r="D286" s="129"/>
      <c r="E286" s="130"/>
      <c r="F286" s="129"/>
      <c r="G286" s="129"/>
      <c r="H286" s="210"/>
      <c r="I286" s="131"/>
      <c r="J286" s="210"/>
      <c r="K286" s="131"/>
      <c r="L286" s="131"/>
      <c r="M286" s="131"/>
      <c r="N286" s="131"/>
      <c r="O286" s="130"/>
      <c r="P286" s="210"/>
      <c r="Q286" s="198"/>
      <c r="R286" s="198"/>
      <c r="S286" s="199"/>
      <c r="T286" s="199"/>
      <c r="U286" s="203" t="str">
        <f t="shared" si="8"/>
        <v/>
      </c>
      <c r="V286" s="203" t="str">
        <f t="shared" si="9"/>
        <v/>
      </c>
    </row>
    <row r="287" spans="1:22" ht="15" customHeight="1" x14ac:dyDescent="0.25">
      <c r="A287" s="128"/>
      <c r="B287" s="129"/>
      <c r="C287" s="129"/>
      <c r="D287" s="129"/>
      <c r="E287" s="130"/>
      <c r="F287" s="129"/>
      <c r="G287" s="129"/>
      <c r="H287" s="210"/>
      <c r="I287" s="131"/>
      <c r="J287" s="210"/>
      <c r="K287" s="131"/>
      <c r="L287" s="131"/>
      <c r="M287" s="131"/>
      <c r="N287" s="131"/>
      <c r="O287" s="130"/>
      <c r="P287" s="210"/>
      <c r="Q287" s="198"/>
      <c r="R287" s="198"/>
      <c r="S287" s="199"/>
      <c r="T287" s="199"/>
      <c r="U287" s="203" t="str">
        <f t="shared" si="8"/>
        <v/>
      </c>
      <c r="V287" s="203" t="str">
        <f t="shared" si="9"/>
        <v/>
      </c>
    </row>
    <row r="288" spans="1:22" ht="15" customHeight="1" x14ac:dyDescent="0.25">
      <c r="A288" s="128"/>
      <c r="B288" s="129"/>
      <c r="C288" s="129"/>
      <c r="D288" s="129"/>
      <c r="E288" s="130"/>
      <c r="F288" s="129"/>
      <c r="G288" s="129"/>
      <c r="H288" s="210"/>
      <c r="I288" s="131"/>
      <c r="J288" s="210"/>
      <c r="K288" s="131"/>
      <c r="L288" s="131"/>
      <c r="M288" s="131"/>
      <c r="N288" s="131"/>
      <c r="O288" s="130"/>
      <c r="P288" s="210"/>
      <c r="Q288" s="198"/>
      <c r="R288" s="198"/>
      <c r="S288" s="199"/>
      <c r="T288" s="199"/>
      <c r="U288" s="203" t="str">
        <f t="shared" si="8"/>
        <v/>
      </c>
      <c r="V288" s="203" t="str">
        <f t="shared" si="9"/>
        <v/>
      </c>
    </row>
    <row r="289" spans="1:22" ht="15" customHeight="1" x14ac:dyDescent="0.25">
      <c r="A289" s="128"/>
      <c r="B289" s="129"/>
      <c r="C289" s="129"/>
      <c r="D289" s="129"/>
      <c r="E289" s="130"/>
      <c r="F289" s="129"/>
      <c r="G289" s="129"/>
      <c r="H289" s="210"/>
      <c r="I289" s="131"/>
      <c r="J289" s="210"/>
      <c r="K289" s="131"/>
      <c r="L289" s="131"/>
      <c r="M289" s="131"/>
      <c r="N289" s="131"/>
      <c r="O289" s="130"/>
      <c r="P289" s="210"/>
      <c r="Q289" s="198"/>
      <c r="R289" s="198"/>
      <c r="S289" s="199"/>
      <c r="T289" s="199"/>
      <c r="U289" s="203" t="str">
        <f t="shared" si="8"/>
        <v/>
      </c>
      <c r="V289" s="203" t="str">
        <f t="shared" si="9"/>
        <v/>
      </c>
    </row>
    <row r="290" spans="1:22" ht="15" customHeight="1" x14ac:dyDescent="0.25">
      <c r="A290" s="128"/>
      <c r="B290" s="129"/>
      <c r="C290" s="129"/>
      <c r="D290" s="129"/>
      <c r="E290" s="130"/>
      <c r="F290" s="129"/>
      <c r="G290" s="129"/>
      <c r="H290" s="210"/>
      <c r="I290" s="131"/>
      <c r="J290" s="210"/>
      <c r="K290" s="131"/>
      <c r="L290" s="131"/>
      <c r="M290" s="131"/>
      <c r="N290" s="131"/>
      <c r="O290" s="130"/>
      <c r="P290" s="210"/>
      <c r="Q290" s="198"/>
      <c r="R290" s="198"/>
      <c r="S290" s="199"/>
      <c r="T290" s="199"/>
      <c r="U290" s="203" t="str">
        <f t="shared" si="8"/>
        <v/>
      </c>
      <c r="V290" s="203" t="str">
        <f t="shared" si="9"/>
        <v/>
      </c>
    </row>
    <row r="291" spans="1:22" ht="15" customHeight="1" x14ac:dyDescent="0.25">
      <c r="A291" s="128"/>
      <c r="B291" s="129"/>
      <c r="C291" s="129"/>
      <c r="D291" s="129"/>
      <c r="E291" s="130"/>
      <c r="F291" s="129"/>
      <c r="G291" s="129"/>
      <c r="H291" s="210"/>
      <c r="I291" s="131"/>
      <c r="J291" s="210"/>
      <c r="K291" s="131"/>
      <c r="L291" s="131"/>
      <c r="M291" s="131"/>
      <c r="N291" s="131"/>
      <c r="O291" s="130"/>
      <c r="P291" s="210"/>
      <c r="Q291" s="198"/>
      <c r="R291" s="198"/>
      <c r="S291" s="199"/>
      <c r="T291" s="199"/>
      <c r="U291" s="203" t="str">
        <f t="shared" si="8"/>
        <v/>
      </c>
      <c r="V291" s="203" t="str">
        <f t="shared" si="9"/>
        <v/>
      </c>
    </row>
    <row r="292" spans="1:22" ht="15" customHeight="1" x14ac:dyDescent="0.25">
      <c r="A292" s="128"/>
      <c r="B292" s="129"/>
      <c r="C292" s="129"/>
      <c r="D292" s="129"/>
      <c r="E292" s="130"/>
      <c r="F292" s="129"/>
      <c r="G292" s="129"/>
      <c r="H292" s="210"/>
      <c r="I292" s="131"/>
      <c r="J292" s="210"/>
      <c r="K292" s="131"/>
      <c r="L292" s="131"/>
      <c r="M292" s="131"/>
      <c r="N292" s="131"/>
      <c r="O292" s="130"/>
      <c r="P292" s="210"/>
      <c r="Q292" s="198"/>
      <c r="R292" s="198"/>
      <c r="S292" s="199"/>
      <c r="T292" s="199"/>
      <c r="U292" s="203" t="str">
        <f t="shared" si="8"/>
        <v/>
      </c>
      <c r="V292" s="203" t="str">
        <f t="shared" si="9"/>
        <v/>
      </c>
    </row>
    <row r="293" spans="1:22" ht="15" customHeight="1" x14ac:dyDescent="0.25">
      <c r="A293" s="128"/>
      <c r="B293" s="129"/>
      <c r="C293" s="129"/>
      <c r="D293" s="129"/>
      <c r="E293" s="130"/>
      <c r="F293" s="129"/>
      <c r="G293" s="129"/>
      <c r="H293" s="210"/>
      <c r="I293" s="131"/>
      <c r="J293" s="210"/>
      <c r="K293" s="131"/>
      <c r="L293" s="131"/>
      <c r="M293" s="131"/>
      <c r="N293" s="131"/>
      <c r="O293" s="130"/>
      <c r="P293" s="210"/>
      <c r="Q293" s="198"/>
      <c r="R293" s="198"/>
      <c r="S293" s="199"/>
      <c r="T293" s="199"/>
      <c r="U293" s="203" t="str">
        <f t="shared" si="8"/>
        <v/>
      </c>
      <c r="V293" s="203" t="str">
        <f t="shared" si="9"/>
        <v/>
      </c>
    </row>
    <row r="294" spans="1:22" ht="15" customHeight="1" x14ac:dyDescent="0.25">
      <c r="A294" s="128"/>
      <c r="B294" s="129"/>
      <c r="C294" s="129"/>
      <c r="D294" s="129"/>
      <c r="E294" s="130"/>
      <c r="F294" s="129"/>
      <c r="G294" s="129"/>
      <c r="H294" s="210"/>
      <c r="I294" s="131"/>
      <c r="J294" s="210"/>
      <c r="K294" s="131"/>
      <c r="L294" s="131"/>
      <c r="M294" s="131"/>
      <c r="N294" s="131"/>
      <c r="O294" s="130"/>
      <c r="P294" s="210"/>
      <c r="Q294" s="198"/>
      <c r="R294" s="198"/>
      <c r="S294" s="199"/>
      <c r="T294" s="199"/>
      <c r="U294" s="203" t="str">
        <f t="shared" si="8"/>
        <v/>
      </c>
      <c r="V294" s="203" t="str">
        <f t="shared" si="9"/>
        <v/>
      </c>
    </row>
    <row r="295" spans="1:22" ht="15" customHeight="1" x14ac:dyDescent="0.25">
      <c r="A295" s="128"/>
      <c r="B295" s="129"/>
      <c r="C295" s="129"/>
      <c r="D295" s="129"/>
      <c r="E295" s="130"/>
      <c r="F295" s="129"/>
      <c r="G295" s="129"/>
      <c r="H295" s="210"/>
      <c r="I295" s="131"/>
      <c r="J295" s="210"/>
      <c r="K295" s="131"/>
      <c r="L295" s="131"/>
      <c r="M295" s="131"/>
      <c r="N295" s="131"/>
      <c r="O295" s="130"/>
      <c r="P295" s="210"/>
      <c r="Q295" s="198"/>
      <c r="R295" s="198"/>
      <c r="S295" s="199"/>
      <c r="T295" s="199"/>
      <c r="U295" s="203" t="str">
        <f t="shared" si="8"/>
        <v/>
      </c>
      <c r="V295" s="203" t="str">
        <f t="shared" si="9"/>
        <v/>
      </c>
    </row>
    <row r="296" spans="1:22" ht="15" customHeight="1" x14ac:dyDescent="0.25">
      <c r="A296" s="128"/>
      <c r="B296" s="129"/>
      <c r="C296" s="129"/>
      <c r="D296" s="129"/>
      <c r="E296" s="130"/>
      <c r="F296" s="129"/>
      <c r="G296" s="129"/>
      <c r="H296" s="210"/>
      <c r="I296" s="131"/>
      <c r="J296" s="210"/>
      <c r="K296" s="131"/>
      <c r="L296" s="131"/>
      <c r="M296" s="131"/>
      <c r="N296" s="131"/>
      <c r="O296" s="130"/>
      <c r="P296" s="210"/>
      <c r="Q296" s="198"/>
      <c r="R296" s="198"/>
      <c r="S296" s="199"/>
      <c r="T296" s="199"/>
      <c r="U296" s="203" t="str">
        <f t="shared" si="8"/>
        <v/>
      </c>
      <c r="V296" s="203" t="str">
        <f t="shared" si="9"/>
        <v/>
      </c>
    </row>
    <row r="297" spans="1:22" ht="15" customHeight="1" x14ac:dyDescent="0.25">
      <c r="A297" s="128"/>
      <c r="B297" s="129"/>
      <c r="C297" s="129"/>
      <c r="D297" s="129"/>
      <c r="E297" s="130"/>
      <c r="F297" s="129"/>
      <c r="G297" s="129"/>
      <c r="H297" s="210"/>
      <c r="I297" s="131"/>
      <c r="J297" s="210"/>
      <c r="K297" s="131"/>
      <c r="L297" s="131"/>
      <c r="M297" s="131"/>
      <c r="N297" s="131"/>
      <c r="O297" s="130"/>
      <c r="P297" s="210"/>
      <c r="Q297" s="198"/>
      <c r="R297" s="198"/>
      <c r="S297" s="199"/>
      <c r="T297" s="199"/>
      <c r="U297" s="203" t="str">
        <f t="shared" si="8"/>
        <v/>
      </c>
      <c r="V297" s="203" t="str">
        <f t="shared" si="9"/>
        <v/>
      </c>
    </row>
    <row r="298" spans="1:22" ht="15" customHeight="1" x14ac:dyDescent="0.25">
      <c r="A298" s="128"/>
      <c r="B298" s="129"/>
      <c r="C298" s="129"/>
      <c r="D298" s="129"/>
      <c r="E298" s="130"/>
      <c r="F298" s="129"/>
      <c r="G298" s="129"/>
      <c r="H298" s="210"/>
      <c r="I298" s="131"/>
      <c r="J298" s="210"/>
      <c r="K298" s="131"/>
      <c r="L298" s="131"/>
      <c r="M298" s="131"/>
      <c r="N298" s="131"/>
      <c r="O298" s="130"/>
      <c r="P298" s="210"/>
      <c r="Q298" s="198"/>
      <c r="R298" s="198"/>
      <c r="S298" s="199"/>
      <c r="T298" s="199"/>
      <c r="U298" s="203" t="str">
        <f t="shared" si="8"/>
        <v/>
      </c>
      <c r="V298" s="203" t="str">
        <f t="shared" si="9"/>
        <v/>
      </c>
    </row>
    <row r="299" spans="1:22" ht="15" customHeight="1" x14ac:dyDescent="0.25">
      <c r="A299" s="128"/>
      <c r="B299" s="129"/>
      <c r="C299" s="129"/>
      <c r="D299" s="129"/>
      <c r="E299" s="130"/>
      <c r="F299" s="129"/>
      <c r="G299" s="129"/>
      <c r="H299" s="210"/>
      <c r="I299" s="131"/>
      <c r="J299" s="210"/>
      <c r="K299" s="131"/>
      <c r="L299" s="131"/>
      <c r="M299" s="131"/>
      <c r="N299" s="131"/>
      <c r="O299" s="130"/>
      <c r="P299" s="210"/>
      <c r="Q299" s="198"/>
      <c r="R299" s="198"/>
      <c r="S299" s="199"/>
      <c r="T299" s="199"/>
      <c r="U299" s="203" t="str">
        <f t="shared" si="8"/>
        <v/>
      </c>
      <c r="V299" s="203" t="str">
        <f t="shared" si="9"/>
        <v/>
      </c>
    </row>
    <row r="300" spans="1:22" ht="15" customHeight="1" x14ac:dyDescent="0.25">
      <c r="A300" s="128"/>
      <c r="B300" s="129"/>
      <c r="C300" s="129"/>
      <c r="D300" s="129"/>
      <c r="E300" s="130"/>
      <c r="F300" s="129"/>
      <c r="G300" s="129"/>
      <c r="H300" s="210"/>
      <c r="I300" s="131"/>
      <c r="J300" s="210"/>
      <c r="K300" s="131"/>
      <c r="L300" s="131"/>
      <c r="M300" s="131"/>
      <c r="N300" s="131"/>
      <c r="O300" s="130"/>
      <c r="P300" s="210"/>
      <c r="Q300" s="198"/>
      <c r="R300" s="198"/>
      <c r="S300" s="199"/>
      <c r="T300" s="199"/>
      <c r="U300" s="203" t="str">
        <f t="shared" si="8"/>
        <v/>
      </c>
      <c r="V300" s="203" t="str">
        <f t="shared" si="9"/>
        <v/>
      </c>
    </row>
    <row r="301" spans="1:22" ht="15" customHeight="1" x14ac:dyDescent="0.25">
      <c r="A301" s="128"/>
      <c r="B301" s="129"/>
      <c r="C301" s="129"/>
      <c r="D301" s="129"/>
      <c r="E301" s="130"/>
      <c r="F301" s="129"/>
      <c r="G301" s="129"/>
      <c r="H301" s="210"/>
      <c r="I301" s="131"/>
      <c r="J301" s="210"/>
      <c r="K301" s="131"/>
      <c r="L301" s="131"/>
      <c r="M301" s="131"/>
      <c r="N301" s="131"/>
      <c r="O301" s="130"/>
      <c r="P301" s="210"/>
      <c r="Q301" s="198"/>
      <c r="R301" s="198"/>
      <c r="S301" s="199"/>
      <c r="T301" s="199"/>
      <c r="U301" s="203" t="str">
        <f t="shared" si="8"/>
        <v/>
      </c>
      <c r="V301" s="203" t="str">
        <f t="shared" si="9"/>
        <v/>
      </c>
    </row>
    <row r="302" spans="1:22" ht="15" customHeight="1" x14ac:dyDescent="0.25">
      <c r="A302" s="128"/>
      <c r="B302" s="129"/>
      <c r="C302" s="129"/>
      <c r="D302" s="129"/>
      <c r="E302" s="130"/>
      <c r="F302" s="129"/>
      <c r="G302" s="129"/>
      <c r="H302" s="210"/>
      <c r="I302" s="131"/>
      <c r="J302" s="210"/>
      <c r="K302" s="131"/>
      <c r="L302" s="131"/>
      <c r="M302" s="131"/>
      <c r="N302" s="131"/>
      <c r="O302" s="130"/>
      <c r="P302" s="210"/>
      <c r="Q302" s="198"/>
      <c r="R302" s="198"/>
      <c r="S302" s="199"/>
      <c r="T302" s="199"/>
      <c r="U302" s="203" t="str">
        <f t="shared" si="8"/>
        <v/>
      </c>
      <c r="V302" s="203" t="str">
        <f t="shared" si="9"/>
        <v/>
      </c>
    </row>
    <row r="303" spans="1:22" ht="15" customHeight="1" x14ac:dyDescent="0.25">
      <c r="A303" s="128"/>
      <c r="B303" s="129"/>
      <c r="C303" s="129"/>
      <c r="D303" s="129"/>
      <c r="E303" s="130"/>
      <c r="F303" s="129"/>
      <c r="G303" s="129"/>
      <c r="H303" s="210"/>
      <c r="I303" s="131"/>
      <c r="J303" s="210"/>
      <c r="K303" s="131"/>
      <c r="L303" s="131"/>
      <c r="M303" s="131"/>
      <c r="N303" s="131"/>
      <c r="O303" s="130"/>
      <c r="P303" s="210"/>
      <c r="Q303" s="198"/>
      <c r="R303" s="198"/>
      <c r="S303" s="199"/>
      <c r="T303" s="199"/>
      <c r="U303" s="203" t="str">
        <f t="shared" si="8"/>
        <v/>
      </c>
      <c r="V303" s="203" t="str">
        <f t="shared" si="9"/>
        <v/>
      </c>
    </row>
    <row r="304" spans="1:22" ht="15" customHeight="1" x14ac:dyDescent="0.25">
      <c r="A304" s="128"/>
      <c r="B304" s="129"/>
      <c r="C304" s="129"/>
      <c r="D304" s="129"/>
      <c r="E304" s="130"/>
      <c r="F304" s="129"/>
      <c r="G304" s="129"/>
      <c r="H304" s="210"/>
      <c r="I304" s="131"/>
      <c r="J304" s="210"/>
      <c r="K304" s="131"/>
      <c r="L304" s="131"/>
      <c r="M304" s="131"/>
      <c r="N304" s="131"/>
      <c r="O304" s="130"/>
      <c r="P304" s="210"/>
      <c r="Q304" s="198"/>
      <c r="R304" s="198"/>
      <c r="S304" s="199"/>
      <c r="T304" s="199"/>
      <c r="U304" s="203" t="str">
        <f t="shared" si="8"/>
        <v/>
      </c>
      <c r="V304" s="203" t="str">
        <f t="shared" si="9"/>
        <v/>
      </c>
    </row>
    <row r="305" spans="1:22" ht="15" customHeight="1" x14ac:dyDescent="0.25">
      <c r="A305" s="128"/>
      <c r="B305" s="129"/>
      <c r="C305" s="129"/>
      <c r="D305" s="129"/>
      <c r="E305" s="130"/>
      <c r="F305" s="129"/>
      <c r="G305" s="129"/>
      <c r="H305" s="210"/>
      <c r="I305" s="131"/>
      <c r="J305" s="210"/>
      <c r="K305" s="131"/>
      <c r="L305" s="131"/>
      <c r="M305" s="131"/>
      <c r="N305" s="131"/>
      <c r="O305" s="130"/>
      <c r="P305" s="210"/>
      <c r="Q305" s="198"/>
      <c r="R305" s="198"/>
      <c r="S305" s="199"/>
      <c r="T305" s="199"/>
      <c r="U305" s="203" t="str">
        <f t="shared" si="8"/>
        <v/>
      </c>
      <c r="V305" s="203" t="str">
        <f t="shared" si="9"/>
        <v/>
      </c>
    </row>
    <row r="306" spans="1:22" ht="15" customHeight="1" x14ac:dyDescent="0.25">
      <c r="A306" s="128"/>
      <c r="B306" s="129"/>
      <c r="C306" s="129"/>
      <c r="D306" s="129"/>
      <c r="E306" s="130"/>
      <c r="F306" s="129"/>
      <c r="G306" s="129"/>
      <c r="H306" s="210"/>
      <c r="I306" s="131"/>
      <c r="J306" s="210"/>
      <c r="K306" s="131"/>
      <c r="L306" s="131"/>
      <c r="M306" s="131"/>
      <c r="N306" s="131"/>
      <c r="O306" s="130"/>
      <c r="P306" s="210"/>
      <c r="Q306" s="198"/>
      <c r="R306" s="198"/>
      <c r="S306" s="199"/>
      <c r="T306" s="199"/>
      <c r="U306" s="203" t="str">
        <f t="shared" si="8"/>
        <v/>
      </c>
      <c r="V306" s="203" t="str">
        <f t="shared" si="9"/>
        <v/>
      </c>
    </row>
    <row r="307" spans="1:22" ht="15" customHeight="1" x14ac:dyDescent="0.25">
      <c r="A307" s="128"/>
      <c r="B307" s="129"/>
      <c r="C307" s="129"/>
      <c r="D307" s="129"/>
      <c r="E307" s="130"/>
      <c r="F307" s="129"/>
      <c r="G307" s="129"/>
      <c r="H307" s="210"/>
      <c r="I307" s="131"/>
      <c r="J307" s="210"/>
      <c r="K307" s="131"/>
      <c r="L307" s="131"/>
      <c r="M307" s="131"/>
      <c r="N307" s="131"/>
      <c r="O307" s="130"/>
      <c r="P307" s="210"/>
      <c r="Q307" s="198"/>
      <c r="R307" s="198"/>
      <c r="S307" s="199"/>
      <c r="T307" s="199"/>
      <c r="U307" s="203" t="str">
        <f t="shared" si="8"/>
        <v/>
      </c>
      <c r="V307" s="203" t="str">
        <f t="shared" si="9"/>
        <v/>
      </c>
    </row>
    <row r="308" spans="1:22" ht="15" customHeight="1" x14ac:dyDescent="0.25">
      <c r="A308" s="128"/>
      <c r="B308" s="129"/>
      <c r="C308" s="129"/>
      <c r="D308" s="129"/>
      <c r="E308" s="130"/>
      <c r="F308" s="129"/>
      <c r="G308" s="129"/>
      <c r="H308" s="210"/>
      <c r="I308" s="131"/>
      <c r="J308" s="210"/>
      <c r="K308" s="131"/>
      <c r="L308" s="131"/>
      <c r="M308" s="131"/>
      <c r="N308" s="131"/>
      <c r="O308" s="130"/>
      <c r="P308" s="210"/>
      <c r="Q308" s="198"/>
      <c r="R308" s="198"/>
      <c r="S308" s="199"/>
      <c r="T308" s="199"/>
      <c r="U308" s="203" t="str">
        <f t="shared" si="8"/>
        <v/>
      </c>
      <c r="V308" s="203" t="str">
        <f t="shared" si="9"/>
        <v/>
      </c>
    </row>
    <row r="309" spans="1:22" ht="15" customHeight="1" x14ac:dyDescent="0.25">
      <c r="A309" s="128"/>
      <c r="B309" s="129"/>
      <c r="C309" s="129"/>
      <c r="D309" s="129"/>
      <c r="E309" s="130"/>
      <c r="F309" s="129"/>
      <c r="G309" s="129"/>
      <c r="H309" s="210"/>
      <c r="I309" s="131"/>
      <c r="J309" s="210"/>
      <c r="K309" s="131"/>
      <c r="L309" s="131"/>
      <c r="M309" s="131"/>
      <c r="N309" s="131"/>
      <c r="O309" s="130"/>
      <c r="P309" s="210"/>
      <c r="Q309" s="198"/>
      <c r="R309" s="198"/>
      <c r="S309" s="199"/>
      <c r="T309" s="199"/>
      <c r="U309" s="203" t="str">
        <f t="shared" si="8"/>
        <v/>
      </c>
      <c r="V309" s="203" t="str">
        <f t="shared" si="9"/>
        <v/>
      </c>
    </row>
    <row r="310" spans="1:22" ht="15" customHeight="1" x14ac:dyDescent="0.25">
      <c r="A310" s="128"/>
      <c r="B310" s="129"/>
      <c r="C310" s="129"/>
      <c r="D310" s="129"/>
      <c r="E310" s="130"/>
      <c r="F310" s="129"/>
      <c r="G310" s="129"/>
      <c r="H310" s="210"/>
      <c r="I310" s="131"/>
      <c r="J310" s="210"/>
      <c r="K310" s="131"/>
      <c r="L310" s="131"/>
      <c r="M310" s="131"/>
      <c r="N310" s="131"/>
      <c r="O310" s="130"/>
      <c r="P310" s="210"/>
      <c r="Q310" s="198"/>
      <c r="R310" s="198"/>
      <c r="S310" s="199"/>
      <c r="T310" s="199"/>
      <c r="U310" s="203" t="str">
        <f t="shared" si="8"/>
        <v/>
      </c>
      <c r="V310" s="203" t="str">
        <f t="shared" si="9"/>
        <v/>
      </c>
    </row>
    <row r="311" spans="1:22" ht="15" customHeight="1" x14ac:dyDescent="0.25">
      <c r="A311" s="128"/>
      <c r="B311" s="129"/>
      <c r="C311" s="129"/>
      <c r="D311" s="129"/>
      <c r="E311" s="130"/>
      <c r="F311" s="129"/>
      <c r="G311" s="129"/>
      <c r="H311" s="210"/>
      <c r="I311" s="131"/>
      <c r="J311" s="210"/>
      <c r="K311" s="131"/>
      <c r="L311" s="131"/>
      <c r="M311" s="131"/>
      <c r="N311" s="131"/>
      <c r="O311" s="130"/>
      <c r="P311" s="210"/>
      <c r="Q311" s="198"/>
      <c r="R311" s="198"/>
      <c r="S311" s="199"/>
      <c r="T311" s="199"/>
      <c r="U311" s="203" t="str">
        <f t="shared" si="8"/>
        <v/>
      </c>
      <c r="V311" s="203" t="str">
        <f t="shared" si="9"/>
        <v/>
      </c>
    </row>
    <row r="312" spans="1:22" ht="15" customHeight="1" x14ac:dyDescent="0.25">
      <c r="A312" s="128"/>
      <c r="B312" s="129"/>
      <c r="C312" s="129"/>
      <c r="D312" s="129"/>
      <c r="E312" s="130"/>
      <c r="F312" s="129"/>
      <c r="G312" s="129"/>
      <c r="H312" s="210"/>
      <c r="I312" s="131"/>
      <c r="J312" s="210"/>
      <c r="K312" s="131"/>
      <c r="L312" s="131"/>
      <c r="M312" s="131"/>
      <c r="N312" s="131"/>
      <c r="O312" s="130"/>
      <c r="P312" s="210"/>
      <c r="Q312" s="198"/>
      <c r="R312" s="198"/>
      <c r="S312" s="199"/>
      <c r="T312" s="199"/>
      <c r="U312" s="203" t="str">
        <f t="shared" si="8"/>
        <v/>
      </c>
      <c r="V312" s="203" t="str">
        <f t="shared" si="9"/>
        <v/>
      </c>
    </row>
    <row r="313" spans="1:22" ht="15" customHeight="1" x14ac:dyDescent="0.25">
      <c r="A313" s="128"/>
      <c r="B313" s="129"/>
      <c r="C313" s="129"/>
      <c r="D313" s="129"/>
      <c r="E313" s="130"/>
      <c r="F313" s="129"/>
      <c r="G313" s="129"/>
      <c r="H313" s="210"/>
      <c r="I313" s="131"/>
      <c r="J313" s="210"/>
      <c r="K313" s="131"/>
      <c r="L313" s="131"/>
      <c r="M313" s="131"/>
      <c r="N313" s="131"/>
      <c r="O313" s="130"/>
      <c r="P313" s="210"/>
      <c r="Q313" s="198"/>
      <c r="R313" s="198"/>
      <c r="S313" s="199"/>
      <c r="T313" s="199"/>
      <c r="U313" s="203" t="str">
        <f t="shared" si="8"/>
        <v/>
      </c>
      <c r="V313" s="203" t="str">
        <f t="shared" si="9"/>
        <v/>
      </c>
    </row>
    <row r="314" spans="1:22" ht="15" customHeight="1" x14ac:dyDescent="0.25">
      <c r="A314" s="128"/>
      <c r="B314" s="129"/>
      <c r="C314" s="129"/>
      <c r="D314" s="129"/>
      <c r="E314" s="130"/>
      <c r="F314" s="129"/>
      <c r="G314" s="129"/>
      <c r="H314" s="210"/>
      <c r="I314" s="131"/>
      <c r="J314" s="210"/>
      <c r="K314" s="131"/>
      <c r="L314" s="131"/>
      <c r="M314" s="131"/>
      <c r="N314" s="131"/>
      <c r="O314" s="130"/>
      <c r="P314" s="210"/>
      <c r="Q314" s="198"/>
      <c r="R314" s="198"/>
      <c r="S314" s="199"/>
      <c r="T314" s="199"/>
      <c r="U314" s="203" t="str">
        <f t="shared" si="8"/>
        <v/>
      </c>
      <c r="V314" s="203" t="str">
        <f t="shared" si="9"/>
        <v/>
      </c>
    </row>
    <row r="315" spans="1:22" ht="15" customHeight="1" x14ac:dyDescent="0.25">
      <c r="A315" s="128"/>
      <c r="B315" s="129"/>
      <c r="C315" s="129"/>
      <c r="D315" s="129"/>
      <c r="E315" s="130"/>
      <c r="F315" s="129"/>
      <c r="G315" s="129"/>
      <c r="H315" s="210"/>
      <c r="I315" s="131"/>
      <c r="J315" s="210"/>
      <c r="K315" s="131"/>
      <c r="L315" s="131"/>
      <c r="M315" s="131"/>
      <c r="N315" s="131"/>
      <c r="O315" s="130"/>
      <c r="P315" s="210"/>
      <c r="Q315" s="198"/>
      <c r="R315" s="198"/>
      <c r="S315" s="199"/>
      <c r="T315" s="199"/>
      <c r="U315" s="203" t="str">
        <f t="shared" si="8"/>
        <v/>
      </c>
      <c r="V315" s="203" t="str">
        <f t="shared" si="9"/>
        <v/>
      </c>
    </row>
    <row r="316" spans="1:22" ht="15" customHeight="1" x14ac:dyDescent="0.25">
      <c r="A316" s="128"/>
      <c r="B316" s="129"/>
      <c r="C316" s="129"/>
      <c r="D316" s="129"/>
      <c r="E316" s="130"/>
      <c r="F316" s="129"/>
      <c r="G316" s="129"/>
      <c r="H316" s="210"/>
      <c r="I316" s="131"/>
      <c r="J316" s="210"/>
      <c r="K316" s="131"/>
      <c r="L316" s="131"/>
      <c r="M316" s="131"/>
      <c r="N316" s="131"/>
      <c r="O316" s="130"/>
      <c r="P316" s="210"/>
      <c r="Q316" s="198"/>
      <c r="R316" s="198"/>
      <c r="S316" s="199"/>
      <c r="T316" s="199"/>
      <c r="U316" s="203" t="str">
        <f t="shared" si="8"/>
        <v/>
      </c>
      <c r="V316" s="203" t="str">
        <f t="shared" si="9"/>
        <v/>
      </c>
    </row>
    <row r="317" spans="1:22" ht="15" customHeight="1" x14ac:dyDescent="0.25">
      <c r="A317" s="128"/>
      <c r="B317" s="129"/>
      <c r="C317" s="129"/>
      <c r="D317" s="129"/>
      <c r="E317" s="130"/>
      <c r="F317" s="129"/>
      <c r="G317" s="129"/>
      <c r="H317" s="210"/>
      <c r="I317" s="131"/>
      <c r="J317" s="210"/>
      <c r="K317" s="131"/>
      <c r="L317" s="131"/>
      <c r="M317" s="131"/>
      <c r="N317" s="131"/>
      <c r="O317" s="130"/>
      <c r="P317" s="210"/>
      <c r="Q317" s="198"/>
      <c r="R317" s="198"/>
      <c r="S317" s="199"/>
      <c r="T317" s="199"/>
      <c r="U317" s="203" t="str">
        <f t="shared" si="8"/>
        <v/>
      </c>
      <c r="V317" s="203" t="str">
        <f t="shared" si="9"/>
        <v/>
      </c>
    </row>
    <row r="318" spans="1:22" ht="15" customHeight="1" x14ac:dyDescent="0.25">
      <c r="A318" s="128"/>
      <c r="B318" s="129"/>
      <c r="C318" s="129"/>
      <c r="D318" s="129"/>
      <c r="E318" s="130"/>
      <c r="F318" s="129"/>
      <c r="G318" s="129"/>
      <c r="H318" s="210"/>
      <c r="I318" s="131"/>
      <c r="J318" s="210"/>
      <c r="K318" s="131"/>
      <c r="L318" s="131"/>
      <c r="M318" s="131"/>
      <c r="N318" s="131"/>
      <c r="O318" s="130"/>
      <c r="P318" s="210"/>
      <c r="Q318" s="198"/>
      <c r="R318" s="198"/>
      <c r="S318" s="199"/>
      <c r="T318" s="199"/>
      <c r="U318" s="203" t="str">
        <f t="shared" si="8"/>
        <v/>
      </c>
      <c r="V318" s="203" t="str">
        <f t="shared" si="9"/>
        <v/>
      </c>
    </row>
    <row r="319" spans="1:22" ht="15" customHeight="1" x14ac:dyDescent="0.25">
      <c r="A319" s="128"/>
      <c r="B319" s="129"/>
      <c r="C319" s="129"/>
      <c r="D319" s="129"/>
      <c r="E319" s="130"/>
      <c r="F319" s="129"/>
      <c r="G319" s="129"/>
      <c r="H319" s="210"/>
      <c r="I319" s="131"/>
      <c r="J319" s="210"/>
      <c r="K319" s="131"/>
      <c r="L319" s="131"/>
      <c r="M319" s="131"/>
      <c r="N319" s="131"/>
      <c r="O319" s="130"/>
      <c r="P319" s="210"/>
      <c r="Q319" s="198"/>
      <c r="R319" s="198"/>
      <c r="S319" s="199"/>
      <c r="T319" s="199"/>
      <c r="U319" s="203" t="str">
        <f t="shared" si="8"/>
        <v/>
      </c>
      <c r="V319" s="203" t="str">
        <f t="shared" si="9"/>
        <v/>
      </c>
    </row>
    <row r="320" spans="1:22" ht="15" customHeight="1" x14ac:dyDescent="0.25">
      <c r="A320" s="128"/>
      <c r="B320" s="129"/>
      <c r="C320" s="129"/>
      <c r="D320" s="129"/>
      <c r="E320" s="130"/>
      <c r="F320" s="129"/>
      <c r="G320" s="129"/>
      <c r="H320" s="210"/>
      <c r="I320" s="131"/>
      <c r="J320" s="210"/>
      <c r="K320" s="131"/>
      <c r="L320" s="131"/>
      <c r="M320" s="131"/>
      <c r="N320" s="131"/>
      <c r="O320" s="130"/>
      <c r="P320" s="210"/>
      <c r="Q320" s="198"/>
      <c r="R320" s="198"/>
      <c r="S320" s="199"/>
      <c r="T320" s="199"/>
      <c r="U320" s="203" t="str">
        <f t="shared" si="8"/>
        <v/>
      </c>
      <c r="V320" s="203" t="str">
        <f t="shared" si="9"/>
        <v/>
      </c>
    </row>
    <row r="321" spans="1:22" ht="15" customHeight="1" x14ac:dyDescent="0.25">
      <c r="A321" s="128"/>
      <c r="B321" s="129"/>
      <c r="C321" s="129"/>
      <c r="D321" s="129"/>
      <c r="E321" s="130"/>
      <c r="F321" s="129"/>
      <c r="G321" s="129"/>
      <c r="H321" s="210"/>
      <c r="I321" s="131"/>
      <c r="J321" s="210"/>
      <c r="K321" s="131"/>
      <c r="L321" s="131"/>
      <c r="M321" s="131"/>
      <c r="N321" s="131"/>
      <c r="O321" s="130"/>
      <c r="P321" s="210"/>
      <c r="Q321" s="198"/>
      <c r="R321" s="198"/>
      <c r="S321" s="199"/>
      <c r="T321" s="199"/>
      <c r="U321" s="203" t="str">
        <f t="shared" si="8"/>
        <v/>
      </c>
      <c r="V321" s="203" t="str">
        <f t="shared" si="9"/>
        <v/>
      </c>
    </row>
    <row r="322" spans="1:22" ht="15" customHeight="1" x14ac:dyDescent="0.25">
      <c r="A322" s="128"/>
      <c r="B322" s="129"/>
      <c r="C322" s="129"/>
      <c r="D322" s="129"/>
      <c r="E322" s="130"/>
      <c r="F322" s="129"/>
      <c r="G322" s="129"/>
      <c r="H322" s="210"/>
      <c r="I322" s="131"/>
      <c r="J322" s="210"/>
      <c r="K322" s="131"/>
      <c r="L322" s="131"/>
      <c r="M322" s="131"/>
      <c r="N322" s="131"/>
      <c r="O322" s="130"/>
      <c r="P322" s="210"/>
      <c r="Q322" s="198"/>
      <c r="R322" s="198"/>
      <c r="S322" s="199"/>
      <c r="T322" s="199"/>
      <c r="U322" s="203" t="str">
        <f t="shared" si="8"/>
        <v/>
      </c>
      <c r="V322" s="203" t="str">
        <f t="shared" si="9"/>
        <v/>
      </c>
    </row>
    <row r="323" spans="1:22" ht="15" customHeight="1" x14ac:dyDescent="0.25">
      <c r="A323" s="128"/>
      <c r="B323" s="129"/>
      <c r="C323" s="129"/>
      <c r="D323" s="129"/>
      <c r="E323" s="130"/>
      <c r="F323" s="129"/>
      <c r="G323" s="129"/>
      <c r="H323" s="210"/>
      <c r="I323" s="131"/>
      <c r="J323" s="210"/>
      <c r="K323" s="131"/>
      <c r="L323" s="131"/>
      <c r="M323" s="131"/>
      <c r="N323" s="131"/>
      <c r="O323" s="130"/>
      <c r="P323" s="210"/>
      <c r="Q323" s="198"/>
      <c r="R323" s="198"/>
      <c r="S323" s="199"/>
      <c r="T323" s="199"/>
      <c r="U323" s="203" t="str">
        <f t="shared" si="8"/>
        <v/>
      </c>
      <c r="V323" s="203" t="str">
        <f t="shared" si="9"/>
        <v/>
      </c>
    </row>
    <row r="324" spans="1:22" ht="15" customHeight="1" x14ac:dyDescent="0.25">
      <c r="A324" s="128"/>
      <c r="B324" s="129"/>
      <c r="C324" s="129"/>
      <c r="D324" s="129"/>
      <c r="E324" s="130"/>
      <c r="F324" s="129"/>
      <c r="G324" s="129"/>
      <c r="H324" s="210"/>
      <c r="I324" s="131"/>
      <c r="J324" s="210"/>
      <c r="K324" s="131"/>
      <c r="L324" s="131"/>
      <c r="M324" s="131"/>
      <c r="N324" s="131"/>
      <c r="O324" s="130"/>
      <c r="P324" s="210"/>
      <c r="Q324" s="198"/>
      <c r="R324" s="198"/>
      <c r="S324" s="199"/>
      <c r="T324" s="199"/>
      <c r="U324" s="203" t="str">
        <f t="shared" si="8"/>
        <v/>
      </c>
      <c r="V324" s="203" t="str">
        <f t="shared" si="9"/>
        <v/>
      </c>
    </row>
    <row r="325" spans="1:22" ht="15" customHeight="1" x14ac:dyDescent="0.25">
      <c r="A325" s="128"/>
      <c r="B325" s="129"/>
      <c r="C325" s="129"/>
      <c r="D325" s="129"/>
      <c r="E325" s="130"/>
      <c r="F325" s="129"/>
      <c r="G325" s="129"/>
      <c r="H325" s="210"/>
      <c r="I325" s="131"/>
      <c r="J325" s="210"/>
      <c r="K325" s="131"/>
      <c r="L325" s="131"/>
      <c r="M325" s="131"/>
      <c r="N325" s="131"/>
      <c r="O325" s="130"/>
      <c r="P325" s="210"/>
      <c r="Q325" s="198"/>
      <c r="R325" s="198"/>
      <c r="S325" s="199"/>
      <c r="T325" s="199"/>
      <c r="U325" s="203" t="str">
        <f t="shared" ref="U325:U388" si="10">IF(A325="","",SUM(Q325:T325))</f>
        <v/>
      </c>
      <c r="V325" s="203" t="str">
        <f t="shared" ref="V325:V388" si="11">IF(A325="","",SUM(K325:N325)-U325)</f>
        <v/>
      </c>
    </row>
    <row r="326" spans="1:22" ht="15" customHeight="1" x14ac:dyDescent="0.25">
      <c r="A326" s="128"/>
      <c r="B326" s="129"/>
      <c r="C326" s="129"/>
      <c r="D326" s="129"/>
      <c r="E326" s="130"/>
      <c r="F326" s="129"/>
      <c r="G326" s="129"/>
      <c r="H326" s="210"/>
      <c r="I326" s="131"/>
      <c r="J326" s="210"/>
      <c r="K326" s="131"/>
      <c r="L326" s="131"/>
      <c r="M326" s="131"/>
      <c r="N326" s="131"/>
      <c r="O326" s="130"/>
      <c r="P326" s="210"/>
      <c r="Q326" s="198"/>
      <c r="R326" s="198"/>
      <c r="S326" s="199"/>
      <c r="T326" s="199"/>
      <c r="U326" s="203" t="str">
        <f t="shared" si="10"/>
        <v/>
      </c>
      <c r="V326" s="203" t="str">
        <f t="shared" si="11"/>
        <v/>
      </c>
    </row>
    <row r="327" spans="1:22" ht="15" customHeight="1" x14ac:dyDescent="0.25">
      <c r="A327" s="128"/>
      <c r="B327" s="129"/>
      <c r="C327" s="129"/>
      <c r="D327" s="129"/>
      <c r="E327" s="130"/>
      <c r="F327" s="129"/>
      <c r="G327" s="129"/>
      <c r="H327" s="210"/>
      <c r="I327" s="131"/>
      <c r="J327" s="210"/>
      <c r="K327" s="131"/>
      <c r="L327" s="131"/>
      <c r="M327" s="131"/>
      <c r="N327" s="131"/>
      <c r="O327" s="130"/>
      <c r="P327" s="210"/>
      <c r="Q327" s="198"/>
      <c r="R327" s="198"/>
      <c r="S327" s="199"/>
      <c r="T327" s="199"/>
      <c r="U327" s="203" t="str">
        <f t="shared" si="10"/>
        <v/>
      </c>
      <c r="V327" s="203" t="str">
        <f t="shared" si="11"/>
        <v/>
      </c>
    </row>
    <row r="328" spans="1:22" ht="15" customHeight="1" x14ac:dyDescent="0.25">
      <c r="A328" s="128"/>
      <c r="B328" s="129"/>
      <c r="C328" s="129"/>
      <c r="D328" s="129"/>
      <c r="E328" s="130"/>
      <c r="F328" s="129"/>
      <c r="G328" s="129"/>
      <c r="H328" s="210"/>
      <c r="I328" s="131"/>
      <c r="J328" s="210"/>
      <c r="K328" s="131"/>
      <c r="L328" s="131"/>
      <c r="M328" s="131"/>
      <c r="N328" s="131"/>
      <c r="O328" s="130"/>
      <c r="P328" s="210"/>
      <c r="Q328" s="198"/>
      <c r="R328" s="198"/>
      <c r="S328" s="199"/>
      <c r="T328" s="199"/>
      <c r="U328" s="203" t="str">
        <f t="shared" si="10"/>
        <v/>
      </c>
      <c r="V328" s="203" t="str">
        <f t="shared" si="11"/>
        <v/>
      </c>
    </row>
    <row r="329" spans="1:22" ht="15" customHeight="1" x14ac:dyDescent="0.25">
      <c r="A329" s="128"/>
      <c r="B329" s="129"/>
      <c r="C329" s="129"/>
      <c r="D329" s="129"/>
      <c r="E329" s="130"/>
      <c r="F329" s="129"/>
      <c r="G329" s="129"/>
      <c r="H329" s="210"/>
      <c r="I329" s="131"/>
      <c r="J329" s="210"/>
      <c r="K329" s="131"/>
      <c r="L329" s="131"/>
      <c r="M329" s="131"/>
      <c r="N329" s="131"/>
      <c r="O329" s="130"/>
      <c r="P329" s="210"/>
      <c r="Q329" s="198"/>
      <c r="R329" s="198"/>
      <c r="S329" s="199"/>
      <c r="T329" s="199"/>
      <c r="U329" s="203" t="str">
        <f t="shared" si="10"/>
        <v/>
      </c>
      <c r="V329" s="203" t="str">
        <f t="shared" si="11"/>
        <v/>
      </c>
    </row>
    <row r="330" spans="1:22" ht="15" customHeight="1" x14ac:dyDescent="0.25">
      <c r="A330" s="128"/>
      <c r="B330" s="129"/>
      <c r="C330" s="129"/>
      <c r="D330" s="129"/>
      <c r="E330" s="130"/>
      <c r="F330" s="129"/>
      <c r="G330" s="129"/>
      <c r="H330" s="210"/>
      <c r="I330" s="131"/>
      <c r="J330" s="210"/>
      <c r="K330" s="131"/>
      <c r="L330" s="131"/>
      <c r="M330" s="131"/>
      <c r="N330" s="131"/>
      <c r="O330" s="130"/>
      <c r="P330" s="210"/>
      <c r="Q330" s="198"/>
      <c r="R330" s="198"/>
      <c r="S330" s="199"/>
      <c r="T330" s="199"/>
      <c r="U330" s="203" t="str">
        <f t="shared" si="10"/>
        <v/>
      </c>
      <c r="V330" s="203" t="str">
        <f t="shared" si="11"/>
        <v/>
      </c>
    </row>
    <row r="331" spans="1:22" ht="15" customHeight="1" x14ac:dyDescent="0.25">
      <c r="A331" s="128"/>
      <c r="B331" s="129"/>
      <c r="C331" s="129"/>
      <c r="D331" s="129"/>
      <c r="E331" s="130"/>
      <c r="F331" s="129"/>
      <c r="G331" s="129"/>
      <c r="H331" s="210"/>
      <c r="I331" s="131"/>
      <c r="J331" s="210"/>
      <c r="K331" s="131"/>
      <c r="L331" s="131"/>
      <c r="M331" s="131"/>
      <c r="N331" s="131"/>
      <c r="O331" s="130"/>
      <c r="P331" s="210"/>
      <c r="Q331" s="198"/>
      <c r="R331" s="198"/>
      <c r="S331" s="199"/>
      <c r="T331" s="199"/>
      <c r="U331" s="203" t="str">
        <f t="shared" si="10"/>
        <v/>
      </c>
      <c r="V331" s="203" t="str">
        <f t="shared" si="11"/>
        <v/>
      </c>
    </row>
    <row r="332" spans="1:22" ht="15" customHeight="1" x14ac:dyDescent="0.25">
      <c r="A332" s="128"/>
      <c r="B332" s="129"/>
      <c r="C332" s="129"/>
      <c r="D332" s="129"/>
      <c r="E332" s="130"/>
      <c r="F332" s="129"/>
      <c r="G332" s="129"/>
      <c r="H332" s="210"/>
      <c r="I332" s="131"/>
      <c r="J332" s="210"/>
      <c r="K332" s="131"/>
      <c r="L332" s="131"/>
      <c r="M332" s="131"/>
      <c r="N332" s="131"/>
      <c r="O332" s="130"/>
      <c r="P332" s="210"/>
      <c r="Q332" s="198"/>
      <c r="R332" s="198"/>
      <c r="S332" s="199"/>
      <c r="T332" s="199"/>
      <c r="U332" s="203" t="str">
        <f t="shared" si="10"/>
        <v/>
      </c>
      <c r="V332" s="203" t="str">
        <f t="shared" si="11"/>
        <v/>
      </c>
    </row>
    <row r="333" spans="1:22" ht="15" customHeight="1" x14ac:dyDescent="0.25">
      <c r="A333" s="128"/>
      <c r="B333" s="129"/>
      <c r="C333" s="129"/>
      <c r="D333" s="129"/>
      <c r="E333" s="130"/>
      <c r="F333" s="129"/>
      <c r="G333" s="129"/>
      <c r="H333" s="210"/>
      <c r="I333" s="131"/>
      <c r="J333" s="210"/>
      <c r="K333" s="131"/>
      <c r="L333" s="131"/>
      <c r="M333" s="131"/>
      <c r="N333" s="131"/>
      <c r="O333" s="130"/>
      <c r="P333" s="210"/>
      <c r="Q333" s="198"/>
      <c r="R333" s="198"/>
      <c r="S333" s="199"/>
      <c r="T333" s="199"/>
      <c r="U333" s="203" t="str">
        <f t="shared" si="10"/>
        <v/>
      </c>
      <c r="V333" s="203" t="str">
        <f t="shared" si="11"/>
        <v/>
      </c>
    </row>
    <row r="334" spans="1:22" ht="15" customHeight="1" x14ac:dyDescent="0.25">
      <c r="A334" s="128"/>
      <c r="B334" s="129"/>
      <c r="C334" s="129"/>
      <c r="D334" s="129"/>
      <c r="E334" s="130"/>
      <c r="F334" s="129"/>
      <c r="G334" s="129"/>
      <c r="H334" s="210"/>
      <c r="I334" s="131"/>
      <c r="J334" s="210"/>
      <c r="K334" s="131"/>
      <c r="L334" s="131"/>
      <c r="M334" s="131"/>
      <c r="N334" s="131"/>
      <c r="O334" s="130"/>
      <c r="P334" s="210"/>
      <c r="Q334" s="198"/>
      <c r="R334" s="198"/>
      <c r="S334" s="199"/>
      <c r="T334" s="199"/>
      <c r="U334" s="203" t="str">
        <f t="shared" si="10"/>
        <v/>
      </c>
      <c r="V334" s="203" t="str">
        <f t="shared" si="11"/>
        <v/>
      </c>
    </row>
    <row r="335" spans="1:22" ht="15" customHeight="1" x14ac:dyDescent="0.25">
      <c r="A335" s="128"/>
      <c r="B335" s="129"/>
      <c r="C335" s="129"/>
      <c r="D335" s="129"/>
      <c r="E335" s="130"/>
      <c r="F335" s="129"/>
      <c r="G335" s="129"/>
      <c r="H335" s="210"/>
      <c r="I335" s="131"/>
      <c r="J335" s="210"/>
      <c r="K335" s="131"/>
      <c r="L335" s="131"/>
      <c r="M335" s="131"/>
      <c r="N335" s="131"/>
      <c r="O335" s="130"/>
      <c r="P335" s="210"/>
      <c r="Q335" s="198"/>
      <c r="R335" s="198"/>
      <c r="S335" s="199"/>
      <c r="T335" s="199"/>
      <c r="U335" s="203" t="str">
        <f t="shared" si="10"/>
        <v/>
      </c>
      <c r="V335" s="203" t="str">
        <f t="shared" si="11"/>
        <v/>
      </c>
    </row>
    <row r="336" spans="1:22" ht="15" customHeight="1" x14ac:dyDescent="0.25">
      <c r="A336" s="128"/>
      <c r="B336" s="129"/>
      <c r="C336" s="129"/>
      <c r="D336" s="129"/>
      <c r="E336" s="130"/>
      <c r="F336" s="129"/>
      <c r="G336" s="129"/>
      <c r="H336" s="210"/>
      <c r="I336" s="131"/>
      <c r="J336" s="210"/>
      <c r="K336" s="131"/>
      <c r="L336" s="131"/>
      <c r="M336" s="131"/>
      <c r="N336" s="131"/>
      <c r="O336" s="130"/>
      <c r="P336" s="210"/>
      <c r="Q336" s="198"/>
      <c r="R336" s="198"/>
      <c r="S336" s="199"/>
      <c r="T336" s="199"/>
      <c r="U336" s="203" t="str">
        <f t="shared" si="10"/>
        <v/>
      </c>
      <c r="V336" s="203" t="str">
        <f t="shared" si="11"/>
        <v/>
      </c>
    </row>
    <row r="337" spans="1:22" ht="15" customHeight="1" x14ac:dyDescent="0.25">
      <c r="A337" s="128"/>
      <c r="B337" s="129"/>
      <c r="C337" s="129"/>
      <c r="D337" s="129"/>
      <c r="E337" s="130"/>
      <c r="F337" s="129"/>
      <c r="G337" s="129"/>
      <c r="H337" s="210"/>
      <c r="I337" s="131"/>
      <c r="J337" s="210"/>
      <c r="K337" s="131"/>
      <c r="L337" s="131"/>
      <c r="M337" s="131"/>
      <c r="N337" s="131"/>
      <c r="O337" s="130"/>
      <c r="P337" s="210"/>
      <c r="Q337" s="198"/>
      <c r="R337" s="198"/>
      <c r="S337" s="199"/>
      <c r="T337" s="199"/>
      <c r="U337" s="203" t="str">
        <f t="shared" si="10"/>
        <v/>
      </c>
      <c r="V337" s="203" t="str">
        <f t="shared" si="11"/>
        <v/>
      </c>
    </row>
    <row r="338" spans="1:22" ht="15" customHeight="1" x14ac:dyDescent="0.25">
      <c r="A338" s="128"/>
      <c r="B338" s="129"/>
      <c r="C338" s="129"/>
      <c r="D338" s="129"/>
      <c r="E338" s="130"/>
      <c r="F338" s="129"/>
      <c r="G338" s="129"/>
      <c r="H338" s="210"/>
      <c r="I338" s="131"/>
      <c r="J338" s="210"/>
      <c r="K338" s="131"/>
      <c r="L338" s="131"/>
      <c r="M338" s="131"/>
      <c r="N338" s="131"/>
      <c r="O338" s="130"/>
      <c r="P338" s="210"/>
      <c r="Q338" s="198"/>
      <c r="R338" s="198"/>
      <c r="S338" s="199"/>
      <c r="T338" s="199"/>
      <c r="U338" s="203" t="str">
        <f t="shared" si="10"/>
        <v/>
      </c>
      <c r="V338" s="203" t="str">
        <f t="shared" si="11"/>
        <v/>
      </c>
    </row>
    <row r="339" spans="1:22" ht="15" customHeight="1" x14ac:dyDescent="0.25">
      <c r="A339" s="128"/>
      <c r="B339" s="129"/>
      <c r="C339" s="129"/>
      <c r="D339" s="129"/>
      <c r="E339" s="130"/>
      <c r="F339" s="129"/>
      <c r="G339" s="129"/>
      <c r="H339" s="210"/>
      <c r="I339" s="131"/>
      <c r="J339" s="210"/>
      <c r="K339" s="131"/>
      <c r="L339" s="131"/>
      <c r="M339" s="131"/>
      <c r="N339" s="131"/>
      <c r="O339" s="130"/>
      <c r="P339" s="210"/>
      <c r="Q339" s="198"/>
      <c r="R339" s="198"/>
      <c r="S339" s="199"/>
      <c r="T339" s="199"/>
      <c r="U339" s="203" t="str">
        <f t="shared" si="10"/>
        <v/>
      </c>
      <c r="V339" s="203" t="str">
        <f t="shared" si="11"/>
        <v/>
      </c>
    </row>
    <row r="340" spans="1:22" ht="15" customHeight="1" x14ac:dyDescent="0.25">
      <c r="A340" s="128"/>
      <c r="B340" s="129"/>
      <c r="C340" s="129"/>
      <c r="D340" s="129"/>
      <c r="E340" s="130"/>
      <c r="F340" s="129"/>
      <c r="G340" s="129"/>
      <c r="H340" s="210"/>
      <c r="I340" s="131"/>
      <c r="J340" s="210"/>
      <c r="K340" s="131"/>
      <c r="L340" s="131"/>
      <c r="M340" s="131"/>
      <c r="N340" s="131"/>
      <c r="O340" s="130"/>
      <c r="P340" s="210"/>
      <c r="Q340" s="198"/>
      <c r="R340" s="198"/>
      <c r="S340" s="199"/>
      <c r="T340" s="199"/>
      <c r="U340" s="203" t="str">
        <f t="shared" si="10"/>
        <v/>
      </c>
      <c r="V340" s="203" t="str">
        <f t="shared" si="11"/>
        <v/>
      </c>
    </row>
    <row r="341" spans="1:22" ht="15" customHeight="1" x14ac:dyDescent="0.25">
      <c r="A341" s="128"/>
      <c r="B341" s="129"/>
      <c r="C341" s="129"/>
      <c r="D341" s="129"/>
      <c r="E341" s="130"/>
      <c r="F341" s="129"/>
      <c r="G341" s="129"/>
      <c r="H341" s="210"/>
      <c r="I341" s="131"/>
      <c r="J341" s="210"/>
      <c r="K341" s="131"/>
      <c r="L341" s="131"/>
      <c r="M341" s="131"/>
      <c r="N341" s="131"/>
      <c r="O341" s="130"/>
      <c r="P341" s="210"/>
      <c r="Q341" s="198"/>
      <c r="R341" s="198"/>
      <c r="S341" s="199"/>
      <c r="T341" s="199"/>
      <c r="U341" s="203" t="str">
        <f t="shared" si="10"/>
        <v/>
      </c>
      <c r="V341" s="203" t="str">
        <f t="shared" si="11"/>
        <v/>
      </c>
    </row>
    <row r="342" spans="1:22" ht="15" customHeight="1" x14ac:dyDescent="0.25">
      <c r="A342" s="128"/>
      <c r="B342" s="129"/>
      <c r="C342" s="129"/>
      <c r="D342" s="129"/>
      <c r="E342" s="130"/>
      <c r="F342" s="129"/>
      <c r="G342" s="129"/>
      <c r="H342" s="210"/>
      <c r="I342" s="131"/>
      <c r="J342" s="210"/>
      <c r="K342" s="131"/>
      <c r="L342" s="131"/>
      <c r="M342" s="131"/>
      <c r="N342" s="131"/>
      <c r="O342" s="130"/>
      <c r="P342" s="210"/>
      <c r="Q342" s="198"/>
      <c r="R342" s="198"/>
      <c r="S342" s="199"/>
      <c r="T342" s="199"/>
      <c r="U342" s="203" t="str">
        <f t="shared" si="10"/>
        <v/>
      </c>
      <c r="V342" s="203" t="str">
        <f t="shared" si="11"/>
        <v/>
      </c>
    </row>
    <row r="343" spans="1:22" ht="15" customHeight="1" x14ac:dyDescent="0.25">
      <c r="A343" s="128"/>
      <c r="B343" s="129"/>
      <c r="C343" s="129"/>
      <c r="D343" s="129"/>
      <c r="E343" s="130"/>
      <c r="F343" s="129"/>
      <c r="G343" s="129"/>
      <c r="H343" s="210"/>
      <c r="I343" s="131"/>
      <c r="J343" s="210"/>
      <c r="K343" s="131"/>
      <c r="L343" s="131"/>
      <c r="M343" s="131"/>
      <c r="N343" s="131"/>
      <c r="O343" s="130"/>
      <c r="P343" s="210"/>
      <c r="Q343" s="198"/>
      <c r="R343" s="198"/>
      <c r="S343" s="199"/>
      <c r="T343" s="199"/>
      <c r="U343" s="203" t="str">
        <f t="shared" si="10"/>
        <v/>
      </c>
      <c r="V343" s="203" t="str">
        <f t="shared" si="11"/>
        <v/>
      </c>
    </row>
    <row r="344" spans="1:22" ht="15" customHeight="1" x14ac:dyDescent="0.25">
      <c r="A344" s="128"/>
      <c r="B344" s="129"/>
      <c r="C344" s="129"/>
      <c r="D344" s="129"/>
      <c r="E344" s="130"/>
      <c r="F344" s="129"/>
      <c r="G344" s="129"/>
      <c r="H344" s="210"/>
      <c r="I344" s="131"/>
      <c r="J344" s="210"/>
      <c r="K344" s="131"/>
      <c r="L344" s="131"/>
      <c r="M344" s="131"/>
      <c r="N344" s="131"/>
      <c r="O344" s="130"/>
      <c r="P344" s="210"/>
      <c r="Q344" s="198"/>
      <c r="R344" s="198"/>
      <c r="S344" s="199"/>
      <c r="T344" s="199"/>
      <c r="U344" s="203" t="str">
        <f t="shared" si="10"/>
        <v/>
      </c>
      <c r="V344" s="203" t="str">
        <f t="shared" si="11"/>
        <v/>
      </c>
    </row>
    <row r="345" spans="1:22" ht="15" customHeight="1" x14ac:dyDescent="0.25">
      <c r="A345" s="128"/>
      <c r="B345" s="129"/>
      <c r="C345" s="129"/>
      <c r="D345" s="129"/>
      <c r="E345" s="130"/>
      <c r="F345" s="129"/>
      <c r="G345" s="129"/>
      <c r="H345" s="210"/>
      <c r="I345" s="131"/>
      <c r="J345" s="210"/>
      <c r="K345" s="131"/>
      <c r="L345" s="131"/>
      <c r="M345" s="131"/>
      <c r="N345" s="131"/>
      <c r="O345" s="130"/>
      <c r="P345" s="210"/>
      <c r="Q345" s="198"/>
      <c r="R345" s="198"/>
      <c r="S345" s="199"/>
      <c r="T345" s="199"/>
      <c r="U345" s="203" t="str">
        <f t="shared" si="10"/>
        <v/>
      </c>
      <c r="V345" s="203" t="str">
        <f t="shared" si="11"/>
        <v/>
      </c>
    </row>
    <row r="346" spans="1:22" ht="15" customHeight="1" x14ac:dyDescent="0.25">
      <c r="A346" s="128"/>
      <c r="B346" s="129"/>
      <c r="C346" s="129"/>
      <c r="D346" s="129"/>
      <c r="E346" s="130"/>
      <c r="F346" s="129"/>
      <c r="G346" s="129"/>
      <c r="H346" s="210"/>
      <c r="I346" s="131"/>
      <c r="J346" s="210"/>
      <c r="K346" s="131"/>
      <c r="L346" s="131"/>
      <c r="M346" s="131"/>
      <c r="N346" s="131"/>
      <c r="O346" s="130"/>
      <c r="P346" s="210"/>
      <c r="Q346" s="198"/>
      <c r="R346" s="198"/>
      <c r="S346" s="199"/>
      <c r="T346" s="199"/>
      <c r="U346" s="203" t="str">
        <f t="shared" si="10"/>
        <v/>
      </c>
      <c r="V346" s="203" t="str">
        <f t="shared" si="11"/>
        <v/>
      </c>
    </row>
    <row r="347" spans="1:22" ht="15" customHeight="1" x14ac:dyDescent="0.25">
      <c r="A347" s="128"/>
      <c r="B347" s="129"/>
      <c r="C347" s="129"/>
      <c r="D347" s="129"/>
      <c r="E347" s="130"/>
      <c r="F347" s="129"/>
      <c r="G347" s="129"/>
      <c r="H347" s="210"/>
      <c r="I347" s="131"/>
      <c r="J347" s="210"/>
      <c r="K347" s="131"/>
      <c r="L347" s="131"/>
      <c r="M347" s="131"/>
      <c r="N347" s="131"/>
      <c r="O347" s="130"/>
      <c r="P347" s="210"/>
      <c r="Q347" s="198"/>
      <c r="R347" s="198"/>
      <c r="S347" s="199"/>
      <c r="T347" s="199"/>
      <c r="U347" s="203" t="str">
        <f t="shared" si="10"/>
        <v/>
      </c>
      <c r="V347" s="203" t="str">
        <f t="shared" si="11"/>
        <v/>
      </c>
    </row>
    <row r="348" spans="1:22" ht="15" customHeight="1" x14ac:dyDescent="0.25">
      <c r="A348" s="128"/>
      <c r="B348" s="129"/>
      <c r="C348" s="129"/>
      <c r="D348" s="129"/>
      <c r="E348" s="130"/>
      <c r="F348" s="129"/>
      <c r="G348" s="129"/>
      <c r="H348" s="210"/>
      <c r="I348" s="131"/>
      <c r="J348" s="210"/>
      <c r="K348" s="131"/>
      <c r="L348" s="131"/>
      <c r="M348" s="131"/>
      <c r="N348" s="131"/>
      <c r="O348" s="130"/>
      <c r="P348" s="210"/>
      <c r="Q348" s="198"/>
      <c r="R348" s="198"/>
      <c r="S348" s="199"/>
      <c r="T348" s="199"/>
      <c r="U348" s="203" t="str">
        <f t="shared" si="10"/>
        <v/>
      </c>
      <c r="V348" s="203" t="str">
        <f t="shared" si="11"/>
        <v/>
      </c>
    </row>
    <row r="349" spans="1:22" ht="15" customHeight="1" x14ac:dyDescent="0.25">
      <c r="A349" s="128"/>
      <c r="B349" s="129"/>
      <c r="C349" s="129"/>
      <c r="D349" s="129"/>
      <c r="E349" s="130"/>
      <c r="F349" s="129"/>
      <c r="G349" s="129"/>
      <c r="H349" s="210"/>
      <c r="I349" s="131"/>
      <c r="J349" s="210"/>
      <c r="K349" s="131"/>
      <c r="L349" s="131"/>
      <c r="M349" s="131"/>
      <c r="N349" s="131"/>
      <c r="O349" s="130"/>
      <c r="P349" s="210"/>
      <c r="Q349" s="198"/>
      <c r="R349" s="198"/>
      <c r="S349" s="199"/>
      <c r="T349" s="199"/>
      <c r="U349" s="203" t="str">
        <f t="shared" si="10"/>
        <v/>
      </c>
      <c r="V349" s="203" t="str">
        <f t="shared" si="11"/>
        <v/>
      </c>
    </row>
    <row r="350" spans="1:22" ht="15" customHeight="1" x14ac:dyDescent="0.25">
      <c r="A350" s="128"/>
      <c r="B350" s="129"/>
      <c r="C350" s="129"/>
      <c r="D350" s="129"/>
      <c r="E350" s="130"/>
      <c r="F350" s="129"/>
      <c r="G350" s="129"/>
      <c r="H350" s="210"/>
      <c r="I350" s="131"/>
      <c r="J350" s="210"/>
      <c r="K350" s="131"/>
      <c r="L350" s="131"/>
      <c r="M350" s="131"/>
      <c r="N350" s="131"/>
      <c r="O350" s="130"/>
      <c r="P350" s="210"/>
      <c r="Q350" s="198"/>
      <c r="R350" s="198"/>
      <c r="S350" s="199"/>
      <c r="T350" s="199"/>
      <c r="U350" s="203" t="str">
        <f t="shared" si="10"/>
        <v/>
      </c>
      <c r="V350" s="203" t="str">
        <f t="shared" si="11"/>
        <v/>
      </c>
    </row>
    <row r="351" spans="1:22" ht="15" customHeight="1" x14ac:dyDescent="0.25">
      <c r="A351" s="128"/>
      <c r="B351" s="129"/>
      <c r="C351" s="129"/>
      <c r="D351" s="129"/>
      <c r="E351" s="130"/>
      <c r="F351" s="129"/>
      <c r="G351" s="129"/>
      <c r="H351" s="210"/>
      <c r="I351" s="131"/>
      <c r="J351" s="210"/>
      <c r="K351" s="131"/>
      <c r="L351" s="131"/>
      <c r="M351" s="131"/>
      <c r="N351" s="131"/>
      <c r="O351" s="130"/>
      <c r="P351" s="210"/>
      <c r="Q351" s="198"/>
      <c r="R351" s="198"/>
      <c r="S351" s="199"/>
      <c r="T351" s="199"/>
      <c r="U351" s="203" t="str">
        <f t="shared" si="10"/>
        <v/>
      </c>
      <c r="V351" s="203" t="str">
        <f t="shared" si="11"/>
        <v/>
      </c>
    </row>
    <row r="352" spans="1:22" ht="15" customHeight="1" x14ac:dyDescent="0.25">
      <c r="A352" s="128"/>
      <c r="B352" s="129"/>
      <c r="C352" s="129"/>
      <c r="D352" s="129"/>
      <c r="E352" s="130"/>
      <c r="F352" s="129"/>
      <c r="G352" s="129"/>
      <c r="H352" s="210"/>
      <c r="I352" s="131"/>
      <c r="J352" s="210"/>
      <c r="K352" s="131"/>
      <c r="L352" s="131"/>
      <c r="M352" s="131"/>
      <c r="N352" s="131"/>
      <c r="O352" s="130"/>
      <c r="P352" s="210"/>
      <c r="Q352" s="198"/>
      <c r="R352" s="198"/>
      <c r="S352" s="199"/>
      <c r="T352" s="199"/>
      <c r="U352" s="203" t="str">
        <f t="shared" si="10"/>
        <v/>
      </c>
      <c r="V352" s="203" t="str">
        <f t="shared" si="11"/>
        <v/>
      </c>
    </row>
    <row r="353" spans="1:22" ht="15" customHeight="1" x14ac:dyDescent="0.25">
      <c r="A353" s="128"/>
      <c r="B353" s="129"/>
      <c r="C353" s="129"/>
      <c r="D353" s="129"/>
      <c r="E353" s="130"/>
      <c r="F353" s="129"/>
      <c r="G353" s="129"/>
      <c r="H353" s="210"/>
      <c r="I353" s="131"/>
      <c r="J353" s="210"/>
      <c r="K353" s="131"/>
      <c r="L353" s="131"/>
      <c r="M353" s="131"/>
      <c r="N353" s="131"/>
      <c r="O353" s="130"/>
      <c r="P353" s="210"/>
      <c r="Q353" s="198"/>
      <c r="R353" s="198"/>
      <c r="S353" s="199"/>
      <c r="T353" s="199"/>
      <c r="U353" s="203" t="str">
        <f t="shared" si="10"/>
        <v/>
      </c>
      <c r="V353" s="203" t="str">
        <f t="shared" si="11"/>
        <v/>
      </c>
    </row>
    <row r="354" spans="1:22" ht="15" customHeight="1" x14ac:dyDescent="0.25">
      <c r="A354" s="128"/>
      <c r="B354" s="129"/>
      <c r="C354" s="129"/>
      <c r="D354" s="129"/>
      <c r="E354" s="130"/>
      <c r="F354" s="129"/>
      <c r="G354" s="129"/>
      <c r="H354" s="210"/>
      <c r="I354" s="131"/>
      <c r="J354" s="210"/>
      <c r="K354" s="131"/>
      <c r="L354" s="131"/>
      <c r="M354" s="131"/>
      <c r="N354" s="131"/>
      <c r="O354" s="130"/>
      <c r="P354" s="210"/>
      <c r="Q354" s="198"/>
      <c r="R354" s="198"/>
      <c r="S354" s="199"/>
      <c r="T354" s="199"/>
      <c r="U354" s="203" t="str">
        <f t="shared" si="10"/>
        <v/>
      </c>
      <c r="V354" s="203" t="str">
        <f t="shared" si="11"/>
        <v/>
      </c>
    </row>
    <row r="355" spans="1:22" ht="15" customHeight="1" x14ac:dyDescent="0.25">
      <c r="A355" s="128"/>
      <c r="B355" s="129"/>
      <c r="C355" s="129"/>
      <c r="D355" s="129"/>
      <c r="E355" s="130"/>
      <c r="F355" s="129"/>
      <c r="G355" s="129"/>
      <c r="H355" s="210"/>
      <c r="I355" s="131"/>
      <c r="J355" s="210"/>
      <c r="K355" s="131"/>
      <c r="L355" s="131"/>
      <c r="M355" s="131"/>
      <c r="N355" s="131"/>
      <c r="O355" s="130"/>
      <c r="P355" s="210"/>
      <c r="Q355" s="198"/>
      <c r="R355" s="198"/>
      <c r="S355" s="199"/>
      <c r="T355" s="199"/>
      <c r="U355" s="203" t="str">
        <f t="shared" si="10"/>
        <v/>
      </c>
      <c r="V355" s="203" t="str">
        <f t="shared" si="11"/>
        <v/>
      </c>
    </row>
    <row r="356" spans="1:22" ht="15" customHeight="1" x14ac:dyDescent="0.25">
      <c r="A356" s="128"/>
      <c r="B356" s="129"/>
      <c r="C356" s="129"/>
      <c r="D356" s="129"/>
      <c r="E356" s="130"/>
      <c r="F356" s="129"/>
      <c r="G356" s="129"/>
      <c r="H356" s="210"/>
      <c r="I356" s="131"/>
      <c r="J356" s="210"/>
      <c r="K356" s="131"/>
      <c r="L356" s="131"/>
      <c r="M356" s="131"/>
      <c r="N356" s="131"/>
      <c r="O356" s="130"/>
      <c r="P356" s="210"/>
      <c r="Q356" s="198"/>
      <c r="R356" s="198"/>
      <c r="S356" s="199"/>
      <c r="T356" s="199"/>
      <c r="U356" s="203" t="str">
        <f t="shared" si="10"/>
        <v/>
      </c>
      <c r="V356" s="203" t="str">
        <f t="shared" si="11"/>
        <v/>
      </c>
    </row>
    <row r="357" spans="1:22" ht="15" customHeight="1" x14ac:dyDescent="0.25">
      <c r="A357" s="128"/>
      <c r="B357" s="129"/>
      <c r="C357" s="129"/>
      <c r="D357" s="129"/>
      <c r="E357" s="130"/>
      <c r="F357" s="129"/>
      <c r="G357" s="129"/>
      <c r="H357" s="210"/>
      <c r="I357" s="131"/>
      <c r="J357" s="210"/>
      <c r="K357" s="131"/>
      <c r="L357" s="131"/>
      <c r="M357" s="131"/>
      <c r="N357" s="131"/>
      <c r="O357" s="130"/>
      <c r="P357" s="210"/>
      <c r="Q357" s="198"/>
      <c r="R357" s="198"/>
      <c r="S357" s="199"/>
      <c r="T357" s="199"/>
      <c r="U357" s="203" t="str">
        <f t="shared" si="10"/>
        <v/>
      </c>
      <c r="V357" s="203" t="str">
        <f t="shared" si="11"/>
        <v/>
      </c>
    </row>
    <row r="358" spans="1:22" ht="15" customHeight="1" x14ac:dyDescent="0.25">
      <c r="A358" s="128"/>
      <c r="B358" s="129"/>
      <c r="C358" s="129"/>
      <c r="D358" s="129"/>
      <c r="E358" s="130"/>
      <c r="F358" s="129"/>
      <c r="G358" s="129"/>
      <c r="H358" s="210"/>
      <c r="I358" s="131"/>
      <c r="J358" s="210"/>
      <c r="K358" s="131"/>
      <c r="L358" s="131"/>
      <c r="M358" s="131"/>
      <c r="N358" s="131"/>
      <c r="O358" s="130"/>
      <c r="P358" s="210"/>
      <c r="Q358" s="198"/>
      <c r="R358" s="198"/>
      <c r="S358" s="199"/>
      <c r="T358" s="199"/>
      <c r="U358" s="203" t="str">
        <f t="shared" si="10"/>
        <v/>
      </c>
      <c r="V358" s="203" t="str">
        <f t="shared" si="11"/>
        <v/>
      </c>
    </row>
    <row r="359" spans="1:22" ht="15" customHeight="1" x14ac:dyDescent="0.25">
      <c r="A359" s="128"/>
      <c r="B359" s="129"/>
      <c r="C359" s="129"/>
      <c r="D359" s="129"/>
      <c r="E359" s="130"/>
      <c r="F359" s="129"/>
      <c r="G359" s="129"/>
      <c r="H359" s="210"/>
      <c r="I359" s="131"/>
      <c r="J359" s="210"/>
      <c r="K359" s="131"/>
      <c r="L359" s="131"/>
      <c r="M359" s="131"/>
      <c r="N359" s="131"/>
      <c r="O359" s="130"/>
      <c r="P359" s="210"/>
      <c r="Q359" s="198"/>
      <c r="R359" s="198"/>
      <c r="S359" s="199"/>
      <c r="T359" s="199"/>
      <c r="U359" s="203" t="str">
        <f t="shared" si="10"/>
        <v/>
      </c>
      <c r="V359" s="203" t="str">
        <f t="shared" si="11"/>
        <v/>
      </c>
    </row>
    <row r="360" spans="1:22" ht="15" customHeight="1" x14ac:dyDescent="0.25">
      <c r="A360" s="128"/>
      <c r="B360" s="129"/>
      <c r="C360" s="129"/>
      <c r="D360" s="129"/>
      <c r="E360" s="130"/>
      <c r="F360" s="129"/>
      <c r="G360" s="129"/>
      <c r="H360" s="210"/>
      <c r="I360" s="131"/>
      <c r="J360" s="210"/>
      <c r="K360" s="131"/>
      <c r="L360" s="131"/>
      <c r="M360" s="131"/>
      <c r="N360" s="131"/>
      <c r="O360" s="130"/>
      <c r="P360" s="210"/>
      <c r="Q360" s="198"/>
      <c r="R360" s="198"/>
      <c r="S360" s="199"/>
      <c r="T360" s="199"/>
      <c r="U360" s="203" t="str">
        <f t="shared" si="10"/>
        <v/>
      </c>
      <c r="V360" s="203" t="str">
        <f t="shared" si="11"/>
        <v/>
      </c>
    </row>
    <row r="361" spans="1:22" ht="15" customHeight="1" x14ac:dyDescent="0.25">
      <c r="A361" s="128"/>
      <c r="B361" s="129"/>
      <c r="C361" s="129"/>
      <c r="D361" s="129"/>
      <c r="E361" s="130"/>
      <c r="F361" s="129"/>
      <c r="G361" s="129"/>
      <c r="H361" s="210"/>
      <c r="I361" s="131"/>
      <c r="J361" s="210"/>
      <c r="K361" s="131"/>
      <c r="L361" s="131"/>
      <c r="M361" s="131"/>
      <c r="N361" s="131"/>
      <c r="O361" s="130"/>
      <c r="P361" s="210"/>
      <c r="Q361" s="198"/>
      <c r="R361" s="198"/>
      <c r="S361" s="199"/>
      <c r="T361" s="199"/>
      <c r="U361" s="203" t="str">
        <f t="shared" si="10"/>
        <v/>
      </c>
      <c r="V361" s="203" t="str">
        <f t="shared" si="11"/>
        <v/>
      </c>
    </row>
    <row r="362" spans="1:22" ht="15" customHeight="1" x14ac:dyDescent="0.25">
      <c r="A362" s="128"/>
      <c r="B362" s="129"/>
      <c r="C362" s="129"/>
      <c r="D362" s="129"/>
      <c r="E362" s="130"/>
      <c r="F362" s="129"/>
      <c r="G362" s="129"/>
      <c r="H362" s="210"/>
      <c r="I362" s="131"/>
      <c r="J362" s="210"/>
      <c r="K362" s="131"/>
      <c r="L362" s="131"/>
      <c r="M362" s="131"/>
      <c r="N362" s="131"/>
      <c r="O362" s="130"/>
      <c r="P362" s="210"/>
      <c r="Q362" s="198"/>
      <c r="R362" s="198"/>
      <c r="S362" s="199"/>
      <c r="T362" s="199"/>
      <c r="U362" s="203" t="str">
        <f t="shared" si="10"/>
        <v/>
      </c>
      <c r="V362" s="203" t="str">
        <f t="shared" si="11"/>
        <v/>
      </c>
    </row>
    <row r="363" spans="1:22" ht="15" customHeight="1" x14ac:dyDescent="0.25">
      <c r="A363" s="128"/>
      <c r="B363" s="129"/>
      <c r="C363" s="129"/>
      <c r="D363" s="129"/>
      <c r="E363" s="130"/>
      <c r="F363" s="129"/>
      <c r="G363" s="129"/>
      <c r="H363" s="210"/>
      <c r="I363" s="131"/>
      <c r="J363" s="210"/>
      <c r="K363" s="131"/>
      <c r="L363" s="131"/>
      <c r="M363" s="131"/>
      <c r="N363" s="131"/>
      <c r="O363" s="130"/>
      <c r="P363" s="210"/>
      <c r="Q363" s="198"/>
      <c r="R363" s="198"/>
      <c r="S363" s="199"/>
      <c r="T363" s="199"/>
      <c r="U363" s="203" t="str">
        <f t="shared" si="10"/>
        <v/>
      </c>
      <c r="V363" s="203" t="str">
        <f t="shared" si="11"/>
        <v/>
      </c>
    </row>
    <row r="364" spans="1:22" ht="15" customHeight="1" x14ac:dyDescent="0.25">
      <c r="A364" s="128"/>
      <c r="B364" s="129"/>
      <c r="C364" s="129"/>
      <c r="D364" s="129"/>
      <c r="E364" s="130"/>
      <c r="F364" s="129"/>
      <c r="G364" s="129"/>
      <c r="H364" s="210"/>
      <c r="I364" s="131"/>
      <c r="J364" s="210"/>
      <c r="K364" s="131"/>
      <c r="L364" s="131"/>
      <c r="M364" s="131"/>
      <c r="N364" s="131"/>
      <c r="O364" s="130"/>
      <c r="P364" s="210"/>
      <c r="Q364" s="198"/>
      <c r="R364" s="198"/>
      <c r="S364" s="199"/>
      <c r="T364" s="199"/>
      <c r="U364" s="203" t="str">
        <f t="shared" si="10"/>
        <v/>
      </c>
      <c r="V364" s="203" t="str">
        <f t="shared" si="11"/>
        <v/>
      </c>
    </row>
    <row r="365" spans="1:22" ht="15" customHeight="1" x14ac:dyDescent="0.25">
      <c r="A365" s="128"/>
      <c r="B365" s="129"/>
      <c r="C365" s="129"/>
      <c r="D365" s="129"/>
      <c r="E365" s="130"/>
      <c r="F365" s="129"/>
      <c r="G365" s="129"/>
      <c r="H365" s="210"/>
      <c r="I365" s="131"/>
      <c r="J365" s="210"/>
      <c r="K365" s="131"/>
      <c r="L365" s="131"/>
      <c r="M365" s="131"/>
      <c r="N365" s="131"/>
      <c r="O365" s="130"/>
      <c r="P365" s="210"/>
      <c r="Q365" s="198"/>
      <c r="R365" s="198"/>
      <c r="S365" s="199"/>
      <c r="T365" s="199"/>
      <c r="U365" s="203" t="str">
        <f t="shared" si="10"/>
        <v/>
      </c>
      <c r="V365" s="203" t="str">
        <f t="shared" si="11"/>
        <v/>
      </c>
    </row>
    <row r="366" spans="1:22" ht="15" customHeight="1" x14ac:dyDescent="0.25">
      <c r="A366" s="128"/>
      <c r="B366" s="129"/>
      <c r="C366" s="129"/>
      <c r="D366" s="129"/>
      <c r="E366" s="130"/>
      <c r="F366" s="129"/>
      <c r="G366" s="129"/>
      <c r="H366" s="210"/>
      <c r="I366" s="131"/>
      <c r="J366" s="210"/>
      <c r="K366" s="131"/>
      <c r="L366" s="131"/>
      <c r="M366" s="131"/>
      <c r="N366" s="131"/>
      <c r="O366" s="130"/>
      <c r="P366" s="210"/>
      <c r="Q366" s="198"/>
      <c r="R366" s="198"/>
      <c r="S366" s="199"/>
      <c r="T366" s="199"/>
      <c r="U366" s="203" t="str">
        <f t="shared" si="10"/>
        <v/>
      </c>
      <c r="V366" s="203" t="str">
        <f t="shared" si="11"/>
        <v/>
      </c>
    </row>
    <row r="367" spans="1:22" ht="15" customHeight="1" x14ac:dyDescent="0.25">
      <c r="A367" s="128"/>
      <c r="B367" s="129"/>
      <c r="C367" s="129"/>
      <c r="D367" s="129"/>
      <c r="E367" s="130"/>
      <c r="F367" s="129"/>
      <c r="G367" s="129"/>
      <c r="H367" s="210"/>
      <c r="I367" s="131"/>
      <c r="J367" s="210"/>
      <c r="K367" s="131"/>
      <c r="L367" s="131"/>
      <c r="M367" s="131"/>
      <c r="N367" s="131"/>
      <c r="O367" s="130"/>
      <c r="P367" s="210"/>
      <c r="Q367" s="198"/>
      <c r="R367" s="198"/>
      <c r="S367" s="199"/>
      <c r="T367" s="199"/>
      <c r="U367" s="203" t="str">
        <f t="shared" si="10"/>
        <v/>
      </c>
      <c r="V367" s="203" t="str">
        <f t="shared" si="11"/>
        <v/>
      </c>
    </row>
    <row r="368" spans="1:22" ht="15" customHeight="1" x14ac:dyDescent="0.25">
      <c r="A368" s="128"/>
      <c r="B368" s="129"/>
      <c r="C368" s="129"/>
      <c r="D368" s="129"/>
      <c r="E368" s="130"/>
      <c r="F368" s="129"/>
      <c r="G368" s="129"/>
      <c r="H368" s="210"/>
      <c r="I368" s="131"/>
      <c r="J368" s="210"/>
      <c r="K368" s="131"/>
      <c r="L368" s="131"/>
      <c r="M368" s="131"/>
      <c r="N368" s="131"/>
      <c r="O368" s="130"/>
      <c r="P368" s="210"/>
      <c r="Q368" s="198"/>
      <c r="R368" s="198"/>
      <c r="S368" s="199"/>
      <c r="T368" s="199"/>
      <c r="U368" s="203" t="str">
        <f t="shared" si="10"/>
        <v/>
      </c>
      <c r="V368" s="203" t="str">
        <f t="shared" si="11"/>
        <v/>
      </c>
    </row>
    <row r="369" spans="1:22" ht="15" customHeight="1" x14ac:dyDescent="0.25">
      <c r="A369" s="128"/>
      <c r="B369" s="129"/>
      <c r="C369" s="129"/>
      <c r="D369" s="129"/>
      <c r="E369" s="130"/>
      <c r="F369" s="129"/>
      <c r="G369" s="129"/>
      <c r="H369" s="210"/>
      <c r="I369" s="131"/>
      <c r="J369" s="210"/>
      <c r="K369" s="131"/>
      <c r="L369" s="131"/>
      <c r="M369" s="131"/>
      <c r="N369" s="131"/>
      <c r="O369" s="130"/>
      <c r="P369" s="210"/>
      <c r="Q369" s="198"/>
      <c r="R369" s="198"/>
      <c r="S369" s="199"/>
      <c r="T369" s="199"/>
      <c r="U369" s="203" t="str">
        <f t="shared" si="10"/>
        <v/>
      </c>
      <c r="V369" s="203" t="str">
        <f t="shared" si="11"/>
        <v/>
      </c>
    </row>
    <row r="370" spans="1:22" ht="15" customHeight="1" x14ac:dyDescent="0.25">
      <c r="A370" s="128"/>
      <c r="B370" s="129"/>
      <c r="C370" s="129"/>
      <c r="D370" s="129"/>
      <c r="E370" s="130"/>
      <c r="F370" s="129"/>
      <c r="G370" s="129"/>
      <c r="H370" s="210"/>
      <c r="I370" s="131"/>
      <c r="J370" s="210"/>
      <c r="K370" s="131"/>
      <c r="L370" s="131"/>
      <c r="M370" s="131"/>
      <c r="N370" s="131"/>
      <c r="O370" s="130"/>
      <c r="P370" s="210"/>
      <c r="Q370" s="198"/>
      <c r="R370" s="198"/>
      <c r="S370" s="199"/>
      <c r="T370" s="199"/>
      <c r="U370" s="203" t="str">
        <f t="shared" si="10"/>
        <v/>
      </c>
      <c r="V370" s="203" t="str">
        <f t="shared" si="11"/>
        <v/>
      </c>
    </row>
    <row r="371" spans="1:22" ht="15" customHeight="1" x14ac:dyDescent="0.25">
      <c r="A371" s="128"/>
      <c r="B371" s="129"/>
      <c r="C371" s="129"/>
      <c r="D371" s="129"/>
      <c r="E371" s="130"/>
      <c r="F371" s="129"/>
      <c r="G371" s="129"/>
      <c r="H371" s="210"/>
      <c r="I371" s="131"/>
      <c r="J371" s="210"/>
      <c r="K371" s="131"/>
      <c r="L371" s="131"/>
      <c r="M371" s="131"/>
      <c r="N371" s="131"/>
      <c r="O371" s="130"/>
      <c r="P371" s="210"/>
      <c r="Q371" s="198"/>
      <c r="R371" s="198"/>
      <c r="S371" s="199"/>
      <c r="T371" s="199"/>
      <c r="U371" s="203" t="str">
        <f t="shared" si="10"/>
        <v/>
      </c>
      <c r="V371" s="203" t="str">
        <f t="shared" si="11"/>
        <v/>
      </c>
    </row>
    <row r="372" spans="1:22" ht="15" customHeight="1" x14ac:dyDescent="0.25">
      <c r="A372" s="128"/>
      <c r="B372" s="129"/>
      <c r="C372" s="129"/>
      <c r="D372" s="129"/>
      <c r="E372" s="130"/>
      <c r="F372" s="129"/>
      <c r="G372" s="129"/>
      <c r="H372" s="210"/>
      <c r="I372" s="131"/>
      <c r="J372" s="210"/>
      <c r="K372" s="131"/>
      <c r="L372" s="131"/>
      <c r="M372" s="131"/>
      <c r="N372" s="131"/>
      <c r="O372" s="130"/>
      <c r="P372" s="210"/>
      <c r="Q372" s="198"/>
      <c r="R372" s="198"/>
      <c r="S372" s="199"/>
      <c r="T372" s="199"/>
      <c r="U372" s="203" t="str">
        <f t="shared" si="10"/>
        <v/>
      </c>
      <c r="V372" s="203" t="str">
        <f t="shared" si="11"/>
        <v/>
      </c>
    </row>
    <row r="373" spans="1:22" ht="15" customHeight="1" x14ac:dyDescent="0.25">
      <c r="A373" s="128"/>
      <c r="B373" s="129"/>
      <c r="C373" s="129"/>
      <c r="D373" s="129"/>
      <c r="E373" s="130"/>
      <c r="F373" s="129"/>
      <c r="G373" s="129"/>
      <c r="H373" s="210"/>
      <c r="I373" s="131"/>
      <c r="J373" s="210"/>
      <c r="K373" s="131"/>
      <c r="L373" s="131"/>
      <c r="M373" s="131"/>
      <c r="N373" s="131"/>
      <c r="O373" s="130"/>
      <c r="P373" s="210"/>
      <c r="Q373" s="198"/>
      <c r="R373" s="198"/>
      <c r="S373" s="199"/>
      <c r="T373" s="199"/>
      <c r="U373" s="203" t="str">
        <f t="shared" si="10"/>
        <v/>
      </c>
      <c r="V373" s="203" t="str">
        <f t="shared" si="11"/>
        <v/>
      </c>
    </row>
    <row r="374" spans="1:22" ht="15" customHeight="1" x14ac:dyDescent="0.25">
      <c r="A374" s="128"/>
      <c r="B374" s="129"/>
      <c r="C374" s="129"/>
      <c r="D374" s="129"/>
      <c r="E374" s="130"/>
      <c r="F374" s="129"/>
      <c r="G374" s="129"/>
      <c r="H374" s="210"/>
      <c r="I374" s="131"/>
      <c r="J374" s="210"/>
      <c r="K374" s="131"/>
      <c r="L374" s="131"/>
      <c r="M374" s="131"/>
      <c r="N374" s="131"/>
      <c r="O374" s="130"/>
      <c r="P374" s="210"/>
      <c r="Q374" s="198"/>
      <c r="R374" s="198"/>
      <c r="S374" s="199"/>
      <c r="T374" s="199"/>
      <c r="U374" s="203" t="str">
        <f t="shared" si="10"/>
        <v/>
      </c>
      <c r="V374" s="203" t="str">
        <f t="shared" si="11"/>
        <v/>
      </c>
    </row>
    <row r="375" spans="1:22" ht="15" customHeight="1" x14ac:dyDescent="0.25">
      <c r="A375" s="128"/>
      <c r="B375" s="129"/>
      <c r="C375" s="129"/>
      <c r="D375" s="129"/>
      <c r="E375" s="130"/>
      <c r="F375" s="129"/>
      <c r="G375" s="129"/>
      <c r="H375" s="210"/>
      <c r="I375" s="131"/>
      <c r="J375" s="210"/>
      <c r="K375" s="131"/>
      <c r="L375" s="131"/>
      <c r="M375" s="131"/>
      <c r="N375" s="131"/>
      <c r="O375" s="130"/>
      <c r="P375" s="210"/>
      <c r="Q375" s="198"/>
      <c r="R375" s="198"/>
      <c r="S375" s="199"/>
      <c r="T375" s="199"/>
      <c r="U375" s="203" t="str">
        <f t="shared" si="10"/>
        <v/>
      </c>
      <c r="V375" s="203" t="str">
        <f t="shared" si="11"/>
        <v/>
      </c>
    </row>
    <row r="376" spans="1:22" ht="15" customHeight="1" x14ac:dyDescent="0.25">
      <c r="A376" s="128"/>
      <c r="B376" s="129"/>
      <c r="C376" s="129"/>
      <c r="D376" s="129"/>
      <c r="E376" s="130"/>
      <c r="F376" s="129"/>
      <c r="G376" s="129"/>
      <c r="H376" s="210"/>
      <c r="I376" s="131"/>
      <c r="J376" s="210"/>
      <c r="K376" s="131"/>
      <c r="L376" s="131"/>
      <c r="M376" s="131"/>
      <c r="N376" s="131"/>
      <c r="O376" s="130"/>
      <c r="P376" s="210"/>
      <c r="Q376" s="198"/>
      <c r="R376" s="198"/>
      <c r="S376" s="199"/>
      <c r="T376" s="199"/>
      <c r="U376" s="203" t="str">
        <f t="shared" si="10"/>
        <v/>
      </c>
      <c r="V376" s="203" t="str">
        <f t="shared" si="11"/>
        <v/>
      </c>
    </row>
    <row r="377" spans="1:22" ht="15" customHeight="1" x14ac:dyDescent="0.25">
      <c r="A377" s="128"/>
      <c r="B377" s="129"/>
      <c r="C377" s="129"/>
      <c r="D377" s="129"/>
      <c r="E377" s="130"/>
      <c r="F377" s="129"/>
      <c r="G377" s="129"/>
      <c r="H377" s="210"/>
      <c r="I377" s="131"/>
      <c r="J377" s="210"/>
      <c r="K377" s="131"/>
      <c r="L377" s="131"/>
      <c r="M377" s="131"/>
      <c r="N377" s="131"/>
      <c r="O377" s="130"/>
      <c r="P377" s="210"/>
      <c r="Q377" s="198"/>
      <c r="R377" s="198"/>
      <c r="S377" s="199"/>
      <c r="T377" s="199"/>
      <c r="U377" s="203" t="str">
        <f t="shared" si="10"/>
        <v/>
      </c>
      <c r="V377" s="203" t="str">
        <f t="shared" si="11"/>
        <v/>
      </c>
    </row>
    <row r="378" spans="1:22" ht="15" customHeight="1" x14ac:dyDescent="0.25">
      <c r="A378" s="128"/>
      <c r="B378" s="129"/>
      <c r="C378" s="129"/>
      <c r="D378" s="129"/>
      <c r="E378" s="130"/>
      <c r="F378" s="129"/>
      <c r="G378" s="129"/>
      <c r="H378" s="210"/>
      <c r="I378" s="131"/>
      <c r="J378" s="210"/>
      <c r="K378" s="131"/>
      <c r="L378" s="131"/>
      <c r="M378" s="131"/>
      <c r="N378" s="131"/>
      <c r="O378" s="130"/>
      <c r="P378" s="210"/>
      <c r="Q378" s="198"/>
      <c r="R378" s="198"/>
      <c r="S378" s="199"/>
      <c r="T378" s="199"/>
      <c r="U378" s="203" t="str">
        <f t="shared" si="10"/>
        <v/>
      </c>
      <c r="V378" s="203" t="str">
        <f t="shared" si="11"/>
        <v/>
      </c>
    </row>
    <row r="379" spans="1:22" ht="15" customHeight="1" x14ac:dyDescent="0.25">
      <c r="A379" s="128"/>
      <c r="B379" s="129"/>
      <c r="C379" s="129"/>
      <c r="D379" s="129"/>
      <c r="E379" s="130"/>
      <c r="F379" s="129"/>
      <c r="G379" s="129"/>
      <c r="H379" s="210"/>
      <c r="I379" s="131"/>
      <c r="J379" s="210"/>
      <c r="K379" s="131"/>
      <c r="L379" s="131"/>
      <c r="M379" s="131"/>
      <c r="N379" s="131"/>
      <c r="O379" s="130"/>
      <c r="P379" s="210"/>
      <c r="Q379" s="198"/>
      <c r="R379" s="198"/>
      <c r="S379" s="199"/>
      <c r="T379" s="199"/>
      <c r="U379" s="203" t="str">
        <f t="shared" si="10"/>
        <v/>
      </c>
      <c r="V379" s="203" t="str">
        <f t="shared" si="11"/>
        <v/>
      </c>
    </row>
    <row r="380" spans="1:22" ht="15" customHeight="1" x14ac:dyDescent="0.25">
      <c r="A380" s="128"/>
      <c r="B380" s="129"/>
      <c r="C380" s="129"/>
      <c r="D380" s="129"/>
      <c r="E380" s="130"/>
      <c r="F380" s="129"/>
      <c r="G380" s="129"/>
      <c r="H380" s="210"/>
      <c r="I380" s="131"/>
      <c r="J380" s="210"/>
      <c r="K380" s="131"/>
      <c r="L380" s="131"/>
      <c r="M380" s="131"/>
      <c r="N380" s="131"/>
      <c r="O380" s="130"/>
      <c r="P380" s="210"/>
      <c r="Q380" s="198"/>
      <c r="R380" s="198"/>
      <c r="S380" s="199"/>
      <c r="T380" s="199"/>
      <c r="U380" s="203" t="str">
        <f t="shared" si="10"/>
        <v/>
      </c>
      <c r="V380" s="203" t="str">
        <f t="shared" si="11"/>
        <v/>
      </c>
    </row>
    <row r="381" spans="1:22" ht="15" customHeight="1" x14ac:dyDescent="0.25">
      <c r="A381" s="128"/>
      <c r="B381" s="129"/>
      <c r="C381" s="129"/>
      <c r="D381" s="129"/>
      <c r="E381" s="130"/>
      <c r="F381" s="129"/>
      <c r="G381" s="129"/>
      <c r="H381" s="210"/>
      <c r="I381" s="131"/>
      <c r="J381" s="210"/>
      <c r="K381" s="131"/>
      <c r="L381" s="131"/>
      <c r="M381" s="131"/>
      <c r="N381" s="131"/>
      <c r="O381" s="130"/>
      <c r="P381" s="210"/>
      <c r="Q381" s="198"/>
      <c r="R381" s="198"/>
      <c r="S381" s="199"/>
      <c r="T381" s="199"/>
      <c r="U381" s="203" t="str">
        <f t="shared" si="10"/>
        <v/>
      </c>
      <c r="V381" s="203" t="str">
        <f t="shared" si="11"/>
        <v/>
      </c>
    </row>
    <row r="382" spans="1:22" ht="15" customHeight="1" x14ac:dyDescent="0.25">
      <c r="A382" s="128"/>
      <c r="B382" s="129"/>
      <c r="C382" s="129"/>
      <c r="D382" s="129"/>
      <c r="E382" s="130"/>
      <c r="F382" s="129"/>
      <c r="G382" s="129"/>
      <c r="H382" s="210"/>
      <c r="I382" s="131"/>
      <c r="J382" s="210"/>
      <c r="K382" s="131"/>
      <c r="L382" s="131"/>
      <c r="M382" s="131"/>
      <c r="N382" s="131"/>
      <c r="O382" s="130"/>
      <c r="P382" s="210"/>
      <c r="Q382" s="198"/>
      <c r="R382" s="198"/>
      <c r="S382" s="199"/>
      <c r="T382" s="199"/>
      <c r="U382" s="203" t="str">
        <f t="shared" si="10"/>
        <v/>
      </c>
      <c r="V382" s="203" t="str">
        <f t="shared" si="11"/>
        <v/>
      </c>
    </row>
    <row r="383" spans="1:22" ht="15" customHeight="1" x14ac:dyDescent="0.25">
      <c r="A383" s="128"/>
      <c r="B383" s="129"/>
      <c r="C383" s="129"/>
      <c r="D383" s="129"/>
      <c r="E383" s="130"/>
      <c r="F383" s="129"/>
      <c r="G383" s="129"/>
      <c r="H383" s="210"/>
      <c r="I383" s="131"/>
      <c r="J383" s="210"/>
      <c r="K383" s="131"/>
      <c r="L383" s="131"/>
      <c r="M383" s="131"/>
      <c r="N383" s="131"/>
      <c r="O383" s="130"/>
      <c r="P383" s="210"/>
      <c r="Q383" s="198"/>
      <c r="R383" s="198"/>
      <c r="S383" s="199"/>
      <c r="T383" s="199"/>
      <c r="U383" s="203" t="str">
        <f t="shared" si="10"/>
        <v/>
      </c>
      <c r="V383" s="203" t="str">
        <f t="shared" si="11"/>
        <v/>
      </c>
    </row>
    <row r="384" spans="1:22" ht="15" customHeight="1" x14ac:dyDescent="0.25">
      <c r="A384" s="128"/>
      <c r="B384" s="129"/>
      <c r="C384" s="129"/>
      <c r="D384" s="129"/>
      <c r="E384" s="130"/>
      <c r="F384" s="129"/>
      <c r="G384" s="129"/>
      <c r="H384" s="210"/>
      <c r="I384" s="131"/>
      <c r="J384" s="210"/>
      <c r="K384" s="131"/>
      <c r="L384" s="131"/>
      <c r="M384" s="131"/>
      <c r="N384" s="131"/>
      <c r="O384" s="130"/>
      <c r="P384" s="210"/>
      <c r="Q384" s="198"/>
      <c r="R384" s="198"/>
      <c r="S384" s="199"/>
      <c r="T384" s="199"/>
      <c r="U384" s="203" t="str">
        <f t="shared" si="10"/>
        <v/>
      </c>
      <c r="V384" s="203" t="str">
        <f t="shared" si="11"/>
        <v/>
      </c>
    </row>
    <row r="385" spans="1:22" ht="15" customHeight="1" x14ac:dyDescent="0.25">
      <c r="A385" s="128"/>
      <c r="B385" s="129"/>
      <c r="C385" s="129"/>
      <c r="D385" s="129"/>
      <c r="E385" s="130"/>
      <c r="F385" s="129"/>
      <c r="G385" s="129"/>
      <c r="H385" s="210"/>
      <c r="I385" s="131"/>
      <c r="J385" s="210"/>
      <c r="K385" s="131"/>
      <c r="L385" s="131"/>
      <c r="M385" s="131"/>
      <c r="N385" s="131"/>
      <c r="O385" s="130"/>
      <c r="P385" s="210"/>
      <c r="Q385" s="198"/>
      <c r="R385" s="198"/>
      <c r="S385" s="199"/>
      <c r="T385" s="199"/>
      <c r="U385" s="203" t="str">
        <f t="shared" si="10"/>
        <v/>
      </c>
      <c r="V385" s="203" t="str">
        <f t="shared" si="11"/>
        <v/>
      </c>
    </row>
    <row r="386" spans="1:22" ht="15" customHeight="1" x14ac:dyDescent="0.25">
      <c r="A386" s="128"/>
      <c r="B386" s="129"/>
      <c r="C386" s="129"/>
      <c r="D386" s="129"/>
      <c r="E386" s="130"/>
      <c r="F386" s="129"/>
      <c r="G386" s="129"/>
      <c r="H386" s="210"/>
      <c r="I386" s="131"/>
      <c r="J386" s="210"/>
      <c r="K386" s="131"/>
      <c r="L386" s="131"/>
      <c r="M386" s="131"/>
      <c r="N386" s="131"/>
      <c r="O386" s="130"/>
      <c r="P386" s="210"/>
      <c r="Q386" s="198"/>
      <c r="R386" s="198"/>
      <c r="S386" s="199"/>
      <c r="T386" s="199"/>
      <c r="U386" s="203" t="str">
        <f t="shared" si="10"/>
        <v/>
      </c>
      <c r="V386" s="203" t="str">
        <f t="shared" si="11"/>
        <v/>
      </c>
    </row>
    <row r="387" spans="1:22" ht="15" customHeight="1" x14ac:dyDescent="0.25">
      <c r="A387" s="128"/>
      <c r="B387" s="129"/>
      <c r="C387" s="129"/>
      <c r="D387" s="129"/>
      <c r="E387" s="130"/>
      <c r="F387" s="129"/>
      <c r="G387" s="129"/>
      <c r="H387" s="210"/>
      <c r="I387" s="131"/>
      <c r="J387" s="210"/>
      <c r="K387" s="131"/>
      <c r="L387" s="131"/>
      <c r="M387" s="131"/>
      <c r="N387" s="131"/>
      <c r="O387" s="130"/>
      <c r="P387" s="210"/>
      <c r="Q387" s="198"/>
      <c r="R387" s="198"/>
      <c r="S387" s="199"/>
      <c r="T387" s="199"/>
      <c r="U387" s="203" t="str">
        <f t="shared" si="10"/>
        <v/>
      </c>
      <c r="V387" s="203" t="str">
        <f t="shared" si="11"/>
        <v/>
      </c>
    </row>
    <row r="388" spans="1:22" ht="15" customHeight="1" x14ac:dyDescent="0.25">
      <c r="A388" s="128"/>
      <c r="B388" s="129"/>
      <c r="C388" s="129"/>
      <c r="D388" s="129"/>
      <c r="E388" s="130"/>
      <c r="F388" s="129"/>
      <c r="G388" s="129"/>
      <c r="H388" s="210"/>
      <c r="I388" s="131"/>
      <c r="J388" s="210"/>
      <c r="K388" s="131"/>
      <c r="L388" s="131"/>
      <c r="M388" s="131"/>
      <c r="N388" s="131"/>
      <c r="O388" s="130"/>
      <c r="P388" s="210"/>
      <c r="Q388" s="198"/>
      <c r="R388" s="198"/>
      <c r="S388" s="199"/>
      <c r="T388" s="199"/>
      <c r="U388" s="203" t="str">
        <f t="shared" si="10"/>
        <v/>
      </c>
      <c r="V388" s="203" t="str">
        <f t="shared" si="11"/>
        <v/>
      </c>
    </row>
    <row r="389" spans="1:22" ht="15" customHeight="1" x14ac:dyDescent="0.25">
      <c r="A389" s="128"/>
      <c r="B389" s="129"/>
      <c r="C389" s="129"/>
      <c r="D389" s="129"/>
      <c r="E389" s="130"/>
      <c r="F389" s="129"/>
      <c r="G389" s="129"/>
      <c r="H389" s="210"/>
      <c r="I389" s="131"/>
      <c r="J389" s="210"/>
      <c r="K389" s="131"/>
      <c r="L389" s="131"/>
      <c r="M389" s="131"/>
      <c r="N389" s="131"/>
      <c r="O389" s="130"/>
      <c r="P389" s="210"/>
      <c r="Q389" s="198"/>
      <c r="R389" s="198"/>
      <c r="S389" s="199"/>
      <c r="T389" s="199"/>
      <c r="U389" s="203" t="str">
        <f t="shared" ref="U389:U452" si="12">IF(A389="","",SUM(Q389:T389))</f>
        <v/>
      </c>
      <c r="V389" s="203" t="str">
        <f t="shared" ref="V389:V452" si="13">IF(A389="","",SUM(K389:N389)-U389)</f>
        <v/>
      </c>
    </row>
    <row r="390" spans="1:22" ht="15" customHeight="1" x14ac:dyDescent="0.25">
      <c r="A390" s="128"/>
      <c r="B390" s="129"/>
      <c r="C390" s="129"/>
      <c r="D390" s="129"/>
      <c r="E390" s="130"/>
      <c r="F390" s="129"/>
      <c r="G390" s="129"/>
      <c r="H390" s="210"/>
      <c r="I390" s="131"/>
      <c r="J390" s="210"/>
      <c r="K390" s="131"/>
      <c r="L390" s="131"/>
      <c r="M390" s="131"/>
      <c r="N390" s="131"/>
      <c r="O390" s="130"/>
      <c r="P390" s="210"/>
      <c r="Q390" s="198"/>
      <c r="R390" s="198"/>
      <c r="S390" s="199"/>
      <c r="T390" s="199"/>
      <c r="U390" s="203" t="str">
        <f t="shared" si="12"/>
        <v/>
      </c>
      <c r="V390" s="203" t="str">
        <f t="shared" si="13"/>
        <v/>
      </c>
    </row>
    <row r="391" spans="1:22" ht="15" customHeight="1" x14ac:dyDescent="0.25">
      <c r="A391" s="128"/>
      <c r="B391" s="129"/>
      <c r="C391" s="129"/>
      <c r="D391" s="129"/>
      <c r="E391" s="130"/>
      <c r="F391" s="129"/>
      <c r="G391" s="129"/>
      <c r="H391" s="210"/>
      <c r="I391" s="131"/>
      <c r="J391" s="210"/>
      <c r="K391" s="131"/>
      <c r="L391" s="131"/>
      <c r="M391" s="131"/>
      <c r="N391" s="131"/>
      <c r="O391" s="130"/>
      <c r="P391" s="210"/>
      <c r="Q391" s="198"/>
      <c r="R391" s="198"/>
      <c r="S391" s="199"/>
      <c r="T391" s="199"/>
      <c r="U391" s="203" t="str">
        <f t="shared" si="12"/>
        <v/>
      </c>
      <c r="V391" s="203" t="str">
        <f t="shared" si="13"/>
        <v/>
      </c>
    </row>
    <row r="392" spans="1:22" ht="15" customHeight="1" x14ac:dyDescent="0.25">
      <c r="A392" s="128"/>
      <c r="B392" s="129"/>
      <c r="C392" s="129"/>
      <c r="D392" s="129"/>
      <c r="E392" s="130"/>
      <c r="F392" s="129"/>
      <c r="G392" s="129"/>
      <c r="H392" s="210"/>
      <c r="I392" s="131"/>
      <c r="J392" s="210"/>
      <c r="K392" s="131"/>
      <c r="L392" s="131"/>
      <c r="M392" s="131"/>
      <c r="N392" s="131"/>
      <c r="O392" s="130"/>
      <c r="P392" s="210"/>
      <c r="Q392" s="198"/>
      <c r="R392" s="198"/>
      <c r="S392" s="199"/>
      <c r="T392" s="199"/>
      <c r="U392" s="203" t="str">
        <f t="shared" si="12"/>
        <v/>
      </c>
      <c r="V392" s="203" t="str">
        <f t="shared" si="13"/>
        <v/>
      </c>
    </row>
    <row r="393" spans="1:22" ht="15" customHeight="1" x14ac:dyDescent="0.25">
      <c r="A393" s="128"/>
      <c r="B393" s="129"/>
      <c r="C393" s="129"/>
      <c r="D393" s="129"/>
      <c r="E393" s="130"/>
      <c r="F393" s="129"/>
      <c r="G393" s="129"/>
      <c r="H393" s="210"/>
      <c r="I393" s="131"/>
      <c r="J393" s="210"/>
      <c r="K393" s="131"/>
      <c r="L393" s="131"/>
      <c r="M393" s="131"/>
      <c r="N393" s="131"/>
      <c r="O393" s="130"/>
      <c r="P393" s="210"/>
      <c r="Q393" s="198"/>
      <c r="R393" s="198"/>
      <c r="S393" s="199"/>
      <c r="T393" s="199"/>
      <c r="U393" s="203" t="str">
        <f t="shared" si="12"/>
        <v/>
      </c>
      <c r="V393" s="203" t="str">
        <f t="shared" si="13"/>
        <v/>
      </c>
    </row>
    <row r="394" spans="1:22" ht="15" customHeight="1" x14ac:dyDescent="0.25">
      <c r="A394" s="128"/>
      <c r="B394" s="129"/>
      <c r="C394" s="129"/>
      <c r="D394" s="129"/>
      <c r="E394" s="130"/>
      <c r="F394" s="129"/>
      <c r="G394" s="129"/>
      <c r="H394" s="210"/>
      <c r="I394" s="131"/>
      <c r="J394" s="210"/>
      <c r="K394" s="131"/>
      <c r="L394" s="131"/>
      <c r="M394" s="131"/>
      <c r="N394" s="131"/>
      <c r="O394" s="130"/>
      <c r="P394" s="210"/>
      <c r="Q394" s="198"/>
      <c r="R394" s="198"/>
      <c r="S394" s="199"/>
      <c r="T394" s="199"/>
      <c r="U394" s="203" t="str">
        <f t="shared" si="12"/>
        <v/>
      </c>
      <c r="V394" s="203" t="str">
        <f t="shared" si="13"/>
        <v/>
      </c>
    </row>
    <row r="395" spans="1:22" ht="15" customHeight="1" x14ac:dyDescent="0.25">
      <c r="A395" s="128"/>
      <c r="B395" s="129"/>
      <c r="C395" s="129"/>
      <c r="D395" s="129"/>
      <c r="E395" s="130"/>
      <c r="F395" s="129"/>
      <c r="G395" s="129"/>
      <c r="H395" s="210"/>
      <c r="I395" s="131"/>
      <c r="J395" s="210"/>
      <c r="K395" s="131"/>
      <c r="L395" s="131"/>
      <c r="M395" s="131"/>
      <c r="N395" s="131"/>
      <c r="O395" s="130"/>
      <c r="P395" s="210"/>
      <c r="Q395" s="198"/>
      <c r="R395" s="198"/>
      <c r="S395" s="199"/>
      <c r="T395" s="199"/>
      <c r="U395" s="203" t="str">
        <f t="shared" si="12"/>
        <v/>
      </c>
      <c r="V395" s="203" t="str">
        <f t="shared" si="13"/>
        <v/>
      </c>
    </row>
    <row r="396" spans="1:22" ht="15" customHeight="1" x14ac:dyDescent="0.25">
      <c r="A396" s="128"/>
      <c r="B396" s="129"/>
      <c r="C396" s="129"/>
      <c r="D396" s="129"/>
      <c r="E396" s="130"/>
      <c r="F396" s="129"/>
      <c r="G396" s="129"/>
      <c r="H396" s="210"/>
      <c r="I396" s="131"/>
      <c r="J396" s="210"/>
      <c r="K396" s="131"/>
      <c r="L396" s="131"/>
      <c r="M396" s="131"/>
      <c r="N396" s="131"/>
      <c r="O396" s="130"/>
      <c r="P396" s="210"/>
      <c r="Q396" s="198"/>
      <c r="R396" s="198"/>
      <c r="S396" s="199"/>
      <c r="T396" s="199"/>
      <c r="U396" s="203" t="str">
        <f t="shared" si="12"/>
        <v/>
      </c>
      <c r="V396" s="203" t="str">
        <f t="shared" si="13"/>
        <v/>
      </c>
    </row>
    <row r="397" spans="1:22" ht="15" customHeight="1" x14ac:dyDescent="0.25">
      <c r="A397" s="128"/>
      <c r="B397" s="129"/>
      <c r="C397" s="129"/>
      <c r="D397" s="129"/>
      <c r="E397" s="130"/>
      <c r="F397" s="129"/>
      <c r="G397" s="129"/>
      <c r="H397" s="210"/>
      <c r="I397" s="131"/>
      <c r="J397" s="210"/>
      <c r="K397" s="131"/>
      <c r="L397" s="131"/>
      <c r="M397" s="131"/>
      <c r="N397" s="131"/>
      <c r="O397" s="130"/>
      <c r="P397" s="210"/>
      <c r="Q397" s="198"/>
      <c r="R397" s="198"/>
      <c r="S397" s="199"/>
      <c r="T397" s="199"/>
      <c r="U397" s="203" t="str">
        <f t="shared" si="12"/>
        <v/>
      </c>
      <c r="V397" s="203" t="str">
        <f t="shared" si="13"/>
        <v/>
      </c>
    </row>
    <row r="398" spans="1:22" ht="15" customHeight="1" x14ac:dyDescent="0.25">
      <c r="A398" s="128"/>
      <c r="B398" s="129"/>
      <c r="C398" s="129"/>
      <c r="D398" s="129"/>
      <c r="E398" s="130"/>
      <c r="F398" s="129"/>
      <c r="G398" s="129"/>
      <c r="H398" s="210"/>
      <c r="I398" s="131"/>
      <c r="J398" s="210"/>
      <c r="K398" s="131"/>
      <c r="L398" s="131"/>
      <c r="M398" s="131"/>
      <c r="N398" s="131"/>
      <c r="O398" s="130"/>
      <c r="P398" s="210"/>
      <c r="Q398" s="198"/>
      <c r="R398" s="198"/>
      <c r="S398" s="199"/>
      <c r="T398" s="199"/>
      <c r="U398" s="203" t="str">
        <f t="shared" si="12"/>
        <v/>
      </c>
      <c r="V398" s="203" t="str">
        <f t="shared" si="13"/>
        <v/>
      </c>
    </row>
    <row r="399" spans="1:22" ht="15" customHeight="1" x14ac:dyDescent="0.25">
      <c r="A399" s="128"/>
      <c r="B399" s="129"/>
      <c r="C399" s="129"/>
      <c r="D399" s="129"/>
      <c r="E399" s="130"/>
      <c r="F399" s="129"/>
      <c r="G399" s="129"/>
      <c r="H399" s="210"/>
      <c r="I399" s="131"/>
      <c r="J399" s="210"/>
      <c r="K399" s="131"/>
      <c r="L399" s="131"/>
      <c r="M399" s="131"/>
      <c r="N399" s="131"/>
      <c r="O399" s="130"/>
      <c r="P399" s="210"/>
      <c r="Q399" s="198"/>
      <c r="R399" s="198"/>
      <c r="S399" s="199"/>
      <c r="T399" s="199"/>
      <c r="U399" s="203" t="str">
        <f t="shared" si="12"/>
        <v/>
      </c>
      <c r="V399" s="203" t="str">
        <f t="shared" si="13"/>
        <v/>
      </c>
    </row>
    <row r="400" spans="1:22" ht="15" customHeight="1" x14ac:dyDescent="0.25">
      <c r="A400" s="128"/>
      <c r="B400" s="129"/>
      <c r="C400" s="129"/>
      <c r="D400" s="129"/>
      <c r="E400" s="130"/>
      <c r="F400" s="129"/>
      <c r="G400" s="129"/>
      <c r="H400" s="210"/>
      <c r="I400" s="131"/>
      <c r="J400" s="210"/>
      <c r="K400" s="131"/>
      <c r="L400" s="131"/>
      <c r="M400" s="131"/>
      <c r="N400" s="131"/>
      <c r="O400" s="130"/>
      <c r="P400" s="210"/>
      <c r="Q400" s="198"/>
      <c r="R400" s="198"/>
      <c r="S400" s="199"/>
      <c r="T400" s="199"/>
      <c r="U400" s="203" t="str">
        <f t="shared" si="12"/>
        <v/>
      </c>
      <c r="V400" s="203" t="str">
        <f t="shared" si="13"/>
        <v/>
      </c>
    </row>
    <row r="401" spans="1:22" ht="15" customHeight="1" x14ac:dyDescent="0.25">
      <c r="A401" s="128"/>
      <c r="B401" s="129"/>
      <c r="C401" s="129"/>
      <c r="D401" s="129"/>
      <c r="E401" s="130"/>
      <c r="F401" s="129"/>
      <c r="G401" s="129"/>
      <c r="H401" s="210"/>
      <c r="I401" s="131"/>
      <c r="J401" s="210"/>
      <c r="K401" s="131"/>
      <c r="L401" s="131"/>
      <c r="M401" s="131"/>
      <c r="N401" s="131"/>
      <c r="O401" s="130"/>
      <c r="P401" s="210"/>
      <c r="Q401" s="198"/>
      <c r="R401" s="198"/>
      <c r="S401" s="199"/>
      <c r="T401" s="199"/>
      <c r="U401" s="203" t="str">
        <f t="shared" si="12"/>
        <v/>
      </c>
      <c r="V401" s="203" t="str">
        <f t="shared" si="13"/>
        <v/>
      </c>
    </row>
    <row r="402" spans="1:22" ht="15" customHeight="1" x14ac:dyDescent="0.25">
      <c r="A402" s="128"/>
      <c r="B402" s="129"/>
      <c r="C402" s="129"/>
      <c r="D402" s="129"/>
      <c r="E402" s="130"/>
      <c r="F402" s="129"/>
      <c r="G402" s="129"/>
      <c r="H402" s="210"/>
      <c r="I402" s="131"/>
      <c r="J402" s="210"/>
      <c r="K402" s="131"/>
      <c r="L402" s="131"/>
      <c r="M402" s="131"/>
      <c r="N402" s="131"/>
      <c r="O402" s="130"/>
      <c r="P402" s="210"/>
      <c r="Q402" s="198"/>
      <c r="R402" s="198"/>
      <c r="S402" s="199"/>
      <c r="T402" s="199"/>
      <c r="U402" s="203" t="str">
        <f t="shared" si="12"/>
        <v/>
      </c>
      <c r="V402" s="203" t="str">
        <f t="shared" si="13"/>
        <v/>
      </c>
    </row>
    <row r="403" spans="1:22" ht="15" customHeight="1" x14ac:dyDescent="0.25">
      <c r="A403" s="128"/>
      <c r="B403" s="129"/>
      <c r="C403" s="129"/>
      <c r="D403" s="129"/>
      <c r="E403" s="130"/>
      <c r="F403" s="129"/>
      <c r="G403" s="129"/>
      <c r="H403" s="210"/>
      <c r="I403" s="131"/>
      <c r="J403" s="210"/>
      <c r="K403" s="131"/>
      <c r="L403" s="131"/>
      <c r="M403" s="131"/>
      <c r="N403" s="131"/>
      <c r="O403" s="130"/>
      <c r="P403" s="210"/>
      <c r="Q403" s="198"/>
      <c r="R403" s="198"/>
      <c r="S403" s="199"/>
      <c r="T403" s="199"/>
      <c r="U403" s="203" t="str">
        <f t="shared" si="12"/>
        <v/>
      </c>
      <c r="V403" s="203" t="str">
        <f t="shared" si="13"/>
        <v/>
      </c>
    </row>
    <row r="404" spans="1:22" ht="15" customHeight="1" x14ac:dyDescent="0.25">
      <c r="A404" s="128"/>
      <c r="B404" s="129"/>
      <c r="C404" s="129"/>
      <c r="D404" s="129"/>
      <c r="E404" s="130"/>
      <c r="F404" s="129"/>
      <c r="G404" s="129"/>
      <c r="H404" s="210"/>
      <c r="I404" s="131"/>
      <c r="J404" s="210"/>
      <c r="K404" s="131"/>
      <c r="L404" s="131"/>
      <c r="M404" s="131"/>
      <c r="N404" s="131"/>
      <c r="O404" s="130"/>
      <c r="P404" s="210"/>
      <c r="Q404" s="198"/>
      <c r="R404" s="198"/>
      <c r="S404" s="199"/>
      <c r="T404" s="199"/>
      <c r="U404" s="203" t="str">
        <f t="shared" si="12"/>
        <v/>
      </c>
      <c r="V404" s="203" t="str">
        <f t="shared" si="13"/>
        <v/>
      </c>
    </row>
    <row r="405" spans="1:22" ht="15" customHeight="1" x14ac:dyDescent="0.25">
      <c r="A405" s="128"/>
      <c r="B405" s="129"/>
      <c r="C405" s="129"/>
      <c r="D405" s="129"/>
      <c r="E405" s="130"/>
      <c r="F405" s="129"/>
      <c r="G405" s="129"/>
      <c r="H405" s="210"/>
      <c r="I405" s="131"/>
      <c r="J405" s="210"/>
      <c r="K405" s="131"/>
      <c r="L405" s="131"/>
      <c r="M405" s="131"/>
      <c r="N405" s="131"/>
      <c r="O405" s="130"/>
      <c r="P405" s="210"/>
      <c r="Q405" s="198"/>
      <c r="R405" s="198"/>
      <c r="S405" s="199"/>
      <c r="T405" s="199"/>
      <c r="U405" s="203" t="str">
        <f t="shared" si="12"/>
        <v/>
      </c>
      <c r="V405" s="203" t="str">
        <f t="shared" si="13"/>
        <v/>
      </c>
    </row>
    <row r="406" spans="1:22" ht="15" customHeight="1" x14ac:dyDescent="0.25">
      <c r="A406" s="128"/>
      <c r="B406" s="129"/>
      <c r="C406" s="129"/>
      <c r="D406" s="129"/>
      <c r="E406" s="130"/>
      <c r="F406" s="129"/>
      <c r="G406" s="129"/>
      <c r="H406" s="210"/>
      <c r="I406" s="131"/>
      <c r="J406" s="210"/>
      <c r="K406" s="131"/>
      <c r="L406" s="131"/>
      <c r="M406" s="131"/>
      <c r="N406" s="131"/>
      <c r="O406" s="130"/>
      <c r="P406" s="210"/>
      <c r="Q406" s="198"/>
      <c r="R406" s="198"/>
      <c r="S406" s="199"/>
      <c r="T406" s="199"/>
      <c r="U406" s="203" t="str">
        <f t="shared" si="12"/>
        <v/>
      </c>
      <c r="V406" s="203" t="str">
        <f t="shared" si="13"/>
        <v/>
      </c>
    </row>
    <row r="407" spans="1:22" ht="15" customHeight="1" x14ac:dyDescent="0.25">
      <c r="A407" s="128"/>
      <c r="B407" s="129"/>
      <c r="C407" s="129"/>
      <c r="D407" s="129"/>
      <c r="E407" s="130"/>
      <c r="F407" s="129"/>
      <c r="G407" s="129"/>
      <c r="H407" s="210"/>
      <c r="I407" s="131"/>
      <c r="J407" s="210"/>
      <c r="K407" s="131"/>
      <c r="L407" s="131"/>
      <c r="M407" s="131"/>
      <c r="N407" s="131"/>
      <c r="O407" s="130"/>
      <c r="P407" s="210"/>
      <c r="Q407" s="198"/>
      <c r="R407" s="198"/>
      <c r="S407" s="199"/>
      <c r="T407" s="199"/>
      <c r="U407" s="203" t="str">
        <f t="shared" si="12"/>
        <v/>
      </c>
      <c r="V407" s="203" t="str">
        <f t="shared" si="13"/>
        <v/>
      </c>
    </row>
    <row r="408" spans="1:22" ht="15" customHeight="1" x14ac:dyDescent="0.25">
      <c r="A408" s="128"/>
      <c r="B408" s="129"/>
      <c r="C408" s="129"/>
      <c r="D408" s="129"/>
      <c r="E408" s="130"/>
      <c r="F408" s="129"/>
      <c r="G408" s="129"/>
      <c r="H408" s="210"/>
      <c r="I408" s="131"/>
      <c r="J408" s="210"/>
      <c r="K408" s="131"/>
      <c r="L408" s="131"/>
      <c r="M408" s="131"/>
      <c r="N408" s="131"/>
      <c r="O408" s="130"/>
      <c r="P408" s="210"/>
      <c r="Q408" s="198"/>
      <c r="R408" s="198"/>
      <c r="S408" s="199"/>
      <c r="T408" s="199"/>
      <c r="U408" s="203" t="str">
        <f t="shared" si="12"/>
        <v/>
      </c>
      <c r="V408" s="203" t="str">
        <f t="shared" si="13"/>
        <v/>
      </c>
    </row>
    <row r="409" spans="1:22" ht="15" customHeight="1" x14ac:dyDescent="0.25">
      <c r="A409" s="128"/>
      <c r="B409" s="129"/>
      <c r="C409" s="129"/>
      <c r="D409" s="129"/>
      <c r="E409" s="130"/>
      <c r="F409" s="129"/>
      <c r="G409" s="129"/>
      <c r="H409" s="210"/>
      <c r="I409" s="131"/>
      <c r="J409" s="210"/>
      <c r="K409" s="131"/>
      <c r="L409" s="131"/>
      <c r="M409" s="131"/>
      <c r="N409" s="131"/>
      <c r="O409" s="130"/>
      <c r="P409" s="210"/>
      <c r="Q409" s="198"/>
      <c r="R409" s="198"/>
      <c r="S409" s="199"/>
      <c r="T409" s="199"/>
      <c r="U409" s="203" t="str">
        <f t="shared" si="12"/>
        <v/>
      </c>
      <c r="V409" s="203" t="str">
        <f t="shared" si="13"/>
        <v/>
      </c>
    </row>
    <row r="410" spans="1:22" ht="15" customHeight="1" x14ac:dyDescent="0.25">
      <c r="A410" s="128"/>
      <c r="B410" s="129"/>
      <c r="C410" s="129"/>
      <c r="D410" s="129"/>
      <c r="E410" s="130"/>
      <c r="F410" s="129"/>
      <c r="G410" s="129"/>
      <c r="H410" s="210"/>
      <c r="I410" s="131"/>
      <c r="J410" s="210"/>
      <c r="K410" s="131"/>
      <c r="L410" s="131"/>
      <c r="M410" s="131"/>
      <c r="N410" s="131"/>
      <c r="O410" s="130"/>
      <c r="P410" s="210"/>
      <c r="Q410" s="198"/>
      <c r="R410" s="198"/>
      <c r="S410" s="199"/>
      <c r="T410" s="199"/>
      <c r="U410" s="203" t="str">
        <f t="shared" si="12"/>
        <v/>
      </c>
      <c r="V410" s="203" t="str">
        <f t="shared" si="13"/>
        <v/>
      </c>
    </row>
    <row r="411" spans="1:22" ht="15" customHeight="1" x14ac:dyDescent="0.25">
      <c r="A411" s="128"/>
      <c r="B411" s="129"/>
      <c r="C411" s="129"/>
      <c r="D411" s="129"/>
      <c r="E411" s="130"/>
      <c r="F411" s="129"/>
      <c r="G411" s="129"/>
      <c r="H411" s="210"/>
      <c r="I411" s="131"/>
      <c r="J411" s="210"/>
      <c r="K411" s="131"/>
      <c r="L411" s="131"/>
      <c r="M411" s="131"/>
      <c r="N411" s="131"/>
      <c r="O411" s="130"/>
      <c r="P411" s="210"/>
      <c r="Q411" s="198"/>
      <c r="R411" s="198"/>
      <c r="S411" s="199"/>
      <c r="T411" s="199"/>
      <c r="U411" s="203" t="str">
        <f t="shared" si="12"/>
        <v/>
      </c>
      <c r="V411" s="203" t="str">
        <f t="shared" si="13"/>
        <v/>
      </c>
    </row>
    <row r="412" spans="1:22" ht="15" customHeight="1" x14ac:dyDescent="0.25">
      <c r="A412" s="128"/>
      <c r="B412" s="129"/>
      <c r="C412" s="129"/>
      <c r="D412" s="129"/>
      <c r="E412" s="130"/>
      <c r="F412" s="129"/>
      <c r="G412" s="129"/>
      <c r="H412" s="210"/>
      <c r="I412" s="131"/>
      <c r="J412" s="210"/>
      <c r="K412" s="131"/>
      <c r="L412" s="131"/>
      <c r="M412" s="131"/>
      <c r="N412" s="131"/>
      <c r="O412" s="130"/>
      <c r="P412" s="210"/>
      <c r="Q412" s="198"/>
      <c r="R412" s="198"/>
      <c r="S412" s="199"/>
      <c r="T412" s="199"/>
      <c r="U412" s="203" t="str">
        <f t="shared" si="12"/>
        <v/>
      </c>
      <c r="V412" s="203" t="str">
        <f t="shared" si="13"/>
        <v/>
      </c>
    </row>
    <row r="413" spans="1:22" ht="15" customHeight="1" x14ac:dyDescent="0.25">
      <c r="A413" s="128"/>
      <c r="B413" s="129"/>
      <c r="C413" s="129"/>
      <c r="D413" s="129"/>
      <c r="E413" s="130"/>
      <c r="F413" s="129"/>
      <c r="G413" s="129"/>
      <c r="H413" s="210"/>
      <c r="I413" s="131"/>
      <c r="J413" s="210"/>
      <c r="K413" s="131"/>
      <c r="L413" s="131"/>
      <c r="M413" s="131"/>
      <c r="N413" s="131"/>
      <c r="O413" s="130"/>
      <c r="P413" s="210"/>
      <c r="Q413" s="198"/>
      <c r="R413" s="198"/>
      <c r="S413" s="199"/>
      <c r="T413" s="199"/>
      <c r="U413" s="203" t="str">
        <f t="shared" si="12"/>
        <v/>
      </c>
      <c r="V413" s="203" t="str">
        <f t="shared" si="13"/>
        <v/>
      </c>
    </row>
    <row r="414" spans="1:22" ht="15" customHeight="1" x14ac:dyDescent="0.25">
      <c r="A414" s="128"/>
      <c r="B414" s="129"/>
      <c r="C414" s="129"/>
      <c r="D414" s="129"/>
      <c r="E414" s="130"/>
      <c r="F414" s="129"/>
      <c r="G414" s="129"/>
      <c r="H414" s="210"/>
      <c r="I414" s="131"/>
      <c r="J414" s="210"/>
      <c r="K414" s="131"/>
      <c r="L414" s="131"/>
      <c r="M414" s="131"/>
      <c r="N414" s="131"/>
      <c r="O414" s="130"/>
      <c r="P414" s="210"/>
      <c r="Q414" s="198"/>
      <c r="R414" s="198"/>
      <c r="S414" s="199"/>
      <c r="T414" s="199"/>
      <c r="U414" s="203" t="str">
        <f t="shared" si="12"/>
        <v/>
      </c>
      <c r="V414" s="203" t="str">
        <f t="shared" si="13"/>
        <v/>
      </c>
    </row>
    <row r="415" spans="1:22" ht="15" customHeight="1" x14ac:dyDescent="0.25">
      <c r="A415" s="128"/>
      <c r="B415" s="129"/>
      <c r="C415" s="129"/>
      <c r="D415" s="129"/>
      <c r="E415" s="130"/>
      <c r="F415" s="129"/>
      <c r="G415" s="129"/>
      <c r="H415" s="210"/>
      <c r="I415" s="131"/>
      <c r="J415" s="210"/>
      <c r="K415" s="131"/>
      <c r="L415" s="131"/>
      <c r="M415" s="131"/>
      <c r="N415" s="131"/>
      <c r="O415" s="130"/>
      <c r="P415" s="210"/>
      <c r="Q415" s="198"/>
      <c r="R415" s="198"/>
      <c r="S415" s="199"/>
      <c r="T415" s="199"/>
      <c r="U415" s="203" t="str">
        <f t="shared" si="12"/>
        <v/>
      </c>
      <c r="V415" s="203" t="str">
        <f t="shared" si="13"/>
        <v/>
      </c>
    </row>
    <row r="416" spans="1:22" ht="15" customHeight="1" x14ac:dyDescent="0.25">
      <c r="A416" s="128"/>
      <c r="B416" s="129"/>
      <c r="C416" s="129"/>
      <c r="D416" s="129"/>
      <c r="E416" s="130"/>
      <c r="F416" s="129"/>
      <c r="G416" s="129"/>
      <c r="H416" s="210"/>
      <c r="I416" s="131"/>
      <c r="J416" s="210"/>
      <c r="K416" s="131"/>
      <c r="L416" s="131"/>
      <c r="M416" s="131"/>
      <c r="N416" s="131"/>
      <c r="O416" s="130"/>
      <c r="P416" s="210"/>
      <c r="Q416" s="198"/>
      <c r="R416" s="198"/>
      <c r="S416" s="199"/>
      <c r="T416" s="199"/>
      <c r="U416" s="203" t="str">
        <f t="shared" si="12"/>
        <v/>
      </c>
      <c r="V416" s="203" t="str">
        <f t="shared" si="13"/>
        <v/>
      </c>
    </row>
    <row r="417" spans="1:22" ht="15" customHeight="1" x14ac:dyDescent="0.25">
      <c r="A417" s="128"/>
      <c r="B417" s="129"/>
      <c r="C417" s="129"/>
      <c r="D417" s="129"/>
      <c r="E417" s="130"/>
      <c r="F417" s="129"/>
      <c r="G417" s="129"/>
      <c r="H417" s="210"/>
      <c r="I417" s="131"/>
      <c r="J417" s="210"/>
      <c r="K417" s="131"/>
      <c r="L417" s="131"/>
      <c r="M417" s="131"/>
      <c r="N417" s="131"/>
      <c r="O417" s="130"/>
      <c r="P417" s="210"/>
      <c r="Q417" s="198"/>
      <c r="R417" s="198"/>
      <c r="S417" s="199"/>
      <c r="T417" s="199"/>
      <c r="U417" s="203" t="str">
        <f t="shared" si="12"/>
        <v/>
      </c>
      <c r="V417" s="203" t="str">
        <f t="shared" si="13"/>
        <v/>
      </c>
    </row>
    <row r="418" spans="1:22" ht="15" customHeight="1" x14ac:dyDescent="0.25">
      <c r="A418" s="128"/>
      <c r="B418" s="129"/>
      <c r="C418" s="129"/>
      <c r="D418" s="129"/>
      <c r="E418" s="130"/>
      <c r="F418" s="129"/>
      <c r="G418" s="129"/>
      <c r="H418" s="210"/>
      <c r="I418" s="131"/>
      <c r="J418" s="210"/>
      <c r="K418" s="131"/>
      <c r="L418" s="131"/>
      <c r="M418" s="131"/>
      <c r="N418" s="131"/>
      <c r="O418" s="130"/>
      <c r="P418" s="210"/>
      <c r="Q418" s="198"/>
      <c r="R418" s="198"/>
      <c r="S418" s="199"/>
      <c r="T418" s="199"/>
      <c r="U418" s="203" t="str">
        <f t="shared" si="12"/>
        <v/>
      </c>
      <c r="V418" s="203" t="str">
        <f t="shared" si="13"/>
        <v/>
      </c>
    </row>
    <row r="419" spans="1:22" ht="15" customHeight="1" x14ac:dyDescent="0.25">
      <c r="A419" s="128"/>
      <c r="B419" s="129"/>
      <c r="C419" s="129"/>
      <c r="D419" s="129"/>
      <c r="E419" s="130"/>
      <c r="F419" s="129"/>
      <c r="G419" s="129"/>
      <c r="H419" s="210"/>
      <c r="I419" s="131"/>
      <c r="J419" s="210"/>
      <c r="K419" s="131"/>
      <c r="L419" s="131"/>
      <c r="M419" s="131"/>
      <c r="N419" s="131"/>
      <c r="O419" s="130"/>
      <c r="P419" s="210"/>
      <c r="Q419" s="198"/>
      <c r="R419" s="198"/>
      <c r="S419" s="199"/>
      <c r="T419" s="199"/>
      <c r="U419" s="203" t="str">
        <f t="shared" si="12"/>
        <v/>
      </c>
      <c r="V419" s="203" t="str">
        <f t="shared" si="13"/>
        <v/>
      </c>
    </row>
    <row r="420" spans="1:22" ht="15" customHeight="1" x14ac:dyDescent="0.25">
      <c r="A420" s="128"/>
      <c r="B420" s="129"/>
      <c r="C420" s="129"/>
      <c r="D420" s="129"/>
      <c r="E420" s="130"/>
      <c r="F420" s="129"/>
      <c r="G420" s="129"/>
      <c r="H420" s="210"/>
      <c r="I420" s="131"/>
      <c r="J420" s="210"/>
      <c r="K420" s="131"/>
      <c r="L420" s="131"/>
      <c r="M420" s="131"/>
      <c r="N420" s="131"/>
      <c r="O420" s="130"/>
      <c r="P420" s="210"/>
      <c r="Q420" s="198"/>
      <c r="R420" s="198"/>
      <c r="S420" s="199"/>
      <c r="T420" s="199"/>
      <c r="U420" s="203" t="str">
        <f t="shared" si="12"/>
        <v/>
      </c>
      <c r="V420" s="203" t="str">
        <f t="shared" si="13"/>
        <v/>
      </c>
    </row>
    <row r="421" spans="1:22" ht="15" customHeight="1" x14ac:dyDescent="0.25">
      <c r="A421" s="128"/>
      <c r="B421" s="129"/>
      <c r="C421" s="129"/>
      <c r="D421" s="129"/>
      <c r="E421" s="130"/>
      <c r="F421" s="129"/>
      <c r="G421" s="129"/>
      <c r="H421" s="210"/>
      <c r="I421" s="131"/>
      <c r="J421" s="210"/>
      <c r="K421" s="131"/>
      <c r="L421" s="131"/>
      <c r="M421" s="131"/>
      <c r="N421" s="131"/>
      <c r="O421" s="130"/>
      <c r="P421" s="210"/>
      <c r="Q421" s="198"/>
      <c r="R421" s="198"/>
      <c r="S421" s="199"/>
      <c r="T421" s="199"/>
      <c r="U421" s="203" t="str">
        <f t="shared" si="12"/>
        <v/>
      </c>
      <c r="V421" s="203" t="str">
        <f t="shared" si="13"/>
        <v/>
      </c>
    </row>
    <row r="422" spans="1:22" ht="15" customHeight="1" x14ac:dyDescent="0.25">
      <c r="A422" s="128"/>
      <c r="B422" s="129"/>
      <c r="C422" s="129"/>
      <c r="D422" s="129"/>
      <c r="E422" s="130"/>
      <c r="F422" s="129"/>
      <c r="G422" s="129"/>
      <c r="H422" s="210"/>
      <c r="I422" s="131"/>
      <c r="J422" s="210"/>
      <c r="K422" s="131"/>
      <c r="L422" s="131"/>
      <c r="M422" s="131"/>
      <c r="N422" s="131"/>
      <c r="O422" s="130"/>
      <c r="P422" s="210"/>
      <c r="Q422" s="198"/>
      <c r="R422" s="198"/>
      <c r="S422" s="199"/>
      <c r="T422" s="199"/>
      <c r="U422" s="203" t="str">
        <f t="shared" si="12"/>
        <v/>
      </c>
      <c r="V422" s="203" t="str">
        <f t="shared" si="13"/>
        <v/>
      </c>
    </row>
    <row r="423" spans="1:22" ht="15" customHeight="1" x14ac:dyDescent="0.25">
      <c r="A423" s="128"/>
      <c r="B423" s="129"/>
      <c r="C423" s="129"/>
      <c r="D423" s="129"/>
      <c r="E423" s="130"/>
      <c r="F423" s="129"/>
      <c r="G423" s="129"/>
      <c r="H423" s="210"/>
      <c r="I423" s="131"/>
      <c r="J423" s="210"/>
      <c r="K423" s="131"/>
      <c r="L423" s="131"/>
      <c r="M423" s="131"/>
      <c r="N423" s="131"/>
      <c r="O423" s="130"/>
      <c r="P423" s="210"/>
      <c r="Q423" s="198"/>
      <c r="R423" s="198"/>
      <c r="S423" s="199"/>
      <c r="T423" s="199"/>
      <c r="U423" s="203" t="str">
        <f t="shared" si="12"/>
        <v/>
      </c>
      <c r="V423" s="203" t="str">
        <f t="shared" si="13"/>
        <v/>
      </c>
    </row>
    <row r="424" spans="1:22" ht="15" customHeight="1" x14ac:dyDescent="0.25">
      <c r="A424" s="128"/>
      <c r="B424" s="129"/>
      <c r="C424" s="129"/>
      <c r="D424" s="129"/>
      <c r="E424" s="130"/>
      <c r="F424" s="129"/>
      <c r="G424" s="129"/>
      <c r="H424" s="210"/>
      <c r="I424" s="131"/>
      <c r="J424" s="210"/>
      <c r="K424" s="131"/>
      <c r="L424" s="131"/>
      <c r="M424" s="131"/>
      <c r="N424" s="131"/>
      <c r="O424" s="130"/>
      <c r="P424" s="210"/>
      <c r="Q424" s="198"/>
      <c r="R424" s="198"/>
      <c r="S424" s="199"/>
      <c r="T424" s="199"/>
      <c r="U424" s="203" t="str">
        <f t="shared" si="12"/>
        <v/>
      </c>
      <c r="V424" s="203" t="str">
        <f t="shared" si="13"/>
        <v/>
      </c>
    </row>
    <row r="425" spans="1:22" ht="15" customHeight="1" x14ac:dyDescent="0.25">
      <c r="A425" s="128"/>
      <c r="B425" s="129"/>
      <c r="C425" s="129"/>
      <c r="D425" s="129"/>
      <c r="E425" s="130"/>
      <c r="F425" s="129"/>
      <c r="G425" s="129"/>
      <c r="H425" s="210"/>
      <c r="I425" s="131"/>
      <c r="J425" s="210"/>
      <c r="K425" s="131"/>
      <c r="L425" s="131"/>
      <c r="M425" s="131"/>
      <c r="N425" s="131"/>
      <c r="O425" s="130"/>
      <c r="P425" s="210"/>
      <c r="Q425" s="198"/>
      <c r="R425" s="198"/>
      <c r="S425" s="199"/>
      <c r="T425" s="199"/>
      <c r="U425" s="203" t="str">
        <f t="shared" si="12"/>
        <v/>
      </c>
      <c r="V425" s="203" t="str">
        <f t="shared" si="13"/>
        <v/>
      </c>
    </row>
    <row r="426" spans="1:22" ht="15" customHeight="1" x14ac:dyDescent="0.25">
      <c r="A426" s="128"/>
      <c r="B426" s="129"/>
      <c r="C426" s="129"/>
      <c r="D426" s="129"/>
      <c r="E426" s="130"/>
      <c r="F426" s="129"/>
      <c r="G426" s="129"/>
      <c r="H426" s="210"/>
      <c r="I426" s="131"/>
      <c r="J426" s="210"/>
      <c r="K426" s="131"/>
      <c r="L426" s="131"/>
      <c r="M426" s="131"/>
      <c r="N426" s="131"/>
      <c r="O426" s="130"/>
      <c r="P426" s="210"/>
      <c r="Q426" s="198"/>
      <c r="R426" s="198"/>
      <c r="S426" s="199"/>
      <c r="T426" s="199"/>
      <c r="U426" s="203" t="str">
        <f t="shared" si="12"/>
        <v/>
      </c>
      <c r="V426" s="203" t="str">
        <f t="shared" si="13"/>
        <v/>
      </c>
    </row>
    <row r="427" spans="1:22" ht="15" customHeight="1" x14ac:dyDescent="0.25">
      <c r="A427" s="128"/>
      <c r="B427" s="129"/>
      <c r="C427" s="129"/>
      <c r="D427" s="129"/>
      <c r="E427" s="130"/>
      <c r="F427" s="129"/>
      <c r="G427" s="129"/>
      <c r="H427" s="210"/>
      <c r="I427" s="131"/>
      <c r="J427" s="210"/>
      <c r="K427" s="131"/>
      <c r="L427" s="131"/>
      <c r="M427" s="131"/>
      <c r="N427" s="131"/>
      <c r="O427" s="130"/>
      <c r="P427" s="210"/>
      <c r="Q427" s="198"/>
      <c r="R427" s="198"/>
      <c r="S427" s="199"/>
      <c r="T427" s="199"/>
      <c r="U427" s="203" t="str">
        <f t="shared" si="12"/>
        <v/>
      </c>
      <c r="V427" s="203" t="str">
        <f t="shared" si="13"/>
        <v/>
      </c>
    </row>
    <row r="428" spans="1:22" ht="15" customHeight="1" x14ac:dyDescent="0.25">
      <c r="A428" s="128"/>
      <c r="B428" s="129"/>
      <c r="C428" s="129"/>
      <c r="D428" s="129"/>
      <c r="E428" s="130"/>
      <c r="F428" s="129"/>
      <c r="G428" s="129"/>
      <c r="H428" s="210"/>
      <c r="I428" s="131"/>
      <c r="J428" s="210"/>
      <c r="K428" s="131"/>
      <c r="L428" s="131"/>
      <c r="M428" s="131"/>
      <c r="N428" s="131"/>
      <c r="O428" s="130"/>
      <c r="P428" s="210"/>
      <c r="Q428" s="198"/>
      <c r="R428" s="198"/>
      <c r="S428" s="199"/>
      <c r="T428" s="199"/>
      <c r="U428" s="203" t="str">
        <f t="shared" si="12"/>
        <v/>
      </c>
      <c r="V428" s="203" t="str">
        <f t="shared" si="13"/>
        <v/>
      </c>
    </row>
    <row r="429" spans="1:22" ht="15" customHeight="1" x14ac:dyDescent="0.25">
      <c r="A429" s="128"/>
      <c r="B429" s="129"/>
      <c r="C429" s="129"/>
      <c r="D429" s="129"/>
      <c r="E429" s="130"/>
      <c r="F429" s="129"/>
      <c r="G429" s="129"/>
      <c r="H429" s="210"/>
      <c r="I429" s="131"/>
      <c r="J429" s="210"/>
      <c r="K429" s="131"/>
      <c r="L429" s="131"/>
      <c r="M429" s="131"/>
      <c r="N429" s="131"/>
      <c r="O429" s="130"/>
      <c r="P429" s="210"/>
      <c r="Q429" s="198"/>
      <c r="R429" s="198"/>
      <c r="S429" s="199"/>
      <c r="T429" s="199"/>
      <c r="U429" s="203" t="str">
        <f t="shared" si="12"/>
        <v/>
      </c>
      <c r="V429" s="203" t="str">
        <f t="shared" si="13"/>
        <v/>
      </c>
    </row>
    <row r="430" spans="1:22" ht="15" customHeight="1" x14ac:dyDescent="0.25">
      <c r="A430" s="128"/>
      <c r="B430" s="129"/>
      <c r="C430" s="129"/>
      <c r="D430" s="129"/>
      <c r="E430" s="130"/>
      <c r="F430" s="129"/>
      <c r="G430" s="129"/>
      <c r="H430" s="210"/>
      <c r="I430" s="131"/>
      <c r="J430" s="210"/>
      <c r="K430" s="131"/>
      <c r="L430" s="131"/>
      <c r="M430" s="131"/>
      <c r="N430" s="131"/>
      <c r="O430" s="130"/>
      <c r="P430" s="210"/>
      <c r="Q430" s="198"/>
      <c r="R430" s="198"/>
      <c r="S430" s="199"/>
      <c r="T430" s="199"/>
      <c r="U430" s="203" t="str">
        <f t="shared" si="12"/>
        <v/>
      </c>
      <c r="V430" s="203" t="str">
        <f t="shared" si="13"/>
        <v/>
      </c>
    </row>
    <row r="431" spans="1:22" ht="15" customHeight="1" x14ac:dyDescent="0.25">
      <c r="A431" s="128"/>
      <c r="B431" s="129"/>
      <c r="C431" s="129"/>
      <c r="D431" s="129"/>
      <c r="E431" s="130"/>
      <c r="F431" s="129"/>
      <c r="G431" s="129"/>
      <c r="H431" s="210"/>
      <c r="I431" s="131"/>
      <c r="J431" s="210"/>
      <c r="K431" s="131"/>
      <c r="L431" s="131"/>
      <c r="M431" s="131"/>
      <c r="N431" s="131"/>
      <c r="O431" s="130"/>
      <c r="P431" s="210"/>
      <c r="Q431" s="198"/>
      <c r="R431" s="198"/>
      <c r="S431" s="199"/>
      <c r="T431" s="199"/>
      <c r="U431" s="203" t="str">
        <f t="shared" si="12"/>
        <v/>
      </c>
      <c r="V431" s="203" t="str">
        <f t="shared" si="13"/>
        <v/>
      </c>
    </row>
    <row r="432" spans="1:22" ht="15" customHeight="1" x14ac:dyDescent="0.25">
      <c r="A432" s="128"/>
      <c r="B432" s="129"/>
      <c r="C432" s="129"/>
      <c r="D432" s="129"/>
      <c r="E432" s="130"/>
      <c r="F432" s="129"/>
      <c r="G432" s="129"/>
      <c r="H432" s="210"/>
      <c r="I432" s="131"/>
      <c r="J432" s="210"/>
      <c r="K432" s="131"/>
      <c r="L432" s="131"/>
      <c r="M432" s="131"/>
      <c r="N432" s="131"/>
      <c r="O432" s="130"/>
      <c r="P432" s="210"/>
      <c r="Q432" s="198"/>
      <c r="R432" s="198"/>
      <c r="S432" s="199"/>
      <c r="T432" s="199"/>
      <c r="U432" s="203" t="str">
        <f t="shared" si="12"/>
        <v/>
      </c>
      <c r="V432" s="203" t="str">
        <f t="shared" si="13"/>
        <v/>
      </c>
    </row>
    <row r="433" spans="1:22" ht="15" customHeight="1" x14ac:dyDescent="0.25">
      <c r="A433" s="128"/>
      <c r="B433" s="129"/>
      <c r="C433" s="129"/>
      <c r="D433" s="129"/>
      <c r="E433" s="130"/>
      <c r="F433" s="129"/>
      <c r="G433" s="129"/>
      <c r="H433" s="210"/>
      <c r="I433" s="131"/>
      <c r="J433" s="210"/>
      <c r="K433" s="131"/>
      <c r="L433" s="131"/>
      <c r="M433" s="131"/>
      <c r="N433" s="131"/>
      <c r="O433" s="130"/>
      <c r="P433" s="210"/>
      <c r="Q433" s="198"/>
      <c r="R433" s="198"/>
      <c r="S433" s="199"/>
      <c r="T433" s="199"/>
      <c r="U433" s="203" t="str">
        <f t="shared" si="12"/>
        <v/>
      </c>
      <c r="V433" s="203" t="str">
        <f t="shared" si="13"/>
        <v/>
      </c>
    </row>
    <row r="434" spans="1:22" ht="15" customHeight="1" x14ac:dyDescent="0.25">
      <c r="A434" s="128"/>
      <c r="B434" s="129"/>
      <c r="C434" s="129"/>
      <c r="D434" s="129"/>
      <c r="E434" s="130"/>
      <c r="F434" s="129"/>
      <c r="G434" s="129"/>
      <c r="H434" s="210"/>
      <c r="I434" s="131"/>
      <c r="J434" s="210"/>
      <c r="K434" s="131"/>
      <c r="L434" s="131"/>
      <c r="M434" s="131"/>
      <c r="N434" s="131"/>
      <c r="O434" s="130"/>
      <c r="P434" s="210"/>
      <c r="Q434" s="198"/>
      <c r="R434" s="198"/>
      <c r="S434" s="199"/>
      <c r="T434" s="199"/>
      <c r="U434" s="203" t="str">
        <f t="shared" si="12"/>
        <v/>
      </c>
      <c r="V434" s="203" t="str">
        <f t="shared" si="13"/>
        <v/>
      </c>
    </row>
    <row r="435" spans="1:22" ht="15" customHeight="1" x14ac:dyDescent="0.25">
      <c r="A435" s="128"/>
      <c r="B435" s="129"/>
      <c r="C435" s="129"/>
      <c r="D435" s="129"/>
      <c r="E435" s="130"/>
      <c r="F435" s="129"/>
      <c r="G435" s="129"/>
      <c r="H435" s="210"/>
      <c r="I435" s="131"/>
      <c r="J435" s="210"/>
      <c r="K435" s="131"/>
      <c r="L435" s="131"/>
      <c r="M435" s="131"/>
      <c r="N435" s="131"/>
      <c r="O435" s="130"/>
      <c r="P435" s="210"/>
      <c r="Q435" s="198"/>
      <c r="R435" s="198"/>
      <c r="S435" s="199"/>
      <c r="T435" s="199"/>
      <c r="U435" s="203" t="str">
        <f t="shared" si="12"/>
        <v/>
      </c>
      <c r="V435" s="203" t="str">
        <f t="shared" si="13"/>
        <v/>
      </c>
    </row>
    <row r="436" spans="1:22" ht="15" customHeight="1" x14ac:dyDescent="0.25">
      <c r="A436" s="128"/>
      <c r="B436" s="129"/>
      <c r="C436" s="129"/>
      <c r="D436" s="129"/>
      <c r="E436" s="130"/>
      <c r="F436" s="129"/>
      <c r="G436" s="129"/>
      <c r="H436" s="210"/>
      <c r="I436" s="131"/>
      <c r="J436" s="210"/>
      <c r="K436" s="131"/>
      <c r="L436" s="131"/>
      <c r="M436" s="131"/>
      <c r="N436" s="131"/>
      <c r="O436" s="130"/>
      <c r="P436" s="210"/>
      <c r="Q436" s="198"/>
      <c r="R436" s="198"/>
      <c r="S436" s="199"/>
      <c r="T436" s="199"/>
      <c r="U436" s="203" t="str">
        <f t="shared" si="12"/>
        <v/>
      </c>
      <c r="V436" s="203" t="str">
        <f t="shared" si="13"/>
        <v/>
      </c>
    </row>
    <row r="437" spans="1:22" ht="15" customHeight="1" x14ac:dyDescent="0.25">
      <c r="A437" s="128"/>
      <c r="B437" s="129"/>
      <c r="C437" s="129"/>
      <c r="D437" s="129"/>
      <c r="E437" s="130"/>
      <c r="F437" s="129"/>
      <c r="G437" s="129"/>
      <c r="H437" s="210"/>
      <c r="I437" s="131"/>
      <c r="J437" s="210"/>
      <c r="K437" s="131"/>
      <c r="L437" s="131"/>
      <c r="M437" s="131"/>
      <c r="N437" s="131"/>
      <c r="O437" s="130"/>
      <c r="P437" s="210"/>
      <c r="Q437" s="198"/>
      <c r="R437" s="198"/>
      <c r="S437" s="199"/>
      <c r="T437" s="199"/>
      <c r="U437" s="203" t="str">
        <f t="shared" si="12"/>
        <v/>
      </c>
      <c r="V437" s="203" t="str">
        <f t="shared" si="13"/>
        <v/>
      </c>
    </row>
    <row r="438" spans="1:22" ht="15" customHeight="1" x14ac:dyDescent="0.25">
      <c r="A438" s="128"/>
      <c r="B438" s="129"/>
      <c r="C438" s="129"/>
      <c r="D438" s="129"/>
      <c r="E438" s="130"/>
      <c r="F438" s="129"/>
      <c r="G438" s="129"/>
      <c r="H438" s="210"/>
      <c r="I438" s="131"/>
      <c r="J438" s="210"/>
      <c r="K438" s="131"/>
      <c r="L438" s="131"/>
      <c r="M438" s="131"/>
      <c r="N438" s="131"/>
      <c r="O438" s="130"/>
      <c r="P438" s="210"/>
      <c r="Q438" s="198"/>
      <c r="R438" s="198"/>
      <c r="S438" s="199"/>
      <c r="T438" s="199"/>
      <c r="U438" s="203" t="str">
        <f t="shared" si="12"/>
        <v/>
      </c>
      <c r="V438" s="203" t="str">
        <f t="shared" si="13"/>
        <v/>
      </c>
    </row>
    <row r="439" spans="1:22" ht="15" customHeight="1" x14ac:dyDescent="0.25">
      <c r="A439" s="128"/>
      <c r="B439" s="129"/>
      <c r="C439" s="129"/>
      <c r="D439" s="129"/>
      <c r="E439" s="130"/>
      <c r="F439" s="129"/>
      <c r="G439" s="129"/>
      <c r="H439" s="210"/>
      <c r="I439" s="131"/>
      <c r="J439" s="210"/>
      <c r="K439" s="131"/>
      <c r="L439" s="131"/>
      <c r="M439" s="131"/>
      <c r="N439" s="131"/>
      <c r="O439" s="130"/>
      <c r="P439" s="210"/>
      <c r="Q439" s="198"/>
      <c r="R439" s="198"/>
      <c r="S439" s="199"/>
      <c r="T439" s="199"/>
      <c r="U439" s="203" t="str">
        <f t="shared" si="12"/>
        <v/>
      </c>
      <c r="V439" s="203" t="str">
        <f t="shared" si="13"/>
        <v/>
      </c>
    </row>
    <row r="440" spans="1:22" ht="15" customHeight="1" x14ac:dyDescent="0.25">
      <c r="A440" s="128"/>
      <c r="B440" s="129"/>
      <c r="C440" s="129"/>
      <c r="D440" s="129"/>
      <c r="E440" s="130"/>
      <c r="F440" s="129"/>
      <c r="G440" s="129"/>
      <c r="H440" s="210"/>
      <c r="I440" s="131"/>
      <c r="J440" s="210"/>
      <c r="K440" s="131"/>
      <c r="L440" s="131"/>
      <c r="M440" s="131"/>
      <c r="N440" s="131"/>
      <c r="O440" s="130"/>
      <c r="P440" s="210"/>
      <c r="Q440" s="198"/>
      <c r="R440" s="198"/>
      <c r="S440" s="199"/>
      <c r="T440" s="199"/>
      <c r="U440" s="203" t="str">
        <f t="shared" si="12"/>
        <v/>
      </c>
      <c r="V440" s="203" t="str">
        <f t="shared" si="13"/>
        <v/>
      </c>
    </row>
    <row r="441" spans="1:22" ht="15" customHeight="1" x14ac:dyDescent="0.25">
      <c r="A441" s="128"/>
      <c r="B441" s="129"/>
      <c r="C441" s="129"/>
      <c r="D441" s="129"/>
      <c r="E441" s="130"/>
      <c r="F441" s="129"/>
      <c r="G441" s="129"/>
      <c r="H441" s="210"/>
      <c r="I441" s="131"/>
      <c r="J441" s="210"/>
      <c r="K441" s="131"/>
      <c r="L441" s="131"/>
      <c r="M441" s="131"/>
      <c r="N441" s="131"/>
      <c r="O441" s="130"/>
      <c r="P441" s="210"/>
      <c r="Q441" s="198"/>
      <c r="R441" s="198"/>
      <c r="S441" s="199"/>
      <c r="T441" s="199"/>
      <c r="U441" s="203" t="str">
        <f t="shared" si="12"/>
        <v/>
      </c>
      <c r="V441" s="203" t="str">
        <f t="shared" si="13"/>
        <v/>
      </c>
    </row>
    <row r="442" spans="1:22" ht="15" customHeight="1" x14ac:dyDescent="0.25">
      <c r="A442" s="128"/>
      <c r="B442" s="129"/>
      <c r="C442" s="129"/>
      <c r="D442" s="129"/>
      <c r="E442" s="130"/>
      <c r="F442" s="129"/>
      <c r="G442" s="129"/>
      <c r="H442" s="210"/>
      <c r="I442" s="131"/>
      <c r="J442" s="210"/>
      <c r="K442" s="131"/>
      <c r="L442" s="131"/>
      <c r="M442" s="131"/>
      <c r="N442" s="131"/>
      <c r="O442" s="130"/>
      <c r="P442" s="210"/>
      <c r="Q442" s="198"/>
      <c r="R442" s="198"/>
      <c r="S442" s="199"/>
      <c r="T442" s="199"/>
      <c r="U442" s="203" t="str">
        <f t="shared" si="12"/>
        <v/>
      </c>
      <c r="V442" s="203" t="str">
        <f t="shared" si="13"/>
        <v/>
      </c>
    </row>
    <row r="443" spans="1:22" ht="15" customHeight="1" x14ac:dyDescent="0.25">
      <c r="A443" s="128"/>
      <c r="B443" s="129"/>
      <c r="C443" s="129"/>
      <c r="D443" s="129"/>
      <c r="E443" s="130"/>
      <c r="F443" s="129"/>
      <c r="G443" s="129"/>
      <c r="H443" s="210"/>
      <c r="I443" s="131"/>
      <c r="J443" s="210"/>
      <c r="K443" s="131"/>
      <c r="L443" s="131"/>
      <c r="M443" s="131"/>
      <c r="N443" s="131"/>
      <c r="O443" s="130"/>
      <c r="P443" s="210"/>
      <c r="Q443" s="198"/>
      <c r="R443" s="198"/>
      <c r="S443" s="199"/>
      <c r="T443" s="199"/>
      <c r="U443" s="203" t="str">
        <f t="shared" si="12"/>
        <v/>
      </c>
      <c r="V443" s="203" t="str">
        <f t="shared" si="13"/>
        <v/>
      </c>
    </row>
    <row r="444" spans="1:22" ht="15" customHeight="1" x14ac:dyDescent="0.25">
      <c r="A444" s="128"/>
      <c r="B444" s="129"/>
      <c r="C444" s="129"/>
      <c r="D444" s="129"/>
      <c r="E444" s="130"/>
      <c r="F444" s="129"/>
      <c r="G444" s="129"/>
      <c r="H444" s="210"/>
      <c r="I444" s="131"/>
      <c r="J444" s="210"/>
      <c r="K444" s="131"/>
      <c r="L444" s="131"/>
      <c r="M444" s="131"/>
      <c r="N444" s="131"/>
      <c r="O444" s="130"/>
      <c r="P444" s="210"/>
      <c r="Q444" s="198"/>
      <c r="R444" s="198"/>
      <c r="S444" s="199"/>
      <c r="T444" s="199"/>
      <c r="U444" s="203" t="str">
        <f t="shared" si="12"/>
        <v/>
      </c>
      <c r="V444" s="203" t="str">
        <f t="shared" si="13"/>
        <v/>
      </c>
    </row>
    <row r="445" spans="1:22" ht="15" customHeight="1" x14ac:dyDescent="0.25">
      <c r="A445" s="128"/>
      <c r="B445" s="129"/>
      <c r="C445" s="129"/>
      <c r="D445" s="129"/>
      <c r="E445" s="130"/>
      <c r="F445" s="129"/>
      <c r="G445" s="129"/>
      <c r="H445" s="210"/>
      <c r="I445" s="131"/>
      <c r="J445" s="210"/>
      <c r="K445" s="131"/>
      <c r="L445" s="131"/>
      <c r="M445" s="131"/>
      <c r="N445" s="131"/>
      <c r="O445" s="130"/>
      <c r="P445" s="210"/>
      <c r="Q445" s="198"/>
      <c r="R445" s="198"/>
      <c r="S445" s="199"/>
      <c r="T445" s="199"/>
      <c r="U445" s="203" t="str">
        <f t="shared" si="12"/>
        <v/>
      </c>
      <c r="V445" s="203" t="str">
        <f t="shared" si="13"/>
        <v/>
      </c>
    </row>
    <row r="446" spans="1:22" ht="15" customHeight="1" x14ac:dyDescent="0.25">
      <c r="A446" s="128"/>
      <c r="B446" s="129"/>
      <c r="C446" s="129"/>
      <c r="D446" s="129"/>
      <c r="E446" s="130"/>
      <c r="F446" s="129"/>
      <c r="G446" s="129"/>
      <c r="H446" s="210"/>
      <c r="I446" s="131"/>
      <c r="J446" s="210"/>
      <c r="K446" s="131"/>
      <c r="L446" s="131"/>
      <c r="M446" s="131"/>
      <c r="N446" s="131"/>
      <c r="O446" s="130"/>
      <c r="P446" s="210"/>
      <c r="Q446" s="198"/>
      <c r="R446" s="198"/>
      <c r="S446" s="199"/>
      <c r="T446" s="199"/>
      <c r="U446" s="203" t="str">
        <f t="shared" si="12"/>
        <v/>
      </c>
      <c r="V446" s="203" t="str">
        <f t="shared" si="13"/>
        <v/>
      </c>
    </row>
    <row r="447" spans="1:22" ht="15" customHeight="1" x14ac:dyDescent="0.25">
      <c r="A447" s="128"/>
      <c r="B447" s="129"/>
      <c r="C447" s="129"/>
      <c r="D447" s="129"/>
      <c r="E447" s="130"/>
      <c r="F447" s="129"/>
      <c r="G447" s="129"/>
      <c r="H447" s="210"/>
      <c r="I447" s="131"/>
      <c r="J447" s="210"/>
      <c r="K447" s="131"/>
      <c r="L447" s="131"/>
      <c r="M447" s="131"/>
      <c r="N447" s="131"/>
      <c r="O447" s="130"/>
      <c r="P447" s="210"/>
      <c r="Q447" s="198"/>
      <c r="R447" s="198"/>
      <c r="S447" s="199"/>
      <c r="T447" s="199"/>
      <c r="U447" s="203" t="str">
        <f t="shared" si="12"/>
        <v/>
      </c>
      <c r="V447" s="203" t="str">
        <f t="shared" si="13"/>
        <v/>
      </c>
    </row>
    <row r="448" spans="1:22" ht="15" customHeight="1" x14ac:dyDescent="0.25">
      <c r="A448" s="128"/>
      <c r="B448" s="129"/>
      <c r="C448" s="129"/>
      <c r="D448" s="129"/>
      <c r="E448" s="130"/>
      <c r="F448" s="129"/>
      <c r="G448" s="129"/>
      <c r="H448" s="210"/>
      <c r="I448" s="131"/>
      <c r="J448" s="210"/>
      <c r="K448" s="131"/>
      <c r="L448" s="131"/>
      <c r="M448" s="131"/>
      <c r="N448" s="131"/>
      <c r="O448" s="130"/>
      <c r="P448" s="210"/>
      <c r="Q448" s="198"/>
      <c r="R448" s="198"/>
      <c r="S448" s="199"/>
      <c r="T448" s="199"/>
      <c r="U448" s="203" t="str">
        <f t="shared" si="12"/>
        <v/>
      </c>
      <c r="V448" s="203" t="str">
        <f t="shared" si="13"/>
        <v/>
      </c>
    </row>
    <row r="449" spans="1:22" ht="15" customHeight="1" x14ac:dyDescent="0.25">
      <c r="A449" s="128"/>
      <c r="B449" s="129"/>
      <c r="C449" s="129"/>
      <c r="D449" s="129"/>
      <c r="E449" s="130"/>
      <c r="F449" s="129"/>
      <c r="G449" s="129"/>
      <c r="H449" s="210"/>
      <c r="I449" s="131"/>
      <c r="J449" s="210"/>
      <c r="K449" s="131"/>
      <c r="L449" s="131"/>
      <c r="M449" s="131"/>
      <c r="N449" s="131"/>
      <c r="O449" s="130"/>
      <c r="P449" s="210"/>
      <c r="Q449" s="198"/>
      <c r="R449" s="198"/>
      <c r="S449" s="199"/>
      <c r="T449" s="199"/>
      <c r="U449" s="203" t="str">
        <f t="shared" si="12"/>
        <v/>
      </c>
      <c r="V449" s="203" t="str">
        <f t="shared" si="13"/>
        <v/>
      </c>
    </row>
    <row r="450" spans="1:22" ht="15" customHeight="1" x14ac:dyDescent="0.25">
      <c r="A450" s="128"/>
      <c r="B450" s="129"/>
      <c r="C450" s="129"/>
      <c r="D450" s="129"/>
      <c r="E450" s="130"/>
      <c r="F450" s="129"/>
      <c r="G450" s="129"/>
      <c r="H450" s="210"/>
      <c r="I450" s="131"/>
      <c r="J450" s="210"/>
      <c r="K450" s="131"/>
      <c r="L450" s="131"/>
      <c r="M450" s="131"/>
      <c r="N450" s="131"/>
      <c r="O450" s="130"/>
      <c r="P450" s="210"/>
      <c r="Q450" s="198"/>
      <c r="R450" s="198"/>
      <c r="S450" s="199"/>
      <c r="T450" s="199"/>
      <c r="U450" s="203" t="str">
        <f t="shared" si="12"/>
        <v/>
      </c>
      <c r="V450" s="203" t="str">
        <f t="shared" si="13"/>
        <v/>
      </c>
    </row>
    <row r="451" spans="1:22" ht="15" customHeight="1" x14ac:dyDescent="0.25">
      <c r="A451" s="128"/>
      <c r="B451" s="129"/>
      <c r="C451" s="129"/>
      <c r="D451" s="129"/>
      <c r="E451" s="130"/>
      <c r="F451" s="129"/>
      <c r="G451" s="129"/>
      <c r="H451" s="210"/>
      <c r="I451" s="131"/>
      <c r="J451" s="210"/>
      <c r="K451" s="131"/>
      <c r="L451" s="131"/>
      <c r="M451" s="131"/>
      <c r="N451" s="131"/>
      <c r="O451" s="130"/>
      <c r="P451" s="210"/>
      <c r="Q451" s="198"/>
      <c r="R451" s="198"/>
      <c r="S451" s="199"/>
      <c r="T451" s="199"/>
      <c r="U451" s="203" t="str">
        <f t="shared" si="12"/>
        <v/>
      </c>
      <c r="V451" s="203" t="str">
        <f t="shared" si="13"/>
        <v/>
      </c>
    </row>
    <row r="452" spans="1:22" ht="15" customHeight="1" x14ac:dyDescent="0.25">
      <c r="A452" s="128"/>
      <c r="B452" s="129"/>
      <c r="C452" s="129"/>
      <c r="D452" s="129"/>
      <c r="E452" s="130"/>
      <c r="F452" s="129"/>
      <c r="G452" s="129"/>
      <c r="H452" s="210"/>
      <c r="I452" s="131"/>
      <c r="J452" s="210"/>
      <c r="K452" s="131"/>
      <c r="L452" s="131"/>
      <c r="M452" s="131"/>
      <c r="N452" s="131"/>
      <c r="O452" s="130"/>
      <c r="P452" s="210"/>
      <c r="Q452" s="198"/>
      <c r="R452" s="198"/>
      <c r="S452" s="199"/>
      <c r="T452" s="199"/>
      <c r="U452" s="203" t="str">
        <f t="shared" si="12"/>
        <v/>
      </c>
      <c r="V452" s="203" t="str">
        <f t="shared" si="13"/>
        <v/>
      </c>
    </row>
    <row r="453" spans="1:22" ht="15" customHeight="1" x14ac:dyDescent="0.25">
      <c r="A453" s="128"/>
      <c r="B453" s="129"/>
      <c r="C453" s="129"/>
      <c r="D453" s="129"/>
      <c r="E453" s="130"/>
      <c r="F453" s="129"/>
      <c r="G453" s="129"/>
      <c r="H453" s="210"/>
      <c r="I453" s="131"/>
      <c r="J453" s="210"/>
      <c r="K453" s="131"/>
      <c r="L453" s="131"/>
      <c r="M453" s="131"/>
      <c r="N453" s="131"/>
      <c r="O453" s="130"/>
      <c r="P453" s="210"/>
      <c r="Q453" s="198"/>
      <c r="R453" s="198"/>
      <c r="S453" s="199"/>
      <c r="T453" s="199"/>
      <c r="U453" s="203" t="str">
        <f t="shared" ref="U453:U516" si="14">IF(A453="","",SUM(Q453:T453))</f>
        <v/>
      </c>
      <c r="V453" s="203" t="str">
        <f t="shared" ref="V453:V516" si="15">IF(A453="","",SUM(K453:N453)-U453)</f>
        <v/>
      </c>
    </row>
    <row r="454" spans="1:22" ht="15" customHeight="1" x14ac:dyDescent="0.25">
      <c r="A454" s="128"/>
      <c r="B454" s="129"/>
      <c r="C454" s="129"/>
      <c r="D454" s="129"/>
      <c r="E454" s="130"/>
      <c r="F454" s="129"/>
      <c r="G454" s="129"/>
      <c r="H454" s="210"/>
      <c r="I454" s="131"/>
      <c r="J454" s="210"/>
      <c r="K454" s="131"/>
      <c r="L454" s="131"/>
      <c r="M454" s="131"/>
      <c r="N454" s="131"/>
      <c r="O454" s="130"/>
      <c r="P454" s="210"/>
      <c r="Q454" s="198"/>
      <c r="R454" s="198"/>
      <c r="S454" s="199"/>
      <c r="T454" s="199"/>
      <c r="U454" s="203" t="str">
        <f t="shared" si="14"/>
        <v/>
      </c>
      <c r="V454" s="203" t="str">
        <f t="shared" si="15"/>
        <v/>
      </c>
    </row>
    <row r="455" spans="1:22" ht="15" customHeight="1" x14ac:dyDescent="0.25">
      <c r="A455" s="128"/>
      <c r="B455" s="129"/>
      <c r="C455" s="129"/>
      <c r="D455" s="129"/>
      <c r="E455" s="130"/>
      <c r="F455" s="129"/>
      <c r="G455" s="129"/>
      <c r="H455" s="210"/>
      <c r="I455" s="131"/>
      <c r="J455" s="210"/>
      <c r="K455" s="131"/>
      <c r="L455" s="131"/>
      <c r="M455" s="131"/>
      <c r="N455" s="131"/>
      <c r="O455" s="130"/>
      <c r="P455" s="210"/>
      <c r="Q455" s="198"/>
      <c r="R455" s="198"/>
      <c r="S455" s="199"/>
      <c r="T455" s="199"/>
      <c r="U455" s="203" t="str">
        <f t="shared" si="14"/>
        <v/>
      </c>
      <c r="V455" s="203" t="str">
        <f t="shared" si="15"/>
        <v/>
      </c>
    </row>
    <row r="456" spans="1:22" ht="15" customHeight="1" x14ac:dyDescent="0.25">
      <c r="A456" s="128"/>
      <c r="B456" s="129"/>
      <c r="C456" s="129"/>
      <c r="D456" s="129"/>
      <c r="E456" s="130"/>
      <c r="F456" s="129"/>
      <c r="G456" s="129"/>
      <c r="H456" s="210"/>
      <c r="I456" s="131"/>
      <c r="J456" s="210"/>
      <c r="K456" s="131"/>
      <c r="L456" s="131"/>
      <c r="M456" s="131"/>
      <c r="N456" s="131"/>
      <c r="O456" s="130"/>
      <c r="P456" s="210"/>
      <c r="Q456" s="198"/>
      <c r="R456" s="198"/>
      <c r="S456" s="199"/>
      <c r="T456" s="199"/>
      <c r="U456" s="203" t="str">
        <f t="shared" si="14"/>
        <v/>
      </c>
      <c r="V456" s="203" t="str">
        <f t="shared" si="15"/>
        <v/>
      </c>
    </row>
    <row r="457" spans="1:22" ht="15" customHeight="1" x14ac:dyDescent="0.25">
      <c r="A457" s="128"/>
      <c r="B457" s="129"/>
      <c r="C457" s="129"/>
      <c r="D457" s="129"/>
      <c r="E457" s="130"/>
      <c r="F457" s="129"/>
      <c r="G457" s="129"/>
      <c r="H457" s="210"/>
      <c r="I457" s="131"/>
      <c r="J457" s="210"/>
      <c r="K457" s="131"/>
      <c r="L457" s="131"/>
      <c r="M457" s="131"/>
      <c r="N457" s="131"/>
      <c r="O457" s="130"/>
      <c r="P457" s="210"/>
      <c r="Q457" s="198"/>
      <c r="R457" s="198"/>
      <c r="S457" s="199"/>
      <c r="T457" s="199"/>
      <c r="U457" s="203" t="str">
        <f t="shared" si="14"/>
        <v/>
      </c>
      <c r="V457" s="203" t="str">
        <f t="shared" si="15"/>
        <v/>
      </c>
    </row>
    <row r="458" spans="1:22" ht="15" customHeight="1" x14ac:dyDescent="0.25">
      <c r="A458" s="128"/>
      <c r="B458" s="129"/>
      <c r="C458" s="129"/>
      <c r="D458" s="129"/>
      <c r="E458" s="130"/>
      <c r="F458" s="129"/>
      <c r="G458" s="129"/>
      <c r="H458" s="210"/>
      <c r="I458" s="131"/>
      <c r="J458" s="210"/>
      <c r="K458" s="131"/>
      <c r="L458" s="131"/>
      <c r="M458" s="131"/>
      <c r="N458" s="131"/>
      <c r="O458" s="130"/>
      <c r="P458" s="210"/>
      <c r="Q458" s="198"/>
      <c r="R458" s="198"/>
      <c r="S458" s="199"/>
      <c r="T458" s="199"/>
      <c r="U458" s="203" t="str">
        <f t="shared" si="14"/>
        <v/>
      </c>
      <c r="V458" s="203" t="str">
        <f t="shared" si="15"/>
        <v/>
      </c>
    </row>
    <row r="459" spans="1:22" ht="15" customHeight="1" x14ac:dyDescent="0.25">
      <c r="A459" s="128"/>
      <c r="B459" s="129"/>
      <c r="C459" s="129"/>
      <c r="D459" s="129"/>
      <c r="E459" s="130"/>
      <c r="F459" s="129"/>
      <c r="G459" s="129"/>
      <c r="H459" s="210"/>
      <c r="I459" s="131"/>
      <c r="J459" s="210"/>
      <c r="K459" s="131"/>
      <c r="L459" s="131"/>
      <c r="M459" s="131"/>
      <c r="N459" s="131"/>
      <c r="O459" s="130"/>
      <c r="P459" s="210"/>
      <c r="Q459" s="198"/>
      <c r="R459" s="198"/>
      <c r="S459" s="199"/>
      <c r="T459" s="199"/>
      <c r="U459" s="203" t="str">
        <f t="shared" si="14"/>
        <v/>
      </c>
      <c r="V459" s="203" t="str">
        <f t="shared" si="15"/>
        <v/>
      </c>
    </row>
    <row r="460" spans="1:22" ht="15" customHeight="1" x14ac:dyDescent="0.25">
      <c r="A460" s="128"/>
      <c r="B460" s="129"/>
      <c r="C460" s="129"/>
      <c r="D460" s="129"/>
      <c r="E460" s="130"/>
      <c r="F460" s="129"/>
      <c r="G460" s="129"/>
      <c r="H460" s="210"/>
      <c r="I460" s="131"/>
      <c r="J460" s="210"/>
      <c r="K460" s="131"/>
      <c r="L460" s="131"/>
      <c r="M460" s="131"/>
      <c r="N460" s="131"/>
      <c r="O460" s="130"/>
      <c r="P460" s="210"/>
      <c r="Q460" s="198"/>
      <c r="R460" s="198"/>
      <c r="S460" s="199"/>
      <c r="T460" s="199"/>
      <c r="U460" s="203" t="str">
        <f t="shared" si="14"/>
        <v/>
      </c>
      <c r="V460" s="203" t="str">
        <f t="shared" si="15"/>
        <v/>
      </c>
    </row>
    <row r="461" spans="1:22" ht="15" customHeight="1" x14ac:dyDescent="0.25">
      <c r="A461" s="128"/>
      <c r="B461" s="129"/>
      <c r="C461" s="129"/>
      <c r="D461" s="129"/>
      <c r="E461" s="130"/>
      <c r="F461" s="129"/>
      <c r="G461" s="129"/>
      <c r="H461" s="210"/>
      <c r="I461" s="131"/>
      <c r="J461" s="210"/>
      <c r="K461" s="131"/>
      <c r="L461" s="131"/>
      <c r="M461" s="131"/>
      <c r="N461" s="131"/>
      <c r="O461" s="130"/>
      <c r="P461" s="210"/>
      <c r="Q461" s="198"/>
      <c r="R461" s="198"/>
      <c r="S461" s="199"/>
      <c r="T461" s="199"/>
      <c r="U461" s="203" t="str">
        <f t="shared" si="14"/>
        <v/>
      </c>
      <c r="V461" s="203" t="str">
        <f t="shared" si="15"/>
        <v/>
      </c>
    </row>
    <row r="462" spans="1:22" ht="15" customHeight="1" x14ac:dyDescent="0.25">
      <c r="A462" s="128"/>
      <c r="B462" s="129"/>
      <c r="C462" s="129"/>
      <c r="D462" s="129"/>
      <c r="E462" s="130"/>
      <c r="F462" s="129"/>
      <c r="G462" s="129"/>
      <c r="H462" s="210"/>
      <c r="I462" s="131"/>
      <c r="J462" s="210"/>
      <c r="K462" s="131"/>
      <c r="L462" s="131"/>
      <c r="M462" s="131"/>
      <c r="N462" s="131"/>
      <c r="O462" s="130"/>
      <c r="P462" s="210"/>
      <c r="Q462" s="198"/>
      <c r="R462" s="198"/>
      <c r="S462" s="199"/>
      <c r="T462" s="199"/>
      <c r="U462" s="203" t="str">
        <f t="shared" si="14"/>
        <v/>
      </c>
      <c r="V462" s="203" t="str">
        <f t="shared" si="15"/>
        <v/>
      </c>
    </row>
    <row r="463" spans="1:22" ht="15" customHeight="1" x14ac:dyDescent="0.25">
      <c r="A463" s="128"/>
      <c r="B463" s="129"/>
      <c r="C463" s="129"/>
      <c r="D463" s="129"/>
      <c r="E463" s="130"/>
      <c r="F463" s="129"/>
      <c r="G463" s="129"/>
      <c r="H463" s="210"/>
      <c r="I463" s="131"/>
      <c r="J463" s="210"/>
      <c r="K463" s="131"/>
      <c r="L463" s="131"/>
      <c r="M463" s="131"/>
      <c r="N463" s="131"/>
      <c r="O463" s="130"/>
      <c r="P463" s="210"/>
      <c r="Q463" s="198"/>
      <c r="R463" s="198"/>
      <c r="S463" s="199"/>
      <c r="T463" s="199"/>
      <c r="U463" s="203" t="str">
        <f t="shared" si="14"/>
        <v/>
      </c>
      <c r="V463" s="203" t="str">
        <f t="shared" si="15"/>
        <v/>
      </c>
    </row>
    <row r="464" spans="1:22" ht="15" customHeight="1" x14ac:dyDescent="0.25">
      <c r="A464" s="128"/>
      <c r="B464" s="129"/>
      <c r="C464" s="129"/>
      <c r="D464" s="129"/>
      <c r="E464" s="130"/>
      <c r="F464" s="129"/>
      <c r="G464" s="129"/>
      <c r="H464" s="210"/>
      <c r="I464" s="131"/>
      <c r="J464" s="210"/>
      <c r="K464" s="131"/>
      <c r="L464" s="131"/>
      <c r="M464" s="131"/>
      <c r="N464" s="131"/>
      <c r="O464" s="130"/>
      <c r="P464" s="210"/>
      <c r="Q464" s="198"/>
      <c r="R464" s="198"/>
      <c r="S464" s="199"/>
      <c r="T464" s="199"/>
      <c r="U464" s="203" t="str">
        <f t="shared" si="14"/>
        <v/>
      </c>
      <c r="V464" s="203" t="str">
        <f t="shared" si="15"/>
        <v/>
      </c>
    </row>
    <row r="465" spans="1:22" ht="15" customHeight="1" x14ac:dyDescent="0.25">
      <c r="A465" s="128"/>
      <c r="B465" s="129"/>
      <c r="C465" s="129"/>
      <c r="D465" s="129"/>
      <c r="E465" s="130"/>
      <c r="F465" s="129"/>
      <c r="G465" s="129"/>
      <c r="H465" s="210"/>
      <c r="I465" s="131"/>
      <c r="J465" s="210"/>
      <c r="K465" s="131"/>
      <c r="L465" s="131"/>
      <c r="M465" s="131"/>
      <c r="N465" s="131"/>
      <c r="O465" s="130"/>
      <c r="P465" s="210"/>
      <c r="Q465" s="198"/>
      <c r="R465" s="198"/>
      <c r="S465" s="199"/>
      <c r="T465" s="199"/>
      <c r="U465" s="203" t="str">
        <f t="shared" si="14"/>
        <v/>
      </c>
      <c r="V465" s="203" t="str">
        <f t="shared" si="15"/>
        <v/>
      </c>
    </row>
    <row r="466" spans="1:22" ht="15" customHeight="1" x14ac:dyDescent="0.25">
      <c r="A466" s="128"/>
      <c r="B466" s="129"/>
      <c r="C466" s="129"/>
      <c r="D466" s="129"/>
      <c r="E466" s="130"/>
      <c r="F466" s="129"/>
      <c r="G466" s="129"/>
      <c r="H466" s="210"/>
      <c r="I466" s="131"/>
      <c r="J466" s="210"/>
      <c r="K466" s="131"/>
      <c r="L466" s="131"/>
      <c r="M466" s="131"/>
      <c r="N466" s="131"/>
      <c r="O466" s="130"/>
      <c r="P466" s="210"/>
      <c r="Q466" s="198"/>
      <c r="R466" s="198"/>
      <c r="S466" s="199"/>
      <c r="T466" s="199"/>
      <c r="U466" s="203" t="str">
        <f t="shared" si="14"/>
        <v/>
      </c>
      <c r="V466" s="203" t="str">
        <f t="shared" si="15"/>
        <v/>
      </c>
    </row>
    <row r="467" spans="1:22" ht="15" customHeight="1" x14ac:dyDescent="0.25">
      <c r="A467" s="128"/>
      <c r="B467" s="129"/>
      <c r="C467" s="129"/>
      <c r="D467" s="129"/>
      <c r="E467" s="130"/>
      <c r="F467" s="129"/>
      <c r="G467" s="129"/>
      <c r="H467" s="210"/>
      <c r="I467" s="131"/>
      <c r="J467" s="210"/>
      <c r="K467" s="131"/>
      <c r="L467" s="131"/>
      <c r="M467" s="131"/>
      <c r="N467" s="131"/>
      <c r="O467" s="130"/>
      <c r="P467" s="210"/>
      <c r="Q467" s="198"/>
      <c r="R467" s="198"/>
      <c r="S467" s="199"/>
      <c r="T467" s="199"/>
      <c r="U467" s="203" t="str">
        <f t="shared" si="14"/>
        <v/>
      </c>
      <c r="V467" s="203" t="str">
        <f t="shared" si="15"/>
        <v/>
      </c>
    </row>
    <row r="468" spans="1:22" ht="15" customHeight="1" x14ac:dyDescent="0.25">
      <c r="A468" s="128"/>
      <c r="B468" s="129"/>
      <c r="C468" s="129"/>
      <c r="D468" s="129"/>
      <c r="E468" s="130"/>
      <c r="F468" s="129"/>
      <c r="G468" s="129"/>
      <c r="H468" s="210"/>
      <c r="I468" s="131"/>
      <c r="J468" s="210"/>
      <c r="K468" s="131"/>
      <c r="L468" s="131"/>
      <c r="M468" s="131"/>
      <c r="N468" s="131"/>
      <c r="O468" s="130"/>
      <c r="P468" s="210"/>
      <c r="Q468" s="198"/>
      <c r="R468" s="198"/>
      <c r="S468" s="199"/>
      <c r="T468" s="199"/>
      <c r="U468" s="203" t="str">
        <f t="shared" si="14"/>
        <v/>
      </c>
      <c r="V468" s="203" t="str">
        <f t="shared" si="15"/>
        <v/>
      </c>
    </row>
    <row r="469" spans="1:22" ht="15" customHeight="1" x14ac:dyDescent="0.25">
      <c r="A469" s="128"/>
      <c r="B469" s="129"/>
      <c r="C469" s="129"/>
      <c r="D469" s="129"/>
      <c r="E469" s="130"/>
      <c r="F469" s="129"/>
      <c r="G469" s="129"/>
      <c r="H469" s="210"/>
      <c r="I469" s="131"/>
      <c r="J469" s="210"/>
      <c r="K469" s="131"/>
      <c r="L469" s="131"/>
      <c r="M469" s="131"/>
      <c r="N469" s="131"/>
      <c r="O469" s="130"/>
      <c r="P469" s="210"/>
      <c r="Q469" s="198"/>
      <c r="R469" s="198"/>
      <c r="S469" s="199"/>
      <c r="T469" s="199"/>
      <c r="U469" s="203" t="str">
        <f t="shared" si="14"/>
        <v/>
      </c>
      <c r="V469" s="203" t="str">
        <f t="shared" si="15"/>
        <v/>
      </c>
    </row>
    <row r="470" spans="1:22" ht="15" customHeight="1" x14ac:dyDescent="0.25">
      <c r="A470" s="128"/>
      <c r="B470" s="129"/>
      <c r="C470" s="129"/>
      <c r="D470" s="129"/>
      <c r="E470" s="130"/>
      <c r="F470" s="129"/>
      <c r="G470" s="129"/>
      <c r="H470" s="210"/>
      <c r="I470" s="131"/>
      <c r="J470" s="210"/>
      <c r="K470" s="131"/>
      <c r="L470" s="131"/>
      <c r="M470" s="131"/>
      <c r="N470" s="131"/>
      <c r="O470" s="130"/>
      <c r="P470" s="210"/>
      <c r="Q470" s="198"/>
      <c r="R470" s="198"/>
      <c r="S470" s="199"/>
      <c r="T470" s="199"/>
      <c r="U470" s="203" t="str">
        <f t="shared" si="14"/>
        <v/>
      </c>
      <c r="V470" s="203" t="str">
        <f t="shared" si="15"/>
        <v/>
      </c>
    </row>
    <row r="471" spans="1:22" ht="15" customHeight="1" x14ac:dyDescent="0.25">
      <c r="A471" s="128"/>
      <c r="B471" s="129"/>
      <c r="C471" s="129"/>
      <c r="D471" s="129"/>
      <c r="E471" s="130"/>
      <c r="F471" s="129"/>
      <c r="G471" s="129"/>
      <c r="H471" s="210"/>
      <c r="I471" s="131"/>
      <c r="J471" s="210"/>
      <c r="K471" s="131"/>
      <c r="L471" s="131"/>
      <c r="M471" s="131"/>
      <c r="N471" s="131"/>
      <c r="O471" s="130"/>
      <c r="P471" s="210"/>
      <c r="Q471" s="198"/>
      <c r="R471" s="198"/>
      <c r="S471" s="199"/>
      <c r="T471" s="199"/>
      <c r="U471" s="203" t="str">
        <f t="shared" si="14"/>
        <v/>
      </c>
      <c r="V471" s="203" t="str">
        <f t="shared" si="15"/>
        <v/>
      </c>
    </row>
    <row r="472" spans="1:22" ht="15" customHeight="1" x14ac:dyDescent="0.25">
      <c r="A472" s="128"/>
      <c r="B472" s="129"/>
      <c r="C472" s="129"/>
      <c r="D472" s="129"/>
      <c r="E472" s="130"/>
      <c r="F472" s="129"/>
      <c r="G472" s="129"/>
      <c r="H472" s="210"/>
      <c r="I472" s="131"/>
      <c r="J472" s="210"/>
      <c r="K472" s="131"/>
      <c r="L472" s="131"/>
      <c r="M472" s="131"/>
      <c r="N472" s="131"/>
      <c r="O472" s="130"/>
      <c r="P472" s="210"/>
      <c r="Q472" s="198"/>
      <c r="R472" s="198"/>
      <c r="S472" s="199"/>
      <c r="T472" s="199"/>
      <c r="U472" s="203" t="str">
        <f t="shared" si="14"/>
        <v/>
      </c>
      <c r="V472" s="203" t="str">
        <f t="shared" si="15"/>
        <v/>
      </c>
    </row>
    <row r="473" spans="1:22" ht="15" customHeight="1" x14ac:dyDescent="0.25">
      <c r="A473" s="128"/>
      <c r="B473" s="129"/>
      <c r="C473" s="129"/>
      <c r="D473" s="129"/>
      <c r="E473" s="130"/>
      <c r="F473" s="129"/>
      <c r="G473" s="129"/>
      <c r="H473" s="210"/>
      <c r="I473" s="131"/>
      <c r="J473" s="210"/>
      <c r="K473" s="131"/>
      <c r="L473" s="131"/>
      <c r="M473" s="131"/>
      <c r="N473" s="131"/>
      <c r="O473" s="130"/>
      <c r="P473" s="210"/>
      <c r="Q473" s="198"/>
      <c r="R473" s="198"/>
      <c r="S473" s="199"/>
      <c r="T473" s="199"/>
      <c r="U473" s="203" t="str">
        <f t="shared" si="14"/>
        <v/>
      </c>
      <c r="V473" s="203" t="str">
        <f t="shared" si="15"/>
        <v/>
      </c>
    </row>
    <row r="474" spans="1:22" ht="15" customHeight="1" x14ac:dyDescent="0.25">
      <c r="A474" s="128"/>
      <c r="B474" s="129"/>
      <c r="C474" s="129"/>
      <c r="D474" s="129"/>
      <c r="E474" s="130"/>
      <c r="F474" s="129"/>
      <c r="G474" s="129"/>
      <c r="H474" s="210"/>
      <c r="I474" s="131"/>
      <c r="J474" s="210"/>
      <c r="K474" s="131"/>
      <c r="L474" s="131"/>
      <c r="M474" s="131"/>
      <c r="N474" s="131"/>
      <c r="O474" s="130"/>
      <c r="P474" s="210"/>
      <c r="Q474" s="198"/>
      <c r="R474" s="198"/>
      <c r="S474" s="199"/>
      <c r="T474" s="199"/>
      <c r="U474" s="203" t="str">
        <f t="shared" si="14"/>
        <v/>
      </c>
      <c r="V474" s="203" t="str">
        <f t="shared" si="15"/>
        <v/>
      </c>
    </row>
    <row r="475" spans="1:22" ht="15" customHeight="1" x14ac:dyDescent="0.25">
      <c r="A475" s="128"/>
      <c r="B475" s="129"/>
      <c r="C475" s="129"/>
      <c r="D475" s="129"/>
      <c r="E475" s="130"/>
      <c r="F475" s="129"/>
      <c r="G475" s="129"/>
      <c r="H475" s="210"/>
      <c r="I475" s="131"/>
      <c r="J475" s="210"/>
      <c r="K475" s="131"/>
      <c r="L475" s="131"/>
      <c r="M475" s="131"/>
      <c r="N475" s="131"/>
      <c r="O475" s="130"/>
      <c r="P475" s="210"/>
      <c r="Q475" s="198"/>
      <c r="R475" s="198"/>
      <c r="S475" s="199"/>
      <c r="T475" s="199"/>
      <c r="U475" s="203" t="str">
        <f t="shared" si="14"/>
        <v/>
      </c>
      <c r="V475" s="203" t="str">
        <f t="shared" si="15"/>
        <v/>
      </c>
    </row>
    <row r="476" spans="1:22" ht="15" customHeight="1" x14ac:dyDescent="0.25">
      <c r="A476" s="128"/>
      <c r="B476" s="129"/>
      <c r="C476" s="129"/>
      <c r="D476" s="129"/>
      <c r="E476" s="130"/>
      <c r="F476" s="129"/>
      <c r="G476" s="129"/>
      <c r="H476" s="210"/>
      <c r="I476" s="131"/>
      <c r="J476" s="210"/>
      <c r="K476" s="131"/>
      <c r="L476" s="131"/>
      <c r="M476" s="131"/>
      <c r="N476" s="131"/>
      <c r="O476" s="130"/>
      <c r="P476" s="210"/>
      <c r="Q476" s="198"/>
      <c r="R476" s="198"/>
      <c r="S476" s="199"/>
      <c r="T476" s="199"/>
      <c r="U476" s="203" t="str">
        <f t="shared" si="14"/>
        <v/>
      </c>
      <c r="V476" s="203" t="str">
        <f t="shared" si="15"/>
        <v/>
      </c>
    </row>
    <row r="477" spans="1:22" ht="15" customHeight="1" x14ac:dyDescent="0.25">
      <c r="A477" s="128"/>
      <c r="B477" s="129"/>
      <c r="C477" s="129"/>
      <c r="D477" s="129"/>
      <c r="E477" s="130"/>
      <c r="F477" s="129"/>
      <c r="G477" s="129"/>
      <c r="H477" s="210"/>
      <c r="I477" s="131"/>
      <c r="J477" s="210"/>
      <c r="K477" s="131"/>
      <c r="L477" s="131"/>
      <c r="M477" s="131"/>
      <c r="N477" s="131"/>
      <c r="O477" s="130"/>
      <c r="P477" s="210"/>
      <c r="Q477" s="198"/>
      <c r="R477" s="198"/>
      <c r="S477" s="199"/>
      <c r="T477" s="199"/>
      <c r="U477" s="203" t="str">
        <f t="shared" si="14"/>
        <v/>
      </c>
      <c r="V477" s="203" t="str">
        <f t="shared" si="15"/>
        <v/>
      </c>
    </row>
    <row r="478" spans="1:22" ht="15" customHeight="1" x14ac:dyDescent="0.25">
      <c r="A478" s="128"/>
      <c r="B478" s="129"/>
      <c r="C478" s="129"/>
      <c r="D478" s="129"/>
      <c r="E478" s="130"/>
      <c r="F478" s="129"/>
      <c r="G478" s="129"/>
      <c r="H478" s="210"/>
      <c r="I478" s="131"/>
      <c r="J478" s="210"/>
      <c r="K478" s="131"/>
      <c r="L478" s="131"/>
      <c r="M478" s="131"/>
      <c r="N478" s="131"/>
      <c r="O478" s="130"/>
      <c r="P478" s="210"/>
      <c r="Q478" s="198"/>
      <c r="R478" s="198"/>
      <c r="S478" s="199"/>
      <c r="T478" s="199"/>
      <c r="U478" s="203" t="str">
        <f t="shared" si="14"/>
        <v/>
      </c>
      <c r="V478" s="203" t="str">
        <f t="shared" si="15"/>
        <v/>
      </c>
    </row>
    <row r="479" spans="1:22" ht="15" customHeight="1" x14ac:dyDescent="0.25">
      <c r="A479" s="128"/>
      <c r="B479" s="129"/>
      <c r="C479" s="129"/>
      <c r="D479" s="129"/>
      <c r="E479" s="130"/>
      <c r="F479" s="129"/>
      <c r="G479" s="129"/>
      <c r="H479" s="210"/>
      <c r="I479" s="131"/>
      <c r="J479" s="210"/>
      <c r="K479" s="131"/>
      <c r="L479" s="131"/>
      <c r="M479" s="131"/>
      <c r="N479" s="131"/>
      <c r="O479" s="130"/>
      <c r="P479" s="210"/>
      <c r="Q479" s="198"/>
      <c r="R479" s="198"/>
      <c r="S479" s="199"/>
      <c r="T479" s="199"/>
      <c r="U479" s="203" t="str">
        <f t="shared" si="14"/>
        <v/>
      </c>
      <c r="V479" s="203" t="str">
        <f t="shared" si="15"/>
        <v/>
      </c>
    </row>
    <row r="480" spans="1:22" ht="15" customHeight="1" x14ac:dyDescent="0.25">
      <c r="A480" s="128"/>
      <c r="B480" s="129"/>
      <c r="C480" s="129"/>
      <c r="D480" s="129"/>
      <c r="E480" s="130"/>
      <c r="F480" s="129"/>
      <c r="G480" s="129"/>
      <c r="H480" s="210"/>
      <c r="I480" s="131"/>
      <c r="J480" s="210"/>
      <c r="K480" s="131"/>
      <c r="L480" s="131"/>
      <c r="M480" s="131"/>
      <c r="N480" s="131"/>
      <c r="O480" s="130"/>
      <c r="P480" s="210"/>
      <c r="Q480" s="198"/>
      <c r="R480" s="198"/>
      <c r="S480" s="199"/>
      <c r="T480" s="199"/>
      <c r="U480" s="203" t="str">
        <f t="shared" si="14"/>
        <v/>
      </c>
      <c r="V480" s="203" t="str">
        <f t="shared" si="15"/>
        <v/>
      </c>
    </row>
    <row r="481" spans="1:22" ht="15" customHeight="1" x14ac:dyDescent="0.25">
      <c r="A481" s="128"/>
      <c r="B481" s="129"/>
      <c r="C481" s="129"/>
      <c r="D481" s="129"/>
      <c r="E481" s="130"/>
      <c r="F481" s="129"/>
      <c r="G481" s="129"/>
      <c r="H481" s="210"/>
      <c r="I481" s="131"/>
      <c r="J481" s="210"/>
      <c r="K481" s="131"/>
      <c r="L481" s="131"/>
      <c r="M481" s="131"/>
      <c r="N481" s="131"/>
      <c r="O481" s="130"/>
      <c r="P481" s="210"/>
      <c r="Q481" s="198"/>
      <c r="R481" s="198"/>
      <c r="S481" s="199"/>
      <c r="T481" s="199"/>
      <c r="U481" s="203" t="str">
        <f t="shared" si="14"/>
        <v/>
      </c>
      <c r="V481" s="203" t="str">
        <f t="shared" si="15"/>
        <v/>
      </c>
    </row>
    <row r="482" spans="1:22" ht="15" customHeight="1" x14ac:dyDescent="0.25">
      <c r="A482" s="128"/>
      <c r="B482" s="129"/>
      <c r="C482" s="129"/>
      <c r="D482" s="129"/>
      <c r="E482" s="130"/>
      <c r="F482" s="129"/>
      <c r="G482" s="129"/>
      <c r="H482" s="210"/>
      <c r="I482" s="131"/>
      <c r="J482" s="210"/>
      <c r="K482" s="131"/>
      <c r="L482" s="131"/>
      <c r="M482" s="131"/>
      <c r="N482" s="131"/>
      <c r="O482" s="130"/>
      <c r="P482" s="210"/>
      <c r="Q482" s="198"/>
      <c r="R482" s="198"/>
      <c r="S482" s="199"/>
      <c r="T482" s="199"/>
      <c r="U482" s="203" t="str">
        <f t="shared" si="14"/>
        <v/>
      </c>
      <c r="V482" s="203" t="str">
        <f t="shared" si="15"/>
        <v/>
      </c>
    </row>
    <row r="483" spans="1:22" ht="15" customHeight="1" x14ac:dyDescent="0.25">
      <c r="A483" s="128"/>
      <c r="B483" s="129"/>
      <c r="C483" s="129"/>
      <c r="D483" s="129"/>
      <c r="E483" s="130"/>
      <c r="F483" s="129"/>
      <c r="G483" s="129"/>
      <c r="H483" s="210"/>
      <c r="I483" s="131"/>
      <c r="J483" s="210"/>
      <c r="K483" s="131"/>
      <c r="L483" s="131"/>
      <c r="M483" s="131"/>
      <c r="N483" s="131"/>
      <c r="O483" s="130"/>
      <c r="P483" s="210"/>
      <c r="Q483" s="198"/>
      <c r="R483" s="198"/>
      <c r="S483" s="199"/>
      <c r="T483" s="199"/>
      <c r="U483" s="203" t="str">
        <f t="shared" si="14"/>
        <v/>
      </c>
      <c r="V483" s="203" t="str">
        <f t="shared" si="15"/>
        <v/>
      </c>
    </row>
    <row r="484" spans="1:22" ht="15" customHeight="1" x14ac:dyDescent="0.25">
      <c r="A484" s="128"/>
      <c r="B484" s="129"/>
      <c r="C484" s="129"/>
      <c r="D484" s="129"/>
      <c r="E484" s="130"/>
      <c r="F484" s="129"/>
      <c r="G484" s="129"/>
      <c r="H484" s="210"/>
      <c r="I484" s="131"/>
      <c r="J484" s="210"/>
      <c r="K484" s="131"/>
      <c r="L484" s="131"/>
      <c r="M484" s="131"/>
      <c r="N484" s="131"/>
      <c r="O484" s="130"/>
      <c r="P484" s="210"/>
      <c r="Q484" s="198"/>
      <c r="R484" s="198"/>
      <c r="S484" s="199"/>
      <c r="T484" s="199"/>
      <c r="U484" s="203" t="str">
        <f t="shared" si="14"/>
        <v/>
      </c>
      <c r="V484" s="203" t="str">
        <f t="shared" si="15"/>
        <v/>
      </c>
    </row>
    <row r="485" spans="1:22" ht="15" customHeight="1" x14ac:dyDescent="0.25">
      <c r="A485" s="128"/>
      <c r="B485" s="129"/>
      <c r="C485" s="129"/>
      <c r="D485" s="129"/>
      <c r="E485" s="130"/>
      <c r="F485" s="129"/>
      <c r="G485" s="129"/>
      <c r="H485" s="210"/>
      <c r="I485" s="131"/>
      <c r="J485" s="210"/>
      <c r="K485" s="131"/>
      <c r="L485" s="131"/>
      <c r="M485" s="131"/>
      <c r="N485" s="131"/>
      <c r="O485" s="130"/>
      <c r="P485" s="210"/>
      <c r="Q485" s="198"/>
      <c r="R485" s="198"/>
      <c r="S485" s="199"/>
      <c r="T485" s="199"/>
      <c r="U485" s="203" t="str">
        <f t="shared" si="14"/>
        <v/>
      </c>
      <c r="V485" s="203" t="str">
        <f t="shared" si="15"/>
        <v/>
      </c>
    </row>
    <row r="486" spans="1:22" ht="15" customHeight="1" x14ac:dyDescent="0.25">
      <c r="A486" s="128"/>
      <c r="B486" s="129"/>
      <c r="C486" s="129"/>
      <c r="D486" s="129"/>
      <c r="E486" s="130"/>
      <c r="F486" s="129"/>
      <c r="G486" s="129"/>
      <c r="H486" s="210"/>
      <c r="I486" s="131"/>
      <c r="J486" s="210"/>
      <c r="K486" s="131"/>
      <c r="L486" s="131"/>
      <c r="M486" s="131"/>
      <c r="N486" s="131"/>
      <c r="O486" s="130"/>
      <c r="P486" s="210"/>
      <c r="Q486" s="198"/>
      <c r="R486" s="198"/>
      <c r="S486" s="199"/>
      <c r="T486" s="199"/>
      <c r="U486" s="203" t="str">
        <f t="shared" si="14"/>
        <v/>
      </c>
      <c r="V486" s="203" t="str">
        <f t="shared" si="15"/>
        <v/>
      </c>
    </row>
    <row r="487" spans="1:22" ht="15" customHeight="1" x14ac:dyDescent="0.25">
      <c r="A487" s="128"/>
      <c r="B487" s="129"/>
      <c r="C487" s="129"/>
      <c r="D487" s="129"/>
      <c r="E487" s="130"/>
      <c r="F487" s="129"/>
      <c r="G487" s="129"/>
      <c r="H487" s="210"/>
      <c r="I487" s="131"/>
      <c r="J487" s="210"/>
      <c r="K487" s="131"/>
      <c r="L487" s="131"/>
      <c r="M487" s="131"/>
      <c r="N487" s="131"/>
      <c r="O487" s="130"/>
      <c r="P487" s="210"/>
      <c r="Q487" s="198"/>
      <c r="R487" s="198"/>
      <c r="S487" s="199"/>
      <c r="T487" s="199"/>
      <c r="U487" s="203" t="str">
        <f t="shared" si="14"/>
        <v/>
      </c>
      <c r="V487" s="203" t="str">
        <f t="shared" si="15"/>
        <v/>
      </c>
    </row>
    <row r="488" spans="1:22" ht="15" customHeight="1" x14ac:dyDescent="0.25">
      <c r="A488" s="128"/>
      <c r="B488" s="129"/>
      <c r="C488" s="129"/>
      <c r="D488" s="129"/>
      <c r="E488" s="130"/>
      <c r="F488" s="129"/>
      <c r="G488" s="129"/>
      <c r="H488" s="210"/>
      <c r="I488" s="131"/>
      <c r="J488" s="210"/>
      <c r="K488" s="131"/>
      <c r="L488" s="131"/>
      <c r="M488" s="131"/>
      <c r="N488" s="131"/>
      <c r="O488" s="130"/>
      <c r="P488" s="210"/>
      <c r="Q488" s="198"/>
      <c r="R488" s="198"/>
      <c r="S488" s="199"/>
      <c r="T488" s="199"/>
      <c r="U488" s="203" t="str">
        <f t="shared" si="14"/>
        <v/>
      </c>
      <c r="V488" s="203" t="str">
        <f t="shared" si="15"/>
        <v/>
      </c>
    </row>
    <row r="489" spans="1:22" ht="15" customHeight="1" x14ac:dyDescent="0.25">
      <c r="A489" s="128"/>
      <c r="B489" s="129"/>
      <c r="C489" s="129"/>
      <c r="D489" s="129"/>
      <c r="E489" s="130"/>
      <c r="F489" s="129"/>
      <c r="G489" s="129"/>
      <c r="H489" s="210"/>
      <c r="I489" s="131"/>
      <c r="J489" s="210"/>
      <c r="K489" s="131"/>
      <c r="L489" s="131"/>
      <c r="M489" s="131"/>
      <c r="N489" s="131"/>
      <c r="O489" s="130"/>
      <c r="P489" s="210"/>
      <c r="Q489" s="198"/>
      <c r="R489" s="198"/>
      <c r="S489" s="199"/>
      <c r="T489" s="199"/>
      <c r="U489" s="203" t="str">
        <f t="shared" si="14"/>
        <v/>
      </c>
      <c r="V489" s="203" t="str">
        <f t="shared" si="15"/>
        <v/>
      </c>
    </row>
    <row r="490" spans="1:22" ht="15" customHeight="1" x14ac:dyDescent="0.25">
      <c r="A490" s="128"/>
      <c r="B490" s="129"/>
      <c r="C490" s="129"/>
      <c r="D490" s="129"/>
      <c r="E490" s="130"/>
      <c r="F490" s="129"/>
      <c r="G490" s="129"/>
      <c r="H490" s="210"/>
      <c r="I490" s="131"/>
      <c r="J490" s="210"/>
      <c r="K490" s="131"/>
      <c r="L490" s="131"/>
      <c r="M490" s="131"/>
      <c r="N490" s="131"/>
      <c r="O490" s="130"/>
      <c r="P490" s="210"/>
      <c r="Q490" s="198"/>
      <c r="R490" s="198"/>
      <c r="S490" s="199"/>
      <c r="T490" s="199"/>
      <c r="U490" s="203" t="str">
        <f t="shared" si="14"/>
        <v/>
      </c>
      <c r="V490" s="203" t="str">
        <f t="shared" si="15"/>
        <v/>
      </c>
    </row>
    <row r="491" spans="1:22" ht="15" customHeight="1" x14ac:dyDescent="0.25">
      <c r="A491" s="128"/>
      <c r="B491" s="129"/>
      <c r="C491" s="129"/>
      <c r="D491" s="129"/>
      <c r="E491" s="130"/>
      <c r="F491" s="129"/>
      <c r="G491" s="129"/>
      <c r="H491" s="210"/>
      <c r="I491" s="131"/>
      <c r="J491" s="210"/>
      <c r="K491" s="131"/>
      <c r="L491" s="131"/>
      <c r="M491" s="131"/>
      <c r="N491" s="131"/>
      <c r="O491" s="130"/>
      <c r="P491" s="210"/>
      <c r="Q491" s="198"/>
      <c r="R491" s="198"/>
      <c r="S491" s="199"/>
      <c r="T491" s="199"/>
      <c r="U491" s="203" t="str">
        <f t="shared" si="14"/>
        <v/>
      </c>
      <c r="V491" s="203" t="str">
        <f t="shared" si="15"/>
        <v/>
      </c>
    </row>
    <row r="492" spans="1:22" ht="15" customHeight="1" x14ac:dyDescent="0.25">
      <c r="A492" s="128"/>
      <c r="B492" s="129"/>
      <c r="C492" s="129"/>
      <c r="D492" s="129"/>
      <c r="E492" s="130"/>
      <c r="F492" s="129"/>
      <c r="G492" s="129"/>
      <c r="H492" s="210"/>
      <c r="I492" s="131"/>
      <c r="J492" s="210"/>
      <c r="K492" s="131"/>
      <c r="L492" s="131"/>
      <c r="M492" s="131"/>
      <c r="N492" s="131"/>
      <c r="O492" s="130"/>
      <c r="P492" s="210"/>
      <c r="Q492" s="198"/>
      <c r="R492" s="198"/>
      <c r="S492" s="199"/>
      <c r="T492" s="199"/>
      <c r="U492" s="203" t="str">
        <f t="shared" si="14"/>
        <v/>
      </c>
      <c r="V492" s="203" t="str">
        <f t="shared" si="15"/>
        <v/>
      </c>
    </row>
    <row r="493" spans="1:22" ht="15" customHeight="1" x14ac:dyDescent="0.25">
      <c r="A493" s="128"/>
      <c r="B493" s="129"/>
      <c r="C493" s="129"/>
      <c r="D493" s="129"/>
      <c r="E493" s="130"/>
      <c r="F493" s="129"/>
      <c r="G493" s="129"/>
      <c r="H493" s="210"/>
      <c r="I493" s="131"/>
      <c r="J493" s="210"/>
      <c r="K493" s="131"/>
      <c r="L493" s="131"/>
      <c r="M493" s="131"/>
      <c r="N493" s="131"/>
      <c r="O493" s="130"/>
      <c r="P493" s="210"/>
      <c r="Q493" s="198"/>
      <c r="R493" s="198"/>
      <c r="S493" s="199"/>
      <c r="T493" s="199"/>
      <c r="U493" s="203" t="str">
        <f t="shared" si="14"/>
        <v/>
      </c>
      <c r="V493" s="203" t="str">
        <f t="shared" si="15"/>
        <v/>
      </c>
    </row>
    <row r="494" spans="1:22" ht="15" customHeight="1" x14ac:dyDescent="0.25">
      <c r="A494" s="128"/>
      <c r="B494" s="129"/>
      <c r="C494" s="129"/>
      <c r="D494" s="129"/>
      <c r="E494" s="130"/>
      <c r="F494" s="129"/>
      <c r="G494" s="129"/>
      <c r="H494" s="210"/>
      <c r="I494" s="131"/>
      <c r="J494" s="210"/>
      <c r="K494" s="131"/>
      <c r="L494" s="131"/>
      <c r="M494" s="131"/>
      <c r="N494" s="131"/>
      <c r="O494" s="130"/>
      <c r="P494" s="210"/>
      <c r="Q494" s="198"/>
      <c r="R494" s="198"/>
      <c r="S494" s="199"/>
      <c r="T494" s="199"/>
      <c r="U494" s="203" t="str">
        <f t="shared" si="14"/>
        <v/>
      </c>
      <c r="V494" s="203" t="str">
        <f t="shared" si="15"/>
        <v/>
      </c>
    </row>
    <row r="495" spans="1:22" ht="15" customHeight="1" x14ac:dyDescent="0.25">
      <c r="A495" s="128"/>
      <c r="B495" s="129"/>
      <c r="C495" s="129"/>
      <c r="D495" s="129"/>
      <c r="E495" s="130"/>
      <c r="F495" s="129"/>
      <c r="G495" s="129"/>
      <c r="H495" s="210"/>
      <c r="I495" s="131"/>
      <c r="J495" s="210"/>
      <c r="K495" s="131"/>
      <c r="L495" s="131"/>
      <c r="M495" s="131"/>
      <c r="N495" s="131"/>
      <c r="O495" s="130"/>
      <c r="P495" s="210"/>
      <c r="Q495" s="198"/>
      <c r="R495" s="198"/>
      <c r="S495" s="199"/>
      <c r="T495" s="199"/>
      <c r="U495" s="203" t="str">
        <f t="shared" si="14"/>
        <v/>
      </c>
      <c r="V495" s="203" t="str">
        <f t="shared" si="15"/>
        <v/>
      </c>
    </row>
    <row r="496" spans="1:22" ht="15" customHeight="1" x14ac:dyDescent="0.25">
      <c r="A496" s="128"/>
      <c r="B496" s="129"/>
      <c r="C496" s="129"/>
      <c r="D496" s="129"/>
      <c r="E496" s="130"/>
      <c r="F496" s="129"/>
      <c r="G496" s="129"/>
      <c r="H496" s="210"/>
      <c r="I496" s="131"/>
      <c r="J496" s="210"/>
      <c r="K496" s="131"/>
      <c r="L496" s="131"/>
      <c r="M496" s="131"/>
      <c r="N496" s="131"/>
      <c r="O496" s="130"/>
      <c r="P496" s="210"/>
      <c r="Q496" s="198"/>
      <c r="R496" s="198"/>
      <c r="S496" s="199"/>
      <c r="T496" s="199"/>
      <c r="U496" s="203" t="str">
        <f t="shared" si="14"/>
        <v/>
      </c>
      <c r="V496" s="203" t="str">
        <f t="shared" si="15"/>
        <v/>
      </c>
    </row>
    <row r="497" spans="1:22" ht="15" customHeight="1" x14ac:dyDescent="0.25">
      <c r="A497" s="128"/>
      <c r="B497" s="129"/>
      <c r="C497" s="129"/>
      <c r="D497" s="129"/>
      <c r="E497" s="130"/>
      <c r="F497" s="129"/>
      <c r="G497" s="129"/>
      <c r="H497" s="210"/>
      <c r="I497" s="131"/>
      <c r="J497" s="210"/>
      <c r="K497" s="131"/>
      <c r="L497" s="131"/>
      <c r="M497" s="131"/>
      <c r="N497" s="131"/>
      <c r="O497" s="130"/>
      <c r="P497" s="210"/>
      <c r="Q497" s="198"/>
      <c r="R497" s="198"/>
      <c r="S497" s="199"/>
      <c r="T497" s="199"/>
      <c r="U497" s="203" t="str">
        <f t="shared" si="14"/>
        <v/>
      </c>
      <c r="V497" s="203" t="str">
        <f t="shared" si="15"/>
        <v/>
      </c>
    </row>
    <row r="498" spans="1:22" ht="15" customHeight="1" x14ac:dyDescent="0.25">
      <c r="A498" s="128"/>
      <c r="B498" s="129"/>
      <c r="C498" s="129"/>
      <c r="D498" s="129"/>
      <c r="E498" s="130"/>
      <c r="F498" s="129"/>
      <c r="G498" s="129"/>
      <c r="H498" s="210"/>
      <c r="I498" s="131"/>
      <c r="J498" s="210"/>
      <c r="K498" s="131"/>
      <c r="L498" s="131"/>
      <c r="M498" s="131"/>
      <c r="N498" s="131"/>
      <c r="O498" s="130"/>
      <c r="P498" s="210"/>
      <c r="Q498" s="198"/>
      <c r="R498" s="198"/>
      <c r="S498" s="199"/>
      <c r="T498" s="199"/>
      <c r="U498" s="203" t="str">
        <f t="shared" si="14"/>
        <v/>
      </c>
      <c r="V498" s="203" t="str">
        <f t="shared" si="15"/>
        <v/>
      </c>
    </row>
    <row r="499" spans="1:22" ht="15" customHeight="1" x14ac:dyDescent="0.25">
      <c r="A499" s="128"/>
      <c r="B499" s="129"/>
      <c r="C499" s="129"/>
      <c r="D499" s="129"/>
      <c r="E499" s="130"/>
      <c r="F499" s="129"/>
      <c r="G499" s="129"/>
      <c r="H499" s="210"/>
      <c r="I499" s="131"/>
      <c r="J499" s="210"/>
      <c r="K499" s="131"/>
      <c r="L499" s="131"/>
      <c r="M499" s="131"/>
      <c r="N499" s="131"/>
      <c r="O499" s="130"/>
      <c r="P499" s="210"/>
      <c r="Q499" s="198"/>
      <c r="R499" s="198"/>
      <c r="S499" s="199"/>
      <c r="T499" s="199"/>
      <c r="U499" s="203" t="str">
        <f t="shared" si="14"/>
        <v/>
      </c>
      <c r="V499" s="203" t="str">
        <f t="shared" si="15"/>
        <v/>
      </c>
    </row>
    <row r="500" spans="1:22" ht="15" customHeight="1" x14ac:dyDescent="0.25">
      <c r="A500" s="128"/>
      <c r="B500" s="129"/>
      <c r="C500" s="129"/>
      <c r="D500" s="129"/>
      <c r="E500" s="130"/>
      <c r="F500" s="129"/>
      <c r="G500" s="129"/>
      <c r="H500" s="210"/>
      <c r="I500" s="131"/>
      <c r="J500" s="210"/>
      <c r="K500" s="131"/>
      <c r="L500" s="131"/>
      <c r="M500" s="131"/>
      <c r="N500" s="131"/>
      <c r="O500" s="130"/>
      <c r="P500" s="210"/>
      <c r="Q500" s="198"/>
      <c r="R500" s="198"/>
      <c r="S500" s="199"/>
      <c r="T500" s="199"/>
      <c r="U500" s="203" t="str">
        <f t="shared" si="14"/>
        <v/>
      </c>
      <c r="V500" s="203" t="str">
        <f t="shared" si="15"/>
        <v/>
      </c>
    </row>
    <row r="501" spans="1:22" ht="15" customHeight="1" x14ac:dyDescent="0.25">
      <c r="A501" s="128"/>
      <c r="B501" s="129"/>
      <c r="C501" s="129"/>
      <c r="D501" s="129"/>
      <c r="E501" s="130"/>
      <c r="F501" s="129"/>
      <c r="G501" s="129"/>
      <c r="H501" s="210"/>
      <c r="I501" s="131"/>
      <c r="J501" s="210"/>
      <c r="K501" s="131"/>
      <c r="L501" s="131"/>
      <c r="M501" s="131"/>
      <c r="N501" s="131"/>
      <c r="O501" s="130"/>
      <c r="P501" s="210"/>
      <c r="Q501" s="198"/>
      <c r="R501" s="198"/>
      <c r="S501" s="199"/>
      <c r="T501" s="199"/>
      <c r="U501" s="203" t="str">
        <f t="shared" si="14"/>
        <v/>
      </c>
      <c r="V501" s="203" t="str">
        <f t="shared" si="15"/>
        <v/>
      </c>
    </row>
    <row r="502" spans="1:22" ht="15" customHeight="1" x14ac:dyDescent="0.25">
      <c r="A502" s="128"/>
      <c r="B502" s="129"/>
      <c r="C502" s="129"/>
      <c r="D502" s="129"/>
      <c r="E502" s="130"/>
      <c r="F502" s="129"/>
      <c r="G502" s="129"/>
      <c r="H502" s="210"/>
      <c r="I502" s="131"/>
      <c r="J502" s="210"/>
      <c r="K502" s="131"/>
      <c r="L502" s="131"/>
      <c r="M502" s="131"/>
      <c r="N502" s="131"/>
      <c r="O502" s="130"/>
      <c r="P502" s="210"/>
      <c r="Q502" s="198"/>
      <c r="R502" s="198"/>
      <c r="S502" s="199"/>
      <c r="T502" s="199"/>
      <c r="U502" s="203" t="str">
        <f t="shared" si="14"/>
        <v/>
      </c>
      <c r="V502" s="203" t="str">
        <f t="shared" si="15"/>
        <v/>
      </c>
    </row>
    <row r="503" spans="1:22" ht="15" customHeight="1" x14ac:dyDescent="0.25">
      <c r="A503" s="128"/>
      <c r="B503" s="129"/>
      <c r="C503" s="129"/>
      <c r="D503" s="129"/>
      <c r="E503" s="130"/>
      <c r="F503" s="129"/>
      <c r="G503" s="129"/>
      <c r="H503" s="210"/>
      <c r="I503" s="131"/>
      <c r="J503" s="210"/>
      <c r="K503" s="131"/>
      <c r="L503" s="131"/>
      <c r="M503" s="131"/>
      <c r="N503" s="131"/>
      <c r="O503" s="130"/>
      <c r="P503" s="210"/>
      <c r="Q503" s="198"/>
      <c r="R503" s="198"/>
      <c r="S503" s="199"/>
      <c r="T503" s="199"/>
      <c r="U503" s="203" t="str">
        <f t="shared" si="14"/>
        <v/>
      </c>
      <c r="V503" s="203" t="str">
        <f t="shared" si="15"/>
        <v/>
      </c>
    </row>
    <row r="504" spans="1:22" ht="15" customHeight="1" x14ac:dyDescent="0.25">
      <c r="A504" s="133"/>
      <c r="B504" s="134"/>
      <c r="C504" s="134"/>
      <c r="D504" s="134"/>
      <c r="E504" s="135"/>
      <c r="F504" s="134"/>
      <c r="G504" s="134"/>
      <c r="H504" s="211"/>
      <c r="I504" s="136"/>
      <c r="J504" s="211"/>
      <c r="K504" s="136"/>
      <c r="L504" s="136"/>
      <c r="M504" s="136"/>
      <c r="N504" s="136"/>
      <c r="O504" s="135"/>
      <c r="P504" s="211"/>
      <c r="Q504" s="200"/>
      <c r="R504" s="200"/>
      <c r="S504" s="201"/>
      <c r="T504" s="201"/>
      <c r="U504" s="204" t="str">
        <f t="shared" si="14"/>
        <v/>
      </c>
      <c r="V504" s="204" t="str">
        <f t="shared" si="15"/>
        <v/>
      </c>
    </row>
    <row r="505" spans="1:22" ht="1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81"/>
      <c r="J505" s="81"/>
      <c r="K505" s="81"/>
      <c r="L505" s="81"/>
      <c r="M505" s="81"/>
      <c r="N505" s="81"/>
      <c r="O505" s="15"/>
      <c r="P505" s="15"/>
      <c r="Q505" s="81"/>
      <c r="R505" s="81"/>
    </row>
    <row r="506" spans="1:22" ht="1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81"/>
      <c r="J506" s="81"/>
      <c r="K506" s="81"/>
      <c r="L506" s="81"/>
      <c r="M506" s="81"/>
      <c r="N506" s="81"/>
      <c r="O506" s="15"/>
      <c r="P506" s="15"/>
      <c r="Q506" s="81"/>
      <c r="R506" s="81"/>
    </row>
    <row r="507" spans="1:22" ht="1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81"/>
      <c r="J507" s="81"/>
      <c r="K507" s="81"/>
      <c r="L507" s="81"/>
      <c r="M507" s="81"/>
      <c r="N507" s="81"/>
      <c r="O507" s="15"/>
      <c r="P507" s="15"/>
      <c r="Q507" s="81"/>
      <c r="R507" s="81"/>
    </row>
    <row r="508" spans="1:22" ht="1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81"/>
      <c r="J508" s="81"/>
      <c r="K508" s="81"/>
      <c r="L508" s="81"/>
      <c r="M508" s="81"/>
      <c r="N508" s="81"/>
      <c r="O508" s="15"/>
      <c r="P508" s="15"/>
      <c r="Q508" s="81"/>
      <c r="R508" s="81"/>
    </row>
    <row r="509" spans="1:22" ht="1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81"/>
      <c r="J509" s="81"/>
      <c r="K509" s="81"/>
      <c r="L509" s="81"/>
      <c r="M509" s="81"/>
      <c r="N509" s="81"/>
      <c r="O509" s="15"/>
      <c r="P509" s="15"/>
      <c r="Q509" s="81"/>
      <c r="R509" s="81"/>
    </row>
    <row r="510" spans="1:22" ht="1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81"/>
      <c r="J510" s="81"/>
      <c r="K510" s="81"/>
      <c r="L510" s="81"/>
      <c r="M510" s="81"/>
      <c r="N510" s="81"/>
      <c r="O510" s="15"/>
      <c r="P510" s="15"/>
      <c r="Q510" s="81"/>
      <c r="R510" s="81"/>
    </row>
    <row r="511" spans="1:22" ht="1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81"/>
      <c r="J511" s="81"/>
      <c r="K511" s="81"/>
      <c r="L511" s="81"/>
      <c r="M511" s="81"/>
      <c r="N511" s="81"/>
      <c r="O511" s="15"/>
      <c r="P511" s="15"/>
      <c r="Q511" s="81"/>
      <c r="R511" s="81"/>
    </row>
    <row r="512" spans="1:22" ht="1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81"/>
      <c r="J512" s="81"/>
      <c r="K512" s="81"/>
      <c r="L512" s="81"/>
      <c r="M512" s="81"/>
      <c r="N512" s="81"/>
      <c r="O512" s="15"/>
      <c r="P512" s="15"/>
      <c r="Q512" s="81"/>
      <c r="R512" s="81"/>
    </row>
    <row r="513" spans="1:18" ht="1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81"/>
      <c r="J513" s="81"/>
      <c r="K513" s="81"/>
      <c r="L513" s="81"/>
      <c r="M513" s="81"/>
      <c r="N513" s="81"/>
      <c r="O513" s="15"/>
      <c r="P513" s="15"/>
      <c r="Q513" s="81"/>
      <c r="R513" s="81"/>
    </row>
    <row r="514" spans="1:18" ht="1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81"/>
      <c r="J514" s="81"/>
      <c r="K514" s="81"/>
      <c r="L514" s="81"/>
      <c r="M514" s="81"/>
      <c r="N514" s="81"/>
      <c r="O514" s="15"/>
      <c r="P514" s="15"/>
      <c r="Q514" s="81"/>
      <c r="R514" s="81"/>
    </row>
    <row r="515" spans="1:18" ht="1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81"/>
      <c r="J515" s="81"/>
      <c r="K515" s="81"/>
      <c r="L515" s="81"/>
      <c r="M515" s="81"/>
      <c r="N515" s="81"/>
      <c r="O515" s="15"/>
      <c r="P515" s="15"/>
      <c r="Q515" s="81"/>
      <c r="R515" s="81"/>
    </row>
    <row r="516" spans="1:18" ht="1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81"/>
      <c r="J516" s="81"/>
      <c r="K516" s="81"/>
      <c r="L516" s="81"/>
      <c r="M516" s="81"/>
      <c r="N516" s="81"/>
      <c r="O516" s="15"/>
      <c r="P516" s="15"/>
      <c r="Q516" s="81"/>
      <c r="R516" s="81"/>
    </row>
    <row r="517" spans="1:18" ht="1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81"/>
      <c r="J517" s="81"/>
      <c r="K517" s="81"/>
      <c r="L517" s="81"/>
      <c r="M517" s="81"/>
      <c r="N517" s="81"/>
      <c r="O517" s="15"/>
      <c r="P517" s="15"/>
      <c r="Q517" s="81"/>
      <c r="R517" s="81"/>
    </row>
    <row r="518" spans="1:18" ht="1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81"/>
      <c r="J518" s="81"/>
      <c r="K518" s="81"/>
      <c r="L518" s="81"/>
      <c r="M518" s="81"/>
      <c r="N518" s="81"/>
      <c r="O518" s="15"/>
      <c r="P518" s="15"/>
      <c r="Q518" s="81"/>
      <c r="R518" s="81"/>
    </row>
    <row r="519" spans="1:18" ht="1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81"/>
      <c r="J519" s="81"/>
      <c r="K519" s="81"/>
      <c r="L519" s="81"/>
      <c r="M519" s="81"/>
      <c r="N519" s="81"/>
      <c r="O519" s="15"/>
      <c r="P519" s="15"/>
      <c r="Q519" s="81"/>
      <c r="R519" s="81"/>
    </row>
    <row r="520" spans="1:18" ht="1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81"/>
      <c r="J520" s="81"/>
      <c r="K520" s="81"/>
      <c r="L520" s="81"/>
      <c r="M520" s="81"/>
      <c r="N520" s="81"/>
      <c r="O520" s="15"/>
      <c r="P520" s="15"/>
      <c r="Q520" s="81"/>
      <c r="R520" s="81"/>
    </row>
    <row r="521" spans="1:18" ht="1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81"/>
      <c r="J521" s="81"/>
      <c r="K521" s="81"/>
      <c r="L521" s="81"/>
      <c r="M521" s="81"/>
      <c r="N521" s="81"/>
      <c r="O521" s="15"/>
      <c r="P521" s="15"/>
      <c r="Q521" s="81"/>
      <c r="R521" s="81"/>
    </row>
    <row r="522" spans="1:18" ht="1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81"/>
      <c r="J522" s="81"/>
      <c r="K522" s="81"/>
      <c r="L522" s="81"/>
      <c r="M522" s="81"/>
      <c r="N522" s="81"/>
      <c r="O522" s="15"/>
      <c r="P522" s="15"/>
      <c r="Q522" s="81"/>
      <c r="R522" s="81"/>
    </row>
    <row r="523" spans="1:18" ht="1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81"/>
      <c r="J523" s="81"/>
      <c r="K523" s="81"/>
      <c r="L523" s="81"/>
      <c r="M523" s="81"/>
      <c r="N523" s="81"/>
      <c r="O523" s="15"/>
      <c r="P523" s="15"/>
      <c r="Q523" s="81"/>
      <c r="R523" s="81"/>
    </row>
    <row r="524" spans="1:18" ht="1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81"/>
      <c r="J524" s="81"/>
      <c r="K524" s="81"/>
      <c r="L524" s="81"/>
      <c r="M524" s="81"/>
      <c r="N524" s="81"/>
      <c r="O524" s="15"/>
      <c r="P524" s="15"/>
      <c r="Q524" s="81"/>
      <c r="R524" s="81"/>
    </row>
    <row r="525" spans="1:18" ht="1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81"/>
      <c r="J525" s="81"/>
      <c r="K525" s="81"/>
      <c r="L525" s="81"/>
      <c r="M525" s="81"/>
      <c r="N525" s="81"/>
      <c r="O525" s="15"/>
      <c r="P525" s="15"/>
      <c r="Q525" s="81"/>
      <c r="R525" s="81"/>
    </row>
    <row r="526" spans="1:18" ht="1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81"/>
      <c r="J526" s="81"/>
      <c r="K526" s="81"/>
      <c r="L526" s="81"/>
      <c r="M526" s="81"/>
      <c r="N526" s="81"/>
      <c r="O526" s="15"/>
      <c r="P526" s="15"/>
      <c r="Q526" s="81"/>
      <c r="R526" s="81"/>
    </row>
    <row r="527" spans="1:18" ht="1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81"/>
      <c r="J527" s="81"/>
      <c r="K527" s="81"/>
      <c r="L527" s="81"/>
      <c r="M527" s="81"/>
      <c r="N527" s="81"/>
      <c r="O527" s="15"/>
      <c r="P527" s="15"/>
      <c r="Q527" s="81"/>
      <c r="R527" s="81"/>
    </row>
    <row r="528" spans="1:18" ht="1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81"/>
      <c r="J528" s="81"/>
      <c r="K528" s="81"/>
      <c r="L528" s="81"/>
      <c r="M528" s="81"/>
      <c r="N528" s="81"/>
      <c r="O528" s="15"/>
      <c r="P528" s="15"/>
      <c r="Q528" s="81"/>
      <c r="R528" s="81"/>
    </row>
    <row r="529" spans="1:18" ht="1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81"/>
      <c r="J529" s="81"/>
      <c r="K529" s="81"/>
      <c r="L529" s="81"/>
      <c r="M529" s="81"/>
      <c r="N529" s="81"/>
      <c r="O529" s="15"/>
      <c r="P529" s="15"/>
      <c r="Q529" s="81"/>
      <c r="R529" s="81"/>
    </row>
    <row r="530" spans="1:18" ht="1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81"/>
      <c r="J530" s="81"/>
      <c r="K530" s="81"/>
      <c r="L530" s="81"/>
      <c r="M530" s="81"/>
      <c r="N530" s="81"/>
      <c r="O530" s="15"/>
      <c r="P530" s="15"/>
      <c r="Q530" s="81"/>
      <c r="R530" s="81"/>
    </row>
    <row r="531" spans="1:18" ht="1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81"/>
      <c r="J531" s="81"/>
      <c r="K531" s="81"/>
      <c r="L531" s="81"/>
      <c r="M531" s="81"/>
      <c r="N531" s="81"/>
      <c r="O531" s="15"/>
      <c r="P531" s="15"/>
      <c r="Q531" s="81"/>
      <c r="R531" s="81"/>
    </row>
    <row r="532" spans="1:18" ht="1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81"/>
      <c r="J532" s="81"/>
      <c r="K532" s="81"/>
      <c r="L532" s="81"/>
      <c r="M532" s="81"/>
      <c r="N532" s="81"/>
      <c r="O532" s="15"/>
      <c r="P532" s="15"/>
      <c r="Q532" s="81"/>
      <c r="R532" s="81"/>
    </row>
    <row r="533" spans="1:18" ht="1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81"/>
      <c r="J533" s="81"/>
      <c r="K533" s="81"/>
      <c r="L533" s="81"/>
      <c r="M533" s="81"/>
      <c r="N533" s="81"/>
      <c r="O533" s="15"/>
      <c r="P533" s="15"/>
      <c r="Q533" s="81"/>
      <c r="R533" s="81"/>
    </row>
    <row r="534" spans="1:18" ht="1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81"/>
      <c r="J534" s="81"/>
      <c r="K534" s="81"/>
      <c r="L534" s="81"/>
      <c r="M534" s="81"/>
      <c r="N534" s="81"/>
      <c r="O534" s="15"/>
      <c r="P534" s="15"/>
      <c r="Q534" s="81"/>
      <c r="R534" s="81"/>
    </row>
    <row r="535" spans="1:18" ht="1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81"/>
      <c r="J535" s="81"/>
      <c r="K535" s="81"/>
      <c r="L535" s="81"/>
      <c r="M535" s="81"/>
      <c r="N535" s="81"/>
      <c r="O535" s="15"/>
      <c r="P535" s="15"/>
      <c r="Q535" s="81"/>
      <c r="R535" s="81"/>
    </row>
    <row r="536" spans="1:18" ht="1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81"/>
      <c r="J536" s="81"/>
      <c r="K536" s="81"/>
      <c r="L536" s="81"/>
      <c r="M536" s="81"/>
      <c r="N536" s="81"/>
      <c r="O536" s="15"/>
      <c r="P536" s="15"/>
      <c r="Q536" s="81"/>
      <c r="R536" s="81"/>
    </row>
    <row r="537" spans="1:18" ht="1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81"/>
      <c r="J537" s="81"/>
      <c r="K537" s="81"/>
      <c r="L537" s="81"/>
      <c r="M537" s="81"/>
      <c r="N537" s="81"/>
      <c r="O537" s="15"/>
      <c r="P537" s="15"/>
      <c r="Q537" s="81"/>
      <c r="R537" s="81"/>
    </row>
    <row r="538" spans="1:18" ht="1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81"/>
      <c r="J538" s="81"/>
      <c r="K538" s="81"/>
      <c r="L538" s="81"/>
      <c r="M538" s="81"/>
      <c r="N538" s="81"/>
      <c r="O538" s="15"/>
      <c r="P538" s="15"/>
      <c r="Q538" s="81"/>
      <c r="R538" s="81"/>
    </row>
    <row r="539" spans="1:18" ht="1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81"/>
      <c r="J539" s="81"/>
      <c r="K539" s="81"/>
      <c r="L539" s="81"/>
      <c r="M539" s="81"/>
      <c r="N539" s="81"/>
      <c r="O539" s="15"/>
      <c r="P539" s="15"/>
      <c r="Q539" s="81"/>
      <c r="R539" s="81"/>
    </row>
    <row r="540" spans="1:18" ht="1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81"/>
      <c r="J540" s="81"/>
      <c r="K540" s="81"/>
      <c r="L540" s="81"/>
      <c r="M540" s="81"/>
      <c r="N540" s="81"/>
      <c r="O540" s="15"/>
      <c r="P540" s="15"/>
      <c r="Q540" s="81"/>
      <c r="R540" s="81"/>
    </row>
    <row r="541" spans="1:18" ht="1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81"/>
      <c r="J541" s="81"/>
      <c r="K541" s="81"/>
      <c r="L541" s="81"/>
      <c r="M541" s="81"/>
      <c r="N541" s="81"/>
      <c r="O541" s="15"/>
      <c r="P541" s="15"/>
      <c r="Q541" s="81"/>
      <c r="R541" s="81"/>
    </row>
    <row r="542" spans="1:18" ht="1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81"/>
      <c r="J542" s="81"/>
      <c r="K542" s="81"/>
      <c r="L542" s="81"/>
      <c r="M542" s="81"/>
      <c r="N542" s="81"/>
      <c r="O542" s="15"/>
      <c r="P542" s="15"/>
      <c r="Q542" s="81"/>
      <c r="R542" s="81"/>
    </row>
    <row r="543" spans="1:18" ht="1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81"/>
      <c r="J543" s="81"/>
      <c r="K543" s="81"/>
      <c r="L543" s="81"/>
      <c r="M543" s="81"/>
      <c r="N543" s="81"/>
      <c r="O543" s="15"/>
      <c r="P543" s="15"/>
      <c r="Q543" s="81"/>
      <c r="R543" s="81"/>
    </row>
    <row r="544" spans="1:18" ht="1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81"/>
      <c r="J544" s="81"/>
      <c r="K544" s="81"/>
      <c r="L544" s="81"/>
      <c r="M544" s="81"/>
      <c r="N544" s="81"/>
      <c r="O544" s="15"/>
      <c r="P544" s="15"/>
      <c r="Q544" s="81"/>
      <c r="R544" s="81"/>
    </row>
    <row r="545" spans="1:18" ht="1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81"/>
      <c r="J545" s="81"/>
      <c r="K545" s="81"/>
      <c r="L545" s="81"/>
      <c r="M545" s="81"/>
      <c r="N545" s="81"/>
      <c r="O545" s="15"/>
      <c r="P545" s="15"/>
      <c r="Q545" s="81"/>
      <c r="R545" s="81"/>
    </row>
    <row r="546" spans="1:18" ht="1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81"/>
      <c r="J546" s="81"/>
      <c r="K546" s="81"/>
      <c r="L546" s="81"/>
      <c r="M546" s="81"/>
      <c r="N546" s="81"/>
      <c r="O546" s="15"/>
      <c r="P546" s="15"/>
      <c r="Q546" s="81"/>
      <c r="R546" s="81"/>
    </row>
    <row r="547" spans="1:18" ht="1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81"/>
      <c r="J547" s="81"/>
      <c r="K547" s="81"/>
      <c r="L547" s="81"/>
      <c r="M547" s="81"/>
      <c r="N547" s="81"/>
      <c r="O547" s="15"/>
      <c r="P547" s="15"/>
      <c r="Q547" s="81"/>
      <c r="R547" s="81"/>
    </row>
    <row r="548" spans="1:18" ht="1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81"/>
      <c r="J548" s="81"/>
      <c r="K548" s="81"/>
      <c r="L548" s="81"/>
      <c r="M548" s="81"/>
      <c r="N548" s="81"/>
      <c r="O548" s="15"/>
      <c r="P548" s="15"/>
      <c r="Q548" s="81"/>
      <c r="R548" s="81"/>
    </row>
    <row r="549" spans="1:18" ht="1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81"/>
      <c r="J549" s="81"/>
      <c r="K549" s="81"/>
      <c r="L549" s="81"/>
      <c r="M549" s="81"/>
      <c r="N549" s="81"/>
      <c r="O549" s="15"/>
      <c r="P549" s="15"/>
      <c r="Q549" s="81"/>
      <c r="R549" s="81"/>
    </row>
    <row r="550" spans="1:18" ht="1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81"/>
      <c r="J550" s="81"/>
      <c r="K550" s="81"/>
      <c r="L550" s="81"/>
      <c r="M550" s="81"/>
      <c r="N550" s="81"/>
      <c r="O550" s="15"/>
      <c r="P550" s="15"/>
      <c r="Q550" s="81"/>
      <c r="R550" s="81"/>
    </row>
    <row r="551" spans="1:18" ht="1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81"/>
      <c r="J551" s="81"/>
      <c r="K551" s="81"/>
      <c r="L551" s="81"/>
      <c r="M551" s="81"/>
      <c r="N551" s="81"/>
      <c r="O551" s="15"/>
      <c r="P551" s="15"/>
      <c r="Q551" s="81"/>
      <c r="R551" s="81"/>
    </row>
    <row r="552" spans="1:18" ht="1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81"/>
      <c r="J552" s="81"/>
      <c r="K552" s="81"/>
      <c r="L552" s="81"/>
      <c r="M552" s="81"/>
      <c r="N552" s="81"/>
      <c r="O552" s="15"/>
      <c r="P552" s="15"/>
      <c r="Q552" s="81"/>
      <c r="R552" s="81"/>
    </row>
    <row r="553" spans="1:18" ht="1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81"/>
      <c r="J553" s="81"/>
      <c r="K553" s="81"/>
      <c r="L553" s="81"/>
      <c r="M553" s="81"/>
      <c r="N553" s="81"/>
      <c r="O553" s="15"/>
      <c r="P553" s="15"/>
      <c r="Q553" s="81"/>
      <c r="R553" s="81"/>
    </row>
    <row r="554" spans="1:18" ht="1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81"/>
      <c r="J554" s="81"/>
      <c r="K554" s="81"/>
      <c r="L554" s="81"/>
      <c r="M554" s="81"/>
      <c r="N554" s="81"/>
      <c r="O554" s="15"/>
      <c r="P554" s="15"/>
      <c r="Q554" s="81"/>
      <c r="R554" s="81"/>
    </row>
    <row r="555" spans="1:18" ht="1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81"/>
      <c r="J555" s="81"/>
      <c r="K555" s="81"/>
      <c r="L555" s="81"/>
      <c r="M555" s="81"/>
      <c r="N555" s="81"/>
      <c r="O555" s="15"/>
      <c r="P555" s="15"/>
      <c r="Q555" s="81"/>
      <c r="R555" s="81"/>
    </row>
    <row r="556" spans="1:18" ht="1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81"/>
      <c r="J556" s="81"/>
      <c r="K556" s="81"/>
      <c r="L556" s="81"/>
      <c r="M556" s="81"/>
      <c r="N556" s="81"/>
      <c r="O556" s="15"/>
      <c r="P556" s="15"/>
      <c r="Q556" s="81"/>
      <c r="R556" s="81"/>
    </row>
    <row r="557" spans="1:18" ht="1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81"/>
      <c r="J557" s="81"/>
      <c r="K557" s="81"/>
      <c r="L557" s="81"/>
      <c r="M557" s="81"/>
      <c r="N557" s="81"/>
      <c r="O557" s="15"/>
      <c r="P557" s="15"/>
      <c r="Q557" s="81"/>
      <c r="R557" s="81"/>
    </row>
    <row r="558" spans="1:18" ht="1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81"/>
      <c r="J558" s="81"/>
      <c r="K558" s="81"/>
      <c r="L558" s="81"/>
      <c r="M558" s="81"/>
      <c r="N558" s="81"/>
      <c r="O558" s="15"/>
      <c r="P558" s="15"/>
      <c r="Q558" s="81"/>
      <c r="R558" s="81"/>
    </row>
    <row r="559" spans="1:18" ht="1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81"/>
      <c r="J559" s="81"/>
      <c r="K559" s="81"/>
      <c r="L559" s="81"/>
      <c r="M559" s="81"/>
      <c r="N559" s="81"/>
      <c r="O559" s="15"/>
      <c r="P559" s="15"/>
      <c r="Q559" s="81"/>
      <c r="R559" s="81"/>
    </row>
    <row r="560" spans="1:18" ht="1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81"/>
      <c r="J560" s="81"/>
      <c r="K560" s="81"/>
      <c r="L560" s="81"/>
      <c r="M560" s="81"/>
      <c r="N560" s="81"/>
      <c r="O560" s="15"/>
      <c r="P560" s="15"/>
      <c r="Q560" s="81"/>
      <c r="R560" s="81"/>
    </row>
    <row r="561" spans="1:18" ht="1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81"/>
      <c r="J561" s="81"/>
      <c r="K561" s="81"/>
      <c r="L561" s="81"/>
      <c r="M561" s="81"/>
      <c r="N561" s="81"/>
      <c r="O561" s="15"/>
      <c r="P561" s="15"/>
      <c r="Q561" s="81"/>
      <c r="R561" s="81"/>
    </row>
    <row r="562" spans="1:18" ht="1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81"/>
      <c r="J562" s="81"/>
      <c r="K562" s="81"/>
      <c r="L562" s="81"/>
      <c r="M562" s="81"/>
      <c r="N562" s="81"/>
      <c r="O562" s="15"/>
      <c r="P562" s="15"/>
      <c r="Q562" s="81"/>
      <c r="R562" s="81"/>
    </row>
    <row r="563" spans="1:18" ht="1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81"/>
      <c r="J563" s="81"/>
      <c r="K563" s="81"/>
      <c r="L563" s="81"/>
      <c r="M563" s="81"/>
      <c r="N563" s="81"/>
      <c r="O563" s="15"/>
      <c r="P563" s="15"/>
      <c r="Q563" s="81"/>
      <c r="R563" s="81"/>
    </row>
    <row r="564" spans="1:18" ht="1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81"/>
      <c r="J564" s="81"/>
      <c r="K564" s="81"/>
      <c r="L564" s="81"/>
      <c r="M564" s="81"/>
      <c r="N564" s="81"/>
      <c r="O564" s="15"/>
      <c r="P564" s="15"/>
      <c r="Q564" s="81"/>
      <c r="R564" s="81"/>
    </row>
    <row r="565" spans="1:18" ht="1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81"/>
      <c r="J565" s="81"/>
      <c r="K565" s="81"/>
      <c r="L565" s="81"/>
      <c r="M565" s="81"/>
      <c r="N565" s="81"/>
      <c r="O565" s="15"/>
      <c r="P565" s="15"/>
      <c r="Q565" s="81"/>
      <c r="R565" s="81"/>
    </row>
    <row r="566" spans="1:18" ht="1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81"/>
      <c r="J566" s="81"/>
      <c r="K566" s="81"/>
      <c r="L566" s="81"/>
      <c r="M566" s="81"/>
      <c r="N566" s="81"/>
      <c r="O566" s="15"/>
      <c r="P566" s="15"/>
      <c r="Q566" s="81"/>
      <c r="R566" s="81"/>
    </row>
    <row r="567" spans="1:18" ht="1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81"/>
      <c r="J567" s="81"/>
      <c r="K567" s="81"/>
      <c r="L567" s="81"/>
      <c r="M567" s="81"/>
      <c r="N567" s="81"/>
      <c r="O567" s="15"/>
      <c r="P567" s="15"/>
      <c r="Q567" s="81"/>
      <c r="R567" s="81"/>
    </row>
    <row r="568" spans="1:18" ht="1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81"/>
      <c r="J568" s="81"/>
      <c r="K568" s="81"/>
      <c r="L568" s="81"/>
      <c r="M568" s="81"/>
      <c r="N568" s="81"/>
      <c r="O568" s="15"/>
      <c r="P568" s="15"/>
      <c r="Q568" s="81"/>
      <c r="R568" s="81"/>
    </row>
    <row r="569" spans="1:18" ht="1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81"/>
      <c r="J569" s="81"/>
      <c r="K569" s="81"/>
      <c r="L569" s="81"/>
      <c r="M569" s="81"/>
      <c r="N569" s="81"/>
      <c r="O569" s="15"/>
      <c r="P569" s="15"/>
      <c r="Q569" s="81"/>
      <c r="R569" s="81"/>
    </row>
    <row r="570" spans="1:18" ht="1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81"/>
      <c r="J570" s="81"/>
      <c r="K570" s="81"/>
      <c r="L570" s="81"/>
      <c r="M570" s="81"/>
      <c r="N570" s="81"/>
      <c r="O570" s="15"/>
      <c r="P570" s="15"/>
      <c r="Q570" s="81"/>
      <c r="R570" s="81"/>
    </row>
    <row r="571" spans="1:18" ht="1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81"/>
      <c r="J571" s="81"/>
      <c r="K571" s="81"/>
      <c r="L571" s="81"/>
      <c r="M571" s="81"/>
      <c r="N571" s="81"/>
      <c r="O571" s="15"/>
      <c r="P571" s="15"/>
      <c r="Q571" s="81"/>
      <c r="R571" s="81"/>
    </row>
    <row r="572" spans="1:18" ht="1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81"/>
      <c r="J572" s="81"/>
      <c r="K572" s="81"/>
      <c r="L572" s="81"/>
      <c r="M572" s="81"/>
      <c r="N572" s="81"/>
      <c r="O572" s="15"/>
      <c r="P572" s="15"/>
      <c r="Q572" s="81"/>
      <c r="R572" s="81"/>
    </row>
    <row r="573" spans="1:18" ht="1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81"/>
      <c r="J573" s="81"/>
      <c r="K573" s="81"/>
      <c r="L573" s="81"/>
      <c r="M573" s="81"/>
      <c r="N573" s="81"/>
      <c r="O573" s="15"/>
      <c r="P573" s="15"/>
      <c r="Q573" s="81"/>
      <c r="R573" s="81"/>
    </row>
    <row r="574" spans="1:18" ht="1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81"/>
      <c r="J574" s="81"/>
      <c r="K574" s="81"/>
      <c r="L574" s="81"/>
      <c r="M574" s="81"/>
      <c r="N574" s="81"/>
      <c r="O574" s="15"/>
      <c r="P574" s="15"/>
      <c r="Q574" s="81"/>
      <c r="R574" s="81"/>
    </row>
    <row r="575" spans="1:18" ht="1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81"/>
      <c r="J575" s="81"/>
      <c r="K575" s="81"/>
      <c r="L575" s="81"/>
      <c r="M575" s="81"/>
      <c r="N575" s="81"/>
      <c r="O575" s="15"/>
      <c r="P575" s="15"/>
      <c r="Q575" s="81"/>
      <c r="R575" s="81"/>
    </row>
    <row r="576" spans="1:18" ht="1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81"/>
      <c r="J576" s="81"/>
      <c r="K576" s="81"/>
      <c r="L576" s="81"/>
      <c r="M576" s="81"/>
      <c r="N576" s="81"/>
      <c r="O576" s="15"/>
      <c r="P576" s="15"/>
      <c r="Q576" s="81"/>
      <c r="R576" s="81"/>
    </row>
    <row r="577" spans="1:18" ht="1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81"/>
      <c r="J577" s="81"/>
      <c r="K577" s="81"/>
      <c r="L577" s="81"/>
      <c r="M577" s="81"/>
      <c r="N577" s="81"/>
      <c r="O577" s="15"/>
      <c r="P577" s="15"/>
      <c r="Q577" s="81"/>
      <c r="R577" s="81"/>
    </row>
    <row r="578" spans="1:18" ht="1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81"/>
      <c r="J578" s="81"/>
      <c r="K578" s="81"/>
      <c r="L578" s="81"/>
      <c r="M578" s="81"/>
      <c r="N578" s="81"/>
      <c r="O578" s="15"/>
      <c r="P578" s="15"/>
      <c r="Q578" s="81"/>
      <c r="R578" s="81"/>
    </row>
    <row r="579" spans="1:18" ht="1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81"/>
      <c r="J579" s="81"/>
      <c r="K579" s="81"/>
      <c r="L579" s="81"/>
      <c r="M579" s="81"/>
      <c r="N579" s="81"/>
      <c r="O579" s="15"/>
      <c r="P579" s="15"/>
      <c r="Q579" s="81"/>
      <c r="R579" s="81"/>
    </row>
    <row r="580" spans="1:18" ht="1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81"/>
      <c r="J580" s="81"/>
      <c r="K580" s="81"/>
      <c r="L580" s="81"/>
      <c r="M580" s="81"/>
      <c r="N580" s="81"/>
      <c r="O580" s="15"/>
      <c r="P580" s="15"/>
      <c r="Q580" s="81"/>
      <c r="R580" s="81"/>
    </row>
    <row r="581" spans="1:18" ht="1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81"/>
      <c r="J581" s="81"/>
      <c r="K581" s="81"/>
      <c r="L581" s="81"/>
      <c r="M581" s="81"/>
      <c r="N581" s="81"/>
      <c r="O581" s="15"/>
      <c r="P581" s="15"/>
      <c r="Q581" s="81"/>
      <c r="R581" s="81"/>
    </row>
    <row r="582" spans="1:18" ht="1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81"/>
      <c r="J582" s="81"/>
      <c r="K582" s="81"/>
      <c r="L582" s="81"/>
      <c r="M582" s="81"/>
      <c r="N582" s="81"/>
      <c r="O582" s="15"/>
      <c r="P582" s="15"/>
      <c r="Q582" s="81"/>
      <c r="R582" s="81"/>
    </row>
    <row r="583" spans="1:18" ht="1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81"/>
      <c r="J583" s="81"/>
      <c r="K583" s="81"/>
      <c r="L583" s="81"/>
      <c r="M583" s="81"/>
      <c r="N583" s="81"/>
      <c r="O583" s="15"/>
      <c r="P583" s="15"/>
      <c r="Q583" s="81"/>
      <c r="R583" s="81"/>
    </row>
    <row r="584" spans="1:18" ht="1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81"/>
      <c r="J584" s="81"/>
      <c r="K584" s="81"/>
      <c r="L584" s="81"/>
      <c r="M584" s="81"/>
      <c r="N584" s="81"/>
      <c r="O584" s="15"/>
      <c r="P584" s="15"/>
      <c r="Q584" s="81"/>
      <c r="R584" s="81"/>
    </row>
    <row r="585" spans="1:18" ht="1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81"/>
      <c r="J585" s="81"/>
      <c r="K585" s="81"/>
      <c r="L585" s="81"/>
      <c r="M585" s="81"/>
      <c r="N585" s="81"/>
      <c r="O585" s="15"/>
      <c r="P585" s="15"/>
      <c r="Q585" s="81"/>
      <c r="R585" s="81"/>
    </row>
    <row r="586" spans="1:18" ht="1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81"/>
      <c r="J586" s="81"/>
      <c r="K586" s="81"/>
      <c r="L586" s="81"/>
      <c r="M586" s="81"/>
      <c r="N586" s="81"/>
      <c r="O586" s="15"/>
      <c r="P586" s="15"/>
      <c r="Q586" s="81"/>
      <c r="R586" s="81"/>
    </row>
    <row r="587" spans="1:18" ht="1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81"/>
      <c r="J587" s="81"/>
      <c r="K587" s="81"/>
      <c r="L587" s="81"/>
      <c r="M587" s="81"/>
      <c r="N587" s="81"/>
      <c r="O587" s="15"/>
      <c r="P587" s="15"/>
      <c r="Q587" s="81"/>
      <c r="R587" s="81"/>
    </row>
    <row r="588" spans="1:18" ht="1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81"/>
      <c r="J588" s="81"/>
      <c r="K588" s="81"/>
      <c r="L588" s="81"/>
      <c r="M588" s="81"/>
      <c r="N588" s="81"/>
      <c r="O588" s="15"/>
      <c r="P588" s="15"/>
      <c r="Q588" s="81"/>
      <c r="R588" s="81"/>
    </row>
    <row r="589" spans="1:18" ht="1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81"/>
      <c r="J589" s="81"/>
      <c r="K589" s="81"/>
      <c r="L589" s="81"/>
      <c r="M589" s="81"/>
      <c r="N589" s="81"/>
      <c r="O589" s="15"/>
      <c r="P589" s="15"/>
      <c r="Q589" s="81"/>
      <c r="R589" s="81"/>
    </row>
    <row r="590" spans="1:18" ht="1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81"/>
      <c r="J590" s="81"/>
      <c r="K590" s="81"/>
      <c r="L590" s="81"/>
      <c r="M590" s="81"/>
      <c r="N590" s="81"/>
      <c r="O590" s="15"/>
      <c r="P590" s="15"/>
      <c r="Q590" s="81"/>
      <c r="R590" s="81"/>
    </row>
    <row r="591" spans="1:18" ht="1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81"/>
      <c r="J591" s="81"/>
      <c r="K591" s="81"/>
      <c r="L591" s="81"/>
      <c r="M591" s="81"/>
      <c r="N591" s="81"/>
      <c r="O591" s="15"/>
      <c r="P591" s="15"/>
      <c r="Q591" s="81"/>
      <c r="R591" s="81"/>
    </row>
    <row r="592" spans="1:18" ht="1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81"/>
      <c r="J592" s="81"/>
      <c r="K592" s="81"/>
      <c r="L592" s="81"/>
      <c r="M592" s="81"/>
      <c r="N592" s="81"/>
      <c r="O592" s="15"/>
      <c r="P592" s="15"/>
      <c r="Q592" s="81"/>
      <c r="R592" s="81"/>
    </row>
    <row r="593" spans="1:18" ht="1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81"/>
      <c r="J593" s="81"/>
      <c r="K593" s="81"/>
      <c r="L593" s="81"/>
      <c r="M593" s="81"/>
      <c r="N593" s="81"/>
      <c r="O593" s="15"/>
      <c r="P593" s="15"/>
      <c r="Q593" s="81"/>
      <c r="R593" s="81"/>
    </row>
    <row r="594" spans="1:18" ht="1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81"/>
      <c r="J594" s="81"/>
      <c r="K594" s="81"/>
      <c r="L594" s="81"/>
      <c r="M594" s="81"/>
      <c r="N594" s="81"/>
      <c r="O594" s="15"/>
      <c r="P594" s="15"/>
      <c r="Q594" s="81"/>
      <c r="R594" s="81"/>
    </row>
    <row r="595" spans="1:18" ht="1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81"/>
      <c r="J595" s="81"/>
      <c r="K595" s="81"/>
      <c r="L595" s="81"/>
      <c r="M595" s="81"/>
      <c r="N595" s="81"/>
      <c r="O595" s="15"/>
      <c r="P595" s="15"/>
      <c r="Q595" s="81"/>
      <c r="R595" s="81"/>
    </row>
    <row r="596" spans="1:18" ht="1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81"/>
      <c r="J596" s="81"/>
      <c r="K596" s="81"/>
      <c r="L596" s="81"/>
      <c r="M596" s="81"/>
      <c r="N596" s="81"/>
      <c r="O596" s="15"/>
      <c r="P596" s="15"/>
      <c r="Q596" s="81"/>
      <c r="R596" s="81"/>
    </row>
    <row r="597" spans="1:18" ht="1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81"/>
      <c r="J597" s="81"/>
      <c r="K597" s="81"/>
      <c r="L597" s="81"/>
      <c r="M597" s="81"/>
      <c r="N597" s="81"/>
      <c r="O597" s="15"/>
      <c r="P597" s="15"/>
      <c r="Q597" s="81"/>
      <c r="R597" s="81"/>
    </row>
    <row r="598" spans="1:18" ht="1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81"/>
      <c r="J598" s="81"/>
      <c r="K598" s="81"/>
      <c r="L598" s="81"/>
      <c r="M598" s="81"/>
      <c r="N598" s="81"/>
      <c r="O598" s="15"/>
      <c r="P598" s="15"/>
      <c r="Q598" s="81"/>
      <c r="R598" s="81"/>
    </row>
    <row r="599" spans="1:18" ht="1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81"/>
      <c r="J599" s="81"/>
      <c r="K599" s="81"/>
      <c r="L599" s="81"/>
      <c r="M599" s="81"/>
      <c r="N599" s="81"/>
      <c r="O599" s="15"/>
      <c r="P599" s="15"/>
      <c r="Q599" s="81"/>
      <c r="R599" s="81"/>
    </row>
    <row r="600" spans="1:18" ht="1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81"/>
      <c r="J600" s="81"/>
      <c r="K600" s="81"/>
      <c r="L600" s="81"/>
      <c r="M600" s="81"/>
      <c r="N600" s="81"/>
      <c r="O600" s="15"/>
      <c r="P600" s="15"/>
      <c r="Q600" s="81"/>
      <c r="R600" s="81"/>
    </row>
    <row r="601" spans="1:18" ht="1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81"/>
      <c r="J601" s="81"/>
      <c r="K601" s="81"/>
      <c r="L601" s="81"/>
      <c r="M601" s="81"/>
      <c r="N601" s="81"/>
      <c r="O601" s="15"/>
      <c r="P601" s="15"/>
      <c r="Q601" s="81"/>
      <c r="R601" s="81"/>
    </row>
    <row r="602" spans="1:18" ht="1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81"/>
      <c r="J602" s="81"/>
      <c r="K602" s="81"/>
      <c r="L602" s="81"/>
      <c r="M602" s="81"/>
      <c r="N602" s="81"/>
      <c r="O602" s="15"/>
      <c r="P602" s="15"/>
      <c r="Q602" s="81"/>
      <c r="R602" s="81"/>
    </row>
    <row r="603" spans="1:18" ht="1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81"/>
      <c r="J603" s="81"/>
      <c r="K603" s="81"/>
      <c r="L603" s="81"/>
      <c r="M603" s="81"/>
      <c r="N603" s="81"/>
      <c r="O603" s="15"/>
      <c r="P603" s="15"/>
      <c r="Q603" s="81"/>
      <c r="R603" s="81"/>
    </row>
    <row r="604" spans="1:18" ht="1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81"/>
      <c r="J604" s="81"/>
      <c r="K604" s="81"/>
      <c r="L604" s="81"/>
      <c r="M604" s="81"/>
      <c r="N604" s="81"/>
      <c r="O604" s="15"/>
      <c r="P604" s="15"/>
      <c r="Q604" s="81"/>
      <c r="R604" s="81"/>
    </row>
    <row r="605" spans="1:18" ht="1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81"/>
      <c r="J605" s="81"/>
      <c r="K605" s="81"/>
      <c r="L605" s="81"/>
      <c r="M605" s="81"/>
      <c r="N605" s="81"/>
      <c r="O605" s="15"/>
      <c r="P605" s="15"/>
      <c r="Q605" s="81"/>
      <c r="R605" s="81"/>
    </row>
    <row r="606" spans="1:18" ht="1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81"/>
      <c r="J606" s="81"/>
      <c r="K606" s="81"/>
      <c r="L606" s="81"/>
      <c r="M606" s="81"/>
      <c r="N606" s="81"/>
      <c r="O606" s="15"/>
      <c r="P606" s="15"/>
      <c r="Q606" s="81"/>
      <c r="R606" s="81"/>
    </row>
    <row r="607" spans="1:18" ht="1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81"/>
      <c r="J607" s="81"/>
      <c r="K607" s="81"/>
      <c r="L607" s="81"/>
      <c r="M607" s="81"/>
      <c r="N607" s="81"/>
      <c r="O607" s="15"/>
      <c r="P607" s="15"/>
      <c r="Q607" s="81"/>
      <c r="R607" s="81"/>
    </row>
    <row r="608" spans="1:18" ht="1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81"/>
      <c r="J608" s="81"/>
      <c r="K608" s="81"/>
      <c r="L608" s="81"/>
      <c r="M608" s="81"/>
      <c r="N608" s="81"/>
      <c r="O608" s="15"/>
      <c r="P608" s="15"/>
      <c r="Q608" s="81"/>
      <c r="R608" s="81"/>
    </row>
    <row r="609" spans="1:18" ht="1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81"/>
      <c r="J609" s="81"/>
      <c r="K609" s="81"/>
      <c r="L609" s="81"/>
      <c r="M609" s="81"/>
      <c r="N609" s="81"/>
      <c r="O609" s="15"/>
      <c r="P609" s="15"/>
      <c r="Q609" s="81"/>
      <c r="R609" s="81"/>
    </row>
    <row r="610" spans="1:18" ht="1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81"/>
      <c r="J610" s="81"/>
      <c r="K610" s="81"/>
      <c r="L610" s="81"/>
      <c r="M610" s="81"/>
      <c r="N610" s="81"/>
      <c r="O610" s="15"/>
      <c r="P610" s="15"/>
      <c r="Q610" s="81"/>
      <c r="R610" s="81"/>
    </row>
    <row r="611" spans="1:18" ht="1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81"/>
      <c r="J611" s="81"/>
      <c r="K611" s="81"/>
      <c r="L611" s="81"/>
      <c r="M611" s="81"/>
      <c r="N611" s="81"/>
      <c r="O611" s="15"/>
      <c r="P611" s="15"/>
      <c r="Q611" s="81"/>
      <c r="R611" s="81"/>
    </row>
    <row r="612" spans="1:18" ht="1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81"/>
      <c r="J612" s="81"/>
      <c r="K612" s="81"/>
      <c r="L612" s="81"/>
      <c r="M612" s="81"/>
      <c r="N612" s="81"/>
      <c r="O612" s="15"/>
      <c r="P612" s="15"/>
      <c r="Q612" s="81"/>
      <c r="R612" s="81"/>
    </row>
    <row r="613" spans="1:18" ht="1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81"/>
      <c r="J613" s="81"/>
      <c r="K613" s="81"/>
      <c r="L613" s="81"/>
      <c r="M613" s="81"/>
      <c r="N613" s="81"/>
      <c r="O613" s="15"/>
      <c r="P613" s="15"/>
      <c r="Q613" s="81"/>
      <c r="R613" s="81"/>
    </row>
    <row r="614" spans="1:18" ht="1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81"/>
      <c r="J614" s="81"/>
      <c r="K614" s="81"/>
      <c r="L614" s="81"/>
      <c r="M614" s="81"/>
      <c r="N614" s="81"/>
      <c r="O614" s="15"/>
      <c r="P614" s="15"/>
      <c r="Q614" s="81"/>
      <c r="R614" s="81"/>
    </row>
    <row r="615" spans="1:18" ht="1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81"/>
      <c r="J615" s="81"/>
      <c r="K615" s="81"/>
      <c r="L615" s="81"/>
      <c r="M615" s="81"/>
      <c r="N615" s="81"/>
      <c r="O615" s="15"/>
      <c r="P615" s="15"/>
      <c r="Q615" s="81"/>
      <c r="R615" s="81"/>
    </row>
    <row r="616" spans="1:18" ht="1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81"/>
      <c r="J616" s="81"/>
      <c r="K616" s="81"/>
      <c r="L616" s="81"/>
      <c r="M616" s="81"/>
      <c r="N616" s="81"/>
      <c r="O616" s="15"/>
      <c r="P616" s="15"/>
      <c r="Q616" s="81"/>
      <c r="R616" s="81"/>
    </row>
    <row r="617" spans="1:18" ht="1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81"/>
      <c r="J617" s="81"/>
      <c r="K617" s="81"/>
      <c r="L617" s="81"/>
      <c r="M617" s="81"/>
      <c r="N617" s="81"/>
      <c r="O617" s="15"/>
      <c r="P617" s="15"/>
      <c r="Q617" s="81"/>
      <c r="R617" s="81"/>
    </row>
    <row r="618" spans="1:18" ht="1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81"/>
      <c r="J618" s="81"/>
      <c r="K618" s="81"/>
      <c r="L618" s="81"/>
      <c r="M618" s="81"/>
      <c r="N618" s="81"/>
      <c r="O618" s="15"/>
      <c r="P618" s="15"/>
      <c r="Q618" s="81"/>
      <c r="R618" s="81"/>
    </row>
    <row r="619" spans="1:18" ht="1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81"/>
      <c r="J619" s="81"/>
      <c r="K619" s="81"/>
      <c r="L619" s="81"/>
      <c r="M619" s="81"/>
      <c r="N619" s="81"/>
      <c r="O619" s="15"/>
      <c r="P619" s="15"/>
      <c r="Q619" s="81"/>
      <c r="R619" s="81"/>
    </row>
    <row r="620" spans="1:18" ht="1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81"/>
      <c r="J620" s="81"/>
      <c r="K620" s="81"/>
      <c r="L620" s="81"/>
      <c r="M620" s="81"/>
      <c r="N620" s="81"/>
      <c r="O620" s="15"/>
      <c r="P620" s="15"/>
      <c r="Q620" s="81"/>
      <c r="R620" s="81"/>
    </row>
    <row r="621" spans="1:18" ht="1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81"/>
      <c r="J621" s="81"/>
      <c r="K621" s="81"/>
      <c r="L621" s="81"/>
      <c r="M621" s="81"/>
      <c r="N621" s="81"/>
      <c r="O621" s="15"/>
      <c r="P621" s="15"/>
      <c r="Q621" s="81"/>
      <c r="R621" s="81"/>
    </row>
    <row r="622" spans="1:18" ht="1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81"/>
      <c r="J622" s="81"/>
      <c r="K622" s="81"/>
      <c r="L622" s="81"/>
      <c r="M622" s="81"/>
      <c r="N622" s="81"/>
      <c r="O622" s="15"/>
      <c r="P622" s="15"/>
      <c r="Q622" s="81"/>
      <c r="R622" s="81"/>
    </row>
    <row r="623" spans="1:18" ht="1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81"/>
      <c r="J623" s="81"/>
      <c r="K623" s="81"/>
      <c r="L623" s="81"/>
      <c r="M623" s="81"/>
      <c r="N623" s="81"/>
      <c r="O623" s="15"/>
      <c r="P623" s="15"/>
      <c r="Q623" s="81"/>
      <c r="R623" s="81"/>
    </row>
    <row r="624" spans="1:18" ht="1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81"/>
      <c r="J624" s="81"/>
      <c r="K624" s="81"/>
      <c r="L624" s="81"/>
      <c r="M624" s="81"/>
      <c r="N624" s="81"/>
      <c r="O624" s="15"/>
      <c r="P624" s="15"/>
      <c r="Q624" s="81"/>
      <c r="R624" s="81"/>
    </row>
    <row r="625" spans="1:18" ht="1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81"/>
      <c r="J625" s="81"/>
      <c r="K625" s="81"/>
      <c r="L625" s="81"/>
      <c r="M625" s="81"/>
      <c r="N625" s="81"/>
      <c r="O625" s="15"/>
      <c r="P625" s="15"/>
      <c r="Q625" s="81"/>
      <c r="R625" s="81"/>
    </row>
    <row r="626" spans="1:18" ht="1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81"/>
      <c r="J626" s="81"/>
      <c r="K626" s="81"/>
      <c r="L626" s="81"/>
      <c r="M626" s="81"/>
      <c r="N626" s="81"/>
      <c r="O626" s="15"/>
      <c r="P626" s="15"/>
      <c r="Q626" s="81"/>
      <c r="R626" s="81"/>
    </row>
    <row r="627" spans="1:18" ht="1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81"/>
      <c r="J627" s="81"/>
      <c r="K627" s="81"/>
      <c r="L627" s="81"/>
      <c r="M627" s="81"/>
      <c r="N627" s="81"/>
      <c r="O627" s="15"/>
      <c r="P627" s="15"/>
      <c r="Q627" s="81"/>
      <c r="R627" s="81"/>
    </row>
    <row r="628" spans="1:18" ht="1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81"/>
      <c r="J628" s="81"/>
      <c r="K628" s="81"/>
      <c r="L628" s="81"/>
      <c r="M628" s="81"/>
      <c r="N628" s="81"/>
      <c r="O628" s="15"/>
      <c r="P628" s="15"/>
      <c r="Q628" s="81"/>
      <c r="R628" s="81"/>
    </row>
    <row r="629" spans="1:18" ht="1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81"/>
      <c r="J629" s="81"/>
      <c r="K629" s="81"/>
      <c r="L629" s="81"/>
      <c r="M629" s="81"/>
      <c r="N629" s="81"/>
      <c r="O629" s="15"/>
      <c r="P629" s="15"/>
      <c r="Q629" s="81"/>
      <c r="R629" s="81"/>
    </row>
    <row r="630" spans="1:18" ht="1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81"/>
      <c r="J630" s="81"/>
      <c r="K630" s="81"/>
      <c r="L630" s="81"/>
      <c r="M630" s="81"/>
      <c r="N630" s="81"/>
      <c r="O630" s="15"/>
      <c r="P630" s="15"/>
      <c r="Q630" s="81"/>
      <c r="R630" s="81"/>
    </row>
    <row r="631" spans="1:18" ht="1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81"/>
      <c r="J631" s="81"/>
      <c r="K631" s="81"/>
      <c r="L631" s="81"/>
      <c r="M631" s="81"/>
      <c r="N631" s="81"/>
      <c r="O631" s="15"/>
      <c r="P631" s="15"/>
      <c r="Q631" s="81"/>
      <c r="R631" s="81"/>
    </row>
    <row r="632" spans="1:18" ht="1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81"/>
      <c r="J632" s="81"/>
      <c r="K632" s="81"/>
      <c r="L632" s="81"/>
      <c r="M632" s="81"/>
      <c r="N632" s="81"/>
      <c r="O632" s="15"/>
      <c r="P632" s="15"/>
      <c r="Q632" s="81"/>
      <c r="R632" s="81"/>
    </row>
    <row r="633" spans="1:18" ht="1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81"/>
      <c r="J633" s="81"/>
      <c r="K633" s="81"/>
      <c r="L633" s="81"/>
      <c r="M633" s="81"/>
      <c r="N633" s="81"/>
      <c r="O633" s="15"/>
      <c r="P633" s="15"/>
      <c r="Q633" s="81"/>
      <c r="R633" s="81"/>
    </row>
    <row r="634" spans="1:18" ht="1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81"/>
      <c r="J634" s="81"/>
      <c r="K634" s="81"/>
      <c r="L634" s="81"/>
      <c r="M634" s="81"/>
      <c r="N634" s="81"/>
      <c r="O634" s="15"/>
      <c r="P634" s="15"/>
      <c r="Q634" s="81"/>
      <c r="R634" s="81"/>
    </row>
    <row r="635" spans="1:18" ht="1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81"/>
      <c r="J635" s="81"/>
      <c r="K635" s="81"/>
      <c r="L635" s="81"/>
      <c r="M635" s="81"/>
      <c r="N635" s="81"/>
      <c r="O635" s="15"/>
      <c r="P635" s="15"/>
      <c r="Q635" s="81"/>
      <c r="R635" s="81"/>
    </row>
    <row r="636" spans="1:18" ht="1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81"/>
      <c r="J636" s="81"/>
      <c r="K636" s="81"/>
      <c r="L636" s="81"/>
      <c r="M636" s="81"/>
      <c r="N636" s="81"/>
      <c r="O636" s="15"/>
      <c r="P636" s="15"/>
      <c r="Q636" s="81"/>
      <c r="R636" s="81"/>
    </row>
    <row r="637" spans="1:18" ht="1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81"/>
      <c r="J637" s="81"/>
      <c r="K637" s="81"/>
      <c r="L637" s="81"/>
      <c r="M637" s="81"/>
      <c r="N637" s="81"/>
      <c r="O637" s="15"/>
      <c r="P637" s="15"/>
      <c r="Q637" s="81"/>
      <c r="R637" s="81"/>
    </row>
    <row r="638" spans="1:18" ht="1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81"/>
      <c r="J638" s="81"/>
      <c r="K638" s="81"/>
      <c r="L638" s="81"/>
      <c r="M638" s="81"/>
      <c r="N638" s="81"/>
      <c r="O638" s="15"/>
      <c r="P638" s="15"/>
      <c r="Q638" s="81"/>
      <c r="R638" s="81"/>
    </row>
    <row r="639" spans="1:18" ht="1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81"/>
      <c r="J639" s="81"/>
      <c r="K639" s="81"/>
      <c r="L639" s="81"/>
      <c r="M639" s="81"/>
      <c r="N639" s="81"/>
      <c r="O639" s="15"/>
      <c r="P639" s="15"/>
      <c r="Q639" s="81"/>
      <c r="R639" s="81"/>
    </row>
    <row r="640" spans="1:18" ht="1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81"/>
      <c r="J640" s="81"/>
      <c r="K640" s="81"/>
      <c r="L640" s="81"/>
      <c r="M640" s="81"/>
      <c r="N640" s="81"/>
      <c r="O640" s="15"/>
      <c r="P640" s="15"/>
      <c r="Q640" s="81"/>
      <c r="R640" s="81"/>
    </row>
    <row r="641" spans="1:18" ht="1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81"/>
      <c r="J641" s="81"/>
      <c r="K641" s="81"/>
      <c r="L641" s="81"/>
      <c r="M641" s="81"/>
      <c r="N641" s="81"/>
      <c r="O641" s="15"/>
      <c r="P641" s="15"/>
      <c r="Q641" s="81"/>
      <c r="R641" s="81"/>
    </row>
    <row r="642" spans="1:18" ht="1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81"/>
      <c r="J642" s="81"/>
      <c r="K642" s="81"/>
      <c r="L642" s="81"/>
      <c r="M642" s="81"/>
      <c r="N642" s="81"/>
      <c r="O642" s="15"/>
      <c r="P642" s="15"/>
      <c r="Q642" s="81"/>
      <c r="R642" s="81"/>
    </row>
    <row r="643" spans="1:18" ht="1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81"/>
      <c r="J643" s="81"/>
      <c r="K643" s="81"/>
      <c r="L643" s="81"/>
      <c r="M643" s="81"/>
      <c r="N643" s="81"/>
      <c r="O643" s="15"/>
      <c r="P643" s="15"/>
      <c r="Q643" s="81"/>
      <c r="R643" s="81"/>
    </row>
    <row r="644" spans="1:18" ht="1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81"/>
      <c r="J644" s="81"/>
      <c r="K644" s="81"/>
      <c r="L644" s="81"/>
      <c r="M644" s="81"/>
      <c r="N644" s="81"/>
      <c r="O644" s="15"/>
      <c r="P644" s="15"/>
      <c r="Q644" s="81"/>
      <c r="R644" s="81"/>
    </row>
    <row r="645" spans="1:18" ht="1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81"/>
      <c r="J645" s="81"/>
      <c r="K645" s="81"/>
      <c r="L645" s="81"/>
      <c r="M645" s="81"/>
      <c r="N645" s="81"/>
      <c r="O645" s="15"/>
      <c r="P645" s="15"/>
      <c r="Q645" s="81"/>
      <c r="R645" s="81"/>
    </row>
    <row r="646" spans="1:18" ht="1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81"/>
      <c r="J646" s="81"/>
      <c r="K646" s="81"/>
      <c r="L646" s="81"/>
      <c r="M646" s="81"/>
      <c r="N646" s="81"/>
      <c r="O646" s="15"/>
      <c r="P646" s="15"/>
      <c r="Q646" s="81"/>
      <c r="R646" s="81"/>
    </row>
    <row r="647" spans="1:18" ht="1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81"/>
      <c r="J647" s="81"/>
      <c r="K647" s="81"/>
      <c r="L647" s="81"/>
      <c r="M647" s="81"/>
      <c r="N647" s="81"/>
      <c r="O647" s="15"/>
      <c r="P647" s="15"/>
      <c r="Q647" s="81"/>
      <c r="R647" s="81"/>
    </row>
    <row r="648" spans="1:18" ht="1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81"/>
      <c r="J648" s="81"/>
      <c r="K648" s="81"/>
      <c r="L648" s="81"/>
      <c r="M648" s="81"/>
      <c r="N648" s="81"/>
      <c r="O648" s="15"/>
      <c r="P648" s="15"/>
      <c r="Q648" s="81"/>
      <c r="R648" s="81"/>
    </row>
    <row r="649" spans="1:18" ht="1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81"/>
      <c r="J649" s="81"/>
      <c r="K649" s="81"/>
      <c r="L649" s="81"/>
      <c r="M649" s="81"/>
      <c r="N649" s="81"/>
      <c r="O649" s="15"/>
      <c r="P649" s="15"/>
      <c r="Q649" s="81"/>
      <c r="R649" s="81"/>
    </row>
    <row r="650" spans="1:18" ht="1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81"/>
      <c r="J650" s="81"/>
      <c r="K650" s="81"/>
      <c r="L650" s="81"/>
      <c r="M650" s="81"/>
      <c r="N650" s="81"/>
      <c r="O650" s="15"/>
      <c r="P650" s="15"/>
      <c r="Q650" s="81"/>
      <c r="R650" s="81"/>
    </row>
    <row r="651" spans="1:18" ht="1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81"/>
      <c r="J651" s="81"/>
      <c r="K651" s="81"/>
      <c r="L651" s="81"/>
      <c r="M651" s="81"/>
      <c r="N651" s="81"/>
      <c r="O651" s="15"/>
      <c r="P651" s="15"/>
      <c r="Q651" s="81"/>
      <c r="R651" s="81"/>
    </row>
    <row r="652" spans="1:18" ht="1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81"/>
      <c r="J652" s="81"/>
      <c r="K652" s="81"/>
      <c r="L652" s="81"/>
      <c r="M652" s="81"/>
      <c r="N652" s="81"/>
      <c r="O652" s="15"/>
      <c r="P652" s="15"/>
      <c r="Q652" s="81"/>
      <c r="R652" s="81"/>
    </row>
    <row r="653" spans="1:18" ht="1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81"/>
      <c r="J653" s="81"/>
      <c r="K653" s="81"/>
      <c r="L653" s="81"/>
      <c r="M653" s="81"/>
      <c r="N653" s="81"/>
      <c r="O653" s="15"/>
      <c r="P653" s="15"/>
      <c r="Q653" s="81"/>
      <c r="R653" s="81"/>
    </row>
    <row r="654" spans="1:18" ht="1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81"/>
      <c r="J654" s="81"/>
      <c r="K654" s="81"/>
      <c r="L654" s="81"/>
      <c r="M654" s="81"/>
      <c r="N654" s="81"/>
      <c r="O654" s="15"/>
      <c r="P654" s="15"/>
      <c r="Q654" s="81"/>
      <c r="R654" s="81"/>
    </row>
    <row r="655" spans="1:18" ht="1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81"/>
      <c r="J655" s="81"/>
      <c r="K655" s="81"/>
      <c r="L655" s="81"/>
      <c r="M655" s="81"/>
      <c r="N655" s="81"/>
      <c r="O655" s="15"/>
      <c r="P655" s="15"/>
      <c r="Q655" s="81"/>
      <c r="R655" s="81"/>
    </row>
    <row r="656" spans="1:18" ht="1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81"/>
      <c r="J656" s="81"/>
      <c r="K656" s="81"/>
      <c r="L656" s="81"/>
      <c r="M656" s="81"/>
      <c r="N656" s="81"/>
      <c r="O656" s="15"/>
      <c r="P656" s="15"/>
      <c r="Q656" s="81"/>
      <c r="R656" s="81"/>
    </row>
    <row r="657" spans="1:18" ht="1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81"/>
      <c r="J657" s="81"/>
      <c r="K657" s="81"/>
      <c r="L657" s="81"/>
      <c r="M657" s="81"/>
      <c r="N657" s="81"/>
      <c r="O657" s="15"/>
      <c r="P657" s="15"/>
      <c r="Q657" s="81"/>
      <c r="R657" s="81"/>
    </row>
    <row r="658" spans="1:18" ht="1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81"/>
      <c r="J658" s="81"/>
      <c r="K658" s="81"/>
      <c r="L658" s="81"/>
      <c r="M658" s="81"/>
      <c r="N658" s="81"/>
      <c r="O658" s="15"/>
      <c r="P658" s="15"/>
      <c r="Q658" s="81"/>
      <c r="R658" s="81"/>
    </row>
    <row r="659" spans="1:18" ht="1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81"/>
      <c r="J659" s="81"/>
      <c r="K659" s="81"/>
      <c r="L659" s="81"/>
      <c r="M659" s="81"/>
      <c r="N659" s="81"/>
      <c r="O659" s="15"/>
      <c r="P659" s="15"/>
      <c r="Q659" s="81"/>
      <c r="R659" s="81"/>
    </row>
    <row r="660" spans="1:18" ht="1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81"/>
      <c r="J660" s="81"/>
      <c r="K660" s="81"/>
      <c r="L660" s="81"/>
      <c r="M660" s="81"/>
      <c r="N660" s="81"/>
      <c r="O660" s="15"/>
      <c r="P660" s="15"/>
      <c r="Q660" s="81"/>
      <c r="R660" s="81"/>
    </row>
    <row r="661" spans="1:18" ht="1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81"/>
      <c r="J661" s="81"/>
      <c r="K661" s="81"/>
      <c r="L661" s="81"/>
      <c r="M661" s="81"/>
      <c r="N661" s="81"/>
      <c r="O661" s="15"/>
      <c r="P661" s="15"/>
      <c r="Q661" s="81"/>
      <c r="R661" s="81"/>
    </row>
    <row r="662" spans="1:18" ht="1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81"/>
      <c r="J662" s="81"/>
      <c r="K662" s="81"/>
      <c r="L662" s="81"/>
      <c r="M662" s="81"/>
      <c r="N662" s="81"/>
      <c r="O662" s="15"/>
      <c r="P662" s="15"/>
      <c r="Q662" s="81"/>
      <c r="R662" s="81"/>
    </row>
    <row r="663" spans="1:18" ht="1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81"/>
      <c r="J663" s="81"/>
      <c r="K663" s="81"/>
      <c r="L663" s="81"/>
      <c r="M663" s="81"/>
      <c r="N663" s="81"/>
      <c r="O663" s="15"/>
      <c r="P663" s="15"/>
      <c r="Q663" s="81"/>
      <c r="R663" s="81"/>
    </row>
    <row r="664" spans="1:18" ht="1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81"/>
      <c r="J664" s="81"/>
      <c r="K664" s="81"/>
      <c r="L664" s="81"/>
      <c r="M664" s="81"/>
      <c r="N664" s="81"/>
      <c r="O664" s="15"/>
      <c r="P664" s="15"/>
      <c r="Q664" s="81"/>
      <c r="R664" s="81"/>
    </row>
    <row r="665" spans="1:18" ht="1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81"/>
      <c r="J665" s="81"/>
      <c r="K665" s="81"/>
      <c r="L665" s="81"/>
      <c r="M665" s="81"/>
      <c r="N665" s="81"/>
      <c r="O665" s="15"/>
      <c r="P665" s="15"/>
      <c r="Q665" s="81"/>
      <c r="R665" s="81"/>
    </row>
    <row r="666" spans="1:18" ht="1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81"/>
      <c r="J666" s="81"/>
      <c r="K666" s="81"/>
      <c r="L666" s="81"/>
      <c r="M666" s="81"/>
      <c r="N666" s="81"/>
      <c r="O666" s="15"/>
      <c r="P666" s="15"/>
      <c r="Q666" s="81"/>
      <c r="R666" s="81"/>
    </row>
    <row r="667" spans="1:18" ht="1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81"/>
      <c r="J667" s="81"/>
      <c r="K667" s="81"/>
      <c r="L667" s="81"/>
      <c r="M667" s="81"/>
      <c r="N667" s="81"/>
      <c r="O667" s="15"/>
      <c r="P667" s="15"/>
      <c r="Q667" s="81"/>
      <c r="R667" s="81"/>
    </row>
    <row r="668" spans="1:18" ht="1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81"/>
      <c r="J668" s="81"/>
      <c r="K668" s="81"/>
      <c r="L668" s="81"/>
      <c r="M668" s="81"/>
      <c r="N668" s="81"/>
      <c r="O668" s="15"/>
      <c r="P668" s="15"/>
      <c r="Q668" s="81"/>
      <c r="R668" s="81"/>
    </row>
    <row r="669" spans="1:18" ht="1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81"/>
      <c r="J669" s="81"/>
      <c r="K669" s="81"/>
      <c r="L669" s="81"/>
      <c r="M669" s="81"/>
      <c r="N669" s="81"/>
      <c r="O669" s="15"/>
      <c r="P669" s="15"/>
      <c r="Q669" s="81"/>
      <c r="R669" s="81"/>
    </row>
    <row r="670" spans="1:18" ht="1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81"/>
      <c r="J670" s="81"/>
      <c r="K670" s="81"/>
      <c r="L670" s="81"/>
      <c r="M670" s="81"/>
      <c r="N670" s="81"/>
      <c r="O670" s="15"/>
      <c r="P670" s="15"/>
      <c r="Q670" s="81"/>
      <c r="R670" s="81"/>
    </row>
    <row r="671" spans="1:18" ht="1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81"/>
      <c r="J671" s="81"/>
      <c r="K671" s="81"/>
      <c r="L671" s="81"/>
      <c r="M671" s="81"/>
      <c r="N671" s="81"/>
      <c r="O671" s="15"/>
      <c r="P671" s="15"/>
      <c r="Q671" s="81"/>
      <c r="R671" s="81"/>
    </row>
    <row r="672" spans="1:18" ht="1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81"/>
      <c r="J672" s="81"/>
      <c r="K672" s="81"/>
      <c r="L672" s="81"/>
      <c r="M672" s="81"/>
      <c r="N672" s="81"/>
      <c r="O672" s="15"/>
      <c r="P672" s="15"/>
      <c r="Q672" s="81"/>
      <c r="R672" s="81"/>
    </row>
    <row r="673" spans="1:18" ht="1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81"/>
      <c r="J673" s="81"/>
      <c r="K673" s="81"/>
      <c r="L673" s="81"/>
      <c r="M673" s="81"/>
      <c r="N673" s="81"/>
      <c r="O673" s="15"/>
      <c r="P673" s="15"/>
      <c r="Q673" s="81"/>
      <c r="R673" s="81"/>
    </row>
    <row r="674" spans="1:18" ht="1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81"/>
      <c r="J674" s="81"/>
      <c r="K674" s="81"/>
      <c r="L674" s="81"/>
      <c r="M674" s="81"/>
      <c r="N674" s="81"/>
      <c r="O674" s="15"/>
      <c r="P674" s="15"/>
      <c r="Q674" s="81"/>
      <c r="R674" s="81"/>
    </row>
    <row r="675" spans="1:18" ht="1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81"/>
      <c r="J675" s="81"/>
      <c r="K675" s="81"/>
      <c r="L675" s="81"/>
      <c r="M675" s="81"/>
      <c r="N675" s="81"/>
      <c r="O675" s="15"/>
      <c r="P675" s="15"/>
      <c r="Q675" s="81"/>
      <c r="R675" s="81"/>
    </row>
    <row r="676" spans="1:18" ht="1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81"/>
      <c r="J676" s="81"/>
      <c r="K676" s="81"/>
      <c r="L676" s="81"/>
      <c r="M676" s="81"/>
      <c r="N676" s="81"/>
      <c r="O676" s="15"/>
      <c r="P676" s="15"/>
      <c r="Q676" s="81"/>
      <c r="R676" s="81"/>
    </row>
    <row r="677" spans="1:18" ht="1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81"/>
      <c r="J677" s="81"/>
      <c r="K677" s="81"/>
      <c r="L677" s="81"/>
      <c r="M677" s="81"/>
      <c r="N677" s="81"/>
      <c r="O677" s="15"/>
      <c r="P677" s="15"/>
      <c r="Q677" s="81"/>
      <c r="R677" s="81"/>
    </row>
    <row r="678" spans="1:18" ht="1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81"/>
      <c r="J678" s="81"/>
      <c r="K678" s="81"/>
      <c r="L678" s="81"/>
      <c r="M678" s="81"/>
      <c r="N678" s="81"/>
      <c r="O678" s="15"/>
      <c r="P678" s="15"/>
      <c r="Q678" s="81"/>
      <c r="R678" s="81"/>
    </row>
    <row r="679" spans="1:18" ht="1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81"/>
      <c r="J679" s="81"/>
      <c r="K679" s="81"/>
      <c r="L679" s="81"/>
      <c r="M679" s="81"/>
      <c r="N679" s="81"/>
      <c r="O679" s="15"/>
      <c r="P679" s="15"/>
      <c r="Q679" s="81"/>
      <c r="R679" s="81"/>
    </row>
    <row r="680" spans="1:18" ht="1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81"/>
      <c r="J680" s="81"/>
      <c r="K680" s="81"/>
      <c r="L680" s="81"/>
      <c r="M680" s="81"/>
      <c r="N680" s="81"/>
      <c r="O680" s="15"/>
      <c r="P680" s="15"/>
      <c r="Q680" s="81"/>
      <c r="R680" s="81"/>
    </row>
    <row r="681" spans="1:18" ht="1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81"/>
      <c r="J681" s="81"/>
      <c r="K681" s="81"/>
      <c r="L681" s="81"/>
      <c r="M681" s="81"/>
      <c r="N681" s="81"/>
      <c r="O681" s="15"/>
      <c r="P681" s="15"/>
      <c r="Q681" s="81"/>
      <c r="R681" s="81"/>
    </row>
    <row r="682" spans="1:18" ht="1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81"/>
      <c r="J682" s="81"/>
      <c r="K682" s="81"/>
      <c r="L682" s="81"/>
      <c r="M682" s="81"/>
      <c r="N682" s="81"/>
      <c r="O682" s="15"/>
      <c r="P682" s="15"/>
      <c r="Q682" s="81"/>
      <c r="R682" s="81"/>
    </row>
    <row r="683" spans="1:18" ht="1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81"/>
      <c r="J683" s="81"/>
      <c r="K683" s="81"/>
      <c r="L683" s="81"/>
      <c r="M683" s="81"/>
      <c r="N683" s="81"/>
      <c r="O683" s="15"/>
      <c r="P683" s="15"/>
      <c r="Q683" s="81"/>
      <c r="R683" s="81"/>
    </row>
    <row r="684" spans="1:18" ht="1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81"/>
      <c r="J684" s="81"/>
      <c r="K684" s="81"/>
      <c r="L684" s="81"/>
      <c r="M684" s="81"/>
      <c r="N684" s="81"/>
      <c r="O684" s="15"/>
      <c r="P684" s="15"/>
      <c r="Q684" s="81"/>
      <c r="R684" s="81"/>
    </row>
    <row r="685" spans="1:18" ht="1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81"/>
      <c r="J685" s="81"/>
      <c r="K685" s="81"/>
      <c r="L685" s="81"/>
      <c r="M685" s="81"/>
      <c r="N685" s="81"/>
      <c r="O685" s="15"/>
      <c r="P685" s="15"/>
      <c r="Q685" s="81"/>
      <c r="R685" s="81"/>
    </row>
    <row r="686" spans="1:18" ht="1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81"/>
      <c r="J686" s="81"/>
      <c r="K686" s="81"/>
      <c r="L686" s="81"/>
      <c r="M686" s="81"/>
      <c r="N686" s="81"/>
      <c r="O686" s="15"/>
      <c r="P686" s="15"/>
      <c r="Q686" s="81"/>
      <c r="R686" s="81"/>
    </row>
    <row r="687" spans="1:18" ht="1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81"/>
      <c r="J687" s="81"/>
      <c r="K687" s="81"/>
      <c r="L687" s="81"/>
      <c r="M687" s="81"/>
      <c r="N687" s="81"/>
      <c r="O687" s="15"/>
      <c r="P687" s="15"/>
      <c r="Q687" s="81"/>
      <c r="R687" s="81"/>
    </row>
    <row r="688" spans="1:18" ht="1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81"/>
      <c r="J688" s="81"/>
      <c r="K688" s="81"/>
      <c r="L688" s="81"/>
      <c r="M688" s="81"/>
      <c r="N688" s="81"/>
      <c r="O688" s="15"/>
      <c r="P688" s="15"/>
      <c r="Q688" s="81"/>
      <c r="R688" s="81"/>
    </row>
    <row r="689" spans="1:18" ht="1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81"/>
      <c r="J689" s="81"/>
      <c r="K689" s="81"/>
      <c r="L689" s="81"/>
      <c r="M689" s="81"/>
      <c r="N689" s="81"/>
      <c r="O689" s="15"/>
      <c r="P689" s="15"/>
      <c r="Q689" s="81"/>
      <c r="R689" s="81"/>
    </row>
    <row r="690" spans="1:18" ht="1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81"/>
      <c r="J690" s="81"/>
      <c r="K690" s="81"/>
      <c r="L690" s="81"/>
      <c r="M690" s="81"/>
      <c r="N690" s="81"/>
      <c r="O690" s="15"/>
      <c r="P690" s="15"/>
      <c r="Q690" s="81"/>
      <c r="R690" s="81"/>
    </row>
    <row r="691" spans="1:18" ht="1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81"/>
      <c r="J691" s="81"/>
      <c r="K691" s="81"/>
      <c r="L691" s="81"/>
      <c r="M691" s="81"/>
      <c r="N691" s="81"/>
      <c r="O691" s="15"/>
      <c r="P691" s="15"/>
      <c r="Q691" s="81"/>
      <c r="R691" s="81"/>
    </row>
    <row r="692" spans="1:18" ht="1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81"/>
      <c r="J692" s="81"/>
      <c r="K692" s="81"/>
      <c r="L692" s="81"/>
      <c r="M692" s="81"/>
      <c r="N692" s="81"/>
      <c r="O692" s="15"/>
      <c r="P692" s="15"/>
      <c r="Q692" s="81"/>
      <c r="R692" s="81"/>
    </row>
    <row r="693" spans="1:18" ht="1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81"/>
      <c r="J693" s="81"/>
      <c r="K693" s="81"/>
      <c r="L693" s="81"/>
      <c r="M693" s="81"/>
      <c r="N693" s="81"/>
      <c r="O693" s="15"/>
      <c r="P693" s="15"/>
      <c r="Q693" s="81"/>
      <c r="R693" s="81"/>
    </row>
    <row r="694" spans="1:18" ht="1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81"/>
      <c r="J694" s="81"/>
      <c r="K694" s="81"/>
      <c r="L694" s="81"/>
      <c r="M694" s="81"/>
      <c r="N694" s="81"/>
      <c r="O694" s="15"/>
      <c r="P694" s="15"/>
      <c r="Q694" s="81"/>
      <c r="R694" s="81"/>
    </row>
    <row r="695" spans="1:18" ht="1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81"/>
      <c r="J695" s="81"/>
      <c r="K695" s="81"/>
      <c r="L695" s="81"/>
      <c r="M695" s="81"/>
      <c r="N695" s="81"/>
      <c r="O695" s="15"/>
      <c r="P695" s="15"/>
      <c r="Q695" s="81"/>
      <c r="R695" s="81"/>
    </row>
    <row r="696" spans="1:18" ht="1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81"/>
      <c r="J696" s="81"/>
      <c r="K696" s="81"/>
      <c r="L696" s="81"/>
      <c r="M696" s="81"/>
      <c r="N696" s="81"/>
      <c r="O696" s="15"/>
      <c r="P696" s="15"/>
      <c r="Q696" s="81"/>
      <c r="R696" s="81"/>
    </row>
    <row r="697" spans="1:18" ht="1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81"/>
      <c r="J697" s="81"/>
      <c r="K697" s="81"/>
      <c r="L697" s="81"/>
      <c r="M697" s="81"/>
      <c r="N697" s="81"/>
      <c r="O697" s="15"/>
      <c r="P697" s="15"/>
      <c r="Q697" s="81"/>
      <c r="R697" s="81"/>
    </row>
    <row r="698" spans="1:18" ht="1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81"/>
      <c r="J698" s="81"/>
      <c r="K698" s="81"/>
      <c r="L698" s="81"/>
      <c r="M698" s="81"/>
      <c r="N698" s="81"/>
      <c r="O698" s="15"/>
      <c r="P698" s="15"/>
      <c r="Q698" s="81"/>
      <c r="R698" s="81"/>
    </row>
    <row r="699" spans="1:18" ht="1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81"/>
      <c r="J699" s="81"/>
      <c r="K699" s="81"/>
      <c r="L699" s="81"/>
      <c r="M699" s="81"/>
      <c r="N699" s="81"/>
      <c r="O699" s="15"/>
      <c r="P699" s="15"/>
      <c r="Q699" s="81"/>
      <c r="R699" s="81"/>
    </row>
    <row r="700" spans="1:18" ht="1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81"/>
      <c r="J700" s="81"/>
      <c r="K700" s="81"/>
      <c r="L700" s="81"/>
      <c r="M700" s="81"/>
      <c r="N700" s="81"/>
      <c r="O700" s="15"/>
      <c r="P700" s="15"/>
      <c r="Q700" s="81"/>
      <c r="R700" s="81"/>
    </row>
    <row r="701" spans="1:18" ht="1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81"/>
      <c r="J701" s="81"/>
      <c r="K701" s="81"/>
      <c r="L701" s="81"/>
      <c r="M701" s="81"/>
      <c r="N701" s="81"/>
      <c r="O701" s="15"/>
      <c r="P701" s="15"/>
      <c r="Q701" s="81"/>
      <c r="R701" s="81"/>
    </row>
    <row r="702" spans="1:18" ht="1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81"/>
      <c r="J702" s="81"/>
      <c r="K702" s="81"/>
      <c r="L702" s="81"/>
      <c r="M702" s="81"/>
      <c r="N702" s="81"/>
      <c r="O702" s="15"/>
      <c r="P702" s="15"/>
      <c r="Q702" s="81"/>
      <c r="R702" s="81"/>
    </row>
    <row r="703" spans="1:18" ht="1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81"/>
      <c r="J703" s="81"/>
      <c r="K703" s="81"/>
      <c r="L703" s="81"/>
      <c r="M703" s="81"/>
      <c r="N703" s="81"/>
      <c r="O703" s="15"/>
      <c r="P703" s="15"/>
      <c r="Q703" s="81"/>
      <c r="R703" s="81"/>
    </row>
    <row r="704" spans="1:18" ht="1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81"/>
      <c r="J704" s="81"/>
      <c r="K704" s="81"/>
      <c r="L704" s="81"/>
      <c r="M704" s="81"/>
      <c r="N704" s="81"/>
      <c r="O704" s="15"/>
      <c r="P704" s="15"/>
      <c r="Q704" s="81"/>
      <c r="R704" s="81"/>
    </row>
    <row r="705" spans="1:18" ht="1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81"/>
      <c r="J705" s="81"/>
      <c r="K705" s="81"/>
      <c r="L705" s="81"/>
      <c r="M705" s="81"/>
      <c r="N705" s="81"/>
      <c r="O705" s="15"/>
      <c r="P705" s="15"/>
      <c r="Q705" s="81"/>
      <c r="R705" s="81"/>
    </row>
    <row r="706" spans="1:18" ht="1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81"/>
      <c r="J706" s="81"/>
      <c r="K706" s="81"/>
      <c r="L706" s="81"/>
      <c r="M706" s="81"/>
      <c r="N706" s="81"/>
      <c r="O706" s="15"/>
      <c r="P706" s="15"/>
      <c r="Q706" s="81"/>
      <c r="R706" s="81"/>
    </row>
    <row r="707" spans="1:18" ht="1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81"/>
      <c r="J707" s="81"/>
      <c r="K707" s="81"/>
      <c r="L707" s="81"/>
      <c r="M707" s="81"/>
      <c r="N707" s="81"/>
      <c r="O707" s="15"/>
      <c r="P707" s="15"/>
      <c r="Q707" s="81"/>
      <c r="R707" s="81"/>
    </row>
    <row r="708" spans="1:18" ht="1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81"/>
      <c r="J708" s="81"/>
      <c r="K708" s="81"/>
      <c r="L708" s="81"/>
      <c r="M708" s="81"/>
      <c r="N708" s="81"/>
      <c r="O708" s="15"/>
      <c r="P708" s="15"/>
      <c r="Q708" s="81"/>
      <c r="R708" s="81"/>
    </row>
    <row r="709" spans="1:18" ht="1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81"/>
      <c r="J709" s="81"/>
      <c r="K709" s="81"/>
      <c r="L709" s="81"/>
      <c r="M709" s="81"/>
      <c r="N709" s="81"/>
      <c r="O709" s="15"/>
      <c r="P709" s="15"/>
      <c r="Q709" s="81"/>
      <c r="R709" s="81"/>
    </row>
    <row r="710" spans="1:18" ht="1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81"/>
      <c r="J710" s="81"/>
      <c r="K710" s="81"/>
      <c r="L710" s="81"/>
      <c r="M710" s="81"/>
      <c r="N710" s="81"/>
      <c r="O710" s="15"/>
      <c r="P710" s="15"/>
      <c r="Q710" s="81"/>
      <c r="R710" s="81"/>
    </row>
    <row r="711" spans="1:18" ht="1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81"/>
      <c r="J711" s="81"/>
      <c r="K711" s="81"/>
      <c r="L711" s="81"/>
      <c r="M711" s="81"/>
      <c r="N711" s="81"/>
      <c r="O711" s="15"/>
      <c r="P711" s="15"/>
      <c r="Q711" s="81"/>
      <c r="R711" s="81"/>
    </row>
    <row r="712" spans="1:18" ht="1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81"/>
      <c r="J712" s="81"/>
      <c r="K712" s="81"/>
      <c r="L712" s="81"/>
      <c r="M712" s="81"/>
      <c r="N712" s="81"/>
      <c r="O712" s="15"/>
      <c r="P712" s="15"/>
      <c r="Q712" s="81"/>
      <c r="R712" s="81"/>
    </row>
    <row r="713" spans="1:18" ht="1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81"/>
      <c r="J713" s="81"/>
      <c r="K713" s="81"/>
      <c r="L713" s="81"/>
      <c r="M713" s="81"/>
      <c r="N713" s="81"/>
      <c r="O713" s="15"/>
      <c r="P713" s="15"/>
      <c r="Q713" s="81"/>
      <c r="R713" s="81"/>
    </row>
    <row r="714" spans="1:18" ht="1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81"/>
      <c r="J714" s="81"/>
      <c r="K714" s="81"/>
      <c r="L714" s="81"/>
      <c r="M714" s="81"/>
      <c r="N714" s="81"/>
      <c r="O714" s="15"/>
      <c r="P714" s="15"/>
      <c r="Q714" s="81"/>
      <c r="R714" s="81"/>
    </row>
    <row r="715" spans="1:18" ht="1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81"/>
      <c r="J715" s="81"/>
      <c r="K715" s="81"/>
      <c r="L715" s="81"/>
      <c r="M715" s="81"/>
      <c r="N715" s="81"/>
      <c r="O715" s="15"/>
      <c r="P715" s="15"/>
      <c r="Q715" s="81"/>
      <c r="R715" s="81"/>
    </row>
    <row r="716" spans="1:18" ht="1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81"/>
      <c r="J716" s="81"/>
      <c r="K716" s="81"/>
      <c r="L716" s="81"/>
      <c r="M716" s="81"/>
      <c r="N716" s="81"/>
      <c r="O716" s="15"/>
      <c r="P716" s="15"/>
      <c r="Q716" s="81"/>
      <c r="R716" s="81"/>
    </row>
    <row r="717" spans="1:18" ht="1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81"/>
      <c r="J717" s="81"/>
      <c r="K717" s="81"/>
      <c r="L717" s="81"/>
      <c r="M717" s="81"/>
      <c r="N717" s="81"/>
      <c r="O717" s="15"/>
      <c r="P717" s="15"/>
      <c r="Q717" s="81"/>
      <c r="R717" s="81"/>
    </row>
    <row r="718" spans="1:18" ht="1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81"/>
      <c r="J718" s="81"/>
      <c r="K718" s="81"/>
      <c r="L718" s="81"/>
      <c r="M718" s="81"/>
      <c r="N718" s="81"/>
      <c r="O718" s="15"/>
      <c r="P718" s="15"/>
      <c r="Q718" s="81"/>
      <c r="R718" s="81"/>
    </row>
    <row r="719" spans="1:18" ht="1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81"/>
      <c r="J719" s="81"/>
      <c r="K719" s="81"/>
      <c r="L719" s="81"/>
      <c r="M719" s="81"/>
      <c r="N719" s="81"/>
      <c r="O719" s="15"/>
      <c r="P719" s="15"/>
      <c r="Q719" s="81"/>
      <c r="R719" s="81"/>
    </row>
    <row r="720" spans="1:18" ht="1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81"/>
      <c r="J720" s="81"/>
      <c r="K720" s="81"/>
      <c r="L720" s="81"/>
      <c r="M720" s="81"/>
      <c r="N720" s="81"/>
      <c r="O720" s="15"/>
      <c r="P720" s="15"/>
      <c r="Q720" s="81"/>
      <c r="R720" s="81"/>
    </row>
    <row r="721" spans="1:18" ht="1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81"/>
      <c r="J721" s="81"/>
      <c r="K721" s="81"/>
      <c r="L721" s="81"/>
      <c r="M721" s="81"/>
      <c r="N721" s="81"/>
      <c r="O721" s="15"/>
      <c r="P721" s="15"/>
      <c r="Q721" s="81"/>
      <c r="R721" s="81"/>
    </row>
    <row r="722" spans="1:18" ht="1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81"/>
      <c r="J722" s="81"/>
      <c r="K722" s="81"/>
      <c r="L722" s="81"/>
      <c r="M722" s="81"/>
      <c r="N722" s="81"/>
      <c r="O722" s="15"/>
      <c r="P722" s="15"/>
      <c r="Q722" s="81"/>
      <c r="R722" s="81"/>
    </row>
    <row r="723" spans="1:18" ht="1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81"/>
      <c r="J723" s="81"/>
      <c r="K723" s="81"/>
      <c r="L723" s="81"/>
      <c r="M723" s="81"/>
      <c r="N723" s="81"/>
      <c r="O723" s="15"/>
      <c r="P723" s="15"/>
      <c r="Q723" s="81"/>
      <c r="R723" s="81"/>
    </row>
    <row r="724" spans="1:18" ht="1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81"/>
      <c r="J724" s="81"/>
      <c r="K724" s="81"/>
      <c r="L724" s="81"/>
      <c r="M724" s="81"/>
      <c r="N724" s="81"/>
      <c r="O724" s="15"/>
      <c r="P724" s="15"/>
      <c r="Q724" s="81"/>
      <c r="R724" s="81"/>
    </row>
    <row r="725" spans="1:18" ht="1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81"/>
      <c r="J725" s="81"/>
      <c r="K725" s="81"/>
      <c r="L725" s="81"/>
      <c r="M725" s="81"/>
      <c r="N725" s="81"/>
      <c r="O725" s="15"/>
      <c r="P725" s="15"/>
      <c r="Q725" s="81"/>
      <c r="R725" s="81"/>
    </row>
    <row r="726" spans="1:18" ht="1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81"/>
      <c r="J726" s="81"/>
      <c r="K726" s="81"/>
      <c r="L726" s="81"/>
      <c r="M726" s="81"/>
      <c r="N726" s="81"/>
      <c r="O726" s="15"/>
      <c r="P726" s="15"/>
      <c r="Q726" s="81"/>
      <c r="R726" s="81"/>
    </row>
    <row r="727" spans="1:18" ht="1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81"/>
      <c r="J727" s="81"/>
      <c r="K727" s="81"/>
      <c r="L727" s="81"/>
      <c r="M727" s="81"/>
      <c r="N727" s="81"/>
      <c r="O727" s="15"/>
      <c r="P727" s="15"/>
      <c r="Q727" s="81"/>
      <c r="R727" s="81"/>
    </row>
    <row r="728" spans="1:18" ht="1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81"/>
      <c r="J728" s="81"/>
      <c r="K728" s="81"/>
      <c r="L728" s="81"/>
      <c r="M728" s="81"/>
      <c r="N728" s="81"/>
      <c r="O728" s="15"/>
      <c r="P728" s="15"/>
      <c r="Q728" s="81"/>
      <c r="R728" s="81"/>
    </row>
    <row r="729" spans="1:18" ht="1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81"/>
      <c r="J729" s="81"/>
      <c r="K729" s="81"/>
      <c r="L729" s="81"/>
      <c r="M729" s="81"/>
      <c r="N729" s="81"/>
      <c r="O729" s="15"/>
      <c r="P729" s="15"/>
      <c r="Q729" s="81"/>
      <c r="R729" s="81"/>
    </row>
    <row r="730" spans="1:18" ht="1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81"/>
      <c r="J730" s="81"/>
      <c r="K730" s="81"/>
      <c r="L730" s="81"/>
      <c r="M730" s="81"/>
      <c r="N730" s="81"/>
      <c r="O730" s="15"/>
      <c r="P730" s="15"/>
      <c r="Q730" s="81"/>
      <c r="R730" s="81"/>
    </row>
    <row r="731" spans="1:18" ht="1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81"/>
      <c r="J731" s="81"/>
      <c r="K731" s="81"/>
      <c r="L731" s="81"/>
      <c r="M731" s="81"/>
      <c r="N731" s="81"/>
      <c r="O731" s="15"/>
      <c r="P731" s="15"/>
      <c r="Q731" s="81"/>
      <c r="R731" s="81"/>
    </row>
    <row r="732" spans="1:18" ht="1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81"/>
      <c r="J732" s="81"/>
      <c r="K732" s="81"/>
      <c r="L732" s="81"/>
      <c r="M732" s="81"/>
      <c r="N732" s="81"/>
      <c r="O732" s="15"/>
      <c r="P732" s="15"/>
      <c r="Q732" s="81"/>
      <c r="R732" s="81"/>
    </row>
    <row r="733" spans="1:18" ht="1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81"/>
      <c r="J733" s="81"/>
      <c r="K733" s="81"/>
      <c r="L733" s="81"/>
      <c r="M733" s="81"/>
      <c r="N733" s="81"/>
      <c r="O733" s="15"/>
      <c r="P733" s="15"/>
      <c r="Q733" s="81"/>
      <c r="R733" s="81"/>
    </row>
    <row r="734" spans="1:18" ht="1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81"/>
      <c r="J734" s="81"/>
      <c r="K734" s="81"/>
      <c r="L734" s="81"/>
      <c r="M734" s="81"/>
      <c r="N734" s="81"/>
      <c r="O734" s="15"/>
      <c r="P734" s="15"/>
      <c r="Q734" s="81"/>
      <c r="R734" s="81"/>
    </row>
    <row r="735" spans="1:18" ht="1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81"/>
      <c r="J735" s="81"/>
      <c r="K735" s="81"/>
      <c r="L735" s="81"/>
      <c r="M735" s="81"/>
      <c r="N735" s="81"/>
      <c r="O735" s="15"/>
      <c r="P735" s="15"/>
      <c r="Q735" s="81"/>
      <c r="R735" s="81"/>
    </row>
    <row r="736" spans="1:18" ht="1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81"/>
      <c r="J736" s="81"/>
      <c r="K736" s="81"/>
      <c r="L736" s="81"/>
      <c r="M736" s="81"/>
      <c r="N736" s="81"/>
      <c r="O736" s="15"/>
      <c r="P736" s="15"/>
      <c r="Q736" s="81"/>
      <c r="R736" s="81"/>
    </row>
    <row r="737" spans="1:18" ht="1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81"/>
      <c r="J737" s="81"/>
      <c r="K737" s="81"/>
      <c r="L737" s="81"/>
      <c r="M737" s="81"/>
      <c r="N737" s="81"/>
      <c r="O737" s="15"/>
      <c r="P737" s="15"/>
      <c r="Q737" s="81"/>
      <c r="R737" s="81"/>
    </row>
    <row r="738" spans="1:18" ht="1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81"/>
      <c r="J738" s="81"/>
      <c r="K738" s="81"/>
      <c r="L738" s="81"/>
      <c r="M738" s="81"/>
      <c r="N738" s="81"/>
      <c r="O738" s="15"/>
      <c r="P738" s="15"/>
      <c r="Q738" s="81"/>
      <c r="R738" s="81"/>
    </row>
    <row r="739" spans="1:18" ht="1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81"/>
      <c r="J739" s="81"/>
      <c r="K739" s="81"/>
      <c r="L739" s="81"/>
      <c r="M739" s="81"/>
      <c r="N739" s="81"/>
      <c r="O739" s="15"/>
      <c r="P739" s="15"/>
      <c r="Q739" s="81"/>
      <c r="R739" s="81"/>
    </row>
    <row r="740" spans="1:18" ht="1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81"/>
      <c r="J740" s="81"/>
      <c r="K740" s="81"/>
      <c r="L740" s="81"/>
      <c r="M740" s="81"/>
      <c r="N740" s="81"/>
      <c r="O740" s="15"/>
      <c r="P740" s="15"/>
      <c r="Q740" s="81"/>
      <c r="R740" s="81"/>
    </row>
    <row r="741" spans="1:18" ht="1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81"/>
      <c r="J741" s="81"/>
      <c r="K741" s="81"/>
      <c r="L741" s="81"/>
      <c r="M741" s="81"/>
      <c r="N741" s="81"/>
      <c r="O741" s="15"/>
      <c r="P741" s="15"/>
      <c r="Q741" s="81"/>
      <c r="R741" s="81"/>
    </row>
    <row r="742" spans="1:18" ht="1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81"/>
      <c r="J742" s="81"/>
      <c r="K742" s="81"/>
      <c r="L742" s="81"/>
      <c r="M742" s="81"/>
      <c r="N742" s="81"/>
      <c r="O742" s="15"/>
      <c r="P742" s="15"/>
      <c r="Q742" s="81"/>
      <c r="R742" s="81"/>
    </row>
    <row r="743" spans="1:18" ht="1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81"/>
      <c r="J743" s="81"/>
      <c r="K743" s="81"/>
      <c r="L743" s="81"/>
      <c r="M743" s="81"/>
      <c r="N743" s="81"/>
      <c r="O743" s="15"/>
      <c r="P743" s="15"/>
      <c r="Q743" s="81"/>
      <c r="R743" s="81"/>
    </row>
    <row r="744" spans="1:18" ht="1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81"/>
      <c r="J744" s="81"/>
      <c r="K744" s="81"/>
      <c r="L744" s="81"/>
      <c r="M744" s="81"/>
      <c r="N744" s="81"/>
      <c r="O744" s="15"/>
      <c r="P744" s="15"/>
      <c r="Q744" s="81"/>
      <c r="R744" s="81"/>
    </row>
    <row r="745" spans="1:18" ht="1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81"/>
      <c r="J745" s="81"/>
      <c r="K745" s="81"/>
      <c r="L745" s="81"/>
      <c r="M745" s="81"/>
      <c r="N745" s="81"/>
      <c r="O745" s="15"/>
      <c r="P745" s="15"/>
      <c r="Q745" s="81"/>
      <c r="R745" s="81"/>
    </row>
    <row r="746" spans="1:18" ht="1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81"/>
      <c r="J746" s="81"/>
      <c r="K746" s="81"/>
      <c r="L746" s="81"/>
      <c r="M746" s="81"/>
      <c r="N746" s="81"/>
      <c r="O746" s="15"/>
      <c r="P746" s="15"/>
      <c r="Q746" s="81"/>
      <c r="R746" s="81"/>
    </row>
    <row r="747" spans="1:18" ht="1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81"/>
      <c r="J747" s="81"/>
      <c r="K747" s="81"/>
      <c r="L747" s="81"/>
      <c r="M747" s="81"/>
      <c r="N747" s="81"/>
      <c r="O747" s="15"/>
      <c r="P747" s="15"/>
      <c r="Q747" s="81"/>
      <c r="R747" s="81"/>
    </row>
    <row r="748" spans="1:18" ht="1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81"/>
      <c r="J748" s="81"/>
      <c r="K748" s="81"/>
      <c r="L748" s="81"/>
      <c r="M748" s="81"/>
      <c r="N748" s="81"/>
      <c r="O748" s="15"/>
      <c r="P748" s="15"/>
      <c r="Q748" s="81"/>
      <c r="R748" s="81"/>
    </row>
    <row r="749" spans="1:18" ht="1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81"/>
      <c r="J749" s="81"/>
      <c r="K749" s="81"/>
      <c r="L749" s="81"/>
      <c r="M749" s="81"/>
      <c r="N749" s="81"/>
      <c r="O749" s="15"/>
      <c r="P749" s="15"/>
      <c r="Q749" s="81"/>
      <c r="R749" s="81"/>
    </row>
    <row r="750" spans="1:18" ht="1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81"/>
      <c r="J750" s="81"/>
      <c r="K750" s="81"/>
      <c r="L750" s="81"/>
      <c r="M750" s="81"/>
      <c r="N750" s="81"/>
      <c r="O750" s="15"/>
      <c r="P750" s="15"/>
      <c r="Q750" s="81"/>
      <c r="R750" s="81"/>
    </row>
    <row r="751" spans="1:18" ht="1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81"/>
      <c r="J751" s="81"/>
      <c r="K751" s="81"/>
      <c r="L751" s="81"/>
      <c r="M751" s="81"/>
      <c r="N751" s="81"/>
      <c r="O751" s="15"/>
      <c r="P751" s="15"/>
      <c r="Q751" s="81"/>
      <c r="R751" s="81"/>
    </row>
    <row r="752" spans="1:18" ht="1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81"/>
      <c r="J752" s="81"/>
      <c r="K752" s="81"/>
      <c r="L752" s="81"/>
      <c r="M752" s="81"/>
      <c r="N752" s="81"/>
      <c r="O752" s="15"/>
      <c r="P752" s="15"/>
      <c r="Q752" s="81"/>
      <c r="R752" s="81"/>
    </row>
    <row r="753" spans="1:18" ht="1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81"/>
      <c r="J753" s="81"/>
      <c r="K753" s="81"/>
      <c r="L753" s="81"/>
      <c r="M753" s="81"/>
      <c r="N753" s="81"/>
      <c r="O753" s="15"/>
      <c r="P753" s="15"/>
      <c r="Q753" s="81"/>
      <c r="R753" s="81"/>
    </row>
    <row r="754" spans="1:18" ht="1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81"/>
      <c r="J754" s="81"/>
      <c r="K754" s="81"/>
      <c r="L754" s="81"/>
      <c r="M754" s="81"/>
      <c r="N754" s="81"/>
      <c r="O754" s="15"/>
      <c r="P754" s="15"/>
      <c r="Q754" s="81"/>
      <c r="R754" s="81"/>
    </row>
    <row r="755" spans="1:18" ht="1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81"/>
      <c r="J755" s="81"/>
      <c r="K755" s="81"/>
      <c r="L755" s="81"/>
      <c r="M755" s="81"/>
      <c r="N755" s="81"/>
      <c r="O755" s="15"/>
      <c r="P755" s="15"/>
      <c r="Q755" s="81"/>
      <c r="R755" s="81"/>
    </row>
    <row r="756" spans="1:18" ht="1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81"/>
      <c r="J756" s="81"/>
      <c r="K756" s="81"/>
      <c r="L756" s="81"/>
      <c r="M756" s="81"/>
      <c r="N756" s="81"/>
      <c r="O756" s="15"/>
      <c r="P756" s="15"/>
      <c r="Q756" s="81"/>
      <c r="R756" s="81"/>
    </row>
    <row r="757" spans="1:18" ht="1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81"/>
      <c r="J757" s="81"/>
      <c r="K757" s="81"/>
      <c r="L757" s="81"/>
      <c r="M757" s="81"/>
      <c r="N757" s="81"/>
      <c r="O757" s="15"/>
      <c r="P757" s="15"/>
      <c r="Q757" s="81"/>
      <c r="R757" s="81"/>
    </row>
    <row r="758" spans="1:18" ht="1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81"/>
      <c r="J758" s="81"/>
      <c r="K758" s="81"/>
      <c r="L758" s="81"/>
      <c r="M758" s="81"/>
      <c r="N758" s="81"/>
      <c r="O758" s="15"/>
      <c r="P758" s="15"/>
      <c r="Q758" s="81"/>
      <c r="R758" s="81"/>
    </row>
    <row r="759" spans="1:18" ht="1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81"/>
      <c r="J759" s="81"/>
      <c r="K759" s="81"/>
      <c r="L759" s="81"/>
      <c r="M759" s="81"/>
      <c r="N759" s="81"/>
      <c r="O759" s="15"/>
      <c r="P759" s="15"/>
      <c r="Q759" s="81"/>
      <c r="R759" s="81"/>
    </row>
    <row r="760" spans="1:18" ht="1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81"/>
      <c r="J760" s="81"/>
      <c r="K760" s="81"/>
      <c r="L760" s="81"/>
      <c r="M760" s="81"/>
      <c r="N760" s="81"/>
      <c r="O760" s="15"/>
      <c r="P760" s="15"/>
      <c r="Q760" s="81"/>
      <c r="R760" s="81"/>
    </row>
    <row r="761" spans="1:18" ht="1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81"/>
      <c r="J761" s="81"/>
      <c r="K761" s="81"/>
      <c r="L761" s="81"/>
      <c r="M761" s="81"/>
      <c r="N761" s="81"/>
      <c r="O761" s="15"/>
      <c r="P761" s="15"/>
      <c r="Q761" s="81"/>
      <c r="R761" s="81"/>
    </row>
    <row r="762" spans="1:18" ht="1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81"/>
      <c r="J762" s="81"/>
      <c r="K762" s="81"/>
      <c r="L762" s="81"/>
      <c r="M762" s="81"/>
      <c r="N762" s="81"/>
      <c r="O762" s="15"/>
      <c r="P762" s="15"/>
      <c r="Q762" s="81"/>
      <c r="R762" s="81"/>
    </row>
    <row r="763" spans="1:18" ht="1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81"/>
      <c r="J763" s="81"/>
      <c r="K763" s="81"/>
      <c r="L763" s="81"/>
      <c r="M763" s="81"/>
      <c r="N763" s="81"/>
      <c r="O763" s="15"/>
      <c r="P763" s="15"/>
      <c r="Q763" s="81"/>
      <c r="R763" s="81"/>
    </row>
    <row r="764" spans="1:18" ht="1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81"/>
      <c r="J764" s="81"/>
      <c r="K764" s="81"/>
      <c r="L764" s="81"/>
      <c r="M764" s="81"/>
      <c r="N764" s="81"/>
      <c r="O764" s="15"/>
      <c r="P764" s="15"/>
      <c r="Q764" s="81"/>
      <c r="R764" s="81"/>
    </row>
    <row r="765" spans="1:18" ht="1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81"/>
      <c r="J765" s="81"/>
      <c r="K765" s="81"/>
      <c r="L765" s="81"/>
      <c r="M765" s="81"/>
      <c r="N765" s="81"/>
      <c r="O765" s="15"/>
      <c r="P765" s="15"/>
      <c r="Q765" s="81"/>
      <c r="R765" s="81"/>
    </row>
    <row r="766" spans="1:18" ht="1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81"/>
      <c r="J766" s="81"/>
      <c r="K766" s="81"/>
      <c r="L766" s="81"/>
      <c r="M766" s="81"/>
      <c r="N766" s="81"/>
      <c r="O766" s="15"/>
      <c r="P766" s="15"/>
      <c r="Q766" s="81"/>
      <c r="R766" s="81"/>
    </row>
    <row r="767" spans="1:18" ht="1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81"/>
      <c r="J767" s="81"/>
      <c r="K767" s="81"/>
      <c r="L767" s="81"/>
      <c r="M767" s="81"/>
      <c r="N767" s="81"/>
      <c r="O767" s="15"/>
      <c r="P767" s="15"/>
      <c r="Q767" s="81"/>
      <c r="R767" s="81"/>
    </row>
    <row r="768" spans="1:18" ht="1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81"/>
      <c r="J768" s="81"/>
      <c r="K768" s="81"/>
      <c r="L768" s="81"/>
      <c r="M768" s="81"/>
      <c r="N768" s="81"/>
      <c r="O768" s="15"/>
      <c r="P768" s="15"/>
      <c r="Q768" s="81"/>
      <c r="R768" s="81"/>
    </row>
    <row r="769" spans="1:18" ht="1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81"/>
      <c r="J769" s="81"/>
      <c r="K769" s="81"/>
      <c r="L769" s="81"/>
      <c r="M769" s="81"/>
      <c r="N769" s="81"/>
      <c r="O769" s="15"/>
      <c r="P769" s="15"/>
      <c r="Q769" s="81"/>
      <c r="R769" s="81"/>
    </row>
    <row r="770" spans="1:18" ht="1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81"/>
      <c r="J770" s="81"/>
      <c r="K770" s="81"/>
      <c r="L770" s="81"/>
      <c r="M770" s="81"/>
      <c r="N770" s="81"/>
      <c r="O770" s="15"/>
      <c r="P770" s="15"/>
      <c r="Q770" s="81"/>
      <c r="R770" s="81"/>
    </row>
    <row r="771" spans="1:18" ht="1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81"/>
      <c r="J771" s="81"/>
      <c r="K771" s="81"/>
      <c r="L771" s="81"/>
      <c r="M771" s="81"/>
      <c r="N771" s="81"/>
      <c r="O771" s="15"/>
      <c r="P771" s="15"/>
      <c r="Q771" s="81"/>
      <c r="R771" s="81"/>
    </row>
    <row r="772" spans="1:18" ht="1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81"/>
      <c r="J772" s="81"/>
      <c r="K772" s="81"/>
      <c r="L772" s="81"/>
      <c r="M772" s="81"/>
      <c r="N772" s="81"/>
      <c r="O772" s="15"/>
      <c r="P772" s="15"/>
      <c r="Q772" s="81"/>
      <c r="R772" s="81"/>
    </row>
    <row r="773" spans="1:18" ht="1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81"/>
      <c r="J773" s="81"/>
      <c r="K773" s="81"/>
      <c r="L773" s="81"/>
      <c r="M773" s="81"/>
      <c r="N773" s="81"/>
      <c r="O773" s="15"/>
      <c r="P773" s="15"/>
      <c r="Q773" s="81"/>
      <c r="R773" s="81"/>
    </row>
    <row r="774" spans="1:18" ht="1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81"/>
      <c r="J774" s="81"/>
      <c r="K774" s="81"/>
      <c r="L774" s="81"/>
      <c r="M774" s="81"/>
      <c r="N774" s="81"/>
      <c r="O774" s="15"/>
      <c r="P774" s="15"/>
      <c r="Q774" s="81"/>
      <c r="R774" s="81"/>
    </row>
    <row r="775" spans="1:18" ht="1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81"/>
      <c r="J775" s="81"/>
      <c r="K775" s="81"/>
      <c r="L775" s="81"/>
      <c r="M775" s="81"/>
      <c r="N775" s="81"/>
      <c r="O775" s="15"/>
      <c r="P775" s="15"/>
      <c r="Q775" s="81"/>
      <c r="R775" s="81"/>
    </row>
    <row r="776" spans="1:18" ht="1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81"/>
      <c r="J776" s="81"/>
      <c r="K776" s="81"/>
      <c r="L776" s="81"/>
      <c r="M776" s="81"/>
      <c r="N776" s="81"/>
      <c r="O776" s="15"/>
      <c r="P776" s="15"/>
      <c r="Q776" s="81"/>
      <c r="R776" s="81"/>
    </row>
    <row r="777" spans="1:18" ht="1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81"/>
      <c r="J777" s="81"/>
      <c r="K777" s="81"/>
      <c r="L777" s="81"/>
      <c r="M777" s="81"/>
      <c r="N777" s="81"/>
      <c r="O777" s="15"/>
      <c r="P777" s="15"/>
      <c r="Q777" s="81"/>
      <c r="R777" s="81"/>
    </row>
    <row r="778" spans="1:18" ht="1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81"/>
      <c r="J778" s="81"/>
      <c r="K778" s="81"/>
      <c r="L778" s="81"/>
      <c r="M778" s="81"/>
      <c r="N778" s="81"/>
      <c r="O778" s="15"/>
      <c r="P778" s="15"/>
      <c r="Q778" s="81"/>
      <c r="R778" s="81"/>
    </row>
    <row r="779" spans="1:18" ht="1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81"/>
      <c r="J779" s="81"/>
      <c r="K779" s="81"/>
      <c r="L779" s="81"/>
      <c r="M779" s="81"/>
      <c r="N779" s="81"/>
      <c r="O779" s="15"/>
      <c r="P779" s="15"/>
      <c r="Q779" s="81"/>
      <c r="R779" s="81"/>
    </row>
    <row r="780" spans="1:18" ht="1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81"/>
      <c r="J780" s="81"/>
      <c r="K780" s="81"/>
      <c r="L780" s="81"/>
      <c r="M780" s="81"/>
      <c r="N780" s="81"/>
      <c r="O780" s="15"/>
      <c r="P780" s="15"/>
      <c r="Q780" s="81"/>
      <c r="R780" s="81"/>
    </row>
    <row r="781" spans="1:18" ht="1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81"/>
      <c r="J781" s="81"/>
      <c r="K781" s="81"/>
      <c r="L781" s="81"/>
      <c r="M781" s="81"/>
      <c r="N781" s="81"/>
      <c r="O781" s="15"/>
      <c r="P781" s="15"/>
      <c r="Q781" s="81"/>
      <c r="R781" s="81"/>
    </row>
    <row r="782" spans="1:18" ht="1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81"/>
      <c r="J782" s="81"/>
      <c r="K782" s="81"/>
      <c r="L782" s="81"/>
      <c r="M782" s="81"/>
      <c r="N782" s="81"/>
      <c r="O782" s="15"/>
      <c r="P782" s="15"/>
      <c r="Q782" s="81"/>
      <c r="R782" s="81"/>
    </row>
    <row r="783" spans="1:18" ht="1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81"/>
      <c r="J783" s="81"/>
      <c r="K783" s="81"/>
      <c r="L783" s="81"/>
      <c r="M783" s="81"/>
      <c r="N783" s="81"/>
      <c r="O783" s="15"/>
      <c r="P783" s="15"/>
      <c r="Q783" s="81"/>
      <c r="R783" s="81"/>
    </row>
    <row r="784" spans="1:18" ht="1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81"/>
      <c r="J784" s="81"/>
      <c r="K784" s="81"/>
      <c r="L784" s="81"/>
      <c r="M784" s="81"/>
      <c r="N784" s="81"/>
      <c r="O784" s="15"/>
      <c r="P784" s="15"/>
      <c r="Q784" s="81"/>
      <c r="R784" s="81"/>
    </row>
    <row r="785" spans="1:18" ht="1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81"/>
      <c r="J785" s="81"/>
      <c r="K785" s="81"/>
      <c r="L785" s="81"/>
      <c r="M785" s="81"/>
      <c r="N785" s="81"/>
      <c r="O785" s="15"/>
      <c r="P785" s="15"/>
      <c r="Q785" s="81"/>
      <c r="R785" s="81"/>
    </row>
    <row r="786" spans="1:18" ht="1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81"/>
      <c r="J786" s="81"/>
      <c r="K786" s="81"/>
      <c r="L786" s="81"/>
      <c r="M786" s="81"/>
      <c r="N786" s="81"/>
      <c r="O786" s="15"/>
      <c r="P786" s="15"/>
      <c r="Q786" s="81"/>
      <c r="R786" s="81"/>
    </row>
    <row r="787" spans="1:18" ht="1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81"/>
      <c r="J787" s="81"/>
      <c r="K787" s="81"/>
      <c r="L787" s="81"/>
      <c r="M787" s="81"/>
      <c r="N787" s="81"/>
      <c r="O787" s="15"/>
      <c r="P787" s="15"/>
      <c r="Q787" s="81"/>
      <c r="R787" s="81"/>
    </row>
    <row r="788" spans="1:18" ht="1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81"/>
      <c r="J788" s="81"/>
      <c r="K788" s="81"/>
      <c r="L788" s="81"/>
      <c r="M788" s="81"/>
      <c r="N788" s="81"/>
      <c r="O788" s="15"/>
      <c r="P788" s="15"/>
      <c r="Q788" s="81"/>
      <c r="R788" s="81"/>
    </row>
    <row r="789" spans="1:18" ht="1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81"/>
      <c r="J789" s="81"/>
      <c r="K789" s="81"/>
      <c r="L789" s="81"/>
      <c r="M789" s="81"/>
      <c r="N789" s="81"/>
      <c r="O789" s="15"/>
      <c r="P789" s="15"/>
      <c r="Q789" s="81"/>
      <c r="R789" s="81"/>
    </row>
    <row r="790" spans="1:18" ht="1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81"/>
      <c r="J790" s="81"/>
      <c r="K790" s="81"/>
      <c r="L790" s="81"/>
      <c r="M790" s="81"/>
      <c r="N790" s="81"/>
      <c r="O790" s="15"/>
      <c r="P790" s="15"/>
      <c r="Q790" s="81"/>
      <c r="R790" s="81"/>
    </row>
    <row r="791" spans="1:18" ht="1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81"/>
      <c r="J791" s="81"/>
      <c r="K791" s="81"/>
      <c r="L791" s="81"/>
      <c r="M791" s="81"/>
      <c r="N791" s="81"/>
      <c r="O791" s="15"/>
      <c r="P791" s="15"/>
      <c r="Q791" s="81"/>
      <c r="R791" s="81"/>
    </row>
    <row r="792" spans="1:18" ht="1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81"/>
      <c r="J792" s="81"/>
      <c r="K792" s="81"/>
      <c r="L792" s="81"/>
      <c r="M792" s="81"/>
      <c r="N792" s="81"/>
      <c r="O792" s="15"/>
      <c r="P792" s="15"/>
      <c r="Q792" s="81"/>
      <c r="R792" s="81"/>
    </row>
    <row r="793" spans="1:18" ht="1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81"/>
      <c r="J793" s="81"/>
      <c r="K793" s="81"/>
      <c r="L793" s="81"/>
      <c r="M793" s="81"/>
      <c r="N793" s="81"/>
      <c r="O793" s="15"/>
      <c r="P793" s="15"/>
      <c r="Q793" s="81"/>
      <c r="R793" s="81"/>
    </row>
    <row r="794" spans="1:18" ht="1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81"/>
      <c r="J794" s="81"/>
      <c r="K794" s="81"/>
      <c r="L794" s="81"/>
      <c r="M794" s="81"/>
      <c r="N794" s="81"/>
      <c r="O794" s="15"/>
      <c r="P794" s="15"/>
      <c r="Q794" s="81"/>
      <c r="R794" s="81"/>
    </row>
    <row r="795" spans="1:18" ht="1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81"/>
      <c r="J795" s="81"/>
      <c r="K795" s="81"/>
      <c r="L795" s="81"/>
      <c r="M795" s="81"/>
      <c r="N795" s="81"/>
      <c r="O795" s="15"/>
      <c r="P795" s="15"/>
      <c r="Q795" s="81"/>
      <c r="R795" s="81"/>
    </row>
    <row r="796" spans="1:18" ht="1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81"/>
      <c r="J796" s="81"/>
      <c r="K796" s="81"/>
      <c r="L796" s="81"/>
      <c r="M796" s="81"/>
      <c r="N796" s="81"/>
      <c r="O796" s="15"/>
      <c r="P796" s="15"/>
      <c r="Q796" s="81"/>
      <c r="R796" s="81"/>
    </row>
    <row r="797" spans="1:18" ht="1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81"/>
      <c r="J797" s="81"/>
      <c r="K797" s="81"/>
      <c r="L797" s="81"/>
      <c r="M797" s="81"/>
      <c r="N797" s="81"/>
      <c r="O797" s="15"/>
      <c r="P797" s="15"/>
      <c r="Q797" s="81"/>
      <c r="R797" s="81"/>
    </row>
    <row r="798" spans="1:18" ht="1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81"/>
      <c r="J798" s="81"/>
      <c r="K798" s="81"/>
      <c r="L798" s="81"/>
      <c r="M798" s="81"/>
      <c r="N798" s="81"/>
      <c r="O798" s="15"/>
      <c r="P798" s="15"/>
      <c r="Q798" s="81"/>
      <c r="R798" s="81"/>
    </row>
    <row r="799" spans="1:18" ht="1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81"/>
      <c r="J799" s="81"/>
      <c r="K799" s="81"/>
      <c r="L799" s="81"/>
      <c r="M799" s="81"/>
      <c r="N799" s="81"/>
      <c r="O799" s="15"/>
      <c r="P799" s="15"/>
      <c r="Q799" s="81"/>
      <c r="R799" s="81"/>
    </row>
    <row r="800" spans="1:18" ht="1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81"/>
      <c r="J800" s="81"/>
      <c r="K800" s="81"/>
      <c r="L800" s="81"/>
      <c r="M800" s="81"/>
      <c r="N800" s="81"/>
      <c r="O800" s="15"/>
      <c r="P800" s="15"/>
      <c r="Q800" s="81"/>
      <c r="R800" s="81"/>
    </row>
    <row r="801" spans="1:18" ht="1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81"/>
      <c r="J801" s="81"/>
      <c r="K801" s="81"/>
      <c r="L801" s="81"/>
      <c r="M801" s="81"/>
      <c r="N801" s="81"/>
      <c r="O801" s="15"/>
      <c r="P801" s="15"/>
      <c r="Q801" s="81"/>
      <c r="R801" s="81"/>
    </row>
    <row r="802" spans="1:18" ht="1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81"/>
      <c r="J802" s="81"/>
      <c r="K802" s="81"/>
      <c r="L802" s="81"/>
      <c r="M802" s="81"/>
      <c r="N802" s="81"/>
      <c r="O802" s="15"/>
      <c r="P802" s="15"/>
      <c r="Q802" s="81"/>
      <c r="R802" s="81"/>
    </row>
    <row r="803" spans="1:18" ht="1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81"/>
      <c r="J803" s="81"/>
      <c r="K803" s="81"/>
      <c r="L803" s="81"/>
      <c r="M803" s="81"/>
      <c r="N803" s="81"/>
      <c r="O803" s="15"/>
      <c r="P803" s="15"/>
      <c r="Q803" s="81"/>
      <c r="R803" s="81"/>
    </row>
    <row r="804" spans="1:18" ht="1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81"/>
      <c r="J804" s="81"/>
      <c r="K804" s="81"/>
      <c r="L804" s="81"/>
      <c r="M804" s="81"/>
      <c r="N804" s="81"/>
      <c r="O804" s="15"/>
      <c r="P804" s="15"/>
      <c r="Q804" s="81"/>
      <c r="R804" s="81"/>
    </row>
    <row r="805" spans="1:18" ht="1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81"/>
      <c r="J805" s="81"/>
      <c r="K805" s="81"/>
      <c r="L805" s="81"/>
      <c r="M805" s="81"/>
      <c r="N805" s="81"/>
      <c r="O805" s="15"/>
      <c r="P805" s="15"/>
      <c r="Q805" s="81"/>
      <c r="R805" s="81"/>
    </row>
    <row r="806" spans="1:18" ht="1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81"/>
      <c r="J806" s="81"/>
      <c r="K806" s="81"/>
      <c r="L806" s="81"/>
      <c r="M806" s="81"/>
      <c r="N806" s="81"/>
      <c r="O806" s="15"/>
      <c r="P806" s="15"/>
      <c r="Q806" s="81"/>
      <c r="R806" s="81"/>
    </row>
    <row r="807" spans="1:18" ht="1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81"/>
      <c r="J807" s="81"/>
      <c r="K807" s="81"/>
      <c r="L807" s="81"/>
      <c r="M807" s="81"/>
      <c r="N807" s="81"/>
      <c r="O807" s="15"/>
      <c r="P807" s="15"/>
      <c r="Q807" s="81"/>
      <c r="R807" s="81"/>
    </row>
    <row r="808" spans="1:18" ht="1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81"/>
      <c r="J808" s="81"/>
      <c r="K808" s="81"/>
      <c r="L808" s="81"/>
      <c r="M808" s="81"/>
      <c r="N808" s="81"/>
      <c r="O808" s="15"/>
      <c r="P808" s="15"/>
      <c r="Q808" s="81"/>
      <c r="R808" s="81"/>
    </row>
    <row r="809" spans="1:18" ht="1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81"/>
      <c r="J809" s="81"/>
      <c r="K809" s="81"/>
      <c r="L809" s="81"/>
      <c r="M809" s="81"/>
      <c r="N809" s="81"/>
      <c r="O809" s="15"/>
      <c r="P809" s="15"/>
      <c r="Q809" s="81"/>
      <c r="R809" s="81"/>
    </row>
    <row r="810" spans="1:18" ht="1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81"/>
      <c r="J810" s="81"/>
      <c r="K810" s="81"/>
      <c r="L810" s="81"/>
      <c r="M810" s="81"/>
      <c r="N810" s="81"/>
      <c r="O810" s="15"/>
      <c r="P810" s="15"/>
      <c r="Q810" s="81"/>
      <c r="R810" s="81"/>
    </row>
    <row r="811" spans="1:18" ht="1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81"/>
      <c r="J811" s="81"/>
      <c r="K811" s="81"/>
      <c r="L811" s="81"/>
      <c r="M811" s="81"/>
      <c r="N811" s="81"/>
      <c r="O811" s="15"/>
      <c r="P811" s="15"/>
      <c r="Q811" s="81"/>
      <c r="R811" s="81"/>
    </row>
    <row r="812" spans="1:18" ht="1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81"/>
      <c r="J812" s="81"/>
      <c r="K812" s="81"/>
      <c r="L812" s="81"/>
      <c r="M812" s="81"/>
      <c r="N812" s="81"/>
      <c r="O812" s="15"/>
      <c r="P812" s="15"/>
      <c r="Q812" s="81"/>
      <c r="R812" s="81"/>
    </row>
    <row r="813" spans="1:18" ht="1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81"/>
      <c r="J813" s="81"/>
      <c r="K813" s="81"/>
      <c r="L813" s="81"/>
      <c r="M813" s="81"/>
      <c r="N813" s="81"/>
      <c r="O813" s="15"/>
      <c r="P813" s="15"/>
      <c r="Q813" s="81"/>
      <c r="R813" s="81"/>
    </row>
    <row r="814" spans="1:18" ht="1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81"/>
      <c r="J814" s="81"/>
      <c r="K814" s="81"/>
      <c r="L814" s="81"/>
      <c r="M814" s="81"/>
      <c r="N814" s="81"/>
      <c r="O814" s="15"/>
      <c r="P814" s="15"/>
      <c r="Q814" s="81"/>
      <c r="R814" s="81"/>
    </row>
    <row r="815" spans="1:18" ht="1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81"/>
      <c r="J815" s="81"/>
      <c r="K815" s="81"/>
      <c r="L815" s="81"/>
      <c r="M815" s="81"/>
      <c r="N815" s="81"/>
      <c r="O815" s="15"/>
      <c r="P815" s="15"/>
      <c r="Q815" s="81"/>
      <c r="R815" s="81"/>
    </row>
    <row r="816" spans="1:18" ht="1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81"/>
      <c r="J816" s="81"/>
      <c r="K816" s="81"/>
      <c r="L816" s="81"/>
      <c r="M816" s="81"/>
      <c r="N816" s="81"/>
      <c r="O816" s="15"/>
      <c r="P816" s="15"/>
      <c r="Q816" s="81"/>
      <c r="R816" s="81"/>
    </row>
    <row r="817" spans="1:18" ht="1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81"/>
      <c r="J817" s="81"/>
      <c r="K817" s="81"/>
      <c r="L817" s="81"/>
      <c r="M817" s="81"/>
      <c r="N817" s="81"/>
      <c r="O817" s="15"/>
      <c r="P817" s="15"/>
      <c r="Q817" s="81"/>
      <c r="R817" s="81"/>
    </row>
    <row r="818" spans="1:18" ht="1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81"/>
      <c r="J818" s="81"/>
      <c r="K818" s="81"/>
      <c r="L818" s="81"/>
      <c r="M818" s="81"/>
      <c r="N818" s="81"/>
      <c r="O818" s="15"/>
      <c r="P818" s="15"/>
      <c r="Q818" s="81"/>
      <c r="R818" s="81"/>
    </row>
    <row r="819" spans="1:18" ht="1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81"/>
      <c r="J819" s="81"/>
      <c r="K819" s="81"/>
      <c r="L819" s="81"/>
      <c r="M819" s="81"/>
      <c r="N819" s="81"/>
      <c r="O819" s="15"/>
      <c r="P819" s="15"/>
      <c r="Q819" s="81"/>
      <c r="R819" s="81"/>
    </row>
    <row r="820" spans="1:18" ht="1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81"/>
      <c r="J820" s="81"/>
      <c r="K820" s="81"/>
      <c r="L820" s="81"/>
      <c r="M820" s="81"/>
      <c r="N820" s="81"/>
      <c r="O820" s="15"/>
      <c r="P820" s="15"/>
      <c r="Q820" s="81"/>
      <c r="R820" s="81"/>
    </row>
    <row r="821" spans="1:18" ht="1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81"/>
      <c r="J821" s="81"/>
      <c r="K821" s="81"/>
      <c r="L821" s="81"/>
      <c r="M821" s="81"/>
      <c r="N821" s="81"/>
      <c r="O821" s="15"/>
      <c r="P821" s="15"/>
      <c r="Q821" s="81"/>
      <c r="R821" s="81"/>
    </row>
    <row r="822" spans="1:18" ht="1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81"/>
      <c r="J822" s="81"/>
      <c r="K822" s="81"/>
      <c r="L822" s="81"/>
      <c r="M822" s="81"/>
      <c r="N822" s="81"/>
      <c r="O822" s="15"/>
      <c r="P822" s="15"/>
      <c r="Q822" s="81"/>
      <c r="R822" s="81"/>
    </row>
    <row r="823" spans="1:18" ht="1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81"/>
      <c r="J823" s="81"/>
      <c r="K823" s="81"/>
      <c r="L823" s="81"/>
      <c r="M823" s="81"/>
      <c r="N823" s="81"/>
      <c r="O823" s="15"/>
      <c r="P823" s="15"/>
      <c r="Q823" s="81"/>
      <c r="R823" s="81"/>
    </row>
    <row r="824" spans="1:18" ht="1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81"/>
      <c r="J824" s="81"/>
      <c r="K824" s="81"/>
      <c r="L824" s="81"/>
      <c r="M824" s="81"/>
      <c r="N824" s="81"/>
      <c r="O824" s="15"/>
      <c r="P824" s="15"/>
      <c r="Q824" s="81"/>
      <c r="R824" s="81"/>
    </row>
    <row r="825" spans="1:18" ht="1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81"/>
      <c r="J825" s="81"/>
      <c r="K825" s="81"/>
      <c r="L825" s="81"/>
      <c r="M825" s="81"/>
      <c r="N825" s="81"/>
      <c r="O825" s="15"/>
      <c r="P825" s="15"/>
      <c r="Q825" s="81"/>
      <c r="R825" s="81"/>
    </row>
    <row r="826" spans="1:18" ht="1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81"/>
      <c r="J826" s="81"/>
      <c r="K826" s="81"/>
      <c r="L826" s="81"/>
      <c r="M826" s="81"/>
      <c r="N826" s="81"/>
      <c r="O826" s="15"/>
      <c r="P826" s="15"/>
      <c r="Q826" s="81"/>
      <c r="R826" s="81"/>
    </row>
    <row r="827" spans="1:18" ht="1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81"/>
      <c r="J827" s="81"/>
      <c r="K827" s="81"/>
      <c r="L827" s="81"/>
      <c r="M827" s="81"/>
      <c r="N827" s="81"/>
      <c r="O827" s="15"/>
      <c r="P827" s="15"/>
      <c r="Q827" s="81"/>
      <c r="R827" s="81"/>
    </row>
    <row r="828" spans="1:18" ht="1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81"/>
      <c r="J828" s="81"/>
      <c r="K828" s="81"/>
      <c r="L828" s="81"/>
      <c r="M828" s="81"/>
      <c r="N828" s="81"/>
      <c r="O828" s="15"/>
      <c r="P828" s="15"/>
      <c r="Q828" s="81"/>
      <c r="R828" s="81"/>
    </row>
    <row r="829" spans="1:18" ht="1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81"/>
      <c r="J829" s="81"/>
      <c r="K829" s="81"/>
      <c r="L829" s="81"/>
      <c r="M829" s="81"/>
      <c r="N829" s="81"/>
      <c r="O829" s="15"/>
      <c r="P829" s="15"/>
      <c r="Q829" s="81"/>
      <c r="R829" s="81"/>
    </row>
    <row r="830" spans="1:18" ht="1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81"/>
      <c r="J830" s="81"/>
      <c r="K830" s="81"/>
      <c r="L830" s="81"/>
      <c r="M830" s="81"/>
      <c r="N830" s="81"/>
      <c r="O830" s="15"/>
      <c r="P830" s="15"/>
      <c r="Q830" s="81"/>
      <c r="R830" s="81"/>
    </row>
    <row r="831" spans="1:18" ht="1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81"/>
      <c r="J831" s="81"/>
      <c r="K831" s="81"/>
      <c r="L831" s="81"/>
      <c r="M831" s="81"/>
      <c r="N831" s="81"/>
      <c r="O831" s="15"/>
      <c r="P831" s="15"/>
      <c r="Q831" s="81"/>
      <c r="R831" s="81"/>
    </row>
    <row r="832" spans="1:18" ht="1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81"/>
      <c r="J832" s="81"/>
      <c r="K832" s="81"/>
      <c r="L832" s="81"/>
      <c r="M832" s="81"/>
      <c r="N832" s="81"/>
      <c r="O832" s="15"/>
      <c r="P832" s="15"/>
      <c r="Q832" s="81"/>
      <c r="R832" s="81"/>
    </row>
    <row r="833" spans="1:18" ht="1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81"/>
      <c r="J833" s="81"/>
      <c r="K833" s="81"/>
      <c r="L833" s="81"/>
      <c r="M833" s="81"/>
      <c r="N833" s="81"/>
      <c r="O833" s="15"/>
      <c r="P833" s="15"/>
      <c r="Q833" s="81"/>
      <c r="R833" s="81"/>
    </row>
    <row r="834" spans="1:18" ht="1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81"/>
      <c r="J834" s="81"/>
      <c r="K834" s="81"/>
      <c r="L834" s="81"/>
      <c r="M834" s="81"/>
      <c r="N834" s="81"/>
      <c r="O834" s="15"/>
      <c r="P834" s="15"/>
      <c r="Q834" s="81"/>
      <c r="R834" s="81"/>
    </row>
    <row r="835" spans="1:18" ht="1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81"/>
      <c r="J835" s="81"/>
      <c r="K835" s="81"/>
      <c r="L835" s="81"/>
      <c r="M835" s="81"/>
      <c r="N835" s="81"/>
      <c r="O835" s="15"/>
      <c r="P835" s="15"/>
      <c r="Q835" s="81"/>
      <c r="R835" s="81"/>
    </row>
    <row r="836" spans="1:18" ht="1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81"/>
      <c r="J836" s="81"/>
      <c r="K836" s="81"/>
      <c r="L836" s="81"/>
      <c r="M836" s="81"/>
      <c r="N836" s="81"/>
      <c r="O836" s="15"/>
      <c r="P836" s="15"/>
      <c r="Q836" s="81"/>
      <c r="R836" s="81"/>
    </row>
    <row r="837" spans="1:18" ht="1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81"/>
      <c r="J837" s="81"/>
      <c r="K837" s="81"/>
      <c r="L837" s="81"/>
      <c r="M837" s="81"/>
      <c r="N837" s="81"/>
      <c r="O837" s="15"/>
      <c r="P837" s="15"/>
      <c r="Q837" s="81"/>
      <c r="R837" s="81"/>
    </row>
    <row r="838" spans="1:18" ht="1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81"/>
      <c r="J838" s="81"/>
      <c r="K838" s="81"/>
      <c r="L838" s="81"/>
      <c r="M838" s="81"/>
      <c r="N838" s="81"/>
      <c r="O838" s="15"/>
      <c r="P838" s="15"/>
      <c r="Q838" s="81"/>
      <c r="R838" s="81"/>
    </row>
    <row r="839" spans="1:18" ht="1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81"/>
      <c r="J839" s="81"/>
      <c r="K839" s="81"/>
      <c r="L839" s="81"/>
      <c r="M839" s="81"/>
      <c r="N839" s="81"/>
      <c r="O839" s="15"/>
      <c r="P839" s="15"/>
      <c r="Q839" s="81"/>
      <c r="R839" s="81"/>
    </row>
    <row r="840" spans="1:18" ht="1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81"/>
      <c r="J840" s="81"/>
      <c r="K840" s="81"/>
      <c r="L840" s="81"/>
      <c r="M840" s="81"/>
      <c r="N840" s="81"/>
      <c r="O840" s="15"/>
      <c r="P840" s="15"/>
      <c r="Q840" s="81"/>
      <c r="R840" s="81"/>
    </row>
    <row r="841" spans="1:18" ht="1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81"/>
      <c r="J841" s="81"/>
      <c r="K841" s="81"/>
      <c r="L841" s="81"/>
      <c r="M841" s="81"/>
      <c r="N841" s="81"/>
      <c r="O841" s="15"/>
      <c r="P841" s="15"/>
      <c r="Q841" s="81"/>
      <c r="R841" s="81"/>
    </row>
    <row r="842" spans="1:18" ht="1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81"/>
      <c r="J842" s="81"/>
      <c r="K842" s="81"/>
      <c r="L842" s="81"/>
      <c r="M842" s="81"/>
      <c r="N842" s="81"/>
      <c r="O842" s="15"/>
      <c r="P842" s="15"/>
      <c r="Q842" s="81"/>
      <c r="R842" s="81"/>
    </row>
    <row r="843" spans="1:18" ht="1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81"/>
      <c r="J843" s="81"/>
      <c r="K843" s="81"/>
      <c r="L843" s="81"/>
      <c r="M843" s="81"/>
      <c r="N843" s="81"/>
      <c r="O843" s="15"/>
      <c r="P843" s="15"/>
      <c r="Q843" s="81"/>
      <c r="R843" s="81"/>
    </row>
    <row r="844" spans="1:18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81"/>
      <c r="J844" s="81"/>
      <c r="K844" s="81"/>
      <c r="L844" s="81"/>
      <c r="M844" s="81"/>
      <c r="N844" s="81"/>
      <c r="O844" s="15"/>
      <c r="P844" s="15"/>
      <c r="Q844" s="81"/>
      <c r="R844" s="81"/>
    </row>
    <row r="845" spans="1:18" ht="1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81"/>
      <c r="J845" s="81"/>
      <c r="K845" s="81"/>
      <c r="L845" s="81"/>
      <c r="M845" s="81"/>
      <c r="N845" s="81"/>
      <c r="O845" s="15"/>
      <c r="P845" s="15"/>
      <c r="Q845" s="81"/>
      <c r="R845" s="81"/>
    </row>
    <row r="846" spans="1:18" ht="1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81"/>
      <c r="J846" s="81"/>
      <c r="K846" s="81"/>
      <c r="L846" s="81"/>
      <c r="M846" s="81"/>
      <c r="N846" s="81"/>
      <c r="O846" s="15"/>
      <c r="P846" s="15"/>
      <c r="Q846" s="81"/>
      <c r="R846" s="81"/>
    </row>
    <row r="847" spans="1:18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81"/>
      <c r="J847" s="81"/>
      <c r="K847" s="81"/>
      <c r="L847" s="81"/>
      <c r="M847" s="81"/>
      <c r="N847" s="81"/>
      <c r="O847" s="15"/>
      <c r="P847" s="15"/>
      <c r="Q847" s="81"/>
      <c r="R847" s="81"/>
    </row>
    <row r="848" spans="1:18" ht="1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81"/>
      <c r="J848" s="81"/>
      <c r="K848" s="81"/>
      <c r="L848" s="81"/>
      <c r="M848" s="81"/>
      <c r="N848" s="81"/>
      <c r="O848" s="15"/>
      <c r="P848" s="15"/>
      <c r="Q848" s="81"/>
      <c r="R848" s="81"/>
    </row>
    <row r="849" spans="1:18" ht="1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81"/>
      <c r="J849" s="81"/>
      <c r="K849" s="81"/>
      <c r="L849" s="81"/>
      <c r="M849" s="81"/>
      <c r="N849" s="81"/>
      <c r="O849" s="15"/>
      <c r="P849" s="15"/>
      <c r="Q849" s="81"/>
      <c r="R849" s="81"/>
    </row>
    <row r="850" spans="1:18" ht="1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81"/>
      <c r="J850" s="81"/>
      <c r="K850" s="81"/>
      <c r="L850" s="81"/>
      <c r="M850" s="81"/>
      <c r="N850" s="81"/>
      <c r="O850" s="15"/>
      <c r="P850" s="15"/>
      <c r="Q850" s="81"/>
      <c r="R850" s="81"/>
    </row>
    <row r="851" spans="1:18" ht="1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81"/>
      <c r="J851" s="81"/>
      <c r="K851" s="81"/>
      <c r="L851" s="81"/>
      <c r="M851" s="81"/>
      <c r="N851" s="81"/>
      <c r="O851" s="15"/>
      <c r="P851" s="15"/>
      <c r="Q851" s="81"/>
      <c r="R851" s="81"/>
    </row>
    <row r="852" spans="1:18" ht="1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81"/>
      <c r="J852" s="81"/>
      <c r="K852" s="81"/>
      <c r="L852" s="81"/>
      <c r="M852" s="81"/>
      <c r="N852" s="81"/>
      <c r="O852" s="15"/>
      <c r="P852" s="15"/>
      <c r="Q852" s="81"/>
      <c r="R852" s="81"/>
    </row>
    <row r="853" spans="1:18" ht="1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81"/>
      <c r="J853" s="81"/>
      <c r="K853" s="81"/>
      <c r="L853" s="81"/>
      <c r="M853" s="81"/>
      <c r="N853" s="81"/>
      <c r="O853" s="15"/>
      <c r="P853" s="15"/>
      <c r="Q853" s="81"/>
      <c r="R853" s="81"/>
    </row>
    <row r="854" spans="1:18" ht="1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81"/>
      <c r="J854" s="81"/>
      <c r="K854" s="81"/>
      <c r="L854" s="81"/>
      <c r="M854" s="81"/>
      <c r="N854" s="81"/>
      <c r="O854" s="15"/>
      <c r="P854" s="15"/>
      <c r="Q854" s="81"/>
      <c r="R854" s="81"/>
    </row>
    <row r="855" spans="1:18" ht="1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81"/>
      <c r="J855" s="81"/>
      <c r="K855" s="81"/>
      <c r="L855" s="81"/>
      <c r="M855" s="81"/>
      <c r="N855" s="81"/>
      <c r="O855" s="15"/>
      <c r="P855" s="15"/>
      <c r="Q855" s="81"/>
      <c r="R855" s="81"/>
    </row>
    <row r="856" spans="1:18" ht="1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81"/>
      <c r="J856" s="81"/>
      <c r="K856" s="81"/>
      <c r="L856" s="81"/>
      <c r="M856" s="81"/>
      <c r="N856" s="81"/>
      <c r="O856" s="15"/>
      <c r="P856" s="15"/>
      <c r="Q856" s="81"/>
      <c r="R856" s="81"/>
    </row>
    <row r="857" spans="1:18" ht="1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81"/>
      <c r="J857" s="81"/>
      <c r="K857" s="81"/>
      <c r="L857" s="81"/>
      <c r="M857" s="81"/>
      <c r="N857" s="81"/>
      <c r="O857" s="15"/>
      <c r="P857" s="15"/>
      <c r="Q857" s="81"/>
      <c r="R857" s="81"/>
    </row>
    <row r="858" spans="1:18" ht="1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81"/>
      <c r="J858" s="81"/>
      <c r="K858" s="81"/>
      <c r="L858" s="81"/>
      <c r="M858" s="81"/>
      <c r="N858" s="81"/>
      <c r="O858" s="15"/>
      <c r="P858" s="15"/>
      <c r="Q858" s="81"/>
      <c r="R858" s="81"/>
    </row>
    <row r="859" spans="1:18" ht="1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81"/>
      <c r="J859" s="81"/>
      <c r="K859" s="81"/>
      <c r="L859" s="81"/>
      <c r="M859" s="81"/>
      <c r="N859" s="81"/>
      <c r="O859" s="15"/>
      <c r="P859" s="15"/>
      <c r="Q859" s="81"/>
      <c r="R859" s="81"/>
    </row>
    <row r="860" spans="1:18" ht="1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81"/>
      <c r="J860" s="81"/>
      <c r="K860" s="81"/>
      <c r="L860" s="81"/>
      <c r="M860" s="81"/>
      <c r="N860" s="81"/>
      <c r="O860" s="15"/>
      <c r="P860" s="15"/>
      <c r="Q860" s="81"/>
      <c r="R860" s="81"/>
    </row>
    <row r="861" spans="1:18" ht="1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81"/>
      <c r="J861" s="81"/>
      <c r="K861" s="81"/>
      <c r="L861" s="81"/>
      <c r="M861" s="81"/>
      <c r="N861" s="81"/>
      <c r="O861" s="15"/>
      <c r="P861" s="15"/>
      <c r="Q861" s="81"/>
      <c r="R861" s="81"/>
    </row>
    <row r="862" spans="1:18" ht="1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81"/>
      <c r="J862" s="81"/>
      <c r="K862" s="81"/>
      <c r="L862" s="81"/>
      <c r="M862" s="81"/>
      <c r="N862" s="81"/>
      <c r="O862" s="15"/>
      <c r="P862" s="15"/>
      <c r="Q862" s="81"/>
      <c r="R862" s="81"/>
    </row>
    <row r="863" spans="1:18" ht="1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81"/>
      <c r="J863" s="81"/>
      <c r="K863" s="81"/>
      <c r="L863" s="81"/>
      <c r="M863" s="81"/>
      <c r="N863" s="81"/>
      <c r="O863" s="15"/>
      <c r="P863" s="15"/>
      <c r="Q863" s="81"/>
      <c r="R863" s="81"/>
    </row>
    <row r="864" spans="1:18" ht="1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81"/>
      <c r="J864" s="81"/>
      <c r="K864" s="81"/>
      <c r="L864" s="81"/>
      <c r="M864" s="81"/>
      <c r="N864" s="81"/>
      <c r="O864" s="15"/>
      <c r="P864" s="15"/>
      <c r="Q864" s="81"/>
      <c r="R864" s="81"/>
    </row>
    <row r="865" spans="1:18" ht="1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81"/>
      <c r="J865" s="81"/>
      <c r="K865" s="81"/>
      <c r="L865" s="81"/>
      <c r="M865" s="81"/>
      <c r="N865" s="81"/>
      <c r="O865" s="15"/>
      <c r="P865" s="15"/>
      <c r="Q865" s="81"/>
      <c r="R865" s="81"/>
    </row>
    <row r="866" spans="1:18" ht="1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81"/>
      <c r="J866" s="81"/>
      <c r="K866" s="81"/>
      <c r="L866" s="81"/>
      <c r="M866" s="81"/>
      <c r="N866" s="81"/>
      <c r="O866" s="15"/>
      <c r="P866" s="15"/>
      <c r="Q866" s="81"/>
      <c r="R866" s="81"/>
    </row>
    <row r="867" spans="1:18" ht="1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81"/>
      <c r="J867" s="81"/>
      <c r="K867" s="81"/>
      <c r="L867" s="81"/>
      <c r="M867" s="81"/>
      <c r="N867" s="81"/>
      <c r="O867" s="15"/>
      <c r="P867" s="15"/>
      <c r="Q867" s="81"/>
      <c r="R867" s="81"/>
    </row>
    <row r="868" spans="1:18" ht="1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81"/>
      <c r="J868" s="81"/>
      <c r="K868" s="81"/>
      <c r="L868" s="81"/>
      <c r="M868" s="81"/>
      <c r="N868" s="81"/>
      <c r="O868" s="15"/>
      <c r="P868" s="15"/>
      <c r="Q868" s="81"/>
      <c r="R868" s="81"/>
    </row>
    <row r="869" spans="1:18" ht="1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81"/>
      <c r="J869" s="81"/>
      <c r="K869" s="81"/>
      <c r="L869" s="81"/>
      <c r="M869" s="81"/>
      <c r="N869" s="81"/>
      <c r="O869" s="15"/>
      <c r="P869" s="15"/>
      <c r="Q869" s="81"/>
      <c r="R869" s="81"/>
    </row>
    <row r="870" spans="1:18" ht="1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81"/>
      <c r="J870" s="81"/>
      <c r="K870" s="81"/>
      <c r="L870" s="81"/>
      <c r="M870" s="81"/>
      <c r="N870" s="81"/>
      <c r="O870" s="15"/>
      <c r="P870" s="15"/>
      <c r="Q870" s="81"/>
      <c r="R870" s="81"/>
    </row>
    <row r="871" spans="1:18" ht="1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81"/>
      <c r="J871" s="81"/>
      <c r="K871" s="81"/>
      <c r="L871" s="81"/>
      <c r="M871" s="81"/>
      <c r="N871" s="81"/>
      <c r="O871" s="15"/>
      <c r="P871" s="15"/>
      <c r="Q871" s="81"/>
      <c r="R871" s="81"/>
    </row>
    <row r="872" spans="1:18" ht="1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81"/>
      <c r="J872" s="81"/>
      <c r="K872" s="81"/>
      <c r="L872" s="81"/>
      <c r="M872" s="81"/>
      <c r="N872" s="81"/>
      <c r="O872" s="15"/>
      <c r="P872" s="15"/>
      <c r="Q872" s="81"/>
      <c r="R872" s="81"/>
    </row>
    <row r="873" spans="1:18" ht="1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81"/>
      <c r="J873" s="81"/>
      <c r="K873" s="81"/>
      <c r="L873" s="81"/>
      <c r="M873" s="81"/>
      <c r="N873" s="81"/>
      <c r="O873" s="15"/>
      <c r="P873" s="15"/>
      <c r="Q873" s="81"/>
      <c r="R873" s="81"/>
    </row>
    <row r="874" spans="1:18" ht="1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81"/>
      <c r="J874" s="81"/>
      <c r="K874" s="81"/>
      <c r="L874" s="81"/>
      <c r="M874" s="81"/>
      <c r="N874" s="81"/>
      <c r="O874" s="15"/>
      <c r="P874" s="15"/>
      <c r="Q874" s="81"/>
      <c r="R874" s="81"/>
    </row>
    <row r="875" spans="1:18" ht="1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81"/>
      <c r="J875" s="81"/>
      <c r="K875" s="81"/>
      <c r="L875" s="81"/>
      <c r="M875" s="81"/>
      <c r="N875" s="81"/>
      <c r="O875" s="15"/>
      <c r="P875" s="15"/>
      <c r="Q875" s="81"/>
      <c r="R875" s="81"/>
    </row>
    <row r="876" spans="1:18" ht="1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81"/>
      <c r="J876" s="81"/>
      <c r="K876" s="81"/>
      <c r="L876" s="81"/>
      <c r="M876" s="81"/>
      <c r="N876" s="81"/>
      <c r="O876" s="15"/>
      <c r="P876" s="15"/>
      <c r="Q876" s="81"/>
      <c r="R876" s="81"/>
    </row>
    <row r="877" spans="1:18" ht="1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81"/>
      <c r="J877" s="81"/>
      <c r="K877" s="81"/>
      <c r="L877" s="81"/>
      <c r="M877" s="81"/>
      <c r="N877" s="81"/>
      <c r="O877" s="15"/>
      <c r="P877" s="15"/>
      <c r="Q877" s="81"/>
      <c r="R877" s="81"/>
    </row>
    <row r="878" spans="1:18" ht="1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81"/>
      <c r="J878" s="81"/>
      <c r="K878" s="81"/>
      <c r="L878" s="81"/>
      <c r="M878" s="81"/>
      <c r="N878" s="81"/>
      <c r="O878" s="15"/>
      <c r="P878" s="15"/>
      <c r="Q878" s="81"/>
      <c r="R878" s="81"/>
    </row>
    <row r="879" spans="1:18" ht="1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81"/>
      <c r="J879" s="81"/>
      <c r="K879" s="81"/>
      <c r="L879" s="81"/>
      <c r="M879" s="81"/>
      <c r="N879" s="81"/>
      <c r="O879" s="15"/>
      <c r="P879" s="15"/>
      <c r="Q879" s="81"/>
      <c r="R879" s="81"/>
    </row>
    <row r="880" spans="1:18" ht="1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81"/>
      <c r="J880" s="81"/>
      <c r="K880" s="81"/>
      <c r="L880" s="81"/>
      <c r="M880" s="81"/>
      <c r="N880" s="81"/>
      <c r="O880" s="15"/>
      <c r="P880" s="15"/>
      <c r="Q880" s="81"/>
      <c r="R880" s="81"/>
    </row>
    <row r="881" spans="1:18" ht="1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81"/>
      <c r="J881" s="81"/>
      <c r="K881" s="81"/>
      <c r="L881" s="81"/>
      <c r="M881" s="81"/>
      <c r="N881" s="81"/>
      <c r="O881" s="15"/>
      <c r="P881" s="15"/>
      <c r="Q881" s="81"/>
      <c r="R881" s="81"/>
    </row>
    <row r="882" spans="1:18" ht="1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81"/>
      <c r="J882" s="81"/>
      <c r="K882" s="81"/>
      <c r="L882" s="81"/>
      <c r="M882" s="81"/>
      <c r="N882" s="81"/>
      <c r="O882" s="15"/>
      <c r="P882" s="15"/>
      <c r="Q882" s="81"/>
      <c r="R882" s="81"/>
    </row>
    <row r="883" spans="1:18" ht="1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81"/>
      <c r="J883" s="81"/>
      <c r="K883" s="81"/>
      <c r="L883" s="81"/>
      <c r="M883" s="81"/>
      <c r="N883" s="81"/>
      <c r="O883" s="15"/>
      <c r="P883" s="15"/>
      <c r="Q883" s="81"/>
      <c r="R883" s="81"/>
    </row>
    <row r="884" spans="1:18" ht="1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81"/>
      <c r="J884" s="81"/>
      <c r="K884" s="81"/>
      <c r="L884" s="81"/>
      <c r="M884" s="81"/>
      <c r="N884" s="81"/>
      <c r="O884" s="15"/>
      <c r="P884" s="15"/>
      <c r="Q884" s="81"/>
      <c r="R884" s="81"/>
    </row>
    <row r="885" spans="1:18" ht="1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81"/>
      <c r="J885" s="81"/>
      <c r="K885" s="81"/>
      <c r="L885" s="81"/>
      <c r="M885" s="81"/>
      <c r="N885" s="81"/>
      <c r="O885" s="15"/>
      <c r="P885" s="15"/>
      <c r="Q885" s="81"/>
      <c r="R885" s="81"/>
    </row>
    <row r="886" spans="1:18" ht="1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81"/>
      <c r="J886" s="81"/>
      <c r="K886" s="81"/>
      <c r="L886" s="81"/>
      <c r="M886" s="81"/>
      <c r="N886" s="81"/>
      <c r="O886" s="15"/>
      <c r="P886" s="15"/>
      <c r="Q886" s="81"/>
      <c r="R886" s="81"/>
    </row>
    <row r="887" spans="1:18" ht="1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81"/>
      <c r="J887" s="81"/>
      <c r="K887" s="81"/>
      <c r="L887" s="81"/>
      <c r="M887" s="81"/>
      <c r="N887" s="81"/>
      <c r="O887" s="15"/>
      <c r="P887" s="15"/>
      <c r="Q887" s="81"/>
      <c r="R887" s="81"/>
    </row>
    <row r="888" spans="1:18" ht="1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81"/>
      <c r="J888" s="81"/>
      <c r="K888" s="81"/>
      <c r="L888" s="81"/>
      <c r="M888" s="81"/>
      <c r="N888" s="81"/>
      <c r="O888" s="15"/>
      <c r="P888" s="15"/>
      <c r="Q888" s="81"/>
      <c r="R888" s="81"/>
    </row>
    <row r="889" spans="1:18" ht="1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81"/>
      <c r="J889" s="81"/>
      <c r="K889" s="81"/>
      <c r="L889" s="81"/>
      <c r="M889" s="81"/>
      <c r="N889" s="81"/>
      <c r="O889" s="15"/>
      <c r="P889" s="15"/>
      <c r="Q889" s="81"/>
      <c r="R889" s="81"/>
    </row>
    <row r="890" spans="1:18" ht="1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81"/>
      <c r="J890" s="81"/>
      <c r="K890" s="81"/>
      <c r="L890" s="81"/>
      <c r="M890" s="81"/>
      <c r="N890" s="81"/>
      <c r="O890" s="15"/>
      <c r="P890" s="15"/>
      <c r="Q890" s="81"/>
      <c r="R890" s="81"/>
    </row>
    <row r="891" spans="1:18" ht="1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81"/>
      <c r="J891" s="81"/>
      <c r="K891" s="81"/>
      <c r="L891" s="81"/>
      <c r="M891" s="81"/>
      <c r="N891" s="81"/>
      <c r="O891" s="15"/>
      <c r="P891" s="15"/>
      <c r="Q891" s="81"/>
      <c r="R891" s="81"/>
    </row>
    <row r="892" spans="1:18" ht="1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81"/>
      <c r="J892" s="81"/>
      <c r="K892" s="81"/>
      <c r="L892" s="81"/>
      <c r="M892" s="81"/>
      <c r="N892" s="81"/>
      <c r="O892" s="15"/>
      <c r="P892" s="15"/>
      <c r="Q892" s="81"/>
      <c r="R892" s="81"/>
    </row>
    <row r="893" spans="1:18" ht="1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81"/>
      <c r="J893" s="81"/>
      <c r="K893" s="81"/>
      <c r="L893" s="81"/>
      <c r="M893" s="81"/>
      <c r="N893" s="81"/>
      <c r="O893" s="15"/>
      <c r="P893" s="15"/>
      <c r="Q893" s="81"/>
      <c r="R893" s="81"/>
    </row>
    <row r="894" spans="1:18" ht="1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81"/>
      <c r="J894" s="81"/>
      <c r="K894" s="81"/>
      <c r="L894" s="81"/>
      <c r="M894" s="81"/>
      <c r="N894" s="81"/>
      <c r="O894" s="15"/>
      <c r="P894" s="15"/>
      <c r="Q894" s="81"/>
      <c r="R894" s="81"/>
    </row>
    <row r="895" spans="1:18" ht="1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81"/>
      <c r="J895" s="81"/>
      <c r="K895" s="81"/>
      <c r="L895" s="81"/>
      <c r="M895" s="81"/>
      <c r="N895" s="81"/>
      <c r="O895" s="15"/>
      <c r="P895" s="15"/>
      <c r="Q895" s="81"/>
      <c r="R895" s="81"/>
    </row>
    <row r="896" spans="1:18" ht="1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81"/>
      <c r="J896" s="81"/>
      <c r="K896" s="81"/>
      <c r="L896" s="81"/>
      <c r="M896" s="81"/>
      <c r="N896" s="81"/>
      <c r="O896" s="15"/>
      <c r="P896" s="15"/>
      <c r="Q896" s="81"/>
      <c r="R896" s="81"/>
    </row>
    <row r="897" spans="1:18" ht="1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81"/>
      <c r="J897" s="81"/>
      <c r="K897" s="81"/>
      <c r="L897" s="81"/>
      <c r="M897" s="81"/>
      <c r="N897" s="81"/>
      <c r="O897" s="15"/>
      <c r="P897" s="15"/>
      <c r="Q897" s="81"/>
      <c r="R897" s="81"/>
    </row>
    <row r="898" spans="1:18" ht="1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81"/>
      <c r="J898" s="81"/>
      <c r="K898" s="81"/>
      <c r="L898" s="81"/>
      <c r="M898" s="81"/>
      <c r="N898" s="81"/>
      <c r="O898" s="15"/>
      <c r="P898" s="15"/>
      <c r="Q898" s="81"/>
      <c r="R898" s="81"/>
    </row>
    <row r="899" spans="1:18" ht="1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81"/>
      <c r="J899" s="81"/>
      <c r="K899" s="81"/>
      <c r="L899" s="81"/>
      <c r="M899" s="81"/>
      <c r="N899" s="81"/>
      <c r="O899" s="15"/>
      <c r="P899" s="15"/>
      <c r="Q899" s="81"/>
      <c r="R899" s="81"/>
    </row>
    <row r="900" spans="1:18" ht="1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81"/>
      <c r="J900" s="81"/>
      <c r="K900" s="81"/>
      <c r="L900" s="81"/>
      <c r="M900" s="81"/>
      <c r="N900" s="81"/>
      <c r="O900" s="15"/>
      <c r="P900" s="15"/>
      <c r="Q900" s="81"/>
      <c r="R900" s="81"/>
    </row>
    <row r="901" spans="1:18" ht="1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81"/>
      <c r="J901" s="81"/>
      <c r="K901" s="81"/>
      <c r="L901" s="81"/>
      <c r="M901" s="81"/>
      <c r="N901" s="81"/>
      <c r="O901" s="15"/>
      <c r="P901" s="15"/>
      <c r="Q901" s="81"/>
      <c r="R901" s="81"/>
    </row>
    <row r="902" spans="1:18" ht="1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81"/>
      <c r="J902" s="81"/>
      <c r="K902" s="81"/>
      <c r="L902" s="81"/>
      <c r="M902" s="81"/>
      <c r="N902" s="81"/>
      <c r="O902" s="15"/>
      <c r="P902" s="15"/>
      <c r="Q902" s="81"/>
      <c r="R902" s="81"/>
    </row>
    <row r="903" spans="1:18" ht="1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81"/>
      <c r="J903" s="81"/>
      <c r="K903" s="81"/>
      <c r="L903" s="81"/>
      <c r="M903" s="81"/>
      <c r="N903" s="81"/>
      <c r="O903" s="15"/>
      <c r="P903" s="15"/>
      <c r="Q903" s="81"/>
      <c r="R903" s="81"/>
    </row>
    <row r="904" spans="1:18" ht="1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81"/>
      <c r="J904" s="81"/>
      <c r="K904" s="81"/>
      <c r="L904" s="81"/>
      <c r="M904" s="81"/>
      <c r="N904" s="81"/>
      <c r="O904" s="15"/>
      <c r="P904" s="15"/>
      <c r="Q904" s="81"/>
      <c r="R904" s="81"/>
    </row>
    <row r="905" spans="1:18" ht="1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81"/>
      <c r="J905" s="81"/>
      <c r="K905" s="81"/>
      <c r="L905" s="81"/>
      <c r="M905" s="81"/>
      <c r="N905" s="81"/>
      <c r="O905" s="15"/>
      <c r="P905" s="15"/>
      <c r="Q905" s="81"/>
      <c r="R905" s="81"/>
    </row>
    <row r="906" spans="1:18" ht="1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81"/>
      <c r="J906" s="81"/>
      <c r="K906" s="81"/>
      <c r="L906" s="81"/>
      <c r="M906" s="81"/>
      <c r="N906" s="81"/>
      <c r="O906" s="15"/>
      <c r="P906" s="15"/>
      <c r="Q906" s="81"/>
      <c r="R906" s="81"/>
    </row>
    <row r="907" spans="1:18" ht="1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81"/>
      <c r="J907" s="81"/>
      <c r="K907" s="81"/>
      <c r="L907" s="81"/>
      <c r="M907" s="81"/>
      <c r="N907" s="81"/>
      <c r="O907" s="15"/>
      <c r="P907" s="15"/>
      <c r="Q907" s="81"/>
      <c r="R907" s="81"/>
    </row>
    <row r="908" spans="1:18" ht="1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81"/>
      <c r="J908" s="81"/>
      <c r="K908" s="81"/>
      <c r="L908" s="81"/>
      <c r="M908" s="81"/>
      <c r="N908" s="81"/>
      <c r="O908" s="15"/>
      <c r="P908" s="15"/>
      <c r="Q908" s="81"/>
      <c r="R908" s="81"/>
    </row>
    <row r="909" spans="1:18" ht="1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81"/>
      <c r="J909" s="81"/>
      <c r="K909" s="81"/>
      <c r="L909" s="81"/>
      <c r="M909" s="81"/>
      <c r="N909" s="81"/>
      <c r="O909" s="15"/>
      <c r="P909" s="15"/>
      <c r="Q909" s="81"/>
      <c r="R909" s="81"/>
    </row>
    <row r="910" spans="1:18" ht="1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81"/>
      <c r="J910" s="81"/>
      <c r="K910" s="81"/>
      <c r="L910" s="81"/>
      <c r="M910" s="81"/>
      <c r="N910" s="81"/>
      <c r="O910" s="15"/>
      <c r="P910" s="15"/>
      <c r="Q910" s="81"/>
      <c r="R910" s="81"/>
    </row>
    <row r="911" spans="1:18" ht="1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81"/>
      <c r="J911" s="81"/>
      <c r="K911" s="81"/>
      <c r="L911" s="81"/>
      <c r="M911" s="81"/>
      <c r="N911" s="81"/>
      <c r="O911" s="15"/>
      <c r="P911" s="15"/>
      <c r="Q911" s="81"/>
      <c r="R911" s="81"/>
    </row>
    <row r="912" spans="1:18" ht="1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81"/>
      <c r="J912" s="81"/>
      <c r="K912" s="81"/>
      <c r="L912" s="81"/>
      <c r="M912" s="81"/>
      <c r="N912" s="81"/>
      <c r="O912" s="15"/>
      <c r="P912" s="15"/>
      <c r="Q912" s="81"/>
      <c r="R912" s="81"/>
    </row>
    <row r="913" spans="1:18" ht="1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81"/>
      <c r="J913" s="81"/>
      <c r="K913" s="81"/>
      <c r="L913" s="81"/>
      <c r="M913" s="81"/>
      <c r="N913" s="81"/>
      <c r="O913" s="15"/>
      <c r="P913" s="15"/>
      <c r="Q913" s="81"/>
      <c r="R913" s="81"/>
    </row>
    <row r="914" spans="1:18" ht="1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81"/>
      <c r="J914" s="81"/>
      <c r="K914" s="81"/>
      <c r="L914" s="81"/>
      <c r="M914" s="81"/>
      <c r="N914" s="81"/>
      <c r="O914" s="15"/>
      <c r="P914" s="15"/>
      <c r="Q914" s="81"/>
      <c r="R914" s="81"/>
    </row>
    <row r="915" spans="1:18" ht="1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81"/>
      <c r="J915" s="81"/>
      <c r="K915" s="81"/>
      <c r="L915" s="81"/>
      <c r="M915" s="81"/>
      <c r="N915" s="81"/>
      <c r="O915" s="15"/>
      <c r="P915" s="15"/>
      <c r="Q915" s="81"/>
      <c r="R915" s="81"/>
    </row>
    <row r="916" spans="1:18" ht="1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81"/>
      <c r="J916" s="81"/>
      <c r="K916" s="81"/>
      <c r="L916" s="81"/>
      <c r="M916" s="81"/>
      <c r="N916" s="81"/>
      <c r="O916" s="15"/>
      <c r="P916" s="15"/>
      <c r="Q916" s="81"/>
      <c r="R916" s="81"/>
    </row>
    <row r="917" spans="1:18" ht="1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81"/>
      <c r="J917" s="81"/>
      <c r="K917" s="81"/>
      <c r="L917" s="81"/>
      <c r="M917" s="81"/>
      <c r="N917" s="81"/>
      <c r="O917" s="15"/>
      <c r="P917" s="15"/>
      <c r="Q917" s="81"/>
      <c r="R917" s="81"/>
    </row>
    <row r="918" spans="1:18" ht="1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81"/>
      <c r="J918" s="81"/>
      <c r="K918" s="81"/>
      <c r="L918" s="81"/>
      <c r="M918" s="81"/>
      <c r="N918" s="81"/>
      <c r="O918" s="15"/>
      <c r="P918" s="15"/>
      <c r="Q918" s="81"/>
      <c r="R918" s="81"/>
    </row>
    <row r="919" spans="1:18" ht="1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81"/>
      <c r="J919" s="81"/>
      <c r="K919" s="81"/>
      <c r="L919" s="81"/>
      <c r="M919" s="81"/>
      <c r="N919" s="81"/>
      <c r="O919" s="15"/>
      <c r="P919" s="15"/>
      <c r="Q919" s="81"/>
      <c r="R919" s="81"/>
    </row>
    <row r="920" spans="1:18" ht="1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81"/>
      <c r="J920" s="81"/>
      <c r="K920" s="81"/>
      <c r="L920" s="81"/>
      <c r="M920" s="81"/>
      <c r="N920" s="81"/>
      <c r="O920" s="15"/>
      <c r="P920" s="15"/>
      <c r="Q920" s="81"/>
      <c r="R920" s="81"/>
    </row>
    <row r="921" spans="1:18" ht="1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81"/>
      <c r="J921" s="81"/>
      <c r="K921" s="81"/>
      <c r="L921" s="81"/>
      <c r="M921" s="81"/>
      <c r="N921" s="81"/>
      <c r="O921" s="15"/>
      <c r="P921" s="15"/>
      <c r="Q921" s="81"/>
      <c r="R921" s="81"/>
    </row>
    <row r="922" spans="1:18" ht="1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81"/>
      <c r="J922" s="81"/>
      <c r="K922" s="81"/>
      <c r="L922" s="81"/>
      <c r="M922" s="81"/>
      <c r="N922" s="81"/>
      <c r="O922" s="15"/>
      <c r="P922" s="15"/>
      <c r="Q922" s="81"/>
      <c r="R922" s="81"/>
    </row>
    <row r="923" spans="1:18" ht="1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81"/>
      <c r="J923" s="81"/>
      <c r="K923" s="81"/>
      <c r="L923" s="81"/>
      <c r="M923" s="81"/>
      <c r="N923" s="81"/>
      <c r="O923" s="15"/>
      <c r="P923" s="15"/>
      <c r="Q923" s="81"/>
      <c r="R923" s="81"/>
    </row>
    <row r="924" spans="1:18" ht="1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81"/>
      <c r="J924" s="81"/>
      <c r="K924" s="81"/>
      <c r="L924" s="81"/>
      <c r="M924" s="81"/>
      <c r="N924" s="81"/>
      <c r="O924" s="15"/>
      <c r="P924" s="15"/>
      <c r="Q924" s="81"/>
      <c r="R924" s="81"/>
    </row>
    <row r="925" spans="1:18" ht="1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81"/>
      <c r="J925" s="81"/>
      <c r="K925" s="81"/>
      <c r="L925" s="81"/>
      <c r="M925" s="81"/>
      <c r="N925" s="81"/>
      <c r="O925" s="15"/>
      <c r="P925" s="15"/>
      <c r="Q925" s="81"/>
      <c r="R925" s="81"/>
    </row>
    <row r="926" spans="1:18" ht="1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81"/>
      <c r="J926" s="81"/>
      <c r="K926" s="81"/>
      <c r="L926" s="81"/>
      <c r="M926" s="81"/>
      <c r="N926" s="81"/>
      <c r="O926" s="15"/>
      <c r="P926" s="15"/>
      <c r="Q926" s="81"/>
      <c r="R926" s="81"/>
    </row>
    <row r="927" spans="1:18" ht="1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81"/>
      <c r="J927" s="81"/>
      <c r="K927" s="81"/>
      <c r="L927" s="81"/>
      <c r="M927" s="81"/>
      <c r="N927" s="81"/>
      <c r="O927" s="15"/>
      <c r="P927" s="15"/>
      <c r="Q927" s="81"/>
      <c r="R927" s="81"/>
    </row>
    <row r="928" spans="1:18" ht="1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81"/>
      <c r="J928" s="81"/>
      <c r="K928" s="81"/>
      <c r="L928" s="81"/>
      <c r="M928" s="81"/>
      <c r="N928" s="81"/>
      <c r="O928" s="15"/>
      <c r="P928" s="15"/>
      <c r="Q928" s="81"/>
      <c r="R928" s="81"/>
    </row>
    <row r="929" spans="1:18" ht="1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81"/>
      <c r="J929" s="81"/>
      <c r="K929" s="81"/>
      <c r="L929" s="81"/>
      <c r="M929" s="81"/>
      <c r="N929" s="81"/>
      <c r="O929" s="15"/>
      <c r="P929" s="15"/>
      <c r="Q929" s="81"/>
      <c r="R929" s="81"/>
    </row>
    <row r="930" spans="1:18" ht="1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81"/>
      <c r="J930" s="81"/>
      <c r="K930" s="81"/>
      <c r="L930" s="81"/>
      <c r="M930" s="81"/>
      <c r="N930" s="81"/>
      <c r="O930" s="15"/>
      <c r="P930" s="15"/>
      <c r="Q930" s="81"/>
      <c r="R930" s="81"/>
    </row>
    <row r="931" spans="1:18" ht="1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81"/>
      <c r="J931" s="81"/>
      <c r="K931" s="81"/>
      <c r="L931" s="81"/>
      <c r="M931" s="81"/>
      <c r="N931" s="81"/>
      <c r="O931" s="15"/>
      <c r="P931" s="15"/>
      <c r="Q931" s="81"/>
      <c r="R931" s="81"/>
    </row>
    <row r="932" spans="1:18" ht="1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81"/>
      <c r="J932" s="81"/>
      <c r="K932" s="81"/>
      <c r="L932" s="81"/>
      <c r="M932" s="81"/>
      <c r="N932" s="81"/>
      <c r="O932" s="15"/>
      <c r="P932" s="15"/>
      <c r="Q932" s="81"/>
      <c r="R932" s="81"/>
    </row>
    <row r="933" spans="1:18" ht="1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81"/>
      <c r="J933" s="81"/>
      <c r="K933" s="81"/>
      <c r="L933" s="81"/>
      <c r="M933" s="81"/>
      <c r="N933" s="81"/>
      <c r="O933" s="15"/>
      <c r="P933" s="15"/>
      <c r="Q933" s="81"/>
      <c r="R933" s="81"/>
    </row>
    <row r="934" spans="1:18" ht="1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81"/>
      <c r="J934" s="81"/>
      <c r="K934" s="81"/>
      <c r="L934" s="81"/>
      <c r="M934" s="81"/>
      <c r="N934" s="81"/>
      <c r="O934" s="15"/>
      <c r="P934" s="15"/>
      <c r="Q934" s="81"/>
      <c r="R934" s="81"/>
    </row>
    <row r="935" spans="1:18" ht="1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81"/>
      <c r="J935" s="81"/>
      <c r="K935" s="81"/>
      <c r="L935" s="81"/>
      <c r="M935" s="81"/>
      <c r="N935" s="81"/>
      <c r="O935" s="15"/>
      <c r="P935" s="15"/>
      <c r="Q935" s="81"/>
      <c r="R935" s="81"/>
    </row>
    <row r="936" spans="1:18" ht="1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81"/>
      <c r="J936" s="81"/>
      <c r="K936" s="81"/>
      <c r="L936" s="81"/>
      <c r="M936" s="81"/>
      <c r="N936" s="81"/>
      <c r="O936" s="15"/>
      <c r="P936" s="15"/>
      <c r="Q936" s="81"/>
      <c r="R936" s="81"/>
    </row>
    <row r="937" spans="1:18" ht="1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81"/>
      <c r="J937" s="81"/>
      <c r="K937" s="81"/>
      <c r="L937" s="81"/>
      <c r="M937" s="81"/>
      <c r="N937" s="81"/>
      <c r="O937" s="15"/>
      <c r="P937" s="15"/>
      <c r="Q937" s="81"/>
      <c r="R937" s="81"/>
    </row>
    <row r="938" spans="1:18" ht="1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81"/>
      <c r="J938" s="81"/>
      <c r="K938" s="81"/>
      <c r="L938" s="81"/>
      <c r="M938" s="81"/>
      <c r="N938" s="81"/>
      <c r="O938" s="15"/>
      <c r="P938" s="15"/>
      <c r="Q938" s="81"/>
      <c r="R938" s="81"/>
    </row>
    <row r="939" spans="1:18" ht="1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81"/>
      <c r="J939" s="81"/>
      <c r="K939" s="81"/>
      <c r="L939" s="81"/>
      <c r="M939" s="81"/>
      <c r="N939" s="81"/>
      <c r="O939" s="15"/>
      <c r="P939" s="15"/>
      <c r="Q939" s="81"/>
      <c r="R939" s="81"/>
    </row>
    <row r="940" spans="1:18" ht="1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81"/>
      <c r="J940" s="81"/>
      <c r="K940" s="81"/>
      <c r="L940" s="81"/>
      <c r="M940" s="81"/>
      <c r="N940" s="81"/>
      <c r="O940" s="15"/>
      <c r="P940" s="15"/>
      <c r="Q940" s="81"/>
      <c r="R940" s="81"/>
    </row>
    <row r="941" spans="1:18" ht="1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81"/>
      <c r="J941" s="81"/>
      <c r="K941" s="81"/>
      <c r="L941" s="81"/>
      <c r="M941" s="81"/>
      <c r="N941" s="81"/>
      <c r="O941" s="15"/>
      <c r="P941" s="15"/>
      <c r="Q941" s="81"/>
      <c r="R941" s="81"/>
    </row>
    <row r="942" spans="1:18" ht="1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81"/>
      <c r="J942" s="81"/>
      <c r="K942" s="81"/>
      <c r="L942" s="81"/>
      <c r="M942" s="81"/>
      <c r="N942" s="81"/>
      <c r="O942" s="15"/>
      <c r="P942" s="15"/>
      <c r="Q942" s="81"/>
      <c r="R942" s="81"/>
    </row>
    <row r="943" spans="1:18" ht="1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81"/>
      <c r="J943" s="81"/>
      <c r="K943" s="81"/>
      <c r="L943" s="81"/>
      <c r="M943" s="81"/>
      <c r="N943" s="81"/>
      <c r="O943" s="15"/>
      <c r="P943" s="15"/>
      <c r="Q943" s="81"/>
      <c r="R943" s="81"/>
    </row>
    <row r="944" spans="1:18" ht="1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81"/>
      <c r="J944" s="81"/>
      <c r="K944" s="81"/>
      <c r="L944" s="81"/>
      <c r="M944" s="81"/>
      <c r="N944" s="81"/>
      <c r="O944" s="15"/>
      <c r="P944" s="15"/>
      <c r="Q944" s="81"/>
      <c r="R944" s="81"/>
    </row>
    <row r="945" spans="1:18" ht="1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81"/>
      <c r="J945" s="81"/>
      <c r="K945" s="81"/>
      <c r="L945" s="81"/>
      <c r="M945" s="81"/>
      <c r="N945" s="81"/>
      <c r="O945" s="15"/>
      <c r="P945" s="15"/>
      <c r="Q945" s="81"/>
      <c r="R945" s="81"/>
    </row>
    <row r="946" spans="1:18" ht="1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81"/>
      <c r="J946" s="81"/>
      <c r="K946" s="81"/>
      <c r="L946" s="81"/>
      <c r="M946" s="81"/>
      <c r="N946" s="81"/>
      <c r="O946" s="15"/>
      <c r="P946" s="15"/>
      <c r="Q946" s="81"/>
      <c r="R946" s="81"/>
    </row>
    <row r="947" spans="1:18" ht="1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81"/>
      <c r="J947" s="81"/>
      <c r="K947" s="81"/>
      <c r="L947" s="81"/>
      <c r="M947" s="81"/>
      <c r="N947" s="81"/>
      <c r="O947" s="15"/>
      <c r="P947" s="15"/>
      <c r="Q947" s="81"/>
      <c r="R947" s="81"/>
    </row>
    <row r="948" spans="1:18" ht="1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81"/>
      <c r="J948" s="81"/>
      <c r="K948" s="81"/>
      <c r="L948" s="81"/>
      <c r="M948" s="81"/>
      <c r="N948" s="81"/>
      <c r="O948" s="15"/>
      <c r="P948" s="15"/>
      <c r="Q948" s="81"/>
      <c r="R948" s="81"/>
    </row>
    <row r="949" spans="1:18" ht="1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81"/>
      <c r="J949" s="81"/>
      <c r="K949" s="81"/>
      <c r="L949" s="81"/>
      <c r="M949" s="81"/>
      <c r="N949" s="81"/>
      <c r="O949" s="15"/>
      <c r="P949" s="15"/>
      <c r="Q949" s="81"/>
      <c r="R949" s="81"/>
    </row>
    <row r="950" spans="1:18" ht="1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81"/>
      <c r="J950" s="81"/>
      <c r="K950" s="81"/>
      <c r="L950" s="81"/>
      <c r="M950" s="81"/>
      <c r="N950" s="81"/>
      <c r="O950" s="15"/>
      <c r="P950" s="15"/>
      <c r="Q950" s="81"/>
      <c r="R950" s="81"/>
    </row>
    <row r="951" spans="1:18" ht="1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81"/>
      <c r="J951" s="81"/>
      <c r="K951" s="81"/>
      <c r="L951" s="81"/>
      <c r="M951" s="81"/>
      <c r="N951" s="81"/>
      <c r="O951" s="15"/>
      <c r="P951" s="15"/>
      <c r="Q951" s="81"/>
      <c r="R951" s="81"/>
    </row>
    <row r="952" spans="1:18" ht="1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81"/>
      <c r="J952" s="81"/>
      <c r="K952" s="81"/>
      <c r="L952" s="81"/>
      <c r="M952" s="81"/>
      <c r="N952" s="81"/>
      <c r="O952" s="15"/>
      <c r="P952" s="15"/>
      <c r="Q952" s="81"/>
      <c r="R952" s="81"/>
    </row>
    <row r="953" spans="1:18" ht="1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81"/>
      <c r="J953" s="81"/>
      <c r="K953" s="81"/>
      <c r="L953" s="81"/>
      <c r="M953" s="81"/>
      <c r="N953" s="81"/>
      <c r="O953" s="15"/>
      <c r="P953" s="15"/>
      <c r="Q953" s="81"/>
      <c r="R953" s="81"/>
    </row>
    <row r="954" spans="1:18" ht="1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81"/>
      <c r="J954" s="81"/>
      <c r="K954" s="81"/>
      <c r="L954" s="81"/>
      <c r="M954" s="81"/>
      <c r="N954" s="81"/>
      <c r="O954" s="15"/>
      <c r="P954" s="15"/>
      <c r="Q954" s="81"/>
      <c r="R954" s="81"/>
    </row>
    <row r="955" spans="1:18" ht="1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81"/>
      <c r="J955" s="81"/>
      <c r="K955" s="81"/>
      <c r="L955" s="81"/>
      <c r="M955" s="81"/>
      <c r="N955" s="81"/>
      <c r="O955" s="15"/>
      <c r="P955" s="15"/>
      <c r="Q955" s="81"/>
      <c r="R955" s="81"/>
    </row>
    <row r="956" spans="1:18" ht="1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81"/>
      <c r="J956" s="81"/>
      <c r="K956" s="81"/>
      <c r="L956" s="81"/>
      <c r="M956" s="81"/>
      <c r="N956" s="81"/>
      <c r="O956" s="15"/>
      <c r="P956" s="15"/>
      <c r="Q956" s="81"/>
      <c r="R956" s="81"/>
    </row>
    <row r="957" spans="1:18" ht="1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81"/>
      <c r="J957" s="81"/>
      <c r="K957" s="81"/>
      <c r="L957" s="81"/>
      <c r="M957" s="81"/>
      <c r="N957" s="81"/>
      <c r="O957" s="15"/>
      <c r="P957" s="15"/>
      <c r="Q957" s="81"/>
      <c r="R957" s="81"/>
    </row>
    <row r="958" spans="1:18" ht="1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81"/>
      <c r="J958" s="81"/>
      <c r="K958" s="81"/>
      <c r="L958" s="81"/>
      <c r="M958" s="81"/>
      <c r="N958" s="81"/>
      <c r="O958" s="15"/>
      <c r="P958" s="15"/>
      <c r="Q958" s="81"/>
      <c r="R958" s="81"/>
    </row>
    <row r="959" spans="1:18" ht="1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81"/>
      <c r="J959" s="81"/>
      <c r="K959" s="81"/>
      <c r="L959" s="81"/>
      <c r="M959" s="81"/>
      <c r="N959" s="81"/>
      <c r="O959" s="15"/>
      <c r="P959" s="15"/>
      <c r="Q959" s="81"/>
      <c r="R959" s="81"/>
    </row>
    <row r="960" spans="1:18" ht="1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81"/>
      <c r="J960" s="81"/>
      <c r="K960" s="81"/>
      <c r="L960" s="81"/>
      <c r="M960" s="81"/>
      <c r="N960" s="81"/>
      <c r="O960" s="15"/>
      <c r="P960" s="15"/>
      <c r="Q960" s="81"/>
      <c r="R960" s="81"/>
    </row>
    <row r="961" spans="1:18" ht="1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81"/>
      <c r="J961" s="81"/>
      <c r="K961" s="81"/>
      <c r="L961" s="81"/>
      <c r="M961" s="81"/>
      <c r="N961" s="81"/>
      <c r="O961" s="15"/>
      <c r="P961" s="15"/>
      <c r="Q961" s="81"/>
      <c r="R961" s="81"/>
    </row>
    <row r="962" spans="1:18" ht="1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81"/>
      <c r="J962" s="81"/>
      <c r="K962" s="81"/>
      <c r="L962" s="81"/>
      <c r="M962" s="81"/>
      <c r="N962" s="81"/>
      <c r="O962" s="15"/>
      <c r="P962" s="15"/>
      <c r="Q962" s="81"/>
      <c r="R962" s="81"/>
    </row>
    <row r="963" spans="1:18" ht="1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81"/>
      <c r="J963" s="81"/>
      <c r="K963" s="81"/>
      <c r="L963" s="81"/>
      <c r="M963" s="81"/>
      <c r="N963" s="81"/>
      <c r="O963" s="15"/>
      <c r="P963" s="15"/>
      <c r="Q963" s="81"/>
      <c r="R963" s="81"/>
    </row>
    <row r="964" spans="1:18" ht="1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81"/>
      <c r="J964" s="81"/>
      <c r="K964" s="81"/>
      <c r="L964" s="81"/>
      <c r="M964" s="81"/>
      <c r="N964" s="81"/>
      <c r="O964" s="15"/>
      <c r="P964" s="15"/>
      <c r="Q964" s="81"/>
      <c r="R964" s="81"/>
    </row>
    <row r="965" spans="1:18" ht="1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81"/>
      <c r="J965" s="81"/>
      <c r="K965" s="81"/>
      <c r="L965" s="81"/>
      <c r="M965" s="81"/>
      <c r="N965" s="81"/>
      <c r="O965" s="15"/>
      <c r="P965" s="15"/>
      <c r="Q965" s="81"/>
      <c r="R965" s="81"/>
    </row>
    <row r="966" spans="1:18" ht="1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81"/>
      <c r="J966" s="81"/>
      <c r="K966" s="81"/>
      <c r="L966" s="81"/>
      <c r="M966" s="81"/>
      <c r="N966" s="81"/>
      <c r="O966" s="15"/>
      <c r="P966" s="15"/>
      <c r="Q966" s="81"/>
      <c r="R966" s="81"/>
    </row>
    <row r="967" spans="1:18" ht="1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81"/>
      <c r="J967" s="81"/>
      <c r="K967" s="81"/>
      <c r="L967" s="81"/>
      <c r="M967" s="81"/>
      <c r="N967" s="81"/>
      <c r="O967" s="15"/>
      <c r="P967" s="15"/>
      <c r="Q967" s="81"/>
      <c r="R967" s="81"/>
    </row>
    <row r="968" spans="1:18" ht="1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81"/>
      <c r="J968" s="81"/>
      <c r="K968" s="81"/>
      <c r="L968" s="81"/>
      <c r="M968" s="81"/>
      <c r="N968" s="81"/>
      <c r="O968" s="15"/>
      <c r="P968" s="15"/>
      <c r="Q968" s="81"/>
      <c r="R968" s="81"/>
    </row>
    <row r="969" spans="1:18" ht="1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81"/>
      <c r="J969" s="81"/>
      <c r="K969" s="81"/>
      <c r="L969" s="81"/>
      <c r="M969" s="81"/>
      <c r="N969" s="81"/>
      <c r="O969" s="15"/>
      <c r="P969" s="15"/>
      <c r="Q969" s="81"/>
      <c r="R969" s="81"/>
    </row>
    <row r="970" spans="1:18" ht="1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81"/>
      <c r="J970" s="81"/>
      <c r="K970" s="81"/>
      <c r="L970" s="81"/>
      <c r="M970" s="81"/>
      <c r="N970" s="81"/>
      <c r="O970" s="15"/>
      <c r="P970" s="15"/>
      <c r="Q970" s="81"/>
      <c r="R970" s="81"/>
    </row>
    <row r="971" spans="1:18" ht="1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81"/>
      <c r="J971" s="81"/>
      <c r="K971" s="81"/>
      <c r="L971" s="81"/>
      <c r="M971" s="81"/>
      <c r="N971" s="81"/>
      <c r="O971" s="15"/>
      <c r="P971" s="15"/>
      <c r="Q971" s="81"/>
      <c r="R971" s="81"/>
    </row>
    <row r="972" spans="1:18" ht="1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81"/>
      <c r="J972" s="81"/>
      <c r="K972" s="81"/>
      <c r="L972" s="81"/>
      <c r="M972" s="81"/>
      <c r="N972" s="81"/>
      <c r="O972" s="15"/>
      <c r="P972" s="15"/>
      <c r="Q972" s="81"/>
      <c r="R972" s="81"/>
    </row>
    <row r="973" spans="1:18" ht="1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81"/>
      <c r="J973" s="81"/>
      <c r="K973" s="81"/>
      <c r="L973" s="81"/>
      <c r="M973" s="81"/>
      <c r="N973" s="81"/>
      <c r="O973" s="15"/>
      <c r="P973" s="15"/>
      <c r="Q973" s="81"/>
      <c r="R973" s="81"/>
    </row>
    <row r="974" spans="1:18" ht="1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81"/>
      <c r="J974" s="81"/>
      <c r="K974" s="81"/>
      <c r="L974" s="81"/>
      <c r="M974" s="81"/>
      <c r="N974" s="81"/>
      <c r="O974" s="15"/>
      <c r="P974" s="15"/>
      <c r="Q974" s="81"/>
      <c r="R974" s="81"/>
    </row>
    <row r="975" spans="1:18" ht="1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81"/>
      <c r="J975" s="81"/>
      <c r="K975" s="81"/>
      <c r="L975" s="81"/>
      <c r="M975" s="81"/>
      <c r="N975" s="81"/>
      <c r="O975" s="15"/>
      <c r="P975" s="15"/>
      <c r="Q975" s="81"/>
      <c r="R975" s="81"/>
    </row>
    <row r="976" spans="1:18" ht="1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81"/>
      <c r="J976" s="81"/>
      <c r="K976" s="81"/>
      <c r="L976" s="81"/>
      <c r="M976" s="81"/>
      <c r="N976" s="81"/>
      <c r="O976" s="15"/>
      <c r="P976" s="15"/>
      <c r="Q976" s="81"/>
      <c r="R976" s="81"/>
    </row>
    <row r="977" spans="1:18" ht="1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81"/>
      <c r="J977" s="81"/>
      <c r="K977" s="81"/>
      <c r="L977" s="81"/>
      <c r="M977" s="81"/>
      <c r="N977" s="81"/>
      <c r="O977" s="15"/>
      <c r="P977" s="15"/>
      <c r="Q977" s="81"/>
      <c r="R977" s="81"/>
    </row>
    <row r="978" spans="1:18" ht="1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81"/>
      <c r="J978" s="81"/>
      <c r="K978" s="81"/>
      <c r="L978" s="81"/>
      <c r="M978" s="81"/>
      <c r="N978" s="81"/>
      <c r="O978" s="15"/>
      <c r="P978" s="15"/>
      <c r="Q978" s="81"/>
      <c r="R978" s="81"/>
    </row>
    <row r="979" spans="1:18" ht="1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81"/>
      <c r="J979" s="81"/>
      <c r="K979" s="81"/>
      <c r="L979" s="81"/>
      <c r="M979" s="81"/>
      <c r="N979" s="81"/>
      <c r="O979" s="15"/>
      <c r="P979" s="15"/>
      <c r="Q979" s="81"/>
      <c r="R979" s="81"/>
    </row>
    <row r="980" spans="1:18" ht="1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81"/>
      <c r="J980" s="81"/>
      <c r="K980" s="81"/>
      <c r="L980" s="81"/>
      <c r="M980" s="81"/>
      <c r="N980" s="81"/>
      <c r="O980" s="15"/>
      <c r="P980" s="15"/>
      <c r="Q980" s="81"/>
      <c r="R980" s="81"/>
    </row>
    <row r="981" spans="1:18" ht="1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81"/>
      <c r="J981" s="81"/>
      <c r="K981" s="81"/>
      <c r="L981" s="81"/>
      <c r="M981" s="81"/>
      <c r="N981" s="81"/>
      <c r="O981" s="15"/>
      <c r="P981" s="15"/>
      <c r="Q981" s="81"/>
      <c r="R981" s="81"/>
    </row>
    <row r="982" spans="1:18" ht="1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81"/>
      <c r="J982" s="81"/>
      <c r="K982" s="81"/>
      <c r="L982" s="81"/>
      <c r="M982" s="81"/>
      <c r="N982" s="81"/>
      <c r="O982" s="15"/>
      <c r="P982" s="15"/>
      <c r="Q982" s="81"/>
      <c r="R982" s="81"/>
    </row>
    <row r="983" spans="1:18" ht="1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81"/>
      <c r="J983" s="81"/>
      <c r="K983" s="81"/>
      <c r="L983" s="81"/>
      <c r="M983" s="81"/>
      <c r="N983" s="81"/>
      <c r="O983" s="15"/>
      <c r="P983" s="15"/>
      <c r="Q983" s="81"/>
      <c r="R983" s="81"/>
    </row>
    <row r="984" spans="1:18" ht="1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81"/>
      <c r="J984" s="81"/>
      <c r="K984" s="81"/>
      <c r="L984" s="81"/>
      <c r="M984" s="81"/>
      <c r="N984" s="81"/>
      <c r="O984" s="15"/>
      <c r="P984" s="15"/>
      <c r="Q984" s="81"/>
      <c r="R984" s="81"/>
    </row>
    <row r="985" spans="1:18" ht="1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81"/>
      <c r="J985" s="81"/>
      <c r="K985" s="81"/>
      <c r="L985" s="81"/>
      <c r="M985" s="81"/>
      <c r="N985" s="81"/>
      <c r="O985" s="15"/>
      <c r="P985" s="15"/>
      <c r="Q985" s="81"/>
      <c r="R985" s="81"/>
    </row>
    <row r="986" spans="1:18" ht="1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81"/>
      <c r="J986" s="81"/>
      <c r="K986" s="81"/>
      <c r="L986" s="81"/>
      <c r="M986" s="81"/>
      <c r="N986" s="81"/>
      <c r="O986" s="15"/>
      <c r="P986" s="15"/>
      <c r="Q986" s="81"/>
      <c r="R986" s="81"/>
    </row>
    <row r="987" spans="1:18" ht="1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81"/>
      <c r="J987" s="81"/>
      <c r="K987" s="81"/>
      <c r="L987" s="81"/>
      <c r="M987" s="81"/>
      <c r="N987" s="81"/>
      <c r="O987" s="15"/>
      <c r="P987" s="15"/>
      <c r="Q987" s="81"/>
      <c r="R987" s="81"/>
    </row>
    <row r="988" spans="1:18" ht="1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81"/>
      <c r="J988" s="81"/>
      <c r="K988" s="81"/>
      <c r="L988" s="81"/>
      <c r="M988" s="81"/>
      <c r="N988" s="81"/>
      <c r="O988" s="15"/>
      <c r="P988" s="15"/>
      <c r="Q988" s="81"/>
      <c r="R988" s="81"/>
    </row>
    <row r="989" spans="1:18" ht="1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81"/>
      <c r="J989" s="81"/>
      <c r="K989" s="81"/>
      <c r="L989" s="81"/>
      <c r="M989" s="81"/>
      <c r="N989" s="81"/>
      <c r="O989" s="15"/>
      <c r="P989" s="15"/>
      <c r="Q989" s="81"/>
      <c r="R989" s="81"/>
    </row>
    <row r="990" spans="1:18" ht="1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81"/>
      <c r="J990" s="81"/>
      <c r="K990" s="81"/>
      <c r="L990" s="81"/>
      <c r="M990" s="81"/>
      <c r="N990" s="81"/>
      <c r="O990" s="15"/>
      <c r="P990" s="15"/>
      <c r="Q990" s="81"/>
      <c r="R990" s="81"/>
    </row>
    <row r="991" spans="1:18" ht="1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81"/>
      <c r="J991" s="81"/>
      <c r="K991" s="81"/>
      <c r="L991" s="81"/>
      <c r="M991" s="81"/>
      <c r="N991" s="81"/>
      <c r="O991" s="15"/>
      <c r="P991" s="15"/>
      <c r="Q991" s="81"/>
      <c r="R991" s="81"/>
    </row>
    <row r="992" spans="1:18" ht="1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81"/>
      <c r="J992" s="81"/>
      <c r="K992" s="81"/>
      <c r="L992" s="81"/>
      <c r="M992" s="81"/>
      <c r="N992" s="81"/>
      <c r="O992" s="15"/>
      <c r="P992" s="15"/>
      <c r="Q992" s="81"/>
      <c r="R992" s="81"/>
    </row>
    <row r="993" spans="1:18" ht="1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81"/>
      <c r="J993" s="81"/>
      <c r="K993" s="81"/>
      <c r="L993" s="81"/>
      <c r="M993" s="81"/>
      <c r="N993" s="81"/>
      <c r="O993" s="15"/>
      <c r="P993" s="15"/>
      <c r="Q993" s="81"/>
      <c r="R993" s="81"/>
    </row>
    <row r="994" spans="1:18" ht="1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81"/>
      <c r="J994" s="81"/>
      <c r="K994" s="81"/>
      <c r="L994" s="81"/>
      <c r="M994" s="81"/>
      <c r="N994" s="81"/>
      <c r="O994" s="15"/>
      <c r="P994" s="15"/>
      <c r="Q994" s="81"/>
      <c r="R994" s="81"/>
    </row>
    <row r="995" spans="1:18" ht="1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81"/>
      <c r="J995" s="81"/>
      <c r="K995" s="81"/>
      <c r="L995" s="81"/>
      <c r="M995" s="81"/>
      <c r="N995" s="81"/>
      <c r="O995" s="15"/>
      <c r="P995" s="15"/>
      <c r="Q995" s="81"/>
      <c r="R995" s="81"/>
    </row>
    <row r="996" spans="1:18" ht="1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81"/>
      <c r="J996" s="81"/>
      <c r="K996" s="81"/>
      <c r="L996" s="81"/>
      <c r="M996" s="81"/>
      <c r="N996" s="81"/>
      <c r="O996" s="15"/>
      <c r="P996" s="15"/>
      <c r="Q996" s="81"/>
      <c r="R996" s="81"/>
    </row>
    <row r="997" spans="1:18" ht="1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81"/>
      <c r="J997" s="81"/>
      <c r="K997" s="81"/>
      <c r="L997" s="81"/>
      <c r="M997" s="81"/>
      <c r="N997" s="81"/>
      <c r="O997" s="15"/>
      <c r="P997" s="15"/>
      <c r="Q997" s="81"/>
      <c r="R997" s="81"/>
    </row>
    <row r="998" spans="1:18" ht="1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81"/>
      <c r="J998" s="81"/>
      <c r="K998" s="81"/>
      <c r="L998" s="81"/>
      <c r="M998" s="81"/>
      <c r="N998" s="81"/>
      <c r="O998" s="15"/>
      <c r="P998" s="15"/>
      <c r="Q998" s="81"/>
      <c r="R998" s="81"/>
    </row>
    <row r="999" spans="1:18" ht="1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81"/>
      <c r="J999" s="81"/>
      <c r="K999" s="81"/>
      <c r="L999" s="81"/>
      <c r="M999" s="81"/>
      <c r="N999" s="81"/>
      <c r="O999" s="15"/>
      <c r="P999" s="15"/>
      <c r="Q999" s="81"/>
      <c r="R999" s="81"/>
    </row>
    <row r="1000" spans="1:18" ht="15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81"/>
      <c r="J1000" s="81"/>
      <c r="K1000" s="81"/>
      <c r="L1000" s="81"/>
      <c r="M1000" s="81"/>
      <c r="N1000" s="81"/>
      <c r="O1000" s="15"/>
      <c r="P1000" s="15"/>
      <c r="Q1000" s="81"/>
      <c r="R1000" s="81"/>
    </row>
    <row r="1001" spans="1:18" ht="15" customHeight="1" x14ac:dyDescent="0.25">
      <c r="A1001" s="15"/>
      <c r="B1001" s="15"/>
      <c r="C1001" s="15"/>
      <c r="D1001" s="15"/>
      <c r="E1001" s="15"/>
      <c r="F1001" s="15"/>
      <c r="G1001" s="15"/>
      <c r="H1001" s="15"/>
      <c r="I1001" s="81"/>
      <c r="J1001" s="81"/>
      <c r="K1001" s="81"/>
      <c r="L1001" s="81"/>
      <c r="M1001" s="81"/>
      <c r="N1001" s="81"/>
      <c r="O1001" s="15"/>
      <c r="P1001" s="15"/>
      <c r="Q1001" s="81"/>
      <c r="R1001" s="81"/>
    </row>
    <row r="1002" spans="1:18" ht="15" customHeight="1" x14ac:dyDescent="0.25">
      <c r="A1002" s="15"/>
      <c r="B1002" s="15"/>
      <c r="C1002" s="15"/>
      <c r="D1002" s="15"/>
      <c r="E1002" s="15"/>
      <c r="F1002" s="15"/>
      <c r="G1002" s="15"/>
      <c r="H1002" s="15"/>
      <c r="I1002" s="81"/>
      <c r="J1002" s="81"/>
      <c r="K1002" s="81"/>
      <c r="L1002" s="81"/>
      <c r="M1002" s="81"/>
      <c r="N1002" s="81"/>
      <c r="O1002" s="15"/>
      <c r="P1002" s="15"/>
      <c r="Q1002" s="81"/>
      <c r="R1002" s="81"/>
    </row>
    <row r="1003" spans="1:18" ht="15" customHeight="1" x14ac:dyDescent="0.25">
      <c r="A1003" s="15"/>
      <c r="B1003" s="15"/>
      <c r="C1003" s="15"/>
      <c r="D1003" s="15"/>
      <c r="E1003" s="15"/>
      <c r="F1003" s="15"/>
      <c r="G1003" s="15"/>
      <c r="H1003" s="15"/>
      <c r="I1003" s="81"/>
      <c r="J1003" s="81"/>
      <c r="K1003" s="81"/>
      <c r="L1003" s="81"/>
      <c r="M1003" s="81"/>
      <c r="N1003" s="81"/>
      <c r="O1003" s="15"/>
      <c r="P1003" s="15"/>
      <c r="Q1003" s="81"/>
      <c r="R1003" s="81"/>
    </row>
    <row r="1004" spans="1:18" ht="15" customHeight="1" x14ac:dyDescent="0.25">
      <c r="A1004" s="15"/>
      <c r="B1004" s="15"/>
      <c r="C1004" s="15"/>
      <c r="D1004" s="15"/>
      <c r="E1004" s="15"/>
      <c r="F1004" s="15"/>
      <c r="G1004" s="15"/>
      <c r="H1004" s="15"/>
      <c r="I1004" s="81"/>
      <c r="J1004" s="81"/>
      <c r="K1004" s="81"/>
      <c r="L1004" s="81"/>
      <c r="M1004" s="81"/>
      <c r="N1004" s="81"/>
      <c r="O1004" s="15"/>
      <c r="P1004" s="15"/>
      <c r="Q1004" s="81"/>
      <c r="R1004" s="81"/>
    </row>
  </sheetData>
  <autoFilter ref="A4:V504"/>
  <mergeCells count="2">
    <mergeCell ref="A1:V1"/>
    <mergeCell ref="A2:V2"/>
  </mergeCells>
  <dataValidations count="2">
    <dataValidation type="list" sqref="F5:F504" xr:uid="{00000000-0002-0000-0700-000000000000}">
      <formula1>"Rule 37 - 180 day payment,Rule 37A - supplier GSTR-3B,Section 16(2)(b) - receipt,Section 16(2)(c) - tax payment,Rules 42/43 - common credit,Section 17(5) - blocked,Section 16(4) - time barred,Wrong POS,Duplicate/Error,Credit note/amendment,Other"</formula1>
      <formula2>0</formula2>
    </dataValidation>
    <dataValidation type="list" sqref="G5:G504" xr:uid="{00000000-0002-0000-0700-000001000000}">
      <formula1>"Temporary,Permanent"</formula1>
      <formula2>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04"/>
  <sheetViews>
    <sheetView showGridLines="0" workbookViewId="0">
      <pane xSplit="1" ySplit="4" topLeftCell="B5" activePane="bottomRight" state="frozen"/>
      <selection pane="bottomRight" activeCell="B5" sqref="B5"/>
    </sheetView>
  </sheetViews>
  <sheetFormatPr defaultColWidth="8.6640625" defaultRowHeight="13.2" x14ac:dyDescent="0.25"/>
  <cols>
    <col min="1" max="1" width="10" customWidth="1"/>
    <col min="2" max="2" width="22.44140625" customWidth="1"/>
    <col min="3" max="3" width="16.21875" customWidth="1"/>
    <col min="4" max="4" width="15" customWidth="1"/>
    <col min="5" max="5" width="11.88671875" customWidth="1"/>
    <col min="6" max="6" width="18.77734375" customWidth="1"/>
    <col min="7" max="7" width="13.109375" customWidth="1"/>
    <col min="8" max="9" width="12.44140625" customWidth="1"/>
    <col min="10" max="10" width="14.33203125" customWidth="1"/>
    <col min="11" max="11" width="10.6640625" customWidth="1"/>
    <col min="12" max="13" width="11.88671875" customWidth="1"/>
    <col min="14" max="14" width="10.6640625" customWidth="1"/>
    <col min="15" max="16" width="11.21875" customWidth="1"/>
    <col min="17" max="17" width="13.109375" customWidth="1"/>
    <col min="18" max="18" width="15.6640625" customWidth="1"/>
    <col min="19" max="19" width="14.33203125" customWidth="1"/>
  </cols>
  <sheetData>
    <row r="1" spans="1:19" ht="30" customHeight="1" x14ac:dyDescent="0.25">
      <c r="A1" s="4" t="s">
        <v>331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4"/>
    </row>
    <row r="2" spans="1:19" ht="27.75" customHeight="1" x14ac:dyDescent="0.25">
      <c r="A2" s="3" t="s">
        <v>332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"/>
    </row>
    <row r="3" spans="1:19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ht="48" customHeight="1" x14ac:dyDescent="0.25">
      <c r="A4" s="138" t="s">
        <v>333</v>
      </c>
      <c r="B4" s="138" t="s">
        <v>334</v>
      </c>
      <c r="C4" s="138" t="s">
        <v>335</v>
      </c>
      <c r="D4" s="138" t="s">
        <v>130</v>
      </c>
      <c r="E4" s="138" t="s">
        <v>131</v>
      </c>
      <c r="F4" s="138" t="s">
        <v>336</v>
      </c>
      <c r="G4" s="138" t="s">
        <v>135</v>
      </c>
      <c r="H4" s="138" t="s">
        <v>337</v>
      </c>
      <c r="I4" s="138" t="s">
        <v>338</v>
      </c>
      <c r="J4" s="138" t="s">
        <v>339</v>
      </c>
      <c r="K4" s="138" t="s">
        <v>340</v>
      </c>
      <c r="L4" s="138" t="s">
        <v>341</v>
      </c>
      <c r="M4" s="138" t="s">
        <v>342</v>
      </c>
      <c r="N4" s="138" t="s">
        <v>343</v>
      </c>
      <c r="O4" s="138" t="s">
        <v>344</v>
      </c>
      <c r="P4" s="138" t="s">
        <v>345</v>
      </c>
      <c r="Q4" s="138" t="s">
        <v>346</v>
      </c>
      <c r="R4" s="138" t="s">
        <v>347</v>
      </c>
      <c r="S4" s="205" t="s">
        <v>649</v>
      </c>
    </row>
    <row r="5" spans="1:19" ht="15" customHeight="1" x14ac:dyDescent="0.25">
      <c r="A5" s="139"/>
      <c r="B5" s="140"/>
      <c r="C5" s="140"/>
      <c r="D5" s="140"/>
      <c r="E5" s="141"/>
      <c r="F5" s="140"/>
      <c r="G5" s="142"/>
      <c r="H5" s="142"/>
      <c r="I5" s="142"/>
      <c r="J5" s="142"/>
      <c r="K5" s="142"/>
      <c r="L5" s="212"/>
      <c r="M5" s="141"/>
      <c r="N5" s="140"/>
      <c r="O5" s="140"/>
      <c r="P5" s="140"/>
      <c r="Q5" s="212"/>
      <c r="R5" s="127" t="str">
        <f t="shared" ref="R5:R68" si="0">IF(A5="","",IF(AND(N5="Yes",O5="Yes",Q5&lt;&gt;"",S5&lt;&gt;"",Q5&gt;=S5),0,SUM(H5:K5)))</f>
        <v/>
      </c>
      <c r="S5" s="215"/>
    </row>
    <row r="6" spans="1:19" ht="15" customHeight="1" x14ac:dyDescent="0.25">
      <c r="A6" s="143"/>
      <c r="B6" s="144"/>
      <c r="C6" s="144"/>
      <c r="D6" s="144"/>
      <c r="E6" s="145"/>
      <c r="F6" s="144"/>
      <c r="G6" s="146"/>
      <c r="H6" s="146"/>
      <c r="I6" s="146"/>
      <c r="J6" s="146"/>
      <c r="K6" s="146"/>
      <c r="L6" s="213"/>
      <c r="M6" s="145"/>
      <c r="N6" s="144"/>
      <c r="O6" s="144"/>
      <c r="P6" s="144"/>
      <c r="Q6" s="213"/>
      <c r="R6" s="132" t="str">
        <f t="shared" si="0"/>
        <v/>
      </c>
      <c r="S6" s="215"/>
    </row>
    <row r="7" spans="1:19" ht="15" customHeight="1" x14ac:dyDescent="0.25">
      <c r="A7" s="143"/>
      <c r="B7" s="144"/>
      <c r="C7" s="144"/>
      <c r="D7" s="144"/>
      <c r="E7" s="145"/>
      <c r="F7" s="144"/>
      <c r="G7" s="146"/>
      <c r="H7" s="146"/>
      <c r="I7" s="146"/>
      <c r="J7" s="146"/>
      <c r="K7" s="146"/>
      <c r="L7" s="213"/>
      <c r="M7" s="145"/>
      <c r="N7" s="144"/>
      <c r="O7" s="144"/>
      <c r="P7" s="144"/>
      <c r="Q7" s="213"/>
      <c r="R7" s="132" t="str">
        <f t="shared" si="0"/>
        <v/>
      </c>
      <c r="S7" s="215"/>
    </row>
    <row r="8" spans="1:19" ht="15" customHeight="1" x14ac:dyDescent="0.25">
      <c r="A8" s="143"/>
      <c r="B8" s="144"/>
      <c r="C8" s="144"/>
      <c r="D8" s="144"/>
      <c r="E8" s="145"/>
      <c r="F8" s="144"/>
      <c r="G8" s="146"/>
      <c r="H8" s="146"/>
      <c r="I8" s="146"/>
      <c r="J8" s="146"/>
      <c r="K8" s="146"/>
      <c r="L8" s="213"/>
      <c r="M8" s="145"/>
      <c r="N8" s="144"/>
      <c r="O8" s="144"/>
      <c r="P8" s="144"/>
      <c r="Q8" s="213"/>
      <c r="R8" s="132" t="str">
        <f t="shared" si="0"/>
        <v/>
      </c>
      <c r="S8" s="215"/>
    </row>
    <row r="9" spans="1:19" ht="15" customHeight="1" x14ac:dyDescent="0.25">
      <c r="A9" s="143"/>
      <c r="B9" s="144"/>
      <c r="C9" s="144"/>
      <c r="D9" s="144"/>
      <c r="E9" s="145"/>
      <c r="F9" s="144"/>
      <c r="G9" s="146"/>
      <c r="H9" s="146"/>
      <c r="I9" s="146"/>
      <c r="J9" s="146"/>
      <c r="K9" s="146"/>
      <c r="L9" s="213"/>
      <c r="M9" s="145"/>
      <c r="N9" s="144"/>
      <c r="O9" s="144"/>
      <c r="P9" s="144"/>
      <c r="Q9" s="213"/>
      <c r="R9" s="132" t="str">
        <f t="shared" si="0"/>
        <v/>
      </c>
      <c r="S9" s="215"/>
    </row>
    <row r="10" spans="1:19" ht="15" customHeight="1" x14ac:dyDescent="0.25">
      <c r="A10" s="143"/>
      <c r="B10" s="144"/>
      <c r="C10" s="144"/>
      <c r="D10" s="144"/>
      <c r="E10" s="145"/>
      <c r="F10" s="144"/>
      <c r="G10" s="146"/>
      <c r="H10" s="146"/>
      <c r="I10" s="146"/>
      <c r="J10" s="146"/>
      <c r="K10" s="146"/>
      <c r="L10" s="213"/>
      <c r="M10" s="145"/>
      <c r="N10" s="144"/>
      <c r="O10" s="144"/>
      <c r="P10" s="144"/>
      <c r="Q10" s="213"/>
      <c r="R10" s="132" t="str">
        <f t="shared" si="0"/>
        <v/>
      </c>
      <c r="S10" s="215"/>
    </row>
    <row r="11" spans="1:19" ht="15" customHeight="1" x14ac:dyDescent="0.25">
      <c r="A11" s="143"/>
      <c r="B11" s="144"/>
      <c r="C11" s="144"/>
      <c r="D11" s="144"/>
      <c r="E11" s="145"/>
      <c r="F11" s="144"/>
      <c r="G11" s="146"/>
      <c r="H11" s="146"/>
      <c r="I11" s="146"/>
      <c r="J11" s="146"/>
      <c r="K11" s="146"/>
      <c r="L11" s="213"/>
      <c r="M11" s="145"/>
      <c r="N11" s="144"/>
      <c r="O11" s="144"/>
      <c r="P11" s="144"/>
      <c r="Q11" s="213"/>
      <c r="R11" s="132" t="str">
        <f t="shared" si="0"/>
        <v/>
      </c>
      <c r="S11" s="215"/>
    </row>
    <row r="12" spans="1:19" ht="15" customHeight="1" x14ac:dyDescent="0.25">
      <c r="A12" s="143"/>
      <c r="B12" s="144"/>
      <c r="C12" s="144"/>
      <c r="D12" s="144"/>
      <c r="E12" s="145"/>
      <c r="F12" s="144"/>
      <c r="G12" s="146"/>
      <c r="H12" s="146"/>
      <c r="I12" s="146"/>
      <c r="J12" s="146"/>
      <c r="K12" s="146"/>
      <c r="L12" s="213"/>
      <c r="M12" s="145"/>
      <c r="N12" s="144"/>
      <c r="O12" s="144"/>
      <c r="P12" s="144"/>
      <c r="Q12" s="213"/>
      <c r="R12" s="132" t="str">
        <f t="shared" si="0"/>
        <v/>
      </c>
      <c r="S12" s="215"/>
    </row>
    <row r="13" spans="1:19" ht="15" customHeight="1" x14ac:dyDescent="0.25">
      <c r="A13" s="143"/>
      <c r="B13" s="144"/>
      <c r="C13" s="144"/>
      <c r="D13" s="144"/>
      <c r="E13" s="145"/>
      <c r="F13" s="144"/>
      <c r="G13" s="146"/>
      <c r="H13" s="146"/>
      <c r="I13" s="146"/>
      <c r="J13" s="146"/>
      <c r="K13" s="146"/>
      <c r="L13" s="213"/>
      <c r="M13" s="145"/>
      <c r="N13" s="144"/>
      <c r="O13" s="144"/>
      <c r="P13" s="144"/>
      <c r="Q13" s="213"/>
      <c r="R13" s="132" t="str">
        <f t="shared" si="0"/>
        <v/>
      </c>
      <c r="S13" s="215"/>
    </row>
    <row r="14" spans="1:19" ht="15" customHeight="1" x14ac:dyDescent="0.25">
      <c r="A14" s="143"/>
      <c r="B14" s="144"/>
      <c r="C14" s="144"/>
      <c r="D14" s="144"/>
      <c r="E14" s="145"/>
      <c r="F14" s="144"/>
      <c r="G14" s="146"/>
      <c r="H14" s="146"/>
      <c r="I14" s="146"/>
      <c r="J14" s="146"/>
      <c r="K14" s="146"/>
      <c r="L14" s="213"/>
      <c r="M14" s="145"/>
      <c r="N14" s="144"/>
      <c r="O14" s="144"/>
      <c r="P14" s="144"/>
      <c r="Q14" s="213"/>
      <c r="R14" s="132" t="str">
        <f t="shared" si="0"/>
        <v/>
      </c>
      <c r="S14" s="215"/>
    </row>
    <row r="15" spans="1:19" ht="15" customHeight="1" x14ac:dyDescent="0.25">
      <c r="A15" s="143"/>
      <c r="B15" s="144"/>
      <c r="C15" s="144"/>
      <c r="D15" s="144"/>
      <c r="E15" s="145"/>
      <c r="F15" s="144"/>
      <c r="G15" s="146"/>
      <c r="H15" s="146"/>
      <c r="I15" s="146"/>
      <c r="J15" s="146"/>
      <c r="K15" s="146"/>
      <c r="L15" s="213"/>
      <c r="M15" s="145"/>
      <c r="N15" s="144"/>
      <c r="O15" s="144"/>
      <c r="P15" s="144"/>
      <c r="Q15" s="213"/>
      <c r="R15" s="132" t="str">
        <f t="shared" si="0"/>
        <v/>
      </c>
      <c r="S15" s="215"/>
    </row>
    <row r="16" spans="1:19" ht="15" customHeight="1" x14ac:dyDescent="0.25">
      <c r="A16" s="143"/>
      <c r="B16" s="144"/>
      <c r="C16" s="144"/>
      <c r="D16" s="144"/>
      <c r="E16" s="145"/>
      <c r="F16" s="144"/>
      <c r="G16" s="146"/>
      <c r="H16" s="146"/>
      <c r="I16" s="146"/>
      <c r="J16" s="146"/>
      <c r="K16" s="146"/>
      <c r="L16" s="213"/>
      <c r="M16" s="145"/>
      <c r="N16" s="144"/>
      <c r="O16" s="144"/>
      <c r="P16" s="144"/>
      <c r="Q16" s="213"/>
      <c r="R16" s="132" t="str">
        <f t="shared" si="0"/>
        <v/>
      </c>
      <c r="S16" s="215"/>
    </row>
    <row r="17" spans="1:19" ht="15" customHeight="1" x14ac:dyDescent="0.25">
      <c r="A17" s="143"/>
      <c r="B17" s="144"/>
      <c r="C17" s="144"/>
      <c r="D17" s="144"/>
      <c r="E17" s="145"/>
      <c r="F17" s="144"/>
      <c r="G17" s="146"/>
      <c r="H17" s="146"/>
      <c r="I17" s="146"/>
      <c r="J17" s="146"/>
      <c r="K17" s="146"/>
      <c r="L17" s="213"/>
      <c r="M17" s="145"/>
      <c r="N17" s="144"/>
      <c r="O17" s="144"/>
      <c r="P17" s="144"/>
      <c r="Q17" s="213"/>
      <c r="R17" s="132" t="str">
        <f t="shared" si="0"/>
        <v/>
      </c>
      <c r="S17" s="215"/>
    </row>
    <row r="18" spans="1:19" ht="15" customHeight="1" x14ac:dyDescent="0.25">
      <c r="A18" s="143"/>
      <c r="B18" s="144"/>
      <c r="C18" s="144"/>
      <c r="D18" s="144"/>
      <c r="E18" s="145"/>
      <c r="F18" s="144"/>
      <c r="G18" s="146"/>
      <c r="H18" s="146"/>
      <c r="I18" s="146"/>
      <c r="J18" s="146"/>
      <c r="K18" s="146"/>
      <c r="L18" s="213"/>
      <c r="M18" s="145"/>
      <c r="N18" s="144"/>
      <c r="O18" s="144"/>
      <c r="P18" s="144"/>
      <c r="Q18" s="213"/>
      <c r="R18" s="132" t="str">
        <f t="shared" si="0"/>
        <v/>
      </c>
      <c r="S18" s="215"/>
    </row>
    <row r="19" spans="1:19" ht="15" customHeight="1" x14ac:dyDescent="0.25">
      <c r="A19" s="143"/>
      <c r="B19" s="144"/>
      <c r="C19" s="144"/>
      <c r="D19" s="144"/>
      <c r="E19" s="145"/>
      <c r="F19" s="144"/>
      <c r="G19" s="146"/>
      <c r="H19" s="146"/>
      <c r="I19" s="146"/>
      <c r="J19" s="146"/>
      <c r="K19" s="146"/>
      <c r="L19" s="213"/>
      <c r="M19" s="145"/>
      <c r="N19" s="144"/>
      <c r="O19" s="144"/>
      <c r="P19" s="144"/>
      <c r="Q19" s="213"/>
      <c r="R19" s="132" t="str">
        <f t="shared" si="0"/>
        <v/>
      </c>
      <c r="S19" s="215"/>
    </row>
    <row r="20" spans="1:19" ht="15" customHeight="1" x14ac:dyDescent="0.25">
      <c r="A20" s="143"/>
      <c r="B20" s="144"/>
      <c r="C20" s="144"/>
      <c r="D20" s="144"/>
      <c r="E20" s="145"/>
      <c r="F20" s="144"/>
      <c r="G20" s="146"/>
      <c r="H20" s="146"/>
      <c r="I20" s="146"/>
      <c r="J20" s="146"/>
      <c r="K20" s="146"/>
      <c r="L20" s="213"/>
      <c r="M20" s="145"/>
      <c r="N20" s="144"/>
      <c r="O20" s="144"/>
      <c r="P20" s="144"/>
      <c r="Q20" s="213"/>
      <c r="R20" s="132" t="str">
        <f t="shared" si="0"/>
        <v/>
      </c>
      <c r="S20" s="215"/>
    </row>
    <row r="21" spans="1:19" ht="15" customHeight="1" x14ac:dyDescent="0.25">
      <c r="A21" s="143"/>
      <c r="B21" s="144"/>
      <c r="C21" s="144"/>
      <c r="D21" s="144"/>
      <c r="E21" s="145"/>
      <c r="F21" s="144"/>
      <c r="G21" s="146"/>
      <c r="H21" s="146"/>
      <c r="I21" s="146"/>
      <c r="J21" s="146"/>
      <c r="K21" s="146"/>
      <c r="L21" s="213"/>
      <c r="M21" s="145"/>
      <c r="N21" s="144"/>
      <c r="O21" s="144"/>
      <c r="P21" s="144"/>
      <c r="Q21" s="213"/>
      <c r="R21" s="132" t="str">
        <f t="shared" si="0"/>
        <v/>
      </c>
      <c r="S21" s="215"/>
    </row>
    <row r="22" spans="1:19" ht="15" customHeight="1" x14ac:dyDescent="0.25">
      <c r="A22" s="143"/>
      <c r="B22" s="144"/>
      <c r="C22" s="144"/>
      <c r="D22" s="144"/>
      <c r="E22" s="145"/>
      <c r="F22" s="144"/>
      <c r="G22" s="146"/>
      <c r="H22" s="146"/>
      <c r="I22" s="146"/>
      <c r="J22" s="146"/>
      <c r="K22" s="146"/>
      <c r="L22" s="213"/>
      <c r="M22" s="145"/>
      <c r="N22" s="144"/>
      <c r="O22" s="144"/>
      <c r="P22" s="144"/>
      <c r="Q22" s="213"/>
      <c r="R22" s="132" t="str">
        <f t="shared" si="0"/>
        <v/>
      </c>
      <c r="S22" s="215"/>
    </row>
    <row r="23" spans="1:19" ht="15" customHeight="1" x14ac:dyDescent="0.25">
      <c r="A23" s="143"/>
      <c r="B23" s="144"/>
      <c r="C23" s="144"/>
      <c r="D23" s="144"/>
      <c r="E23" s="145"/>
      <c r="F23" s="144"/>
      <c r="G23" s="146"/>
      <c r="H23" s="146"/>
      <c r="I23" s="146"/>
      <c r="J23" s="146"/>
      <c r="K23" s="146"/>
      <c r="L23" s="213"/>
      <c r="M23" s="145"/>
      <c r="N23" s="144"/>
      <c r="O23" s="144"/>
      <c r="P23" s="144"/>
      <c r="Q23" s="213"/>
      <c r="R23" s="132" t="str">
        <f t="shared" si="0"/>
        <v/>
      </c>
      <c r="S23" s="215"/>
    </row>
    <row r="24" spans="1:19" ht="15" customHeight="1" x14ac:dyDescent="0.25">
      <c r="A24" s="143"/>
      <c r="B24" s="144"/>
      <c r="C24" s="144"/>
      <c r="D24" s="144"/>
      <c r="E24" s="145"/>
      <c r="F24" s="144"/>
      <c r="G24" s="146"/>
      <c r="H24" s="146"/>
      <c r="I24" s="146"/>
      <c r="J24" s="146"/>
      <c r="K24" s="146"/>
      <c r="L24" s="213"/>
      <c r="M24" s="145"/>
      <c r="N24" s="144"/>
      <c r="O24" s="144"/>
      <c r="P24" s="144"/>
      <c r="Q24" s="213"/>
      <c r="R24" s="132" t="str">
        <f t="shared" si="0"/>
        <v/>
      </c>
      <c r="S24" s="215"/>
    </row>
    <row r="25" spans="1:19" ht="15" customHeight="1" x14ac:dyDescent="0.25">
      <c r="A25" s="143"/>
      <c r="B25" s="144"/>
      <c r="C25" s="144"/>
      <c r="D25" s="144"/>
      <c r="E25" s="145"/>
      <c r="F25" s="144"/>
      <c r="G25" s="146"/>
      <c r="H25" s="146"/>
      <c r="I25" s="146"/>
      <c r="J25" s="146"/>
      <c r="K25" s="146"/>
      <c r="L25" s="213"/>
      <c r="M25" s="145"/>
      <c r="N25" s="144"/>
      <c r="O25" s="144"/>
      <c r="P25" s="144"/>
      <c r="Q25" s="213"/>
      <c r="R25" s="132" t="str">
        <f t="shared" si="0"/>
        <v/>
      </c>
      <c r="S25" s="215"/>
    </row>
    <row r="26" spans="1:19" ht="15" customHeight="1" x14ac:dyDescent="0.25">
      <c r="A26" s="143"/>
      <c r="B26" s="144"/>
      <c r="C26" s="144"/>
      <c r="D26" s="144"/>
      <c r="E26" s="145"/>
      <c r="F26" s="144"/>
      <c r="G26" s="146"/>
      <c r="H26" s="146"/>
      <c r="I26" s="146"/>
      <c r="J26" s="146"/>
      <c r="K26" s="146"/>
      <c r="L26" s="213"/>
      <c r="M26" s="145"/>
      <c r="N26" s="144"/>
      <c r="O26" s="144"/>
      <c r="P26" s="144"/>
      <c r="Q26" s="213"/>
      <c r="R26" s="132" t="str">
        <f t="shared" si="0"/>
        <v/>
      </c>
      <c r="S26" s="215"/>
    </row>
    <row r="27" spans="1:19" ht="15" customHeight="1" x14ac:dyDescent="0.25">
      <c r="A27" s="143"/>
      <c r="B27" s="144"/>
      <c r="C27" s="144"/>
      <c r="D27" s="144"/>
      <c r="E27" s="145"/>
      <c r="F27" s="144"/>
      <c r="G27" s="146"/>
      <c r="H27" s="146"/>
      <c r="I27" s="146"/>
      <c r="J27" s="146"/>
      <c r="K27" s="146"/>
      <c r="L27" s="213"/>
      <c r="M27" s="145"/>
      <c r="N27" s="144"/>
      <c r="O27" s="144"/>
      <c r="P27" s="144"/>
      <c r="Q27" s="213"/>
      <c r="R27" s="132" t="str">
        <f t="shared" si="0"/>
        <v/>
      </c>
      <c r="S27" s="215"/>
    </row>
    <row r="28" spans="1:19" ht="15" customHeight="1" x14ac:dyDescent="0.25">
      <c r="A28" s="143"/>
      <c r="B28" s="144"/>
      <c r="C28" s="144"/>
      <c r="D28" s="144"/>
      <c r="E28" s="145"/>
      <c r="F28" s="144"/>
      <c r="G28" s="146"/>
      <c r="H28" s="146"/>
      <c r="I28" s="146"/>
      <c r="J28" s="146"/>
      <c r="K28" s="146"/>
      <c r="L28" s="213"/>
      <c r="M28" s="145"/>
      <c r="N28" s="144"/>
      <c r="O28" s="144"/>
      <c r="P28" s="144"/>
      <c r="Q28" s="213"/>
      <c r="R28" s="132" t="str">
        <f t="shared" si="0"/>
        <v/>
      </c>
      <c r="S28" s="215"/>
    </row>
    <row r="29" spans="1:19" ht="15" customHeight="1" x14ac:dyDescent="0.25">
      <c r="A29" s="143"/>
      <c r="B29" s="144"/>
      <c r="C29" s="144"/>
      <c r="D29" s="144"/>
      <c r="E29" s="145"/>
      <c r="F29" s="144"/>
      <c r="G29" s="146"/>
      <c r="H29" s="146"/>
      <c r="I29" s="146"/>
      <c r="J29" s="146"/>
      <c r="K29" s="146"/>
      <c r="L29" s="213"/>
      <c r="M29" s="145"/>
      <c r="N29" s="144"/>
      <c r="O29" s="144"/>
      <c r="P29" s="144"/>
      <c r="Q29" s="213"/>
      <c r="R29" s="132" t="str">
        <f t="shared" si="0"/>
        <v/>
      </c>
      <c r="S29" s="215"/>
    </row>
    <row r="30" spans="1:19" ht="15" customHeight="1" x14ac:dyDescent="0.25">
      <c r="A30" s="143"/>
      <c r="B30" s="144"/>
      <c r="C30" s="144"/>
      <c r="D30" s="144"/>
      <c r="E30" s="145"/>
      <c r="F30" s="144"/>
      <c r="G30" s="146"/>
      <c r="H30" s="146"/>
      <c r="I30" s="146"/>
      <c r="J30" s="146"/>
      <c r="K30" s="146"/>
      <c r="L30" s="213"/>
      <c r="M30" s="145"/>
      <c r="N30" s="144"/>
      <c r="O30" s="144"/>
      <c r="P30" s="144"/>
      <c r="Q30" s="213"/>
      <c r="R30" s="132" t="str">
        <f t="shared" si="0"/>
        <v/>
      </c>
      <c r="S30" s="215"/>
    </row>
    <row r="31" spans="1:19" ht="15" customHeight="1" x14ac:dyDescent="0.25">
      <c r="A31" s="143"/>
      <c r="B31" s="144"/>
      <c r="C31" s="144"/>
      <c r="D31" s="144"/>
      <c r="E31" s="145"/>
      <c r="F31" s="144"/>
      <c r="G31" s="146"/>
      <c r="H31" s="146"/>
      <c r="I31" s="146"/>
      <c r="J31" s="146"/>
      <c r="K31" s="146"/>
      <c r="L31" s="213"/>
      <c r="M31" s="145"/>
      <c r="N31" s="144"/>
      <c r="O31" s="144"/>
      <c r="P31" s="144"/>
      <c r="Q31" s="213"/>
      <c r="R31" s="132" t="str">
        <f t="shared" si="0"/>
        <v/>
      </c>
      <c r="S31" s="215"/>
    </row>
    <row r="32" spans="1:19" ht="15" customHeight="1" x14ac:dyDescent="0.25">
      <c r="A32" s="143"/>
      <c r="B32" s="144"/>
      <c r="C32" s="144"/>
      <c r="D32" s="144"/>
      <c r="E32" s="145"/>
      <c r="F32" s="144"/>
      <c r="G32" s="146"/>
      <c r="H32" s="146"/>
      <c r="I32" s="146"/>
      <c r="J32" s="146"/>
      <c r="K32" s="146"/>
      <c r="L32" s="213"/>
      <c r="M32" s="145"/>
      <c r="N32" s="144"/>
      <c r="O32" s="144"/>
      <c r="P32" s="144"/>
      <c r="Q32" s="213"/>
      <c r="R32" s="132" t="str">
        <f t="shared" si="0"/>
        <v/>
      </c>
      <c r="S32" s="215"/>
    </row>
    <row r="33" spans="1:19" ht="15" customHeight="1" x14ac:dyDescent="0.25">
      <c r="A33" s="143"/>
      <c r="B33" s="144"/>
      <c r="C33" s="144"/>
      <c r="D33" s="144"/>
      <c r="E33" s="145"/>
      <c r="F33" s="144"/>
      <c r="G33" s="146"/>
      <c r="H33" s="146"/>
      <c r="I33" s="146"/>
      <c r="J33" s="146"/>
      <c r="K33" s="146"/>
      <c r="L33" s="213"/>
      <c r="M33" s="145"/>
      <c r="N33" s="144"/>
      <c r="O33" s="144"/>
      <c r="P33" s="144"/>
      <c r="Q33" s="213"/>
      <c r="R33" s="132" t="str">
        <f t="shared" si="0"/>
        <v/>
      </c>
      <c r="S33" s="215"/>
    </row>
    <row r="34" spans="1:19" ht="15" customHeight="1" x14ac:dyDescent="0.25">
      <c r="A34" s="143"/>
      <c r="B34" s="144"/>
      <c r="C34" s="144"/>
      <c r="D34" s="144"/>
      <c r="E34" s="145"/>
      <c r="F34" s="144"/>
      <c r="G34" s="146"/>
      <c r="H34" s="146"/>
      <c r="I34" s="146"/>
      <c r="J34" s="146"/>
      <c r="K34" s="146"/>
      <c r="L34" s="213"/>
      <c r="M34" s="145"/>
      <c r="N34" s="144"/>
      <c r="O34" s="144"/>
      <c r="P34" s="144"/>
      <c r="Q34" s="213"/>
      <c r="R34" s="132" t="str">
        <f t="shared" si="0"/>
        <v/>
      </c>
      <c r="S34" s="215"/>
    </row>
    <row r="35" spans="1:19" ht="15" customHeight="1" x14ac:dyDescent="0.25">
      <c r="A35" s="143"/>
      <c r="B35" s="144"/>
      <c r="C35" s="144"/>
      <c r="D35" s="144"/>
      <c r="E35" s="145"/>
      <c r="F35" s="144"/>
      <c r="G35" s="146"/>
      <c r="H35" s="146"/>
      <c r="I35" s="146"/>
      <c r="J35" s="146"/>
      <c r="K35" s="146"/>
      <c r="L35" s="213"/>
      <c r="M35" s="145"/>
      <c r="N35" s="144"/>
      <c r="O35" s="144"/>
      <c r="P35" s="144"/>
      <c r="Q35" s="213"/>
      <c r="R35" s="132" t="str">
        <f t="shared" si="0"/>
        <v/>
      </c>
      <c r="S35" s="215"/>
    </row>
    <row r="36" spans="1:19" ht="15" customHeight="1" x14ac:dyDescent="0.25">
      <c r="A36" s="143"/>
      <c r="B36" s="144"/>
      <c r="C36" s="144"/>
      <c r="D36" s="144"/>
      <c r="E36" s="145"/>
      <c r="F36" s="144"/>
      <c r="G36" s="146"/>
      <c r="H36" s="146"/>
      <c r="I36" s="146"/>
      <c r="J36" s="146"/>
      <c r="K36" s="146"/>
      <c r="L36" s="213"/>
      <c r="M36" s="145"/>
      <c r="N36" s="144"/>
      <c r="O36" s="144"/>
      <c r="P36" s="144"/>
      <c r="Q36" s="213"/>
      <c r="R36" s="132" t="str">
        <f t="shared" si="0"/>
        <v/>
      </c>
      <c r="S36" s="215"/>
    </row>
    <row r="37" spans="1:19" ht="15" customHeight="1" x14ac:dyDescent="0.25">
      <c r="A37" s="143"/>
      <c r="B37" s="144"/>
      <c r="C37" s="144"/>
      <c r="D37" s="144"/>
      <c r="E37" s="145"/>
      <c r="F37" s="144"/>
      <c r="G37" s="146"/>
      <c r="H37" s="146"/>
      <c r="I37" s="146"/>
      <c r="J37" s="146"/>
      <c r="K37" s="146"/>
      <c r="L37" s="213"/>
      <c r="M37" s="145"/>
      <c r="N37" s="144"/>
      <c r="O37" s="144"/>
      <c r="P37" s="144"/>
      <c r="Q37" s="213"/>
      <c r="R37" s="132" t="str">
        <f t="shared" si="0"/>
        <v/>
      </c>
      <c r="S37" s="215"/>
    </row>
    <row r="38" spans="1:19" ht="15" customHeight="1" x14ac:dyDescent="0.25">
      <c r="A38" s="143"/>
      <c r="B38" s="144"/>
      <c r="C38" s="144"/>
      <c r="D38" s="144"/>
      <c r="E38" s="145"/>
      <c r="F38" s="144"/>
      <c r="G38" s="146"/>
      <c r="H38" s="146"/>
      <c r="I38" s="146"/>
      <c r="J38" s="146"/>
      <c r="K38" s="146"/>
      <c r="L38" s="213"/>
      <c r="M38" s="145"/>
      <c r="N38" s="144"/>
      <c r="O38" s="144"/>
      <c r="P38" s="144"/>
      <c r="Q38" s="213"/>
      <c r="R38" s="132" t="str">
        <f t="shared" si="0"/>
        <v/>
      </c>
      <c r="S38" s="215"/>
    </row>
    <row r="39" spans="1:19" ht="15" customHeight="1" x14ac:dyDescent="0.25">
      <c r="A39" s="143"/>
      <c r="B39" s="144"/>
      <c r="C39" s="144"/>
      <c r="D39" s="144"/>
      <c r="E39" s="145"/>
      <c r="F39" s="144"/>
      <c r="G39" s="146"/>
      <c r="H39" s="146"/>
      <c r="I39" s="146"/>
      <c r="J39" s="146"/>
      <c r="K39" s="146"/>
      <c r="L39" s="213"/>
      <c r="M39" s="145"/>
      <c r="N39" s="144"/>
      <c r="O39" s="144"/>
      <c r="P39" s="144"/>
      <c r="Q39" s="213"/>
      <c r="R39" s="132" t="str">
        <f t="shared" si="0"/>
        <v/>
      </c>
      <c r="S39" s="215"/>
    </row>
    <row r="40" spans="1:19" ht="15" customHeight="1" x14ac:dyDescent="0.25">
      <c r="A40" s="143"/>
      <c r="B40" s="144"/>
      <c r="C40" s="144"/>
      <c r="D40" s="144"/>
      <c r="E40" s="145"/>
      <c r="F40" s="144"/>
      <c r="G40" s="146"/>
      <c r="H40" s="146"/>
      <c r="I40" s="146"/>
      <c r="J40" s="146"/>
      <c r="K40" s="146"/>
      <c r="L40" s="213"/>
      <c r="M40" s="145"/>
      <c r="N40" s="144"/>
      <c r="O40" s="144"/>
      <c r="P40" s="144"/>
      <c r="Q40" s="213"/>
      <c r="R40" s="132" t="str">
        <f t="shared" si="0"/>
        <v/>
      </c>
      <c r="S40" s="215"/>
    </row>
    <row r="41" spans="1:19" ht="15" customHeight="1" x14ac:dyDescent="0.25">
      <c r="A41" s="143"/>
      <c r="B41" s="144"/>
      <c r="C41" s="144"/>
      <c r="D41" s="144"/>
      <c r="E41" s="145"/>
      <c r="F41" s="144"/>
      <c r="G41" s="146"/>
      <c r="H41" s="146"/>
      <c r="I41" s="146"/>
      <c r="J41" s="146"/>
      <c r="K41" s="146"/>
      <c r="L41" s="213"/>
      <c r="M41" s="145"/>
      <c r="N41" s="144"/>
      <c r="O41" s="144"/>
      <c r="P41" s="144"/>
      <c r="Q41" s="213"/>
      <c r="R41" s="132" t="str">
        <f t="shared" si="0"/>
        <v/>
      </c>
      <c r="S41" s="215"/>
    </row>
    <row r="42" spans="1:19" ht="15" customHeight="1" x14ac:dyDescent="0.25">
      <c r="A42" s="143"/>
      <c r="B42" s="144"/>
      <c r="C42" s="144"/>
      <c r="D42" s="144"/>
      <c r="E42" s="145"/>
      <c r="F42" s="144"/>
      <c r="G42" s="146"/>
      <c r="H42" s="146"/>
      <c r="I42" s="146"/>
      <c r="J42" s="146"/>
      <c r="K42" s="146"/>
      <c r="L42" s="213"/>
      <c r="M42" s="145"/>
      <c r="N42" s="144"/>
      <c r="O42" s="144"/>
      <c r="P42" s="144"/>
      <c r="Q42" s="213"/>
      <c r="R42" s="132" t="str">
        <f t="shared" si="0"/>
        <v/>
      </c>
      <c r="S42" s="215"/>
    </row>
    <row r="43" spans="1:19" ht="15" customHeight="1" x14ac:dyDescent="0.25">
      <c r="A43" s="143"/>
      <c r="B43" s="144"/>
      <c r="C43" s="144"/>
      <c r="D43" s="144"/>
      <c r="E43" s="145"/>
      <c r="F43" s="144"/>
      <c r="G43" s="146"/>
      <c r="H43" s="146"/>
      <c r="I43" s="146"/>
      <c r="J43" s="146"/>
      <c r="K43" s="146"/>
      <c r="L43" s="213"/>
      <c r="M43" s="145"/>
      <c r="N43" s="144"/>
      <c r="O43" s="144"/>
      <c r="P43" s="144"/>
      <c r="Q43" s="213"/>
      <c r="R43" s="132" t="str">
        <f t="shared" si="0"/>
        <v/>
      </c>
      <c r="S43" s="215"/>
    </row>
    <row r="44" spans="1:19" ht="15" customHeight="1" x14ac:dyDescent="0.25">
      <c r="A44" s="143"/>
      <c r="B44" s="144"/>
      <c r="C44" s="144"/>
      <c r="D44" s="144"/>
      <c r="E44" s="145"/>
      <c r="F44" s="144"/>
      <c r="G44" s="146"/>
      <c r="H44" s="146"/>
      <c r="I44" s="146"/>
      <c r="J44" s="146"/>
      <c r="K44" s="146"/>
      <c r="L44" s="213"/>
      <c r="M44" s="145"/>
      <c r="N44" s="144"/>
      <c r="O44" s="144"/>
      <c r="P44" s="144"/>
      <c r="Q44" s="213"/>
      <c r="R44" s="132" t="str">
        <f t="shared" si="0"/>
        <v/>
      </c>
      <c r="S44" s="215"/>
    </row>
    <row r="45" spans="1:19" ht="15" customHeight="1" x14ac:dyDescent="0.25">
      <c r="A45" s="143"/>
      <c r="B45" s="144"/>
      <c r="C45" s="144"/>
      <c r="D45" s="144"/>
      <c r="E45" s="145"/>
      <c r="F45" s="144"/>
      <c r="G45" s="146"/>
      <c r="H45" s="146"/>
      <c r="I45" s="146"/>
      <c r="J45" s="146"/>
      <c r="K45" s="146"/>
      <c r="L45" s="213"/>
      <c r="M45" s="145"/>
      <c r="N45" s="144"/>
      <c r="O45" s="144"/>
      <c r="P45" s="144"/>
      <c r="Q45" s="213"/>
      <c r="R45" s="132" t="str">
        <f t="shared" si="0"/>
        <v/>
      </c>
      <c r="S45" s="215"/>
    </row>
    <row r="46" spans="1:19" ht="15" customHeight="1" x14ac:dyDescent="0.25">
      <c r="A46" s="143"/>
      <c r="B46" s="144"/>
      <c r="C46" s="144"/>
      <c r="D46" s="144"/>
      <c r="E46" s="145"/>
      <c r="F46" s="144"/>
      <c r="G46" s="146"/>
      <c r="H46" s="146"/>
      <c r="I46" s="146"/>
      <c r="J46" s="146"/>
      <c r="K46" s="146"/>
      <c r="L46" s="213"/>
      <c r="M46" s="145"/>
      <c r="N46" s="144"/>
      <c r="O46" s="144"/>
      <c r="P46" s="144"/>
      <c r="Q46" s="213"/>
      <c r="R46" s="132" t="str">
        <f t="shared" si="0"/>
        <v/>
      </c>
      <c r="S46" s="215"/>
    </row>
    <row r="47" spans="1:19" ht="15" customHeight="1" x14ac:dyDescent="0.25">
      <c r="A47" s="143"/>
      <c r="B47" s="144"/>
      <c r="C47" s="144"/>
      <c r="D47" s="144"/>
      <c r="E47" s="145"/>
      <c r="F47" s="144"/>
      <c r="G47" s="146"/>
      <c r="H47" s="146"/>
      <c r="I47" s="146"/>
      <c r="J47" s="146"/>
      <c r="K47" s="146"/>
      <c r="L47" s="213"/>
      <c r="M47" s="145"/>
      <c r="N47" s="144"/>
      <c r="O47" s="144"/>
      <c r="P47" s="144"/>
      <c r="Q47" s="213"/>
      <c r="R47" s="132" t="str">
        <f t="shared" si="0"/>
        <v/>
      </c>
      <c r="S47" s="215"/>
    </row>
    <row r="48" spans="1:19" ht="15" customHeight="1" x14ac:dyDescent="0.25">
      <c r="A48" s="143"/>
      <c r="B48" s="144"/>
      <c r="C48" s="144"/>
      <c r="D48" s="144"/>
      <c r="E48" s="145"/>
      <c r="F48" s="144"/>
      <c r="G48" s="146"/>
      <c r="H48" s="146"/>
      <c r="I48" s="146"/>
      <c r="J48" s="146"/>
      <c r="K48" s="146"/>
      <c r="L48" s="213"/>
      <c r="M48" s="145"/>
      <c r="N48" s="144"/>
      <c r="O48" s="144"/>
      <c r="P48" s="144"/>
      <c r="Q48" s="213"/>
      <c r="R48" s="132" t="str">
        <f t="shared" si="0"/>
        <v/>
      </c>
      <c r="S48" s="215"/>
    </row>
    <row r="49" spans="1:19" ht="15" customHeight="1" x14ac:dyDescent="0.25">
      <c r="A49" s="143"/>
      <c r="B49" s="144"/>
      <c r="C49" s="144"/>
      <c r="D49" s="144"/>
      <c r="E49" s="145"/>
      <c r="F49" s="144"/>
      <c r="G49" s="146"/>
      <c r="H49" s="146"/>
      <c r="I49" s="146"/>
      <c r="J49" s="146"/>
      <c r="K49" s="146"/>
      <c r="L49" s="213"/>
      <c r="M49" s="145"/>
      <c r="N49" s="144"/>
      <c r="O49" s="144"/>
      <c r="P49" s="144"/>
      <c r="Q49" s="213"/>
      <c r="R49" s="132" t="str">
        <f t="shared" si="0"/>
        <v/>
      </c>
      <c r="S49" s="215"/>
    </row>
    <row r="50" spans="1:19" ht="15" customHeight="1" x14ac:dyDescent="0.25">
      <c r="A50" s="143"/>
      <c r="B50" s="144"/>
      <c r="C50" s="144"/>
      <c r="D50" s="144"/>
      <c r="E50" s="145"/>
      <c r="F50" s="144"/>
      <c r="G50" s="146"/>
      <c r="H50" s="146"/>
      <c r="I50" s="146"/>
      <c r="J50" s="146"/>
      <c r="K50" s="146"/>
      <c r="L50" s="213"/>
      <c r="M50" s="145"/>
      <c r="N50" s="144"/>
      <c r="O50" s="144"/>
      <c r="P50" s="144"/>
      <c r="Q50" s="213"/>
      <c r="R50" s="132" t="str">
        <f t="shared" si="0"/>
        <v/>
      </c>
      <c r="S50" s="215"/>
    </row>
    <row r="51" spans="1:19" ht="15" customHeight="1" x14ac:dyDescent="0.25">
      <c r="A51" s="143"/>
      <c r="B51" s="144"/>
      <c r="C51" s="144"/>
      <c r="D51" s="144"/>
      <c r="E51" s="145"/>
      <c r="F51" s="144"/>
      <c r="G51" s="146"/>
      <c r="H51" s="146"/>
      <c r="I51" s="146"/>
      <c r="J51" s="146"/>
      <c r="K51" s="146"/>
      <c r="L51" s="213"/>
      <c r="M51" s="145"/>
      <c r="N51" s="144"/>
      <c r="O51" s="144"/>
      <c r="P51" s="144"/>
      <c r="Q51" s="213"/>
      <c r="R51" s="132" t="str">
        <f t="shared" si="0"/>
        <v/>
      </c>
      <c r="S51" s="215"/>
    </row>
    <row r="52" spans="1:19" ht="15" customHeight="1" x14ac:dyDescent="0.25">
      <c r="A52" s="143"/>
      <c r="B52" s="144"/>
      <c r="C52" s="144"/>
      <c r="D52" s="144"/>
      <c r="E52" s="145"/>
      <c r="F52" s="144"/>
      <c r="G52" s="146"/>
      <c r="H52" s="146"/>
      <c r="I52" s="146"/>
      <c r="J52" s="146"/>
      <c r="K52" s="146"/>
      <c r="L52" s="213"/>
      <c r="M52" s="145"/>
      <c r="N52" s="144"/>
      <c r="O52" s="144"/>
      <c r="P52" s="144"/>
      <c r="Q52" s="213"/>
      <c r="R52" s="132" t="str">
        <f t="shared" si="0"/>
        <v/>
      </c>
      <c r="S52" s="215"/>
    </row>
    <row r="53" spans="1:19" ht="15" customHeight="1" x14ac:dyDescent="0.25">
      <c r="A53" s="143"/>
      <c r="B53" s="144"/>
      <c r="C53" s="144"/>
      <c r="D53" s="144"/>
      <c r="E53" s="145"/>
      <c r="F53" s="144"/>
      <c r="G53" s="146"/>
      <c r="H53" s="146"/>
      <c r="I53" s="146"/>
      <c r="J53" s="146"/>
      <c r="K53" s="146"/>
      <c r="L53" s="213"/>
      <c r="M53" s="145"/>
      <c r="N53" s="144"/>
      <c r="O53" s="144"/>
      <c r="P53" s="144"/>
      <c r="Q53" s="213"/>
      <c r="R53" s="132" t="str">
        <f t="shared" si="0"/>
        <v/>
      </c>
      <c r="S53" s="215"/>
    </row>
    <row r="54" spans="1:19" ht="15" customHeight="1" x14ac:dyDescent="0.25">
      <c r="A54" s="143"/>
      <c r="B54" s="144"/>
      <c r="C54" s="144"/>
      <c r="D54" s="144"/>
      <c r="E54" s="145"/>
      <c r="F54" s="144"/>
      <c r="G54" s="146"/>
      <c r="H54" s="146"/>
      <c r="I54" s="146"/>
      <c r="J54" s="146"/>
      <c r="K54" s="146"/>
      <c r="L54" s="213"/>
      <c r="M54" s="145"/>
      <c r="N54" s="144"/>
      <c r="O54" s="144"/>
      <c r="P54" s="144"/>
      <c r="Q54" s="213"/>
      <c r="R54" s="132" t="str">
        <f t="shared" si="0"/>
        <v/>
      </c>
      <c r="S54" s="215"/>
    </row>
    <row r="55" spans="1:19" ht="15" customHeight="1" x14ac:dyDescent="0.25">
      <c r="A55" s="143"/>
      <c r="B55" s="144"/>
      <c r="C55" s="144"/>
      <c r="D55" s="144"/>
      <c r="E55" s="145"/>
      <c r="F55" s="144"/>
      <c r="G55" s="146"/>
      <c r="H55" s="146"/>
      <c r="I55" s="146"/>
      <c r="J55" s="146"/>
      <c r="K55" s="146"/>
      <c r="L55" s="213"/>
      <c r="M55" s="145"/>
      <c r="N55" s="144"/>
      <c r="O55" s="144"/>
      <c r="P55" s="144"/>
      <c r="Q55" s="213"/>
      <c r="R55" s="132" t="str">
        <f t="shared" si="0"/>
        <v/>
      </c>
      <c r="S55" s="215"/>
    </row>
    <row r="56" spans="1:19" ht="15" customHeight="1" x14ac:dyDescent="0.25">
      <c r="A56" s="143"/>
      <c r="B56" s="144"/>
      <c r="C56" s="144"/>
      <c r="D56" s="144"/>
      <c r="E56" s="145"/>
      <c r="F56" s="144"/>
      <c r="G56" s="146"/>
      <c r="H56" s="146"/>
      <c r="I56" s="146"/>
      <c r="J56" s="146"/>
      <c r="K56" s="146"/>
      <c r="L56" s="213"/>
      <c r="M56" s="145"/>
      <c r="N56" s="144"/>
      <c r="O56" s="144"/>
      <c r="P56" s="144"/>
      <c r="Q56" s="213"/>
      <c r="R56" s="132" t="str">
        <f t="shared" si="0"/>
        <v/>
      </c>
      <c r="S56" s="215"/>
    </row>
    <row r="57" spans="1:19" ht="15" customHeight="1" x14ac:dyDescent="0.25">
      <c r="A57" s="143"/>
      <c r="B57" s="144"/>
      <c r="C57" s="144"/>
      <c r="D57" s="144"/>
      <c r="E57" s="145"/>
      <c r="F57" s="144"/>
      <c r="G57" s="146"/>
      <c r="H57" s="146"/>
      <c r="I57" s="146"/>
      <c r="J57" s="146"/>
      <c r="K57" s="146"/>
      <c r="L57" s="213"/>
      <c r="M57" s="145"/>
      <c r="N57" s="144"/>
      <c r="O57" s="144"/>
      <c r="P57" s="144"/>
      <c r="Q57" s="213"/>
      <c r="R57" s="132" t="str">
        <f t="shared" si="0"/>
        <v/>
      </c>
      <c r="S57" s="215"/>
    </row>
    <row r="58" spans="1:19" ht="15" customHeight="1" x14ac:dyDescent="0.25">
      <c r="A58" s="143"/>
      <c r="B58" s="144"/>
      <c r="C58" s="144"/>
      <c r="D58" s="144"/>
      <c r="E58" s="145"/>
      <c r="F58" s="144"/>
      <c r="G58" s="146"/>
      <c r="H58" s="146"/>
      <c r="I58" s="146"/>
      <c r="J58" s="146"/>
      <c r="K58" s="146"/>
      <c r="L58" s="213"/>
      <c r="M58" s="145"/>
      <c r="N58" s="144"/>
      <c r="O58" s="144"/>
      <c r="P58" s="144"/>
      <c r="Q58" s="213"/>
      <c r="R58" s="132" t="str">
        <f t="shared" si="0"/>
        <v/>
      </c>
      <c r="S58" s="215"/>
    </row>
    <row r="59" spans="1:19" ht="15" customHeight="1" x14ac:dyDescent="0.25">
      <c r="A59" s="143"/>
      <c r="B59" s="144"/>
      <c r="C59" s="144"/>
      <c r="D59" s="144"/>
      <c r="E59" s="145"/>
      <c r="F59" s="144"/>
      <c r="G59" s="146"/>
      <c r="H59" s="146"/>
      <c r="I59" s="146"/>
      <c r="J59" s="146"/>
      <c r="K59" s="146"/>
      <c r="L59" s="213"/>
      <c r="M59" s="145"/>
      <c r="N59" s="144"/>
      <c r="O59" s="144"/>
      <c r="P59" s="144"/>
      <c r="Q59" s="213"/>
      <c r="R59" s="132" t="str">
        <f t="shared" si="0"/>
        <v/>
      </c>
      <c r="S59" s="215"/>
    </row>
    <row r="60" spans="1:19" ht="15" customHeight="1" x14ac:dyDescent="0.25">
      <c r="A60" s="143"/>
      <c r="B60" s="144"/>
      <c r="C60" s="144"/>
      <c r="D60" s="144"/>
      <c r="E60" s="145"/>
      <c r="F60" s="144"/>
      <c r="G60" s="146"/>
      <c r="H60" s="146"/>
      <c r="I60" s="146"/>
      <c r="J60" s="146"/>
      <c r="K60" s="146"/>
      <c r="L60" s="213"/>
      <c r="M60" s="145"/>
      <c r="N60" s="144"/>
      <c r="O60" s="144"/>
      <c r="P60" s="144"/>
      <c r="Q60" s="213"/>
      <c r="R60" s="132" t="str">
        <f t="shared" si="0"/>
        <v/>
      </c>
      <c r="S60" s="215"/>
    </row>
    <row r="61" spans="1:19" ht="15" customHeight="1" x14ac:dyDescent="0.25">
      <c r="A61" s="143"/>
      <c r="B61" s="144"/>
      <c r="C61" s="144"/>
      <c r="D61" s="144"/>
      <c r="E61" s="145"/>
      <c r="F61" s="144"/>
      <c r="G61" s="146"/>
      <c r="H61" s="146"/>
      <c r="I61" s="146"/>
      <c r="J61" s="146"/>
      <c r="K61" s="146"/>
      <c r="L61" s="213"/>
      <c r="M61" s="145"/>
      <c r="N61" s="144"/>
      <c r="O61" s="144"/>
      <c r="P61" s="144"/>
      <c r="Q61" s="213"/>
      <c r="R61" s="132" t="str">
        <f t="shared" si="0"/>
        <v/>
      </c>
      <c r="S61" s="215"/>
    </row>
    <row r="62" spans="1:19" ht="15" customHeight="1" x14ac:dyDescent="0.25">
      <c r="A62" s="143"/>
      <c r="B62" s="144"/>
      <c r="C62" s="144"/>
      <c r="D62" s="144"/>
      <c r="E62" s="145"/>
      <c r="F62" s="144"/>
      <c r="G62" s="146"/>
      <c r="H62" s="146"/>
      <c r="I62" s="146"/>
      <c r="J62" s="146"/>
      <c r="K62" s="146"/>
      <c r="L62" s="213"/>
      <c r="M62" s="145"/>
      <c r="N62" s="144"/>
      <c r="O62" s="144"/>
      <c r="P62" s="144"/>
      <c r="Q62" s="213"/>
      <c r="R62" s="132" t="str">
        <f t="shared" si="0"/>
        <v/>
      </c>
      <c r="S62" s="215"/>
    </row>
    <row r="63" spans="1:19" ht="15" customHeight="1" x14ac:dyDescent="0.25">
      <c r="A63" s="143"/>
      <c r="B63" s="144"/>
      <c r="C63" s="144"/>
      <c r="D63" s="144"/>
      <c r="E63" s="145"/>
      <c r="F63" s="144"/>
      <c r="G63" s="146"/>
      <c r="H63" s="146"/>
      <c r="I63" s="146"/>
      <c r="J63" s="146"/>
      <c r="K63" s="146"/>
      <c r="L63" s="213"/>
      <c r="M63" s="145"/>
      <c r="N63" s="144"/>
      <c r="O63" s="144"/>
      <c r="P63" s="144"/>
      <c r="Q63" s="213"/>
      <c r="R63" s="132" t="str">
        <f t="shared" si="0"/>
        <v/>
      </c>
      <c r="S63" s="215"/>
    </row>
    <row r="64" spans="1:19" ht="15" customHeight="1" x14ac:dyDescent="0.25">
      <c r="A64" s="143"/>
      <c r="B64" s="144"/>
      <c r="C64" s="144"/>
      <c r="D64" s="144"/>
      <c r="E64" s="145"/>
      <c r="F64" s="144"/>
      <c r="G64" s="146"/>
      <c r="H64" s="146"/>
      <c r="I64" s="146"/>
      <c r="J64" s="146"/>
      <c r="K64" s="146"/>
      <c r="L64" s="213"/>
      <c r="M64" s="145"/>
      <c r="N64" s="144"/>
      <c r="O64" s="144"/>
      <c r="P64" s="144"/>
      <c r="Q64" s="213"/>
      <c r="R64" s="132" t="str">
        <f t="shared" si="0"/>
        <v/>
      </c>
      <c r="S64" s="215"/>
    </row>
    <row r="65" spans="1:19" ht="15" customHeight="1" x14ac:dyDescent="0.25">
      <c r="A65" s="143"/>
      <c r="B65" s="144"/>
      <c r="C65" s="144"/>
      <c r="D65" s="144"/>
      <c r="E65" s="145"/>
      <c r="F65" s="144"/>
      <c r="G65" s="146"/>
      <c r="H65" s="146"/>
      <c r="I65" s="146"/>
      <c r="J65" s="146"/>
      <c r="K65" s="146"/>
      <c r="L65" s="213"/>
      <c r="M65" s="145"/>
      <c r="N65" s="144"/>
      <c r="O65" s="144"/>
      <c r="P65" s="144"/>
      <c r="Q65" s="213"/>
      <c r="R65" s="132" t="str">
        <f t="shared" si="0"/>
        <v/>
      </c>
      <c r="S65" s="215"/>
    </row>
    <row r="66" spans="1:19" ht="15" customHeight="1" x14ac:dyDescent="0.25">
      <c r="A66" s="143"/>
      <c r="B66" s="144"/>
      <c r="C66" s="144"/>
      <c r="D66" s="144"/>
      <c r="E66" s="145"/>
      <c r="F66" s="144"/>
      <c r="G66" s="146"/>
      <c r="H66" s="146"/>
      <c r="I66" s="146"/>
      <c r="J66" s="146"/>
      <c r="K66" s="146"/>
      <c r="L66" s="213"/>
      <c r="M66" s="145"/>
      <c r="N66" s="144"/>
      <c r="O66" s="144"/>
      <c r="P66" s="144"/>
      <c r="Q66" s="213"/>
      <c r="R66" s="132" t="str">
        <f t="shared" si="0"/>
        <v/>
      </c>
      <c r="S66" s="215"/>
    </row>
    <row r="67" spans="1:19" ht="15" customHeight="1" x14ac:dyDescent="0.25">
      <c r="A67" s="143"/>
      <c r="B67" s="144"/>
      <c r="C67" s="144"/>
      <c r="D67" s="144"/>
      <c r="E67" s="145"/>
      <c r="F67" s="144"/>
      <c r="G67" s="146"/>
      <c r="H67" s="146"/>
      <c r="I67" s="146"/>
      <c r="J67" s="146"/>
      <c r="K67" s="146"/>
      <c r="L67" s="213"/>
      <c r="M67" s="145"/>
      <c r="N67" s="144"/>
      <c r="O67" s="144"/>
      <c r="P67" s="144"/>
      <c r="Q67" s="213"/>
      <c r="R67" s="132" t="str">
        <f t="shared" si="0"/>
        <v/>
      </c>
      <c r="S67" s="215"/>
    </row>
    <row r="68" spans="1:19" ht="15" customHeight="1" x14ac:dyDescent="0.25">
      <c r="A68" s="143"/>
      <c r="B68" s="144"/>
      <c r="C68" s="144"/>
      <c r="D68" s="144"/>
      <c r="E68" s="145"/>
      <c r="F68" s="144"/>
      <c r="G68" s="146"/>
      <c r="H68" s="146"/>
      <c r="I68" s="146"/>
      <c r="J68" s="146"/>
      <c r="K68" s="146"/>
      <c r="L68" s="213"/>
      <c r="M68" s="145"/>
      <c r="N68" s="144"/>
      <c r="O68" s="144"/>
      <c r="P68" s="144"/>
      <c r="Q68" s="213"/>
      <c r="R68" s="132" t="str">
        <f t="shared" si="0"/>
        <v/>
      </c>
      <c r="S68" s="215"/>
    </row>
    <row r="69" spans="1:19" ht="15" customHeight="1" x14ac:dyDescent="0.25">
      <c r="A69" s="143"/>
      <c r="B69" s="144"/>
      <c r="C69" s="144"/>
      <c r="D69" s="144"/>
      <c r="E69" s="145"/>
      <c r="F69" s="144"/>
      <c r="G69" s="146"/>
      <c r="H69" s="146"/>
      <c r="I69" s="146"/>
      <c r="J69" s="146"/>
      <c r="K69" s="146"/>
      <c r="L69" s="213"/>
      <c r="M69" s="145"/>
      <c r="N69" s="144"/>
      <c r="O69" s="144"/>
      <c r="P69" s="144"/>
      <c r="Q69" s="213"/>
      <c r="R69" s="132" t="str">
        <f t="shared" ref="R69:R132" si="1">IF(A69="","",IF(AND(N69="Yes",O69="Yes",Q69&lt;&gt;"",S69&lt;&gt;"",Q69&gt;=S69),0,SUM(H69:K69)))</f>
        <v/>
      </c>
      <c r="S69" s="215"/>
    </row>
    <row r="70" spans="1:19" ht="15" customHeight="1" x14ac:dyDescent="0.25">
      <c r="A70" s="143"/>
      <c r="B70" s="144"/>
      <c r="C70" s="144"/>
      <c r="D70" s="144"/>
      <c r="E70" s="145"/>
      <c r="F70" s="144"/>
      <c r="G70" s="146"/>
      <c r="H70" s="146"/>
      <c r="I70" s="146"/>
      <c r="J70" s="146"/>
      <c r="K70" s="146"/>
      <c r="L70" s="213"/>
      <c r="M70" s="145"/>
      <c r="N70" s="144"/>
      <c r="O70" s="144"/>
      <c r="P70" s="144"/>
      <c r="Q70" s="213"/>
      <c r="R70" s="132" t="str">
        <f t="shared" si="1"/>
        <v/>
      </c>
      <c r="S70" s="215"/>
    </row>
    <row r="71" spans="1:19" ht="15" customHeight="1" x14ac:dyDescent="0.25">
      <c r="A71" s="143"/>
      <c r="B71" s="144"/>
      <c r="C71" s="144"/>
      <c r="D71" s="144"/>
      <c r="E71" s="145"/>
      <c r="F71" s="144"/>
      <c r="G71" s="146"/>
      <c r="H71" s="146"/>
      <c r="I71" s="146"/>
      <c r="J71" s="146"/>
      <c r="K71" s="146"/>
      <c r="L71" s="213"/>
      <c r="M71" s="145"/>
      <c r="N71" s="144"/>
      <c r="O71" s="144"/>
      <c r="P71" s="144"/>
      <c r="Q71" s="213"/>
      <c r="R71" s="132" t="str">
        <f t="shared" si="1"/>
        <v/>
      </c>
      <c r="S71" s="215"/>
    </row>
    <row r="72" spans="1:19" ht="15" customHeight="1" x14ac:dyDescent="0.25">
      <c r="A72" s="143"/>
      <c r="B72" s="144"/>
      <c r="C72" s="144"/>
      <c r="D72" s="144"/>
      <c r="E72" s="145"/>
      <c r="F72" s="144"/>
      <c r="G72" s="146"/>
      <c r="H72" s="146"/>
      <c r="I72" s="146"/>
      <c r="J72" s="146"/>
      <c r="K72" s="146"/>
      <c r="L72" s="213"/>
      <c r="M72" s="145"/>
      <c r="N72" s="144"/>
      <c r="O72" s="144"/>
      <c r="P72" s="144"/>
      <c r="Q72" s="213"/>
      <c r="R72" s="132" t="str">
        <f t="shared" si="1"/>
        <v/>
      </c>
      <c r="S72" s="215"/>
    </row>
    <row r="73" spans="1:19" ht="15" customHeight="1" x14ac:dyDescent="0.25">
      <c r="A73" s="143"/>
      <c r="B73" s="144"/>
      <c r="C73" s="144"/>
      <c r="D73" s="144"/>
      <c r="E73" s="145"/>
      <c r="F73" s="144"/>
      <c r="G73" s="146"/>
      <c r="H73" s="146"/>
      <c r="I73" s="146"/>
      <c r="J73" s="146"/>
      <c r="K73" s="146"/>
      <c r="L73" s="213"/>
      <c r="M73" s="145"/>
      <c r="N73" s="144"/>
      <c r="O73" s="144"/>
      <c r="P73" s="144"/>
      <c r="Q73" s="213"/>
      <c r="R73" s="132" t="str">
        <f t="shared" si="1"/>
        <v/>
      </c>
      <c r="S73" s="215"/>
    </row>
    <row r="74" spans="1:19" ht="15" customHeight="1" x14ac:dyDescent="0.25">
      <c r="A74" s="143"/>
      <c r="B74" s="144"/>
      <c r="C74" s="144"/>
      <c r="D74" s="144"/>
      <c r="E74" s="145"/>
      <c r="F74" s="144"/>
      <c r="G74" s="146"/>
      <c r="H74" s="146"/>
      <c r="I74" s="146"/>
      <c r="J74" s="146"/>
      <c r="K74" s="146"/>
      <c r="L74" s="213"/>
      <c r="M74" s="145"/>
      <c r="N74" s="144"/>
      <c r="O74" s="144"/>
      <c r="P74" s="144"/>
      <c r="Q74" s="213"/>
      <c r="R74" s="132" t="str">
        <f t="shared" si="1"/>
        <v/>
      </c>
      <c r="S74" s="215"/>
    </row>
    <row r="75" spans="1:19" ht="15" customHeight="1" x14ac:dyDescent="0.25">
      <c r="A75" s="143"/>
      <c r="B75" s="144"/>
      <c r="C75" s="144"/>
      <c r="D75" s="144"/>
      <c r="E75" s="145"/>
      <c r="F75" s="144"/>
      <c r="G75" s="146"/>
      <c r="H75" s="146"/>
      <c r="I75" s="146"/>
      <c r="J75" s="146"/>
      <c r="K75" s="146"/>
      <c r="L75" s="213"/>
      <c r="M75" s="145"/>
      <c r="N75" s="144"/>
      <c r="O75" s="144"/>
      <c r="P75" s="144"/>
      <c r="Q75" s="213"/>
      <c r="R75" s="132" t="str">
        <f t="shared" si="1"/>
        <v/>
      </c>
      <c r="S75" s="215"/>
    </row>
    <row r="76" spans="1:19" ht="15" customHeight="1" x14ac:dyDescent="0.25">
      <c r="A76" s="143"/>
      <c r="B76" s="144"/>
      <c r="C76" s="144"/>
      <c r="D76" s="144"/>
      <c r="E76" s="145"/>
      <c r="F76" s="144"/>
      <c r="G76" s="146"/>
      <c r="H76" s="146"/>
      <c r="I76" s="146"/>
      <c r="J76" s="146"/>
      <c r="K76" s="146"/>
      <c r="L76" s="213"/>
      <c r="M76" s="145"/>
      <c r="N76" s="144"/>
      <c r="O76" s="144"/>
      <c r="P76" s="144"/>
      <c r="Q76" s="213"/>
      <c r="R76" s="132" t="str">
        <f t="shared" si="1"/>
        <v/>
      </c>
      <c r="S76" s="215"/>
    </row>
    <row r="77" spans="1:19" ht="15" customHeight="1" x14ac:dyDescent="0.25">
      <c r="A77" s="143"/>
      <c r="B77" s="144"/>
      <c r="C77" s="144"/>
      <c r="D77" s="144"/>
      <c r="E77" s="145"/>
      <c r="F77" s="144"/>
      <c r="G77" s="146"/>
      <c r="H77" s="146"/>
      <c r="I77" s="146"/>
      <c r="J77" s="146"/>
      <c r="K77" s="146"/>
      <c r="L77" s="213"/>
      <c r="M77" s="145"/>
      <c r="N77" s="144"/>
      <c r="O77" s="144"/>
      <c r="P77" s="144"/>
      <c r="Q77" s="213"/>
      <c r="R77" s="132" t="str">
        <f t="shared" si="1"/>
        <v/>
      </c>
      <c r="S77" s="215"/>
    </row>
    <row r="78" spans="1:19" ht="15" customHeight="1" x14ac:dyDescent="0.25">
      <c r="A78" s="143"/>
      <c r="B78" s="144"/>
      <c r="C78" s="144"/>
      <c r="D78" s="144"/>
      <c r="E78" s="145"/>
      <c r="F78" s="144"/>
      <c r="G78" s="146"/>
      <c r="H78" s="146"/>
      <c r="I78" s="146"/>
      <c r="J78" s="146"/>
      <c r="K78" s="146"/>
      <c r="L78" s="213"/>
      <c r="M78" s="145"/>
      <c r="N78" s="144"/>
      <c r="O78" s="144"/>
      <c r="P78" s="144"/>
      <c r="Q78" s="213"/>
      <c r="R78" s="132" t="str">
        <f t="shared" si="1"/>
        <v/>
      </c>
      <c r="S78" s="215"/>
    </row>
    <row r="79" spans="1:19" ht="15" customHeight="1" x14ac:dyDescent="0.25">
      <c r="A79" s="143"/>
      <c r="B79" s="144"/>
      <c r="C79" s="144"/>
      <c r="D79" s="144"/>
      <c r="E79" s="145"/>
      <c r="F79" s="144"/>
      <c r="G79" s="146"/>
      <c r="H79" s="146"/>
      <c r="I79" s="146"/>
      <c r="J79" s="146"/>
      <c r="K79" s="146"/>
      <c r="L79" s="213"/>
      <c r="M79" s="145"/>
      <c r="N79" s="144"/>
      <c r="O79" s="144"/>
      <c r="P79" s="144"/>
      <c r="Q79" s="213"/>
      <c r="R79" s="132" t="str">
        <f t="shared" si="1"/>
        <v/>
      </c>
      <c r="S79" s="215"/>
    </row>
    <row r="80" spans="1:19" ht="15" customHeight="1" x14ac:dyDescent="0.25">
      <c r="A80" s="143"/>
      <c r="B80" s="144"/>
      <c r="C80" s="144"/>
      <c r="D80" s="144"/>
      <c r="E80" s="145"/>
      <c r="F80" s="144"/>
      <c r="G80" s="146"/>
      <c r="H80" s="146"/>
      <c r="I80" s="146"/>
      <c r="J80" s="146"/>
      <c r="K80" s="146"/>
      <c r="L80" s="213"/>
      <c r="M80" s="145"/>
      <c r="N80" s="144"/>
      <c r="O80" s="144"/>
      <c r="P80" s="144"/>
      <c r="Q80" s="213"/>
      <c r="R80" s="132" t="str">
        <f t="shared" si="1"/>
        <v/>
      </c>
      <c r="S80" s="215"/>
    </row>
    <row r="81" spans="1:19" ht="15" customHeight="1" x14ac:dyDescent="0.25">
      <c r="A81" s="143"/>
      <c r="B81" s="144"/>
      <c r="C81" s="144"/>
      <c r="D81" s="144"/>
      <c r="E81" s="145"/>
      <c r="F81" s="144"/>
      <c r="G81" s="146"/>
      <c r="H81" s="146"/>
      <c r="I81" s="146"/>
      <c r="J81" s="146"/>
      <c r="K81" s="146"/>
      <c r="L81" s="213"/>
      <c r="M81" s="145"/>
      <c r="N81" s="144"/>
      <c r="O81" s="144"/>
      <c r="P81" s="144"/>
      <c r="Q81" s="213"/>
      <c r="R81" s="132" t="str">
        <f t="shared" si="1"/>
        <v/>
      </c>
      <c r="S81" s="215"/>
    </row>
    <row r="82" spans="1:19" ht="15" customHeight="1" x14ac:dyDescent="0.25">
      <c r="A82" s="143"/>
      <c r="B82" s="144"/>
      <c r="C82" s="144"/>
      <c r="D82" s="144"/>
      <c r="E82" s="145"/>
      <c r="F82" s="144"/>
      <c r="G82" s="146"/>
      <c r="H82" s="146"/>
      <c r="I82" s="146"/>
      <c r="J82" s="146"/>
      <c r="K82" s="146"/>
      <c r="L82" s="213"/>
      <c r="M82" s="145"/>
      <c r="N82" s="144"/>
      <c r="O82" s="144"/>
      <c r="P82" s="144"/>
      <c r="Q82" s="213"/>
      <c r="R82" s="132" t="str">
        <f t="shared" si="1"/>
        <v/>
      </c>
      <c r="S82" s="215"/>
    </row>
    <row r="83" spans="1:19" ht="15" customHeight="1" x14ac:dyDescent="0.25">
      <c r="A83" s="143"/>
      <c r="B83" s="144"/>
      <c r="C83" s="144"/>
      <c r="D83" s="144"/>
      <c r="E83" s="145"/>
      <c r="F83" s="144"/>
      <c r="G83" s="146"/>
      <c r="H83" s="146"/>
      <c r="I83" s="146"/>
      <c r="J83" s="146"/>
      <c r="K83" s="146"/>
      <c r="L83" s="213"/>
      <c r="M83" s="145"/>
      <c r="N83" s="144"/>
      <c r="O83" s="144"/>
      <c r="P83" s="144"/>
      <c r="Q83" s="213"/>
      <c r="R83" s="132" t="str">
        <f t="shared" si="1"/>
        <v/>
      </c>
      <c r="S83" s="215"/>
    </row>
    <row r="84" spans="1:19" ht="15" customHeight="1" x14ac:dyDescent="0.25">
      <c r="A84" s="143"/>
      <c r="B84" s="144"/>
      <c r="C84" s="144"/>
      <c r="D84" s="144"/>
      <c r="E84" s="145"/>
      <c r="F84" s="144"/>
      <c r="G84" s="146"/>
      <c r="H84" s="146"/>
      <c r="I84" s="146"/>
      <c r="J84" s="146"/>
      <c r="K84" s="146"/>
      <c r="L84" s="213"/>
      <c r="M84" s="145"/>
      <c r="N84" s="144"/>
      <c r="O84" s="144"/>
      <c r="P84" s="144"/>
      <c r="Q84" s="213"/>
      <c r="R84" s="132" t="str">
        <f t="shared" si="1"/>
        <v/>
      </c>
      <c r="S84" s="215"/>
    </row>
    <row r="85" spans="1:19" ht="15" customHeight="1" x14ac:dyDescent="0.25">
      <c r="A85" s="143"/>
      <c r="B85" s="144"/>
      <c r="C85" s="144"/>
      <c r="D85" s="144"/>
      <c r="E85" s="145"/>
      <c r="F85" s="144"/>
      <c r="G85" s="146"/>
      <c r="H85" s="146"/>
      <c r="I85" s="146"/>
      <c r="J85" s="146"/>
      <c r="K85" s="146"/>
      <c r="L85" s="213"/>
      <c r="M85" s="145"/>
      <c r="N85" s="144"/>
      <c r="O85" s="144"/>
      <c r="P85" s="144"/>
      <c r="Q85" s="213"/>
      <c r="R85" s="132" t="str">
        <f t="shared" si="1"/>
        <v/>
      </c>
      <c r="S85" s="215"/>
    </row>
    <row r="86" spans="1:19" ht="15" customHeight="1" x14ac:dyDescent="0.25">
      <c r="A86" s="143"/>
      <c r="B86" s="144"/>
      <c r="C86" s="144"/>
      <c r="D86" s="144"/>
      <c r="E86" s="145"/>
      <c r="F86" s="144"/>
      <c r="G86" s="146"/>
      <c r="H86" s="146"/>
      <c r="I86" s="146"/>
      <c r="J86" s="146"/>
      <c r="K86" s="146"/>
      <c r="L86" s="213"/>
      <c r="M86" s="145"/>
      <c r="N86" s="144"/>
      <c r="O86" s="144"/>
      <c r="P86" s="144"/>
      <c r="Q86" s="213"/>
      <c r="R86" s="132" t="str">
        <f t="shared" si="1"/>
        <v/>
      </c>
      <c r="S86" s="215"/>
    </row>
    <row r="87" spans="1:19" ht="15" customHeight="1" x14ac:dyDescent="0.25">
      <c r="A87" s="143"/>
      <c r="B87" s="144"/>
      <c r="C87" s="144"/>
      <c r="D87" s="144"/>
      <c r="E87" s="145"/>
      <c r="F87" s="144"/>
      <c r="G87" s="146"/>
      <c r="H87" s="146"/>
      <c r="I87" s="146"/>
      <c r="J87" s="146"/>
      <c r="K87" s="146"/>
      <c r="L87" s="213"/>
      <c r="M87" s="145"/>
      <c r="N87" s="144"/>
      <c r="O87" s="144"/>
      <c r="P87" s="144"/>
      <c r="Q87" s="213"/>
      <c r="R87" s="132" t="str">
        <f t="shared" si="1"/>
        <v/>
      </c>
      <c r="S87" s="215"/>
    </row>
    <row r="88" spans="1:19" ht="15" customHeight="1" x14ac:dyDescent="0.25">
      <c r="A88" s="143"/>
      <c r="B88" s="144"/>
      <c r="C88" s="144"/>
      <c r="D88" s="144"/>
      <c r="E88" s="145"/>
      <c r="F88" s="144"/>
      <c r="G88" s="146"/>
      <c r="H88" s="146"/>
      <c r="I88" s="146"/>
      <c r="J88" s="146"/>
      <c r="K88" s="146"/>
      <c r="L88" s="213"/>
      <c r="M88" s="145"/>
      <c r="N88" s="144"/>
      <c r="O88" s="144"/>
      <c r="P88" s="144"/>
      <c r="Q88" s="213"/>
      <c r="R88" s="132" t="str">
        <f t="shared" si="1"/>
        <v/>
      </c>
      <c r="S88" s="215"/>
    </row>
    <row r="89" spans="1:19" ht="15" customHeight="1" x14ac:dyDescent="0.25">
      <c r="A89" s="143"/>
      <c r="B89" s="144"/>
      <c r="C89" s="144"/>
      <c r="D89" s="144"/>
      <c r="E89" s="145"/>
      <c r="F89" s="144"/>
      <c r="G89" s="146"/>
      <c r="H89" s="146"/>
      <c r="I89" s="146"/>
      <c r="J89" s="146"/>
      <c r="K89" s="146"/>
      <c r="L89" s="213"/>
      <c r="M89" s="145"/>
      <c r="N89" s="144"/>
      <c r="O89" s="144"/>
      <c r="P89" s="144"/>
      <c r="Q89" s="213"/>
      <c r="R89" s="132" t="str">
        <f t="shared" si="1"/>
        <v/>
      </c>
      <c r="S89" s="215"/>
    </row>
    <row r="90" spans="1:19" ht="15" customHeight="1" x14ac:dyDescent="0.25">
      <c r="A90" s="143"/>
      <c r="B90" s="144"/>
      <c r="C90" s="144"/>
      <c r="D90" s="144"/>
      <c r="E90" s="145"/>
      <c r="F90" s="144"/>
      <c r="G90" s="146"/>
      <c r="H90" s="146"/>
      <c r="I90" s="146"/>
      <c r="J90" s="146"/>
      <c r="K90" s="146"/>
      <c r="L90" s="213"/>
      <c r="M90" s="145"/>
      <c r="N90" s="144"/>
      <c r="O90" s="144"/>
      <c r="P90" s="144"/>
      <c r="Q90" s="213"/>
      <c r="R90" s="132" t="str">
        <f t="shared" si="1"/>
        <v/>
      </c>
      <c r="S90" s="215"/>
    </row>
    <row r="91" spans="1:19" ht="15" customHeight="1" x14ac:dyDescent="0.25">
      <c r="A91" s="143"/>
      <c r="B91" s="144"/>
      <c r="C91" s="144"/>
      <c r="D91" s="144"/>
      <c r="E91" s="145"/>
      <c r="F91" s="144"/>
      <c r="G91" s="146"/>
      <c r="H91" s="146"/>
      <c r="I91" s="146"/>
      <c r="J91" s="146"/>
      <c r="K91" s="146"/>
      <c r="L91" s="213"/>
      <c r="M91" s="145"/>
      <c r="N91" s="144"/>
      <c r="O91" s="144"/>
      <c r="P91" s="144"/>
      <c r="Q91" s="213"/>
      <c r="R91" s="132" t="str">
        <f t="shared" si="1"/>
        <v/>
      </c>
      <c r="S91" s="215"/>
    </row>
    <row r="92" spans="1:19" ht="15" customHeight="1" x14ac:dyDescent="0.25">
      <c r="A92" s="143"/>
      <c r="B92" s="144"/>
      <c r="C92" s="144"/>
      <c r="D92" s="144"/>
      <c r="E92" s="145"/>
      <c r="F92" s="144"/>
      <c r="G92" s="146"/>
      <c r="H92" s="146"/>
      <c r="I92" s="146"/>
      <c r="J92" s="146"/>
      <c r="K92" s="146"/>
      <c r="L92" s="213"/>
      <c r="M92" s="145"/>
      <c r="N92" s="144"/>
      <c r="O92" s="144"/>
      <c r="P92" s="144"/>
      <c r="Q92" s="213"/>
      <c r="R92" s="132" t="str">
        <f t="shared" si="1"/>
        <v/>
      </c>
      <c r="S92" s="215"/>
    </row>
    <row r="93" spans="1:19" ht="15" customHeight="1" x14ac:dyDescent="0.25">
      <c r="A93" s="143"/>
      <c r="B93" s="144"/>
      <c r="C93" s="144"/>
      <c r="D93" s="144"/>
      <c r="E93" s="145"/>
      <c r="F93" s="144"/>
      <c r="G93" s="146"/>
      <c r="H93" s="146"/>
      <c r="I93" s="146"/>
      <c r="J93" s="146"/>
      <c r="K93" s="146"/>
      <c r="L93" s="213"/>
      <c r="M93" s="145"/>
      <c r="N93" s="144"/>
      <c r="O93" s="144"/>
      <c r="P93" s="144"/>
      <c r="Q93" s="213"/>
      <c r="R93" s="132" t="str">
        <f t="shared" si="1"/>
        <v/>
      </c>
      <c r="S93" s="215"/>
    </row>
    <row r="94" spans="1:19" ht="15" customHeight="1" x14ac:dyDescent="0.25">
      <c r="A94" s="143"/>
      <c r="B94" s="144"/>
      <c r="C94" s="144"/>
      <c r="D94" s="144"/>
      <c r="E94" s="145"/>
      <c r="F94" s="144"/>
      <c r="G94" s="146"/>
      <c r="H94" s="146"/>
      <c r="I94" s="146"/>
      <c r="J94" s="146"/>
      <c r="K94" s="146"/>
      <c r="L94" s="213"/>
      <c r="M94" s="145"/>
      <c r="N94" s="144"/>
      <c r="O94" s="144"/>
      <c r="P94" s="144"/>
      <c r="Q94" s="213"/>
      <c r="R94" s="132" t="str">
        <f t="shared" si="1"/>
        <v/>
      </c>
      <c r="S94" s="215"/>
    </row>
    <row r="95" spans="1:19" ht="15" customHeight="1" x14ac:dyDescent="0.25">
      <c r="A95" s="143"/>
      <c r="B95" s="144"/>
      <c r="C95" s="144"/>
      <c r="D95" s="144"/>
      <c r="E95" s="145"/>
      <c r="F95" s="144"/>
      <c r="G95" s="146"/>
      <c r="H95" s="146"/>
      <c r="I95" s="146"/>
      <c r="J95" s="146"/>
      <c r="K95" s="146"/>
      <c r="L95" s="213"/>
      <c r="M95" s="145"/>
      <c r="N95" s="144"/>
      <c r="O95" s="144"/>
      <c r="P95" s="144"/>
      <c r="Q95" s="213"/>
      <c r="R95" s="132" t="str">
        <f t="shared" si="1"/>
        <v/>
      </c>
      <c r="S95" s="215"/>
    </row>
    <row r="96" spans="1:19" ht="15" customHeight="1" x14ac:dyDescent="0.25">
      <c r="A96" s="143"/>
      <c r="B96" s="144"/>
      <c r="C96" s="144"/>
      <c r="D96" s="144"/>
      <c r="E96" s="145"/>
      <c r="F96" s="144"/>
      <c r="G96" s="146"/>
      <c r="H96" s="146"/>
      <c r="I96" s="146"/>
      <c r="J96" s="146"/>
      <c r="K96" s="146"/>
      <c r="L96" s="213"/>
      <c r="M96" s="145"/>
      <c r="N96" s="144"/>
      <c r="O96" s="144"/>
      <c r="P96" s="144"/>
      <c r="Q96" s="213"/>
      <c r="R96" s="132" t="str">
        <f t="shared" si="1"/>
        <v/>
      </c>
      <c r="S96" s="215"/>
    </row>
    <row r="97" spans="1:19" ht="15" customHeight="1" x14ac:dyDescent="0.25">
      <c r="A97" s="143"/>
      <c r="B97" s="144"/>
      <c r="C97" s="144"/>
      <c r="D97" s="144"/>
      <c r="E97" s="145"/>
      <c r="F97" s="144"/>
      <c r="G97" s="146"/>
      <c r="H97" s="146"/>
      <c r="I97" s="146"/>
      <c r="J97" s="146"/>
      <c r="K97" s="146"/>
      <c r="L97" s="213"/>
      <c r="M97" s="145"/>
      <c r="N97" s="144"/>
      <c r="O97" s="144"/>
      <c r="P97" s="144"/>
      <c r="Q97" s="213"/>
      <c r="R97" s="132" t="str">
        <f t="shared" si="1"/>
        <v/>
      </c>
      <c r="S97" s="215"/>
    </row>
    <row r="98" spans="1:19" ht="15" customHeight="1" x14ac:dyDescent="0.25">
      <c r="A98" s="143"/>
      <c r="B98" s="144"/>
      <c r="C98" s="144"/>
      <c r="D98" s="144"/>
      <c r="E98" s="145"/>
      <c r="F98" s="144"/>
      <c r="G98" s="146"/>
      <c r="H98" s="146"/>
      <c r="I98" s="146"/>
      <c r="J98" s="146"/>
      <c r="K98" s="146"/>
      <c r="L98" s="213"/>
      <c r="M98" s="145"/>
      <c r="N98" s="144"/>
      <c r="O98" s="144"/>
      <c r="P98" s="144"/>
      <c r="Q98" s="213"/>
      <c r="R98" s="132" t="str">
        <f t="shared" si="1"/>
        <v/>
      </c>
      <c r="S98" s="215"/>
    </row>
    <row r="99" spans="1:19" ht="15" customHeight="1" x14ac:dyDescent="0.25">
      <c r="A99" s="143"/>
      <c r="B99" s="144"/>
      <c r="C99" s="144"/>
      <c r="D99" s="144"/>
      <c r="E99" s="145"/>
      <c r="F99" s="144"/>
      <c r="G99" s="146"/>
      <c r="H99" s="146"/>
      <c r="I99" s="146"/>
      <c r="J99" s="146"/>
      <c r="K99" s="146"/>
      <c r="L99" s="213"/>
      <c r="M99" s="145"/>
      <c r="N99" s="144"/>
      <c r="O99" s="144"/>
      <c r="P99" s="144"/>
      <c r="Q99" s="213"/>
      <c r="R99" s="132" t="str">
        <f t="shared" si="1"/>
        <v/>
      </c>
      <c r="S99" s="215"/>
    </row>
    <row r="100" spans="1:19" ht="15" customHeight="1" x14ac:dyDescent="0.25">
      <c r="A100" s="143"/>
      <c r="B100" s="144"/>
      <c r="C100" s="144"/>
      <c r="D100" s="144"/>
      <c r="E100" s="145"/>
      <c r="F100" s="144"/>
      <c r="G100" s="146"/>
      <c r="H100" s="146"/>
      <c r="I100" s="146"/>
      <c r="J100" s="146"/>
      <c r="K100" s="146"/>
      <c r="L100" s="213"/>
      <c r="M100" s="145"/>
      <c r="N100" s="144"/>
      <c r="O100" s="144"/>
      <c r="P100" s="144"/>
      <c r="Q100" s="213"/>
      <c r="R100" s="132" t="str">
        <f t="shared" si="1"/>
        <v/>
      </c>
      <c r="S100" s="215"/>
    </row>
    <row r="101" spans="1:19" ht="15" customHeight="1" x14ac:dyDescent="0.25">
      <c r="A101" s="143"/>
      <c r="B101" s="144"/>
      <c r="C101" s="144"/>
      <c r="D101" s="144"/>
      <c r="E101" s="145"/>
      <c r="F101" s="144"/>
      <c r="G101" s="146"/>
      <c r="H101" s="146"/>
      <c r="I101" s="146"/>
      <c r="J101" s="146"/>
      <c r="K101" s="146"/>
      <c r="L101" s="213"/>
      <c r="M101" s="145"/>
      <c r="N101" s="144"/>
      <c r="O101" s="144"/>
      <c r="P101" s="144"/>
      <c r="Q101" s="213"/>
      <c r="R101" s="132" t="str">
        <f t="shared" si="1"/>
        <v/>
      </c>
      <c r="S101" s="215"/>
    </row>
    <row r="102" spans="1:19" ht="15" customHeight="1" x14ac:dyDescent="0.25">
      <c r="A102" s="143"/>
      <c r="B102" s="144"/>
      <c r="C102" s="144"/>
      <c r="D102" s="144"/>
      <c r="E102" s="145"/>
      <c r="F102" s="144"/>
      <c r="G102" s="146"/>
      <c r="H102" s="146"/>
      <c r="I102" s="146"/>
      <c r="J102" s="146"/>
      <c r="K102" s="146"/>
      <c r="L102" s="213"/>
      <c r="M102" s="145"/>
      <c r="N102" s="144"/>
      <c r="O102" s="144"/>
      <c r="P102" s="144"/>
      <c r="Q102" s="213"/>
      <c r="R102" s="132" t="str">
        <f t="shared" si="1"/>
        <v/>
      </c>
      <c r="S102" s="215"/>
    </row>
    <row r="103" spans="1:19" ht="15" customHeight="1" x14ac:dyDescent="0.25">
      <c r="A103" s="143"/>
      <c r="B103" s="144"/>
      <c r="C103" s="144"/>
      <c r="D103" s="144"/>
      <c r="E103" s="145"/>
      <c r="F103" s="144"/>
      <c r="G103" s="146"/>
      <c r="H103" s="146"/>
      <c r="I103" s="146"/>
      <c r="J103" s="146"/>
      <c r="K103" s="146"/>
      <c r="L103" s="213"/>
      <c r="M103" s="145"/>
      <c r="N103" s="144"/>
      <c r="O103" s="144"/>
      <c r="P103" s="144"/>
      <c r="Q103" s="213"/>
      <c r="R103" s="132" t="str">
        <f t="shared" si="1"/>
        <v/>
      </c>
      <c r="S103" s="215"/>
    </row>
    <row r="104" spans="1:19" ht="15" customHeight="1" x14ac:dyDescent="0.25">
      <c r="A104" s="143"/>
      <c r="B104" s="144"/>
      <c r="C104" s="144"/>
      <c r="D104" s="144"/>
      <c r="E104" s="145"/>
      <c r="F104" s="144"/>
      <c r="G104" s="146"/>
      <c r="H104" s="146"/>
      <c r="I104" s="146"/>
      <c r="J104" s="146"/>
      <c r="K104" s="146"/>
      <c r="L104" s="213"/>
      <c r="M104" s="145"/>
      <c r="N104" s="144"/>
      <c r="O104" s="144"/>
      <c r="P104" s="144"/>
      <c r="Q104" s="213"/>
      <c r="R104" s="132" t="str">
        <f t="shared" si="1"/>
        <v/>
      </c>
      <c r="S104" s="215"/>
    </row>
    <row r="105" spans="1:19" ht="15" customHeight="1" x14ac:dyDescent="0.25">
      <c r="A105" s="143"/>
      <c r="B105" s="144"/>
      <c r="C105" s="144"/>
      <c r="D105" s="144"/>
      <c r="E105" s="145"/>
      <c r="F105" s="144"/>
      <c r="G105" s="146"/>
      <c r="H105" s="146"/>
      <c r="I105" s="146"/>
      <c r="J105" s="146"/>
      <c r="K105" s="146"/>
      <c r="L105" s="213"/>
      <c r="M105" s="145"/>
      <c r="N105" s="144"/>
      <c r="O105" s="144"/>
      <c r="P105" s="144"/>
      <c r="Q105" s="213"/>
      <c r="R105" s="132" t="str">
        <f t="shared" si="1"/>
        <v/>
      </c>
      <c r="S105" s="215"/>
    </row>
    <row r="106" spans="1:19" ht="15" customHeight="1" x14ac:dyDescent="0.25">
      <c r="A106" s="143"/>
      <c r="B106" s="144"/>
      <c r="C106" s="144"/>
      <c r="D106" s="144"/>
      <c r="E106" s="145"/>
      <c r="F106" s="144"/>
      <c r="G106" s="146"/>
      <c r="H106" s="146"/>
      <c r="I106" s="146"/>
      <c r="J106" s="146"/>
      <c r="K106" s="146"/>
      <c r="L106" s="213"/>
      <c r="M106" s="145"/>
      <c r="N106" s="144"/>
      <c r="O106" s="144"/>
      <c r="P106" s="144"/>
      <c r="Q106" s="213"/>
      <c r="R106" s="132" t="str">
        <f t="shared" si="1"/>
        <v/>
      </c>
      <c r="S106" s="215"/>
    </row>
    <row r="107" spans="1:19" ht="15" customHeight="1" x14ac:dyDescent="0.25">
      <c r="A107" s="143"/>
      <c r="B107" s="144"/>
      <c r="C107" s="144"/>
      <c r="D107" s="144"/>
      <c r="E107" s="145"/>
      <c r="F107" s="144"/>
      <c r="G107" s="146"/>
      <c r="H107" s="146"/>
      <c r="I107" s="146"/>
      <c r="J107" s="146"/>
      <c r="K107" s="146"/>
      <c r="L107" s="213"/>
      <c r="M107" s="145"/>
      <c r="N107" s="144"/>
      <c r="O107" s="144"/>
      <c r="P107" s="144"/>
      <c r="Q107" s="213"/>
      <c r="R107" s="132" t="str">
        <f t="shared" si="1"/>
        <v/>
      </c>
      <c r="S107" s="215"/>
    </row>
    <row r="108" spans="1:19" ht="15" customHeight="1" x14ac:dyDescent="0.25">
      <c r="A108" s="143"/>
      <c r="B108" s="144"/>
      <c r="C108" s="144"/>
      <c r="D108" s="144"/>
      <c r="E108" s="145"/>
      <c r="F108" s="144"/>
      <c r="G108" s="146"/>
      <c r="H108" s="146"/>
      <c r="I108" s="146"/>
      <c r="J108" s="146"/>
      <c r="K108" s="146"/>
      <c r="L108" s="213"/>
      <c r="M108" s="145"/>
      <c r="N108" s="144"/>
      <c r="O108" s="144"/>
      <c r="P108" s="144"/>
      <c r="Q108" s="213"/>
      <c r="R108" s="132" t="str">
        <f t="shared" si="1"/>
        <v/>
      </c>
      <c r="S108" s="215"/>
    </row>
    <row r="109" spans="1:19" ht="15" customHeight="1" x14ac:dyDescent="0.25">
      <c r="A109" s="143"/>
      <c r="B109" s="144"/>
      <c r="C109" s="144"/>
      <c r="D109" s="144"/>
      <c r="E109" s="145"/>
      <c r="F109" s="144"/>
      <c r="G109" s="146"/>
      <c r="H109" s="146"/>
      <c r="I109" s="146"/>
      <c r="J109" s="146"/>
      <c r="K109" s="146"/>
      <c r="L109" s="213"/>
      <c r="M109" s="145"/>
      <c r="N109" s="144"/>
      <c r="O109" s="144"/>
      <c r="P109" s="144"/>
      <c r="Q109" s="213"/>
      <c r="R109" s="132" t="str">
        <f t="shared" si="1"/>
        <v/>
      </c>
      <c r="S109" s="215"/>
    </row>
    <row r="110" spans="1:19" ht="15" customHeight="1" x14ac:dyDescent="0.25">
      <c r="A110" s="143"/>
      <c r="B110" s="144"/>
      <c r="C110" s="144"/>
      <c r="D110" s="144"/>
      <c r="E110" s="145"/>
      <c r="F110" s="144"/>
      <c r="G110" s="146"/>
      <c r="H110" s="146"/>
      <c r="I110" s="146"/>
      <c r="J110" s="146"/>
      <c r="K110" s="146"/>
      <c r="L110" s="213"/>
      <c r="M110" s="145"/>
      <c r="N110" s="144"/>
      <c r="O110" s="144"/>
      <c r="P110" s="144"/>
      <c r="Q110" s="213"/>
      <c r="R110" s="132" t="str">
        <f t="shared" si="1"/>
        <v/>
      </c>
      <c r="S110" s="215"/>
    </row>
    <row r="111" spans="1:19" ht="15" customHeight="1" x14ac:dyDescent="0.25">
      <c r="A111" s="143"/>
      <c r="B111" s="144"/>
      <c r="C111" s="144"/>
      <c r="D111" s="144"/>
      <c r="E111" s="145"/>
      <c r="F111" s="144"/>
      <c r="G111" s="146"/>
      <c r="H111" s="146"/>
      <c r="I111" s="146"/>
      <c r="J111" s="146"/>
      <c r="K111" s="146"/>
      <c r="L111" s="213"/>
      <c r="M111" s="145"/>
      <c r="N111" s="144"/>
      <c r="O111" s="144"/>
      <c r="P111" s="144"/>
      <c r="Q111" s="213"/>
      <c r="R111" s="132" t="str">
        <f t="shared" si="1"/>
        <v/>
      </c>
      <c r="S111" s="215"/>
    </row>
    <row r="112" spans="1:19" ht="15" customHeight="1" x14ac:dyDescent="0.25">
      <c r="A112" s="143"/>
      <c r="B112" s="144"/>
      <c r="C112" s="144"/>
      <c r="D112" s="144"/>
      <c r="E112" s="145"/>
      <c r="F112" s="144"/>
      <c r="G112" s="146"/>
      <c r="H112" s="146"/>
      <c r="I112" s="146"/>
      <c r="J112" s="146"/>
      <c r="K112" s="146"/>
      <c r="L112" s="213"/>
      <c r="M112" s="145"/>
      <c r="N112" s="144"/>
      <c r="O112" s="144"/>
      <c r="P112" s="144"/>
      <c r="Q112" s="213"/>
      <c r="R112" s="132" t="str">
        <f t="shared" si="1"/>
        <v/>
      </c>
      <c r="S112" s="215"/>
    </row>
    <row r="113" spans="1:19" ht="15" customHeight="1" x14ac:dyDescent="0.25">
      <c r="A113" s="143"/>
      <c r="B113" s="144"/>
      <c r="C113" s="144"/>
      <c r="D113" s="144"/>
      <c r="E113" s="145"/>
      <c r="F113" s="144"/>
      <c r="G113" s="146"/>
      <c r="H113" s="146"/>
      <c r="I113" s="146"/>
      <c r="J113" s="146"/>
      <c r="K113" s="146"/>
      <c r="L113" s="213"/>
      <c r="M113" s="145"/>
      <c r="N113" s="144"/>
      <c r="O113" s="144"/>
      <c r="P113" s="144"/>
      <c r="Q113" s="213"/>
      <c r="R113" s="132" t="str">
        <f t="shared" si="1"/>
        <v/>
      </c>
      <c r="S113" s="215"/>
    </row>
    <row r="114" spans="1:19" ht="15" customHeight="1" x14ac:dyDescent="0.25">
      <c r="A114" s="143"/>
      <c r="B114" s="144"/>
      <c r="C114" s="144"/>
      <c r="D114" s="144"/>
      <c r="E114" s="145"/>
      <c r="F114" s="144"/>
      <c r="G114" s="146"/>
      <c r="H114" s="146"/>
      <c r="I114" s="146"/>
      <c r="J114" s="146"/>
      <c r="K114" s="146"/>
      <c r="L114" s="213"/>
      <c r="M114" s="145"/>
      <c r="N114" s="144"/>
      <c r="O114" s="144"/>
      <c r="P114" s="144"/>
      <c r="Q114" s="213"/>
      <c r="R114" s="132" t="str">
        <f t="shared" si="1"/>
        <v/>
      </c>
      <c r="S114" s="215"/>
    </row>
    <row r="115" spans="1:19" ht="15" customHeight="1" x14ac:dyDescent="0.25">
      <c r="A115" s="143"/>
      <c r="B115" s="144"/>
      <c r="C115" s="144"/>
      <c r="D115" s="144"/>
      <c r="E115" s="145"/>
      <c r="F115" s="144"/>
      <c r="G115" s="146"/>
      <c r="H115" s="146"/>
      <c r="I115" s="146"/>
      <c r="J115" s="146"/>
      <c r="K115" s="146"/>
      <c r="L115" s="213"/>
      <c r="M115" s="145"/>
      <c r="N115" s="144"/>
      <c r="O115" s="144"/>
      <c r="P115" s="144"/>
      <c r="Q115" s="213"/>
      <c r="R115" s="132" t="str">
        <f t="shared" si="1"/>
        <v/>
      </c>
      <c r="S115" s="215"/>
    </row>
    <row r="116" spans="1:19" ht="15" customHeight="1" x14ac:dyDescent="0.25">
      <c r="A116" s="143"/>
      <c r="B116" s="144"/>
      <c r="C116" s="144"/>
      <c r="D116" s="144"/>
      <c r="E116" s="145"/>
      <c r="F116" s="144"/>
      <c r="G116" s="146"/>
      <c r="H116" s="146"/>
      <c r="I116" s="146"/>
      <c r="J116" s="146"/>
      <c r="K116" s="146"/>
      <c r="L116" s="213"/>
      <c r="M116" s="145"/>
      <c r="N116" s="144"/>
      <c r="O116" s="144"/>
      <c r="P116" s="144"/>
      <c r="Q116" s="213"/>
      <c r="R116" s="132" t="str">
        <f t="shared" si="1"/>
        <v/>
      </c>
      <c r="S116" s="215"/>
    </row>
    <row r="117" spans="1:19" ht="15" customHeight="1" x14ac:dyDescent="0.25">
      <c r="A117" s="143"/>
      <c r="B117" s="144"/>
      <c r="C117" s="144"/>
      <c r="D117" s="144"/>
      <c r="E117" s="145"/>
      <c r="F117" s="144"/>
      <c r="G117" s="146"/>
      <c r="H117" s="146"/>
      <c r="I117" s="146"/>
      <c r="J117" s="146"/>
      <c r="K117" s="146"/>
      <c r="L117" s="213"/>
      <c r="M117" s="145"/>
      <c r="N117" s="144"/>
      <c r="O117" s="144"/>
      <c r="P117" s="144"/>
      <c r="Q117" s="213"/>
      <c r="R117" s="132" t="str">
        <f t="shared" si="1"/>
        <v/>
      </c>
      <c r="S117" s="215"/>
    </row>
    <row r="118" spans="1:19" ht="15" customHeight="1" x14ac:dyDescent="0.25">
      <c r="A118" s="143"/>
      <c r="B118" s="144"/>
      <c r="C118" s="144"/>
      <c r="D118" s="144"/>
      <c r="E118" s="145"/>
      <c r="F118" s="144"/>
      <c r="G118" s="146"/>
      <c r="H118" s="146"/>
      <c r="I118" s="146"/>
      <c r="J118" s="146"/>
      <c r="K118" s="146"/>
      <c r="L118" s="213"/>
      <c r="M118" s="145"/>
      <c r="N118" s="144"/>
      <c r="O118" s="144"/>
      <c r="P118" s="144"/>
      <c r="Q118" s="213"/>
      <c r="R118" s="132" t="str">
        <f t="shared" si="1"/>
        <v/>
      </c>
      <c r="S118" s="215"/>
    </row>
    <row r="119" spans="1:19" ht="15" customHeight="1" x14ac:dyDescent="0.25">
      <c r="A119" s="143"/>
      <c r="B119" s="144"/>
      <c r="C119" s="144"/>
      <c r="D119" s="144"/>
      <c r="E119" s="145"/>
      <c r="F119" s="144"/>
      <c r="G119" s="146"/>
      <c r="H119" s="146"/>
      <c r="I119" s="146"/>
      <c r="J119" s="146"/>
      <c r="K119" s="146"/>
      <c r="L119" s="213"/>
      <c r="M119" s="145"/>
      <c r="N119" s="144"/>
      <c r="O119" s="144"/>
      <c r="P119" s="144"/>
      <c r="Q119" s="213"/>
      <c r="R119" s="132" t="str">
        <f t="shared" si="1"/>
        <v/>
      </c>
      <c r="S119" s="215"/>
    </row>
    <row r="120" spans="1:19" ht="15" customHeight="1" x14ac:dyDescent="0.25">
      <c r="A120" s="143"/>
      <c r="B120" s="144"/>
      <c r="C120" s="144"/>
      <c r="D120" s="144"/>
      <c r="E120" s="145"/>
      <c r="F120" s="144"/>
      <c r="G120" s="146"/>
      <c r="H120" s="146"/>
      <c r="I120" s="146"/>
      <c r="J120" s="146"/>
      <c r="K120" s="146"/>
      <c r="L120" s="213"/>
      <c r="M120" s="145"/>
      <c r="N120" s="144"/>
      <c r="O120" s="144"/>
      <c r="P120" s="144"/>
      <c r="Q120" s="213"/>
      <c r="R120" s="132" t="str">
        <f t="shared" si="1"/>
        <v/>
      </c>
      <c r="S120" s="215"/>
    </row>
    <row r="121" spans="1:19" ht="15" customHeight="1" x14ac:dyDescent="0.25">
      <c r="A121" s="143"/>
      <c r="B121" s="144"/>
      <c r="C121" s="144"/>
      <c r="D121" s="144"/>
      <c r="E121" s="145"/>
      <c r="F121" s="144"/>
      <c r="G121" s="146"/>
      <c r="H121" s="146"/>
      <c r="I121" s="146"/>
      <c r="J121" s="146"/>
      <c r="K121" s="146"/>
      <c r="L121" s="213"/>
      <c r="M121" s="145"/>
      <c r="N121" s="144"/>
      <c r="O121" s="144"/>
      <c r="P121" s="144"/>
      <c r="Q121" s="213"/>
      <c r="R121" s="132" t="str">
        <f t="shared" si="1"/>
        <v/>
      </c>
      <c r="S121" s="215"/>
    </row>
    <row r="122" spans="1:19" ht="15" customHeight="1" x14ac:dyDescent="0.25">
      <c r="A122" s="143"/>
      <c r="B122" s="144"/>
      <c r="C122" s="144"/>
      <c r="D122" s="144"/>
      <c r="E122" s="145"/>
      <c r="F122" s="144"/>
      <c r="G122" s="146"/>
      <c r="H122" s="146"/>
      <c r="I122" s="146"/>
      <c r="J122" s="146"/>
      <c r="K122" s="146"/>
      <c r="L122" s="213"/>
      <c r="M122" s="145"/>
      <c r="N122" s="144"/>
      <c r="O122" s="144"/>
      <c r="P122" s="144"/>
      <c r="Q122" s="213"/>
      <c r="R122" s="132" t="str">
        <f t="shared" si="1"/>
        <v/>
      </c>
      <c r="S122" s="215"/>
    </row>
    <row r="123" spans="1:19" ht="15" customHeight="1" x14ac:dyDescent="0.25">
      <c r="A123" s="143"/>
      <c r="B123" s="144"/>
      <c r="C123" s="144"/>
      <c r="D123" s="144"/>
      <c r="E123" s="145"/>
      <c r="F123" s="144"/>
      <c r="G123" s="146"/>
      <c r="H123" s="146"/>
      <c r="I123" s="146"/>
      <c r="J123" s="146"/>
      <c r="K123" s="146"/>
      <c r="L123" s="213"/>
      <c r="M123" s="145"/>
      <c r="N123" s="144"/>
      <c r="O123" s="144"/>
      <c r="P123" s="144"/>
      <c r="Q123" s="213"/>
      <c r="R123" s="132" t="str">
        <f t="shared" si="1"/>
        <v/>
      </c>
      <c r="S123" s="215"/>
    </row>
    <row r="124" spans="1:19" ht="15" customHeight="1" x14ac:dyDescent="0.25">
      <c r="A124" s="143"/>
      <c r="B124" s="144"/>
      <c r="C124" s="144"/>
      <c r="D124" s="144"/>
      <c r="E124" s="145"/>
      <c r="F124" s="144"/>
      <c r="G124" s="146"/>
      <c r="H124" s="146"/>
      <c r="I124" s="146"/>
      <c r="J124" s="146"/>
      <c r="K124" s="146"/>
      <c r="L124" s="213"/>
      <c r="M124" s="145"/>
      <c r="N124" s="144"/>
      <c r="O124" s="144"/>
      <c r="P124" s="144"/>
      <c r="Q124" s="213"/>
      <c r="R124" s="132" t="str">
        <f t="shared" si="1"/>
        <v/>
      </c>
      <c r="S124" s="215"/>
    </row>
    <row r="125" spans="1:19" ht="15" customHeight="1" x14ac:dyDescent="0.25">
      <c r="A125" s="143"/>
      <c r="B125" s="144"/>
      <c r="C125" s="144"/>
      <c r="D125" s="144"/>
      <c r="E125" s="145"/>
      <c r="F125" s="144"/>
      <c r="G125" s="146"/>
      <c r="H125" s="146"/>
      <c r="I125" s="146"/>
      <c r="J125" s="146"/>
      <c r="K125" s="146"/>
      <c r="L125" s="213"/>
      <c r="M125" s="145"/>
      <c r="N125" s="144"/>
      <c r="O125" s="144"/>
      <c r="P125" s="144"/>
      <c r="Q125" s="213"/>
      <c r="R125" s="132" t="str">
        <f t="shared" si="1"/>
        <v/>
      </c>
      <c r="S125" s="215"/>
    </row>
    <row r="126" spans="1:19" ht="15" customHeight="1" x14ac:dyDescent="0.25">
      <c r="A126" s="143"/>
      <c r="B126" s="144"/>
      <c r="C126" s="144"/>
      <c r="D126" s="144"/>
      <c r="E126" s="145"/>
      <c r="F126" s="144"/>
      <c r="G126" s="146"/>
      <c r="H126" s="146"/>
      <c r="I126" s="146"/>
      <c r="J126" s="146"/>
      <c r="K126" s="146"/>
      <c r="L126" s="213"/>
      <c r="M126" s="145"/>
      <c r="N126" s="144"/>
      <c r="O126" s="144"/>
      <c r="P126" s="144"/>
      <c r="Q126" s="213"/>
      <c r="R126" s="132" t="str">
        <f t="shared" si="1"/>
        <v/>
      </c>
      <c r="S126" s="215"/>
    </row>
    <row r="127" spans="1:19" ht="15" customHeight="1" x14ac:dyDescent="0.25">
      <c r="A127" s="143"/>
      <c r="B127" s="144"/>
      <c r="C127" s="144"/>
      <c r="D127" s="144"/>
      <c r="E127" s="145"/>
      <c r="F127" s="144"/>
      <c r="G127" s="146"/>
      <c r="H127" s="146"/>
      <c r="I127" s="146"/>
      <c r="J127" s="146"/>
      <c r="K127" s="146"/>
      <c r="L127" s="213"/>
      <c r="M127" s="145"/>
      <c r="N127" s="144"/>
      <c r="O127" s="144"/>
      <c r="P127" s="144"/>
      <c r="Q127" s="213"/>
      <c r="R127" s="132" t="str">
        <f t="shared" si="1"/>
        <v/>
      </c>
      <c r="S127" s="215"/>
    </row>
    <row r="128" spans="1:19" ht="15" customHeight="1" x14ac:dyDescent="0.25">
      <c r="A128" s="143"/>
      <c r="B128" s="144"/>
      <c r="C128" s="144"/>
      <c r="D128" s="144"/>
      <c r="E128" s="145"/>
      <c r="F128" s="144"/>
      <c r="G128" s="146"/>
      <c r="H128" s="146"/>
      <c r="I128" s="146"/>
      <c r="J128" s="146"/>
      <c r="K128" s="146"/>
      <c r="L128" s="213"/>
      <c r="M128" s="145"/>
      <c r="N128" s="144"/>
      <c r="O128" s="144"/>
      <c r="P128" s="144"/>
      <c r="Q128" s="213"/>
      <c r="R128" s="132" t="str">
        <f t="shared" si="1"/>
        <v/>
      </c>
      <c r="S128" s="215"/>
    </row>
    <row r="129" spans="1:19" ht="15" customHeight="1" x14ac:dyDescent="0.25">
      <c r="A129" s="143"/>
      <c r="B129" s="144"/>
      <c r="C129" s="144"/>
      <c r="D129" s="144"/>
      <c r="E129" s="145"/>
      <c r="F129" s="144"/>
      <c r="G129" s="146"/>
      <c r="H129" s="146"/>
      <c r="I129" s="146"/>
      <c r="J129" s="146"/>
      <c r="K129" s="146"/>
      <c r="L129" s="213"/>
      <c r="M129" s="145"/>
      <c r="N129" s="144"/>
      <c r="O129" s="144"/>
      <c r="P129" s="144"/>
      <c r="Q129" s="213"/>
      <c r="R129" s="132" t="str">
        <f t="shared" si="1"/>
        <v/>
      </c>
      <c r="S129" s="215"/>
    </row>
    <row r="130" spans="1:19" ht="15" customHeight="1" x14ac:dyDescent="0.25">
      <c r="A130" s="143"/>
      <c r="B130" s="144"/>
      <c r="C130" s="144"/>
      <c r="D130" s="144"/>
      <c r="E130" s="145"/>
      <c r="F130" s="144"/>
      <c r="G130" s="146"/>
      <c r="H130" s="146"/>
      <c r="I130" s="146"/>
      <c r="J130" s="146"/>
      <c r="K130" s="146"/>
      <c r="L130" s="213"/>
      <c r="M130" s="145"/>
      <c r="N130" s="144"/>
      <c r="O130" s="144"/>
      <c r="P130" s="144"/>
      <c r="Q130" s="213"/>
      <c r="R130" s="132" t="str">
        <f t="shared" si="1"/>
        <v/>
      </c>
      <c r="S130" s="215"/>
    </row>
    <row r="131" spans="1:19" ht="15" customHeight="1" x14ac:dyDescent="0.25">
      <c r="A131" s="143"/>
      <c r="B131" s="144"/>
      <c r="C131" s="144"/>
      <c r="D131" s="144"/>
      <c r="E131" s="145"/>
      <c r="F131" s="144"/>
      <c r="G131" s="146"/>
      <c r="H131" s="146"/>
      <c r="I131" s="146"/>
      <c r="J131" s="146"/>
      <c r="K131" s="146"/>
      <c r="L131" s="213"/>
      <c r="M131" s="145"/>
      <c r="N131" s="144"/>
      <c r="O131" s="144"/>
      <c r="P131" s="144"/>
      <c r="Q131" s="213"/>
      <c r="R131" s="132" t="str">
        <f t="shared" si="1"/>
        <v/>
      </c>
      <c r="S131" s="215"/>
    </row>
    <row r="132" spans="1:19" ht="15" customHeight="1" x14ac:dyDescent="0.25">
      <c r="A132" s="143"/>
      <c r="B132" s="144"/>
      <c r="C132" s="144"/>
      <c r="D132" s="144"/>
      <c r="E132" s="145"/>
      <c r="F132" s="144"/>
      <c r="G132" s="146"/>
      <c r="H132" s="146"/>
      <c r="I132" s="146"/>
      <c r="J132" s="146"/>
      <c r="K132" s="146"/>
      <c r="L132" s="213"/>
      <c r="M132" s="145"/>
      <c r="N132" s="144"/>
      <c r="O132" s="144"/>
      <c r="P132" s="144"/>
      <c r="Q132" s="213"/>
      <c r="R132" s="132" t="str">
        <f t="shared" si="1"/>
        <v/>
      </c>
      <c r="S132" s="215"/>
    </row>
    <row r="133" spans="1:19" ht="15" customHeight="1" x14ac:dyDescent="0.25">
      <c r="A133" s="143"/>
      <c r="B133" s="144"/>
      <c r="C133" s="144"/>
      <c r="D133" s="144"/>
      <c r="E133" s="145"/>
      <c r="F133" s="144"/>
      <c r="G133" s="146"/>
      <c r="H133" s="146"/>
      <c r="I133" s="146"/>
      <c r="J133" s="146"/>
      <c r="K133" s="146"/>
      <c r="L133" s="213"/>
      <c r="M133" s="145"/>
      <c r="N133" s="144"/>
      <c r="O133" s="144"/>
      <c r="P133" s="144"/>
      <c r="Q133" s="213"/>
      <c r="R133" s="132" t="str">
        <f t="shared" ref="R133:R196" si="2">IF(A133="","",IF(AND(N133="Yes",O133="Yes",Q133&lt;&gt;"",S133&lt;&gt;"",Q133&gt;=S133),0,SUM(H133:K133)))</f>
        <v/>
      </c>
      <c r="S133" s="215"/>
    </row>
    <row r="134" spans="1:19" ht="15" customHeight="1" x14ac:dyDescent="0.25">
      <c r="A134" s="143"/>
      <c r="B134" s="144"/>
      <c r="C134" s="144"/>
      <c r="D134" s="144"/>
      <c r="E134" s="145"/>
      <c r="F134" s="144"/>
      <c r="G134" s="146"/>
      <c r="H134" s="146"/>
      <c r="I134" s="146"/>
      <c r="J134" s="146"/>
      <c r="K134" s="146"/>
      <c r="L134" s="213"/>
      <c r="M134" s="145"/>
      <c r="N134" s="144"/>
      <c r="O134" s="144"/>
      <c r="P134" s="144"/>
      <c r="Q134" s="213"/>
      <c r="R134" s="132" t="str">
        <f t="shared" si="2"/>
        <v/>
      </c>
      <c r="S134" s="215"/>
    </row>
    <row r="135" spans="1:19" ht="15" customHeight="1" x14ac:dyDescent="0.25">
      <c r="A135" s="143"/>
      <c r="B135" s="144"/>
      <c r="C135" s="144"/>
      <c r="D135" s="144"/>
      <c r="E135" s="145"/>
      <c r="F135" s="144"/>
      <c r="G135" s="146"/>
      <c r="H135" s="146"/>
      <c r="I135" s="146"/>
      <c r="J135" s="146"/>
      <c r="K135" s="146"/>
      <c r="L135" s="213"/>
      <c r="M135" s="145"/>
      <c r="N135" s="144"/>
      <c r="O135" s="144"/>
      <c r="P135" s="144"/>
      <c r="Q135" s="213"/>
      <c r="R135" s="132" t="str">
        <f t="shared" si="2"/>
        <v/>
      </c>
      <c r="S135" s="215"/>
    </row>
    <row r="136" spans="1:19" ht="15" customHeight="1" x14ac:dyDescent="0.25">
      <c r="A136" s="143"/>
      <c r="B136" s="144"/>
      <c r="C136" s="144"/>
      <c r="D136" s="144"/>
      <c r="E136" s="145"/>
      <c r="F136" s="144"/>
      <c r="G136" s="146"/>
      <c r="H136" s="146"/>
      <c r="I136" s="146"/>
      <c r="J136" s="146"/>
      <c r="K136" s="146"/>
      <c r="L136" s="213"/>
      <c r="M136" s="145"/>
      <c r="N136" s="144"/>
      <c r="O136" s="144"/>
      <c r="P136" s="144"/>
      <c r="Q136" s="213"/>
      <c r="R136" s="132" t="str">
        <f t="shared" si="2"/>
        <v/>
      </c>
      <c r="S136" s="215"/>
    </row>
    <row r="137" spans="1:19" ht="15" customHeight="1" x14ac:dyDescent="0.25">
      <c r="A137" s="143"/>
      <c r="B137" s="144"/>
      <c r="C137" s="144"/>
      <c r="D137" s="144"/>
      <c r="E137" s="145"/>
      <c r="F137" s="144"/>
      <c r="G137" s="146"/>
      <c r="H137" s="146"/>
      <c r="I137" s="146"/>
      <c r="J137" s="146"/>
      <c r="K137" s="146"/>
      <c r="L137" s="213"/>
      <c r="M137" s="145"/>
      <c r="N137" s="144"/>
      <c r="O137" s="144"/>
      <c r="P137" s="144"/>
      <c r="Q137" s="213"/>
      <c r="R137" s="132" t="str">
        <f t="shared" si="2"/>
        <v/>
      </c>
      <c r="S137" s="215"/>
    </row>
    <row r="138" spans="1:19" ht="15" customHeight="1" x14ac:dyDescent="0.25">
      <c r="A138" s="143"/>
      <c r="B138" s="144"/>
      <c r="C138" s="144"/>
      <c r="D138" s="144"/>
      <c r="E138" s="145"/>
      <c r="F138" s="144"/>
      <c r="G138" s="146"/>
      <c r="H138" s="146"/>
      <c r="I138" s="146"/>
      <c r="J138" s="146"/>
      <c r="K138" s="146"/>
      <c r="L138" s="213"/>
      <c r="M138" s="145"/>
      <c r="N138" s="144"/>
      <c r="O138" s="144"/>
      <c r="P138" s="144"/>
      <c r="Q138" s="213"/>
      <c r="R138" s="132" t="str">
        <f t="shared" si="2"/>
        <v/>
      </c>
      <c r="S138" s="215"/>
    </row>
    <row r="139" spans="1:19" ht="15" customHeight="1" x14ac:dyDescent="0.25">
      <c r="A139" s="143"/>
      <c r="B139" s="144"/>
      <c r="C139" s="144"/>
      <c r="D139" s="144"/>
      <c r="E139" s="145"/>
      <c r="F139" s="144"/>
      <c r="G139" s="146"/>
      <c r="H139" s="146"/>
      <c r="I139" s="146"/>
      <c r="J139" s="146"/>
      <c r="K139" s="146"/>
      <c r="L139" s="213"/>
      <c r="M139" s="145"/>
      <c r="N139" s="144"/>
      <c r="O139" s="144"/>
      <c r="P139" s="144"/>
      <c r="Q139" s="213"/>
      <c r="R139" s="132" t="str">
        <f t="shared" si="2"/>
        <v/>
      </c>
      <c r="S139" s="215"/>
    </row>
    <row r="140" spans="1:19" ht="15" customHeight="1" x14ac:dyDescent="0.25">
      <c r="A140" s="143"/>
      <c r="B140" s="144"/>
      <c r="C140" s="144"/>
      <c r="D140" s="144"/>
      <c r="E140" s="145"/>
      <c r="F140" s="144"/>
      <c r="G140" s="146"/>
      <c r="H140" s="146"/>
      <c r="I140" s="146"/>
      <c r="J140" s="146"/>
      <c r="K140" s="146"/>
      <c r="L140" s="213"/>
      <c r="M140" s="145"/>
      <c r="N140" s="144"/>
      <c r="O140" s="144"/>
      <c r="P140" s="144"/>
      <c r="Q140" s="213"/>
      <c r="R140" s="132" t="str">
        <f t="shared" si="2"/>
        <v/>
      </c>
      <c r="S140" s="215"/>
    </row>
    <row r="141" spans="1:19" ht="15" customHeight="1" x14ac:dyDescent="0.25">
      <c r="A141" s="143"/>
      <c r="B141" s="144"/>
      <c r="C141" s="144"/>
      <c r="D141" s="144"/>
      <c r="E141" s="145"/>
      <c r="F141" s="144"/>
      <c r="G141" s="146"/>
      <c r="H141" s="146"/>
      <c r="I141" s="146"/>
      <c r="J141" s="146"/>
      <c r="K141" s="146"/>
      <c r="L141" s="213"/>
      <c r="M141" s="145"/>
      <c r="N141" s="144"/>
      <c r="O141" s="144"/>
      <c r="P141" s="144"/>
      <c r="Q141" s="213"/>
      <c r="R141" s="132" t="str">
        <f t="shared" si="2"/>
        <v/>
      </c>
      <c r="S141" s="215"/>
    </row>
    <row r="142" spans="1:19" ht="15" customHeight="1" x14ac:dyDescent="0.25">
      <c r="A142" s="143"/>
      <c r="B142" s="144"/>
      <c r="C142" s="144"/>
      <c r="D142" s="144"/>
      <c r="E142" s="145"/>
      <c r="F142" s="144"/>
      <c r="G142" s="146"/>
      <c r="H142" s="146"/>
      <c r="I142" s="146"/>
      <c r="J142" s="146"/>
      <c r="K142" s="146"/>
      <c r="L142" s="213"/>
      <c r="M142" s="145"/>
      <c r="N142" s="144"/>
      <c r="O142" s="144"/>
      <c r="P142" s="144"/>
      <c r="Q142" s="213"/>
      <c r="R142" s="132" t="str">
        <f t="shared" si="2"/>
        <v/>
      </c>
      <c r="S142" s="215"/>
    </row>
    <row r="143" spans="1:19" ht="15" customHeight="1" x14ac:dyDescent="0.25">
      <c r="A143" s="143"/>
      <c r="B143" s="144"/>
      <c r="C143" s="144"/>
      <c r="D143" s="144"/>
      <c r="E143" s="145"/>
      <c r="F143" s="144"/>
      <c r="G143" s="146"/>
      <c r="H143" s="146"/>
      <c r="I143" s="146"/>
      <c r="J143" s="146"/>
      <c r="K143" s="146"/>
      <c r="L143" s="213"/>
      <c r="M143" s="145"/>
      <c r="N143" s="144"/>
      <c r="O143" s="144"/>
      <c r="P143" s="144"/>
      <c r="Q143" s="213"/>
      <c r="R143" s="132" t="str">
        <f t="shared" si="2"/>
        <v/>
      </c>
      <c r="S143" s="215"/>
    </row>
    <row r="144" spans="1:19" ht="15" customHeight="1" x14ac:dyDescent="0.25">
      <c r="A144" s="143"/>
      <c r="B144" s="144"/>
      <c r="C144" s="144"/>
      <c r="D144" s="144"/>
      <c r="E144" s="145"/>
      <c r="F144" s="144"/>
      <c r="G144" s="146"/>
      <c r="H144" s="146"/>
      <c r="I144" s="146"/>
      <c r="J144" s="146"/>
      <c r="K144" s="146"/>
      <c r="L144" s="213"/>
      <c r="M144" s="145"/>
      <c r="N144" s="144"/>
      <c r="O144" s="144"/>
      <c r="P144" s="144"/>
      <c r="Q144" s="213"/>
      <c r="R144" s="132" t="str">
        <f t="shared" si="2"/>
        <v/>
      </c>
      <c r="S144" s="215"/>
    </row>
    <row r="145" spans="1:19" ht="15" customHeight="1" x14ac:dyDescent="0.25">
      <c r="A145" s="143"/>
      <c r="B145" s="144"/>
      <c r="C145" s="144"/>
      <c r="D145" s="144"/>
      <c r="E145" s="145"/>
      <c r="F145" s="144"/>
      <c r="G145" s="146"/>
      <c r="H145" s="146"/>
      <c r="I145" s="146"/>
      <c r="J145" s="146"/>
      <c r="K145" s="146"/>
      <c r="L145" s="213"/>
      <c r="M145" s="145"/>
      <c r="N145" s="144"/>
      <c r="O145" s="144"/>
      <c r="P145" s="144"/>
      <c r="Q145" s="213"/>
      <c r="R145" s="132" t="str">
        <f t="shared" si="2"/>
        <v/>
      </c>
      <c r="S145" s="215"/>
    </row>
    <row r="146" spans="1:19" ht="15" customHeight="1" x14ac:dyDescent="0.25">
      <c r="A146" s="143"/>
      <c r="B146" s="144"/>
      <c r="C146" s="144"/>
      <c r="D146" s="144"/>
      <c r="E146" s="145"/>
      <c r="F146" s="144"/>
      <c r="G146" s="146"/>
      <c r="H146" s="146"/>
      <c r="I146" s="146"/>
      <c r="J146" s="146"/>
      <c r="K146" s="146"/>
      <c r="L146" s="213"/>
      <c r="M146" s="145"/>
      <c r="N146" s="144"/>
      <c r="O146" s="144"/>
      <c r="P146" s="144"/>
      <c r="Q146" s="213"/>
      <c r="R146" s="132" t="str">
        <f t="shared" si="2"/>
        <v/>
      </c>
      <c r="S146" s="215"/>
    </row>
    <row r="147" spans="1:19" ht="15" customHeight="1" x14ac:dyDescent="0.25">
      <c r="A147" s="143"/>
      <c r="B147" s="144"/>
      <c r="C147" s="144"/>
      <c r="D147" s="144"/>
      <c r="E147" s="145"/>
      <c r="F147" s="144"/>
      <c r="G147" s="146"/>
      <c r="H147" s="146"/>
      <c r="I147" s="146"/>
      <c r="J147" s="146"/>
      <c r="K147" s="146"/>
      <c r="L147" s="213"/>
      <c r="M147" s="145"/>
      <c r="N147" s="144"/>
      <c r="O147" s="144"/>
      <c r="P147" s="144"/>
      <c r="Q147" s="213"/>
      <c r="R147" s="132" t="str">
        <f t="shared" si="2"/>
        <v/>
      </c>
      <c r="S147" s="215"/>
    </row>
    <row r="148" spans="1:19" ht="15" customHeight="1" x14ac:dyDescent="0.25">
      <c r="A148" s="143"/>
      <c r="B148" s="144"/>
      <c r="C148" s="144"/>
      <c r="D148" s="144"/>
      <c r="E148" s="145"/>
      <c r="F148" s="144"/>
      <c r="G148" s="146"/>
      <c r="H148" s="146"/>
      <c r="I148" s="146"/>
      <c r="J148" s="146"/>
      <c r="K148" s="146"/>
      <c r="L148" s="213"/>
      <c r="M148" s="145"/>
      <c r="N148" s="144"/>
      <c r="O148" s="144"/>
      <c r="P148" s="144"/>
      <c r="Q148" s="213"/>
      <c r="R148" s="132" t="str">
        <f t="shared" si="2"/>
        <v/>
      </c>
      <c r="S148" s="215"/>
    </row>
    <row r="149" spans="1:19" ht="15" customHeight="1" x14ac:dyDescent="0.25">
      <c r="A149" s="143"/>
      <c r="B149" s="144"/>
      <c r="C149" s="144"/>
      <c r="D149" s="144"/>
      <c r="E149" s="145"/>
      <c r="F149" s="144"/>
      <c r="G149" s="146"/>
      <c r="H149" s="146"/>
      <c r="I149" s="146"/>
      <c r="J149" s="146"/>
      <c r="K149" s="146"/>
      <c r="L149" s="213"/>
      <c r="M149" s="145"/>
      <c r="N149" s="144"/>
      <c r="O149" s="144"/>
      <c r="P149" s="144"/>
      <c r="Q149" s="213"/>
      <c r="R149" s="132" t="str">
        <f t="shared" si="2"/>
        <v/>
      </c>
      <c r="S149" s="215"/>
    </row>
    <row r="150" spans="1:19" ht="15" customHeight="1" x14ac:dyDescent="0.25">
      <c r="A150" s="143"/>
      <c r="B150" s="144"/>
      <c r="C150" s="144"/>
      <c r="D150" s="144"/>
      <c r="E150" s="145"/>
      <c r="F150" s="144"/>
      <c r="G150" s="146"/>
      <c r="H150" s="146"/>
      <c r="I150" s="146"/>
      <c r="J150" s="146"/>
      <c r="K150" s="146"/>
      <c r="L150" s="213"/>
      <c r="M150" s="145"/>
      <c r="N150" s="144"/>
      <c r="O150" s="144"/>
      <c r="P150" s="144"/>
      <c r="Q150" s="213"/>
      <c r="R150" s="132" t="str">
        <f t="shared" si="2"/>
        <v/>
      </c>
      <c r="S150" s="215"/>
    </row>
    <row r="151" spans="1:19" ht="15" customHeight="1" x14ac:dyDescent="0.25">
      <c r="A151" s="143"/>
      <c r="B151" s="144"/>
      <c r="C151" s="144"/>
      <c r="D151" s="144"/>
      <c r="E151" s="145"/>
      <c r="F151" s="144"/>
      <c r="G151" s="146"/>
      <c r="H151" s="146"/>
      <c r="I151" s="146"/>
      <c r="J151" s="146"/>
      <c r="K151" s="146"/>
      <c r="L151" s="213"/>
      <c r="M151" s="145"/>
      <c r="N151" s="144"/>
      <c r="O151" s="144"/>
      <c r="P151" s="144"/>
      <c r="Q151" s="213"/>
      <c r="R151" s="132" t="str">
        <f t="shared" si="2"/>
        <v/>
      </c>
      <c r="S151" s="215"/>
    </row>
    <row r="152" spans="1:19" ht="15" customHeight="1" x14ac:dyDescent="0.25">
      <c r="A152" s="143"/>
      <c r="B152" s="144"/>
      <c r="C152" s="144"/>
      <c r="D152" s="144"/>
      <c r="E152" s="145"/>
      <c r="F152" s="144"/>
      <c r="G152" s="146"/>
      <c r="H152" s="146"/>
      <c r="I152" s="146"/>
      <c r="J152" s="146"/>
      <c r="K152" s="146"/>
      <c r="L152" s="213"/>
      <c r="M152" s="145"/>
      <c r="N152" s="144"/>
      <c r="O152" s="144"/>
      <c r="P152" s="144"/>
      <c r="Q152" s="213"/>
      <c r="R152" s="132" t="str">
        <f t="shared" si="2"/>
        <v/>
      </c>
      <c r="S152" s="215"/>
    </row>
    <row r="153" spans="1:19" ht="15" customHeight="1" x14ac:dyDescent="0.25">
      <c r="A153" s="143"/>
      <c r="B153" s="144"/>
      <c r="C153" s="144"/>
      <c r="D153" s="144"/>
      <c r="E153" s="145"/>
      <c r="F153" s="144"/>
      <c r="G153" s="146"/>
      <c r="H153" s="146"/>
      <c r="I153" s="146"/>
      <c r="J153" s="146"/>
      <c r="K153" s="146"/>
      <c r="L153" s="213"/>
      <c r="M153" s="145"/>
      <c r="N153" s="144"/>
      <c r="O153" s="144"/>
      <c r="P153" s="144"/>
      <c r="Q153" s="213"/>
      <c r="R153" s="132" t="str">
        <f t="shared" si="2"/>
        <v/>
      </c>
      <c r="S153" s="215"/>
    </row>
    <row r="154" spans="1:19" ht="15" customHeight="1" x14ac:dyDescent="0.25">
      <c r="A154" s="143"/>
      <c r="B154" s="144"/>
      <c r="C154" s="144"/>
      <c r="D154" s="144"/>
      <c r="E154" s="145"/>
      <c r="F154" s="144"/>
      <c r="G154" s="146"/>
      <c r="H154" s="146"/>
      <c r="I154" s="146"/>
      <c r="J154" s="146"/>
      <c r="K154" s="146"/>
      <c r="L154" s="213"/>
      <c r="M154" s="145"/>
      <c r="N154" s="144"/>
      <c r="O154" s="144"/>
      <c r="P154" s="144"/>
      <c r="Q154" s="213"/>
      <c r="R154" s="132" t="str">
        <f t="shared" si="2"/>
        <v/>
      </c>
      <c r="S154" s="215"/>
    </row>
    <row r="155" spans="1:19" ht="15" customHeight="1" x14ac:dyDescent="0.25">
      <c r="A155" s="143"/>
      <c r="B155" s="144"/>
      <c r="C155" s="144"/>
      <c r="D155" s="144"/>
      <c r="E155" s="145"/>
      <c r="F155" s="144"/>
      <c r="G155" s="146"/>
      <c r="H155" s="146"/>
      <c r="I155" s="146"/>
      <c r="J155" s="146"/>
      <c r="K155" s="146"/>
      <c r="L155" s="213"/>
      <c r="M155" s="145"/>
      <c r="N155" s="144"/>
      <c r="O155" s="144"/>
      <c r="P155" s="144"/>
      <c r="Q155" s="213"/>
      <c r="R155" s="132" t="str">
        <f t="shared" si="2"/>
        <v/>
      </c>
      <c r="S155" s="215"/>
    </row>
    <row r="156" spans="1:19" ht="15" customHeight="1" x14ac:dyDescent="0.25">
      <c r="A156" s="143"/>
      <c r="B156" s="144"/>
      <c r="C156" s="144"/>
      <c r="D156" s="144"/>
      <c r="E156" s="145"/>
      <c r="F156" s="144"/>
      <c r="G156" s="146"/>
      <c r="H156" s="146"/>
      <c r="I156" s="146"/>
      <c r="J156" s="146"/>
      <c r="K156" s="146"/>
      <c r="L156" s="213"/>
      <c r="M156" s="145"/>
      <c r="N156" s="144"/>
      <c r="O156" s="144"/>
      <c r="P156" s="144"/>
      <c r="Q156" s="213"/>
      <c r="R156" s="132" t="str">
        <f t="shared" si="2"/>
        <v/>
      </c>
      <c r="S156" s="215"/>
    </row>
    <row r="157" spans="1:19" ht="15" customHeight="1" x14ac:dyDescent="0.25">
      <c r="A157" s="143"/>
      <c r="B157" s="144"/>
      <c r="C157" s="144"/>
      <c r="D157" s="144"/>
      <c r="E157" s="145"/>
      <c r="F157" s="144"/>
      <c r="G157" s="146"/>
      <c r="H157" s="146"/>
      <c r="I157" s="146"/>
      <c r="J157" s="146"/>
      <c r="K157" s="146"/>
      <c r="L157" s="213"/>
      <c r="M157" s="145"/>
      <c r="N157" s="144"/>
      <c r="O157" s="144"/>
      <c r="P157" s="144"/>
      <c r="Q157" s="213"/>
      <c r="R157" s="132" t="str">
        <f t="shared" si="2"/>
        <v/>
      </c>
      <c r="S157" s="215"/>
    </row>
    <row r="158" spans="1:19" ht="15" customHeight="1" x14ac:dyDescent="0.25">
      <c r="A158" s="143"/>
      <c r="B158" s="144"/>
      <c r="C158" s="144"/>
      <c r="D158" s="144"/>
      <c r="E158" s="145"/>
      <c r="F158" s="144"/>
      <c r="G158" s="146"/>
      <c r="H158" s="146"/>
      <c r="I158" s="146"/>
      <c r="J158" s="146"/>
      <c r="K158" s="146"/>
      <c r="L158" s="213"/>
      <c r="M158" s="145"/>
      <c r="N158" s="144"/>
      <c r="O158" s="144"/>
      <c r="P158" s="144"/>
      <c r="Q158" s="213"/>
      <c r="R158" s="132" t="str">
        <f t="shared" si="2"/>
        <v/>
      </c>
      <c r="S158" s="215"/>
    </row>
    <row r="159" spans="1:19" ht="15" customHeight="1" x14ac:dyDescent="0.25">
      <c r="A159" s="143"/>
      <c r="B159" s="144"/>
      <c r="C159" s="144"/>
      <c r="D159" s="144"/>
      <c r="E159" s="145"/>
      <c r="F159" s="144"/>
      <c r="G159" s="146"/>
      <c r="H159" s="146"/>
      <c r="I159" s="146"/>
      <c r="J159" s="146"/>
      <c r="K159" s="146"/>
      <c r="L159" s="213"/>
      <c r="M159" s="145"/>
      <c r="N159" s="144"/>
      <c r="O159" s="144"/>
      <c r="P159" s="144"/>
      <c r="Q159" s="213"/>
      <c r="R159" s="132" t="str">
        <f t="shared" si="2"/>
        <v/>
      </c>
      <c r="S159" s="215"/>
    </row>
    <row r="160" spans="1:19" ht="15" customHeight="1" x14ac:dyDescent="0.25">
      <c r="A160" s="143"/>
      <c r="B160" s="144"/>
      <c r="C160" s="144"/>
      <c r="D160" s="144"/>
      <c r="E160" s="145"/>
      <c r="F160" s="144"/>
      <c r="G160" s="146"/>
      <c r="H160" s="146"/>
      <c r="I160" s="146"/>
      <c r="J160" s="146"/>
      <c r="K160" s="146"/>
      <c r="L160" s="213"/>
      <c r="M160" s="145"/>
      <c r="N160" s="144"/>
      <c r="O160" s="144"/>
      <c r="P160" s="144"/>
      <c r="Q160" s="213"/>
      <c r="R160" s="132" t="str">
        <f t="shared" si="2"/>
        <v/>
      </c>
      <c r="S160" s="215"/>
    </row>
    <row r="161" spans="1:19" ht="15" customHeight="1" x14ac:dyDescent="0.25">
      <c r="A161" s="143"/>
      <c r="B161" s="144"/>
      <c r="C161" s="144"/>
      <c r="D161" s="144"/>
      <c r="E161" s="145"/>
      <c r="F161" s="144"/>
      <c r="G161" s="146"/>
      <c r="H161" s="146"/>
      <c r="I161" s="146"/>
      <c r="J161" s="146"/>
      <c r="K161" s="146"/>
      <c r="L161" s="213"/>
      <c r="M161" s="145"/>
      <c r="N161" s="144"/>
      <c r="O161" s="144"/>
      <c r="P161" s="144"/>
      <c r="Q161" s="213"/>
      <c r="R161" s="132" t="str">
        <f t="shared" si="2"/>
        <v/>
      </c>
      <c r="S161" s="215"/>
    </row>
    <row r="162" spans="1:19" ht="15" customHeight="1" x14ac:dyDescent="0.25">
      <c r="A162" s="143"/>
      <c r="B162" s="144"/>
      <c r="C162" s="144"/>
      <c r="D162" s="144"/>
      <c r="E162" s="145"/>
      <c r="F162" s="144"/>
      <c r="G162" s="146"/>
      <c r="H162" s="146"/>
      <c r="I162" s="146"/>
      <c r="J162" s="146"/>
      <c r="K162" s="146"/>
      <c r="L162" s="213"/>
      <c r="M162" s="145"/>
      <c r="N162" s="144"/>
      <c r="O162" s="144"/>
      <c r="P162" s="144"/>
      <c r="Q162" s="213"/>
      <c r="R162" s="132" t="str">
        <f t="shared" si="2"/>
        <v/>
      </c>
      <c r="S162" s="215"/>
    </row>
    <row r="163" spans="1:19" ht="15" customHeight="1" x14ac:dyDescent="0.25">
      <c r="A163" s="143"/>
      <c r="B163" s="144"/>
      <c r="C163" s="144"/>
      <c r="D163" s="144"/>
      <c r="E163" s="145"/>
      <c r="F163" s="144"/>
      <c r="G163" s="146"/>
      <c r="H163" s="146"/>
      <c r="I163" s="146"/>
      <c r="J163" s="146"/>
      <c r="K163" s="146"/>
      <c r="L163" s="213"/>
      <c r="M163" s="145"/>
      <c r="N163" s="144"/>
      <c r="O163" s="144"/>
      <c r="P163" s="144"/>
      <c r="Q163" s="213"/>
      <c r="R163" s="132" t="str">
        <f t="shared" si="2"/>
        <v/>
      </c>
      <c r="S163" s="215"/>
    </row>
    <row r="164" spans="1:19" ht="15" customHeight="1" x14ac:dyDescent="0.25">
      <c r="A164" s="143"/>
      <c r="B164" s="144"/>
      <c r="C164" s="144"/>
      <c r="D164" s="144"/>
      <c r="E164" s="145"/>
      <c r="F164" s="144"/>
      <c r="G164" s="146"/>
      <c r="H164" s="146"/>
      <c r="I164" s="146"/>
      <c r="J164" s="146"/>
      <c r="K164" s="146"/>
      <c r="L164" s="213"/>
      <c r="M164" s="145"/>
      <c r="N164" s="144"/>
      <c r="O164" s="144"/>
      <c r="P164" s="144"/>
      <c r="Q164" s="213"/>
      <c r="R164" s="132" t="str">
        <f t="shared" si="2"/>
        <v/>
      </c>
      <c r="S164" s="215"/>
    </row>
    <row r="165" spans="1:19" ht="15" customHeight="1" x14ac:dyDescent="0.25">
      <c r="A165" s="143"/>
      <c r="B165" s="144"/>
      <c r="C165" s="144"/>
      <c r="D165" s="144"/>
      <c r="E165" s="145"/>
      <c r="F165" s="144"/>
      <c r="G165" s="146"/>
      <c r="H165" s="146"/>
      <c r="I165" s="146"/>
      <c r="J165" s="146"/>
      <c r="K165" s="146"/>
      <c r="L165" s="213"/>
      <c r="M165" s="145"/>
      <c r="N165" s="144"/>
      <c r="O165" s="144"/>
      <c r="P165" s="144"/>
      <c r="Q165" s="213"/>
      <c r="R165" s="132" t="str">
        <f t="shared" si="2"/>
        <v/>
      </c>
      <c r="S165" s="215"/>
    </row>
    <row r="166" spans="1:19" ht="15" customHeight="1" x14ac:dyDescent="0.25">
      <c r="A166" s="143"/>
      <c r="B166" s="144"/>
      <c r="C166" s="144"/>
      <c r="D166" s="144"/>
      <c r="E166" s="145"/>
      <c r="F166" s="144"/>
      <c r="G166" s="146"/>
      <c r="H166" s="146"/>
      <c r="I166" s="146"/>
      <c r="J166" s="146"/>
      <c r="K166" s="146"/>
      <c r="L166" s="213"/>
      <c r="M166" s="145"/>
      <c r="N166" s="144"/>
      <c r="O166" s="144"/>
      <c r="P166" s="144"/>
      <c r="Q166" s="213"/>
      <c r="R166" s="132" t="str">
        <f t="shared" si="2"/>
        <v/>
      </c>
      <c r="S166" s="215"/>
    </row>
    <row r="167" spans="1:19" ht="15" customHeight="1" x14ac:dyDescent="0.25">
      <c r="A167" s="143"/>
      <c r="B167" s="144"/>
      <c r="C167" s="144"/>
      <c r="D167" s="144"/>
      <c r="E167" s="145"/>
      <c r="F167" s="144"/>
      <c r="G167" s="146"/>
      <c r="H167" s="146"/>
      <c r="I167" s="146"/>
      <c r="J167" s="146"/>
      <c r="K167" s="146"/>
      <c r="L167" s="213"/>
      <c r="M167" s="145"/>
      <c r="N167" s="144"/>
      <c r="O167" s="144"/>
      <c r="P167" s="144"/>
      <c r="Q167" s="213"/>
      <c r="R167" s="132" t="str">
        <f t="shared" si="2"/>
        <v/>
      </c>
      <c r="S167" s="215"/>
    </row>
    <row r="168" spans="1:19" ht="15" customHeight="1" x14ac:dyDescent="0.25">
      <c r="A168" s="143"/>
      <c r="B168" s="144"/>
      <c r="C168" s="144"/>
      <c r="D168" s="144"/>
      <c r="E168" s="145"/>
      <c r="F168" s="144"/>
      <c r="G168" s="146"/>
      <c r="H168" s="146"/>
      <c r="I168" s="146"/>
      <c r="J168" s="146"/>
      <c r="K168" s="146"/>
      <c r="L168" s="213"/>
      <c r="M168" s="145"/>
      <c r="N168" s="144"/>
      <c r="O168" s="144"/>
      <c r="P168" s="144"/>
      <c r="Q168" s="213"/>
      <c r="R168" s="132" t="str">
        <f t="shared" si="2"/>
        <v/>
      </c>
      <c r="S168" s="215"/>
    </row>
    <row r="169" spans="1:19" ht="15" customHeight="1" x14ac:dyDescent="0.25">
      <c r="A169" s="143"/>
      <c r="B169" s="144"/>
      <c r="C169" s="144"/>
      <c r="D169" s="144"/>
      <c r="E169" s="145"/>
      <c r="F169" s="144"/>
      <c r="G169" s="146"/>
      <c r="H169" s="146"/>
      <c r="I169" s="146"/>
      <c r="J169" s="146"/>
      <c r="K169" s="146"/>
      <c r="L169" s="213"/>
      <c r="M169" s="145"/>
      <c r="N169" s="144"/>
      <c r="O169" s="144"/>
      <c r="P169" s="144"/>
      <c r="Q169" s="213"/>
      <c r="R169" s="132" t="str">
        <f t="shared" si="2"/>
        <v/>
      </c>
      <c r="S169" s="215"/>
    </row>
    <row r="170" spans="1:19" ht="15" customHeight="1" x14ac:dyDescent="0.25">
      <c r="A170" s="143"/>
      <c r="B170" s="144"/>
      <c r="C170" s="144"/>
      <c r="D170" s="144"/>
      <c r="E170" s="145"/>
      <c r="F170" s="144"/>
      <c r="G170" s="146"/>
      <c r="H170" s="146"/>
      <c r="I170" s="146"/>
      <c r="J170" s="146"/>
      <c r="K170" s="146"/>
      <c r="L170" s="213"/>
      <c r="M170" s="145"/>
      <c r="N170" s="144"/>
      <c r="O170" s="144"/>
      <c r="P170" s="144"/>
      <c r="Q170" s="213"/>
      <c r="R170" s="132" t="str">
        <f t="shared" si="2"/>
        <v/>
      </c>
      <c r="S170" s="215"/>
    </row>
    <row r="171" spans="1:19" ht="15" customHeight="1" x14ac:dyDescent="0.25">
      <c r="A171" s="143"/>
      <c r="B171" s="144"/>
      <c r="C171" s="144"/>
      <c r="D171" s="144"/>
      <c r="E171" s="145"/>
      <c r="F171" s="144"/>
      <c r="G171" s="146"/>
      <c r="H171" s="146"/>
      <c r="I171" s="146"/>
      <c r="J171" s="146"/>
      <c r="K171" s="146"/>
      <c r="L171" s="213"/>
      <c r="M171" s="145"/>
      <c r="N171" s="144"/>
      <c r="O171" s="144"/>
      <c r="P171" s="144"/>
      <c r="Q171" s="213"/>
      <c r="R171" s="132" t="str">
        <f t="shared" si="2"/>
        <v/>
      </c>
      <c r="S171" s="215"/>
    </row>
    <row r="172" spans="1:19" ht="15" customHeight="1" x14ac:dyDescent="0.25">
      <c r="A172" s="143"/>
      <c r="B172" s="144"/>
      <c r="C172" s="144"/>
      <c r="D172" s="144"/>
      <c r="E172" s="145"/>
      <c r="F172" s="144"/>
      <c r="G172" s="146"/>
      <c r="H172" s="146"/>
      <c r="I172" s="146"/>
      <c r="J172" s="146"/>
      <c r="K172" s="146"/>
      <c r="L172" s="213"/>
      <c r="M172" s="145"/>
      <c r="N172" s="144"/>
      <c r="O172" s="144"/>
      <c r="P172" s="144"/>
      <c r="Q172" s="213"/>
      <c r="R172" s="132" t="str">
        <f t="shared" si="2"/>
        <v/>
      </c>
      <c r="S172" s="215"/>
    </row>
    <row r="173" spans="1:19" ht="15" customHeight="1" x14ac:dyDescent="0.25">
      <c r="A173" s="143"/>
      <c r="B173" s="144"/>
      <c r="C173" s="144"/>
      <c r="D173" s="144"/>
      <c r="E173" s="145"/>
      <c r="F173" s="144"/>
      <c r="G173" s="146"/>
      <c r="H173" s="146"/>
      <c r="I173" s="146"/>
      <c r="J173" s="146"/>
      <c r="K173" s="146"/>
      <c r="L173" s="213"/>
      <c r="M173" s="145"/>
      <c r="N173" s="144"/>
      <c r="O173" s="144"/>
      <c r="P173" s="144"/>
      <c r="Q173" s="213"/>
      <c r="R173" s="132" t="str">
        <f t="shared" si="2"/>
        <v/>
      </c>
      <c r="S173" s="215"/>
    </row>
    <row r="174" spans="1:19" ht="15" customHeight="1" x14ac:dyDescent="0.25">
      <c r="A174" s="143"/>
      <c r="B174" s="144"/>
      <c r="C174" s="144"/>
      <c r="D174" s="144"/>
      <c r="E174" s="145"/>
      <c r="F174" s="144"/>
      <c r="G174" s="146"/>
      <c r="H174" s="146"/>
      <c r="I174" s="146"/>
      <c r="J174" s="146"/>
      <c r="K174" s="146"/>
      <c r="L174" s="213"/>
      <c r="M174" s="145"/>
      <c r="N174" s="144"/>
      <c r="O174" s="144"/>
      <c r="P174" s="144"/>
      <c r="Q174" s="213"/>
      <c r="R174" s="132" t="str">
        <f t="shared" si="2"/>
        <v/>
      </c>
      <c r="S174" s="215"/>
    </row>
    <row r="175" spans="1:19" ht="15" customHeight="1" x14ac:dyDescent="0.25">
      <c r="A175" s="143"/>
      <c r="B175" s="144"/>
      <c r="C175" s="144"/>
      <c r="D175" s="144"/>
      <c r="E175" s="145"/>
      <c r="F175" s="144"/>
      <c r="G175" s="146"/>
      <c r="H175" s="146"/>
      <c r="I175" s="146"/>
      <c r="J175" s="146"/>
      <c r="K175" s="146"/>
      <c r="L175" s="213"/>
      <c r="M175" s="145"/>
      <c r="N175" s="144"/>
      <c r="O175" s="144"/>
      <c r="P175" s="144"/>
      <c r="Q175" s="213"/>
      <c r="R175" s="132" t="str">
        <f t="shared" si="2"/>
        <v/>
      </c>
      <c r="S175" s="215"/>
    </row>
    <row r="176" spans="1:19" ht="15" customHeight="1" x14ac:dyDescent="0.25">
      <c r="A176" s="143"/>
      <c r="B176" s="144"/>
      <c r="C176" s="144"/>
      <c r="D176" s="144"/>
      <c r="E176" s="145"/>
      <c r="F176" s="144"/>
      <c r="G176" s="146"/>
      <c r="H176" s="146"/>
      <c r="I176" s="146"/>
      <c r="J176" s="146"/>
      <c r="K176" s="146"/>
      <c r="L176" s="213"/>
      <c r="M176" s="145"/>
      <c r="N176" s="144"/>
      <c r="O176" s="144"/>
      <c r="P176" s="144"/>
      <c r="Q176" s="213"/>
      <c r="R176" s="132" t="str">
        <f t="shared" si="2"/>
        <v/>
      </c>
      <c r="S176" s="215"/>
    </row>
    <row r="177" spans="1:19" ht="15" customHeight="1" x14ac:dyDescent="0.25">
      <c r="A177" s="143"/>
      <c r="B177" s="144"/>
      <c r="C177" s="144"/>
      <c r="D177" s="144"/>
      <c r="E177" s="145"/>
      <c r="F177" s="144"/>
      <c r="G177" s="146"/>
      <c r="H177" s="146"/>
      <c r="I177" s="146"/>
      <c r="J177" s="146"/>
      <c r="K177" s="146"/>
      <c r="L177" s="213"/>
      <c r="M177" s="145"/>
      <c r="N177" s="144"/>
      <c r="O177" s="144"/>
      <c r="P177" s="144"/>
      <c r="Q177" s="213"/>
      <c r="R177" s="132" t="str">
        <f t="shared" si="2"/>
        <v/>
      </c>
      <c r="S177" s="215"/>
    </row>
    <row r="178" spans="1:19" ht="15" customHeight="1" x14ac:dyDescent="0.25">
      <c r="A178" s="143"/>
      <c r="B178" s="144"/>
      <c r="C178" s="144"/>
      <c r="D178" s="144"/>
      <c r="E178" s="145"/>
      <c r="F178" s="144"/>
      <c r="G178" s="146"/>
      <c r="H178" s="146"/>
      <c r="I178" s="146"/>
      <c r="J178" s="146"/>
      <c r="K178" s="146"/>
      <c r="L178" s="213"/>
      <c r="M178" s="145"/>
      <c r="N178" s="144"/>
      <c r="O178" s="144"/>
      <c r="P178" s="144"/>
      <c r="Q178" s="213"/>
      <c r="R178" s="132" t="str">
        <f t="shared" si="2"/>
        <v/>
      </c>
      <c r="S178" s="215"/>
    </row>
    <row r="179" spans="1:19" ht="15" customHeight="1" x14ac:dyDescent="0.25">
      <c r="A179" s="143"/>
      <c r="B179" s="144"/>
      <c r="C179" s="144"/>
      <c r="D179" s="144"/>
      <c r="E179" s="145"/>
      <c r="F179" s="144"/>
      <c r="G179" s="146"/>
      <c r="H179" s="146"/>
      <c r="I179" s="146"/>
      <c r="J179" s="146"/>
      <c r="K179" s="146"/>
      <c r="L179" s="213"/>
      <c r="M179" s="145"/>
      <c r="N179" s="144"/>
      <c r="O179" s="144"/>
      <c r="P179" s="144"/>
      <c r="Q179" s="213"/>
      <c r="R179" s="132" t="str">
        <f t="shared" si="2"/>
        <v/>
      </c>
      <c r="S179" s="215"/>
    </row>
    <row r="180" spans="1:19" ht="15" customHeight="1" x14ac:dyDescent="0.25">
      <c r="A180" s="143"/>
      <c r="B180" s="144"/>
      <c r="C180" s="144"/>
      <c r="D180" s="144"/>
      <c r="E180" s="145"/>
      <c r="F180" s="144"/>
      <c r="G180" s="146"/>
      <c r="H180" s="146"/>
      <c r="I180" s="146"/>
      <c r="J180" s="146"/>
      <c r="K180" s="146"/>
      <c r="L180" s="213"/>
      <c r="M180" s="145"/>
      <c r="N180" s="144"/>
      <c r="O180" s="144"/>
      <c r="P180" s="144"/>
      <c r="Q180" s="213"/>
      <c r="R180" s="132" t="str">
        <f t="shared" si="2"/>
        <v/>
      </c>
      <c r="S180" s="215"/>
    </row>
    <row r="181" spans="1:19" ht="15" customHeight="1" x14ac:dyDescent="0.25">
      <c r="A181" s="143"/>
      <c r="B181" s="144"/>
      <c r="C181" s="144"/>
      <c r="D181" s="144"/>
      <c r="E181" s="145"/>
      <c r="F181" s="144"/>
      <c r="G181" s="146"/>
      <c r="H181" s="146"/>
      <c r="I181" s="146"/>
      <c r="J181" s="146"/>
      <c r="K181" s="146"/>
      <c r="L181" s="213"/>
      <c r="M181" s="145"/>
      <c r="N181" s="144"/>
      <c r="O181" s="144"/>
      <c r="P181" s="144"/>
      <c r="Q181" s="213"/>
      <c r="R181" s="132" t="str">
        <f t="shared" si="2"/>
        <v/>
      </c>
      <c r="S181" s="215"/>
    </row>
    <row r="182" spans="1:19" ht="15" customHeight="1" x14ac:dyDescent="0.25">
      <c r="A182" s="143"/>
      <c r="B182" s="144"/>
      <c r="C182" s="144"/>
      <c r="D182" s="144"/>
      <c r="E182" s="145"/>
      <c r="F182" s="144"/>
      <c r="G182" s="146"/>
      <c r="H182" s="146"/>
      <c r="I182" s="146"/>
      <c r="J182" s="146"/>
      <c r="K182" s="146"/>
      <c r="L182" s="213"/>
      <c r="M182" s="145"/>
      <c r="N182" s="144"/>
      <c r="O182" s="144"/>
      <c r="P182" s="144"/>
      <c r="Q182" s="213"/>
      <c r="R182" s="132" t="str">
        <f t="shared" si="2"/>
        <v/>
      </c>
      <c r="S182" s="215"/>
    </row>
    <row r="183" spans="1:19" ht="15" customHeight="1" x14ac:dyDescent="0.25">
      <c r="A183" s="143"/>
      <c r="B183" s="144"/>
      <c r="C183" s="144"/>
      <c r="D183" s="144"/>
      <c r="E183" s="145"/>
      <c r="F183" s="144"/>
      <c r="G183" s="146"/>
      <c r="H183" s="146"/>
      <c r="I183" s="146"/>
      <c r="J183" s="146"/>
      <c r="K183" s="146"/>
      <c r="L183" s="213"/>
      <c r="M183" s="145"/>
      <c r="N183" s="144"/>
      <c r="O183" s="144"/>
      <c r="P183" s="144"/>
      <c r="Q183" s="213"/>
      <c r="R183" s="132" t="str">
        <f t="shared" si="2"/>
        <v/>
      </c>
      <c r="S183" s="215"/>
    </row>
    <row r="184" spans="1:19" ht="15" customHeight="1" x14ac:dyDescent="0.25">
      <c r="A184" s="143"/>
      <c r="B184" s="144"/>
      <c r="C184" s="144"/>
      <c r="D184" s="144"/>
      <c r="E184" s="145"/>
      <c r="F184" s="144"/>
      <c r="G184" s="146"/>
      <c r="H184" s="146"/>
      <c r="I184" s="146"/>
      <c r="J184" s="146"/>
      <c r="K184" s="146"/>
      <c r="L184" s="213"/>
      <c r="M184" s="145"/>
      <c r="N184" s="144"/>
      <c r="O184" s="144"/>
      <c r="P184" s="144"/>
      <c r="Q184" s="213"/>
      <c r="R184" s="132" t="str">
        <f t="shared" si="2"/>
        <v/>
      </c>
      <c r="S184" s="215"/>
    </row>
    <row r="185" spans="1:19" ht="15" customHeight="1" x14ac:dyDescent="0.25">
      <c r="A185" s="143"/>
      <c r="B185" s="144"/>
      <c r="C185" s="144"/>
      <c r="D185" s="144"/>
      <c r="E185" s="145"/>
      <c r="F185" s="144"/>
      <c r="G185" s="146"/>
      <c r="H185" s="146"/>
      <c r="I185" s="146"/>
      <c r="J185" s="146"/>
      <c r="K185" s="146"/>
      <c r="L185" s="213"/>
      <c r="M185" s="145"/>
      <c r="N185" s="144"/>
      <c r="O185" s="144"/>
      <c r="P185" s="144"/>
      <c r="Q185" s="213"/>
      <c r="R185" s="132" t="str">
        <f t="shared" si="2"/>
        <v/>
      </c>
      <c r="S185" s="215"/>
    </row>
    <row r="186" spans="1:19" ht="15" customHeight="1" x14ac:dyDescent="0.25">
      <c r="A186" s="143"/>
      <c r="B186" s="144"/>
      <c r="C186" s="144"/>
      <c r="D186" s="144"/>
      <c r="E186" s="145"/>
      <c r="F186" s="144"/>
      <c r="G186" s="146"/>
      <c r="H186" s="146"/>
      <c r="I186" s="146"/>
      <c r="J186" s="146"/>
      <c r="K186" s="146"/>
      <c r="L186" s="213"/>
      <c r="M186" s="145"/>
      <c r="N186" s="144"/>
      <c r="O186" s="144"/>
      <c r="P186" s="144"/>
      <c r="Q186" s="213"/>
      <c r="R186" s="132" t="str">
        <f t="shared" si="2"/>
        <v/>
      </c>
      <c r="S186" s="215"/>
    </row>
    <row r="187" spans="1:19" ht="15" customHeight="1" x14ac:dyDescent="0.25">
      <c r="A187" s="143"/>
      <c r="B187" s="144"/>
      <c r="C187" s="144"/>
      <c r="D187" s="144"/>
      <c r="E187" s="145"/>
      <c r="F187" s="144"/>
      <c r="G187" s="146"/>
      <c r="H187" s="146"/>
      <c r="I187" s="146"/>
      <c r="J187" s="146"/>
      <c r="K187" s="146"/>
      <c r="L187" s="213"/>
      <c r="M187" s="145"/>
      <c r="N187" s="144"/>
      <c r="O187" s="144"/>
      <c r="P187" s="144"/>
      <c r="Q187" s="213"/>
      <c r="R187" s="132" t="str">
        <f t="shared" si="2"/>
        <v/>
      </c>
      <c r="S187" s="215"/>
    </row>
    <row r="188" spans="1:19" ht="15" customHeight="1" x14ac:dyDescent="0.25">
      <c r="A188" s="143"/>
      <c r="B188" s="144"/>
      <c r="C188" s="144"/>
      <c r="D188" s="144"/>
      <c r="E188" s="145"/>
      <c r="F188" s="144"/>
      <c r="G188" s="146"/>
      <c r="H188" s="146"/>
      <c r="I188" s="146"/>
      <c r="J188" s="146"/>
      <c r="K188" s="146"/>
      <c r="L188" s="213"/>
      <c r="M188" s="145"/>
      <c r="N188" s="144"/>
      <c r="O188" s="144"/>
      <c r="P188" s="144"/>
      <c r="Q188" s="213"/>
      <c r="R188" s="132" t="str">
        <f t="shared" si="2"/>
        <v/>
      </c>
      <c r="S188" s="215"/>
    </row>
    <row r="189" spans="1:19" ht="15" customHeight="1" x14ac:dyDescent="0.25">
      <c r="A189" s="143"/>
      <c r="B189" s="144"/>
      <c r="C189" s="144"/>
      <c r="D189" s="144"/>
      <c r="E189" s="145"/>
      <c r="F189" s="144"/>
      <c r="G189" s="146"/>
      <c r="H189" s="146"/>
      <c r="I189" s="146"/>
      <c r="J189" s="146"/>
      <c r="K189" s="146"/>
      <c r="L189" s="213"/>
      <c r="M189" s="145"/>
      <c r="N189" s="144"/>
      <c r="O189" s="144"/>
      <c r="P189" s="144"/>
      <c r="Q189" s="213"/>
      <c r="R189" s="132" t="str">
        <f t="shared" si="2"/>
        <v/>
      </c>
      <c r="S189" s="215"/>
    </row>
    <row r="190" spans="1:19" ht="15" customHeight="1" x14ac:dyDescent="0.25">
      <c r="A190" s="143"/>
      <c r="B190" s="144"/>
      <c r="C190" s="144"/>
      <c r="D190" s="144"/>
      <c r="E190" s="145"/>
      <c r="F190" s="144"/>
      <c r="G190" s="146"/>
      <c r="H190" s="146"/>
      <c r="I190" s="146"/>
      <c r="J190" s="146"/>
      <c r="K190" s="146"/>
      <c r="L190" s="213"/>
      <c r="M190" s="145"/>
      <c r="N190" s="144"/>
      <c r="O190" s="144"/>
      <c r="P190" s="144"/>
      <c r="Q190" s="213"/>
      <c r="R190" s="132" t="str">
        <f t="shared" si="2"/>
        <v/>
      </c>
      <c r="S190" s="215"/>
    </row>
    <row r="191" spans="1:19" ht="15" customHeight="1" x14ac:dyDescent="0.25">
      <c r="A191" s="143"/>
      <c r="B191" s="144"/>
      <c r="C191" s="144"/>
      <c r="D191" s="144"/>
      <c r="E191" s="145"/>
      <c r="F191" s="144"/>
      <c r="G191" s="146"/>
      <c r="H191" s="146"/>
      <c r="I191" s="146"/>
      <c r="J191" s="146"/>
      <c r="K191" s="146"/>
      <c r="L191" s="213"/>
      <c r="M191" s="145"/>
      <c r="N191" s="144"/>
      <c r="O191" s="144"/>
      <c r="P191" s="144"/>
      <c r="Q191" s="213"/>
      <c r="R191" s="132" t="str">
        <f t="shared" si="2"/>
        <v/>
      </c>
      <c r="S191" s="215"/>
    </row>
    <row r="192" spans="1:19" ht="15" customHeight="1" x14ac:dyDescent="0.25">
      <c r="A192" s="143"/>
      <c r="B192" s="144"/>
      <c r="C192" s="144"/>
      <c r="D192" s="144"/>
      <c r="E192" s="145"/>
      <c r="F192" s="144"/>
      <c r="G192" s="146"/>
      <c r="H192" s="146"/>
      <c r="I192" s="146"/>
      <c r="J192" s="146"/>
      <c r="K192" s="146"/>
      <c r="L192" s="213"/>
      <c r="M192" s="145"/>
      <c r="N192" s="144"/>
      <c r="O192" s="144"/>
      <c r="P192" s="144"/>
      <c r="Q192" s="213"/>
      <c r="R192" s="132" t="str">
        <f t="shared" si="2"/>
        <v/>
      </c>
      <c r="S192" s="215"/>
    </row>
    <row r="193" spans="1:19" ht="15" customHeight="1" x14ac:dyDescent="0.25">
      <c r="A193" s="143"/>
      <c r="B193" s="144"/>
      <c r="C193" s="144"/>
      <c r="D193" s="144"/>
      <c r="E193" s="145"/>
      <c r="F193" s="144"/>
      <c r="G193" s="146"/>
      <c r="H193" s="146"/>
      <c r="I193" s="146"/>
      <c r="J193" s="146"/>
      <c r="K193" s="146"/>
      <c r="L193" s="213"/>
      <c r="M193" s="145"/>
      <c r="N193" s="144"/>
      <c r="O193" s="144"/>
      <c r="P193" s="144"/>
      <c r="Q193" s="213"/>
      <c r="R193" s="132" t="str">
        <f t="shared" si="2"/>
        <v/>
      </c>
      <c r="S193" s="215"/>
    </row>
    <row r="194" spans="1:19" ht="15" customHeight="1" x14ac:dyDescent="0.25">
      <c r="A194" s="143"/>
      <c r="B194" s="144"/>
      <c r="C194" s="144"/>
      <c r="D194" s="144"/>
      <c r="E194" s="145"/>
      <c r="F194" s="144"/>
      <c r="G194" s="146"/>
      <c r="H194" s="146"/>
      <c r="I194" s="146"/>
      <c r="J194" s="146"/>
      <c r="K194" s="146"/>
      <c r="L194" s="213"/>
      <c r="M194" s="145"/>
      <c r="N194" s="144"/>
      <c r="O194" s="144"/>
      <c r="P194" s="144"/>
      <c r="Q194" s="213"/>
      <c r="R194" s="132" t="str">
        <f t="shared" si="2"/>
        <v/>
      </c>
      <c r="S194" s="215"/>
    </row>
    <row r="195" spans="1:19" ht="15" customHeight="1" x14ac:dyDescent="0.25">
      <c r="A195" s="143"/>
      <c r="B195" s="144"/>
      <c r="C195" s="144"/>
      <c r="D195" s="144"/>
      <c r="E195" s="145"/>
      <c r="F195" s="144"/>
      <c r="G195" s="146"/>
      <c r="H195" s="146"/>
      <c r="I195" s="146"/>
      <c r="J195" s="146"/>
      <c r="K195" s="146"/>
      <c r="L195" s="213"/>
      <c r="M195" s="145"/>
      <c r="N195" s="144"/>
      <c r="O195" s="144"/>
      <c r="P195" s="144"/>
      <c r="Q195" s="213"/>
      <c r="R195" s="132" t="str">
        <f t="shared" si="2"/>
        <v/>
      </c>
      <c r="S195" s="215"/>
    </row>
    <row r="196" spans="1:19" ht="15" customHeight="1" x14ac:dyDescent="0.25">
      <c r="A196" s="143"/>
      <c r="B196" s="144"/>
      <c r="C196" s="144"/>
      <c r="D196" s="144"/>
      <c r="E196" s="145"/>
      <c r="F196" s="144"/>
      <c r="G196" s="146"/>
      <c r="H196" s="146"/>
      <c r="I196" s="146"/>
      <c r="J196" s="146"/>
      <c r="K196" s="146"/>
      <c r="L196" s="213"/>
      <c r="M196" s="145"/>
      <c r="N196" s="144"/>
      <c r="O196" s="144"/>
      <c r="P196" s="144"/>
      <c r="Q196" s="213"/>
      <c r="R196" s="132" t="str">
        <f t="shared" si="2"/>
        <v/>
      </c>
      <c r="S196" s="215"/>
    </row>
    <row r="197" spans="1:19" ht="15" customHeight="1" x14ac:dyDescent="0.25">
      <c r="A197" s="143"/>
      <c r="B197" s="144"/>
      <c r="C197" s="144"/>
      <c r="D197" s="144"/>
      <c r="E197" s="145"/>
      <c r="F197" s="144"/>
      <c r="G197" s="146"/>
      <c r="H197" s="146"/>
      <c r="I197" s="146"/>
      <c r="J197" s="146"/>
      <c r="K197" s="146"/>
      <c r="L197" s="213"/>
      <c r="M197" s="145"/>
      <c r="N197" s="144"/>
      <c r="O197" s="144"/>
      <c r="P197" s="144"/>
      <c r="Q197" s="213"/>
      <c r="R197" s="132" t="str">
        <f t="shared" ref="R197:R260" si="3">IF(A197="","",IF(AND(N197="Yes",O197="Yes",Q197&lt;&gt;"",S197&lt;&gt;"",Q197&gt;=S197),0,SUM(H197:K197)))</f>
        <v/>
      </c>
      <c r="S197" s="215"/>
    </row>
    <row r="198" spans="1:19" ht="15" customHeight="1" x14ac:dyDescent="0.25">
      <c r="A198" s="143"/>
      <c r="B198" s="144"/>
      <c r="C198" s="144"/>
      <c r="D198" s="144"/>
      <c r="E198" s="145"/>
      <c r="F198" s="144"/>
      <c r="G198" s="146"/>
      <c r="H198" s="146"/>
      <c r="I198" s="146"/>
      <c r="J198" s="146"/>
      <c r="K198" s="146"/>
      <c r="L198" s="213"/>
      <c r="M198" s="145"/>
      <c r="N198" s="144"/>
      <c r="O198" s="144"/>
      <c r="P198" s="144"/>
      <c r="Q198" s="213"/>
      <c r="R198" s="132" t="str">
        <f t="shared" si="3"/>
        <v/>
      </c>
      <c r="S198" s="215"/>
    </row>
    <row r="199" spans="1:19" ht="15" customHeight="1" x14ac:dyDescent="0.25">
      <c r="A199" s="143"/>
      <c r="B199" s="144"/>
      <c r="C199" s="144"/>
      <c r="D199" s="144"/>
      <c r="E199" s="145"/>
      <c r="F199" s="144"/>
      <c r="G199" s="146"/>
      <c r="H199" s="146"/>
      <c r="I199" s="146"/>
      <c r="J199" s="146"/>
      <c r="K199" s="146"/>
      <c r="L199" s="213"/>
      <c r="M199" s="145"/>
      <c r="N199" s="144"/>
      <c r="O199" s="144"/>
      <c r="P199" s="144"/>
      <c r="Q199" s="213"/>
      <c r="R199" s="132" t="str">
        <f t="shared" si="3"/>
        <v/>
      </c>
      <c r="S199" s="215"/>
    </row>
    <row r="200" spans="1:19" ht="15" customHeight="1" x14ac:dyDescent="0.25">
      <c r="A200" s="143"/>
      <c r="B200" s="144"/>
      <c r="C200" s="144"/>
      <c r="D200" s="144"/>
      <c r="E200" s="145"/>
      <c r="F200" s="144"/>
      <c r="G200" s="146"/>
      <c r="H200" s="146"/>
      <c r="I200" s="146"/>
      <c r="J200" s="146"/>
      <c r="K200" s="146"/>
      <c r="L200" s="213"/>
      <c r="M200" s="145"/>
      <c r="N200" s="144"/>
      <c r="O200" s="144"/>
      <c r="P200" s="144"/>
      <c r="Q200" s="213"/>
      <c r="R200" s="132" t="str">
        <f t="shared" si="3"/>
        <v/>
      </c>
      <c r="S200" s="215"/>
    </row>
    <row r="201" spans="1:19" ht="15" customHeight="1" x14ac:dyDescent="0.25">
      <c r="A201" s="143"/>
      <c r="B201" s="144"/>
      <c r="C201" s="144"/>
      <c r="D201" s="144"/>
      <c r="E201" s="145"/>
      <c r="F201" s="144"/>
      <c r="G201" s="146"/>
      <c r="H201" s="146"/>
      <c r="I201" s="146"/>
      <c r="J201" s="146"/>
      <c r="K201" s="146"/>
      <c r="L201" s="213"/>
      <c r="M201" s="145"/>
      <c r="N201" s="144"/>
      <c r="O201" s="144"/>
      <c r="P201" s="144"/>
      <c r="Q201" s="213"/>
      <c r="R201" s="132" t="str">
        <f t="shared" si="3"/>
        <v/>
      </c>
      <c r="S201" s="215"/>
    </row>
    <row r="202" spans="1:19" ht="15" customHeight="1" x14ac:dyDescent="0.25">
      <c r="A202" s="143"/>
      <c r="B202" s="144"/>
      <c r="C202" s="144"/>
      <c r="D202" s="144"/>
      <c r="E202" s="145"/>
      <c r="F202" s="144"/>
      <c r="G202" s="146"/>
      <c r="H202" s="146"/>
      <c r="I202" s="146"/>
      <c r="J202" s="146"/>
      <c r="K202" s="146"/>
      <c r="L202" s="213"/>
      <c r="M202" s="145"/>
      <c r="N202" s="144"/>
      <c r="O202" s="144"/>
      <c r="P202" s="144"/>
      <c r="Q202" s="213"/>
      <c r="R202" s="132" t="str">
        <f t="shared" si="3"/>
        <v/>
      </c>
      <c r="S202" s="215"/>
    </row>
    <row r="203" spans="1:19" ht="15" customHeight="1" x14ac:dyDescent="0.25">
      <c r="A203" s="143"/>
      <c r="B203" s="144"/>
      <c r="C203" s="144"/>
      <c r="D203" s="144"/>
      <c r="E203" s="145"/>
      <c r="F203" s="144"/>
      <c r="G203" s="146"/>
      <c r="H203" s="146"/>
      <c r="I203" s="146"/>
      <c r="J203" s="146"/>
      <c r="K203" s="146"/>
      <c r="L203" s="213"/>
      <c r="M203" s="145"/>
      <c r="N203" s="144"/>
      <c r="O203" s="144"/>
      <c r="P203" s="144"/>
      <c r="Q203" s="213"/>
      <c r="R203" s="132" t="str">
        <f t="shared" si="3"/>
        <v/>
      </c>
      <c r="S203" s="215"/>
    </row>
    <row r="204" spans="1:19" ht="15" customHeight="1" x14ac:dyDescent="0.25">
      <c r="A204" s="143"/>
      <c r="B204" s="144"/>
      <c r="C204" s="144"/>
      <c r="D204" s="144"/>
      <c r="E204" s="145"/>
      <c r="F204" s="144"/>
      <c r="G204" s="146"/>
      <c r="H204" s="146"/>
      <c r="I204" s="146"/>
      <c r="J204" s="146"/>
      <c r="K204" s="146"/>
      <c r="L204" s="213"/>
      <c r="M204" s="145"/>
      <c r="N204" s="144"/>
      <c r="O204" s="144"/>
      <c r="P204" s="144"/>
      <c r="Q204" s="213"/>
      <c r="R204" s="132" t="str">
        <f t="shared" si="3"/>
        <v/>
      </c>
      <c r="S204" s="215"/>
    </row>
    <row r="205" spans="1:19" ht="15" customHeight="1" x14ac:dyDescent="0.25">
      <c r="A205" s="143"/>
      <c r="B205" s="144"/>
      <c r="C205" s="144"/>
      <c r="D205" s="144"/>
      <c r="E205" s="145"/>
      <c r="F205" s="144"/>
      <c r="G205" s="146"/>
      <c r="H205" s="146"/>
      <c r="I205" s="146"/>
      <c r="J205" s="146"/>
      <c r="K205" s="146"/>
      <c r="L205" s="213"/>
      <c r="M205" s="145"/>
      <c r="N205" s="144"/>
      <c r="O205" s="144"/>
      <c r="P205" s="144"/>
      <c r="Q205" s="213"/>
      <c r="R205" s="132" t="str">
        <f t="shared" si="3"/>
        <v/>
      </c>
      <c r="S205" s="215"/>
    </row>
    <row r="206" spans="1:19" ht="15" customHeight="1" x14ac:dyDescent="0.25">
      <c r="A206" s="143"/>
      <c r="B206" s="144"/>
      <c r="C206" s="144"/>
      <c r="D206" s="144"/>
      <c r="E206" s="145"/>
      <c r="F206" s="144"/>
      <c r="G206" s="146"/>
      <c r="H206" s="146"/>
      <c r="I206" s="146"/>
      <c r="J206" s="146"/>
      <c r="K206" s="146"/>
      <c r="L206" s="213"/>
      <c r="M206" s="145"/>
      <c r="N206" s="144"/>
      <c r="O206" s="144"/>
      <c r="P206" s="144"/>
      <c r="Q206" s="213"/>
      <c r="R206" s="132" t="str">
        <f t="shared" si="3"/>
        <v/>
      </c>
      <c r="S206" s="215"/>
    </row>
    <row r="207" spans="1:19" ht="15" customHeight="1" x14ac:dyDescent="0.25">
      <c r="A207" s="143"/>
      <c r="B207" s="144"/>
      <c r="C207" s="144"/>
      <c r="D207" s="144"/>
      <c r="E207" s="145"/>
      <c r="F207" s="144"/>
      <c r="G207" s="146"/>
      <c r="H207" s="146"/>
      <c r="I207" s="146"/>
      <c r="J207" s="146"/>
      <c r="K207" s="146"/>
      <c r="L207" s="213"/>
      <c r="M207" s="145"/>
      <c r="N207" s="144"/>
      <c r="O207" s="144"/>
      <c r="P207" s="144"/>
      <c r="Q207" s="213"/>
      <c r="R207" s="132" t="str">
        <f t="shared" si="3"/>
        <v/>
      </c>
      <c r="S207" s="215"/>
    </row>
    <row r="208" spans="1:19" ht="15" customHeight="1" x14ac:dyDescent="0.25">
      <c r="A208" s="143"/>
      <c r="B208" s="144"/>
      <c r="C208" s="144"/>
      <c r="D208" s="144"/>
      <c r="E208" s="145"/>
      <c r="F208" s="144"/>
      <c r="G208" s="146"/>
      <c r="H208" s="146"/>
      <c r="I208" s="146"/>
      <c r="J208" s="146"/>
      <c r="K208" s="146"/>
      <c r="L208" s="213"/>
      <c r="M208" s="145"/>
      <c r="N208" s="144"/>
      <c r="O208" s="144"/>
      <c r="P208" s="144"/>
      <c r="Q208" s="213"/>
      <c r="R208" s="132" t="str">
        <f t="shared" si="3"/>
        <v/>
      </c>
      <c r="S208" s="215"/>
    </row>
    <row r="209" spans="1:19" ht="15" customHeight="1" x14ac:dyDescent="0.25">
      <c r="A209" s="143"/>
      <c r="B209" s="144"/>
      <c r="C209" s="144"/>
      <c r="D209" s="144"/>
      <c r="E209" s="145"/>
      <c r="F209" s="144"/>
      <c r="G209" s="146"/>
      <c r="H209" s="146"/>
      <c r="I209" s="146"/>
      <c r="J209" s="146"/>
      <c r="K209" s="146"/>
      <c r="L209" s="213"/>
      <c r="M209" s="145"/>
      <c r="N209" s="144"/>
      <c r="O209" s="144"/>
      <c r="P209" s="144"/>
      <c r="Q209" s="213"/>
      <c r="R209" s="132" t="str">
        <f t="shared" si="3"/>
        <v/>
      </c>
      <c r="S209" s="215"/>
    </row>
    <row r="210" spans="1:19" ht="15" customHeight="1" x14ac:dyDescent="0.25">
      <c r="A210" s="143"/>
      <c r="B210" s="144"/>
      <c r="C210" s="144"/>
      <c r="D210" s="144"/>
      <c r="E210" s="145"/>
      <c r="F210" s="144"/>
      <c r="G210" s="146"/>
      <c r="H210" s="146"/>
      <c r="I210" s="146"/>
      <c r="J210" s="146"/>
      <c r="K210" s="146"/>
      <c r="L210" s="213"/>
      <c r="M210" s="145"/>
      <c r="N210" s="144"/>
      <c r="O210" s="144"/>
      <c r="P210" s="144"/>
      <c r="Q210" s="213"/>
      <c r="R210" s="132" t="str">
        <f t="shared" si="3"/>
        <v/>
      </c>
      <c r="S210" s="215"/>
    </row>
    <row r="211" spans="1:19" ht="15" customHeight="1" x14ac:dyDescent="0.25">
      <c r="A211" s="143"/>
      <c r="B211" s="144"/>
      <c r="C211" s="144"/>
      <c r="D211" s="144"/>
      <c r="E211" s="145"/>
      <c r="F211" s="144"/>
      <c r="G211" s="146"/>
      <c r="H211" s="146"/>
      <c r="I211" s="146"/>
      <c r="J211" s="146"/>
      <c r="K211" s="146"/>
      <c r="L211" s="213"/>
      <c r="M211" s="145"/>
      <c r="N211" s="144"/>
      <c r="O211" s="144"/>
      <c r="P211" s="144"/>
      <c r="Q211" s="213"/>
      <c r="R211" s="132" t="str">
        <f t="shared" si="3"/>
        <v/>
      </c>
      <c r="S211" s="215"/>
    </row>
    <row r="212" spans="1:19" ht="15" customHeight="1" x14ac:dyDescent="0.25">
      <c r="A212" s="143"/>
      <c r="B212" s="144"/>
      <c r="C212" s="144"/>
      <c r="D212" s="144"/>
      <c r="E212" s="145"/>
      <c r="F212" s="144"/>
      <c r="G212" s="146"/>
      <c r="H212" s="146"/>
      <c r="I212" s="146"/>
      <c r="J212" s="146"/>
      <c r="K212" s="146"/>
      <c r="L212" s="213"/>
      <c r="M212" s="145"/>
      <c r="N212" s="144"/>
      <c r="O212" s="144"/>
      <c r="P212" s="144"/>
      <c r="Q212" s="213"/>
      <c r="R212" s="132" t="str">
        <f t="shared" si="3"/>
        <v/>
      </c>
      <c r="S212" s="215"/>
    </row>
    <row r="213" spans="1:19" ht="15" customHeight="1" x14ac:dyDescent="0.25">
      <c r="A213" s="143"/>
      <c r="B213" s="144"/>
      <c r="C213" s="144"/>
      <c r="D213" s="144"/>
      <c r="E213" s="145"/>
      <c r="F213" s="144"/>
      <c r="G213" s="146"/>
      <c r="H213" s="146"/>
      <c r="I213" s="146"/>
      <c r="J213" s="146"/>
      <c r="K213" s="146"/>
      <c r="L213" s="213"/>
      <c r="M213" s="145"/>
      <c r="N213" s="144"/>
      <c r="O213" s="144"/>
      <c r="P213" s="144"/>
      <c r="Q213" s="213"/>
      <c r="R213" s="132" t="str">
        <f t="shared" si="3"/>
        <v/>
      </c>
      <c r="S213" s="215"/>
    </row>
    <row r="214" spans="1:19" ht="15" customHeight="1" x14ac:dyDescent="0.25">
      <c r="A214" s="143"/>
      <c r="B214" s="144"/>
      <c r="C214" s="144"/>
      <c r="D214" s="144"/>
      <c r="E214" s="145"/>
      <c r="F214" s="144"/>
      <c r="G214" s="146"/>
      <c r="H214" s="146"/>
      <c r="I214" s="146"/>
      <c r="J214" s="146"/>
      <c r="K214" s="146"/>
      <c r="L214" s="213"/>
      <c r="M214" s="145"/>
      <c r="N214" s="144"/>
      <c r="O214" s="144"/>
      <c r="P214" s="144"/>
      <c r="Q214" s="213"/>
      <c r="R214" s="132" t="str">
        <f t="shared" si="3"/>
        <v/>
      </c>
      <c r="S214" s="215"/>
    </row>
    <row r="215" spans="1:19" ht="15" customHeight="1" x14ac:dyDescent="0.25">
      <c r="A215" s="143"/>
      <c r="B215" s="144"/>
      <c r="C215" s="144"/>
      <c r="D215" s="144"/>
      <c r="E215" s="145"/>
      <c r="F215" s="144"/>
      <c r="G215" s="146"/>
      <c r="H215" s="146"/>
      <c r="I215" s="146"/>
      <c r="J215" s="146"/>
      <c r="K215" s="146"/>
      <c r="L215" s="213"/>
      <c r="M215" s="145"/>
      <c r="N215" s="144"/>
      <c r="O215" s="144"/>
      <c r="P215" s="144"/>
      <c r="Q215" s="213"/>
      <c r="R215" s="132" t="str">
        <f t="shared" si="3"/>
        <v/>
      </c>
      <c r="S215" s="215"/>
    </row>
    <row r="216" spans="1:19" ht="15" customHeight="1" x14ac:dyDescent="0.25">
      <c r="A216" s="143"/>
      <c r="B216" s="144"/>
      <c r="C216" s="144"/>
      <c r="D216" s="144"/>
      <c r="E216" s="145"/>
      <c r="F216" s="144"/>
      <c r="G216" s="146"/>
      <c r="H216" s="146"/>
      <c r="I216" s="146"/>
      <c r="J216" s="146"/>
      <c r="K216" s="146"/>
      <c r="L216" s="213"/>
      <c r="M216" s="145"/>
      <c r="N216" s="144"/>
      <c r="O216" s="144"/>
      <c r="P216" s="144"/>
      <c r="Q216" s="213"/>
      <c r="R216" s="132" t="str">
        <f t="shared" si="3"/>
        <v/>
      </c>
      <c r="S216" s="215"/>
    </row>
    <row r="217" spans="1:19" ht="15" customHeight="1" x14ac:dyDescent="0.25">
      <c r="A217" s="143"/>
      <c r="B217" s="144"/>
      <c r="C217" s="144"/>
      <c r="D217" s="144"/>
      <c r="E217" s="145"/>
      <c r="F217" s="144"/>
      <c r="G217" s="146"/>
      <c r="H217" s="146"/>
      <c r="I217" s="146"/>
      <c r="J217" s="146"/>
      <c r="K217" s="146"/>
      <c r="L217" s="213"/>
      <c r="M217" s="145"/>
      <c r="N217" s="144"/>
      <c r="O217" s="144"/>
      <c r="P217" s="144"/>
      <c r="Q217" s="213"/>
      <c r="R217" s="132" t="str">
        <f t="shared" si="3"/>
        <v/>
      </c>
      <c r="S217" s="215"/>
    </row>
    <row r="218" spans="1:19" ht="15" customHeight="1" x14ac:dyDescent="0.25">
      <c r="A218" s="143"/>
      <c r="B218" s="144"/>
      <c r="C218" s="144"/>
      <c r="D218" s="144"/>
      <c r="E218" s="145"/>
      <c r="F218" s="144"/>
      <c r="G218" s="146"/>
      <c r="H218" s="146"/>
      <c r="I218" s="146"/>
      <c r="J218" s="146"/>
      <c r="K218" s="146"/>
      <c r="L218" s="213"/>
      <c r="M218" s="145"/>
      <c r="N218" s="144"/>
      <c r="O218" s="144"/>
      <c r="P218" s="144"/>
      <c r="Q218" s="213"/>
      <c r="R218" s="132" t="str">
        <f t="shared" si="3"/>
        <v/>
      </c>
      <c r="S218" s="215"/>
    </row>
    <row r="219" spans="1:19" ht="15" customHeight="1" x14ac:dyDescent="0.25">
      <c r="A219" s="143"/>
      <c r="B219" s="144"/>
      <c r="C219" s="144"/>
      <c r="D219" s="144"/>
      <c r="E219" s="145"/>
      <c r="F219" s="144"/>
      <c r="G219" s="146"/>
      <c r="H219" s="146"/>
      <c r="I219" s="146"/>
      <c r="J219" s="146"/>
      <c r="K219" s="146"/>
      <c r="L219" s="213"/>
      <c r="M219" s="145"/>
      <c r="N219" s="144"/>
      <c r="O219" s="144"/>
      <c r="P219" s="144"/>
      <c r="Q219" s="213"/>
      <c r="R219" s="132" t="str">
        <f t="shared" si="3"/>
        <v/>
      </c>
      <c r="S219" s="215"/>
    </row>
    <row r="220" spans="1:19" ht="15" customHeight="1" x14ac:dyDescent="0.25">
      <c r="A220" s="143"/>
      <c r="B220" s="144"/>
      <c r="C220" s="144"/>
      <c r="D220" s="144"/>
      <c r="E220" s="145"/>
      <c r="F220" s="144"/>
      <c r="G220" s="146"/>
      <c r="H220" s="146"/>
      <c r="I220" s="146"/>
      <c r="J220" s="146"/>
      <c r="K220" s="146"/>
      <c r="L220" s="213"/>
      <c r="M220" s="145"/>
      <c r="N220" s="144"/>
      <c r="O220" s="144"/>
      <c r="P220" s="144"/>
      <c r="Q220" s="213"/>
      <c r="R220" s="132" t="str">
        <f t="shared" si="3"/>
        <v/>
      </c>
      <c r="S220" s="215"/>
    </row>
    <row r="221" spans="1:19" ht="15" customHeight="1" x14ac:dyDescent="0.25">
      <c r="A221" s="143"/>
      <c r="B221" s="144"/>
      <c r="C221" s="144"/>
      <c r="D221" s="144"/>
      <c r="E221" s="145"/>
      <c r="F221" s="144"/>
      <c r="G221" s="146"/>
      <c r="H221" s="146"/>
      <c r="I221" s="146"/>
      <c r="J221" s="146"/>
      <c r="K221" s="146"/>
      <c r="L221" s="213"/>
      <c r="M221" s="145"/>
      <c r="N221" s="144"/>
      <c r="O221" s="144"/>
      <c r="P221" s="144"/>
      <c r="Q221" s="213"/>
      <c r="R221" s="132" t="str">
        <f t="shared" si="3"/>
        <v/>
      </c>
      <c r="S221" s="215"/>
    </row>
    <row r="222" spans="1:19" ht="15" customHeight="1" x14ac:dyDescent="0.25">
      <c r="A222" s="143"/>
      <c r="B222" s="144"/>
      <c r="C222" s="144"/>
      <c r="D222" s="144"/>
      <c r="E222" s="145"/>
      <c r="F222" s="144"/>
      <c r="G222" s="146"/>
      <c r="H222" s="146"/>
      <c r="I222" s="146"/>
      <c r="J222" s="146"/>
      <c r="K222" s="146"/>
      <c r="L222" s="213"/>
      <c r="M222" s="145"/>
      <c r="N222" s="144"/>
      <c r="O222" s="144"/>
      <c r="P222" s="144"/>
      <c r="Q222" s="213"/>
      <c r="R222" s="132" t="str">
        <f t="shared" si="3"/>
        <v/>
      </c>
      <c r="S222" s="215"/>
    </row>
    <row r="223" spans="1:19" ht="15" customHeight="1" x14ac:dyDescent="0.25">
      <c r="A223" s="143"/>
      <c r="B223" s="144"/>
      <c r="C223" s="144"/>
      <c r="D223" s="144"/>
      <c r="E223" s="145"/>
      <c r="F223" s="144"/>
      <c r="G223" s="146"/>
      <c r="H223" s="146"/>
      <c r="I223" s="146"/>
      <c r="J223" s="146"/>
      <c r="K223" s="146"/>
      <c r="L223" s="213"/>
      <c r="M223" s="145"/>
      <c r="N223" s="144"/>
      <c r="O223" s="144"/>
      <c r="P223" s="144"/>
      <c r="Q223" s="213"/>
      <c r="R223" s="132" t="str">
        <f t="shared" si="3"/>
        <v/>
      </c>
      <c r="S223" s="215"/>
    </row>
    <row r="224" spans="1:19" ht="15" customHeight="1" x14ac:dyDescent="0.25">
      <c r="A224" s="143"/>
      <c r="B224" s="144"/>
      <c r="C224" s="144"/>
      <c r="D224" s="144"/>
      <c r="E224" s="145"/>
      <c r="F224" s="144"/>
      <c r="G224" s="146"/>
      <c r="H224" s="146"/>
      <c r="I224" s="146"/>
      <c r="J224" s="146"/>
      <c r="K224" s="146"/>
      <c r="L224" s="213"/>
      <c r="M224" s="145"/>
      <c r="N224" s="144"/>
      <c r="O224" s="144"/>
      <c r="P224" s="144"/>
      <c r="Q224" s="213"/>
      <c r="R224" s="132" t="str">
        <f t="shared" si="3"/>
        <v/>
      </c>
      <c r="S224" s="215"/>
    </row>
    <row r="225" spans="1:19" ht="15" customHeight="1" x14ac:dyDescent="0.25">
      <c r="A225" s="143"/>
      <c r="B225" s="144"/>
      <c r="C225" s="144"/>
      <c r="D225" s="144"/>
      <c r="E225" s="145"/>
      <c r="F225" s="144"/>
      <c r="G225" s="146"/>
      <c r="H225" s="146"/>
      <c r="I225" s="146"/>
      <c r="J225" s="146"/>
      <c r="K225" s="146"/>
      <c r="L225" s="213"/>
      <c r="M225" s="145"/>
      <c r="N225" s="144"/>
      <c r="O225" s="144"/>
      <c r="P225" s="144"/>
      <c r="Q225" s="213"/>
      <c r="R225" s="132" t="str">
        <f t="shared" si="3"/>
        <v/>
      </c>
      <c r="S225" s="215"/>
    </row>
    <row r="226" spans="1:19" ht="15" customHeight="1" x14ac:dyDescent="0.25">
      <c r="A226" s="143"/>
      <c r="B226" s="144"/>
      <c r="C226" s="144"/>
      <c r="D226" s="144"/>
      <c r="E226" s="145"/>
      <c r="F226" s="144"/>
      <c r="G226" s="146"/>
      <c r="H226" s="146"/>
      <c r="I226" s="146"/>
      <c r="J226" s="146"/>
      <c r="K226" s="146"/>
      <c r="L226" s="213"/>
      <c r="M226" s="145"/>
      <c r="N226" s="144"/>
      <c r="O226" s="144"/>
      <c r="P226" s="144"/>
      <c r="Q226" s="213"/>
      <c r="R226" s="132" t="str">
        <f t="shared" si="3"/>
        <v/>
      </c>
      <c r="S226" s="215"/>
    </row>
    <row r="227" spans="1:19" ht="15" customHeight="1" x14ac:dyDescent="0.25">
      <c r="A227" s="143"/>
      <c r="B227" s="144"/>
      <c r="C227" s="144"/>
      <c r="D227" s="144"/>
      <c r="E227" s="145"/>
      <c r="F227" s="144"/>
      <c r="G227" s="146"/>
      <c r="H227" s="146"/>
      <c r="I227" s="146"/>
      <c r="J227" s="146"/>
      <c r="K227" s="146"/>
      <c r="L227" s="213"/>
      <c r="M227" s="145"/>
      <c r="N227" s="144"/>
      <c r="O227" s="144"/>
      <c r="P227" s="144"/>
      <c r="Q227" s="213"/>
      <c r="R227" s="132" t="str">
        <f t="shared" si="3"/>
        <v/>
      </c>
      <c r="S227" s="215"/>
    </row>
    <row r="228" spans="1:19" ht="15" customHeight="1" x14ac:dyDescent="0.25">
      <c r="A228" s="143"/>
      <c r="B228" s="144"/>
      <c r="C228" s="144"/>
      <c r="D228" s="144"/>
      <c r="E228" s="145"/>
      <c r="F228" s="144"/>
      <c r="G228" s="146"/>
      <c r="H228" s="146"/>
      <c r="I228" s="146"/>
      <c r="J228" s="146"/>
      <c r="K228" s="146"/>
      <c r="L228" s="213"/>
      <c r="M228" s="145"/>
      <c r="N228" s="144"/>
      <c r="O228" s="144"/>
      <c r="P228" s="144"/>
      <c r="Q228" s="213"/>
      <c r="R228" s="132" t="str">
        <f t="shared" si="3"/>
        <v/>
      </c>
      <c r="S228" s="215"/>
    </row>
    <row r="229" spans="1:19" ht="15" customHeight="1" x14ac:dyDescent="0.25">
      <c r="A229" s="143"/>
      <c r="B229" s="144"/>
      <c r="C229" s="144"/>
      <c r="D229" s="144"/>
      <c r="E229" s="145"/>
      <c r="F229" s="144"/>
      <c r="G229" s="146"/>
      <c r="H229" s="146"/>
      <c r="I229" s="146"/>
      <c r="J229" s="146"/>
      <c r="K229" s="146"/>
      <c r="L229" s="213"/>
      <c r="M229" s="145"/>
      <c r="N229" s="144"/>
      <c r="O229" s="144"/>
      <c r="P229" s="144"/>
      <c r="Q229" s="213"/>
      <c r="R229" s="132" t="str">
        <f t="shared" si="3"/>
        <v/>
      </c>
      <c r="S229" s="215"/>
    </row>
    <row r="230" spans="1:19" ht="15" customHeight="1" x14ac:dyDescent="0.25">
      <c r="A230" s="143"/>
      <c r="B230" s="144"/>
      <c r="C230" s="144"/>
      <c r="D230" s="144"/>
      <c r="E230" s="145"/>
      <c r="F230" s="144"/>
      <c r="G230" s="146"/>
      <c r="H230" s="146"/>
      <c r="I230" s="146"/>
      <c r="J230" s="146"/>
      <c r="K230" s="146"/>
      <c r="L230" s="213"/>
      <c r="M230" s="145"/>
      <c r="N230" s="144"/>
      <c r="O230" s="144"/>
      <c r="P230" s="144"/>
      <c r="Q230" s="213"/>
      <c r="R230" s="132" t="str">
        <f t="shared" si="3"/>
        <v/>
      </c>
      <c r="S230" s="215"/>
    </row>
    <row r="231" spans="1:19" ht="15" customHeight="1" x14ac:dyDescent="0.25">
      <c r="A231" s="143"/>
      <c r="B231" s="144"/>
      <c r="C231" s="144"/>
      <c r="D231" s="144"/>
      <c r="E231" s="145"/>
      <c r="F231" s="144"/>
      <c r="G231" s="146"/>
      <c r="H231" s="146"/>
      <c r="I231" s="146"/>
      <c r="J231" s="146"/>
      <c r="K231" s="146"/>
      <c r="L231" s="213"/>
      <c r="M231" s="145"/>
      <c r="N231" s="144"/>
      <c r="O231" s="144"/>
      <c r="P231" s="144"/>
      <c r="Q231" s="213"/>
      <c r="R231" s="132" t="str">
        <f t="shared" si="3"/>
        <v/>
      </c>
      <c r="S231" s="215"/>
    </row>
    <row r="232" spans="1:19" ht="15" customHeight="1" x14ac:dyDescent="0.25">
      <c r="A232" s="143"/>
      <c r="B232" s="144"/>
      <c r="C232" s="144"/>
      <c r="D232" s="144"/>
      <c r="E232" s="145"/>
      <c r="F232" s="144"/>
      <c r="G232" s="146"/>
      <c r="H232" s="146"/>
      <c r="I232" s="146"/>
      <c r="J232" s="146"/>
      <c r="K232" s="146"/>
      <c r="L232" s="213"/>
      <c r="M232" s="145"/>
      <c r="N232" s="144"/>
      <c r="O232" s="144"/>
      <c r="P232" s="144"/>
      <c r="Q232" s="213"/>
      <c r="R232" s="132" t="str">
        <f t="shared" si="3"/>
        <v/>
      </c>
      <c r="S232" s="215"/>
    </row>
    <row r="233" spans="1:19" ht="15" customHeight="1" x14ac:dyDescent="0.25">
      <c r="A233" s="143"/>
      <c r="B233" s="144"/>
      <c r="C233" s="144"/>
      <c r="D233" s="144"/>
      <c r="E233" s="145"/>
      <c r="F233" s="144"/>
      <c r="G233" s="146"/>
      <c r="H233" s="146"/>
      <c r="I233" s="146"/>
      <c r="J233" s="146"/>
      <c r="K233" s="146"/>
      <c r="L233" s="213"/>
      <c r="M233" s="145"/>
      <c r="N233" s="144"/>
      <c r="O233" s="144"/>
      <c r="P233" s="144"/>
      <c r="Q233" s="213"/>
      <c r="R233" s="132" t="str">
        <f t="shared" si="3"/>
        <v/>
      </c>
      <c r="S233" s="215"/>
    </row>
    <row r="234" spans="1:19" ht="15" customHeight="1" x14ac:dyDescent="0.25">
      <c r="A234" s="143"/>
      <c r="B234" s="144"/>
      <c r="C234" s="144"/>
      <c r="D234" s="144"/>
      <c r="E234" s="145"/>
      <c r="F234" s="144"/>
      <c r="G234" s="146"/>
      <c r="H234" s="146"/>
      <c r="I234" s="146"/>
      <c r="J234" s="146"/>
      <c r="K234" s="146"/>
      <c r="L234" s="213"/>
      <c r="M234" s="145"/>
      <c r="N234" s="144"/>
      <c r="O234" s="144"/>
      <c r="P234" s="144"/>
      <c r="Q234" s="213"/>
      <c r="R234" s="132" t="str">
        <f t="shared" si="3"/>
        <v/>
      </c>
      <c r="S234" s="215"/>
    </row>
    <row r="235" spans="1:19" ht="15" customHeight="1" x14ac:dyDescent="0.25">
      <c r="A235" s="143"/>
      <c r="B235" s="144"/>
      <c r="C235" s="144"/>
      <c r="D235" s="144"/>
      <c r="E235" s="145"/>
      <c r="F235" s="144"/>
      <c r="G235" s="146"/>
      <c r="H235" s="146"/>
      <c r="I235" s="146"/>
      <c r="J235" s="146"/>
      <c r="K235" s="146"/>
      <c r="L235" s="213"/>
      <c r="M235" s="145"/>
      <c r="N235" s="144"/>
      <c r="O235" s="144"/>
      <c r="P235" s="144"/>
      <c r="Q235" s="213"/>
      <c r="R235" s="132" t="str">
        <f t="shared" si="3"/>
        <v/>
      </c>
      <c r="S235" s="215"/>
    </row>
    <row r="236" spans="1:19" ht="15" customHeight="1" x14ac:dyDescent="0.25">
      <c r="A236" s="143"/>
      <c r="B236" s="144"/>
      <c r="C236" s="144"/>
      <c r="D236" s="144"/>
      <c r="E236" s="145"/>
      <c r="F236" s="144"/>
      <c r="G236" s="146"/>
      <c r="H236" s="146"/>
      <c r="I236" s="146"/>
      <c r="J236" s="146"/>
      <c r="K236" s="146"/>
      <c r="L236" s="213"/>
      <c r="M236" s="145"/>
      <c r="N236" s="144"/>
      <c r="O236" s="144"/>
      <c r="P236" s="144"/>
      <c r="Q236" s="213"/>
      <c r="R236" s="132" t="str">
        <f t="shared" si="3"/>
        <v/>
      </c>
      <c r="S236" s="215"/>
    </row>
    <row r="237" spans="1:19" ht="15" customHeight="1" x14ac:dyDescent="0.25">
      <c r="A237" s="143"/>
      <c r="B237" s="144"/>
      <c r="C237" s="144"/>
      <c r="D237" s="144"/>
      <c r="E237" s="145"/>
      <c r="F237" s="144"/>
      <c r="G237" s="146"/>
      <c r="H237" s="146"/>
      <c r="I237" s="146"/>
      <c r="J237" s="146"/>
      <c r="K237" s="146"/>
      <c r="L237" s="213"/>
      <c r="M237" s="145"/>
      <c r="N237" s="144"/>
      <c r="O237" s="144"/>
      <c r="P237" s="144"/>
      <c r="Q237" s="213"/>
      <c r="R237" s="132" t="str">
        <f t="shared" si="3"/>
        <v/>
      </c>
      <c r="S237" s="215"/>
    </row>
    <row r="238" spans="1:19" ht="15" customHeight="1" x14ac:dyDescent="0.25">
      <c r="A238" s="143"/>
      <c r="B238" s="144"/>
      <c r="C238" s="144"/>
      <c r="D238" s="144"/>
      <c r="E238" s="145"/>
      <c r="F238" s="144"/>
      <c r="G238" s="146"/>
      <c r="H238" s="146"/>
      <c r="I238" s="146"/>
      <c r="J238" s="146"/>
      <c r="K238" s="146"/>
      <c r="L238" s="213"/>
      <c r="M238" s="145"/>
      <c r="N238" s="144"/>
      <c r="O238" s="144"/>
      <c r="P238" s="144"/>
      <c r="Q238" s="213"/>
      <c r="R238" s="132" t="str">
        <f t="shared" si="3"/>
        <v/>
      </c>
      <c r="S238" s="215"/>
    </row>
    <row r="239" spans="1:19" ht="15" customHeight="1" x14ac:dyDescent="0.25">
      <c r="A239" s="143"/>
      <c r="B239" s="144"/>
      <c r="C239" s="144"/>
      <c r="D239" s="144"/>
      <c r="E239" s="145"/>
      <c r="F239" s="144"/>
      <c r="G239" s="146"/>
      <c r="H239" s="146"/>
      <c r="I239" s="146"/>
      <c r="J239" s="146"/>
      <c r="K239" s="146"/>
      <c r="L239" s="213"/>
      <c r="M239" s="145"/>
      <c r="N239" s="144"/>
      <c r="O239" s="144"/>
      <c r="P239" s="144"/>
      <c r="Q239" s="213"/>
      <c r="R239" s="132" t="str">
        <f t="shared" si="3"/>
        <v/>
      </c>
      <c r="S239" s="215"/>
    </row>
    <row r="240" spans="1:19" ht="15" customHeight="1" x14ac:dyDescent="0.25">
      <c r="A240" s="143"/>
      <c r="B240" s="144"/>
      <c r="C240" s="144"/>
      <c r="D240" s="144"/>
      <c r="E240" s="145"/>
      <c r="F240" s="144"/>
      <c r="G240" s="146"/>
      <c r="H240" s="146"/>
      <c r="I240" s="146"/>
      <c r="J240" s="146"/>
      <c r="K240" s="146"/>
      <c r="L240" s="213"/>
      <c r="M240" s="145"/>
      <c r="N240" s="144"/>
      <c r="O240" s="144"/>
      <c r="P240" s="144"/>
      <c r="Q240" s="213"/>
      <c r="R240" s="132" t="str">
        <f t="shared" si="3"/>
        <v/>
      </c>
      <c r="S240" s="215"/>
    </row>
    <row r="241" spans="1:19" ht="15" customHeight="1" x14ac:dyDescent="0.25">
      <c r="A241" s="143"/>
      <c r="B241" s="144"/>
      <c r="C241" s="144"/>
      <c r="D241" s="144"/>
      <c r="E241" s="145"/>
      <c r="F241" s="144"/>
      <c r="G241" s="146"/>
      <c r="H241" s="146"/>
      <c r="I241" s="146"/>
      <c r="J241" s="146"/>
      <c r="K241" s="146"/>
      <c r="L241" s="213"/>
      <c r="M241" s="145"/>
      <c r="N241" s="144"/>
      <c r="O241" s="144"/>
      <c r="P241" s="144"/>
      <c r="Q241" s="213"/>
      <c r="R241" s="132" t="str">
        <f t="shared" si="3"/>
        <v/>
      </c>
      <c r="S241" s="215"/>
    </row>
    <row r="242" spans="1:19" ht="15" customHeight="1" x14ac:dyDescent="0.25">
      <c r="A242" s="143"/>
      <c r="B242" s="144"/>
      <c r="C242" s="144"/>
      <c r="D242" s="144"/>
      <c r="E242" s="145"/>
      <c r="F242" s="144"/>
      <c r="G242" s="146"/>
      <c r="H242" s="146"/>
      <c r="I242" s="146"/>
      <c r="J242" s="146"/>
      <c r="K242" s="146"/>
      <c r="L242" s="213"/>
      <c r="M242" s="145"/>
      <c r="N242" s="144"/>
      <c r="O242" s="144"/>
      <c r="P242" s="144"/>
      <c r="Q242" s="213"/>
      <c r="R242" s="132" t="str">
        <f t="shared" si="3"/>
        <v/>
      </c>
      <c r="S242" s="215"/>
    </row>
    <row r="243" spans="1:19" ht="15" customHeight="1" x14ac:dyDescent="0.25">
      <c r="A243" s="143"/>
      <c r="B243" s="144"/>
      <c r="C243" s="144"/>
      <c r="D243" s="144"/>
      <c r="E243" s="145"/>
      <c r="F243" s="144"/>
      <c r="G243" s="146"/>
      <c r="H243" s="146"/>
      <c r="I243" s="146"/>
      <c r="J243" s="146"/>
      <c r="K243" s="146"/>
      <c r="L243" s="213"/>
      <c r="M243" s="145"/>
      <c r="N243" s="144"/>
      <c r="O243" s="144"/>
      <c r="P243" s="144"/>
      <c r="Q243" s="213"/>
      <c r="R243" s="132" t="str">
        <f t="shared" si="3"/>
        <v/>
      </c>
      <c r="S243" s="215"/>
    </row>
    <row r="244" spans="1:19" ht="15" customHeight="1" x14ac:dyDescent="0.25">
      <c r="A244" s="143"/>
      <c r="B244" s="144"/>
      <c r="C244" s="144"/>
      <c r="D244" s="144"/>
      <c r="E244" s="145"/>
      <c r="F244" s="144"/>
      <c r="G244" s="146"/>
      <c r="H244" s="146"/>
      <c r="I244" s="146"/>
      <c r="J244" s="146"/>
      <c r="K244" s="146"/>
      <c r="L244" s="213"/>
      <c r="M244" s="145"/>
      <c r="N244" s="144"/>
      <c r="O244" s="144"/>
      <c r="P244" s="144"/>
      <c r="Q244" s="213"/>
      <c r="R244" s="132" t="str">
        <f t="shared" si="3"/>
        <v/>
      </c>
      <c r="S244" s="215"/>
    </row>
    <row r="245" spans="1:19" ht="15" customHeight="1" x14ac:dyDescent="0.25">
      <c r="A245" s="143"/>
      <c r="B245" s="144"/>
      <c r="C245" s="144"/>
      <c r="D245" s="144"/>
      <c r="E245" s="145"/>
      <c r="F245" s="144"/>
      <c r="G245" s="146"/>
      <c r="H245" s="146"/>
      <c r="I245" s="146"/>
      <c r="J245" s="146"/>
      <c r="K245" s="146"/>
      <c r="L245" s="213"/>
      <c r="M245" s="145"/>
      <c r="N245" s="144"/>
      <c r="O245" s="144"/>
      <c r="P245" s="144"/>
      <c r="Q245" s="213"/>
      <c r="R245" s="132" t="str">
        <f t="shared" si="3"/>
        <v/>
      </c>
      <c r="S245" s="215"/>
    </row>
    <row r="246" spans="1:19" ht="15" customHeight="1" x14ac:dyDescent="0.25">
      <c r="A246" s="143"/>
      <c r="B246" s="144"/>
      <c r="C246" s="144"/>
      <c r="D246" s="144"/>
      <c r="E246" s="145"/>
      <c r="F246" s="144"/>
      <c r="G246" s="146"/>
      <c r="H246" s="146"/>
      <c r="I246" s="146"/>
      <c r="J246" s="146"/>
      <c r="K246" s="146"/>
      <c r="L246" s="213"/>
      <c r="M246" s="145"/>
      <c r="N246" s="144"/>
      <c r="O246" s="144"/>
      <c r="P246" s="144"/>
      <c r="Q246" s="213"/>
      <c r="R246" s="132" t="str">
        <f t="shared" si="3"/>
        <v/>
      </c>
      <c r="S246" s="215"/>
    </row>
    <row r="247" spans="1:19" ht="15" customHeight="1" x14ac:dyDescent="0.25">
      <c r="A247" s="143"/>
      <c r="B247" s="144"/>
      <c r="C247" s="144"/>
      <c r="D247" s="144"/>
      <c r="E247" s="145"/>
      <c r="F247" s="144"/>
      <c r="G247" s="146"/>
      <c r="H247" s="146"/>
      <c r="I247" s="146"/>
      <c r="J247" s="146"/>
      <c r="K247" s="146"/>
      <c r="L247" s="213"/>
      <c r="M247" s="145"/>
      <c r="N247" s="144"/>
      <c r="O247" s="144"/>
      <c r="P247" s="144"/>
      <c r="Q247" s="213"/>
      <c r="R247" s="132" t="str">
        <f t="shared" si="3"/>
        <v/>
      </c>
      <c r="S247" s="215"/>
    </row>
    <row r="248" spans="1:19" ht="15" customHeight="1" x14ac:dyDescent="0.25">
      <c r="A248" s="143"/>
      <c r="B248" s="144"/>
      <c r="C248" s="144"/>
      <c r="D248" s="144"/>
      <c r="E248" s="145"/>
      <c r="F248" s="144"/>
      <c r="G248" s="146"/>
      <c r="H248" s="146"/>
      <c r="I248" s="146"/>
      <c r="J248" s="146"/>
      <c r="K248" s="146"/>
      <c r="L248" s="213"/>
      <c r="M248" s="145"/>
      <c r="N248" s="144"/>
      <c r="O248" s="144"/>
      <c r="P248" s="144"/>
      <c r="Q248" s="213"/>
      <c r="R248" s="132" t="str">
        <f t="shared" si="3"/>
        <v/>
      </c>
      <c r="S248" s="215"/>
    </row>
    <row r="249" spans="1:19" ht="15" customHeight="1" x14ac:dyDescent="0.25">
      <c r="A249" s="143"/>
      <c r="B249" s="144"/>
      <c r="C249" s="144"/>
      <c r="D249" s="144"/>
      <c r="E249" s="145"/>
      <c r="F249" s="144"/>
      <c r="G249" s="146"/>
      <c r="H249" s="146"/>
      <c r="I249" s="146"/>
      <c r="J249" s="146"/>
      <c r="K249" s="146"/>
      <c r="L249" s="213"/>
      <c r="M249" s="145"/>
      <c r="N249" s="144"/>
      <c r="O249" s="144"/>
      <c r="P249" s="144"/>
      <c r="Q249" s="213"/>
      <c r="R249" s="132" t="str">
        <f t="shared" si="3"/>
        <v/>
      </c>
      <c r="S249" s="215"/>
    </row>
    <row r="250" spans="1:19" ht="15" customHeight="1" x14ac:dyDescent="0.25">
      <c r="A250" s="143"/>
      <c r="B250" s="144"/>
      <c r="C250" s="144"/>
      <c r="D250" s="144"/>
      <c r="E250" s="145"/>
      <c r="F250" s="144"/>
      <c r="G250" s="146"/>
      <c r="H250" s="146"/>
      <c r="I250" s="146"/>
      <c r="J250" s="146"/>
      <c r="K250" s="146"/>
      <c r="L250" s="213"/>
      <c r="M250" s="145"/>
      <c r="N250" s="144"/>
      <c r="O250" s="144"/>
      <c r="P250" s="144"/>
      <c r="Q250" s="213"/>
      <c r="R250" s="132" t="str">
        <f t="shared" si="3"/>
        <v/>
      </c>
      <c r="S250" s="215"/>
    </row>
    <row r="251" spans="1:19" ht="15" customHeight="1" x14ac:dyDescent="0.25">
      <c r="A251" s="143"/>
      <c r="B251" s="144"/>
      <c r="C251" s="144"/>
      <c r="D251" s="144"/>
      <c r="E251" s="145"/>
      <c r="F251" s="144"/>
      <c r="G251" s="146"/>
      <c r="H251" s="146"/>
      <c r="I251" s="146"/>
      <c r="J251" s="146"/>
      <c r="K251" s="146"/>
      <c r="L251" s="213"/>
      <c r="M251" s="145"/>
      <c r="N251" s="144"/>
      <c r="O251" s="144"/>
      <c r="P251" s="144"/>
      <c r="Q251" s="213"/>
      <c r="R251" s="132" t="str">
        <f t="shared" si="3"/>
        <v/>
      </c>
      <c r="S251" s="215"/>
    </row>
    <row r="252" spans="1:19" ht="15" customHeight="1" x14ac:dyDescent="0.25">
      <c r="A252" s="143"/>
      <c r="B252" s="144"/>
      <c r="C252" s="144"/>
      <c r="D252" s="144"/>
      <c r="E252" s="145"/>
      <c r="F252" s="144"/>
      <c r="G252" s="146"/>
      <c r="H252" s="146"/>
      <c r="I252" s="146"/>
      <c r="J252" s="146"/>
      <c r="K252" s="146"/>
      <c r="L252" s="213"/>
      <c r="M252" s="145"/>
      <c r="N252" s="144"/>
      <c r="O252" s="144"/>
      <c r="P252" s="144"/>
      <c r="Q252" s="213"/>
      <c r="R252" s="132" t="str">
        <f t="shared" si="3"/>
        <v/>
      </c>
      <c r="S252" s="215"/>
    </row>
    <row r="253" spans="1:19" ht="15" customHeight="1" x14ac:dyDescent="0.25">
      <c r="A253" s="143"/>
      <c r="B253" s="144"/>
      <c r="C253" s="144"/>
      <c r="D253" s="144"/>
      <c r="E253" s="145"/>
      <c r="F253" s="144"/>
      <c r="G253" s="146"/>
      <c r="H253" s="146"/>
      <c r="I253" s="146"/>
      <c r="J253" s="146"/>
      <c r="K253" s="146"/>
      <c r="L253" s="213"/>
      <c r="M253" s="145"/>
      <c r="N253" s="144"/>
      <c r="O253" s="144"/>
      <c r="P253" s="144"/>
      <c r="Q253" s="213"/>
      <c r="R253" s="132" t="str">
        <f t="shared" si="3"/>
        <v/>
      </c>
      <c r="S253" s="215"/>
    </row>
    <row r="254" spans="1:19" ht="15" customHeight="1" x14ac:dyDescent="0.25">
      <c r="A254" s="143"/>
      <c r="B254" s="144"/>
      <c r="C254" s="144"/>
      <c r="D254" s="144"/>
      <c r="E254" s="145"/>
      <c r="F254" s="144"/>
      <c r="G254" s="146"/>
      <c r="H254" s="146"/>
      <c r="I254" s="146"/>
      <c r="J254" s="146"/>
      <c r="K254" s="146"/>
      <c r="L254" s="213"/>
      <c r="M254" s="145"/>
      <c r="N254" s="144"/>
      <c r="O254" s="144"/>
      <c r="P254" s="144"/>
      <c r="Q254" s="213"/>
      <c r="R254" s="132" t="str">
        <f t="shared" si="3"/>
        <v/>
      </c>
      <c r="S254" s="215"/>
    </row>
    <row r="255" spans="1:19" ht="15" customHeight="1" x14ac:dyDescent="0.25">
      <c r="A255" s="143"/>
      <c r="B255" s="144"/>
      <c r="C255" s="144"/>
      <c r="D255" s="144"/>
      <c r="E255" s="145"/>
      <c r="F255" s="144"/>
      <c r="G255" s="146"/>
      <c r="H255" s="146"/>
      <c r="I255" s="146"/>
      <c r="J255" s="146"/>
      <c r="K255" s="146"/>
      <c r="L255" s="213"/>
      <c r="M255" s="145"/>
      <c r="N255" s="144"/>
      <c r="O255" s="144"/>
      <c r="P255" s="144"/>
      <c r="Q255" s="213"/>
      <c r="R255" s="132" t="str">
        <f t="shared" si="3"/>
        <v/>
      </c>
      <c r="S255" s="215"/>
    </row>
    <row r="256" spans="1:19" ht="15" customHeight="1" x14ac:dyDescent="0.25">
      <c r="A256" s="143"/>
      <c r="B256" s="144"/>
      <c r="C256" s="144"/>
      <c r="D256" s="144"/>
      <c r="E256" s="145"/>
      <c r="F256" s="144"/>
      <c r="G256" s="146"/>
      <c r="H256" s="146"/>
      <c r="I256" s="146"/>
      <c r="J256" s="146"/>
      <c r="K256" s="146"/>
      <c r="L256" s="213"/>
      <c r="M256" s="145"/>
      <c r="N256" s="144"/>
      <c r="O256" s="144"/>
      <c r="P256" s="144"/>
      <c r="Q256" s="213"/>
      <c r="R256" s="132" t="str">
        <f t="shared" si="3"/>
        <v/>
      </c>
      <c r="S256" s="215"/>
    </row>
    <row r="257" spans="1:19" ht="15" customHeight="1" x14ac:dyDescent="0.25">
      <c r="A257" s="143"/>
      <c r="B257" s="144"/>
      <c r="C257" s="144"/>
      <c r="D257" s="144"/>
      <c r="E257" s="145"/>
      <c r="F257" s="144"/>
      <c r="G257" s="146"/>
      <c r="H257" s="146"/>
      <c r="I257" s="146"/>
      <c r="J257" s="146"/>
      <c r="K257" s="146"/>
      <c r="L257" s="213"/>
      <c r="M257" s="145"/>
      <c r="N257" s="144"/>
      <c r="O257" s="144"/>
      <c r="P257" s="144"/>
      <c r="Q257" s="213"/>
      <c r="R257" s="132" t="str">
        <f t="shared" si="3"/>
        <v/>
      </c>
      <c r="S257" s="215"/>
    </row>
    <row r="258" spans="1:19" ht="15" customHeight="1" x14ac:dyDescent="0.25">
      <c r="A258" s="143"/>
      <c r="B258" s="144"/>
      <c r="C258" s="144"/>
      <c r="D258" s="144"/>
      <c r="E258" s="145"/>
      <c r="F258" s="144"/>
      <c r="G258" s="146"/>
      <c r="H258" s="146"/>
      <c r="I258" s="146"/>
      <c r="J258" s="146"/>
      <c r="K258" s="146"/>
      <c r="L258" s="213"/>
      <c r="M258" s="145"/>
      <c r="N258" s="144"/>
      <c r="O258" s="144"/>
      <c r="P258" s="144"/>
      <c r="Q258" s="213"/>
      <c r="R258" s="132" t="str">
        <f t="shared" si="3"/>
        <v/>
      </c>
      <c r="S258" s="215"/>
    </row>
    <row r="259" spans="1:19" ht="15" customHeight="1" x14ac:dyDescent="0.25">
      <c r="A259" s="143"/>
      <c r="B259" s="144"/>
      <c r="C259" s="144"/>
      <c r="D259" s="144"/>
      <c r="E259" s="145"/>
      <c r="F259" s="144"/>
      <c r="G259" s="146"/>
      <c r="H259" s="146"/>
      <c r="I259" s="146"/>
      <c r="J259" s="146"/>
      <c r="K259" s="146"/>
      <c r="L259" s="213"/>
      <c r="M259" s="145"/>
      <c r="N259" s="144"/>
      <c r="O259" s="144"/>
      <c r="P259" s="144"/>
      <c r="Q259" s="213"/>
      <c r="R259" s="132" t="str">
        <f t="shared" si="3"/>
        <v/>
      </c>
      <c r="S259" s="215"/>
    </row>
    <row r="260" spans="1:19" ht="15" customHeight="1" x14ac:dyDescent="0.25">
      <c r="A260" s="143"/>
      <c r="B260" s="144"/>
      <c r="C260" s="144"/>
      <c r="D260" s="144"/>
      <c r="E260" s="145"/>
      <c r="F260" s="144"/>
      <c r="G260" s="146"/>
      <c r="H260" s="146"/>
      <c r="I260" s="146"/>
      <c r="J260" s="146"/>
      <c r="K260" s="146"/>
      <c r="L260" s="213"/>
      <c r="M260" s="145"/>
      <c r="N260" s="144"/>
      <c r="O260" s="144"/>
      <c r="P260" s="144"/>
      <c r="Q260" s="213"/>
      <c r="R260" s="132" t="str">
        <f t="shared" si="3"/>
        <v/>
      </c>
      <c r="S260" s="215"/>
    </row>
    <row r="261" spans="1:19" ht="15" customHeight="1" x14ac:dyDescent="0.25">
      <c r="A261" s="143"/>
      <c r="B261" s="144"/>
      <c r="C261" s="144"/>
      <c r="D261" s="144"/>
      <c r="E261" s="145"/>
      <c r="F261" s="144"/>
      <c r="G261" s="146"/>
      <c r="H261" s="146"/>
      <c r="I261" s="146"/>
      <c r="J261" s="146"/>
      <c r="K261" s="146"/>
      <c r="L261" s="213"/>
      <c r="M261" s="145"/>
      <c r="N261" s="144"/>
      <c r="O261" s="144"/>
      <c r="P261" s="144"/>
      <c r="Q261" s="213"/>
      <c r="R261" s="132" t="str">
        <f t="shared" ref="R261:R324" si="4">IF(A261="","",IF(AND(N261="Yes",O261="Yes",Q261&lt;&gt;"",S261&lt;&gt;"",Q261&gt;=S261),0,SUM(H261:K261)))</f>
        <v/>
      </c>
      <c r="S261" s="215"/>
    </row>
    <row r="262" spans="1:19" ht="15" customHeight="1" x14ac:dyDescent="0.25">
      <c r="A262" s="143"/>
      <c r="B262" s="144"/>
      <c r="C262" s="144"/>
      <c r="D262" s="144"/>
      <c r="E262" s="145"/>
      <c r="F262" s="144"/>
      <c r="G262" s="146"/>
      <c r="H262" s="146"/>
      <c r="I262" s="146"/>
      <c r="J262" s="146"/>
      <c r="K262" s="146"/>
      <c r="L262" s="213"/>
      <c r="M262" s="145"/>
      <c r="N262" s="144"/>
      <c r="O262" s="144"/>
      <c r="P262" s="144"/>
      <c r="Q262" s="213"/>
      <c r="R262" s="132" t="str">
        <f t="shared" si="4"/>
        <v/>
      </c>
      <c r="S262" s="215"/>
    </row>
    <row r="263" spans="1:19" ht="15" customHeight="1" x14ac:dyDescent="0.25">
      <c r="A263" s="143"/>
      <c r="B263" s="144"/>
      <c r="C263" s="144"/>
      <c r="D263" s="144"/>
      <c r="E263" s="145"/>
      <c r="F263" s="144"/>
      <c r="G263" s="146"/>
      <c r="H263" s="146"/>
      <c r="I263" s="146"/>
      <c r="J263" s="146"/>
      <c r="K263" s="146"/>
      <c r="L263" s="213"/>
      <c r="M263" s="145"/>
      <c r="N263" s="144"/>
      <c r="O263" s="144"/>
      <c r="P263" s="144"/>
      <c r="Q263" s="213"/>
      <c r="R263" s="132" t="str">
        <f t="shared" si="4"/>
        <v/>
      </c>
      <c r="S263" s="215"/>
    </row>
    <row r="264" spans="1:19" ht="15" customHeight="1" x14ac:dyDescent="0.25">
      <c r="A264" s="143"/>
      <c r="B264" s="144"/>
      <c r="C264" s="144"/>
      <c r="D264" s="144"/>
      <c r="E264" s="145"/>
      <c r="F264" s="144"/>
      <c r="G264" s="146"/>
      <c r="H264" s="146"/>
      <c r="I264" s="146"/>
      <c r="J264" s="146"/>
      <c r="K264" s="146"/>
      <c r="L264" s="213"/>
      <c r="M264" s="145"/>
      <c r="N264" s="144"/>
      <c r="O264" s="144"/>
      <c r="P264" s="144"/>
      <c r="Q264" s="213"/>
      <c r="R264" s="132" t="str">
        <f t="shared" si="4"/>
        <v/>
      </c>
      <c r="S264" s="215"/>
    </row>
    <row r="265" spans="1:19" ht="15" customHeight="1" x14ac:dyDescent="0.25">
      <c r="A265" s="143"/>
      <c r="B265" s="144"/>
      <c r="C265" s="144"/>
      <c r="D265" s="144"/>
      <c r="E265" s="145"/>
      <c r="F265" s="144"/>
      <c r="G265" s="146"/>
      <c r="H265" s="146"/>
      <c r="I265" s="146"/>
      <c r="J265" s="146"/>
      <c r="K265" s="146"/>
      <c r="L265" s="213"/>
      <c r="M265" s="145"/>
      <c r="N265" s="144"/>
      <c r="O265" s="144"/>
      <c r="P265" s="144"/>
      <c r="Q265" s="213"/>
      <c r="R265" s="132" t="str">
        <f t="shared" si="4"/>
        <v/>
      </c>
      <c r="S265" s="215"/>
    </row>
    <row r="266" spans="1:19" ht="15" customHeight="1" x14ac:dyDescent="0.25">
      <c r="A266" s="143"/>
      <c r="B266" s="144"/>
      <c r="C266" s="144"/>
      <c r="D266" s="144"/>
      <c r="E266" s="145"/>
      <c r="F266" s="144"/>
      <c r="G266" s="146"/>
      <c r="H266" s="146"/>
      <c r="I266" s="146"/>
      <c r="J266" s="146"/>
      <c r="K266" s="146"/>
      <c r="L266" s="213"/>
      <c r="M266" s="145"/>
      <c r="N266" s="144"/>
      <c r="O266" s="144"/>
      <c r="P266" s="144"/>
      <c r="Q266" s="213"/>
      <c r="R266" s="132" t="str">
        <f t="shared" si="4"/>
        <v/>
      </c>
      <c r="S266" s="215"/>
    </row>
    <row r="267" spans="1:19" ht="15" customHeight="1" x14ac:dyDescent="0.25">
      <c r="A267" s="143"/>
      <c r="B267" s="144"/>
      <c r="C267" s="144"/>
      <c r="D267" s="144"/>
      <c r="E267" s="145"/>
      <c r="F267" s="144"/>
      <c r="G267" s="146"/>
      <c r="H267" s="146"/>
      <c r="I267" s="146"/>
      <c r="J267" s="146"/>
      <c r="K267" s="146"/>
      <c r="L267" s="213"/>
      <c r="M267" s="145"/>
      <c r="N267" s="144"/>
      <c r="O267" s="144"/>
      <c r="P267" s="144"/>
      <c r="Q267" s="213"/>
      <c r="R267" s="132" t="str">
        <f t="shared" si="4"/>
        <v/>
      </c>
      <c r="S267" s="215"/>
    </row>
    <row r="268" spans="1:19" ht="15" customHeight="1" x14ac:dyDescent="0.25">
      <c r="A268" s="143"/>
      <c r="B268" s="144"/>
      <c r="C268" s="144"/>
      <c r="D268" s="144"/>
      <c r="E268" s="145"/>
      <c r="F268" s="144"/>
      <c r="G268" s="146"/>
      <c r="H268" s="146"/>
      <c r="I268" s="146"/>
      <c r="J268" s="146"/>
      <c r="K268" s="146"/>
      <c r="L268" s="213"/>
      <c r="M268" s="145"/>
      <c r="N268" s="144"/>
      <c r="O268" s="144"/>
      <c r="P268" s="144"/>
      <c r="Q268" s="213"/>
      <c r="R268" s="132" t="str">
        <f t="shared" si="4"/>
        <v/>
      </c>
      <c r="S268" s="215"/>
    </row>
    <row r="269" spans="1:19" ht="15" customHeight="1" x14ac:dyDescent="0.25">
      <c r="A269" s="143"/>
      <c r="B269" s="144"/>
      <c r="C269" s="144"/>
      <c r="D269" s="144"/>
      <c r="E269" s="145"/>
      <c r="F269" s="144"/>
      <c r="G269" s="146"/>
      <c r="H269" s="146"/>
      <c r="I269" s="146"/>
      <c r="J269" s="146"/>
      <c r="K269" s="146"/>
      <c r="L269" s="213"/>
      <c r="M269" s="145"/>
      <c r="N269" s="144"/>
      <c r="O269" s="144"/>
      <c r="P269" s="144"/>
      <c r="Q269" s="213"/>
      <c r="R269" s="132" t="str">
        <f t="shared" si="4"/>
        <v/>
      </c>
      <c r="S269" s="215"/>
    </row>
    <row r="270" spans="1:19" ht="15" customHeight="1" x14ac:dyDescent="0.25">
      <c r="A270" s="143"/>
      <c r="B270" s="144"/>
      <c r="C270" s="144"/>
      <c r="D270" s="144"/>
      <c r="E270" s="145"/>
      <c r="F270" s="144"/>
      <c r="G270" s="146"/>
      <c r="H270" s="146"/>
      <c r="I270" s="146"/>
      <c r="J270" s="146"/>
      <c r="K270" s="146"/>
      <c r="L270" s="213"/>
      <c r="M270" s="145"/>
      <c r="N270" s="144"/>
      <c r="O270" s="144"/>
      <c r="P270" s="144"/>
      <c r="Q270" s="213"/>
      <c r="R270" s="132" t="str">
        <f t="shared" si="4"/>
        <v/>
      </c>
      <c r="S270" s="215"/>
    </row>
    <row r="271" spans="1:19" ht="15" customHeight="1" x14ac:dyDescent="0.25">
      <c r="A271" s="143"/>
      <c r="B271" s="144"/>
      <c r="C271" s="144"/>
      <c r="D271" s="144"/>
      <c r="E271" s="145"/>
      <c r="F271" s="144"/>
      <c r="G271" s="146"/>
      <c r="H271" s="146"/>
      <c r="I271" s="146"/>
      <c r="J271" s="146"/>
      <c r="K271" s="146"/>
      <c r="L271" s="213"/>
      <c r="M271" s="145"/>
      <c r="N271" s="144"/>
      <c r="O271" s="144"/>
      <c r="P271" s="144"/>
      <c r="Q271" s="213"/>
      <c r="R271" s="132" t="str">
        <f t="shared" si="4"/>
        <v/>
      </c>
      <c r="S271" s="215"/>
    </row>
    <row r="272" spans="1:19" ht="15" customHeight="1" x14ac:dyDescent="0.25">
      <c r="A272" s="143"/>
      <c r="B272" s="144"/>
      <c r="C272" s="144"/>
      <c r="D272" s="144"/>
      <c r="E272" s="145"/>
      <c r="F272" s="144"/>
      <c r="G272" s="146"/>
      <c r="H272" s="146"/>
      <c r="I272" s="146"/>
      <c r="J272" s="146"/>
      <c r="K272" s="146"/>
      <c r="L272" s="213"/>
      <c r="M272" s="145"/>
      <c r="N272" s="144"/>
      <c r="O272" s="144"/>
      <c r="P272" s="144"/>
      <c r="Q272" s="213"/>
      <c r="R272" s="132" t="str">
        <f t="shared" si="4"/>
        <v/>
      </c>
      <c r="S272" s="215"/>
    </row>
    <row r="273" spans="1:19" ht="15" customHeight="1" x14ac:dyDescent="0.25">
      <c r="A273" s="143"/>
      <c r="B273" s="144"/>
      <c r="C273" s="144"/>
      <c r="D273" s="144"/>
      <c r="E273" s="145"/>
      <c r="F273" s="144"/>
      <c r="G273" s="146"/>
      <c r="H273" s="146"/>
      <c r="I273" s="146"/>
      <c r="J273" s="146"/>
      <c r="K273" s="146"/>
      <c r="L273" s="213"/>
      <c r="M273" s="145"/>
      <c r="N273" s="144"/>
      <c r="O273" s="144"/>
      <c r="P273" s="144"/>
      <c r="Q273" s="213"/>
      <c r="R273" s="132" t="str">
        <f t="shared" si="4"/>
        <v/>
      </c>
      <c r="S273" s="215"/>
    </row>
    <row r="274" spans="1:19" ht="15" customHeight="1" x14ac:dyDescent="0.25">
      <c r="A274" s="143"/>
      <c r="B274" s="144"/>
      <c r="C274" s="144"/>
      <c r="D274" s="144"/>
      <c r="E274" s="145"/>
      <c r="F274" s="144"/>
      <c r="G274" s="146"/>
      <c r="H274" s="146"/>
      <c r="I274" s="146"/>
      <c r="J274" s="146"/>
      <c r="K274" s="146"/>
      <c r="L274" s="213"/>
      <c r="M274" s="145"/>
      <c r="N274" s="144"/>
      <c r="O274" s="144"/>
      <c r="P274" s="144"/>
      <c r="Q274" s="213"/>
      <c r="R274" s="132" t="str">
        <f t="shared" si="4"/>
        <v/>
      </c>
      <c r="S274" s="215"/>
    </row>
    <row r="275" spans="1:19" ht="15" customHeight="1" x14ac:dyDescent="0.25">
      <c r="A275" s="143"/>
      <c r="B275" s="144"/>
      <c r="C275" s="144"/>
      <c r="D275" s="144"/>
      <c r="E275" s="145"/>
      <c r="F275" s="144"/>
      <c r="G275" s="146"/>
      <c r="H275" s="146"/>
      <c r="I275" s="146"/>
      <c r="J275" s="146"/>
      <c r="K275" s="146"/>
      <c r="L275" s="213"/>
      <c r="M275" s="145"/>
      <c r="N275" s="144"/>
      <c r="O275" s="144"/>
      <c r="P275" s="144"/>
      <c r="Q275" s="213"/>
      <c r="R275" s="132" t="str">
        <f t="shared" si="4"/>
        <v/>
      </c>
      <c r="S275" s="215"/>
    </row>
    <row r="276" spans="1:19" ht="15" customHeight="1" x14ac:dyDescent="0.25">
      <c r="A276" s="143"/>
      <c r="B276" s="144"/>
      <c r="C276" s="144"/>
      <c r="D276" s="144"/>
      <c r="E276" s="145"/>
      <c r="F276" s="144"/>
      <c r="G276" s="146"/>
      <c r="H276" s="146"/>
      <c r="I276" s="146"/>
      <c r="J276" s="146"/>
      <c r="K276" s="146"/>
      <c r="L276" s="213"/>
      <c r="M276" s="145"/>
      <c r="N276" s="144"/>
      <c r="O276" s="144"/>
      <c r="P276" s="144"/>
      <c r="Q276" s="213"/>
      <c r="R276" s="132" t="str">
        <f t="shared" si="4"/>
        <v/>
      </c>
      <c r="S276" s="215"/>
    </row>
    <row r="277" spans="1:19" ht="15" customHeight="1" x14ac:dyDescent="0.25">
      <c r="A277" s="143"/>
      <c r="B277" s="144"/>
      <c r="C277" s="144"/>
      <c r="D277" s="144"/>
      <c r="E277" s="145"/>
      <c r="F277" s="144"/>
      <c r="G277" s="146"/>
      <c r="H277" s="146"/>
      <c r="I277" s="146"/>
      <c r="J277" s="146"/>
      <c r="K277" s="146"/>
      <c r="L277" s="213"/>
      <c r="M277" s="145"/>
      <c r="N277" s="144"/>
      <c r="O277" s="144"/>
      <c r="P277" s="144"/>
      <c r="Q277" s="213"/>
      <c r="R277" s="132" t="str">
        <f t="shared" si="4"/>
        <v/>
      </c>
      <c r="S277" s="215"/>
    </row>
    <row r="278" spans="1:19" ht="15" customHeight="1" x14ac:dyDescent="0.25">
      <c r="A278" s="143"/>
      <c r="B278" s="144"/>
      <c r="C278" s="144"/>
      <c r="D278" s="144"/>
      <c r="E278" s="145"/>
      <c r="F278" s="144"/>
      <c r="G278" s="146"/>
      <c r="H278" s="146"/>
      <c r="I278" s="146"/>
      <c r="J278" s="146"/>
      <c r="K278" s="146"/>
      <c r="L278" s="213"/>
      <c r="M278" s="145"/>
      <c r="N278" s="144"/>
      <c r="O278" s="144"/>
      <c r="P278" s="144"/>
      <c r="Q278" s="213"/>
      <c r="R278" s="132" t="str">
        <f t="shared" si="4"/>
        <v/>
      </c>
      <c r="S278" s="215"/>
    </row>
    <row r="279" spans="1:19" ht="15" customHeight="1" x14ac:dyDescent="0.25">
      <c r="A279" s="143"/>
      <c r="B279" s="144"/>
      <c r="C279" s="144"/>
      <c r="D279" s="144"/>
      <c r="E279" s="145"/>
      <c r="F279" s="144"/>
      <c r="G279" s="146"/>
      <c r="H279" s="146"/>
      <c r="I279" s="146"/>
      <c r="J279" s="146"/>
      <c r="K279" s="146"/>
      <c r="L279" s="213"/>
      <c r="M279" s="145"/>
      <c r="N279" s="144"/>
      <c r="O279" s="144"/>
      <c r="P279" s="144"/>
      <c r="Q279" s="213"/>
      <c r="R279" s="132" t="str">
        <f t="shared" si="4"/>
        <v/>
      </c>
      <c r="S279" s="215"/>
    </row>
    <row r="280" spans="1:19" ht="15" customHeight="1" x14ac:dyDescent="0.25">
      <c r="A280" s="143"/>
      <c r="B280" s="144"/>
      <c r="C280" s="144"/>
      <c r="D280" s="144"/>
      <c r="E280" s="145"/>
      <c r="F280" s="144"/>
      <c r="G280" s="146"/>
      <c r="H280" s="146"/>
      <c r="I280" s="146"/>
      <c r="J280" s="146"/>
      <c r="K280" s="146"/>
      <c r="L280" s="213"/>
      <c r="M280" s="145"/>
      <c r="N280" s="144"/>
      <c r="O280" s="144"/>
      <c r="P280" s="144"/>
      <c r="Q280" s="213"/>
      <c r="R280" s="132" t="str">
        <f t="shared" si="4"/>
        <v/>
      </c>
      <c r="S280" s="215"/>
    </row>
    <row r="281" spans="1:19" ht="15" customHeight="1" x14ac:dyDescent="0.25">
      <c r="A281" s="143"/>
      <c r="B281" s="144"/>
      <c r="C281" s="144"/>
      <c r="D281" s="144"/>
      <c r="E281" s="145"/>
      <c r="F281" s="144"/>
      <c r="G281" s="146"/>
      <c r="H281" s="146"/>
      <c r="I281" s="146"/>
      <c r="J281" s="146"/>
      <c r="K281" s="146"/>
      <c r="L281" s="213"/>
      <c r="M281" s="145"/>
      <c r="N281" s="144"/>
      <c r="O281" s="144"/>
      <c r="P281" s="144"/>
      <c r="Q281" s="213"/>
      <c r="R281" s="132" t="str">
        <f t="shared" si="4"/>
        <v/>
      </c>
      <c r="S281" s="215"/>
    </row>
    <row r="282" spans="1:19" ht="15" customHeight="1" x14ac:dyDescent="0.25">
      <c r="A282" s="143"/>
      <c r="B282" s="144"/>
      <c r="C282" s="144"/>
      <c r="D282" s="144"/>
      <c r="E282" s="145"/>
      <c r="F282" s="144"/>
      <c r="G282" s="146"/>
      <c r="H282" s="146"/>
      <c r="I282" s="146"/>
      <c r="J282" s="146"/>
      <c r="K282" s="146"/>
      <c r="L282" s="213"/>
      <c r="M282" s="145"/>
      <c r="N282" s="144"/>
      <c r="O282" s="144"/>
      <c r="P282" s="144"/>
      <c r="Q282" s="213"/>
      <c r="R282" s="132" t="str">
        <f t="shared" si="4"/>
        <v/>
      </c>
      <c r="S282" s="215"/>
    </row>
    <row r="283" spans="1:19" ht="15" customHeight="1" x14ac:dyDescent="0.25">
      <c r="A283" s="143"/>
      <c r="B283" s="144"/>
      <c r="C283" s="144"/>
      <c r="D283" s="144"/>
      <c r="E283" s="145"/>
      <c r="F283" s="144"/>
      <c r="G283" s="146"/>
      <c r="H283" s="146"/>
      <c r="I283" s="146"/>
      <c r="J283" s="146"/>
      <c r="K283" s="146"/>
      <c r="L283" s="213"/>
      <c r="M283" s="145"/>
      <c r="N283" s="144"/>
      <c r="O283" s="144"/>
      <c r="P283" s="144"/>
      <c r="Q283" s="213"/>
      <c r="R283" s="132" t="str">
        <f t="shared" si="4"/>
        <v/>
      </c>
      <c r="S283" s="215"/>
    </row>
    <row r="284" spans="1:19" ht="15" customHeight="1" x14ac:dyDescent="0.25">
      <c r="A284" s="143"/>
      <c r="B284" s="144"/>
      <c r="C284" s="144"/>
      <c r="D284" s="144"/>
      <c r="E284" s="145"/>
      <c r="F284" s="144"/>
      <c r="G284" s="146"/>
      <c r="H284" s="146"/>
      <c r="I284" s="146"/>
      <c r="J284" s="146"/>
      <c r="K284" s="146"/>
      <c r="L284" s="213"/>
      <c r="M284" s="145"/>
      <c r="N284" s="144"/>
      <c r="O284" s="144"/>
      <c r="P284" s="144"/>
      <c r="Q284" s="213"/>
      <c r="R284" s="132" t="str">
        <f t="shared" si="4"/>
        <v/>
      </c>
      <c r="S284" s="215"/>
    </row>
    <row r="285" spans="1:19" ht="15" customHeight="1" x14ac:dyDescent="0.25">
      <c r="A285" s="143"/>
      <c r="B285" s="144"/>
      <c r="C285" s="144"/>
      <c r="D285" s="144"/>
      <c r="E285" s="145"/>
      <c r="F285" s="144"/>
      <c r="G285" s="146"/>
      <c r="H285" s="146"/>
      <c r="I285" s="146"/>
      <c r="J285" s="146"/>
      <c r="K285" s="146"/>
      <c r="L285" s="213"/>
      <c r="M285" s="145"/>
      <c r="N285" s="144"/>
      <c r="O285" s="144"/>
      <c r="P285" s="144"/>
      <c r="Q285" s="213"/>
      <c r="R285" s="132" t="str">
        <f t="shared" si="4"/>
        <v/>
      </c>
      <c r="S285" s="215"/>
    </row>
    <row r="286" spans="1:19" ht="15" customHeight="1" x14ac:dyDescent="0.25">
      <c r="A286" s="143"/>
      <c r="B286" s="144"/>
      <c r="C286" s="144"/>
      <c r="D286" s="144"/>
      <c r="E286" s="145"/>
      <c r="F286" s="144"/>
      <c r="G286" s="146"/>
      <c r="H286" s="146"/>
      <c r="I286" s="146"/>
      <c r="J286" s="146"/>
      <c r="K286" s="146"/>
      <c r="L286" s="213"/>
      <c r="M286" s="145"/>
      <c r="N286" s="144"/>
      <c r="O286" s="144"/>
      <c r="P286" s="144"/>
      <c r="Q286" s="213"/>
      <c r="R286" s="132" t="str">
        <f t="shared" si="4"/>
        <v/>
      </c>
      <c r="S286" s="215"/>
    </row>
    <row r="287" spans="1:19" ht="15" customHeight="1" x14ac:dyDescent="0.25">
      <c r="A287" s="143"/>
      <c r="B287" s="144"/>
      <c r="C287" s="144"/>
      <c r="D287" s="144"/>
      <c r="E287" s="145"/>
      <c r="F287" s="144"/>
      <c r="G287" s="146"/>
      <c r="H287" s="146"/>
      <c r="I287" s="146"/>
      <c r="J287" s="146"/>
      <c r="K287" s="146"/>
      <c r="L287" s="213"/>
      <c r="M287" s="145"/>
      <c r="N287" s="144"/>
      <c r="O287" s="144"/>
      <c r="P287" s="144"/>
      <c r="Q287" s="213"/>
      <c r="R287" s="132" t="str">
        <f t="shared" si="4"/>
        <v/>
      </c>
      <c r="S287" s="215"/>
    </row>
    <row r="288" spans="1:19" ht="15" customHeight="1" x14ac:dyDescent="0.25">
      <c r="A288" s="143"/>
      <c r="B288" s="144"/>
      <c r="C288" s="144"/>
      <c r="D288" s="144"/>
      <c r="E288" s="145"/>
      <c r="F288" s="144"/>
      <c r="G288" s="146"/>
      <c r="H288" s="146"/>
      <c r="I288" s="146"/>
      <c r="J288" s="146"/>
      <c r="K288" s="146"/>
      <c r="L288" s="213"/>
      <c r="M288" s="145"/>
      <c r="N288" s="144"/>
      <c r="O288" s="144"/>
      <c r="P288" s="144"/>
      <c r="Q288" s="213"/>
      <c r="R288" s="132" t="str">
        <f t="shared" si="4"/>
        <v/>
      </c>
      <c r="S288" s="215"/>
    </row>
    <row r="289" spans="1:19" ht="15" customHeight="1" x14ac:dyDescent="0.25">
      <c r="A289" s="143"/>
      <c r="B289" s="144"/>
      <c r="C289" s="144"/>
      <c r="D289" s="144"/>
      <c r="E289" s="145"/>
      <c r="F289" s="144"/>
      <c r="G289" s="146"/>
      <c r="H289" s="146"/>
      <c r="I289" s="146"/>
      <c r="J289" s="146"/>
      <c r="K289" s="146"/>
      <c r="L289" s="213"/>
      <c r="M289" s="145"/>
      <c r="N289" s="144"/>
      <c r="O289" s="144"/>
      <c r="P289" s="144"/>
      <c r="Q289" s="213"/>
      <c r="R289" s="132" t="str">
        <f t="shared" si="4"/>
        <v/>
      </c>
      <c r="S289" s="215"/>
    </row>
    <row r="290" spans="1:19" ht="15" customHeight="1" x14ac:dyDescent="0.25">
      <c r="A290" s="143"/>
      <c r="B290" s="144"/>
      <c r="C290" s="144"/>
      <c r="D290" s="144"/>
      <c r="E290" s="145"/>
      <c r="F290" s="144"/>
      <c r="G290" s="146"/>
      <c r="H290" s="146"/>
      <c r="I290" s="146"/>
      <c r="J290" s="146"/>
      <c r="K290" s="146"/>
      <c r="L290" s="213"/>
      <c r="M290" s="145"/>
      <c r="N290" s="144"/>
      <c r="O290" s="144"/>
      <c r="P290" s="144"/>
      <c r="Q290" s="213"/>
      <c r="R290" s="132" t="str">
        <f t="shared" si="4"/>
        <v/>
      </c>
      <c r="S290" s="215"/>
    </row>
    <row r="291" spans="1:19" ht="15" customHeight="1" x14ac:dyDescent="0.25">
      <c r="A291" s="143"/>
      <c r="B291" s="144"/>
      <c r="C291" s="144"/>
      <c r="D291" s="144"/>
      <c r="E291" s="145"/>
      <c r="F291" s="144"/>
      <c r="G291" s="146"/>
      <c r="H291" s="146"/>
      <c r="I291" s="146"/>
      <c r="J291" s="146"/>
      <c r="K291" s="146"/>
      <c r="L291" s="213"/>
      <c r="M291" s="145"/>
      <c r="N291" s="144"/>
      <c r="O291" s="144"/>
      <c r="P291" s="144"/>
      <c r="Q291" s="213"/>
      <c r="R291" s="132" t="str">
        <f t="shared" si="4"/>
        <v/>
      </c>
      <c r="S291" s="215"/>
    </row>
    <row r="292" spans="1:19" ht="15" customHeight="1" x14ac:dyDescent="0.25">
      <c r="A292" s="143"/>
      <c r="B292" s="144"/>
      <c r="C292" s="144"/>
      <c r="D292" s="144"/>
      <c r="E292" s="145"/>
      <c r="F292" s="144"/>
      <c r="G292" s="146"/>
      <c r="H292" s="146"/>
      <c r="I292" s="146"/>
      <c r="J292" s="146"/>
      <c r="K292" s="146"/>
      <c r="L292" s="213"/>
      <c r="M292" s="145"/>
      <c r="N292" s="144"/>
      <c r="O292" s="144"/>
      <c r="P292" s="144"/>
      <c r="Q292" s="213"/>
      <c r="R292" s="132" t="str">
        <f t="shared" si="4"/>
        <v/>
      </c>
      <c r="S292" s="215"/>
    </row>
    <row r="293" spans="1:19" ht="15" customHeight="1" x14ac:dyDescent="0.25">
      <c r="A293" s="143"/>
      <c r="B293" s="144"/>
      <c r="C293" s="144"/>
      <c r="D293" s="144"/>
      <c r="E293" s="145"/>
      <c r="F293" s="144"/>
      <c r="G293" s="146"/>
      <c r="H293" s="146"/>
      <c r="I293" s="146"/>
      <c r="J293" s="146"/>
      <c r="K293" s="146"/>
      <c r="L293" s="213"/>
      <c r="M293" s="145"/>
      <c r="N293" s="144"/>
      <c r="O293" s="144"/>
      <c r="P293" s="144"/>
      <c r="Q293" s="213"/>
      <c r="R293" s="132" t="str">
        <f t="shared" si="4"/>
        <v/>
      </c>
      <c r="S293" s="215"/>
    </row>
    <row r="294" spans="1:19" ht="15" customHeight="1" x14ac:dyDescent="0.25">
      <c r="A294" s="143"/>
      <c r="B294" s="144"/>
      <c r="C294" s="144"/>
      <c r="D294" s="144"/>
      <c r="E294" s="145"/>
      <c r="F294" s="144"/>
      <c r="G294" s="146"/>
      <c r="H294" s="146"/>
      <c r="I294" s="146"/>
      <c r="J294" s="146"/>
      <c r="K294" s="146"/>
      <c r="L294" s="213"/>
      <c r="M294" s="145"/>
      <c r="N294" s="144"/>
      <c r="O294" s="144"/>
      <c r="P294" s="144"/>
      <c r="Q294" s="213"/>
      <c r="R294" s="132" t="str">
        <f t="shared" si="4"/>
        <v/>
      </c>
      <c r="S294" s="215"/>
    </row>
    <row r="295" spans="1:19" ht="15" customHeight="1" x14ac:dyDescent="0.25">
      <c r="A295" s="143"/>
      <c r="B295" s="144"/>
      <c r="C295" s="144"/>
      <c r="D295" s="144"/>
      <c r="E295" s="145"/>
      <c r="F295" s="144"/>
      <c r="G295" s="146"/>
      <c r="H295" s="146"/>
      <c r="I295" s="146"/>
      <c r="J295" s="146"/>
      <c r="K295" s="146"/>
      <c r="L295" s="213"/>
      <c r="M295" s="145"/>
      <c r="N295" s="144"/>
      <c r="O295" s="144"/>
      <c r="P295" s="144"/>
      <c r="Q295" s="213"/>
      <c r="R295" s="132" t="str">
        <f t="shared" si="4"/>
        <v/>
      </c>
      <c r="S295" s="215"/>
    </row>
    <row r="296" spans="1:19" ht="15" customHeight="1" x14ac:dyDescent="0.25">
      <c r="A296" s="143"/>
      <c r="B296" s="144"/>
      <c r="C296" s="144"/>
      <c r="D296" s="144"/>
      <c r="E296" s="145"/>
      <c r="F296" s="144"/>
      <c r="G296" s="146"/>
      <c r="H296" s="146"/>
      <c r="I296" s="146"/>
      <c r="J296" s="146"/>
      <c r="K296" s="146"/>
      <c r="L296" s="213"/>
      <c r="M296" s="145"/>
      <c r="N296" s="144"/>
      <c r="O296" s="144"/>
      <c r="P296" s="144"/>
      <c r="Q296" s="213"/>
      <c r="R296" s="132" t="str">
        <f t="shared" si="4"/>
        <v/>
      </c>
      <c r="S296" s="215"/>
    </row>
    <row r="297" spans="1:19" ht="15" customHeight="1" x14ac:dyDescent="0.25">
      <c r="A297" s="143"/>
      <c r="B297" s="144"/>
      <c r="C297" s="144"/>
      <c r="D297" s="144"/>
      <c r="E297" s="145"/>
      <c r="F297" s="144"/>
      <c r="G297" s="146"/>
      <c r="H297" s="146"/>
      <c r="I297" s="146"/>
      <c r="J297" s="146"/>
      <c r="K297" s="146"/>
      <c r="L297" s="213"/>
      <c r="M297" s="145"/>
      <c r="N297" s="144"/>
      <c r="O297" s="144"/>
      <c r="P297" s="144"/>
      <c r="Q297" s="213"/>
      <c r="R297" s="132" t="str">
        <f t="shared" si="4"/>
        <v/>
      </c>
      <c r="S297" s="215"/>
    </row>
    <row r="298" spans="1:19" ht="15" customHeight="1" x14ac:dyDescent="0.25">
      <c r="A298" s="143"/>
      <c r="B298" s="144"/>
      <c r="C298" s="144"/>
      <c r="D298" s="144"/>
      <c r="E298" s="145"/>
      <c r="F298" s="144"/>
      <c r="G298" s="146"/>
      <c r="H298" s="146"/>
      <c r="I298" s="146"/>
      <c r="J298" s="146"/>
      <c r="K298" s="146"/>
      <c r="L298" s="213"/>
      <c r="M298" s="145"/>
      <c r="N298" s="144"/>
      <c r="O298" s="144"/>
      <c r="P298" s="144"/>
      <c r="Q298" s="213"/>
      <c r="R298" s="132" t="str">
        <f t="shared" si="4"/>
        <v/>
      </c>
      <c r="S298" s="215"/>
    </row>
    <row r="299" spans="1:19" ht="15" customHeight="1" x14ac:dyDescent="0.25">
      <c r="A299" s="143"/>
      <c r="B299" s="144"/>
      <c r="C299" s="144"/>
      <c r="D299" s="144"/>
      <c r="E299" s="145"/>
      <c r="F299" s="144"/>
      <c r="G299" s="146"/>
      <c r="H299" s="146"/>
      <c r="I299" s="146"/>
      <c r="J299" s="146"/>
      <c r="K299" s="146"/>
      <c r="L299" s="213"/>
      <c r="M299" s="145"/>
      <c r="N299" s="144"/>
      <c r="O299" s="144"/>
      <c r="P299" s="144"/>
      <c r="Q299" s="213"/>
      <c r="R299" s="132" t="str">
        <f t="shared" si="4"/>
        <v/>
      </c>
      <c r="S299" s="215"/>
    </row>
    <row r="300" spans="1:19" ht="15" customHeight="1" x14ac:dyDescent="0.25">
      <c r="A300" s="143"/>
      <c r="B300" s="144"/>
      <c r="C300" s="144"/>
      <c r="D300" s="144"/>
      <c r="E300" s="145"/>
      <c r="F300" s="144"/>
      <c r="G300" s="146"/>
      <c r="H300" s="146"/>
      <c r="I300" s="146"/>
      <c r="J300" s="146"/>
      <c r="K300" s="146"/>
      <c r="L300" s="213"/>
      <c r="M300" s="145"/>
      <c r="N300" s="144"/>
      <c r="O300" s="144"/>
      <c r="P300" s="144"/>
      <c r="Q300" s="213"/>
      <c r="R300" s="132" t="str">
        <f t="shared" si="4"/>
        <v/>
      </c>
      <c r="S300" s="215"/>
    </row>
    <row r="301" spans="1:19" ht="15" customHeight="1" x14ac:dyDescent="0.25">
      <c r="A301" s="143"/>
      <c r="B301" s="144"/>
      <c r="C301" s="144"/>
      <c r="D301" s="144"/>
      <c r="E301" s="145"/>
      <c r="F301" s="144"/>
      <c r="G301" s="146"/>
      <c r="H301" s="146"/>
      <c r="I301" s="146"/>
      <c r="J301" s="146"/>
      <c r="K301" s="146"/>
      <c r="L301" s="213"/>
      <c r="M301" s="145"/>
      <c r="N301" s="144"/>
      <c r="O301" s="144"/>
      <c r="P301" s="144"/>
      <c r="Q301" s="213"/>
      <c r="R301" s="132" t="str">
        <f t="shared" si="4"/>
        <v/>
      </c>
      <c r="S301" s="215"/>
    </row>
    <row r="302" spans="1:19" ht="15" customHeight="1" x14ac:dyDescent="0.25">
      <c r="A302" s="143"/>
      <c r="B302" s="144"/>
      <c r="C302" s="144"/>
      <c r="D302" s="144"/>
      <c r="E302" s="145"/>
      <c r="F302" s="144"/>
      <c r="G302" s="146"/>
      <c r="H302" s="146"/>
      <c r="I302" s="146"/>
      <c r="J302" s="146"/>
      <c r="K302" s="146"/>
      <c r="L302" s="213"/>
      <c r="M302" s="145"/>
      <c r="N302" s="144"/>
      <c r="O302" s="144"/>
      <c r="P302" s="144"/>
      <c r="Q302" s="213"/>
      <c r="R302" s="132" t="str">
        <f t="shared" si="4"/>
        <v/>
      </c>
      <c r="S302" s="215"/>
    </row>
    <row r="303" spans="1:19" ht="15" customHeight="1" x14ac:dyDescent="0.25">
      <c r="A303" s="143"/>
      <c r="B303" s="144"/>
      <c r="C303" s="144"/>
      <c r="D303" s="144"/>
      <c r="E303" s="145"/>
      <c r="F303" s="144"/>
      <c r="G303" s="146"/>
      <c r="H303" s="146"/>
      <c r="I303" s="146"/>
      <c r="J303" s="146"/>
      <c r="K303" s="146"/>
      <c r="L303" s="213"/>
      <c r="M303" s="145"/>
      <c r="N303" s="144"/>
      <c r="O303" s="144"/>
      <c r="P303" s="144"/>
      <c r="Q303" s="213"/>
      <c r="R303" s="132" t="str">
        <f t="shared" si="4"/>
        <v/>
      </c>
      <c r="S303" s="215"/>
    </row>
    <row r="304" spans="1:19" ht="15" customHeight="1" x14ac:dyDescent="0.25">
      <c r="A304" s="143"/>
      <c r="B304" s="144"/>
      <c r="C304" s="144"/>
      <c r="D304" s="144"/>
      <c r="E304" s="145"/>
      <c r="F304" s="144"/>
      <c r="G304" s="146"/>
      <c r="H304" s="146"/>
      <c r="I304" s="146"/>
      <c r="J304" s="146"/>
      <c r="K304" s="146"/>
      <c r="L304" s="213"/>
      <c r="M304" s="145"/>
      <c r="N304" s="144"/>
      <c r="O304" s="144"/>
      <c r="P304" s="144"/>
      <c r="Q304" s="213"/>
      <c r="R304" s="132" t="str">
        <f t="shared" si="4"/>
        <v/>
      </c>
      <c r="S304" s="215"/>
    </row>
    <row r="305" spans="1:19" ht="15" customHeight="1" x14ac:dyDescent="0.25">
      <c r="A305" s="143"/>
      <c r="B305" s="144"/>
      <c r="C305" s="144"/>
      <c r="D305" s="144"/>
      <c r="E305" s="145"/>
      <c r="F305" s="144"/>
      <c r="G305" s="146"/>
      <c r="H305" s="146"/>
      <c r="I305" s="146"/>
      <c r="J305" s="146"/>
      <c r="K305" s="146"/>
      <c r="L305" s="213"/>
      <c r="M305" s="145"/>
      <c r="N305" s="144"/>
      <c r="O305" s="144"/>
      <c r="P305" s="144"/>
      <c r="Q305" s="213"/>
      <c r="R305" s="132" t="str">
        <f t="shared" si="4"/>
        <v/>
      </c>
      <c r="S305" s="215"/>
    </row>
    <row r="306" spans="1:19" ht="15" customHeight="1" x14ac:dyDescent="0.25">
      <c r="A306" s="143"/>
      <c r="B306" s="144"/>
      <c r="C306" s="144"/>
      <c r="D306" s="144"/>
      <c r="E306" s="145"/>
      <c r="F306" s="144"/>
      <c r="G306" s="146"/>
      <c r="H306" s="146"/>
      <c r="I306" s="146"/>
      <c r="J306" s="146"/>
      <c r="K306" s="146"/>
      <c r="L306" s="213"/>
      <c r="M306" s="145"/>
      <c r="N306" s="144"/>
      <c r="O306" s="144"/>
      <c r="P306" s="144"/>
      <c r="Q306" s="213"/>
      <c r="R306" s="132" t="str">
        <f t="shared" si="4"/>
        <v/>
      </c>
      <c r="S306" s="215"/>
    </row>
    <row r="307" spans="1:19" ht="15" customHeight="1" x14ac:dyDescent="0.25">
      <c r="A307" s="143"/>
      <c r="B307" s="144"/>
      <c r="C307" s="144"/>
      <c r="D307" s="144"/>
      <c r="E307" s="145"/>
      <c r="F307" s="144"/>
      <c r="G307" s="146"/>
      <c r="H307" s="146"/>
      <c r="I307" s="146"/>
      <c r="J307" s="146"/>
      <c r="K307" s="146"/>
      <c r="L307" s="213"/>
      <c r="M307" s="145"/>
      <c r="N307" s="144"/>
      <c r="O307" s="144"/>
      <c r="P307" s="144"/>
      <c r="Q307" s="213"/>
      <c r="R307" s="132" t="str">
        <f t="shared" si="4"/>
        <v/>
      </c>
      <c r="S307" s="215"/>
    </row>
    <row r="308" spans="1:19" ht="15" customHeight="1" x14ac:dyDescent="0.25">
      <c r="A308" s="143"/>
      <c r="B308" s="144"/>
      <c r="C308" s="144"/>
      <c r="D308" s="144"/>
      <c r="E308" s="145"/>
      <c r="F308" s="144"/>
      <c r="G308" s="146"/>
      <c r="H308" s="146"/>
      <c r="I308" s="146"/>
      <c r="J308" s="146"/>
      <c r="K308" s="146"/>
      <c r="L308" s="213"/>
      <c r="M308" s="145"/>
      <c r="N308" s="144"/>
      <c r="O308" s="144"/>
      <c r="P308" s="144"/>
      <c r="Q308" s="213"/>
      <c r="R308" s="132" t="str">
        <f t="shared" si="4"/>
        <v/>
      </c>
      <c r="S308" s="215"/>
    </row>
    <row r="309" spans="1:19" ht="15" customHeight="1" x14ac:dyDescent="0.25">
      <c r="A309" s="143"/>
      <c r="B309" s="144"/>
      <c r="C309" s="144"/>
      <c r="D309" s="144"/>
      <c r="E309" s="145"/>
      <c r="F309" s="144"/>
      <c r="G309" s="146"/>
      <c r="H309" s="146"/>
      <c r="I309" s="146"/>
      <c r="J309" s="146"/>
      <c r="K309" s="146"/>
      <c r="L309" s="213"/>
      <c r="M309" s="145"/>
      <c r="N309" s="144"/>
      <c r="O309" s="144"/>
      <c r="P309" s="144"/>
      <c r="Q309" s="213"/>
      <c r="R309" s="132" t="str">
        <f t="shared" si="4"/>
        <v/>
      </c>
      <c r="S309" s="215"/>
    </row>
    <row r="310" spans="1:19" ht="15" customHeight="1" x14ac:dyDescent="0.25">
      <c r="A310" s="143"/>
      <c r="B310" s="144"/>
      <c r="C310" s="144"/>
      <c r="D310" s="144"/>
      <c r="E310" s="145"/>
      <c r="F310" s="144"/>
      <c r="G310" s="146"/>
      <c r="H310" s="146"/>
      <c r="I310" s="146"/>
      <c r="J310" s="146"/>
      <c r="K310" s="146"/>
      <c r="L310" s="213"/>
      <c r="M310" s="145"/>
      <c r="N310" s="144"/>
      <c r="O310" s="144"/>
      <c r="P310" s="144"/>
      <c r="Q310" s="213"/>
      <c r="R310" s="132" t="str">
        <f t="shared" si="4"/>
        <v/>
      </c>
      <c r="S310" s="215"/>
    </row>
    <row r="311" spans="1:19" ht="15" customHeight="1" x14ac:dyDescent="0.25">
      <c r="A311" s="143"/>
      <c r="B311" s="144"/>
      <c r="C311" s="144"/>
      <c r="D311" s="144"/>
      <c r="E311" s="145"/>
      <c r="F311" s="144"/>
      <c r="G311" s="146"/>
      <c r="H311" s="146"/>
      <c r="I311" s="146"/>
      <c r="J311" s="146"/>
      <c r="K311" s="146"/>
      <c r="L311" s="213"/>
      <c r="M311" s="145"/>
      <c r="N311" s="144"/>
      <c r="O311" s="144"/>
      <c r="P311" s="144"/>
      <c r="Q311" s="213"/>
      <c r="R311" s="132" t="str">
        <f t="shared" si="4"/>
        <v/>
      </c>
      <c r="S311" s="215"/>
    </row>
    <row r="312" spans="1:19" ht="15" customHeight="1" x14ac:dyDescent="0.25">
      <c r="A312" s="143"/>
      <c r="B312" s="144"/>
      <c r="C312" s="144"/>
      <c r="D312" s="144"/>
      <c r="E312" s="145"/>
      <c r="F312" s="144"/>
      <c r="G312" s="146"/>
      <c r="H312" s="146"/>
      <c r="I312" s="146"/>
      <c r="J312" s="146"/>
      <c r="K312" s="146"/>
      <c r="L312" s="213"/>
      <c r="M312" s="145"/>
      <c r="N312" s="144"/>
      <c r="O312" s="144"/>
      <c r="P312" s="144"/>
      <c r="Q312" s="213"/>
      <c r="R312" s="132" t="str">
        <f t="shared" si="4"/>
        <v/>
      </c>
      <c r="S312" s="215"/>
    </row>
    <row r="313" spans="1:19" ht="15" customHeight="1" x14ac:dyDescent="0.25">
      <c r="A313" s="143"/>
      <c r="B313" s="144"/>
      <c r="C313" s="144"/>
      <c r="D313" s="144"/>
      <c r="E313" s="145"/>
      <c r="F313" s="144"/>
      <c r="G313" s="146"/>
      <c r="H313" s="146"/>
      <c r="I313" s="146"/>
      <c r="J313" s="146"/>
      <c r="K313" s="146"/>
      <c r="L313" s="213"/>
      <c r="M313" s="145"/>
      <c r="N313" s="144"/>
      <c r="O313" s="144"/>
      <c r="P313" s="144"/>
      <c r="Q313" s="213"/>
      <c r="R313" s="132" t="str">
        <f t="shared" si="4"/>
        <v/>
      </c>
      <c r="S313" s="215"/>
    </row>
    <row r="314" spans="1:19" ht="15" customHeight="1" x14ac:dyDescent="0.25">
      <c r="A314" s="143"/>
      <c r="B314" s="144"/>
      <c r="C314" s="144"/>
      <c r="D314" s="144"/>
      <c r="E314" s="145"/>
      <c r="F314" s="144"/>
      <c r="G314" s="146"/>
      <c r="H314" s="146"/>
      <c r="I314" s="146"/>
      <c r="J314" s="146"/>
      <c r="K314" s="146"/>
      <c r="L314" s="213"/>
      <c r="M314" s="145"/>
      <c r="N314" s="144"/>
      <c r="O314" s="144"/>
      <c r="P314" s="144"/>
      <c r="Q314" s="213"/>
      <c r="R314" s="132" t="str">
        <f t="shared" si="4"/>
        <v/>
      </c>
      <c r="S314" s="215"/>
    </row>
    <row r="315" spans="1:19" ht="15" customHeight="1" x14ac:dyDescent="0.25">
      <c r="A315" s="143"/>
      <c r="B315" s="144"/>
      <c r="C315" s="144"/>
      <c r="D315" s="144"/>
      <c r="E315" s="145"/>
      <c r="F315" s="144"/>
      <c r="G315" s="146"/>
      <c r="H315" s="146"/>
      <c r="I315" s="146"/>
      <c r="J315" s="146"/>
      <c r="K315" s="146"/>
      <c r="L315" s="213"/>
      <c r="M315" s="145"/>
      <c r="N315" s="144"/>
      <c r="O315" s="144"/>
      <c r="P315" s="144"/>
      <c r="Q315" s="213"/>
      <c r="R315" s="132" t="str">
        <f t="shared" si="4"/>
        <v/>
      </c>
      <c r="S315" s="215"/>
    </row>
    <row r="316" spans="1:19" ht="15" customHeight="1" x14ac:dyDescent="0.25">
      <c r="A316" s="143"/>
      <c r="B316" s="144"/>
      <c r="C316" s="144"/>
      <c r="D316" s="144"/>
      <c r="E316" s="145"/>
      <c r="F316" s="144"/>
      <c r="G316" s="146"/>
      <c r="H316" s="146"/>
      <c r="I316" s="146"/>
      <c r="J316" s="146"/>
      <c r="K316" s="146"/>
      <c r="L316" s="213"/>
      <c r="M316" s="145"/>
      <c r="N316" s="144"/>
      <c r="O316" s="144"/>
      <c r="P316" s="144"/>
      <c r="Q316" s="213"/>
      <c r="R316" s="132" t="str">
        <f t="shared" si="4"/>
        <v/>
      </c>
      <c r="S316" s="215"/>
    </row>
    <row r="317" spans="1:19" ht="15" customHeight="1" x14ac:dyDescent="0.25">
      <c r="A317" s="143"/>
      <c r="B317" s="144"/>
      <c r="C317" s="144"/>
      <c r="D317" s="144"/>
      <c r="E317" s="145"/>
      <c r="F317" s="144"/>
      <c r="G317" s="146"/>
      <c r="H317" s="146"/>
      <c r="I317" s="146"/>
      <c r="J317" s="146"/>
      <c r="K317" s="146"/>
      <c r="L317" s="213"/>
      <c r="M317" s="145"/>
      <c r="N317" s="144"/>
      <c r="O317" s="144"/>
      <c r="P317" s="144"/>
      <c r="Q317" s="213"/>
      <c r="R317" s="132" t="str">
        <f t="shared" si="4"/>
        <v/>
      </c>
      <c r="S317" s="215"/>
    </row>
    <row r="318" spans="1:19" ht="15" customHeight="1" x14ac:dyDescent="0.25">
      <c r="A318" s="143"/>
      <c r="B318" s="144"/>
      <c r="C318" s="144"/>
      <c r="D318" s="144"/>
      <c r="E318" s="145"/>
      <c r="F318" s="144"/>
      <c r="G318" s="146"/>
      <c r="H318" s="146"/>
      <c r="I318" s="146"/>
      <c r="J318" s="146"/>
      <c r="K318" s="146"/>
      <c r="L318" s="213"/>
      <c r="M318" s="145"/>
      <c r="N318" s="144"/>
      <c r="O318" s="144"/>
      <c r="P318" s="144"/>
      <c r="Q318" s="213"/>
      <c r="R318" s="132" t="str">
        <f t="shared" si="4"/>
        <v/>
      </c>
      <c r="S318" s="215"/>
    </row>
    <row r="319" spans="1:19" ht="15" customHeight="1" x14ac:dyDescent="0.25">
      <c r="A319" s="143"/>
      <c r="B319" s="144"/>
      <c r="C319" s="144"/>
      <c r="D319" s="144"/>
      <c r="E319" s="145"/>
      <c r="F319" s="144"/>
      <c r="G319" s="146"/>
      <c r="H319" s="146"/>
      <c r="I319" s="146"/>
      <c r="J319" s="146"/>
      <c r="K319" s="146"/>
      <c r="L319" s="213"/>
      <c r="M319" s="145"/>
      <c r="N319" s="144"/>
      <c r="O319" s="144"/>
      <c r="P319" s="144"/>
      <c r="Q319" s="213"/>
      <c r="R319" s="132" t="str">
        <f t="shared" si="4"/>
        <v/>
      </c>
      <c r="S319" s="215"/>
    </row>
    <row r="320" spans="1:19" ht="15" customHeight="1" x14ac:dyDescent="0.25">
      <c r="A320" s="143"/>
      <c r="B320" s="144"/>
      <c r="C320" s="144"/>
      <c r="D320" s="144"/>
      <c r="E320" s="145"/>
      <c r="F320" s="144"/>
      <c r="G320" s="146"/>
      <c r="H320" s="146"/>
      <c r="I320" s="146"/>
      <c r="J320" s="146"/>
      <c r="K320" s="146"/>
      <c r="L320" s="213"/>
      <c r="M320" s="145"/>
      <c r="N320" s="144"/>
      <c r="O320" s="144"/>
      <c r="P320" s="144"/>
      <c r="Q320" s="213"/>
      <c r="R320" s="132" t="str">
        <f t="shared" si="4"/>
        <v/>
      </c>
      <c r="S320" s="215"/>
    </row>
    <row r="321" spans="1:19" ht="15" customHeight="1" x14ac:dyDescent="0.25">
      <c r="A321" s="143"/>
      <c r="B321" s="144"/>
      <c r="C321" s="144"/>
      <c r="D321" s="144"/>
      <c r="E321" s="145"/>
      <c r="F321" s="144"/>
      <c r="G321" s="146"/>
      <c r="H321" s="146"/>
      <c r="I321" s="146"/>
      <c r="J321" s="146"/>
      <c r="K321" s="146"/>
      <c r="L321" s="213"/>
      <c r="M321" s="145"/>
      <c r="N321" s="144"/>
      <c r="O321" s="144"/>
      <c r="P321" s="144"/>
      <c r="Q321" s="213"/>
      <c r="R321" s="132" t="str">
        <f t="shared" si="4"/>
        <v/>
      </c>
      <c r="S321" s="215"/>
    </row>
    <row r="322" spans="1:19" ht="15" customHeight="1" x14ac:dyDescent="0.25">
      <c r="A322" s="143"/>
      <c r="B322" s="144"/>
      <c r="C322" s="144"/>
      <c r="D322" s="144"/>
      <c r="E322" s="145"/>
      <c r="F322" s="144"/>
      <c r="G322" s="146"/>
      <c r="H322" s="146"/>
      <c r="I322" s="146"/>
      <c r="J322" s="146"/>
      <c r="K322" s="146"/>
      <c r="L322" s="213"/>
      <c r="M322" s="145"/>
      <c r="N322" s="144"/>
      <c r="O322" s="144"/>
      <c r="P322" s="144"/>
      <c r="Q322" s="213"/>
      <c r="R322" s="132" t="str">
        <f t="shared" si="4"/>
        <v/>
      </c>
      <c r="S322" s="215"/>
    </row>
    <row r="323" spans="1:19" ht="15" customHeight="1" x14ac:dyDescent="0.25">
      <c r="A323" s="143"/>
      <c r="B323" s="144"/>
      <c r="C323" s="144"/>
      <c r="D323" s="144"/>
      <c r="E323" s="145"/>
      <c r="F323" s="144"/>
      <c r="G323" s="146"/>
      <c r="H323" s="146"/>
      <c r="I323" s="146"/>
      <c r="J323" s="146"/>
      <c r="K323" s="146"/>
      <c r="L323" s="213"/>
      <c r="M323" s="145"/>
      <c r="N323" s="144"/>
      <c r="O323" s="144"/>
      <c r="P323" s="144"/>
      <c r="Q323" s="213"/>
      <c r="R323" s="132" t="str">
        <f t="shared" si="4"/>
        <v/>
      </c>
      <c r="S323" s="215"/>
    </row>
    <row r="324" spans="1:19" ht="15" customHeight="1" x14ac:dyDescent="0.25">
      <c r="A324" s="143"/>
      <c r="B324" s="144"/>
      <c r="C324" s="144"/>
      <c r="D324" s="144"/>
      <c r="E324" s="145"/>
      <c r="F324" s="144"/>
      <c r="G324" s="146"/>
      <c r="H324" s="146"/>
      <c r="I324" s="146"/>
      <c r="J324" s="146"/>
      <c r="K324" s="146"/>
      <c r="L324" s="213"/>
      <c r="M324" s="145"/>
      <c r="N324" s="144"/>
      <c r="O324" s="144"/>
      <c r="P324" s="144"/>
      <c r="Q324" s="213"/>
      <c r="R324" s="132" t="str">
        <f t="shared" si="4"/>
        <v/>
      </c>
      <c r="S324" s="215"/>
    </row>
    <row r="325" spans="1:19" ht="15" customHeight="1" x14ac:dyDescent="0.25">
      <c r="A325" s="143"/>
      <c r="B325" s="144"/>
      <c r="C325" s="144"/>
      <c r="D325" s="144"/>
      <c r="E325" s="145"/>
      <c r="F325" s="144"/>
      <c r="G325" s="146"/>
      <c r="H325" s="146"/>
      <c r="I325" s="146"/>
      <c r="J325" s="146"/>
      <c r="K325" s="146"/>
      <c r="L325" s="213"/>
      <c r="M325" s="145"/>
      <c r="N325" s="144"/>
      <c r="O325" s="144"/>
      <c r="P325" s="144"/>
      <c r="Q325" s="213"/>
      <c r="R325" s="132" t="str">
        <f t="shared" ref="R325:R388" si="5">IF(A325="","",IF(AND(N325="Yes",O325="Yes",Q325&lt;&gt;"",S325&lt;&gt;"",Q325&gt;=S325),0,SUM(H325:K325)))</f>
        <v/>
      </c>
      <c r="S325" s="215"/>
    </row>
    <row r="326" spans="1:19" ht="15" customHeight="1" x14ac:dyDescent="0.25">
      <c r="A326" s="143"/>
      <c r="B326" s="144"/>
      <c r="C326" s="144"/>
      <c r="D326" s="144"/>
      <c r="E326" s="145"/>
      <c r="F326" s="144"/>
      <c r="G326" s="146"/>
      <c r="H326" s="146"/>
      <c r="I326" s="146"/>
      <c r="J326" s="146"/>
      <c r="K326" s="146"/>
      <c r="L326" s="213"/>
      <c r="M326" s="145"/>
      <c r="N326" s="144"/>
      <c r="O326" s="144"/>
      <c r="P326" s="144"/>
      <c r="Q326" s="213"/>
      <c r="R326" s="132" t="str">
        <f t="shared" si="5"/>
        <v/>
      </c>
      <c r="S326" s="215"/>
    </row>
    <row r="327" spans="1:19" ht="15" customHeight="1" x14ac:dyDescent="0.25">
      <c r="A327" s="143"/>
      <c r="B327" s="144"/>
      <c r="C327" s="144"/>
      <c r="D327" s="144"/>
      <c r="E327" s="145"/>
      <c r="F327" s="144"/>
      <c r="G327" s="146"/>
      <c r="H327" s="146"/>
      <c r="I327" s="146"/>
      <c r="J327" s="146"/>
      <c r="K327" s="146"/>
      <c r="L327" s="213"/>
      <c r="M327" s="145"/>
      <c r="N327" s="144"/>
      <c r="O327" s="144"/>
      <c r="P327" s="144"/>
      <c r="Q327" s="213"/>
      <c r="R327" s="132" t="str">
        <f t="shared" si="5"/>
        <v/>
      </c>
      <c r="S327" s="215"/>
    </row>
    <row r="328" spans="1:19" ht="15" customHeight="1" x14ac:dyDescent="0.25">
      <c r="A328" s="143"/>
      <c r="B328" s="144"/>
      <c r="C328" s="144"/>
      <c r="D328" s="144"/>
      <c r="E328" s="145"/>
      <c r="F328" s="144"/>
      <c r="G328" s="146"/>
      <c r="H328" s="146"/>
      <c r="I328" s="146"/>
      <c r="J328" s="146"/>
      <c r="K328" s="146"/>
      <c r="L328" s="213"/>
      <c r="M328" s="145"/>
      <c r="N328" s="144"/>
      <c r="O328" s="144"/>
      <c r="P328" s="144"/>
      <c r="Q328" s="213"/>
      <c r="R328" s="132" t="str">
        <f t="shared" si="5"/>
        <v/>
      </c>
      <c r="S328" s="215"/>
    </row>
    <row r="329" spans="1:19" ht="15" customHeight="1" x14ac:dyDescent="0.25">
      <c r="A329" s="143"/>
      <c r="B329" s="144"/>
      <c r="C329" s="144"/>
      <c r="D329" s="144"/>
      <c r="E329" s="145"/>
      <c r="F329" s="144"/>
      <c r="G329" s="146"/>
      <c r="H329" s="146"/>
      <c r="I329" s="146"/>
      <c r="J329" s="146"/>
      <c r="K329" s="146"/>
      <c r="L329" s="213"/>
      <c r="M329" s="145"/>
      <c r="N329" s="144"/>
      <c r="O329" s="144"/>
      <c r="P329" s="144"/>
      <c r="Q329" s="213"/>
      <c r="R329" s="132" t="str">
        <f t="shared" si="5"/>
        <v/>
      </c>
      <c r="S329" s="215"/>
    </row>
    <row r="330" spans="1:19" ht="15" customHeight="1" x14ac:dyDescent="0.25">
      <c r="A330" s="143"/>
      <c r="B330" s="144"/>
      <c r="C330" s="144"/>
      <c r="D330" s="144"/>
      <c r="E330" s="145"/>
      <c r="F330" s="144"/>
      <c r="G330" s="146"/>
      <c r="H330" s="146"/>
      <c r="I330" s="146"/>
      <c r="J330" s="146"/>
      <c r="K330" s="146"/>
      <c r="L330" s="213"/>
      <c r="M330" s="145"/>
      <c r="N330" s="144"/>
      <c r="O330" s="144"/>
      <c r="P330" s="144"/>
      <c r="Q330" s="213"/>
      <c r="R330" s="132" t="str">
        <f t="shared" si="5"/>
        <v/>
      </c>
      <c r="S330" s="215"/>
    </row>
    <row r="331" spans="1:19" ht="15" customHeight="1" x14ac:dyDescent="0.25">
      <c r="A331" s="143"/>
      <c r="B331" s="144"/>
      <c r="C331" s="144"/>
      <c r="D331" s="144"/>
      <c r="E331" s="145"/>
      <c r="F331" s="144"/>
      <c r="G331" s="146"/>
      <c r="H331" s="146"/>
      <c r="I331" s="146"/>
      <c r="J331" s="146"/>
      <c r="K331" s="146"/>
      <c r="L331" s="213"/>
      <c r="M331" s="145"/>
      <c r="N331" s="144"/>
      <c r="O331" s="144"/>
      <c r="P331" s="144"/>
      <c r="Q331" s="213"/>
      <c r="R331" s="132" t="str">
        <f t="shared" si="5"/>
        <v/>
      </c>
      <c r="S331" s="215"/>
    </row>
    <row r="332" spans="1:19" ht="15" customHeight="1" x14ac:dyDescent="0.25">
      <c r="A332" s="143"/>
      <c r="B332" s="144"/>
      <c r="C332" s="144"/>
      <c r="D332" s="144"/>
      <c r="E332" s="145"/>
      <c r="F332" s="144"/>
      <c r="G332" s="146"/>
      <c r="H332" s="146"/>
      <c r="I332" s="146"/>
      <c r="J332" s="146"/>
      <c r="K332" s="146"/>
      <c r="L332" s="213"/>
      <c r="M332" s="145"/>
      <c r="N332" s="144"/>
      <c r="O332" s="144"/>
      <c r="P332" s="144"/>
      <c r="Q332" s="213"/>
      <c r="R332" s="132" t="str">
        <f t="shared" si="5"/>
        <v/>
      </c>
      <c r="S332" s="215"/>
    </row>
    <row r="333" spans="1:19" ht="15" customHeight="1" x14ac:dyDescent="0.25">
      <c r="A333" s="143"/>
      <c r="B333" s="144"/>
      <c r="C333" s="144"/>
      <c r="D333" s="144"/>
      <c r="E333" s="145"/>
      <c r="F333" s="144"/>
      <c r="G333" s="146"/>
      <c r="H333" s="146"/>
      <c r="I333" s="146"/>
      <c r="J333" s="146"/>
      <c r="K333" s="146"/>
      <c r="L333" s="213"/>
      <c r="M333" s="145"/>
      <c r="N333" s="144"/>
      <c r="O333" s="144"/>
      <c r="P333" s="144"/>
      <c r="Q333" s="213"/>
      <c r="R333" s="132" t="str">
        <f t="shared" si="5"/>
        <v/>
      </c>
      <c r="S333" s="215"/>
    </row>
    <row r="334" spans="1:19" ht="15" customHeight="1" x14ac:dyDescent="0.25">
      <c r="A334" s="143"/>
      <c r="B334" s="144"/>
      <c r="C334" s="144"/>
      <c r="D334" s="144"/>
      <c r="E334" s="145"/>
      <c r="F334" s="144"/>
      <c r="G334" s="146"/>
      <c r="H334" s="146"/>
      <c r="I334" s="146"/>
      <c r="J334" s="146"/>
      <c r="K334" s="146"/>
      <c r="L334" s="213"/>
      <c r="M334" s="145"/>
      <c r="N334" s="144"/>
      <c r="O334" s="144"/>
      <c r="P334" s="144"/>
      <c r="Q334" s="213"/>
      <c r="R334" s="132" t="str">
        <f t="shared" si="5"/>
        <v/>
      </c>
      <c r="S334" s="215"/>
    </row>
    <row r="335" spans="1:19" ht="15" customHeight="1" x14ac:dyDescent="0.25">
      <c r="A335" s="143"/>
      <c r="B335" s="144"/>
      <c r="C335" s="144"/>
      <c r="D335" s="144"/>
      <c r="E335" s="145"/>
      <c r="F335" s="144"/>
      <c r="G335" s="146"/>
      <c r="H335" s="146"/>
      <c r="I335" s="146"/>
      <c r="J335" s="146"/>
      <c r="K335" s="146"/>
      <c r="L335" s="213"/>
      <c r="M335" s="145"/>
      <c r="N335" s="144"/>
      <c r="O335" s="144"/>
      <c r="P335" s="144"/>
      <c r="Q335" s="213"/>
      <c r="R335" s="132" t="str">
        <f t="shared" si="5"/>
        <v/>
      </c>
      <c r="S335" s="215"/>
    </row>
    <row r="336" spans="1:19" ht="15" customHeight="1" x14ac:dyDescent="0.25">
      <c r="A336" s="143"/>
      <c r="B336" s="144"/>
      <c r="C336" s="144"/>
      <c r="D336" s="144"/>
      <c r="E336" s="145"/>
      <c r="F336" s="144"/>
      <c r="G336" s="146"/>
      <c r="H336" s="146"/>
      <c r="I336" s="146"/>
      <c r="J336" s="146"/>
      <c r="K336" s="146"/>
      <c r="L336" s="213"/>
      <c r="M336" s="145"/>
      <c r="N336" s="144"/>
      <c r="O336" s="144"/>
      <c r="P336" s="144"/>
      <c r="Q336" s="213"/>
      <c r="R336" s="132" t="str">
        <f t="shared" si="5"/>
        <v/>
      </c>
      <c r="S336" s="215"/>
    </row>
    <row r="337" spans="1:19" ht="15" customHeight="1" x14ac:dyDescent="0.25">
      <c r="A337" s="143"/>
      <c r="B337" s="144"/>
      <c r="C337" s="144"/>
      <c r="D337" s="144"/>
      <c r="E337" s="145"/>
      <c r="F337" s="144"/>
      <c r="G337" s="146"/>
      <c r="H337" s="146"/>
      <c r="I337" s="146"/>
      <c r="J337" s="146"/>
      <c r="K337" s="146"/>
      <c r="L337" s="213"/>
      <c r="M337" s="145"/>
      <c r="N337" s="144"/>
      <c r="O337" s="144"/>
      <c r="P337" s="144"/>
      <c r="Q337" s="213"/>
      <c r="R337" s="132" t="str">
        <f t="shared" si="5"/>
        <v/>
      </c>
      <c r="S337" s="215"/>
    </row>
    <row r="338" spans="1:19" ht="15" customHeight="1" x14ac:dyDescent="0.25">
      <c r="A338" s="143"/>
      <c r="B338" s="144"/>
      <c r="C338" s="144"/>
      <c r="D338" s="144"/>
      <c r="E338" s="145"/>
      <c r="F338" s="144"/>
      <c r="G338" s="146"/>
      <c r="H338" s="146"/>
      <c r="I338" s="146"/>
      <c r="J338" s="146"/>
      <c r="K338" s="146"/>
      <c r="L338" s="213"/>
      <c r="M338" s="145"/>
      <c r="N338" s="144"/>
      <c r="O338" s="144"/>
      <c r="P338" s="144"/>
      <c r="Q338" s="213"/>
      <c r="R338" s="132" t="str">
        <f t="shared" si="5"/>
        <v/>
      </c>
      <c r="S338" s="215"/>
    </row>
    <row r="339" spans="1:19" ht="15" customHeight="1" x14ac:dyDescent="0.25">
      <c r="A339" s="143"/>
      <c r="B339" s="144"/>
      <c r="C339" s="144"/>
      <c r="D339" s="144"/>
      <c r="E339" s="145"/>
      <c r="F339" s="144"/>
      <c r="G339" s="146"/>
      <c r="H339" s="146"/>
      <c r="I339" s="146"/>
      <c r="J339" s="146"/>
      <c r="K339" s="146"/>
      <c r="L339" s="213"/>
      <c r="M339" s="145"/>
      <c r="N339" s="144"/>
      <c r="O339" s="144"/>
      <c r="P339" s="144"/>
      <c r="Q339" s="213"/>
      <c r="R339" s="132" t="str">
        <f t="shared" si="5"/>
        <v/>
      </c>
      <c r="S339" s="215"/>
    </row>
    <row r="340" spans="1:19" ht="15" customHeight="1" x14ac:dyDescent="0.25">
      <c r="A340" s="143"/>
      <c r="B340" s="144"/>
      <c r="C340" s="144"/>
      <c r="D340" s="144"/>
      <c r="E340" s="145"/>
      <c r="F340" s="144"/>
      <c r="G340" s="146"/>
      <c r="H340" s="146"/>
      <c r="I340" s="146"/>
      <c r="J340" s="146"/>
      <c r="K340" s="146"/>
      <c r="L340" s="213"/>
      <c r="M340" s="145"/>
      <c r="N340" s="144"/>
      <c r="O340" s="144"/>
      <c r="P340" s="144"/>
      <c r="Q340" s="213"/>
      <c r="R340" s="132" t="str">
        <f t="shared" si="5"/>
        <v/>
      </c>
      <c r="S340" s="215"/>
    </row>
    <row r="341" spans="1:19" ht="15" customHeight="1" x14ac:dyDescent="0.25">
      <c r="A341" s="143"/>
      <c r="B341" s="144"/>
      <c r="C341" s="144"/>
      <c r="D341" s="144"/>
      <c r="E341" s="145"/>
      <c r="F341" s="144"/>
      <c r="G341" s="146"/>
      <c r="H341" s="146"/>
      <c r="I341" s="146"/>
      <c r="J341" s="146"/>
      <c r="K341" s="146"/>
      <c r="L341" s="213"/>
      <c r="M341" s="145"/>
      <c r="N341" s="144"/>
      <c r="O341" s="144"/>
      <c r="P341" s="144"/>
      <c r="Q341" s="213"/>
      <c r="R341" s="132" t="str">
        <f t="shared" si="5"/>
        <v/>
      </c>
      <c r="S341" s="215"/>
    </row>
    <row r="342" spans="1:19" ht="15" customHeight="1" x14ac:dyDescent="0.25">
      <c r="A342" s="143"/>
      <c r="B342" s="144"/>
      <c r="C342" s="144"/>
      <c r="D342" s="144"/>
      <c r="E342" s="145"/>
      <c r="F342" s="144"/>
      <c r="G342" s="146"/>
      <c r="H342" s="146"/>
      <c r="I342" s="146"/>
      <c r="J342" s="146"/>
      <c r="K342" s="146"/>
      <c r="L342" s="213"/>
      <c r="M342" s="145"/>
      <c r="N342" s="144"/>
      <c r="O342" s="144"/>
      <c r="P342" s="144"/>
      <c r="Q342" s="213"/>
      <c r="R342" s="132" t="str">
        <f t="shared" si="5"/>
        <v/>
      </c>
      <c r="S342" s="215"/>
    </row>
    <row r="343" spans="1:19" ht="15" customHeight="1" x14ac:dyDescent="0.25">
      <c r="A343" s="143"/>
      <c r="B343" s="144"/>
      <c r="C343" s="144"/>
      <c r="D343" s="144"/>
      <c r="E343" s="145"/>
      <c r="F343" s="144"/>
      <c r="G343" s="146"/>
      <c r="H343" s="146"/>
      <c r="I343" s="146"/>
      <c r="J343" s="146"/>
      <c r="K343" s="146"/>
      <c r="L343" s="213"/>
      <c r="M343" s="145"/>
      <c r="N343" s="144"/>
      <c r="O343" s="144"/>
      <c r="P343" s="144"/>
      <c r="Q343" s="213"/>
      <c r="R343" s="132" t="str">
        <f t="shared" si="5"/>
        <v/>
      </c>
      <c r="S343" s="215"/>
    </row>
    <row r="344" spans="1:19" ht="15" customHeight="1" x14ac:dyDescent="0.25">
      <c r="A344" s="143"/>
      <c r="B344" s="144"/>
      <c r="C344" s="144"/>
      <c r="D344" s="144"/>
      <c r="E344" s="145"/>
      <c r="F344" s="144"/>
      <c r="G344" s="146"/>
      <c r="H344" s="146"/>
      <c r="I344" s="146"/>
      <c r="J344" s="146"/>
      <c r="K344" s="146"/>
      <c r="L344" s="213"/>
      <c r="M344" s="145"/>
      <c r="N344" s="144"/>
      <c r="O344" s="144"/>
      <c r="P344" s="144"/>
      <c r="Q344" s="213"/>
      <c r="R344" s="132" t="str">
        <f t="shared" si="5"/>
        <v/>
      </c>
      <c r="S344" s="215"/>
    </row>
    <row r="345" spans="1:19" ht="15" customHeight="1" x14ac:dyDescent="0.25">
      <c r="A345" s="143"/>
      <c r="B345" s="144"/>
      <c r="C345" s="144"/>
      <c r="D345" s="144"/>
      <c r="E345" s="145"/>
      <c r="F345" s="144"/>
      <c r="G345" s="146"/>
      <c r="H345" s="146"/>
      <c r="I345" s="146"/>
      <c r="J345" s="146"/>
      <c r="K345" s="146"/>
      <c r="L345" s="213"/>
      <c r="M345" s="145"/>
      <c r="N345" s="144"/>
      <c r="O345" s="144"/>
      <c r="P345" s="144"/>
      <c r="Q345" s="213"/>
      <c r="R345" s="132" t="str">
        <f t="shared" si="5"/>
        <v/>
      </c>
      <c r="S345" s="215"/>
    </row>
    <row r="346" spans="1:19" ht="15" customHeight="1" x14ac:dyDescent="0.25">
      <c r="A346" s="143"/>
      <c r="B346" s="144"/>
      <c r="C346" s="144"/>
      <c r="D346" s="144"/>
      <c r="E346" s="145"/>
      <c r="F346" s="144"/>
      <c r="G346" s="146"/>
      <c r="H346" s="146"/>
      <c r="I346" s="146"/>
      <c r="J346" s="146"/>
      <c r="K346" s="146"/>
      <c r="L346" s="213"/>
      <c r="M346" s="145"/>
      <c r="N346" s="144"/>
      <c r="O346" s="144"/>
      <c r="P346" s="144"/>
      <c r="Q346" s="213"/>
      <c r="R346" s="132" t="str">
        <f t="shared" si="5"/>
        <v/>
      </c>
      <c r="S346" s="215"/>
    </row>
    <row r="347" spans="1:19" ht="15" customHeight="1" x14ac:dyDescent="0.25">
      <c r="A347" s="143"/>
      <c r="B347" s="144"/>
      <c r="C347" s="144"/>
      <c r="D347" s="144"/>
      <c r="E347" s="145"/>
      <c r="F347" s="144"/>
      <c r="G347" s="146"/>
      <c r="H347" s="146"/>
      <c r="I347" s="146"/>
      <c r="J347" s="146"/>
      <c r="K347" s="146"/>
      <c r="L347" s="213"/>
      <c r="M347" s="145"/>
      <c r="N347" s="144"/>
      <c r="O347" s="144"/>
      <c r="P347" s="144"/>
      <c r="Q347" s="213"/>
      <c r="R347" s="132" t="str">
        <f t="shared" si="5"/>
        <v/>
      </c>
      <c r="S347" s="215"/>
    </row>
    <row r="348" spans="1:19" ht="15" customHeight="1" x14ac:dyDescent="0.25">
      <c r="A348" s="143"/>
      <c r="B348" s="144"/>
      <c r="C348" s="144"/>
      <c r="D348" s="144"/>
      <c r="E348" s="145"/>
      <c r="F348" s="144"/>
      <c r="G348" s="146"/>
      <c r="H348" s="146"/>
      <c r="I348" s="146"/>
      <c r="J348" s="146"/>
      <c r="K348" s="146"/>
      <c r="L348" s="213"/>
      <c r="M348" s="145"/>
      <c r="N348" s="144"/>
      <c r="O348" s="144"/>
      <c r="P348" s="144"/>
      <c r="Q348" s="213"/>
      <c r="R348" s="132" t="str">
        <f t="shared" si="5"/>
        <v/>
      </c>
      <c r="S348" s="215"/>
    </row>
    <row r="349" spans="1:19" ht="15" customHeight="1" x14ac:dyDescent="0.25">
      <c r="A349" s="143"/>
      <c r="B349" s="144"/>
      <c r="C349" s="144"/>
      <c r="D349" s="144"/>
      <c r="E349" s="145"/>
      <c r="F349" s="144"/>
      <c r="G349" s="146"/>
      <c r="H349" s="146"/>
      <c r="I349" s="146"/>
      <c r="J349" s="146"/>
      <c r="K349" s="146"/>
      <c r="L349" s="213"/>
      <c r="M349" s="145"/>
      <c r="N349" s="144"/>
      <c r="O349" s="144"/>
      <c r="P349" s="144"/>
      <c r="Q349" s="213"/>
      <c r="R349" s="132" t="str">
        <f t="shared" si="5"/>
        <v/>
      </c>
      <c r="S349" s="215"/>
    </row>
    <row r="350" spans="1:19" ht="15" customHeight="1" x14ac:dyDescent="0.25">
      <c r="A350" s="143"/>
      <c r="B350" s="144"/>
      <c r="C350" s="144"/>
      <c r="D350" s="144"/>
      <c r="E350" s="145"/>
      <c r="F350" s="144"/>
      <c r="G350" s="146"/>
      <c r="H350" s="146"/>
      <c r="I350" s="146"/>
      <c r="J350" s="146"/>
      <c r="K350" s="146"/>
      <c r="L350" s="213"/>
      <c r="M350" s="145"/>
      <c r="N350" s="144"/>
      <c r="O350" s="144"/>
      <c r="P350" s="144"/>
      <c r="Q350" s="213"/>
      <c r="R350" s="132" t="str">
        <f t="shared" si="5"/>
        <v/>
      </c>
      <c r="S350" s="215"/>
    </row>
    <row r="351" spans="1:19" ht="15" customHeight="1" x14ac:dyDescent="0.25">
      <c r="A351" s="143"/>
      <c r="B351" s="144"/>
      <c r="C351" s="144"/>
      <c r="D351" s="144"/>
      <c r="E351" s="145"/>
      <c r="F351" s="144"/>
      <c r="G351" s="146"/>
      <c r="H351" s="146"/>
      <c r="I351" s="146"/>
      <c r="J351" s="146"/>
      <c r="K351" s="146"/>
      <c r="L351" s="213"/>
      <c r="M351" s="145"/>
      <c r="N351" s="144"/>
      <c r="O351" s="144"/>
      <c r="P351" s="144"/>
      <c r="Q351" s="213"/>
      <c r="R351" s="132" t="str">
        <f t="shared" si="5"/>
        <v/>
      </c>
      <c r="S351" s="215"/>
    </row>
    <row r="352" spans="1:19" ht="15" customHeight="1" x14ac:dyDescent="0.25">
      <c r="A352" s="143"/>
      <c r="B352" s="144"/>
      <c r="C352" s="144"/>
      <c r="D352" s="144"/>
      <c r="E352" s="145"/>
      <c r="F352" s="144"/>
      <c r="G352" s="146"/>
      <c r="H352" s="146"/>
      <c r="I352" s="146"/>
      <c r="J352" s="146"/>
      <c r="K352" s="146"/>
      <c r="L352" s="213"/>
      <c r="M352" s="145"/>
      <c r="N352" s="144"/>
      <c r="O352" s="144"/>
      <c r="P352" s="144"/>
      <c r="Q352" s="213"/>
      <c r="R352" s="132" t="str">
        <f t="shared" si="5"/>
        <v/>
      </c>
      <c r="S352" s="215"/>
    </row>
    <row r="353" spans="1:19" ht="15" customHeight="1" x14ac:dyDescent="0.25">
      <c r="A353" s="143"/>
      <c r="B353" s="144"/>
      <c r="C353" s="144"/>
      <c r="D353" s="144"/>
      <c r="E353" s="145"/>
      <c r="F353" s="144"/>
      <c r="G353" s="146"/>
      <c r="H353" s="146"/>
      <c r="I353" s="146"/>
      <c r="J353" s="146"/>
      <c r="K353" s="146"/>
      <c r="L353" s="213"/>
      <c r="M353" s="145"/>
      <c r="N353" s="144"/>
      <c r="O353" s="144"/>
      <c r="P353" s="144"/>
      <c r="Q353" s="213"/>
      <c r="R353" s="132" t="str">
        <f t="shared" si="5"/>
        <v/>
      </c>
      <c r="S353" s="215"/>
    </row>
    <row r="354" spans="1:19" ht="15" customHeight="1" x14ac:dyDescent="0.25">
      <c r="A354" s="143"/>
      <c r="B354" s="144"/>
      <c r="C354" s="144"/>
      <c r="D354" s="144"/>
      <c r="E354" s="145"/>
      <c r="F354" s="144"/>
      <c r="G354" s="146"/>
      <c r="H354" s="146"/>
      <c r="I354" s="146"/>
      <c r="J354" s="146"/>
      <c r="K354" s="146"/>
      <c r="L354" s="213"/>
      <c r="M354" s="145"/>
      <c r="N354" s="144"/>
      <c r="O354" s="144"/>
      <c r="P354" s="144"/>
      <c r="Q354" s="213"/>
      <c r="R354" s="132" t="str">
        <f t="shared" si="5"/>
        <v/>
      </c>
      <c r="S354" s="215"/>
    </row>
    <row r="355" spans="1:19" ht="15" customHeight="1" x14ac:dyDescent="0.25">
      <c r="A355" s="143"/>
      <c r="B355" s="144"/>
      <c r="C355" s="144"/>
      <c r="D355" s="144"/>
      <c r="E355" s="145"/>
      <c r="F355" s="144"/>
      <c r="G355" s="146"/>
      <c r="H355" s="146"/>
      <c r="I355" s="146"/>
      <c r="J355" s="146"/>
      <c r="K355" s="146"/>
      <c r="L355" s="213"/>
      <c r="M355" s="145"/>
      <c r="N355" s="144"/>
      <c r="O355" s="144"/>
      <c r="P355" s="144"/>
      <c r="Q355" s="213"/>
      <c r="R355" s="132" t="str">
        <f t="shared" si="5"/>
        <v/>
      </c>
      <c r="S355" s="215"/>
    </row>
    <row r="356" spans="1:19" ht="15" customHeight="1" x14ac:dyDescent="0.25">
      <c r="A356" s="143"/>
      <c r="B356" s="144"/>
      <c r="C356" s="144"/>
      <c r="D356" s="144"/>
      <c r="E356" s="145"/>
      <c r="F356" s="144"/>
      <c r="G356" s="146"/>
      <c r="H356" s="146"/>
      <c r="I356" s="146"/>
      <c r="J356" s="146"/>
      <c r="K356" s="146"/>
      <c r="L356" s="213"/>
      <c r="M356" s="145"/>
      <c r="N356" s="144"/>
      <c r="O356" s="144"/>
      <c r="P356" s="144"/>
      <c r="Q356" s="213"/>
      <c r="R356" s="132" t="str">
        <f t="shared" si="5"/>
        <v/>
      </c>
      <c r="S356" s="215"/>
    </row>
    <row r="357" spans="1:19" ht="15" customHeight="1" x14ac:dyDescent="0.25">
      <c r="A357" s="143"/>
      <c r="B357" s="144"/>
      <c r="C357" s="144"/>
      <c r="D357" s="144"/>
      <c r="E357" s="145"/>
      <c r="F357" s="144"/>
      <c r="G357" s="146"/>
      <c r="H357" s="146"/>
      <c r="I357" s="146"/>
      <c r="J357" s="146"/>
      <c r="K357" s="146"/>
      <c r="L357" s="213"/>
      <c r="M357" s="145"/>
      <c r="N357" s="144"/>
      <c r="O357" s="144"/>
      <c r="P357" s="144"/>
      <c r="Q357" s="213"/>
      <c r="R357" s="132" t="str">
        <f t="shared" si="5"/>
        <v/>
      </c>
      <c r="S357" s="215"/>
    </row>
    <row r="358" spans="1:19" ht="15" customHeight="1" x14ac:dyDescent="0.25">
      <c r="A358" s="143"/>
      <c r="B358" s="144"/>
      <c r="C358" s="144"/>
      <c r="D358" s="144"/>
      <c r="E358" s="145"/>
      <c r="F358" s="144"/>
      <c r="G358" s="146"/>
      <c r="H358" s="146"/>
      <c r="I358" s="146"/>
      <c r="J358" s="146"/>
      <c r="K358" s="146"/>
      <c r="L358" s="213"/>
      <c r="M358" s="145"/>
      <c r="N358" s="144"/>
      <c r="O358" s="144"/>
      <c r="P358" s="144"/>
      <c r="Q358" s="213"/>
      <c r="R358" s="132" t="str">
        <f t="shared" si="5"/>
        <v/>
      </c>
      <c r="S358" s="215"/>
    </row>
    <row r="359" spans="1:19" ht="15" customHeight="1" x14ac:dyDescent="0.25">
      <c r="A359" s="143"/>
      <c r="B359" s="144"/>
      <c r="C359" s="144"/>
      <c r="D359" s="144"/>
      <c r="E359" s="145"/>
      <c r="F359" s="144"/>
      <c r="G359" s="146"/>
      <c r="H359" s="146"/>
      <c r="I359" s="146"/>
      <c r="J359" s="146"/>
      <c r="K359" s="146"/>
      <c r="L359" s="213"/>
      <c r="M359" s="145"/>
      <c r="N359" s="144"/>
      <c r="O359" s="144"/>
      <c r="P359" s="144"/>
      <c r="Q359" s="213"/>
      <c r="R359" s="132" t="str">
        <f t="shared" si="5"/>
        <v/>
      </c>
      <c r="S359" s="215"/>
    </row>
    <row r="360" spans="1:19" ht="15" customHeight="1" x14ac:dyDescent="0.25">
      <c r="A360" s="143"/>
      <c r="B360" s="144"/>
      <c r="C360" s="144"/>
      <c r="D360" s="144"/>
      <c r="E360" s="145"/>
      <c r="F360" s="144"/>
      <c r="G360" s="146"/>
      <c r="H360" s="146"/>
      <c r="I360" s="146"/>
      <c r="J360" s="146"/>
      <c r="K360" s="146"/>
      <c r="L360" s="213"/>
      <c r="M360" s="145"/>
      <c r="N360" s="144"/>
      <c r="O360" s="144"/>
      <c r="P360" s="144"/>
      <c r="Q360" s="213"/>
      <c r="R360" s="132" t="str">
        <f t="shared" si="5"/>
        <v/>
      </c>
      <c r="S360" s="215"/>
    </row>
    <row r="361" spans="1:19" ht="15" customHeight="1" x14ac:dyDescent="0.25">
      <c r="A361" s="143"/>
      <c r="B361" s="144"/>
      <c r="C361" s="144"/>
      <c r="D361" s="144"/>
      <c r="E361" s="145"/>
      <c r="F361" s="144"/>
      <c r="G361" s="146"/>
      <c r="H361" s="146"/>
      <c r="I361" s="146"/>
      <c r="J361" s="146"/>
      <c r="K361" s="146"/>
      <c r="L361" s="213"/>
      <c r="M361" s="145"/>
      <c r="N361" s="144"/>
      <c r="O361" s="144"/>
      <c r="P361" s="144"/>
      <c r="Q361" s="213"/>
      <c r="R361" s="132" t="str">
        <f t="shared" si="5"/>
        <v/>
      </c>
      <c r="S361" s="215"/>
    </row>
    <row r="362" spans="1:19" ht="15" customHeight="1" x14ac:dyDescent="0.25">
      <c r="A362" s="143"/>
      <c r="B362" s="144"/>
      <c r="C362" s="144"/>
      <c r="D362" s="144"/>
      <c r="E362" s="145"/>
      <c r="F362" s="144"/>
      <c r="G362" s="146"/>
      <c r="H362" s="146"/>
      <c r="I362" s="146"/>
      <c r="J362" s="146"/>
      <c r="K362" s="146"/>
      <c r="L362" s="213"/>
      <c r="M362" s="145"/>
      <c r="N362" s="144"/>
      <c r="O362" s="144"/>
      <c r="P362" s="144"/>
      <c r="Q362" s="213"/>
      <c r="R362" s="132" t="str">
        <f t="shared" si="5"/>
        <v/>
      </c>
      <c r="S362" s="215"/>
    </row>
    <row r="363" spans="1:19" ht="15" customHeight="1" x14ac:dyDescent="0.25">
      <c r="A363" s="143"/>
      <c r="B363" s="144"/>
      <c r="C363" s="144"/>
      <c r="D363" s="144"/>
      <c r="E363" s="145"/>
      <c r="F363" s="144"/>
      <c r="G363" s="146"/>
      <c r="H363" s="146"/>
      <c r="I363" s="146"/>
      <c r="J363" s="146"/>
      <c r="K363" s="146"/>
      <c r="L363" s="213"/>
      <c r="M363" s="145"/>
      <c r="N363" s="144"/>
      <c r="O363" s="144"/>
      <c r="P363" s="144"/>
      <c r="Q363" s="213"/>
      <c r="R363" s="132" t="str">
        <f t="shared" si="5"/>
        <v/>
      </c>
      <c r="S363" s="215"/>
    </row>
    <row r="364" spans="1:19" ht="15" customHeight="1" x14ac:dyDescent="0.25">
      <c r="A364" s="143"/>
      <c r="B364" s="144"/>
      <c r="C364" s="144"/>
      <c r="D364" s="144"/>
      <c r="E364" s="145"/>
      <c r="F364" s="144"/>
      <c r="G364" s="146"/>
      <c r="H364" s="146"/>
      <c r="I364" s="146"/>
      <c r="J364" s="146"/>
      <c r="K364" s="146"/>
      <c r="L364" s="213"/>
      <c r="M364" s="145"/>
      <c r="N364" s="144"/>
      <c r="O364" s="144"/>
      <c r="P364" s="144"/>
      <c r="Q364" s="213"/>
      <c r="R364" s="132" t="str">
        <f t="shared" si="5"/>
        <v/>
      </c>
      <c r="S364" s="215"/>
    </row>
    <row r="365" spans="1:19" ht="15" customHeight="1" x14ac:dyDescent="0.25">
      <c r="A365" s="143"/>
      <c r="B365" s="144"/>
      <c r="C365" s="144"/>
      <c r="D365" s="144"/>
      <c r="E365" s="145"/>
      <c r="F365" s="144"/>
      <c r="G365" s="146"/>
      <c r="H365" s="146"/>
      <c r="I365" s="146"/>
      <c r="J365" s="146"/>
      <c r="K365" s="146"/>
      <c r="L365" s="213"/>
      <c r="M365" s="145"/>
      <c r="N365" s="144"/>
      <c r="O365" s="144"/>
      <c r="P365" s="144"/>
      <c r="Q365" s="213"/>
      <c r="R365" s="132" t="str">
        <f t="shared" si="5"/>
        <v/>
      </c>
      <c r="S365" s="215"/>
    </row>
    <row r="366" spans="1:19" ht="15" customHeight="1" x14ac:dyDescent="0.25">
      <c r="A366" s="143"/>
      <c r="B366" s="144"/>
      <c r="C366" s="144"/>
      <c r="D366" s="144"/>
      <c r="E366" s="145"/>
      <c r="F366" s="144"/>
      <c r="G366" s="146"/>
      <c r="H366" s="146"/>
      <c r="I366" s="146"/>
      <c r="J366" s="146"/>
      <c r="K366" s="146"/>
      <c r="L366" s="213"/>
      <c r="M366" s="145"/>
      <c r="N366" s="144"/>
      <c r="O366" s="144"/>
      <c r="P366" s="144"/>
      <c r="Q366" s="213"/>
      <c r="R366" s="132" t="str">
        <f t="shared" si="5"/>
        <v/>
      </c>
      <c r="S366" s="215"/>
    </row>
    <row r="367" spans="1:19" ht="15" customHeight="1" x14ac:dyDescent="0.25">
      <c r="A367" s="143"/>
      <c r="B367" s="144"/>
      <c r="C367" s="144"/>
      <c r="D367" s="144"/>
      <c r="E367" s="145"/>
      <c r="F367" s="144"/>
      <c r="G367" s="146"/>
      <c r="H367" s="146"/>
      <c r="I367" s="146"/>
      <c r="J367" s="146"/>
      <c r="K367" s="146"/>
      <c r="L367" s="213"/>
      <c r="M367" s="145"/>
      <c r="N367" s="144"/>
      <c r="O367" s="144"/>
      <c r="P367" s="144"/>
      <c r="Q367" s="213"/>
      <c r="R367" s="132" t="str">
        <f t="shared" si="5"/>
        <v/>
      </c>
      <c r="S367" s="215"/>
    </row>
    <row r="368" spans="1:19" ht="15" customHeight="1" x14ac:dyDescent="0.25">
      <c r="A368" s="143"/>
      <c r="B368" s="144"/>
      <c r="C368" s="144"/>
      <c r="D368" s="144"/>
      <c r="E368" s="145"/>
      <c r="F368" s="144"/>
      <c r="G368" s="146"/>
      <c r="H368" s="146"/>
      <c r="I368" s="146"/>
      <c r="J368" s="146"/>
      <c r="K368" s="146"/>
      <c r="L368" s="213"/>
      <c r="M368" s="145"/>
      <c r="N368" s="144"/>
      <c r="O368" s="144"/>
      <c r="P368" s="144"/>
      <c r="Q368" s="213"/>
      <c r="R368" s="132" t="str">
        <f t="shared" si="5"/>
        <v/>
      </c>
      <c r="S368" s="215"/>
    </row>
    <row r="369" spans="1:19" ht="15" customHeight="1" x14ac:dyDescent="0.25">
      <c r="A369" s="143"/>
      <c r="B369" s="144"/>
      <c r="C369" s="144"/>
      <c r="D369" s="144"/>
      <c r="E369" s="145"/>
      <c r="F369" s="144"/>
      <c r="G369" s="146"/>
      <c r="H369" s="146"/>
      <c r="I369" s="146"/>
      <c r="J369" s="146"/>
      <c r="K369" s="146"/>
      <c r="L369" s="213"/>
      <c r="M369" s="145"/>
      <c r="N369" s="144"/>
      <c r="O369" s="144"/>
      <c r="P369" s="144"/>
      <c r="Q369" s="213"/>
      <c r="R369" s="132" t="str">
        <f t="shared" si="5"/>
        <v/>
      </c>
      <c r="S369" s="215"/>
    </row>
    <row r="370" spans="1:19" ht="15" customHeight="1" x14ac:dyDescent="0.25">
      <c r="A370" s="143"/>
      <c r="B370" s="144"/>
      <c r="C370" s="144"/>
      <c r="D370" s="144"/>
      <c r="E370" s="145"/>
      <c r="F370" s="144"/>
      <c r="G370" s="146"/>
      <c r="H370" s="146"/>
      <c r="I370" s="146"/>
      <c r="J370" s="146"/>
      <c r="K370" s="146"/>
      <c r="L370" s="213"/>
      <c r="M370" s="145"/>
      <c r="N370" s="144"/>
      <c r="O370" s="144"/>
      <c r="P370" s="144"/>
      <c r="Q370" s="213"/>
      <c r="R370" s="132" t="str">
        <f t="shared" si="5"/>
        <v/>
      </c>
      <c r="S370" s="215"/>
    </row>
    <row r="371" spans="1:19" ht="15" customHeight="1" x14ac:dyDescent="0.25">
      <c r="A371" s="143"/>
      <c r="B371" s="144"/>
      <c r="C371" s="144"/>
      <c r="D371" s="144"/>
      <c r="E371" s="145"/>
      <c r="F371" s="144"/>
      <c r="G371" s="146"/>
      <c r="H371" s="146"/>
      <c r="I371" s="146"/>
      <c r="J371" s="146"/>
      <c r="K371" s="146"/>
      <c r="L371" s="213"/>
      <c r="M371" s="145"/>
      <c r="N371" s="144"/>
      <c r="O371" s="144"/>
      <c r="P371" s="144"/>
      <c r="Q371" s="213"/>
      <c r="R371" s="132" t="str">
        <f t="shared" si="5"/>
        <v/>
      </c>
      <c r="S371" s="215"/>
    </row>
    <row r="372" spans="1:19" ht="15" customHeight="1" x14ac:dyDescent="0.25">
      <c r="A372" s="143"/>
      <c r="B372" s="144"/>
      <c r="C372" s="144"/>
      <c r="D372" s="144"/>
      <c r="E372" s="145"/>
      <c r="F372" s="144"/>
      <c r="G372" s="146"/>
      <c r="H372" s="146"/>
      <c r="I372" s="146"/>
      <c r="J372" s="146"/>
      <c r="K372" s="146"/>
      <c r="L372" s="213"/>
      <c r="M372" s="145"/>
      <c r="N372" s="144"/>
      <c r="O372" s="144"/>
      <c r="P372" s="144"/>
      <c r="Q372" s="213"/>
      <c r="R372" s="132" t="str">
        <f t="shared" si="5"/>
        <v/>
      </c>
      <c r="S372" s="215"/>
    </row>
    <row r="373" spans="1:19" ht="15" customHeight="1" x14ac:dyDescent="0.25">
      <c r="A373" s="143"/>
      <c r="B373" s="144"/>
      <c r="C373" s="144"/>
      <c r="D373" s="144"/>
      <c r="E373" s="145"/>
      <c r="F373" s="144"/>
      <c r="G373" s="146"/>
      <c r="H373" s="146"/>
      <c r="I373" s="146"/>
      <c r="J373" s="146"/>
      <c r="K373" s="146"/>
      <c r="L373" s="213"/>
      <c r="M373" s="145"/>
      <c r="N373" s="144"/>
      <c r="O373" s="144"/>
      <c r="P373" s="144"/>
      <c r="Q373" s="213"/>
      <c r="R373" s="132" t="str">
        <f t="shared" si="5"/>
        <v/>
      </c>
      <c r="S373" s="215"/>
    </row>
    <row r="374" spans="1:19" ht="15" customHeight="1" x14ac:dyDescent="0.25">
      <c r="A374" s="143"/>
      <c r="B374" s="144"/>
      <c r="C374" s="144"/>
      <c r="D374" s="144"/>
      <c r="E374" s="145"/>
      <c r="F374" s="144"/>
      <c r="G374" s="146"/>
      <c r="H374" s="146"/>
      <c r="I374" s="146"/>
      <c r="J374" s="146"/>
      <c r="K374" s="146"/>
      <c r="L374" s="213"/>
      <c r="M374" s="145"/>
      <c r="N374" s="144"/>
      <c r="O374" s="144"/>
      <c r="P374" s="144"/>
      <c r="Q374" s="213"/>
      <c r="R374" s="132" t="str">
        <f t="shared" si="5"/>
        <v/>
      </c>
      <c r="S374" s="215"/>
    </row>
    <row r="375" spans="1:19" ht="15" customHeight="1" x14ac:dyDescent="0.25">
      <c r="A375" s="143"/>
      <c r="B375" s="144"/>
      <c r="C375" s="144"/>
      <c r="D375" s="144"/>
      <c r="E375" s="145"/>
      <c r="F375" s="144"/>
      <c r="G375" s="146"/>
      <c r="H375" s="146"/>
      <c r="I375" s="146"/>
      <c r="J375" s="146"/>
      <c r="K375" s="146"/>
      <c r="L375" s="213"/>
      <c r="M375" s="145"/>
      <c r="N375" s="144"/>
      <c r="O375" s="144"/>
      <c r="P375" s="144"/>
      <c r="Q375" s="213"/>
      <c r="R375" s="132" t="str">
        <f t="shared" si="5"/>
        <v/>
      </c>
      <c r="S375" s="215"/>
    </row>
    <row r="376" spans="1:19" ht="15" customHeight="1" x14ac:dyDescent="0.25">
      <c r="A376" s="143"/>
      <c r="B376" s="144"/>
      <c r="C376" s="144"/>
      <c r="D376" s="144"/>
      <c r="E376" s="145"/>
      <c r="F376" s="144"/>
      <c r="G376" s="146"/>
      <c r="H376" s="146"/>
      <c r="I376" s="146"/>
      <c r="J376" s="146"/>
      <c r="K376" s="146"/>
      <c r="L376" s="213"/>
      <c r="M376" s="145"/>
      <c r="N376" s="144"/>
      <c r="O376" s="144"/>
      <c r="P376" s="144"/>
      <c r="Q376" s="213"/>
      <c r="R376" s="132" t="str">
        <f t="shared" si="5"/>
        <v/>
      </c>
      <c r="S376" s="215"/>
    </row>
    <row r="377" spans="1:19" ht="15" customHeight="1" x14ac:dyDescent="0.25">
      <c r="A377" s="143"/>
      <c r="B377" s="144"/>
      <c r="C377" s="144"/>
      <c r="D377" s="144"/>
      <c r="E377" s="145"/>
      <c r="F377" s="144"/>
      <c r="G377" s="146"/>
      <c r="H377" s="146"/>
      <c r="I377" s="146"/>
      <c r="J377" s="146"/>
      <c r="K377" s="146"/>
      <c r="L377" s="213"/>
      <c r="M377" s="145"/>
      <c r="N377" s="144"/>
      <c r="O377" s="144"/>
      <c r="P377" s="144"/>
      <c r="Q377" s="213"/>
      <c r="R377" s="132" t="str">
        <f t="shared" si="5"/>
        <v/>
      </c>
      <c r="S377" s="215"/>
    </row>
    <row r="378" spans="1:19" ht="15" customHeight="1" x14ac:dyDescent="0.25">
      <c r="A378" s="143"/>
      <c r="B378" s="144"/>
      <c r="C378" s="144"/>
      <c r="D378" s="144"/>
      <c r="E378" s="145"/>
      <c r="F378" s="144"/>
      <c r="G378" s="146"/>
      <c r="H378" s="146"/>
      <c r="I378" s="146"/>
      <c r="J378" s="146"/>
      <c r="K378" s="146"/>
      <c r="L378" s="213"/>
      <c r="M378" s="145"/>
      <c r="N378" s="144"/>
      <c r="O378" s="144"/>
      <c r="P378" s="144"/>
      <c r="Q378" s="213"/>
      <c r="R378" s="132" t="str">
        <f t="shared" si="5"/>
        <v/>
      </c>
      <c r="S378" s="215"/>
    </row>
    <row r="379" spans="1:19" ht="15" customHeight="1" x14ac:dyDescent="0.25">
      <c r="A379" s="143"/>
      <c r="B379" s="144"/>
      <c r="C379" s="144"/>
      <c r="D379" s="144"/>
      <c r="E379" s="145"/>
      <c r="F379" s="144"/>
      <c r="G379" s="146"/>
      <c r="H379" s="146"/>
      <c r="I379" s="146"/>
      <c r="J379" s="146"/>
      <c r="K379" s="146"/>
      <c r="L379" s="213"/>
      <c r="M379" s="145"/>
      <c r="N379" s="144"/>
      <c r="O379" s="144"/>
      <c r="P379" s="144"/>
      <c r="Q379" s="213"/>
      <c r="R379" s="132" t="str">
        <f t="shared" si="5"/>
        <v/>
      </c>
      <c r="S379" s="215"/>
    </row>
    <row r="380" spans="1:19" ht="15" customHeight="1" x14ac:dyDescent="0.25">
      <c r="A380" s="143"/>
      <c r="B380" s="144"/>
      <c r="C380" s="144"/>
      <c r="D380" s="144"/>
      <c r="E380" s="145"/>
      <c r="F380" s="144"/>
      <c r="G380" s="146"/>
      <c r="H380" s="146"/>
      <c r="I380" s="146"/>
      <c r="J380" s="146"/>
      <c r="K380" s="146"/>
      <c r="L380" s="213"/>
      <c r="M380" s="145"/>
      <c r="N380" s="144"/>
      <c r="O380" s="144"/>
      <c r="P380" s="144"/>
      <c r="Q380" s="213"/>
      <c r="R380" s="132" t="str">
        <f t="shared" si="5"/>
        <v/>
      </c>
      <c r="S380" s="215"/>
    </row>
    <row r="381" spans="1:19" ht="15" customHeight="1" x14ac:dyDescent="0.25">
      <c r="A381" s="143"/>
      <c r="B381" s="144"/>
      <c r="C381" s="144"/>
      <c r="D381" s="144"/>
      <c r="E381" s="145"/>
      <c r="F381" s="144"/>
      <c r="G381" s="146"/>
      <c r="H381" s="146"/>
      <c r="I381" s="146"/>
      <c r="J381" s="146"/>
      <c r="K381" s="146"/>
      <c r="L381" s="213"/>
      <c r="M381" s="145"/>
      <c r="N381" s="144"/>
      <c r="O381" s="144"/>
      <c r="P381" s="144"/>
      <c r="Q381" s="213"/>
      <c r="R381" s="132" t="str">
        <f t="shared" si="5"/>
        <v/>
      </c>
      <c r="S381" s="215"/>
    </row>
    <row r="382" spans="1:19" ht="15" customHeight="1" x14ac:dyDescent="0.25">
      <c r="A382" s="143"/>
      <c r="B382" s="144"/>
      <c r="C382" s="144"/>
      <c r="D382" s="144"/>
      <c r="E382" s="145"/>
      <c r="F382" s="144"/>
      <c r="G382" s="146"/>
      <c r="H382" s="146"/>
      <c r="I382" s="146"/>
      <c r="J382" s="146"/>
      <c r="K382" s="146"/>
      <c r="L382" s="213"/>
      <c r="M382" s="145"/>
      <c r="N382" s="144"/>
      <c r="O382" s="144"/>
      <c r="P382" s="144"/>
      <c r="Q382" s="213"/>
      <c r="R382" s="132" t="str">
        <f t="shared" si="5"/>
        <v/>
      </c>
      <c r="S382" s="215"/>
    </row>
    <row r="383" spans="1:19" ht="15" customHeight="1" x14ac:dyDescent="0.25">
      <c r="A383" s="143"/>
      <c r="B383" s="144"/>
      <c r="C383" s="144"/>
      <c r="D383" s="144"/>
      <c r="E383" s="145"/>
      <c r="F383" s="144"/>
      <c r="G383" s="146"/>
      <c r="H383" s="146"/>
      <c r="I383" s="146"/>
      <c r="J383" s="146"/>
      <c r="K383" s="146"/>
      <c r="L383" s="213"/>
      <c r="M383" s="145"/>
      <c r="N383" s="144"/>
      <c r="O383" s="144"/>
      <c r="P383" s="144"/>
      <c r="Q383" s="213"/>
      <c r="R383" s="132" t="str">
        <f t="shared" si="5"/>
        <v/>
      </c>
      <c r="S383" s="215"/>
    </row>
    <row r="384" spans="1:19" ht="15" customHeight="1" x14ac:dyDescent="0.25">
      <c r="A384" s="143"/>
      <c r="B384" s="144"/>
      <c r="C384" s="144"/>
      <c r="D384" s="144"/>
      <c r="E384" s="145"/>
      <c r="F384" s="144"/>
      <c r="G384" s="146"/>
      <c r="H384" s="146"/>
      <c r="I384" s="146"/>
      <c r="J384" s="146"/>
      <c r="K384" s="146"/>
      <c r="L384" s="213"/>
      <c r="M384" s="145"/>
      <c r="N384" s="144"/>
      <c r="O384" s="144"/>
      <c r="P384" s="144"/>
      <c r="Q384" s="213"/>
      <c r="R384" s="132" t="str">
        <f t="shared" si="5"/>
        <v/>
      </c>
      <c r="S384" s="215"/>
    </row>
    <row r="385" spans="1:19" ht="15" customHeight="1" x14ac:dyDescent="0.25">
      <c r="A385" s="143"/>
      <c r="B385" s="144"/>
      <c r="C385" s="144"/>
      <c r="D385" s="144"/>
      <c r="E385" s="145"/>
      <c r="F385" s="144"/>
      <c r="G385" s="146"/>
      <c r="H385" s="146"/>
      <c r="I385" s="146"/>
      <c r="J385" s="146"/>
      <c r="K385" s="146"/>
      <c r="L385" s="213"/>
      <c r="M385" s="145"/>
      <c r="N385" s="144"/>
      <c r="O385" s="144"/>
      <c r="P385" s="144"/>
      <c r="Q385" s="213"/>
      <c r="R385" s="132" t="str">
        <f t="shared" si="5"/>
        <v/>
      </c>
      <c r="S385" s="215"/>
    </row>
    <row r="386" spans="1:19" ht="15" customHeight="1" x14ac:dyDescent="0.25">
      <c r="A386" s="143"/>
      <c r="B386" s="144"/>
      <c r="C386" s="144"/>
      <c r="D386" s="144"/>
      <c r="E386" s="145"/>
      <c r="F386" s="144"/>
      <c r="G386" s="146"/>
      <c r="H386" s="146"/>
      <c r="I386" s="146"/>
      <c r="J386" s="146"/>
      <c r="K386" s="146"/>
      <c r="L386" s="213"/>
      <c r="M386" s="145"/>
      <c r="N386" s="144"/>
      <c r="O386" s="144"/>
      <c r="P386" s="144"/>
      <c r="Q386" s="213"/>
      <c r="R386" s="132" t="str">
        <f t="shared" si="5"/>
        <v/>
      </c>
      <c r="S386" s="215"/>
    </row>
    <row r="387" spans="1:19" ht="15" customHeight="1" x14ac:dyDescent="0.25">
      <c r="A387" s="143"/>
      <c r="B387" s="144"/>
      <c r="C387" s="144"/>
      <c r="D387" s="144"/>
      <c r="E387" s="145"/>
      <c r="F387" s="144"/>
      <c r="G387" s="146"/>
      <c r="H387" s="146"/>
      <c r="I387" s="146"/>
      <c r="J387" s="146"/>
      <c r="K387" s="146"/>
      <c r="L387" s="213"/>
      <c r="M387" s="145"/>
      <c r="N387" s="144"/>
      <c r="O387" s="144"/>
      <c r="P387" s="144"/>
      <c r="Q387" s="213"/>
      <c r="R387" s="132" t="str">
        <f t="shared" si="5"/>
        <v/>
      </c>
      <c r="S387" s="215"/>
    </row>
    <row r="388" spans="1:19" ht="15" customHeight="1" x14ac:dyDescent="0.25">
      <c r="A388" s="143"/>
      <c r="B388" s="144"/>
      <c r="C388" s="144"/>
      <c r="D388" s="144"/>
      <c r="E388" s="145"/>
      <c r="F388" s="144"/>
      <c r="G388" s="146"/>
      <c r="H388" s="146"/>
      <c r="I388" s="146"/>
      <c r="J388" s="146"/>
      <c r="K388" s="146"/>
      <c r="L388" s="213"/>
      <c r="M388" s="145"/>
      <c r="N388" s="144"/>
      <c r="O388" s="144"/>
      <c r="P388" s="144"/>
      <c r="Q388" s="213"/>
      <c r="R388" s="132" t="str">
        <f t="shared" si="5"/>
        <v/>
      </c>
      <c r="S388" s="215"/>
    </row>
    <row r="389" spans="1:19" ht="15" customHeight="1" x14ac:dyDescent="0.25">
      <c r="A389" s="143"/>
      <c r="B389" s="144"/>
      <c r="C389" s="144"/>
      <c r="D389" s="144"/>
      <c r="E389" s="145"/>
      <c r="F389" s="144"/>
      <c r="G389" s="146"/>
      <c r="H389" s="146"/>
      <c r="I389" s="146"/>
      <c r="J389" s="146"/>
      <c r="K389" s="146"/>
      <c r="L389" s="213"/>
      <c r="M389" s="145"/>
      <c r="N389" s="144"/>
      <c r="O389" s="144"/>
      <c r="P389" s="144"/>
      <c r="Q389" s="213"/>
      <c r="R389" s="132" t="str">
        <f t="shared" ref="R389:R452" si="6">IF(A389="","",IF(AND(N389="Yes",O389="Yes",Q389&lt;&gt;"",S389&lt;&gt;"",Q389&gt;=S389),0,SUM(H389:K389)))</f>
        <v/>
      </c>
      <c r="S389" s="215"/>
    </row>
    <row r="390" spans="1:19" ht="15" customHeight="1" x14ac:dyDescent="0.25">
      <c r="A390" s="143"/>
      <c r="B390" s="144"/>
      <c r="C390" s="144"/>
      <c r="D390" s="144"/>
      <c r="E390" s="145"/>
      <c r="F390" s="144"/>
      <c r="G390" s="146"/>
      <c r="H390" s="146"/>
      <c r="I390" s="146"/>
      <c r="J390" s="146"/>
      <c r="K390" s="146"/>
      <c r="L390" s="213"/>
      <c r="M390" s="145"/>
      <c r="N390" s="144"/>
      <c r="O390" s="144"/>
      <c r="P390" s="144"/>
      <c r="Q390" s="213"/>
      <c r="R390" s="132" t="str">
        <f t="shared" si="6"/>
        <v/>
      </c>
      <c r="S390" s="215"/>
    </row>
    <row r="391" spans="1:19" ht="15" customHeight="1" x14ac:dyDescent="0.25">
      <c r="A391" s="143"/>
      <c r="B391" s="144"/>
      <c r="C391" s="144"/>
      <c r="D391" s="144"/>
      <c r="E391" s="145"/>
      <c r="F391" s="144"/>
      <c r="G391" s="146"/>
      <c r="H391" s="146"/>
      <c r="I391" s="146"/>
      <c r="J391" s="146"/>
      <c r="K391" s="146"/>
      <c r="L391" s="213"/>
      <c r="M391" s="145"/>
      <c r="N391" s="144"/>
      <c r="O391" s="144"/>
      <c r="P391" s="144"/>
      <c r="Q391" s="213"/>
      <c r="R391" s="132" t="str">
        <f t="shared" si="6"/>
        <v/>
      </c>
      <c r="S391" s="215"/>
    </row>
    <row r="392" spans="1:19" ht="15" customHeight="1" x14ac:dyDescent="0.25">
      <c r="A392" s="143"/>
      <c r="B392" s="144"/>
      <c r="C392" s="144"/>
      <c r="D392" s="144"/>
      <c r="E392" s="145"/>
      <c r="F392" s="144"/>
      <c r="G392" s="146"/>
      <c r="H392" s="146"/>
      <c r="I392" s="146"/>
      <c r="J392" s="146"/>
      <c r="K392" s="146"/>
      <c r="L392" s="213"/>
      <c r="M392" s="145"/>
      <c r="N392" s="144"/>
      <c r="O392" s="144"/>
      <c r="P392" s="144"/>
      <c r="Q392" s="213"/>
      <c r="R392" s="132" t="str">
        <f t="shared" si="6"/>
        <v/>
      </c>
      <c r="S392" s="215"/>
    </row>
    <row r="393" spans="1:19" ht="15" customHeight="1" x14ac:dyDescent="0.25">
      <c r="A393" s="143"/>
      <c r="B393" s="144"/>
      <c r="C393" s="144"/>
      <c r="D393" s="144"/>
      <c r="E393" s="145"/>
      <c r="F393" s="144"/>
      <c r="G393" s="146"/>
      <c r="H393" s="146"/>
      <c r="I393" s="146"/>
      <c r="J393" s="146"/>
      <c r="K393" s="146"/>
      <c r="L393" s="213"/>
      <c r="M393" s="145"/>
      <c r="N393" s="144"/>
      <c r="O393" s="144"/>
      <c r="P393" s="144"/>
      <c r="Q393" s="213"/>
      <c r="R393" s="132" t="str">
        <f t="shared" si="6"/>
        <v/>
      </c>
      <c r="S393" s="215"/>
    </row>
    <row r="394" spans="1:19" ht="15" customHeight="1" x14ac:dyDescent="0.25">
      <c r="A394" s="143"/>
      <c r="B394" s="144"/>
      <c r="C394" s="144"/>
      <c r="D394" s="144"/>
      <c r="E394" s="145"/>
      <c r="F394" s="144"/>
      <c r="G394" s="146"/>
      <c r="H394" s="146"/>
      <c r="I394" s="146"/>
      <c r="J394" s="146"/>
      <c r="K394" s="146"/>
      <c r="L394" s="213"/>
      <c r="M394" s="145"/>
      <c r="N394" s="144"/>
      <c r="O394" s="144"/>
      <c r="P394" s="144"/>
      <c r="Q394" s="213"/>
      <c r="R394" s="132" t="str">
        <f t="shared" si="6"/>
        <v/>
      </c>
      <c r="S394" s="215"/>
    </row>
    <row r="395" spans="1:19" ht="15" customHeight="1" x14ac:dyDescent="0.25">
      <c r="A395" s="143"/>
      <c r="B395" s="144"/>
      <c r="C395" s="144"/>
      <c r="D395" s="144"/>
      <c r="E395" s="145"/>
      <c r="F395" s="144"/>
      <c r="G395" s="146"/>
      <c r="H395" s="146"/>
      <c r="I395" s="146"/>
      <c r="J395" s="146"/>
      <c r="K395" s="146"/>
      <c r="L395" s="213"/>
      <c r="M395" s="145"/>
      <c r="N395" s="144"/>
      <c r="O395" s="144"/>
      <c r="P395" s="144"/>
      <c r="Q395" s="213"/>
      <c r="R395" s="132" t="str">
        <f t="shared" si="6"/>
        <v/>
      </c>
      <c r="S395" s="215"/>
    </row>
    <row r="396" spans="1:19" ht="15" customHeight="1" x14ac:dyDescent="0.25">
      <c r="A396" s="143"/>
      <c r="B396" s="144"/>
      <c r="C396" s="144"/>
      <c r="D396" s="144"/>
      <c r="E396" s="145"/>
      <c r="F396" s="144"/>
      <c r="G396" s="146"/>
      <c r="H396" s="146"/>
      <c r="I396" s="146"/>
      <c r="J396" s="146"/>
      <c r="K396" s="146"/>
      <c r="L396" s="213"/>
      <c r="M396" s="145"/>
      <c r="N396" s="144"/>
      <c r="O396" s="144"/>
      <c r="P396" s="144"/>
      <c r="Q396" s="213"/>
      <c r="R396" s="132" t="str">
        <f t="shared" si="6"/>
        <v/>
      </c>
      <c r="S396" s="215"/>
    </row>
    <row r="397" spans="1:19" ht="15" customHeight="1" x14ac:dyDescent="0.25">
      <c r="A397" s="143"/>
      <c r="B397" s="144"/>
      <c r="C397" s="144"/>
      <c r="D397" s="144"/>
      <c r="E397" s="145"/>
      <c r="F397" s="144"/>
      <c r="G397" s="146"/>
      <c r="H397" s="146"/>
      <c r="I397" s="146"/>
      <c r="J397" s="146"/>
      <c r="K397" s="146"/>
      <c r="L397" s="213"/>
      <c r="M397" s="145"/>
      <c r="N397" s="144"/>
      <c r="O397" s="144"/>
      <c r="P397" s="144"/>
      <c r="Q397" s="213"/>
      <c r="R397" s="132" t="str">
        <f t="shared" si="6"/>
        <v/>
      </c>
      <c r="S397" s="215"/>
    </row>
    <row r="398" spans="1:19" ht="15" customHeight="1" x14ac:dyDescent="0.25">
      <c r="A398" s="143"/>
      <c r="B398" s="144"/>
      <c r="C398" s="144"/>
      <c r="D398" s="144"/>
      <c r="E398" s="145"/>
      <c r="F398" s="144"/>
      <c r="G398" s="146"/>
      <c r="H398" s="146"/>
      <c r="I398" s="146"/>
      <c r="J398" s="146"/>
      <c r="K398" s="146"/>
      <c r="L398" s="213"/>
      <c r="M398" s="145"/>
      <c r="N398" s="144"/>
      <c r="O398" s="144"/>
      <c r="P398" s="144"/>
      <c r="Q398" s="213"/>
      <c r="R398" s="132" t="str">
        <f t="shared" si="6"/>
        <v/>
      </c>
      <c r="S398" s="215"/>
    </row>
    <row r="399" spans="1:19" ht="15" customHeight="1" x14ac:dyDescent="0.25">
      <c r="A399" s="143"/>
      <c r="B399" s="144"/>
      <c r="C399" s="144"/>
      <c r="D399" s="144"/>
      <c r="E399" s="145"/>
      <c r="F399" s="144"/>
      <c r="G399" s="146"/>
      <c r="H399" s="146"/>
      <c r="I399" s="146"/>
      <c r="J399" s="146"/>
      <c r="K399" s="146"/>
      <c r="L399" s="213"/>
      <c r="M399" s="145"/>
      <c r="N399" s="144"/>
      <c r="O399" s="144"/>
      <c r="P399" s="144"/>
      <c r="Q399" s="213"/>
      <c r="R399" s="132" t="str">
        <f t="shared" si="6"/>
        <v/>
      </c>
      <c r="S399" s="215"/>
    </row>
    <row r="400" spans="1:19" ht="15" customHeight="1" x14ac:dyDescent="0.25">
      <c r="A400" s="143"/>
      <c r="B400" s="144"/>
      <c r="C400" s="144"/>
      <c r="D400" s="144"/>
      <c r="E400" s="145"/>
      <c r="F400" s="144"/>
      <c r="G400" s="146"/>
      <c r="H400" s="146"/>
      <c r="I400" s="146"/>
      <c r="J400" s="146"/>
      <c r="K400" s="146"/>
      <c r="L400" s="213"/>
      <c r="M400" s="145"/>
      <c r="N400" s="144"/>
      <c r="O400" s="144"/>
      <c r="P400" s="144"/>
      <c r="Q400" s="213"/>
      <c r="R400" s="132" t="str">
        <f t="shared" si="6"/>
        <v/>
      </c>
      <c r="S400" s="215"/>
    </row>
    <row r="401" spans="1:19" ht="15" customHeight="1" x14ac:dyDescent="0.25">
      <c r="A401" s="143"/>
      <c r="B401" s="144"/>
      <c r="C401" s="144"/>
      <c r="D401" s="144"/>
      <c r="E401" s="145"/>
      <c r="F401" s="144"/>
      <c r="G401" s="146"/>
      <c r="H401" s="146"/>
      <c r="I401" s="146"/>
      <c r="J401" s="146"/>
      <c r="K401" s="146"/>
      <c r="L401" s="213"/>
      <c r="M401" s="145"/>
      <c r="N401" s="144"/>
      <c r="O401" s="144"/>
      <c r="P401" s="144"/>
      <c r="Q401" s="213"/>
      <c r="R401" s="132" t="str">
        <f t="shared" si="6"/>
        <v/>
      </c>
      <c r="S401" s="215"/>
    </row>
    <row r="402" spans="1:19" ht="15" customHeight="1" x14ac:dyDescent="0.25">
      <c r="A402" s="143"/>
      <c r="B402" s="144"/>
      <c r="C402" s="144"/>
      <c r="D402" s="144"/>
      <c r="E402" s="145"/>
      <c r="F402" s="144"/>
      <c r="G402" s="146"/>
      <c r="H402" s="146"/>
      <c r="I402" s="146"/>
      <c r="J402" s="146"/>
      <c r="K402" s="146"/>
      <c r="L402" s="213"/>
      <c r="M402" s="145"/>
      <c r="N402" s="144"/>
      <c r="O402" s="144"/>
      <c r="P402" s="144"/>
      <c r="Q402" s="213"/>
      <c r="R402" s="132" t="str">
        <f t="shared" si="6"/>
        <v/>
      </c>
      <c r="S402" s="215"/>
    </row>
    <row r="403" spans="1:19" ht="15" customHeight="1" x14ac:dyDescent="0.25">
      <c r="A403" s="143"/>
      <c r="B403" s="144"/>
      <c r="C403" s="144"/>
      <c r="D403" s="144"/>
      <c r="E403" s="145"/>
      <c r="F403" s="144"/>
      <c r="G403" s="146"/>
      <c r="H403" s="146"/>
      <c r="I403" s="146"/>
      <c r="J403" s="146"/>
      <c r="K403" s="146"/>
      <c r="L403" s="213"/>
      <c r="M403" s="145"/>
      <c r="N403" s="144"/>
      <c r="O403" s="144"/>
      <c r="P403" s="144"/>
      <c r="Q403" s="213"/>
      <c r="R403" s="132" t="str">
        <f t="shared" si="6"/>
        <v/>
      </c>
      <c r="S403" s="215"/>
    </row>
    <row r="404" spans="1:19" ht="15" customHeight="1" x14ac:dyDescent="0.25">
      <c r="A404" s="143"/>
      <c r="B404" s="144"/>
      <c r="C404" s="144"/>
      <c r="D404" s="144"/>
      <c r="E404" s="145"/>
      <c r="F404" s="144"/>
      <c r="G404" s="146"/>
      <c r="H404" s="146"/>
      <c r="I404" s="146"/>
      <c r="J404" s="146"/>
      <c r="K404" s="146"/>
      <c r="L404" s="213"/>
      <c r="M404" s="145"/>
      <c r="N404" s="144"/>
      <c r="O404" s="144"/>
      <c r="P404" s="144"/>
      <c r="Q404" s="213"/>
      <c r="R404" s="132" t="str">
        <f t="shared" si="6"/>
        <v/>
      </c>
      <c r="S404" s="215"/>
    </row>
    <row r="405" spans="1:19" ht="15" customHeight="1" x14ac:dyDescent="0.25">
      <c r="A405" s="143"/>
      <c r="B405" s="144"/>
      <c r="C405" s="144"/>
      <c r="D405" s="144"/>
      <c r="E405" s="145"/>
      <c r="F405" s="144"/>
      <c r="G405" s="146"/>
      <c r="H405" s="146"/>
      <c r="I405" s="146"/>
      <c r="J405" s="146"/>
      <c r="K405" s="146"/>
      <c r="L405" s="213"/>
      <c r="M405" s="145"/>
      <c r="N405" s="144"/>
      <c r="O405" s="144"/>
      <c r="P405" s="144"/>
      <c r="Q405" s="213"/>
      <c r="R405" s="132" t="str">
        <f t="shared" si="6"/>
        <v/>
      </c>
      <c r="S405" s="215"/>
    </row>
    <row r="406" spans="1:19" ht="15" customHeight="1" x14ac:dyDescent="0.25">
      <c r="A406" s="143"/>
      <c r="B406" s="144"/>
      <c r="C406" s="144"/>
      <c r="D406" s="144"/>
      <c r="E406" s="145"/>
      <c r="F406" s="144"/>
      <c r="G406" s="146"/>
      <c r="H406" s="146"/>
      <c r="I406" s="146"/>
      <c r="J406" s="146"/>
      <c r="K406" s="146"/>
      <c r="L406" s="213"/>
      <c r="M406" s="145"/>
      <c r="N406" s="144"/>
      <c r="O406" s="144"/>
      <c r="P406" s="144"/>
      <c r="Q406" s="213"/>
      <c r="R406" s="132" t="str">
        <f t="shared" si="6"/>
        <v/>
      </c>
      <c r="S406" s="215"/>
    </row>
    <row r="407" spans="1:19" ht="15" customHeight="1" x14ac:dyDescent="0.25">
      <c r="A407" s="143"/>
      <c r="B407" s="144"/>
      <c r="C407" s="144"/>
      <c r="D407" s="144"/>
      <c r="E407" s="145"/>
      <c r="F407" s="144"/>
      <c r="G407" s="146"/>
      <c r="H407" s="146"/>
      <c r="I407" s="146"/>
      <c r="J407" s="146"/>
      <c r="K407" s="146"/>
      <c r="L407" s="213"/>
      <c r="M407" s="145"/>
      <c r="N407" s="144"/>
      <c r="O407" s="144"/>
      <c r="P407" s="144"/>
      <c r="Q407" s="213"/>
      <c r="R407" s="132" t="str">
        <f t="shared" si="6"/>
        <v/>
      </c>
      <c r="S407" s="215"/>
    </row>
    <row r="408" spans="1:19" ht="15" customHeight="1" x14ac:dyDescent="0.25">
      <c r="A408" s="143"/>
      <c r="B408" s="144"/>
      <c r="C408" s="144"/>
      <c r="D408" s="144"/>
      <c r="E408" s="145"/>
      <c r="F408" s="144"/>
      <c r="G408" s="146"/>
      <c r="H408" s="146"/>
      <c r="I408" s="146"/>
      <c r="J408" s="146"/>
      <c r="K408" s="146"/>
      <c r="L408" s="213"/>
      <c r="M408" s="145"/>
      <c r="N408" s="144"/>
      <c r="O408" s="144"/>
      <c r="P408" s="144"/>
      <c r="Q408" s="213"/>
      <c r="R408" s="132" t="str">
        <f t="shared" si="6"/>
        <v/>
      </c>
      <c r="S408" s="215"/>
    </row>
    <row r="409" spans="1:19" ht="15" customHeight="1" x14ac:dyDescent="0.25">
      <c r="A409" s="143"/>
      <c r="B409" s="144"/>
      <c r="C409" s="144"/>
      <c r="D409" s="144"/>
      <c r="E409" s="145"/>
      <c r="F409" s="144"/>
      <c r="G409" s="146"/>
      <c r="H409" s="146"/>
      <c r="I409" s="146"/>
      <c r="J409" s="146"/>
      <c r="K409" s="146"/>
      <c r="L409" s="213"/>
      <c r="M409" s="145"/>
      <c r="N409" s="144"/>
      <c r="O409" s="144"/>
      <c r="P409" s="144"/>
      <c r="Q409" s="213"/>
      <c r="R409" s="132" t="str">
        <f t="shared" si="6"/>
        <v/>
      </c>
      <c r="S409" s="215"/>
    </row>
    <row r="410" spans="1:19" ht="15" customHeight="1" x14ac:dyDescent="0.25">
      <c r="A410" s="143"/>
      <c r="B410" s="144"/>
      <c r="C410" s="144"/>
      <c r="D410" s="144"/>
      <c r="E410" s="145"/>
      <c r="F410" s="144"/>
      <c r="G410" s="146"/>
      <c r="H410" s="146"/>
      <c r="I410" s="146"/>
      <c r="J410" s="146"/>
      <c r="K410" s="146"/>
      <c r="L410" s="213"/>
      <c r="M410" s="145"/>
      <c r="N410" s="144"/>
      <c r="O410" s="144"/>
      <c r="P410" s="144"/>
      <c r="Q410" s="213"/>
      <c r="R410" s="132" t="str">
        <f t="shared" si="6"/>
        <v/>
      </c>
      <c r="S410" s="215"/>
    </row>
    <row r="411" spans="1:19" ht="15" customHeight="1" x14ac:dyDescent="0.25">
      <c r="A411" s="143"/>
      <c r="B411" s="144"/>
      <c r="C411" s="144"/>
      <c r="D411" s="144"/>
      <c r="E411" s="145"/>
      <c r="F411" s="144"/>
      <c r="G411" s="146"/>
      <c r="H411" s="146"/>
      <c r="I411" s="146"/>
      <c r="J411" s="146"/>
      <c r="K411" s="146"/>
      <c r="L411" s="213"/>
      <c r="M411" s="145"/>
      <c r="N411" s="144"/>
      <c r="O411" s="144"/>
      <c r="P411" s="144"/>
      <c r="Q411" s="213"/>
      <c r="R411" s="132" t="str">
        <f t="shared" si="6"/>
        <v/>
      </c>
      <c r="S411" s="215"/>
    </row>
    <row r="412" spans="1:19" ht="15" customHeight="1" x14ac:dyDescent="0.25">
      <c r="A412" s="143"/>
      <c r="B412" s="144"/>
      <c r="C412" s="144"/>
      <c r="D412" s="144"/>
      <c r="E412" s="145"/>
      <c r="F412" s="144"/>
      <c r="G412" s="146"/>
      <c r="H412" s="146"/>
      <c r="I412" s="146"/>
      <c r="J412" s="146"/>
      <c r="K412" s="146"/>
      <c r="L412" s="213"/>
      <c r="M412" s="145"/>
      <c r="N412" s="144"/>
      <c r="O412" s="144"/>
      <c r="P412" s="144"/>
      <c r="Q412" s="213"/>
      <c r="R412" s="132" t="str">
        <f t="shared" si="6"/>
        <v/>
      </c>
      <c r="S412" s="215"/>
    </row>
    <row r="413" spans="1:19" ht="15" customHeight="1" x14ac:dyDescent="0.25">
      <c r="A413" s="143"/>
      <c r="B413" s="144"/>
      <c r="C413" s="144"/>
      <c r="D413" s="144"/>
      <c r="E413" s="145"/>
      <c r="F413" s="144"/>
      <c r="G413" s="146"/>
      <c r="H413" s="146"/>
      <c r="I413" s="146"/>
      <c r="J413" s="146"/>
      <c r="K413" s="146"/>
      <c r="L413" s="213"/>
      <c r="M413" s="145"/>
      <c r="N413" s="144"/>
      <c r="O413" s="144"/>
      <c r="P413" s="144"/>
      <c r="Q413" s="213"/>
      <c r="R413" s="132" t="str">
        <f t="shared" si="6"/>
        <v/>
      </c>
      <c r="S413" s="215"/>
    </row>
    <row r="414" spans="1:19" ht="15" customHeight="1" x14ac:dyDescent="0.25">
      <c r="A414" s="143"/>
      <c r="B414" s="144"/>
      <c r="C414" s="144"/>
      <c r="D414" s="144"/>
      <c r="E414" s="145"/>
      <c r="F414" s="144"/>
      <c r="G414" s="146"/>
      <c r="H414" s="146"/>
      <c r="I414" s="146"/>
      <c r="J414" s="146"/>
      <c r="K414" s="146"/>
      <c r="L414" s="213"/>
      <c r="M414" s="145"/>
      <c r="N414" s="144"/>
      <c r="O414" s="144"/>
      <c r="P414" s="144"/>
      <c r="Q414" s="213"/>
      <c r="R414" s="132" t="str">
        <f t="shared" si="6"/>
        <v/>
      </c>
      <c r="S414" s="215"/>
    </row>
    <row r="415" spans="1:19" ht="15" customHeight="1" x14ac:dyDescent="0.25">
      <c r="A415" s="143"/>
      <c r="B415" s="144"/>
      <c r="C415" s="144"/>
      <c r="D415" s="144"/>
      <c r="E415" s="145"/>
      <c r="F415" s="144"/>
      <c r="G415" s="146"/>
      <c r="H415" s="146"/>
      <c r="I415" s="146"/>
      <c r="J415" s="146"/>
      <c r="K415" s="146"/>
      <c r="L415" s="213"/>
      <c r="M415" s="145"/>
      <c r="N415" s="144"/>
      <c r="O415" s="144"/>
      <c r="P415" s="144"/>
      <c r="Q415" s="213"/>
      <c r="R415" s="132" t="str">
        <f t="shared" si="6"/>
        <v/>
      </c>
      <c r="S415" s="215"/>
    </row>
    <row r="416" spans="1:19" ht="15" customHeight="1" x14ac:dyDescent="0.25">
      <c r="A416" s="143"/>
      <c r="B416" s="144"/>
      <c r="C416" s="144"/>
      <c r="D416" s="144"/>
      <c r="E416" s="145"/>
      <c r="F416" s="144"/>
      <c r="G416" s="146"/>
      <c r="H416" s="146"/>
      <c r="I416" s="146"/>
      <c r="J416" s="146"/>
      <c r="K416" s="146"/>
      <c r="L416" s="213"/>
      <c r="M416" s="145"/>
      <c r="N416" s="144"/>
      <c r="O416" s="144"/>
      <c r="P416" s="144"/>
      <c r="Q416" s="213"/>
      <c r="R416" s="132" t="str">
        <f t="shared" si="6"/>
        <v/>
      </c>
      <c r="S416" s="215"/>
    </row>
    <row r="417" spans="1:19" ht="15" customHeight="1" x14ac:dyDescent="0.25">
      <c r="A417" s="143"/>
      <c r="B417" s="144"/>
      <c r="C417" s="144"/>
      <c r="D417" s="144"/>
      <c r="E417" s="145"/>
      <c r="F417" s="144"/>
      <c r="G417" s="146"/>
      <c r="H417" s="146"/>
      <c r="I417" s="146"/>
      <c r="J417" s="146"/>
      <c r="K417" s="146"/>
      <c r="L417" s="213"/>
      <c r="M417" s="145"/>
      <c r="N417" s="144"/>
      <c r="O417" s="144"/>
      <c r="P417" s="144"/>
      <c r="Q417" s="213"/>
      <c r="R417" s="132" t="str">
        <f t="shared" si="6"/>
        <v/>
      </c>
      <c r="S417" s="215"/>
    </row>
    <row r="418" spans="1:19" ht="15" customHeight="1" x14ac:dyDescent="0.25">
      <c r="A418" s="143"/>
      <c r="B418" s="144"/>
      <c r="C418" s="144"/>
      <c r="D418" s="144"/>
      <c r="E418" s="145"/>
      <c r="F418" s="144"/>
      <c r="G418" s="146"/>
      <c r="H418" s="146"/>
      <c r="I418" s="146"/>
      <c r="J418" s="146"/>
      <c r="K418" s="146"/>
      <c r="L418" s="213"/>
      <c r="M418" s="145"/>
      <c r="N418" s="144"/>
      <c r="O418" s="144"/>
      <c r="P418" s="144"/>
      <c r="Q418" s="213"/>
      <c r="R418" s="132" t="str">
        <f t="shared" si="6"/>
        <v/>
      </c>
      <c r="S418" s="215"/>
    </row>
    <row r="419" spans="1:19" ht="15" customHeight="1" x14ac:dyDescent="0.25">
      <c r="A419" s="143"/>
      <c r="B419" s="144"/>
      <c r="C419" s="144"/>
      <c r="D419" s="144"/>
      <c r="E419" s="145"/>
      <c r="F419" s="144"/>
      <c r="G419" s="146"/>
      <c r="H419" s="146"/>
      <c r="I419" s="146"/>
      <c r="J419" s="146"/>
      <c r="K419" s="146"/>
      <c r="L419" s="213"/>
      <c r="M419" s="145"/>
      <c r="N419" s="144"/>
      <c r="O419" s="144"/>
      <c r="P419" s="144"/>
      <c r="Q419" s="213"/>
      <c r="R419" s="132" t="str">
        <f t="shared" si="6"/>
        <v/>
      </c>
      <c r="S419" s="215"/>
    </row>
    <row r="420" spans="1:19" ht="15" customHeight="1" x14ac:dyDescent="0.25">
      <c r="A420" s="143"/>
      <c r="B420" s="144"/>
      <c r="C420" s="144"/>
      <c r="D420" s="144"/>
      <c r="E420" s="145"/>
      <c r="F420" s="144"/>
      <c r="G420" s="146"/>
      <c r="H420" s="146"/>
      <c r="I420" s="146"/>
      <c r="J420" s="146"/>
      <c r="K420" s="146"/>
      <c r="L420" s="213"/>
      <c r="M420" s="145"/>
      <c r="N420" s="144"/>
      <c r="O420" s="144"/>
      <c r="P420" s="144"/>
      <c r="Q420" s="213"/>
      <c r="R420" s="132" t="str">
        <f t="shared" si="6"/>
        <v/>
      </c>
      <c r="S420" s="215"/>
    </row>
    <row r="421" spans="1:19" ht="15" customHeight="1" x14ac:dyDescent="0.25">
      <c r="A421" s="143"/>
      <c r="B421" s="144"/>
      <c r="C421" s="144"/>
      <c r="D421" s="144"/>
      <c r="E421" s="145"/>
      <c r="F421" s="144"/>
      <c r="G421" s="146"/>
      <c r="H421" s="146"/>
      <c r="I421" s="146"/>
      <c r="J421" s="146"/>
      <c r="K421" s="146"/>
      <c r="L421" s="213"/>
      <c r="M421" s="145"/>
      <c r="N421" s="144"/>
      <c r="O421" s="144"/>
      <c r="P421" s="144"/>
      <c r="Q421" s="213"/>
      <c r="R421" s="132" t="str">
        <f t="shared" si="6"/>
        <v/>
      </c>
      <c r="S421" s="215"/>
    </row>
    <row r="422" spans="1:19" ht="15" customHeight="1" x14ac:dyDescent="0.25">
      <c r="A422" s="143"/>
      <c r="B422" s="144"/>
      <c r="C422" s="144"/>
      <c r="D422" s="144"/>
      <c r="E422" s="145"/>
      <c r="F422" s="144"/>
      <c r="G422" s="146"/>
      <c r="H422" s="146"/>
      <c r="I422" s="146"/>
      <c r="J422" s="146"/>
      <c r="K422" s="146"/>
      <c r="L422" s="213"/>
      <c r="M422" s="145"/>
      <c r="N422" s="144"/>
      <c r="O422" s="144"/>
      <c r="P422" s="144"/>
      <c r="Q422" s="213"/>
      <c r="R422" s="132" t="str">
        <f t="shared" si="6"/>
        <v/>
      </c>
      <c r="S422" s="215"/>
    </row>
    <row r="423" spans="1:19" ht="15" customHeight="1" x14ac:dyDescent="0.25">
      <c r="A423" s="143"/>
      <c r="B423" s="144"/>
      <c r="C423" s="144"/>
      <c r="D423" s="144"/>
      <c r="E423" s="145"/>
      <c r="F423" s="144"/>
      <c r="G423" s="146"/>
      <c r="H423" s="146"/>
      <c r="I423" s="146"/>
      <c r="J423" s="146"/>
      <c r="K423" s="146"/>
      <c r="L423" s="213"/>
      <c r="M423" s="145"/>
      <c r="N423" s="144"/>
      <c r="O423" s="144"/>
      <c r="P423" s="144"/>
      <c r="Q423" s="213"/>
      <c r="R423" s="132" t="str">
        <f t="shared" si="6"/>
        <v/>
      </c>
      <c r="S423" s="215"/>
    </row>
    <row r="424" spans="1:19" ht="15" customHeight="1" x14ac:dyDescent="0.25">
      <c r="A424" s="143"/>
      <c r="B424" s="144"/>
      <c r="C424" s="144"/>
      <c r="D424" s="144"/>
      <c r="E424" s="145"/>
      <c r="F424" s="144"/>
      <c r="G424" s="146"/>
      <c r="H424" s="146"/>
      <c r="I424" s="146"/>
      <c r="J424" s="146"/>
      <c r="K424" s="146"/>
      <c r="L424" s="213"/>
      <c r="M424" s="145"/>
      <c r="N424" s="144"/>
      <c r="O424" s="144"/>
      <c r="P424" s="144"/>
      <c r="Q424" s="213"/>
      <c r="R424" s="132" t="str">
        <f t="shared" si="6"/>
        <v/>
      </c>
      <c r="S424" s="215"/>
    </row>
    <row r="425" spans="1:19" ht="15" customHeight="1" x14ac:dyDescent="0.25">
      <c r="A425" s="143"/>
      <c r="B425" s="144"/>
      <c r="C425" s="144"/>
      <c r="D425" s="144"/>
      <c r="E425" s="145"/>
      <c r="F425" s="144"/>
      <c r="G425" s="146"/>
      <c r="H425" s="146"/>
      <c r="I425" s="146"/>
      <c r="J425" s="146"/>
      <c r="K425" s="146"/>
      <c r="L425" s="213"/>
      <c r="M425" s="145"/>
      <c r="N425" s="144"/>
      <c r="O425" s="144"/>
      <c r="P425" s="144"/>
      <c r="Q425" s="213"/>
      <c r="R425" s="132" t="str">
        <f t="shared" si="6"/>
        <v/>
      </c>
      <c r="S425" s="215"/>
    </row>
    <row r="426" spans="1:19" ht="15" customHeight="1" x14ac:dyDescent="0.25">
      <c r="A426" s="143"/>
      <c r="B426" s="144"/>
      <c r="C426" s="144"/>
      <c r="D426" s="144"/>
      <c r="E426" s="145"/>
      <c r="F426" s="144"/>
      <c r="G426" s="146"/>
      <c r="H426" s="146"/>
      <c r="I426" s="146"/>
      <c r="J426" s="146"/>
      <c r="K426" s="146"/>
      <c r="L426" s="213"/>
      <c r="M426" s="145"/>
      <c r="N426" s="144"/>
      <c r="O426" s="144"/>
      <c r="P426" s="144"/>
      <c r="Q426" s="213"/>
      <c r="R426" s="132" t="str">
        <f t="shared" si="6"/>
        <v/>
      </c>
      <c r="S426" s="215"/>
    </row>
    <row r="427" spans="1:19" ht="15" customHeight="1" x14ac:dyDescent="0.25">
      <c r="A427" s="143"/>
      <c r="B427" s="144"/>
      <c r="C427" s="144"/>
      <c r="D427" s="144"/>
      <c r="E427" s="145"/>
      <c r="F427" s="144"/>
      <c r="G427" s="146"/>
      <c r="H427" s="146"/>
      <c r="I427" s="146"/>
      <c r="J427" s="146"/>
      <c r="K427" s="146"/>
      <c r="L427" s="213"/>
      <c r="M427" s="145"/>
      <c r="N427" s="144"/>
      <c r="O427" s="144"/>
      <c r="P427" s="144"/>
      <c r="Q427" s="213"/>
      <c r="R427" s="132" t="str">
        <f t="shared" si="6"/>
        <v/>
      </c>
      <c r="S427" s="215"/>
    </row>
    <row r="428" spans="1:19" ht="15" customHeight="1" x14ac:dyDescent="0.25">
      <c r="A428" s="143"/>
      <c r="B428" s="144"/>
      <c r="C428" s="144"/>
      <c r="D428" s="144"/>
      <c r="E428" s="145"/>
      <c r="F428" s="144"/>
      <c r="G428" s="146"/>
      <c r="H428" s="146"/>
      <c r="I428" s="146"/>
      <c r="J428" s="146"/>
      <c r="K428" s="146"/>
      <c r="L428" s="213"/>
      <c r="M428" s="145"/>
      <c r="N428" s="144"/>
      <c r="O428" s="144"/>
      <c r="P428" s="144"/>
      <c r="Q428" s="213"/>
      <c r="R428" s="132" t="str">
        <f t="shared" si="6"/>
        <v/>
      </c>
      <c r="S428" s="215"/>
    </row>
    <row r="429" spans="1:19" ht="15" customHeight="1" x14ac:dyDescent="0.25">
      <c r="A429" s="143"/>
      <c r="B429" s="144"/>
      <c r="C429" s="144"/>
      <c r="D429" s="144"/>
      <c r="E429" s="145"/>
      <c r="F429" s="144"/>
      <c r="G429" s="146"/>
      <c r="H429" s="146"/>
      <c r="I429" s="146"/>
      <c r="J429" s="146"/>
      <c r="K429" s="146"/>
      <c r="L429" s="213"/>
      <c r="M429" s="145"/>
      <c r="N429" s="144"/>
      <c r="O429" s="144"/>
      <c r="P429" s="144"/>
      <c r="Q429" s="213"/>
      <c r="R429" s="132" t="str">
        <f t="shared" si="6"/>
        <v/>
      </c>
      <c r="S429" s="215"/>
    </row>
    <row r="430" spans="1:19" ht="15" customHeight="1" x14ac:dyDescent="0.25">
      <c r="A430" s="143"/>
      <c r="B430" s="144"/>
      <c r="C430" s="144"/>
      <c r="D430" s="144"/>
      <c r="E430" s="145"/>
      <c r="F430" s="144"/>
      <c r="G430" s="146"/>
      <c r="H430" s="146"/>
      <c r="I430" s="146"/>
      <c r="J430" s="146"/>
      <c r="K430" s="146"/>
      <c r="L430" s="213"/>
      <c r="M430" s="145"/>
      <c r="N430" s="144"/>
      <c r="O430" s="144"/>
      <c r="P430" s="144"/>
      <c r="Q430" s="213"/>
      <c r="R430" s="132" t="str">
        <f t="shared" si="6"/>
        <v/>
      </c>
      <c r="S430" s="215"/>
    </row>
    <row r="431" spans="1:19" ht="15" customHeight="1" x14ac:dyDescent="0.25">
      <c r="A431" s="143"/>
      <c r="B431" s="144"/>
      <c r="C431" s="144"/>
      <c r="D431" s="144"/>
      <c r="E431" s="145"/>
      <c r="F431" s="144"/>
      <c r="G431" s="146"/>
      <c r="H431" s="146"/>
      <c r="I431" s="146"/>
      <c r="J431" s="146"/>
      <c r="K431" s="146"/>
      <c r="L431" s="213"/>
      <c r="M431" s="145"/>
      <c r="N431" s="144"/>
      <c r="O431" s="144"/>
      <c r="P431" s="144"/>
      <c r="Q431" s="213"/>
      <c r="R431" s="132" t="str">
        <f t="shared" si="6"/>
        <v/>
      </c>
      <c r="S431" s="215"/>
    </row>
    <row r="432" spans="1:19" ht="15" customHeight="1" x14ac:dyDescent="0.25">
      <c r="A432" s="143"/>
      <c r="B432" s="144"/>
      <c r="C432" s="144"/>
      <c r="D432" s="144"/>
      <c r="E432" s="145"/>
      <c r="F432" s="144"/>
      <c r="G432" s="146"/>
      <c r="H432" s="146"/>
      <c r="I432" s="146"/>
      <c r="J432" s="146"/>
      <c r="K432" s="146"/>
      <c r="L432" s="213"/>
      <c r="M432" s="145"/>
      <c r="N432" s="144"/>
      <c r="O432" s="144"/>
      <c r="P432" s="144"/>
      <c r="Q432" s="213"/>
      <c r="R432" s="132" t="str">
        <f t="shared" si="6"/>
        <v/>
      </c>
      <c r="S432" s="215"/>
    </row>
    <row r="433" spans="1:19" ht="15" customHeight="1" x14ac:dyDescent="0.25">
      <c r="A433" s="143"/>
      <c r="B433" s="144"/>
      <c r="C433" s="144"/>
      <c r="D433" s="144"/>
      <c r="E433" s="145"/>
      <c r="F433" s="144"/>
      <c r="G433" s="146"/>
      <c r="H433" s="146"/>
      <c r="I433" s="146"/>
      <c r="J433" s="146"/>
      <c r="K433" s="146"/>
      <c r="L433" s="213"/>
      <c r="M433" s="145"/>
      <c r="N433" s="144"/>
      <c r="O433" s="144"/>
      <c r="P433" s="144"/>
      <c r="Q433" s="213"/>
      <c r="R433" s="132" t="str">
        <f t="shared" si="6"/>
        <v/>
      </c>
      <c r="S433" s="215"/>
    </row>
    <row r="434" spans="1:19" ht="15" customHeight="1" x14ac:dyDescent="0.25">
      <c r="A434" s="143"/>
      <c r="B434" s="144"/>
      <c r="C434" s="144"/>
      <c r="D434" s="144"/>
      <c r="E434" s="145"/>
      <c r="F434" s="144"/>
      <c r="G434" s="146"/>
      <c r="H434" s="146"/>
      <c r="I434" s="146"/>
      <c r="J434" s="146"/>
      <c r="K434" s="146"/>
      <c r="L434" s="213"/>
      <c r="M434" s="145"/>
      <c r="N434" s="144"/>
      <c r="O434" s="144"/>
      <c r="P434" s="144"/>
      <c r="Q434" s="213"/>
      <c r="R434" s="132" t="str">
        <f t="shared" si="6"/>
        <v/>
      </c>
      <c r="S434" s="215"/>
    </row>
    <row r="435" spans="1:19" ht="15" customHeight="1" x14ac:dyDescent="0.25">
      <c r="A435" s="143"/>
      <c r="B435" s="144"/>
      <c r="C435" s="144"/>
      <c r="D435" s="144"/>
      <c r="E435" s="145"/>
      <c r="F435" s="144"/>
      <c r="G435" s="146"/>
      <c r="H435" s="146"/>
      <c r="I435" s="146"/>
      <c r="J435" s="146"/>
      <c r="K435" s="146"/>
      <c r="L435" s="213"/>
      <c r="M435" s="145"/>
      <c r="N435" s="144"/>
      <c r="O435" s="144"/>
      <c r="P435" s="144"/>
      <c r="Q435" s="213"/>
      <c r="R435" s="132" t="str">
        <f t="shared" si="6"/>
        <v/>
      </c>
      <c r="S435" s="215"/>
    </row>
    <row r="436" spans="1:19" ht="15" customHeight="1" x14ac:dyDescent="0.25">
      <c r="A436" s="143"/>
      <c r="B436" s="144"/>
      <c r="C436" s="144"/>
      <c r="D436" s="144"/>
      <c r="E436" s="145"/>
      <c r="F436" s="144"/>
      <c r="G436" s="146"/>
      <c r="H436" s="146"/>
      <c r="I436" s="146"/>
      <c r="J436" s="146"/>
      <c r="K436" s="146"/>
      <c r="L436" s="213"/>
      <c r="M436" s="145"/>
      <c r="N436" s="144"/>
      <c r="O436" s="144"/>
      <c r="P436" s="144"/>
      <c r="Q436" s="213"/>
      <c r="R436" s="132" t="str">
        <f t="shared" si="6"/>
        <v/>
      </c>
      <c r="S436" s="215"/>
    </row>
    <row r="437" spans="1:19" ht="15" customHeight="1" x14ac:dyDescent="0.25">
      <c r="A437" s="143"/>
      <c r="B437" s="144"/>
      <c r="C437" s="144"/>
      <c r="D437" s="144"/>
      <c r="E437" s="145"/>
      <c r="F437" s="144"/>
      <c r="G437" s="146"/>
      <c r="H437" s="146"/>
      <c r="I437" s="146"/>
      <c r="J437" s="146"/>
      <c r="K437" s="146"/>
      <c r="L437" s="213"/>
      <c r="M437" s="145"/>
      <c r="N437" s="144"/>
      <c r="O437" s="144"/>
      <c r="P437" s="144"/>
      <c r="Q437" s="213"/>
      <c r="R437" s="132" t="str">
        <f t="shared" si="6"/>
        <v/>
      </c>
      <c r="S437" s="215"/>
    </row>
    <row r="438" spans="1:19" ht="15" customHeight="1" x14ac:dyDescent="0.25">
      <c r="A438" s="143"/>
      <c r="B438" s="144"/>
      <c r="C438" s="144"/>
      <c r="D438" s="144"/>
      <c r="E438" s="145"/>
      <c r="F438" s="144"/>
      <c r="G438" s="146"/>
      <c r="H438" s="146"/>
      <c r="I438" s="146"/>
      <c r="J438" s="146"/>
      <c r="K438" s="146"/>
      <c r="L438" s="213"/>
      <c r="M438" s="145"/>
      <c r="N438" s="144"/>
      <c r="O438" s="144"/>
      <c r="P438" s="144"/>
      <c r="Q438" s="213"/>
      <c r="R438" s="132" t="str">
        <f t="shared" si="6"/>
        <v/>
      </c>
      <c r="S438" s="215"/>
    </row>
    <row r="439" spans="1:19" ht="15" customHeight="1" x14ac:dyDescent="0.25">
      <c r="A439" s="143"/>
      <c r="B439" s="144"/>
      <c r="C439" s="144"/>
      <c r="D439" s="144"/>
      <c r="E439" s="145"/>
      <c r="F439" s="144"/>
      <c r="G439" s="146"/>
      <c r="H439" s="146"/>
      <c r="I439" s="146"/>
      <c r="J439" s="146"/>
      <c r="K439" s="146"/>
      <c r="L439" s="213"/>
      <c r="M439" s="145"/>
      <c r="N439" s="144"/>
      <c r="O439" s="144"/>
      <c r="P439" s="144"/>
      <c r="Q439" s="213"/>
      <c r="R439" s="132" t="str">
        <f t="shared" si="6"/>
        <v/>
      </c>
      <c r="S439" s="215"/>
    </row>
    <row r="440" spans="1:19" ht="15" customHeight="1" x14ac:dyDescent="0.25">
      <c r="A440" s="143"/>
      <c r="B440" s="144"/>
      <c r="C440" s="144"/>
      <c r="D440" s="144"/>
      <c r="E440" s="145"/>
      <c r="F440" s="144"/>
      <c r="G440" s="146"/>
      <c r="H440" s="146"/>
      <c r="I440" s="146"/>
      <c r="J440" s="146"/>
      <c r="K440" s="146"/>
      <c r="L440" s="213"/>
      <c r="M440" s="145"/>
      <c r="N440" s="144"/>
      <c r="O440" s="144"/>
      <c r="P440" s="144"/>
      <c r="Q440" s="213"/>
      <c r="R440" s="132" t="str">
        <f t="shared" si="6"/>
        <v/>
      </c>
      <c r="S440" s="215"/>
    </row>
    <row r="441" spans="1:19" ht="15" customHeight="1" x14ac:dyDescent="0.25">
      <c r="A441" s="143"/>
      <c r="B441" s="144"/>
      <c r="C441" s="144"/>
      <c r="D441" s="144"/>
      <c r="E441" s="145"/>
      <c r="F441" s="144"/>
      <c r="G441" s="146"/>
      <c r="H441" s="146"/>
      <c r="I441" s="146"/>
      <c r="J441" s="146"/>
      <c r="K441" s="146"/>
      <c r="L441" s="213"/>
      <c r="M441" s="145"/>
      <c r="N441" s="144"/>
      <c r="O441" s="144"/>
      <c r="P441" s="144"/>
      <c r="Q441" s="213"/>
      <c r="R441" s="132" t="str">
        <f t="shared" si="6"/>
        <v/>
      </c>
      <c r="S441" s="215"/>
    </row>
    <row r="442" spans="1:19" ht="15" customHeight="1" x14ac:dyDescent="0.25">
      <c r="A442" s="143"/>
      <c r="B442" s="144"/>
      <c r="C442" s="144"/>
      <c r="D442" s="144"/>
      <c r="E442" s="145"/>
      <c r="F442" s="144"/>
      <c r="G442" s="146"/>
      <c r="H442" s="146"/>
      <c r="I442" s="146"/>
      <c r="J442" s="146"/>
      <c r="K442" s="146"/>
      <c r="L442" s="213"/>
      <c r="M442" s="145"/>
      <c r="N442" s="144"/>
      <c r="O442" s="144"/>
      <c r="P442" s="144"/>
      <c r="Q442" s="213"/>
      <c r="R442" s="132" t="str">
        <f t="shared" si="6"/>
        <v/>
      </c>
      <c r="S442" s="215"/>
    </row>
    <row r="443" spans="1:19" ht="15" customHeight="1" x14ac:dyDescent="0.25">
      <c r="A443" s="143"/>
      <c r="B443" s="144"/>
      <c r="C443" s="144"/>
      <c r="D443" s="144"/>
      <c r="E443" s="145"/>
      <c r="F443" s="144"/>
      <c r="G443" s="146"/>
      <c r="H443" s="146"/>
      <c r="I443" s="146"/>
      <c r="J443" s="146"/>
      <c r="K443" s="146"/>
      <c r="L443" s="213"/>
      <c r="M443" s="145"/>
      <c r="N443" s="144"/>
      <c r="O443" s="144"/>
      <c r="P443" s="144"/>
      <c r="Q443" s="213"/>
      <c r="R443" s="132" t="str">
        <f t="shared" si="6"/>
        <v/>
      </c>
      <c r="S443" s="215"/>
    </row>
    <row r="444" spans="1:19" ht="15" customHeight="1" x14ac:dyDescent="0.25">
      <c r="A444" s="143"/>
      <c r="B444" s="144"/>
      <c r="C444" s="144"/>
      <c r="D444" s="144"/>
      <c r="E444" s="145"/>
      <c r="F444" s="144"/>
      <c r="G444" s="146"/>
      <c r="H444" s="146"/>
      <c r="I444" s="146"/>
      <c r="J444" s="146"/>
      <c r="K444" s="146"/>
      <c r="L444" s="213"/>
      <c r="M444" s="145"/>
      <c r="N444" s="144"/>
      <c r="O444" s="144"/>
      <c r="P444" s="144"/>
      <c r="Q444" s="213"/>
      <c r="R444" s="132" t="str">
        <f t="shared" si="6"/>
        <v/>
      </c>
      <c r="S444" s="215"/>
    </row>
    <row r="445" spans="1:19" ht="15" customHeight="1" x14ac:dyDescent="0.25">
      <c r="A445" s="143"/>
      <c r="B445" s="144"/>
      <c r="C445" s="144"/>
      <c r="D445" s="144"/>
      <c r="E445" s="145"/>
      <c r="F445" s="144"/>
      <c r="G445" s="146"/>
      <c r="H445" s="146"/>
      <c r="I445" s="146"/>
      <c r="J445" s="146"/>
      <c r="K445" s="146"/>
      <c r="L445" s="213"/>
      <c r="M445" s="145"/>
      <c r="N445" s="144"/>
      <c r="O445" s="144"/>
      <c r="P445" s="144"/>
      <c r="Q445" s="213"/>
      <c r="R445" s="132" t="str">
        <f t="shared" si="6"/>
        <v/>
      </c>
      <c r="S445" s="215"/>
    </row>
    <row r="446" spans="1:19" ht="15" customHeight="1" x14ac:dyDescent="0.25">
      <c r="A446" s="143"/>
      <c r="B446" s="144"/>
      <c r="C446" s="144"/>
      <c r="D446" s="144"/>
      <c r="E446" s="145"/>
      <c r="F446" s="144"/>
      <c r="G446" s="146"/>
      <c r="H446" s="146"/>
      <c r="I446" s="146"/>
      <c r="J446" s="146"/>
      <c r="K446" s="146"/>
      <c r="L446" s="213"/>
      <c r="M446" s="145"/>
      <c r="N446" s="144"/>
      <c r="O446" s="144"/>
      <c r="P446" s="144"/>
      <c r="Q446" s="213"/>
      <c r="R446" s="132" t="str">
        <f t="shared" si="6"/>
        <v/>
      </c>
      <c r="S446" s="215"/>
    </row>
    <row r="447" spans="1:19" ht="15" customHeight="1" x14ac:dyDescent="0.25">
      <c r="A447" s="143"/>
      <c r="B447" s="144"/>
      <c r="C447" s="144"/>
      <c r="D447" s="144"/>
      <c r="E447" s="145"/>
      <c r="F447" s="144"/>
      <c r="G447" s="146"/>
      <c r="H447" s="146"/>
      <c r="I447" s="146"/>
      <c r="J447" s="146"/>
      <c r="K447" s="146"/>
      <c r="L447" s="213"/>
      <c r="M447" s="145"/>
      <c r="N447" s="144"/>
      <c r="O447" s="144"/>
      <c r="P447" s="144"/>
      <c r="Q447" s="213"/>
      <c r="R447" s="132" t="str">
        <f t="shared" si="6"/>
        <v/>
      </c>
      <c r="S447" s="215"/>
    </row>
    <row r="448" spans="1:19" ht="15" customHeight="1" x14ac:dyDescent="0.25">
      <c r="A448" s="143"/>
      <c r="B448" s="144"/>
      <c r="C448" s="144"/>
      <c r="D448" s="144"/>
      <c r="E448" s="145"/>
      <c r="F448" s="144"/>
      <c r="G448" s="146"/>
      <c r="H448" s="146"/>
      <c r="I448" s="146"/>
      <c r="J448" s="146"/>
      <c r="K448" s="146"/>
      <c r="L448" s="213"/>
      <c r="M448" s="145"/>
      <c r="N448" s="144"/>
      <c r="O448" s="144"/>
      <c r="P448" s="144"/>
      <c r="Q448" s="213"/>
      <c r="R448" s="132" t="str">
        <f t="shared" si="6"/>
        <v/>
      </c>
      <c r="S448" s="215"/>
    </row>
    <row r="449" spans="1:19" ht="15" customHeight="1" x14ac:dyDescent="0.25">
      <c r="A449" s="143"/>
      <c r="B449" s="144"/>
      <c r="C449" s="144"/>
      <c r="D449" s="144"/>
      <c r="E449" s="145"/>
      <c r="F449" s="144"/>
      <c r="G449" s="146"/>
      <c r="H449" s="146"/>
      <c r="I449" s="146"/>
      <c r="J449" s="146"/>
      <c r="K449" s="146"/>
      <c r="L449" s="213"/>
      <c r="M449" s="145"/>
      <c r="N449" s="144"/>
      <c r="O449" s="144"/>
      <c r="P449" s="144"/>
      <c r="Q449" s="213"/>
      <c r="R449" s="132" t="str">
        <f t="shared" si="6"/>
        <v/>
      </c>
      <c r="S449" s="215"/>
    </row>
    <row r="450" spans="1:19" ht="15" customHeight="1" x14ac:dyDescent="0.25">
      <c r="A450" s="143"/>
      <c r="B450" s="144"/>
      <c r="C450" s="144"/>
      <c r="D450" s="144"/>
      <c r="E450" s="145"/>
      <c r="F450" s="144"/>
      <c r="G450" s="146"/>
      <c r="H450" s="146"/>
      <c r="I450" s="146"/>
      <c r="J450" s="146"/>
      <c r="K450" s="146"/>
      <c r="L450" s="213"/>
      <c r="M450" s="145"/>
      <c r="N450" s="144"/>
      <c r="O450" s="144"/>
      <c r="P450" s="144"/>
      <c r="Q450" s="213"/>
      <c r="R450" s="132" t="str">
        <f t="shared" si="6"/>
        <v/>
      </c>
      <c r="S450" s="215"/>
    </row>
    <row r="451" spans="1:19" ht="15" customHeight="1" x14ac:dyDescent="0.25">
      <c r="A451" s="143"/>
      <c r="B451" s="144"/>
      <c r="C451" s="144"/>
      <c r="D451" s="144"/>
      <c r="E451" s="145"/>
      <c r="F451" s="144"/>
      <c r="G451" s="146"/>
      <c r="H451" s="146"/>
      <c r="I451" s="146"/>
      <c r="J451" s="146"/>
      <c r="K451" s="146"/>
      <c r="L451" s="213"/>
      <c r="M451" s="145"/>
      <c r="N451" s="144"/>
      <c r="O451" s="144"/>
      <c r="P451" s="144"/>
      <c r="Q451" s="213"/>
      <c r="R451" s="132" t="str">
        <f t="shared" si="6"/>
        <v/>
      </c>
      <c r="S451" s="215"/>
    </row>
    <row r="452" spans="1:19" ht="15" customHeight="1" x14ac:dyDescent="0.25">
      <c r="A452" s="143"/>
      <c r="B452" s="144"/>
      <c r="C452" s="144"/>
      <c r="D452" s="144"/>
      <c r="E452" s="145"/>
      <c r="F452" s="144"/>
      <c r="G452" s="146"/>
      <c r="H452" s="146"/>
      <c r="I452" s="146"/>
      <c r="J452" s="146"/>
      <c r="K452" s="146"/>
      <c r="L452" s="213"/>
      <c r="M452" s="145"/>
      <c r="N452" s="144"/>
      <c r="O452" s="144"/>
      <c r="P452" s="144"/>
      <c r="Q452" s="213"/>
      <c r="R452" s="132" t="str">
        <f t="shared" si="6"/>
        <v/>
      </c>
      <c r="S452" s="215"/>
    </row>
    <row r="453" spans="1:19" ht="15" customHeight="1" x14ac:dyDescent="0.25">
      <c r="A453" s="143"/>
      <c r="B453" s="144"/>
      <c r="C453" s="144"/>
      <c r="D453" s="144"/>
      <c r="E453" s="145"/>
      <c r="F453" s="144"/>
      <c r="G453" s="146"/>
      <c r="H453" s="146"/>
      <c r="I453" s="146"/>
      <c r="J453" s="146"/>
      <c r="K453" s="146"/>
      <c r="L453" s="213"/>
      <c r="M453" s="145"/>
      <c r="N453" s="144"/>
      <c r="O453" s="144"/>
      <c r="P453" s="144"/>
      <c r="Q453" s="213"/>
      <c r="R453" s="132" t="str">
        <f t="shared" ref="R453:R516" si="7">IF(A453="","",IF(AND(N453="Yes",O453="Yes",Q453&lt;&gt;"",S453&lt;&gt;"",Q453&gt;=S453),0,SUM(H453:K453)))</f>
        <v/>
      </c>
      <c r="S453" s="215"/>
    </row>
    <row r="454" spans="1:19" ht="15" customHeight="1" x14ac:dyDescent="0.25">
      <c r="A454" s="143"/>
      <c r="B454" s="144"/>
      <c r="C454" s="144"/>
      <c r="D454" s="144"/>
      <c r="E454" s="145"/>
      <c r="F454" s="144"/>
      <c r="G454" s="146"/>
      <c r="H454" s="146"/>
      <c r="I454" s="146"/>
      <c r="J454" s="146"/>
      <c r="K454" s="146"/>
      <c r="L454" s="213"/>
      <c r="M454" s="145"/>
      <c r="N454" s="144"/>
      <c r="O454" s="144"/>
      <c r="P454" s="144"/>
      <c r="Q454" s="213"/>
      <c r="R454" s="132" t="str">
        <f t="shared" si="7"/>
        <v/>
      </c>
      <c r="S454" s="215"/>
    </row>
    <row r="455" spans="1:19" ht="15" customHeight="1" x14ac:dyDescent="0.25">
      <c r="A455" s="143"/>
      <c r="B455" s="144"/>
      <c r="C455" s="144"/>
      <c r="D455" s="144"/>
      <c r="E455" s="145"/>
      <c r="F455" s="144"/>
      <c r="G455" s="146"/>
      <c r="H455" s="146"/>
      <c r="I455" s="146"/>
      <c r="J455" s="146"/>
      <c r="K455" s="146"/>
      <c r="L455" s="213"/>
      <c r="M455" s="145"/>
      <c r="N455" s="144"/>
      <c r="O455" s="144"/>
      <c r="P455" s="144"/>
      <c r="Q455" s="213"/>
      <c r="R455" s="132" t="str">
        <f t="shared" si="7"/>
        <v/>
      </c>
      <c r="S455" s="215"/>
    </row>
    <row r="456" spans="1:19" ht="15" customHeight="1" x14ac:dyDescent="0.25">
      <c r="A456" s="143"/>
      <c r="B456" s="144"/>
      <c r="C456" s="144"/>
      <c r="D456" s="144"/>
      <c r="E456" s="145"/>
      <c r="F456" s="144"/>
      <c r="G456" s="146"/>
      <c r="H456" s="146"/>
      <c r="I456" s="146"/>
      <c r="J456" s="146"/>
      <c r="K456" s="146"/>
      <c r="L456" s="213"/>
      <c r="M456" s="145"/>
      <c r="N456" s="144"/>
      <c r="O456" s="144"/>
      <c r="P456" s="144"/>
      <c r="Q456" s="213"/>
      <c r="R456" s="132" t="str">
        <f t="shared" si="7"/>
        <v/>
      </c>
      <c r="S456" s="215"/>
    </row>
    <row r="457" spans="1:19" ht="15" customHeight="1" x14ac:dyDescent="0.25">
      <c r="A457" s="143"/>
      <c r="B457" s="144"/>
      <c r="C457" s="144"/>
      <c r="D457" s="144"/>
      <c r="E457" s="145"/>
      <c r="F457" s="144"/>
      <c r="G457" s="146"/>
      <c r="H457" s="146"/>
      <c r="I457" s="146"/>
      <c r="J457" s="146"/>
      <c r="K457" s="146"/>
      <c r="L457" s="213"/>
      <c r="M457" s="145"/>
      <c r="N457" s="144"/>
      <c r="O457" s="144"/>
      <c r="P457" s="144"/>
      <c r="Q457" s="213"/>
      <c r="R457" s="132" t="str">
        <f t="shared" si="7"/>
        <v/>
      </c>
      <c r="S457" s="215"/>
    </row>
    <row r="458" spans="1:19" ht="15" customHeight="1" x14ac:dyDescent="0.25">
      <c r="A458" s="143"/>
      <c r="B458" s="144"/>
      <c r="C458" s="144"/>
      <c r="D458" s="144"/>
      <c r="E458" s="145"/>
      <c r="F458" s="144"/>
      <c r="G458" s="146"/>
      <c r="H458" s="146"/>
      <c r="I458" s="146"/>
      <c r="J458" s="146"/>
      <c r="K458" s="146"/>
      <c r="L458" s="213"/>
      <c r="M458" s="145"/>
      <c r="N458" s="144"/>
      <c r="O458" s="144"/>
      <c r="P458" s="144"/>
      <c r="Q458" s="213"/>
      <c r="R458" s="132" t="str">
        <f t="shared" si="7"/>
        <v/>
      </c>
      <c r="S458" s="215"/>
    </row>
    <row r="459" spans="1:19" ht="15" customHeight="1" x14ac:dyDescent="0.25">
      <c r="A459" s="143"/>
      <c r="B459" s="144"/>
      <c r="C459" s="144"/>
      <c r="D459" s="144"/>
      <c r="E459" s="145"/>
      <c r="F459" s="144"/>
      <c r="G459" s="146"/>
      <c r="H459" s="146"/>
      <c r="I459" s="146"/>
      <c r="J459" s="146"/>
      <c r="K459" s="146"/>
      <c r="L459" s="213"/>
      <c r="M459" s="145"/>
      <c r="N459" s="144"/>
      <c r="O459" s="144"/>
      <c r="P459" s="144"/>
      <c r="Q459" s="213"/>
      <c r="R459" s="132" t="str">
        <f t="shared" si="7"/>
        <v/>
      </c>
      <c r="S459" s="215"/>
    </row>
    <row r="460" spans="1:19" ht="15" customHeight="1" x14ac:dyDescent="0.25">
      <c r="A460" s="143"/>
      <c r="B460" s="144"/>
      <c r="C460" s="144"/>
      <c r="D460" s="144"/>
      <c r="E460" s="145"/>
      <c r="F460" s="144"/>
      <c r="G460" s="146"/>
      <c r="H460" s="146"/>
      <c r="I460" s="146"/>
      <c r="J460" s="146"/>
      <c r="K460" s="146"/>
      <c r="L460" s="213"/>
      <c r="M460" s="145"/>
      <c r="N460" s="144"/>
      <c r="O460" s="144"/>
      <c r="P460" s="144"/>
      <c r="Q460" s="213"/>
      <c r="R460" s="132" t="str">
        <f t="shared" si="7"/>
        <v/>
      </c>
      <c r="S460" s="215"/>
    </row>
    <row r="461" spans="1:19" ht="15" customHeight="1" x14ac:dyDescent="0.25">
      <c r="A461" s="143"/>
      <c r="B461" s="144"/>
      <c r="C461" s="144"/>
      <c r="D461" s="144"/>
      <c r="E461" s="145"/>
      <c r="F461" s="144"/>
      <c r="G461" s="146"/>
      <c r="H461" s="146"/>
      <c r="I461" s="146"/>
      <c r="J461" s="146"/>
      <c r="K461" s="146"/>
      <c r="L461" s="213"/>
      <c r="M461" s="145"/>
      <c r="N461" s="144"/>
      <c r="O461" s="144"/>
      <c r="P461" s="144"/>
      <c r="Q461" s="213"/>
      <c r="R461" s="132" t="str">
        <f t="shared" si="7"/>
        <v/>
      </c>
      <c r="S461" s="215"/>
    </row>
    <row r="462" spans="1:19" ht="15" customHeight="1" x14ac:dyDescent="0.25">
      <c r="A462" s="143"/>
      <c r="B462" s="144"/>
      <c r="C462" s="144"/>
      <c r="D462" s="144"/>
      <c r="E462" s="145"/>
      <c r="F462" s="144"/>
      <c r="G462" s="146"/>
      <c r="H462" s="146"/>
      <c r="I462" s="146"/>
      <c r="J462" s="146"/>
      <c r="K462" s="146"/>
      <c r="L462" s="213"/>
      <c r="M462" s="145"/>
      <c r="N462" s="144"/>
      <c r="O462" s="144"/>
      <c r="P462" s="144"/>
      <c r="Q462" s="213"/>
      <c r="R462" s="132" t="str">
        <f t="shared" si="7"/>
        <v/>
      </c>
      <c r="S462" s="215"/>
    </row>
    <row r="463" spans="1:19" ht="15" customHeight="1" x14ac:dyDescent="0.25">
      <c r="A463" s="143"/>
      <c r="B463" s="144"/>
      <c r="C463" s="144"/>
      <c r="D463" s="144"/>
      <c r="E463" s="145"/>
      <c r="F463" s="144"/>
      <c r="G463" s="146"/>
      <c r="H463" s="146"/>
      <c r="I463" s="146"/>
      <c r="J463" s="146"/>
      <c r="K463" s="146"/>
      <c r="L463" s="213"/>
      <c r="M463" s="145"/>
      <c r="N463" s="144"/>
      <c r="O463" s="144"/>
      <c r="P463" s="144"/>
      <c r="Q463" s="213"/>
      <c r="R463" s="132" t="str">
        <f t="shared" si="7"/>
        <v/>
      </c>
      <c r="S463" s="215"/>
    </row>
    <row r="464" spans="1:19" ht="15" customHeight="1" x14ac:dyDescent="0.25">
      <c r="A464" s="143"/>
      <c r="B464" s="144"/>
      <c r="C464" s="144"/>
      <c r="D464" s="144"/>
      <c r="E464" s="145"/>
      <c r="F464" s="144"/>
      <c r="G464" s="146"/>
      <c r="H464" s="146"/>
      <c r="I464" s="146"/>
      <c r="J464" s="146"/>
      <c r="K464" s="146"/>
      <c r="L464" s="213"/>
      <c r="M464" s="145"/>
      <c r="N464" s="144"/>
      <c r="O464" s="144"/>
      <c r="P464" s="144"/>
      <c r="Q464" s="213"/>
      <c r="R464" s="132" t="str">
        <f t="shared" si="7"/>
        <v/>
      </c>
      <c r="S464" s="215"/>
    </row>
    <row r="465" spans="1:19" ht="15" customHeight="1" x14ac:dyDescent="0.25">
      <c r="A465" s="143"/>
      <c r="B465" s="144"/>
      <c r="C465" s="144"/>
      <c r="D465" s="144"/>
      <c r="E465" s="145"/>
      <c r="F465" s="144"/>
      <c r="G465" s="146"/>
      <c r="H465" s="146"/>
      <c r="I465" s="146"/>
      <c r="J465" s="146"/>
      <c r="K465" s="146"/>
      <c r="L465" s="213"/>
      <c r="M465" s="145"/>
      <c r="N465" s="144"/>
      <c r="O465" s="144"/>
      <c r="P465" s="144"/>
      <c r="Q465" s="213"/>
      <c r="R465" s="132" t="str">
        <f t="shared" si="7"/>
        <v/>
      </c>
      <c r="S465" s="215"/>
    </row>
    <row r="466" spans="1:19" ht="15" customHeight="1" x14ac:dyDescent="0.25">
      <c r="A466" s="143"/>
      <c r="B466" s="144"/>
      <c r="C466" s="144"/>
      <c r="D466" s="144"/>
      <c r="E466" s="145"/>
      <c r="F466" s="144"/>
      <c r="G466" s="146"/>
      <c r="H466" s="146"/>
      <c r="I466" s="146"/>
      <c r="J466" s="146"/>
      <c r="K466" s="146"/>
      <c r="L466" s="213"/>
      <c r="M466" s="145"/>
      <c r="N466" s="144"/>
      <c r="O466" s="144"/>
      <c r="P466" s="144"/>
      <c r="Q466" s="213"/>
      <c r="R466" s="132" t="str">
        <f t="shared" si="7"/>
        <v/>
      </c>
      <c r="S466" s="215"/>
    </row>
    <row r="467" spans="1:19" ht="15" customHeight="1" x14ac:dyDescent="0.25">
      <c r="A467" s="143"/>
      <c r="B467" s="144"/>
      <c r="C467" s="144"/>
      <c r="D467" s="144"/>
      <c r="E467" s="145"/>
      <c r="F467" s="144"/>
      <c r="G467" s="146"/>
      <c r="H467" s="146"/>
      <c r="I467" s="146"/>
      <c r="J467" s="146"/>
      <c r="K467" s="146"/>
      <c r="L467" s="213"/>
      <c r="M467" s="145"/>
      <c r="N467" s="144"/>
      <c r="O467" s="144"/>
      <c r="P467" s="144"/>
      <c r="Q467" s="213"/>
      <c r="R467" s="132" t="str">
        <f t="shared" si="7"/>
        <v/>
      </c>
      <c r="S467" s="215"/>
    </row>
    <row r="468" spans="1:19" ht="15" customHeight="1" x14ac:dyDescent="0.25">
      <c r="A468" s="143"/>
      <c r="B468" s="144"/>
      <c r="C468" s="144"/>
      <c r="D468" s="144"/>
      <c r="E468" s="145"/>
      <c r="F468" s="144"/>
      <c r="G468" s="146"/>
      <c r="H468" s="146"/>
      <c r="I468" s="146"/>
      <c r="J468" s="146"/>
      <c r="K468" s="146"/>
      <c r="L468" s="213"/>
      <c r="M468" s="145"/>
      <c r="N468" s="144"/>
      <c r="O468" s="144"/>
      <c r="P468" s="144"/>
      <c r="Q468" s="213"/>
      <c r="R468" s="132" t="str">
        <f t="shared" si="7"/>
        <v/>
      </c>
      <c r="S468" s="215"/>
    </row>
    <row r="469" spans="1:19" ht="15" customHeight="1" x14ac:dyDescent="0.25">
      <c r="A469" s="143"/>
      <c r="B469" s="144"/>
      <c r="C469" s="144"/>
      <c r="D469" s="144"/>
      <c r="E469" s="145"/>
      <c r="F469" s="144"/>
      <c r="G469" s="146"/>
      <c r="H469" s="146"/>
      <c r="I469" s="146"/>
      <c r="J469" s="146"/>
      <c r="K469" s="146"/>
      <c r="L469" s="213"/>
      <c r="M469" s="145"/>
      <c r="N469" s="144"/>
      <c r="O469" s="144"/>
      <c r="P469" s="144"/>
      <c r="Q469" s="213"/>
      <c r="R469" s="132" t="str">
        <f t="shared" si="7"/>
        <v/>
      </c>
      <c r="S469" s="215"/>
    </row>
    <row r="470" spans="1:19" ht="15" customHeight="1" x14ac:dyDescent="0.25">
      <c r="A470" s="143"/>
      <c r="B470" s="144"/>
      <c r="C470" s="144"/>
      <c r="D470" s="144"/>
      <c r="E470" s="145"/>
      <c r="F470" s="144"/>
      <c r="G470" s="146"/>
      <c r="H470" s="146"/>
      <c r="I470" s="146"/>
      <c r="J470" s="146"/>
      <c r="K470" s="146"/>
      <c r="L470" s="213"/>
      <c r="M470" s="145"/>
      <c r="N470" s="144"/>
      <c r="O470" s="144"/>
      <c r="P470" s="144"/>
      <c r="Q470" s="213"/>
      <c r="R470" s="132" t="str">
        <f t="shared" si="7"/>
        <v/>
      </c>
      <c r="S470" s="215"/>
    </row>
    <row r="471" spans="1:19" ht="15" customHeight="1" x14ac:dyDescent="0.25">
      <c r="A471" s="143"/>
      <c r="B471" s="144"/>
      <c r="C471" s="144"/>
      <c r="D471" s="144"/>
      <c r="E471" s="145"/>
      <c r="F471" s="144"/>
      <c r="G471" s="146"/>
      <c r="H471" s="146"/>
      <c r="I471" s="146"/>
      <c r="J471" s="146"/>
      <c r="K471" s="146"/>
      <c r="L471" s="213"/>
      <c r="M471" s="145"/>
      <c r="N471" s="144"/>
      <c r="O471" s="144"/>
      <c r="P471" s="144"/>
      <c r="Q471" s="213"/>
      <c r="R471" s="132" t="str">
        <f t="shared" si="7"/>
        <v/>
      </c>
      <c r="S471" s="215"/>
    </row>
    <row r="472" spans="1:19" ht="15" customHeight="1" x14ac:dyDescent="0.25">
      <c r="A472" s="143"/>
      <c r="B472" s="144"/>
      <c r="C472" s="144"/>
      <c r="D472" s="144"/>
      <c r="E472" s="145"/>
      <c r="F472" s="144"/>
      <c r="G472" s="146"/>
      <c r="H472" s="146"/>
      <c r="I472" s="146"/>
      <c r="J472" s="146"/>
      <c r="K472" s="146"/>
      <c r="L472" s="213"/>
      <c r="M472" s="145"/>
      <c r="N472" s="144"/>
      <c r="O472" s="144"/>
      <c r="P472" s="144"/>
      <c r="Q472" s="213"/>
      <c r="R472" s="132" t="str">
        <f t="shared" si="7"/>
        <v/>
      </c>
      <c r="S472" s="215"/>
    </row>
    <row r="473" spans="1:19" ht="15" customHeight="1" x14ac:dyDescent="0.25">
      <c r="A473" s="143"/>
      <c r="B473" s="144"/>
      <c r="C473" s="144"/>
      <c r="D473" s="144"/>
      <c r="E473" s="145"/>
      <c r="F473" s="144"/>
      <c r="G473" s="146"/>
      <c r="H473" s="146"/>
      <c r="I473" s="146"/>
      <c r="J473" s="146"/>
      <c r="K473" s="146"/>
      <c r="L473" s="213"/>
      <c r="M473" s="145"/>
      <c r="N473" s="144"/>
      <c r="O473" s="144"/>
      <c r="P473" s="144"/>
      <c r="Q473" s="213"/>
      <c r="R473" s="132" t="str">
        <f t="shared" si="7"/>
        <v/>
      </c>
      <c r="S473" s="215"/>
    </row>
    <row r="474" spans="1:19" ht="15" customHeight="1" x14ac:dyDescent="0.25">
      <c r="A474" s="143"/>
      <c r="B474" s="144"/>
      <c r="C474" s="144"/>
      <c r="D474" s="144"/>
      <c r="E474" s="145"/>
      <c r="F474" s="144"/>
      <c r="G474" s="146"/>
      <c r="H474" s="146"/>
      <c r="I474" s="146"/>
      <c r="J474" s="146"/>
      <c r="K474" s="146"/>
      <c r="L474" s="213"/>
      <c r="M474" s="145"/>
      <c r="N474" s="144"/>
      <c r="O474" s="144"/>
      <c r="P474" s="144"/>
      <c r="Q474" s="213"/>
      <c r="R474" s="132" t="str">
        <f t="shared" si="7"/>
        <v/>
      </c>
      <c r="S474" s="215"/>
    </row>
    <row r="475" spans="1:19" ht="15" customHeight="1" x14ac:dyDescent="0.25">
      <c r="A475" s="143"/>
      <c r="B475" s="144"/>
      <c r="C475" s="144"/>
      <c r="D475" s="144"/>
      <c r="E475" s="145"/>
      <c r="F475" s="144"/>
      <c r="G475" s="146"/>
      <c r="H475" s="146"/>
      <c r="I475" s="146"/>
      <c r="J475" s="146"/>
      <c r="K475" s="146"/>
      <c r="L475" s="213"/>
      <c r="M475" s="145"/>
      <c r="N475" s="144"/>
      <c r="O475" s="144"/>
      <c r="P475" s="144"/>
      <c r="Q475" s="213"/>
      <c r="R475" s="132" t="str">
        <f t="shared" si="7"/>
        <v/>
      </c>
      <c r="S475" s="215"/>
    </row>
    <row r="476" spans="1:19" ht="15" customHeight="1" x14ac:dyDescent="0.25">
      <c r="A476" s="143"/>
      <c r="B476" s="144"/>
      <c r="C476" s="144"/>
      <c r="D476" s="144"/>
      <c r="E476" s="145"/>
      <c r="F476" s="144"/>
      <c r="G476" s="146"/>
      <c r="H476" s="146"/>
      <c r="I476" s="146"/>
      <c r="J476" s="146"/>
      <c r="K476" s="146"/>
      <c r="L476" s="213"/>
      <c r="M476" s="145"/>
      <c r="N476" s="144"/>
      <c r="O476" s="144"/>
      <c r="P476" s="144"/>
      <c r="Q476" s="213"/>
      <c r="R476" s="132" t="str">
        <f t="shared" si="7"/>
        <v/>
      </c>
      <c r="S476" s="215"/>
    </row>
    <row r="477" spans="1:19" ht="15" customHeight="1" x14ac:dyDescent="0.25">
      <c r="A477" s="143"/>
      <c r="B477" s="144"/>
      <c r="C477" s="144"/>
      <c r="D477" s="144"/>
      <c r="E477" s="145"/>
      <c r="F477" s="144"/>
      <c r="G477" s="146"/>
      <c r="H477" s="146"/>
      <c r="I477" s="146"/>
      <c r="J477" s="146"/>
      <c r="K477" s="146"/>
      <c r="L477" s="213"/>
      <c r="M477" s="145"/>
      <c r="N477" s="144"/>
      <c r="O477" s="144"/>
      <c r="P477" s="144"/>
      <c r="Q477" s="213"/>
      <c r="R477" s="132" t="str">
        <f t="shared" si="7"/>
        <v/>
      </c>
      <c r="S477" s="215"/>
    </row>
    <row r="478" spans="1:19" ht="15" customHeight="1" x14ac:dyDescent="0.25">
      <c r="A478" s="143"/>
      <c r="B478" s="144"/>
      <c r="C478" s="144"/>
      <c r="D478" s="144"/>
      <c r="E478" s="145"/>
      <c r="F478" s="144"/>
      <c r="G478" s="146"/>
      <c r="H478" s="146"/>
      <c r="I478" s="146"/>
      <c r="J478" s="146"/>
      <c r="K478" s="146"/>
      <c r="L478" s="213"/>
      <c r="M478" s="145"/>
      <c r="N478" s="144"/>
      <c r="O478" s="144"/>
      <c r="P478" s="144"/>
      <c r="Q478" s="213"/>
      <c r="R478" s="132" t="str">
        <f t="shared" si="7"/>
        <v/>
      </c>
      <c r="S478" s="215"/>
    </row>
    <row r="479" spans="1:19" ht="15" customHeight="1" x14ac:dyDescent="0.25">
      <c r="A479" s="143"/>
      <c r="B479" s="144"/>
      <c r="C479" s="144"/>
      <c r="D479" s="144"/>
      <c r="E479" s="145"/>
      <c r="F479" s="144"/>
      <c r="G479" s="146"/>
      <c r="H479" s="146"/>
      <c r="I479" s="146"/>
      <c r="J479" s="146"/>
      <c r="K479" s="146"/>
      <c r="L479" s="213"/>
      <c r="M479" s="145"/>
      <c r="N479" s="144"/>
      <c r="O479" s="144"/>
      <c r="P479" s="144"/>
      <c r="Q479" s="213"/>
      <c r="R479" s="132" t="str">
        <f t="shared" si="7"/>
        <v/>
      </c>
      <c r="S479" s="215"/>
    </row>
    <row r="480" spans="1:19" ht="15" customHeight="1" x14ac:dyDescent="0.25">
      <c r="A480" s="143"/>
      <c r="B480" s="144"/>
      <c r="C480" s="144"/>
      <c r="D480" s="144"/>
      <c r="E480" s="145"/>
      <c r="F480" s="144"/>
      <c r="G480" s="146"/>
      <c r="H480" s="146"/>
      <c r="I480" s="146"/>
      <c r="J480" s="146"/>
      <c r="K480" s="146"/>
      <c r="L480" s="213"/>
      <c r="M480" s="145"/>
      <c r="N480" s="144"/>
      <c r="O480" s="144"/>
      <c r="P480" s="144"/>
      <c r="Q480" s="213"/>
      <c r="R480" s="132" t="str">
        <f t="shared" si="7"/>
        <v/>
      </c>
      <c r="S480" s="215"/>
    </row>
    <row r="481" spans="1:19" ht="15" customHeight="1" x14ac:dyDescent="0.25">
      <c r="A481" s="143"/>
      <c r="B481" s="144"/>
      <c r="C481" s="144"/>
      <c r="D481" s="144"/>
      <c r="E481" s="145"/>
      <c r="F481" s="144"/>
      <c r="G481" s="146"/>
      <c r="H481" s="146"/>
      <c r="I481" s="146"/>
      <c r="J481" s="146"/>
      <c r="K481" s="146"/>
      <c r="L481" s="213"/>
      <c r="M481" s="145"/>
      <c r="N481" s="144"/>
      <c r="O481" s="144"/>
      <c r="P481" s="144"/>
      <c r="Q481" s="213"/>
      <c r="R481" s="132" t="str">
        <f t="shared" si="7"/>
        <v/>
      </c>
      <c r="S481" s="215"/>
    </row>
    <row r="482" spans="1:19" ht="15" customHeight="1" x14ac:dyDescent="0.25">
      <c r="A482" s="143"/>
      <c r="B482" s="144"/>
      <c r="C482" s="144"/>
      <c r="D482" s="144"/>
      <c r="E482" s="145"/>
      <c r="F482" s="144"/>
      <c r="G482" s="146"/>
      <c r="H482" s="146"/>
      <c r="I482" s="146"/>
      <c r="J482" s="146"/>
      <c r="K482" s="146"/>
      <c r="L482" s="213"/>
      <c r="M482" s="145"/>
      <c r="N482" s="144"/>
      <c r="O482" s="144"/>
      <c r="P482" s="144"/>
      <c r="Q482" s="213"/>
      <c r="R482" s="132" t="str">
        <f t="shared" si="7"/>
        <v/>
      </c>
      <c r="S482" s="215"/>
    </row>
    <row r="483" spans="1:19" ht="15" customHeight="1" x14ac:dyDescent="0.25">
      <c r="A483" s="143"/>
      <c r="B483" s="144"/>
      <c r="C483" s="144"/>
      <c r="D483" s="144"/>
      <c r="E483" s="145"/>
      <c r="F483" s="144"/>
      <c r="G483" s="146"/>
      <c r="H483" s="146"/>
      <c r="I483" s="146"/>
      <c r="J483" s="146"/>
      <c r="K483" s="146"/>
      <c r="L483" s="213"/>
      <c r="M483" s="145"/>
      <c r="N483" s="144"/>
      <c r="O483" s="144"/>
      <c r="P483" s="144"/>
      <c r="Q483" s="213"/>
      <c r="R483" s="132" t="str">
        <f t="shared" si="7"/>
        <v/>
      </c>
      <c r="S483" s="215"/>
    </row>
    <row r="484" spans="1:19" ht="15" customHeight="1" x14ac:dyDescent="0.25">
      <c r="A484" s="143"/>
      <c r="B484" s="144"/>
      <c r="C484" s="144"/>
      <c r="D484" s="144"/>
      <c r="E484" s="145"/>
      <c r="F484" s="144"/>
      <c r="G484" s="146"/>
      <c r="H484" s="146"/>
      <c r="I484" s="146"/>
      <c r="J484" s="146"/>
      <c r="K484" s="146"/>
      <c r="L484" s="213"/>
      <c r="M484" s="145"/>
      <c r="N484" s="144"/>
      <c r="O484" s="144"/>
      <c r="P484" s="144"/>
      <c r="Q484" s="213"/>
      <c r="R484" s="132" t="str">
        <f t="shared" si="7"/>
        <v/>
      </c>
      <c r="S484" s="215"/>
    </row>
    <row r="485" spans="1:19" ht="15" customHeight="1" x14ac:dyDescent="0.25">
      <c r="A485" s="143"/>
      <c r="B485" s="144"/>
      <c r="C485" s="144"/>
      <c r="D485" s="144"/>
      <c r="E485" s="145"/>
      <c r="F485" s="144"/>
      <c r="G485" s="146"/>
      <c r="H485" s="146"/>
      <c r="I485" s="146"/>
      <c r="J485" s="146"/>
      <c r="K485" s="146"/>
      <c r="L485" s="213"/>
      <c r="M485" s="145"/>
      <c r="N485" s="144"/>
      <c r="O485" s="144"/>
      <c r="P485" s="144"/>
      <c r="Q485" s="213"/>
      <c r="R485" s="132" t="str">
        <f t="shared" si="7"/>
        <v/>
      </c>
      <c r="S485" s="215"/>
    </row>
    <row r="486" spans="1:19" ht="15" customHeight="1" x14ac:dyDescent="0.25">
      <c r="A486" s="143"/>
      <c r="B486" s="144"/>
      <c r="C486" s="144"/>
      <c r="D486" s="144"/>
      <c r="E486" s="145"/>
      <c r="F486" s="144"/>
      <c r="G486" s="146"/>
      <c r="H486" s="146"/>
      <c r="I486" s="146"/>
      <c r="J486" s="146"/>
      <c r="K486" s="146"/>
      <c r="L486" s="213"/>
      <c r="M486" s="145"/>
      <c r="N486" s="144"/>
      <c r="O486" s="144"/>
      <c r="P486" s="144"/>
      <c r="Q486" s="213"/>
      <c r="R486" s="132" t="str">
        <f t="shared" si="7"/>
        <v/>
      </c>
      <c r="S486" s="215"/>
    </row>
    <row r="487" spans="1:19" ht="15" customHeight="1" x14ac:dyDescent="0.25">
      <c r="A487" s="143"/>
      <c r="B487" s="144"/>
      <c r="C487" s="144"/>
      <c r="D487" s="144"/>
      <c r="E487" s="145"/>
      <c r="F487" s="144"/>
      <c r="G487" s="146"/>
      <c r="H487" s="146"/>
      <c r="I487" s="146"/>
      <c r="J487" s="146"/>
      <c r="K487" s="146"/>
      <c r="L487" s="213"/>
      <c r="M487" s="145"/>
      <c r="N487" s="144"/>
      <c r="O487" s="144"/>
      <c r="P487" s="144"/>
      <c r="Q487" s="213"/>
      <c r="R487" s="132" t="str">
        <f t="shared" si="7"/>
        <v/>
      </c>
      <c r="S487" s="215"/>
    </row>
    <row r="488" spans="1:19" ht="15" customHeight="1" x14ac:dyDescent="0.25">
      <c r="A488" s="143"/>
      <c r="B488" s="144"/>
      <c r="C488" s="144"/>
      <c r="D488" s="144"/>
      <c r="E488" s="145"/>
      <c r="F488" s="144"/>
      <c r="G488" s="146"/>
      <c r="H488" s="146"/>
      <c r="I488" s="146"/>
      <c r="J488" s="146"/>
      <c r="K488" s="146"/>
      <c r="L488" s="213"/>
      <c r="M488" s="145"/>
      <c r="N488" s="144"/>
      <c r="O488" s="144"/>
      <c r="P488" s="144"/>
      <c r="Q488" s="213"/>
      <c r="R488" s="132" t="str">
        <f t="shared" si="7"/>
        <v/>
      </c>
      <c r="S488" s="215"/>
    </row>
    <row r="489" spans="1:19" ht="15" customHeight="1" x14ac:dyDescent="0.25">
      <c r="A489" s="143"/>
      <c r="B489" s="144"/>
      <c r="C489" s="144"/>
      <c r="D489" s="144"/>
      <c r="E489" s="145"/>
      <c r="F489" s="144"/>
      <c r="G489" s="146"/>
      <c r="H489" s="146"/>
      <c r="I489" s="146"/>
      <c r="J489" s="146"/>
      <c r="K489" s="146"/>
      <c r="L489" s="213"/>
      <c r="M489" s="145"/>
      <c r="N489" s="144"/>
      <c r="O489" s="144"/>
      <c r="P489" s="144"/>
      <c r="Q489" s="213"/>
      <c r="R489" s="132" t="str">
        <f t="shared" si="7"/>
        <v/>
      </c>
      <c r="S489" s="215"/>
    </row>
    <row r="490" spans="1:19" ht="15" customHeight="1" x14ac:dyDescent="0.25">
      <c r="A490" s="143"/>
      <c r="B490" s="144"/>
      <c r="C490" s="144"/>
      <c r="D490" s="144"/>
      <c r="E490" s="145"/>
      <c r="F490" s="144"/>
      <c r="G490" s="146"/>
      <c r="H490" s="146"/>
      <c r="I490" s="146"/>
      <c r="J490" s="146"/>
      <c r="K490" s="146"/>
      <c r="L490" s="213"/>
      <c r="M490" s="145"/>
      <c r="N490" s="144"/>
      <c r="O490" s="144"/>
      <c r="P490" s="144"/>
      <c r="Q490" s="213"/>
      <c r="R490" s="132" t="str">
        <f t="shared" si="7"/>
        <v/>
      </c>
      <c r="S490" s="215"/>
    </row>
    <row r="491" spans="1:19" ht="15" customHeight="1" x14ac:dyDescent="0.25">
      <c r="A491" s="143"/>
      <c r="B491" s="144"/>
      <c r="C491" s="144"/>
      <c r="D491" s="144"/>
      <c r="E491" s="145"/>
      <c r="F491" s="144"/>
      <c r="G491" s="146"/>
      <c r="H491" s="146"/>
      <c r="I491" s="146"/>
      <c r="J491" s="146"/>
      <c r="K491" s="146"/>
      <c r="L491" s="213"/>
      <c r="M491" s="145"/>
      <c r="N491" s="144"/>
      <c r="O491" s="144"/>
      <c r="P491" s="144"/>
      <c r="Q491" s="213"/>
      <c r="R491" s="132" t="str">
        <f t="shared" si="7"/>
        <v/>
      </c>
      <c r="S491" s="215"/>
    </row>
    <row r="492" spans="1:19" ht="15" customHeight="1" x14ac:dyDescent="0.25">
      <c r="A492" s="143"/>
      <c r="B492" s="144"/>
      <c r="C492" s="144"/>
      <c r="D492" s="144"/>
      <c r="E492" s="145"/>
      <c r="F492" s="144"/>
      <c r="G492" s="146"/>
      <c r="H492" s="146"/>
      <c r="I492" s="146"/>
      <c r="J492" s="146"/>
      <c r="K492" s="146"/>
      <c r="L492" s="213"/>
      <c r="M492" s="145"/>
      <c r="N492" s="144"/>
      <c r="O492" s="144"/>
      <c r="P492" s="144"/>
      <c r="Q492" s="213"/>
      <c r="R492" s="132" t="str">
        <f t="shared" si="7"/>
        <v/>
      </c>
      <c r="S492" s="215"/>
    </row>
    <row r="493" spans="1:19" ht="15" customHeight="1" x14ac:dyDescent="0.25">
      <c r="A493" s="143"/>
      <c r="B493" s="144"/>
      <c r="C493" s="144"/>
      <c r="D493" s="144"/>
      <c r="E493" s="145"/>
      <c r="F493" s="144"/>
      <c r="G493" s="146"/>
      <c r="H493" s="146"/>
      <c r="I493" s="146"/>
      <c r="J493" s="146"/>
      <c r="K493" s="146"/>
      <c r="L493" s="213"/>
      <c r="M493" s="145"/>
      <c r="N493" s="144"/>
      <c r="O493" s="144"/>
      <c r="P493" s="144"/>
      <c r="Q493" s="213"/>
      <c r="R493" s="132" t="str">
        <f t="shared" si="7"/>
        <v/>
      </c>
      <c r="S493" s="215"/>
    </row>
    <row r="494" spans="1:19" ht="15" customHeight="1" x14ac:dyDescent="0.25">
      <c r="A494" s="143"/>
      <c r="B494" s="144"/>
      <c r="C494" s="144"/>
      <c r="D494" s="144"/>
      <c r="E494" s="145"/>
      <c r="F494" s="144"/>
      <c r="G494" s="146"/>
      <c r="H494" s="146"/>
      <c r="I494" s="146"/>
      <c r="J494" s="146"/>
      <c r="K494" s="146"/>
      <c r="L494" s="213"/>
      <c r="M494" s="145"/>
      <c r="N494" s="144"/>
      <c r="O494" s="144"/>
      <c r="P494" s="144"/>
      <c r="Q494" s="213"/>
      <c r="R494" s="132" t="str">
        <f t="shared" si="7"/>
        <v/>
      </c>
      <c r="S494" s="215"/>
    </row>
    <row r="495" spans="1:19" ht="15" customHeight="1" x14ac:dyDescent="0.25">
      <c r="A495" s="143"/>
      <c r="B495" s="144"/>
      <c r="C495" s="144"/>
      <c r="D495" s="144"/>
      <c r="E495" s="145"/>
      <c r="F495" s="144"/>
      <c r="G495" s="146"/>
      <c r="H495" s="146"/>
      <c r="I495" s="146"/>
      <c r="J495" s="146"/>
      <c r="K495" s="146"/>
      <c r="L495" s="213"/>
      <c r="M495" s="145"/>
      <c r="N495" s="144"/>
      <c r="O495" s="144"/>
      <c r="P495" s="144"/>
      <c r="Q495" s="213"/>
      <c r="R495" s="132" t="str">
        <f t="shared" si="7"/>
        <v/>
      </c>
      <c r="S495" s="215"/>
    </row>
    <row r="496" spans="1:19" ht="15" customHeight="1" x14ac:dyDescent="0.25">
      <c r="A496" s="143"/>
      <c r="B496" s="144"/>
      <c r="C496" s="144"/>
      <c r="D496" s="144"/>
      <c r="E496" s="145"/>
      <c r="F496" s="144"/>
      <c r="G496" s="146"/>
      <c r="H496" s="146"/>
      <c r="I496" s="146"/>
      <c r="J496" s="146"/>
      <c r="K496" s="146"/>
      <c r="L496" s="213"/>
      <c r="M496" s="145"/>
      <c r="N496" s="144"/>
      <c r="O496" s="144"/>
      <c r="P496" s="144"/>
      <c r="Q496" s="213"/>
      <c r="R496" s="132" t="str">
        <f t="shared" si="7"/>
        <v/>
      </c>
      <c r="S496" s="215"/>
    </row>
    <row r="497" spans="1:19" ht="15" customHeight="1" x14ac:dyDescent="0.25">
      <c r="A497" s="143"/>
      <c r="B497" s="144"/>
      <c r="C497" s="144"/>
      <c r="D497" s="144"/>
      <c r="E497" s="145"/>
      <c r="F497" s="144"/>
      <c r="G497" s="146"/>
      <c r="H497" s="146"/>
      <c r="I497" s="146"/>
      <c r="J497" s="146"/>
      <c r="K497" s="146"/>
      <c r="L497" s="213"/>
      <c r="M497" s="145"/>
      <c r="N497" s="144"/>
      <c r="O497" s="144"/>
      <c r="P497" s="144"/>
      <c r="Q497" s="213"/>
      <c r="R497" s="132" t="str">
        <f t="shared" si="7"/>
        <v/>
      </c>
      <c r="S497" s="215"/>
    </row>
    <row r="498" spans="1:19" ht="15" customHeight="1" x14ac:dyDescent="0.25">
      <c r="A498" s="143"/>
      <c r="B498" s="144"/>
      <c r="C498" s="144"/>
      <c r="D498" s="144"/>
      <c r="E498" s="145"/>
      <c r="F498" s="144"/>
      <c r="G498" s="146"/>
      <c r="H498" s="146"/>
      <c r="I498" s="146"/>
      <c r="J498" s="146"/>
      <c r="K498" s="146"/>
      <c r="L498" s="213"/>
      <c r="M498" s="145"/>
      <c r="N498" s="144"/>
      <c r="O498" s="144"/>
      <c r="P498" s="144"/>
      <c r="Q498" s="213"/>
      <c r="R498" s="132" t="str">
        <f t="shared" si="7"/>
        <v/>
      </c>
      <c r="S498" s="215"/>
    </row>
    <row r="499" spans="1:19" ht="15" customHeight="1" x14ac:dyDescent="0.25">
      <c r="A499" s="143"/>
      <c r="B499" s="144"/>
      <c r="C499" s="144"/>
      <c r="D499" s="144"/>
      <c r="E499" s="145"/>
      <c r="F499" s="144"/>
      <c r="G499" s="146"/>
      <c r="H499" s="146"/>
      <c r="I499" s="146"/>
      <c r="J499" s="146"/>
      <c r="K499" s="146"/>
      <c r="L499" s="213"/>
      <c r="M499" s="145"/>
      <c r="N499" s="144"/>
      <c r="O499" s="144"/>
      <c r="P499" s="144"/>
      <c r="Q499" s="213"/>
      <c r="R499" s="132" t="str">
        <f t="shared" si="7"/>
        <v/>
      </c>
      <c r="S499" s="215"/>
    </row>
    <row r="500" spans="1:19" ht="15" customHeight="1" x14ac:dyDescent="0.25">
      <c r="A500" s="143"/>
      <c r="B500" s="144"/>
      <c r="C500" s="144"/>
      <c r="D500" s="144"/>
      <c r="E500" s="145"/>
      <c r="F500" s="144"/>
      <c r="G500" s="146"/>
      <c r="H500" s="146"/>
      <c r="I500" s="146"/>
      <c r="J500" s="146"/>
      <c r="K500" s="146"/>
      <c r="L500" s="213"/>
      <c r="M500" s="145"/>
      <c r="N500" s="144"/>
      <c r="O500" s="144"/>
      <c r="P500" s="144"/>
      <c r="Q500" s="213"/>
      <c r="R500" s="132" t="str">
        <f t="shared" si="7"/>
        <v/>
      </c>
      <c r="S500" s="215"/>
    </row>
    <row r="501" spans="1:19" ht="15" customHeight="1" x14ac:dyDescent="0.25">
      <c r="A501" s="143"/>
      <c r="B501" s="144"/>
      <c r="C501" s="144"/>
      <c r="D501" s="144"/>
      <c r="E501" s="145"/>
      <c r="F501" s="144"/>
      <c r="G501" s="146"/>
      <c r="H501" s="146"/>
      <c r="I501" s="146"/>
      <c r="J501" s="146"/>
      <c r="K501" s="146"/>
      <c r="L501" s="213"/>
      <c r="M501" s="145"/>
      <c r="N501" s="144"/>
      <c r="O501" s="144"/>
      <c r="P501" s="144"/>
      <c r="Q501" s="213"/>
      <c r="R501" s="132" t="str">
        <f t="shared" si="7"/>
        <v/>
      </c>
      <c r="S501" s="215"/>
    </row>
    <row r="502" spans="1:19" ht="15" customHeight="1" x14ac:dyDescent="0.25">
      <c r="A502" s="143"/>
      <c r="B502" s="144"/>
      <c r="C502" s="144"/>
      <c r="D502" s="144"/>
      <c r="E502" s="145"/>
      <c r="F502" s="144"/>
      <c r="G502" s="146"/>
      <c r="H502" s="146"/>
      <c r="I502" s="146"/>
      <c r="J502" s="146"/>
      <c r="K502" s="146"/>
      <c r="L502" s="213"/>
      <c r="M502" s="145"/>
      <c r="N502" s="144"/>
      <c r="O502" s="144"/>
      <c r="P502" s="144"/>
      <c r="Q502" s="213"/>
      <c r="R502" s="132" t="str">
        <f t="shared" si="7"/>
        <v/>
      </c>
      <c r="S502" s="215"/>
    </row>
    <row r="503" spans="1:19" ht="15" customHeight="1" x14ac:dyDescent="0.25">
      <c r="A503" s="143"/>
      <c r="B503" s="144"/>
      <c r="C503" s="144"/>
      <c r="D503" s="144"/>
      <c r="E503" s="145"/>
      <c r="F503" s="144"/>
      <c r="G503" s="146"/>
      <c r="H503" s="146"/>
      <c r="I503" s="146"/>
      <c r="J503" s="146"/>
      <c r="K503" s="146"/>
      <c r="L503" s="213"/>
      <c r="M503" s="145"/>
      <c r="N503" s="144"/>
      <c r="O503" s="144"/>
      <c r="P503" s="144"/>
      <c r="Q503" s="213"/>
      <c r="R503" s="132" t="str">
        <f t="shared" si="7"/>
        <v/>
      </c>
      <c r="S503" s="215"/>
    </row>
    <row r="504" spans="1:19" ht="15" customHeight="1" x14ac:dyDescent="0.25">
      <c r="A504" s="147"/>
      <c r="B504" s="148"/>
      <c r="C504" s="148"/>
      <c r="D504" s="148"/>
      <c r="E504" s="149"/>
      <c r="F504" s="148"/>
      <c r="G504" s="150"/>
      <c r="H504" s="150"/>
      <c r="I504" s="150"/>
      <c r="J504" s="150"/>
      <c r="K504" s="150"/>
      <c r="L504" s="214"/>
      <c r="M504" s="149"/>
      <c r="N504" s="148"/>
      <c r="O504" s="148"/>
      <c r="P504" s="148"/>
      <c r="Q504" s="214"/>
      <c r="R504" s="137" t="str">
        <f t="shared" si="7"/>
        <v/>
      </c>
      <c r="S504" s="215"/>
    </row>
    <row r="505" spans="1:19" ht="15" customHeight="1" x14ac:dyDescent="0.25">
      <c r="A505" s="15"/>
      <c r="B505" s="15"/>
      <c r="C505" s="15"/>
      <c r="D505" s="15"/>
      <c r="E505" s="15"/>
      <c r="F505" s="15"/>
      <c r="G505" s="81"/>
      <c r="H505" s="81"/>
      <c r="I505" s="81"/>
      <c r="J505" s="81"/>
      <c r="K505" s="81"/>
      <c r="L505" s="15"/>
      <c r="M505" s="15"/>
      <c r="N505" s="15"/>
      <c r="O505" s="15"/>
      <c r="P505" s="15"/>
      <c r="Q505" s="15"/>
      <c r="R505" s="81"/>
    </row>
    <row r="506" spans="1:19" ht="15" customHeight="1" x14ac:dyDescent="0.25">
      <c r="A506" s="15"/>
      <c r="B506" s="15"/>
      <c r="C506" s="15"/>
      <c r="D506" s="15"/>
      <c r="E506" s="15"/>
      <c r="F506" s="15"/>
      <c r="G506" s="81"/>
      <c r="H506" s="81"/>
      <c r="I506" s="81"/>
      <c r="J506" s="81"/>
      <c r="K506" s="81"/>
      <c r="L506" s="15"/>
      <c r="M506" s="15"/>
      <c r="N506" s="15"/>
      <c r="O506" s="15"/>
      <c r="P506" s="15"/>
      <c r="Q506" s="15"/>
      <c r="R506" s="81"/>
    </row>
    <row r="507" spans="1:19" ht="15" customHeight="1" x14ac:dyDescent="0.25">
      <c r="A507" s="15"/>
      <c r="B507" s="15"/>
      <c r="C507" s="15"/>
      <c r="D507" s="15"/>
      <c r="E507" s="15"/>
      <c r="F507" s="15"/>
      <c r="G507" s="81"/>
      <c r="H507" s="81"/>
      <c r="I507" s="81"/>
      <c r="J507" s="81"/>
      <c r="K507" s="81"/>
      <c r="L507" s="15"/>
      <c r="M507" s="15"/>
      <c r="N507" s="15"/>
      <c r="O507" s="15"/>
      <c r="P507" s="15"/>
      <c r="Q507" s="15"/>
      <c r="R507" s="81"/>
    </row>
    <row r="508" spans="1:19" ht="15" customHeight="1" x14ac:dyDescent="0.25">
      <c r="A508" s="15"/>
      <c r="B508" s="15"/>
      <c r="C508" s="15"/>
      <c r="D508" s="15"/>
      <c r="E508" s="15"/>
      <c r="F508" s="15"/>
      <c r="G508" s="81"/>
      <c r="H508" s="81"/>
      <c r="I508" s="81"/>
      <c r="J508" s="81"/>
      <c r="K508" s="81"/>
      <c r="L508" s="15"/>
      <c r="M508" s="15"/>
      <c r="N508" s="15"/>
      <c r="O508" s="15"/>
      <c r="P508" s="15"/>
      <c r="Q508" s="15"/>
      <c r="R508" s="81"/>
    </row>
    <row r="509" spans="1:19" ht="15" customHeight="1" x14ac:dyDescent="0.25">
      <c r="A509" s="15"/>
      <c r="B509" s="15"/>
      <c r="C509" s="15"/>
      <c r="D509" s="15"/>
      <c r="E509" s="15"/>
      <c r="F509" s="15"/>
      <c r="G509" s="81"/>
      <c r="H509" s="81"/>
      <c r="I509" s="81"/>
      <c r="J509" s="81"/>
      <c r="K509" s="81"/>
      <c r="L509" s="15"/>
      <c r="M509" s="15"/>
      <c r="N509" s="15"/>
      <c r="O509" s="15"/>
      <c r="P509" s="15"/>
      <c r="Q509" s="15"/>
      <c r="R509" s="81"/>
    </row>
    <row r="510" spans="1:19" ht="15" customHeight="1" x14ac:dyDescent="0.25">
      <c r="A510" s="15"/>
      <c r="B510" s="15"/>
      <c r="C510" s="15"/>
      <c r="D510" s="15"/>
      <c r="E510" s="15"/>
      <c r="F510" s="15"/>
      <c r="G510" s="81"/>
      <c r="H510" s="81"/>
      <c r="I510" s="81"/>
      <c r="J510" s="81"/>
      <c r="K510" s="81"/>
      <c r="L510" s="15"/>
      <c r="M510" s="15"/>
      <c r="N510" s="15"/>
      <c r="O510" s="15"/>
      <c r="P510" s="15"/>
      <c r="Q510" s="15"/>
      <c r="R510" s="81"/>
    </row>
    <row r="511" spans="1:19" ht="15" customHeight="1" x14ac:dyDescent="0.25">
      <c r="A511" s="15"/>
      <c r="B511" s="15"/>
      <c r="C511" s="15"/>
      <c r="D511" s="15"/>
      <c r="E511" s="15"/>
      <c r="F511" s="15"/>
      <c r="G511" s="81"/>
      <c r="H511" s="81"/>
      <c r="I511" s="81"/>
      <c r="J511" s="81"/>
      <c r="K511" s="81"/>
      <c r="L511" s="15"/>
      <c r="M511" s="15"/>
      <c r="N511" s="15"/>
      <c r="O511" s="15"/>
      <c r="P511" s="15"/>
      <c r="Q511" s="15"/>
      <c r="R511" s="81"/>
    </row>
    <row r="512" spans="1:19" ht="15" customHeight="1" x14ac:dyDescent="0.25">
      <c r="A512" s="15"/>
      <c r="B512" s="15"/>
      <c r="C512" s="15"/>
      <c r="D512" s="15"/>
      <c r="E512" s="15"/>
      <c r="F512" s="15"/>
      <c r="G512" s="81"/>
      <c r="H512" s="81"/>
      <c r="I512" s="81"/>
      <c r="J512" s="81"/>
      <c r="K512" s="81"/>
      <c r="L512" s="15"/>
      <c r="M512" s="15"/>
      <c r="N512" s="15"/>
      <c r="O512" s="15"/>
      <c r="P512" s="15"/>
      <c r="Q512" s="15"/>
      <c r="R512" s="81"/>
    </row>
    <row r="513" spans="1:18" ht="15" customHeight="1" x14ac:dyDescent="0.25">
      <c r="A513" s="15"/>
      <c r="B513" s="15"/>
      <c r="C513" s="15"/>
      <c r="D513" s="15"/>
      <c r="E513" s="15"/>
      <c r="F513" s="15"/>
      <c r="G513" s="81"/>
      <c r="H513" s="81"/>
      <c r="I513" s="81"/>
      <c r="J513" s="81"/>
      <c r="K513" s="81"/>
      <c r="L513" s="15"/>
      <c r="M513" s="15"/>
      <c r="N513" s="15"/>
      <c r="O513" s="15"/>
      <c r="P513" s="15"/>
      <c r="Q513" s="15"/>
      <c r="R513" s="81"/>
    </row>
    <row r="514" spans="1:18" ht="15" customHeight="1" x14ac:dyDescent="0.25">
      <c r="A514" s="15"/>
      <c r="B514" s="15"/>
      <c r="C514" s="15"/>
      <c r="D514" s="15"/>
      <c r="E514" s="15"/>
      <c r="F514" s="15"/>
      <c r="G514" s="81"/>
      <c r="H514" s="81"/>
      <c r="I514" s="81"/>
      <c r="J514" s="81"/>
      <c r="K514" s="81"/>
      <c r="L514" s="15"/>
      <c r="M514" s="15"/>
      <c r="N514" s="15"/>
      <c r="O514" s="15"/>
      <c r="P514" s="15"/>
      <c r="Q514" s="15"/>
      <c r="R514" s="81"/>
    </row>
    <row r="515" spans="1:18" ht="15" customHeight="1" x14ac:dyDescent="0.25">
      <c r="A515" s="15"/>
      <c r="B515" s="15"/>
      <c r="C515" s="15"/>
      <c r="D515" s="15"/>
      <c r="E515" s="15"/>
      <c r="F515" s="15"/>
      <c r="G515" s="81"/>
      <c r="H515" s="81"/>
      <c r="I515" s="81"/>
      <c r="J515" s="81"/>
      <c r="K515" s="81"/>
      <c r="L515" s="15"/>
      <c r="M515" s="15"/>
      <c r="N515" s="15"/>
      <c r="O515" s="15"/>
      <c r="P515" s="15"/>
      <c r="Q515" s="15"/>
      <c r="R515" s="81"/>
    </row>
    <row r="516" spans="1:18" ht="15" customHeight="1" x14ac:dyDescent="0.25">
      <c r="A516" s="15"/>
      <c r="B516" s="15"/>
      <c r="C516" s="15"/>
      <c r="D516" s="15"/>
      <c r="E516" s="15"/>
      <c r="F516" s="15"/>
      <c r="G516" s="81"/>
      <c r="H516" s="81"/>
      <c r="I516" s="81"/>
      <c r="J516" s="81"/>
      <c r="K516" s="81"/>
      <c r="L516" s="15"/>
      <c r="M516" s="15"/>
      <c r="N516" s="15"/>
      <c r="O516" s="15"/>
      <c r="P516" s="15"/>
      <c r="Q516" s="15"/>
      <c r="R516" s="81"/>
    </row>
    <row r="517" spans="1:18" ht="15" customHeight="1" x14ac:dyDescent="0.25">
      <c r="A517" s="15"/>
      <c r="B517" s="15"/>
      <c r="C517" s="15"/>
      <c r="D517" s="15"/>
      <c r="E517" s="15"/>
      <c r="F517" s="15"/>
      <c r="G517" s="81"/>
      <c r="H517" s="81"/>
      <c r="I517" s="81"/>
      <c r="J517" s="81"/>
      <c r="K517" s="81"/>
      <c r="L517" s="15"/>
      <c r="M517" s="15"/>
      <c r="N517" s="15"/>
      <c r="O517" s="15"/>
      <c r="P517" s="15"/>
      <c r="Q517" s="15"/>
      <c r="R517" s="81"/>
    </row>
    <row r="518" spans="1:18" ht="15" customHeight="1" x14ac:dyDescent="0.25">
      <c r="A518" s="15"/>
      <c r="B518" s="15"/>
      <c r="C518" s="15"/>
      <c r="D518" s="15"/>
      <c r="E518" s="15"/>
      <c r="F518" s="15"/>
      <c r="G518" s="81"/>
      <c r="H518" s="81"/>
      <c r="I518" s="81"/>
      <c r="J518" s="81"/>
      <c r="K518" s="81"/>
      <c r="L518" s="15"/>
      <c r="M518" s="15"/>
      <c r="N518" s="15"/>
      <c r="O518" s="15"/>
      <c r="P518" s="15"/>
      <c r="Q518" s="15"/>
      <c r="R518" s="81"/>
    </row>
    <row r="519" spans="1:18" ht="15" customHeight="1" x14ac:dyDescent="0.25">
      <c r="A519" s="15"/>
      <c r="B519" s="15"/>
      <c r="C519" s="15"/>
      <c r="D519" s="15"/>
      <c r="E519" s="15"/>
      <c r="F519" s="15"/>
      <c r="G519" s="81"/>
      <c r="H519" s="81"/>
      <c r="I519" s="81"/>
      <c r="J519" s="81"/>
      <c r="K519" s="81"/>
      <c r="L519" s="15"/>
      <c r="M519" s="15"/>
      <c r="N519" s="15"/>
      <c r="O519" s="15"/>
      <c r="P519" s="15"/>
      <c r="Q519" s="15"/>
      <c r="R519" s="81"/>
    </row>
    <row r="520" spans="1:18" ht="15" customHeight="1" x14ac:dyDescent="0.25">
      <c r="A520" s="15"/>
      <c r="B520" s="15"/>
      <c r="C520" s="15"/>
      <c r="D520" s="15"/>
      <c r="E520" s="15"/>
      <c r="F520" s="15"/>
      <c r="G520" s="81"/>
      <c r="H520" s="81"/>
      <c r="I520" s="81"/>
      <c r="J520" s="81"/>
      <c r="K520" s="81"/>
      <c r="L520" s="15"/>
      <c r="M520" s="15"/>
      <c r="N520" s="15"/>
      <c r="O520" s="15"/>
      <c r="P520" s="15"/>
      <c r="Q520" s="15"/>
      <c r="R520" s="81"/>
    </row>
    <row r="521" spans="1:18" ht="15" customHeight="1" x14ac:dyDescent="0.25">
      <c r="A521" s="15"/>
      <c r="B521" s="15"/>
      <c r="C521" s="15"/>
      <c r="D521" s="15"/>
      <c r="E521" s="15"/>
      <c r="F521" s="15"/>
      <c r="G521" s="81"/>
      <c r="H521" s="81"/>
      <c r="I521" s="81"/>
      <c r="J521" s="81"/>
      <c r="K521" s="81"/>
      <c r="L521" s="15"/>
      <c r="M521" s="15"/>
      <c r="N521" s="15"/>
      <c r="O521" s="15"/>
      <c r="P521" s="15"/>
      <c r="Q521" s="15"/>
      <c r="R521" s="81"/>
    </row>
    <row r="522" spans="1:18" ht="15" customHeight="1" x14ac:dyDescent="0.25">
      <c r="A522" s="15"/>
      <c r="B522" s="15"/>
      <c r="C522" s="15"/>
      <c r="D522" s="15"/>
      <c r="E522" s="15"/>
      <c r="F522" s="15"/>
      <c r="G522" s="81"/>
      <c r="H522" s="81"/>
      <c r="I522" s="81"/>
      <c r="J522" s="81"/>
      <c r="K522" s="81"/>
      <c r="L522" s="15"/>
      <c r="M522" s="15"/>
      <c r="N522" s="15"/>
      <c r="O522" s="15"/>
      <c r="P522" s="15"/>
      <c r="Q522" s="15"/>
      <c r="R522" s="81"/>
    </row>
    <row r="523" spans="1:18" ht="15" customHeight="1" x14ac:dyDescent="0.25">
      <c r="A523" s="15"/>
      <c r="B523" s="15"/>
      <c r="C523" s="15"/>
      <c r="D523" s="15"/>
      <c r="E523" s="15"/>
      <c r="F523" s="15"/>
      <c r="G523" s="81"/>
      <c r="H523" s="81"/>
      <c r="I523" s="81"/>
      <c r="J523" s="81"/>
      <c r="K523" s="81"/>
      <c r="L523" s="15"/>
      <c r="M523" s="15"/>
      <c r="N523" s="15"/>
      <c r="O523" s="15"/>
      <c r="P523" s="15"/>
      <c r="Q523" s="15"/>
      <c r="R523" s="81"/>
    </row>
    <row r="524" spans="1:18" ht="15" customHeight="1" x14ac:dyDescent="0.25">
      <c r="A524" s="15"/>
      <c r="B524" s="15"/>
      <c r="C524" s="15"/>
      <c r="D524" s="15"/>
      <c r="E524" s="15"/>
      <c r="F524" s="15"/>
      <c r="G524" s="81"/>
      <c r="H524" s="81"/>
      <c r="I524" s="81"/>
      <c r="J524" s="81"/>
      <c r="K524" s="81"/>
      <c r="L524" s="15"/>
      <c r="M524" s="15"/>
      <c r="N524" s="15"/>
      <c r="O524" s="15"/>
      <c r="P524" s="15"/>
      <c r="Q524" s="15"/>
      <c r="R524" s="81"/>
    </row>
    <row r="525" spans="1:18" ht="15" customHeight="1" x14ac:dyDescent="0.25">
      <c r="A525" s="15"/>
      <c r="B525" s="15"/>
      <c r="C525" s="15"/>
      <c r="D525" s="15"/>
      <c r="E525" s="15"/>
      <c r="F525" s="15"/>
      <c r="G525" s="81"/>
      <c r="H525" s="81"/>
      <c r="I525" s="81"/>
      <c r="J525" s="81"/>
      <c r="K525" s="81"/>
      <c r="L525" s="15"/>
      <c r="M525" s="15"/>
      <c r="N525" s="15"/>
      <c r="O525" s="15"/>
      <c r="P525" s="15"/>
      <c r="Q525" s="15"/>
      <c r="R525" s="81"/>
    </row>
    <row r="526" spans="1:18" ht="15" customHeight="1" x14ac:dyDescent="0.25">
      <c r="A526" s="15"/>
      <c r="B526" s="15"/>
      <c r="C526" s="15"/>
      <c r="D526" s="15"/>
      <c r="E526" s="15"/>
      <c r="F526" s="15"/>
      <c r="G526" s="81"/>
      <c r="H526" s="81"/>
      <c r="I526" s="81"/>
      <c r="J526" s="81"/>
      <c r="K526" s="81"/>
      <c r="L526" s="15"/>
      <c r="M526" s="15"/>
      <c r="N526" s="15"/>
      <c r="O526" s="15"/>
      <c r="P526" s="15"/>
      <c r="Q526" s="15"/>
      <c r="R526" s="81"/>
    </row>
    <row r="527" spans="1:18" ht="15" customHeight="1" x14ac:dyDescent="0.25">
      <c r="A527" s="15"/>
      <c r="B527" s="15"/>
      <c r="C527" s="15"/>
      <c r="D527" s="15"/>
      <c r="E527" s="15"/>
      <c r="F527" s="15"/>
      <c r="G527" s="81"/>
      <c r="H527" s="81"/>
      <c r="I527" s="81"/>
      <c r="J527" s="81"/>
      <c r="K527" s="81"/>
      <c r="L527" s="15"/>
      <c r="M527" s="15"/>
      <c r="N527" s="15"/>
      <c r="O527" s="15"/>
      <c r="P527" s="15"/>
      <c r="Q527" s="15"/>
      <c r="R527" s="81"/>
    </row>
    <row r="528" spans="1:18" ht="15" customHeight="1" x14ac:dyDescent="0.25">
      <c r="A528" s="15"/>
      <c r="B528" s="15"/>
      <c r="C528" s="15"/>
      <c r="D528" s="15"/>
      <c r="E528" s="15"/>
      <c r="F528" s="15"/>
      <c r="G528" s="81"/>
      <c r="H528" s="81"/>
      <c r="I528" s="81"/>
      <c r="J528" s="81"/>
      <c r="K528" s="81"/>
      <c r="L528" s="15"/>
      <c r="M528" s="15"/>
      <c r="N528" s="15"/>
      <c r="O528" s="15"/>
      <c r="P528" s="15"/>
      <c r="Q528" s="15"/>
      <c r="R528" s="81"/>
    </row>
    <row r="529" spans="1:18" ht="15" customHeight="1" x14ac:dyDescent="0.25">
      <c r="A529" s="15"/>
      <c r="B529" s="15"/>
      <c r="C529" s="15"/>
      <c r="D529" s="15"/>
      <c r="E529" s="15"/>
      <c r="F529" s="15"/>
      <c r="G529" s="81"/>
      <c r="H529" s="81"/>
      <c r="I529" s="81"/>
      <c r="J529" s="81"/>
      <c r="K529" s="81"/>
      <c r="L529" s="15"/>
      <c r="M529" s="15"/>
      <c r="N529" s="15"/>
      <c r="O529" s="15"/>
      <c r="P529" s="15"/>
      <c r="Q529" s="15"/>
      <c r="R529" s="81"/>
    </row>
    <row r="530" spans="1:18" ht="15" customHeight="1" x14ac:dyDescent="0.25">
      <c r="A530" s="15"/>
      <c r="B530" s="15"/>
      <c r="C530" s="15"/>
      <c r="D530" s="15"/>
      <c r="E530" s="15"/>
      <c r="F530" s="15"/>
      <c r="G530" s="81"/>
      <c r="H530" s="81"/>
      <c r="I530" s="81"/>
      <c r="J530" s="81"/>
      <c r="K530" s="81"/>
      <c r="L530" s="15"/>
      <c r="M530" s="15"/>
      <c r="N530" s="15"/>
      <c r="O530" s="15"/>
      <c r="P530" s="15"/>
      <c r="Q530" s="15"/>
      <c r="R530" s="81"/>
    </row>
    <row r="531" spans="1:18" ht="15" customHeight="1" x14ac:dyDescent="0.25">
      <c r="A531" s="15"/>
      <c r="B531" s="15"/>
      <c r="C531" s="15"/>
      <c r="D531" s="15"/>
      <c r="E531" s="15"/>
      <c r="F531" s="15"/>
      <c r="G531" s="81"/>
      <c r="H531" s="81"/>
      <c r="I531" s="81"/>
      <c r="J531" s="81"/>
      <c r="K531" s="81"/>
      <c r="L531" s="15"/>
      <c r="M531" s="15"/>
      <c r="N531" s="15"/>
      <c r="O531" s="15"/>
      <c r="P531" s="15"/>
      <c r="Q531" s="15"/>
      <c r="R531" s="81"/>
    </row>
    <row r="532" spans="1:18" ht="15" customHeight="1" x14ac:dyDescent="0.25">
      <c r="A532" s="15"/>
      <c r="B532" s="15"/>
      <c r="C532" s="15"/>
      <c r="D532" s="15"/>
      <c r="E532" s="15"/>
      <c r="F532" s="15"/>
      <c r="G532" s="81"/>
      <c r="H532" s="81"/>
      <c r="I532" s="81"/>
      <c r="J532" s="81"/>
      <c r="K532" s="81"/>
      <c r="L532" s="15"/>
      <c r="M532" s="15"/>
      <c r="N532" s="15"/>
      <c r="O532" s="15"/>
      <c r="P532" s="15"/>
      <c r="Q532" s="15"/>
      <c r="R532" s="81"/>
    </row>
    <row r="533" spans="1:18" ht="15" customHeight="1" x14ac:dyDescent="0.25">
      <c r="A533" s="15"/>
      <c r="B533" s="15"/>
      <c r="C533" s="15"/>
      <c r="D533" s="15"/>
      <c r="E533" s="15"/>
      <c r="F533" s="15"/>
      <c r="G533" s="81"/>
      <c r="H533" s="81"/>
      <c r="I533" s="81"/>
      <c r="J533" s="81"/>
      <c r="K533" s="81"/>
      <c r="L533" s="15"/>
      <c r="M533" s="15"/>
      <c r="N533" s="15"/>
      <c r="O533" s="15"/>
      <c r="P533" s="15"/>
      <c r="Q533" s="15"/>
      <c r="R533" s="81"/>
    </row>
    <row r="534" spans="1:18" ht="15" customHeight="1" x14ac:dyDescent="0.25">
      <c r="A534" s="15"/>
      <c r="B534" s="15"/>
      <c r="C534" s="15"/>
      <c r="D534" s="15"/>
      <c r="E534" s="15"/>
      <c r="F534" s="15"/>
      <c r="G534" s="81"/>
      <c r="H534" s="81"/>
      <c r="I534" s="81"/>
      <c r="J534" s="81"/>
      <c r="K534" s="81"/>
      <c r="L534" s="15"/>
      <c r="M534" s="15"/>
      <c r="N534" s="15"/>
      <c r="O534" s="15"/>
      <c r="P534" s="15"/>
      <c r="Q534" s="15"/>
      <c r="R534" s="81"/>
    </row>
    <row r="535" spans="1:18" ht="15" customHeight="1" x14ac:dyDescent="0.25">
      <c r="A535" s="15"/>
      <c r="B535" s="15"/>
      <c r="C535" s="15"/>
      <c r="D535" s="15"/>
      <c r="E535" s="15"/>
      <c r="F535" s="15"/>
      <c r="G535" s="81"/>
      <c r="H535" s="81"/>
      <c r="I535" s="81"/>
      <c r="J535" s="81"/>
      <c r="K535" s="81"/>
      <c r="L535" s="15"/>
      <c r="M535" s="15"/>
      <c r="N535" s="15"/>
      <c r="O535" s="15"/>
      <c r="P535" s="15"/>
      <c r="Q535" s="15"/>
      <c r="R535" s="81"/>
    </row>
    <row r="536" spans="1:18" ht="15" customHeight="1" x14ac:dyDescent="0.25">
      <c r="A536" s="15"/>
      <c r="B536" s="15"/>
      <c r="C536" s="15"/>
      <c r="D536" s="15"/>
      <c r="E536" s="15"/>
      <c r="F536" s="15"/>
      <c r="G536" s="81"/>
      <c r="H536" s="81"/>
      <c r="I536" s="81"/>
      <c r="J536" s="81"/>
      <c r="K536" s="81"/>
      <c r="L536" s="15"/>
      <c r="M536" s="15"/>
      <c r="N536" s="15"/>
      <c r="O536" s="15"/>
      <c r="P536" s="15"/>
      <c r="Q536" s="15"/>
      <c r="R536" s="81"/>
    </row>
    <row r="537" spans="1:18" ht="15" customHeight="1" x14ac:dyDescent="0.25">
      <c r="A537" s="15"/>
      <c r="B537" s="15"/>
      <c r="C537" s="15"/>
      <c r="D537" s="15"/>
      <c r="E537" s="15"/>
      <c r="F537" s="15"/>
      <c r="G537" s="81"/>
      <c r="H537" s="81"/>
      <c r="I537" s="81"/>
      <c r="J537" s="81"/>
      <c r="K537" s="81"/>
      <c r="L537" s="15"/>
      <c r="M537" s="15"/>
      <c r="N537" s="15"/>
      <c r="O537" s="15"/>
      <c r="P537" s="15"/>
      <c r="Q537" s="15"/>
      <c r="R537" s="81"/>
    </row>
    <row r="538" spans="1:18" ht="15" customHeight="1" x14ac:dyDescent="0.25">
      <c r="A538" s="15"/>
      <c r="B538" s="15"/>
      <c r="C538" s="15"/>
      <c r="D538" s="15"/>
      <c r="E538" s="15"/>
      <c r="F538" s="15"/>
      <c r="G538" s="81"/>
      <c r="H538" s="81"/>
      <c r="I538" s="81"/>
      <c r="J538" s="81"/>
      <c r="K538" s="81"/>
      <c r="L538" s="15"/>
      <c r="M538" s="15"/>
      <c r="N538" s="15"/>
      <c r="O538" s="15"/>
      <c r="P538" s="15"/>
      <c r="Q538" s="15"/>
      <c r="R538" s="81"/>
    </row>
    <row r="539" spans="1:18" ht="15" customHeight="1" x14ac:dyDescent="0.25">
      <c r="A539" s="15"/>
      <c r="B539" s="15"/>
      <c r="C539" s="15"/>
      <c r="D539" s="15"/>
      <c r="E539" s="15"/>
      <c r="F539" s="15"/>
      <c r="G539" s="81"/>
      <c r="H539" s="81"/>
      <c r="I539" s="81"/>
      <c r="J539" s="81"/>
      <c r="K539" s="81"/>
      <c r="L539" s="15"/>
      <c r="M539" s="15"/>
      <c r="N539" s="15"/>
      <c r="O539" s="15"/>
      <c r="P539" s="15"/>
      <c r="Q539" s="15"/>
      <c r="R539" s="81"/>
    </row>
    <row r="540" spans="1:18" ht="15" customHeight="1" x14ac:dyDescent="0.25">
      <c r="A540" s="15"/>
      <c r="B540" s="15"/>
      <c r="C540" s="15"/>
      <c r="D540" s="15"/>
      <c r="E540" s="15"/>
      <c r="F540" s="15"/>
      <c r="G540" s="81"/>
      <c r="H540" s="81"/>
      <c r="I540" s="81"/>
      <c r="J540" s="81"/>
      <c r="K540" s="81"/>
      <c r="L540" s="15"/>
      <c r="M540" s="15"/>
      <c r="N540" s="15"/>
      <c r="O540" s="15"/>
      <c r="P540" s="15"/>
      <c r="Q540" s="15"/>
      <c r="R540" s="81"/>
    </row>
    <row r="541" spans="1:18" ht="15" customHeight="1" x14ac:dyDescent="0.25">
      <c r="A541" s="15"/>
      <c r="B541" s="15"/>
      <c r="C541" s="15"/>
      <c r="D541" s="15"/>
      <c r="E541" s="15"/>
      <c r="F541" s="15"/>
      <c r="G541" s="81"/>
      <c r="H541" s="81"/>
      <c r="I541" s="81"/>
      <c r="J541" s="81"/>
      <c r="K541" s="81"/>
      <c r="L541" s="15"/>
      <c r="M541" s="15"/>
      <c r="N541" s="15"/>
      <c r="O541" s="15"/>
      <c r="P541" s="15"/>
      <c r="Q541" s="15"/>
      <c r="R541" s="81"/>
    </row>
    <row r="542" spans="1:18" ht="15" customHeight="1" x14ac:dyDescent="0.25">
      <c r="A542" s="15"/>
      <c r="B542" s="15"/>
      <c r="C542" s="15"/>
      <c r="D542" s="15"/>
      <c r="E542" s="15"/>
      <c r="F542" s="15"/>
      <c r="G542" s="81"/>
      <c r="H542" s="81"/>
      <c r="I542" s="81"/>
      <c r="J542" s="81"/>
      <c r="K542" s="81"/>
      <c r="L542" s="15"/>
      <c r="M542" s="15"/>
      <c r="N542" s="15"/>
      <c r="O542" s="15"/>
      <c r="P542" s="15"/>
      <c r="Q542" s="15"/>
      <c r="R542" s="81"/>
    </row>
    <row r="543" spans="1:18" ht="15" customHeight="1" x14ac:dyDescent="0.25">
      <c r="A543" s="15"/>
      <c r="B543" s="15"/>
      <c r="C543" s="15"/>
      <c r="D543" s="15"/>
      <c r="E543" s="15"/>
      <c r="F543" s="15"/>
      <c r="G543" s="81"/>
      <c r="H543" s="81"/>
      <c r="I543" s="81"/>
      <c r="J543" s="81"/>
      <c r="K543" s="81"/>
      <c r="L543" s="15"/>
      <c r="M543" s="15"/>
      <c r="N543" s="15"/>
      <c r="O543" s="15"/>
      <c r="P543" s="15"/>
      <c r="Q543" s="15"/>
      <c r="R543" s="81"/>
    </row>
    <row r="544" spans="1:18" ht="15" customHeight="1" x14ac:dyDescent="0.25">
      <c r="A544" s="15"/>
      <c r="B544" s="15"/>
      <c r="C544" s="15"/>
      <c r="D544" s="15"/>
      <c r="E544" s="15"/>
      <c r="F544" s="15"/>
      <c r="G544" s="81"/>
      <c r="H544" s="81"/>
      <c r="I544" s="81"/>
      <c r="J544" s="81"/>
      <c r="K544" s="81"/>
      <c r="L544" s="15"/>
      <c r="M544" s="15"/>
      <c r="N544" s="15"/>
      <c r="O544" s="15"/>
      <c r="P544" s="15"/>
      <c r="Q544" s="15"/>
      <c r="R544" s="81"/>
    </row>
    <row r="545" spans="1:18" ht="15" customHeight="1" x14ac:dyDescent="0.25">
      <c r="A545" s="15"/>
      <c r="B545" s="15"/>
      <c r="C545" s="15"/>
      <c r="D545" s="15"/>
      <c r="E545" s="15"/>
      <c r="F545" s="15"/>
      <c r="G545" s="81"/>
      <c r="H545" s="81"/>
      <c r="I545" s="81"/>
      <c r="J545" s="81"/>
      <c r="K545" s="81"/>
      <c r="L545" s="15"/>
      <c r="M545" s="15"/>
      <c r="N545" s="15"/>
      <c r="O545" s="15"/>
      <c r="P545" s="15"/>
      <c r="Q545" s="15"/>
      <c r="R545" s="81"/>
    </row>
    <row r="546" spans="1:18" ht="15" customHeight="1" x14ac:dyDescent="0.25">
      <c r="A546" s="15"/>
      <c r="B546" s="15"/>
      <c r="C546" s="15"/>
      <c r="D546" s="15"/>
      <c r="E546" s="15"/>
      <c r="F546" s="15"/>
      <c r="G546" s="81"/>
      <c r="H546" s="81"/>
      <c r="I546" s="81"/>
      <c r="J546" s="81"/>
      <c r="K546" s="81"/>
      <c r="L546" s="15"/>
      <c r="M546" s="15"/>
      <c r="N546" s="15"/>
      <c r="O546" s="15"/>
      <c r="P546" s="15"/>
      <c r="Q546" s="15"/>
      <c r="R546" s="81"/>
    </row>
    <row r="547" spans="1:18" ht="15" customHeight="1" x14ac:dyDescent="0.25">
      <c r="A547" s="15"/>
      <c r="B547" s="15"/>
      <c r="C547" s="15"/>
      <c r="D547" s="15"/>
      <c r="E547" s="15"/>
      <c r="F547" s="15"/>
      <c r="G547" s="81"/>
      <c r="H547" s="81"/>
      <c r="I547" s="81"/>
      <c r="J547" s="81"/>
      <c r="K547" s="81"/>
      <c r="L547" s="15"/>
      <c r="M547" s="15"/>
      <c r="N547" s="15"/>
      <c r="O547" s="15"/>
      <c r="P547" s="15"/>
      <c r="Q547" s="15"/>
      <c r="R547" s="81"/>
    </row>
    <row r="548" spans="1:18" ht="15" customHeight="1" x14ac:dyDescent="0.25">
      <c r="A548" s="15"/>
      <c r="B548" s="15"/>
      <c r="C548" s="15"/>
      <c r="D548" s="15"/>
      <c r="E548" s="15"/>
      <c r="F548" s="15"/>
      <c r="G548" s="81"/>
      <c r="H548" s="81"/>
      <c r="I548" s="81"/>
      <c r="J548" s="81"/>
      <c r="K548" s="81"/>
      <c r="L548" s="15"/>
      <c r="M548" s="15"/>
      <c r="N548" s="15"/>
      <c r="O548" s="15"/>
      <c r="P548" s="15"/>
      <c r="Q548" s="15"/>
      <c r="R548" s="81"/>
    </row>
    <row r="549" spans="1:18" ht="15" customHeight="1" x14ac:dyDescent="0.25">
      <c r="A549" s="15"/>
      <c r="B549" s="15"/>
      <c r="C549" s="15"/>
      <c r="D549" s="15"/>
      <c r="E549" s="15"/>
      <c r="F549" s="15"/>
      <c r="G549" s="81"/>
      <c r="H549" s="81"/>
      <c r="I549" s="81"/>
      <c r="J549" s="81"/>
      <c r="K549" s="81"/>
      <c r="L549" s="15"/>
      <c r="M549" s="15"/>
      <c r="N549" s="15"/>
      <c r="O549" s="15"/>
      <c r="P549" s="15"/>
      <c r="Q549" s="15"/>
      <c r="R549" s="81"/>
    </row>
    <row r="550" spans="1:18" ht="15" customHeight="1" x14ac:dyDescent="0.25">
      <c r="A550" s="15"/>
      <c r="B550" s="15"/>
      <c r="C550" s="15"/>
      <c r="D550" s="15"/>
      <c r="E550" s="15"/>
      <c r="F550" s="15"/>
      <c r="G550" s="81"/>
      <c r="H550" s="81"/>
      <c r="I550" s="81"/>
      <c r="J550" s="81"/>
      <c r="K550" s="81"/>
      <c r="L550" s="15"/>
      <c r="M550" s="15"/>
      <c r="N550" s="15"/>
      <c r="O550" s="15"/>
      <c r="P550" s="15"/>
      <c r="Q550" s="15"/>
      <c r="R550" s="81"/>
    </row>
    <row r="551" spans="1:18" ht="15" customHeight="1" x14ac:dyDescent="0.25">
      <c r="A551" s="15"/>
      <c r="B551" s="15"/>
      <c r="C551" s="15"/>
      <c r="D551" s="15"/>
      <c r="E551" s="15"/>
      <c r="F551" s="15"/>
      <c r="G551" s="81"/>
      <c r="H551" s="81"/>
      <c r="I551" s="81"/>
      <c r="J551" s="81"/>
      <c r="K551" s="81"/>
      <c r="L551" s="15"/>
      <c r="M551" s="15"/>
      <c r="N551" s="15"/>
      <c r="O551" s="15"/>
      <c r="P551" s="15"/>
      <c r="Q551" s="15"/>
      <c r="R551" s="81"/>
    </row>
    <row r="552" spans="1:18" ht="15" customHeight="1" x14ac:dyDescent="0.25">
      <c r="A552" s="15"/>
      <c r="B552" s="15"/>
      <c r="C552" s="15"/>
      <c r="D552" s="15"/>
      <c r="E552" s="15"/>
      <c r="F552" s="15"/>
      <c r="G552" s="81"/>
      <c r="H552" s="81"/>
      <c r="I552" s="81"/>
      <c r="J552" s="81"/>
      <c r="K552" s="81"/>
      <c r="L552" s="15"/>
      <c r="M552" s="15"/>
      <c r="N552" s="15"/>
      <c r="O552" s="15"/>
      <c r="P552" s="15"/>
      <c r="Q552" s="15"/>
      <c r="R552" s="81"/>
    </row>
    <row r="553" spans="1:18" ht="15" customHeight="1" x14ac:dyDescent="0.25">
      <c r="A553" s="15"/>
      <c r="B553" s="15"/>
      <c r="C553" s="15"/>
      <c r="D553" s="15"/>
      <c r="E553" s="15"/>
      <c r="F553" s="15"/>
      <c r="G553" s="81"/>
      <c r="H553" s="81"/>
      <c r="I553" s="81"/>
      <c r="J553" s="81"/>
      <c r="K553" s="81"/>
      <c r="L553" s="15"/>
      <c r="M553" s="15"/>
      <c r="N553" s="15"/>
      <c r="O553" s="15"/>
      <c r="P553" s="15"/>
      <c r="Q553" s="15"/>
      <c r="R553" s="81"/>
    </row>
    <row r="554" spans="1:18" ht="15" customHeight="1" x14ac:dyDescent="0.25">
      <c r="A554" s="15"/>
      <c r="B554" s="15"/>
      <c r="C554" s="15"/>
      <c r="D554" s="15"/>
      <c r="E554" s="15"/>
      <c r="F554" s="15"/>
      <c r="G554" s="81"/>
      <c r="H554" s="81"/>
      <c r="I554" s="81"/>
      <c r="J554" s="81"/>
      <c r="K554" s="81"/>
      <c r="L554" s="15"/>
      <c r="M554" s="15"/>
      <c r="N554" s="15"/>
      <c r="O554" s="15"/>
      <c r="P554" s="15"/>
      <c r="Q554" s="15"/>
      <c r="R554" s="81"/>
    </row>
    <row r="555" spans="1:18" ht="15" customHeight="1" x14ac:dyDescent="0.25">
      <c r="A555" s="15"/>
      <c r="B555" s="15"/>
      <c r="C555" s="15"/>
      <c r="D555" s="15"/>
      <c r="E555" s="15"/>
      <c r="F555" s="15"/>
      <c r="G555" s="81"/>
      <c r="H555" s="81"/>
      <c r="I555" s="81"/>
      <c r="J555" s="81"/>
      <c r="K555" s="81"/>
      <c r="L555" s="15"/>
      <c r="M555" s="15"/>
      <c r="N555" s="15"/>
      <c r="O555" s="15"/>
      <c r="P555" s="15"/>
      <c r="Q555" s="15"/>
      <c r="R555" s="81"/>
    </row>
    <row r="556" spans="1:18" ht="15" customHeight="1" x14ac:dyDescent="0.25">
      <c r="A556" s="15"/>
      <c r="B556" s="15"/>
      <c r="C556" s="15"/>
      <c r="D556" s="15"/>
      <c r="E556" s="15"/>
      <c r="F556" s="15"/>
      <c r="G556" s="81"/>
      <c r="H556" s="81"/>
      <c r="I556" s="81"/>
      <c r="J556" s="81"/>
      <c r="K556" s="81"/>
      <c r="L556" s="15"/>
      <c r="M556" s="15"/>
      <c r="N556" s="15"/>
      <c r="O556" s="15"/>
      <c r="P556" s="15"/>
      <c r="Q556" s="15"/>
      <c r="R556" s="81"/>
    </row>
    <row r="557" spans="1:18" ht="15" customHeight="1" x14ac:dyDescent="0.25">
      <c r="A557" s="15"/>
      <c r="B557" s="15"/>
      <c r="C557" s="15"/>
      <c r="D557" s="15"/>
      <c r="E557" s="15"/>
      <c r="F557" s="15"/>
      <c r="G557" s="81"/>
      <c r="H557" s="81"/>
      <c r="I557" s="81"/>
      <c r="J557" s="81"/>
      <c r="K557" s="81"/>
      <c r="L557" s="15"/>
      <c r="M557" s="15"/>
      <c r="N557" s="15"/>
      <c r="O557" s="15"/>
      <c r="P557" s="15"/>
      <c r="Q557" s="15"/>
      <c r="R557" s="81"/>
    </row>
    <row r="558" spans="1:18" ht="15" customHeight="1" x14ac:dyDescent="0.25">
      <c r="A558" s="15"/>
      <c r="B558" s="15"/>
      <c r="C558" s="15"/>
      <c r="D558" s="15"/>
      <c r="E558" s="15"/>
      <c r="F558" s="15"/>
      <c r="G558" s="81"/>
      <c r="H558" s="81"/>
      <c r="I558" s="81"/>
      <c r="J558" s="81"/>
      <c r="K558" s="81"/>
      <c r="L558" s="15"/>
      <c r="M558" s="15"/>
      <c r="N558" s="15"/>
      <c r="O558" s="15"/>
      <c r="P558" s="15"/>
      <c r="Q558" s="15"/>
      <c r="R558" s="81"/>
    </row>
    <row r="559" spans="1:18" ht="15" customHeight="1" x14ac:dyDescent="0.25">
      <c r="A559" s="15"/>
      <c r="B559" s="15"/>
      <c r="C559" s="15"/>
      <c r="D559" s="15"/>
      <c r="E559" s="15"/>
      <c r="F559" s="15"/>
      <c r="G559" s="81"/>
      <c r="H559" s="81"/>
      <c r="I559" s="81"/>
      <c r="J559" s="81"/>
      <c r="K559" s="81"/>
      <c r="L559" s="15"/>
      <c r="M559" s="15"/>
      <c r="N559" s="15"/>
      <c r="O559" s="15"/>
      <c r="P559" s="15"/>
      <c r="Q559" s="15"/>
      <c r="R559" s="81"/>
    </row>
    <row r="560" spans="1:18" ht="15" customHeight="1" x14ac:dyDescent="0.25">
      <c r="A560" s="15"/>
      <c r="B560" s="15"/>
      <c r="C560" s="15"/>
      <c r="D560" s="15"/>
      <c r="E560" s="15"/>
      <c r="F560" s="15"/>
      <c r="G560" s="81"/>
      <c r="H560" s="81"/>
      <c r="I560" s="81"/>
      <c r="J560" s="81"/>
      <c r="K560" s="81"/>
      <c r="L560" s="15"/>
      <c r="M560" s="15"/>
      <c r="N560" s="15"/>
      <c r="O560" s="15"/>
      <c r="P560" s="15"/>
      <c r="Q560" s="15"/>
      <c r="R560" s="81"/>
    </row>
    <row r="561" spans="1:18" ht="15" customHeight="1" x14ac:dyDescent="0.25">
      <c r="A561" s="15"/>
      <c r="B561" s="15"/>
      <c r="C561" s="15"/>
      <c r="D561" s="15"/>
      <c r="E561" s="15"/>
      <c r="F561" s="15"/>
      <c r="G561" s="81"/>
      <c r="H561" s="81"/>
      <c r="I561" s="81"/>
      <c r="J561" s="81"/>
      <c r="K561" s="81"/>
      <c r="L561" s="15"/>
      <c r="M561" s="15"/>
      <c r="N561" s="15"/>
      <c r="O561" s="15"/>
      <c r="P561" s="15"/>
      <c r="Q561" s="15"/>
      <c r="R561" s="81"/>
    </row>
    <row r="562" spans="1:18" ht="15" customHeight="1" x14ac:dyDescent="0.25">
      <c r="A562" s="15"/>
      <c r="B562" s="15"/>
      <c r="C562" s="15"/>
      <c r="D562" s="15"/>
      <c r="E562" s="15"/>
      <c r="F562" s="15"/>
      <c r="G562" s="81"/>
      <c r="H562" s="81"/>
      <c r="I562" s="81"/>
      <c r="J562" s="81"/>
      <c r="K562" s="81"/>
      <c r="L562" s="15"/>
      <c r="M562" s="15"/>
      <c r="N562" s="15"/>
      <c r="O562" s="15"/>
      <c r="P562" s="15"/>
      <c r="Q562" s="15"/>
      <c r="R562" s="81"/>
    </row>
    <row r="563" spans="1:18" ht="15" customHeight="1" x14ac:dyDescent="0.25">
      <c r="A563" s="15"/>
      <c r="B563" s="15"/>
      <c r="C563" s="15"/>
      <c r="D563" s="15"/>
      <c r="E563" s="15"/>
      <c r="F563" s="15"/>
      <c r="G563" s="81"/>
      <c r="H563" s="81"/>
      <c r="I563" s="81"/>
      <c r="J563" s="81"/>
      <c r="K563" s="81"/>
      <c r="L563" s="15"/>
      <c r="M563" s="15"/>
      <c r="N563" s="15"/>
      <c r="O563" s="15"/>
      <c r="P563" s="15"/>
      <c r="Q563" s="15"/>
      <c r="R563" s="81"/>
    </row>
    <row r="564" spans="1:18" ht="15" customHeight="1" x14ac:dyDescent="0.25">
      <c r="A564" s="15"/>
      <c r="B564" s="15"/>
      <c r="C564" s="15"/>
      <c r="D564" s="15"/>
      <c r="E564" s="15"/>
      <c r="F564" s="15"/>
      <c r="G564" s="81"/>
      <c r="H564" s="81"/>
      <c r="I564" s="81"/>
      <c r="J564" s="81"/>
      <c r="K564" s="81"/>
      <c r="L564" s="15"/>
      <c r="M564" s="15"/>
      <c r="N564" s="15"/>
      <c r="O564" s="15"/>
      <c r="P564" s="15"/>
      <c r="Q564" s="15"/>
      <c r="R564" s="81"/>
    </row>
    <row r="565" spans="1:18" ht="15" customHeight="1" x14ac:dyDescent="0.25">
      <c r="A565" s="15"/>
      <c r="B565" s="15"/>
      <c r="C565" s="15"/>
      <c r="D565" s="15"/>
      <c r="E565" s="15"/>
      <c r="F565" s="15"/>
      <c r="G565" s="81"/>
      <c r="H565" s="81"/>
      <c r="I565" s="81"/>
      <c r="J565" s="81"/>
      <c r="K565" s="81"/>
      <c r="L565" s="15"/>
      <c r="M565" s="15"/>
      <c r="N565" s="15"/>
      <c r="O565" s="15"/>
      <c r="P565" s="15"/>
      <c r="Q565" s="15"/>
      <c r="R565" s="81"/>
    </row>
    <row r="566" spans="1:18" ht="15" customHeight="1" x14ac:dyDescent="0.25">
      <c r="A566" s="15"/>
      <c r="B566" s="15"/>
      <c r="C566" s="15"/>
      <c r="D566" s="15"/>
      <c r="E566" s="15"/>
      <c r="F566" s="15"/>
      <c r="G566" s="81"/>
      <c r="H566" s="81"/>
      <c r="I566" s="81"/>
      <c r="J566" s="81"/>
      <c r="K566" s="81"/>
      <c r="L566" s="15"/>
      <c r="M566" s="15"/>
      <c r="N566" s="15"/>
      <c r="O566" s="15"/>
      <c r="P566" s="15"/>
      <c r="Q566" s="15"/>
      <c r="R566" s="81"/>
    </row>
    <row r="567" spans="1:18" ht="15" customHeight="1" x14ac:dyDescent="0.25">
      <c r="A567" s="15"/>
      <c r="B567" s="15"/>
      <c r="C567" s="15"/>
      <c r="D567" s="15"/>
      <c r="E567" s="15"/>
      <c r="F567" s="15"/>
      <c r="G567" s="81"/>
      <c r="H567" s="81"/>
      <c r="I567" s="81"/>
      <c r="J567" s="81"/>
      <c r="K567" s="81"/>
      <c r="L567" s="15"/>
      <c r="M567" s="15"/>
      <c r="N567" s="15"/>
      <c r="O567" s="15"/>
      <c r="P567" s="15"/>
      <c r="Q567" s="15"/>
      <c r="R567" s="81"/>
    </row>
    <row r="568" spans="1:18" ht="15" customHeight="1" x14ac:dyDescent="0.25">
      <c r="A568" s="15"/>
      <c r="B568" s="15"/>
      <c r="C568" s="15"/>
      <c r="D568" s="15"/>
      <c r="E568" s="15"/>
      <c r="F568" s="15"/>
      <c r="G568" s="81"/>
      <c r="H568" s="81"/>
      <c r="I568" s="81"/>
      <c r="J568" s="81"/>
      <c r="K568" s="81"/>
      <c r="L568" s="15"/>
      <c r="M568" s="15"/>
      <c r="N568" s="15"/>
      <c r="O568" s="15"/>
      <c r="P568" s="15"/>
      <c r="Q568" s="15"/>
      <c r="R568" s="81"/>
    </row>
    <row r="569" spans="1:18" ht="15" customHeight="1" x14ac:dyDescent="0.25">
      <c r="A569" s="15"/>
      <c r="B569" s="15"/>
      <c r="C569" s="15"/>
      <c r="D569" s="15"/>
      <c r="E569" s="15"/>
      <c r="F569" s="15"/>
      <c r="G569" s="81"/>
      <c r="H569" s="81"/>
      <c r="I569" s="81"/>
      <c r="J569" s="81"/>
      <c r="K569" s="81"/>
      <c r="L569" s="15"/>
      <c r="M569" s="15"/>
      <c r="N569" s="15"/>
      <c r="O569" s="15"/>
      <c r="P569" s="15"/>
      <c r="Q569" s="15"/>
      <c r="R569" s="81"/>
    </row>
    <row r="570" spans="1:18" ht="15" customHeight="1" x14ac:dyDescent="0.25">
      <c r="A570" s="15"/>
      <c r="B570" s="15"/>
      <c r="C570" s="15"/>
      <c r="D570" s="15"/>
      <c r="E570" s="15"/>
      <c r="F570" s="15"/>
      <c r="G570" s="81"/>
      <c r="H570" s="81"/>
      <c r="I570" s="81"/>
      <c r="J570" s="81"/>
      <c r="K570" s="81"/>
      <c r="L570" s="15"/>
      <c r="M570" s="15"/>
      <c r="N570" s="15"/>
      <c r="O570" s="15"/>
      <c r="P570" s="15"/>
      <c r="Q570" s="15"/>
      <c r="R570" s="81"/>
    </row>
    <row r="571" spans="1:18" ht="15" customHeight="1" x14ac:dyDescent="0.25">
      <c r="A571" s="15"/>
      <c r="B571" s="15"/>
      <c r="C571" s="15"/>
      <c r="D571" s="15"/>
      <c r="E571" s="15"/>
      <c r="F571" s="15"/>
      <c r="G571" s="81"/>
      <c r="H571" s="81"/>
      <c r="I571" s="81"/>
      <c r="J571" s="81"/>
      <c r="K571" s="81"/>
      <c r="L571" s="15"/>
      <c r="M571" s="15"/>
      <c r="N571" s="15"/>
      <c r="O571" s="15"/>
      <c r="P571" s="15"/>
      <c r="Q571" s="15"/>
      <c r="R571" s="81"/>
    </row>
    <row r="572" spans="1:18" ht="15" customHeight="1" x14ac:dyDescent="0.25">
      <c r="A572" s="15"/>
      <c r="B572" s="15"/>
      <c r="C572" s="15"/>
      <c r="D572" s="15"/>
      <c r="E572" s="15"/>
      <c r="F572" s="15"/>
      <c r="G572" s="81"/>
      <c r="H572" s="81"/>
      <c r="I572" s="81"/>
      <c r="J572" s="81"/>
      <c r="K572" s="81"/>
      <c r="L572" s="15"/>
      <c r="M572" s="15"/>
      <c r="N572" s="15"/>
      <c r="O572" s="15"/>
      <c r="P572" s="15"/>
      <c r="Q572" s="15"/>
      <c r="R572" s="81"/>
    </row>
    <row r="573" spans="1:18" ht="15" customHeight="1" x14ac:dyDescent="0.25">
      <c r="A573" s="15"/>
      <c r="B573" s="15"/>
      <c r="C573" s="15"/>
      <c r="D573" s="15"/>
      <c r="E573" s="15"/>
      <c r="F573" s="15"/>
      <c r="G573" s="81"/>
      <c r="H573" s="81"/>
      <c r="I573" s="81"/>
      <c r="J573" s="81"/>
      <c r="K573" s="81"/>
      <c r="L573" s="15"/>
      <c r="M573" s="15"/>
      <c r="N573" s="15"/>
      <c r="O573" s="15"/>
      <c r="P573" s="15"/>
      <c r="Q573" s="15"/>
      <c r="R573" s="81"/>
    </row>
    <row r="574" spans="1:18" ht="15" customHeight="1" x14ac:dyDescent="0.25">
      <c r="A574" s="15"/>
      <c r="B574" s="15"/>
      <c r="C574" s="15"/>
      <c r="D574" s="15"/>
      <c r="E574" s="15"/>
      <c r="F574" s="15"/>
      <c r="G574" s="81"/>
      <c r="H574" s="81"/>
      <c r="I574" s="81"/>
      <c r="J574" s="81"/>
      <c r="K574" s="81"/>
      <c r="L574" s="15"/>
      <c r="M574" s="15"/>
      <c r="N574" s="15"/>
      <c r="O574" s="15"/>
      <c r="P574" s="15"/>
      <c r="Q574" s="15"/>
      <c r="R574" s="81"/>
    </row>
    <row r="575" spans="1:18" ht="15" customHeight="1" x14ac:dyDescent="0.25">
      <c r="A575" s="15"/>
      <c r="B575" s="15"/>
      <c r="C575" s="15"/>
      <c r="D575" s="15"/>
      <c r="E575" s="15"/>
      <c r="F575" s="15"/>
      <c r="G575" s="81"/>
      <c r="H575" s="81"/>
      <c r="I575" s="81"/>
      <c r="J575" s="81"/>
      <c r="K575" s="81"/>
      <c r="L575" s="15"/>
      <c r="M575" s="15"/>
      <c r="N575" s="15"/>
      <c r="O575" s="15"/>
      <c r="P575" s="15"/>
      <c r="Q575" s="15"/>
      <c r="R575" s="81"/>
    </row>
    <row r="576" spans="1:18" ht="15" customHeight="1" x14ac:dyDescent="0.25">
      <c r="A576" s="15"/>
      <c r="B576" s="15"/>
      <c r="C576" s="15"/>
      <c r="D576" s="15"/>
      <c r="E576" s="15"/>
      <c r="F576" s="15"/>
      <c r="G576" s="81"/>
      <c r="H576" s="81"/>
      <c r="I576" s="81"/>
      <c r="J576" s="81"/>
      <c r="K576" s="81"/>
      <c r="L576" s="15"/>
      <c r="M576" s="15"/>
      <c r="N576" s="15"/>
      <c r="O576" s="15"/>
      <c r="P576" s="15"/>
      <c r="Q576" s="15"/>
      <c r="R576" s="81"/>
    </row>
    <row r="577" spans="1:18" ht="15" customHeight="1" x14ac:dyDescent="0.25">
      <c r="A577" s="15"/>
      <c r="B577" s="15"/>
      <c r="C577" s="15"/>
      <c r="D577" s="15"/>
      <c r="E577" s="15"/>
      <c r="F577" s="15"/>
      <c r="G577" s="81"/>
      <c r="H577" s="81"/>
      <c r="I577" s="81"/>
      <c r="J577" s="81"/>
      <c r="K577" s="81"/>
      <c r="L577" s="15"/>
      <c r="M577" s="15"/>
      <c r="N577" s="15"/>
      <c r="O577" s="15"/>
      <c r="P577" s="15"/>
      <c r="Q577" s="15"/>
      <c r="R577" s="81"/>
    </row>
    <row r="578" spans="1:18" ht="15" customHeight="1" x14ac:dyDescent="0.25">
      <c r="A578" s="15"/>
      <c r="B578" s="15"/>
      <c r="C578" s="15"/>
      <c r="D578" s="15"/>
      <c r="E578" s="15"/>
      <c r="F578" s="15"/>
      <c r="G578" s="81"/>
      <c r="H578" s="81"/>
      <c r="I578" s="81"/>
      <c r="J578" s="81"/>
      <c r="K578" s="81"/>
      <c r="L578" s="15"/>
      <c r="M578" s="15"/>
      <c r="N578" s="15"/>
      <c r="O578" s="15"/>
      <c r="P578" s="15"/>
      <c r="Q578" s="15"/>
      <c r="R578" s="81"/>
    </row>
    <row r="579" spans="1:18" ht="15" customHeight="1" x14ac:dyDescent="0.25">
      <c r="A579" s="15"/>
      <c r="B579" s="15"/>
      <c r="C579" s="15"/>
      <c r="D579" s="15"/>
      <c r="E579" s="15"/>
      <c r="F579" s="15"/>
      <c r="G579" s="81"/>
      <c r="H579" s="81"/>
      <c r="I579" s="81"/>
      <c r="J579" s="81"/>
      <c r="K579" s="81"/>
      <c r="L579" s="15"/>
      <c r="M579" s="15"/>
      <c r="N579" s="15"/>
      <c r="O579" s="15"/>
      <c r="P579" s="15"/>
      <c r="Q579" s="15"/>
      <c r="R579" s="81"/>
    </row>
    <row r="580" spans="1:18" ht="15" customHeight="1" x14ac:dyDescent="0.25">
      <c r="A580" s="15"/>
      <c r="B580" s="15"/>
      <c r="C580" s="15"/>
      <c r="D580" s="15"/>
      <c r="E580" s="15"/>
      <c r="F580" s="15"/>
      <c r="G580" s="81"/>
      <c r="H580" s="81"/>
      <c r="I580" s="81"/>
      <c r="J580" s="81"/>
      <c r="K580" s="81"/>
      <c r="L580" s="15"/>
      <c r="M580" s="15"/>
      <c r="N580" s="15"/>
      <c r="O580" s="15"/>
      <c r="P580" s="15"/>
      <c r="Q580" s="15"/>
      <c r="R580" s="81"/>
    </row>
    <row r="581" spans="1:18" ht="15" customHeight="1" x14ac:dyDescent="0.25">
      <c r="A581" s="15"/>
      <c r="B581" s="15"/>
      <c r="C581" s="15"/>
      <c r="D581" s="15"/>
      <c r="E581" s="15"/>
      <c r="F581" s="15"/>
      <c r="G581" s="81"/>
      <c r="H581" s="81"/>
      <c r="I581" s="81"/>
      <c r="J581" s="81"/>
      <c r="K581" s="81"/>
      <c r="L581" s="15"/>
      <c r="M581" s="15"/>
      <c r="N581" s="15"/>
      <c r="O581" s="15"/>
      <c r="P581" s="15"/>
      <c r="Q581" s="15"/>
      <c r="R581" s="81"/>
    </row>
    <row r="582" spans="1:18" ht="15" customHeight="1" x14ac:dyDescent="0.25">
      <c r="A582" s="15"/>
      <c r="B582" s="15"/>
      <c r="C582" s="15"/>
      <c r="D582" s="15"/>
      <c r="E582" s="15"/>
      <c r="F582" s="15"/>
      <c r="G582" s="81"/>
      <c r="H582" s="81"/>
      <c r="I582" s="81"/>
      <c r="J582" s="81"/>
      <c r="K582" s="81"/>
      <c r="L582" s="15"/>
      <c r="M582" s="15"/>
      <c r="N582" s="15"/>
      <c r="O582" s="15"/>
      <c r="P582" s="15"/>
      <c r="Q582" s="15"/>
      <c r="R582" s="81"/>
    </row>
    <row r="583" spans="1:18" ht="15" customHeight="1" x14ac:dyDescent="0.25">
      <c r="A583" s="15"/>
      <c r="B583" s="15"/>
      <c r="C583" s="15"/>
      <c r="D583" s="15"/>
      <c r="E583" s="15"/>
      <c r="F583" s="15"/>
      <c r="G583" s="81"/>
      <c r="H583" s="81"/>
      <c r="I583" s="81"/>
      <c r="J583" s="81"/>
      <c r="K583" s="81"/>
      <c r="L583" s="15"/>
      <c r="M583" s="15"/>
      <c r="N583" s="15"/>
      <c r="O583" s="15"/>
      <c r="P583" s="15"/>
      <c r="Q583" s="15"/>
      <c r="R583" s="81"/>
    </row>
    <row r="584" spans="1:18" ht="15" customHeight="1" x14ac:dyDescent="0.25">
      <c r="A584" s="15"/>
      <c r="B584" s="15"/>
      <c r="C584" s="15"/>
      <c r="D584" s="15"/>
      <c r="E584" s="15"/>
      <c r="F584" s="15"/>
      <c r="G584" s="81"/>
      <c r="H584" s="81"/>
      <c r="I584" s="81"/>
      <c r="J584" s="81"/>
      <c r="K584" s="81"/>
      <c r="L584" s="15"/>
      <c r="M584" s="15"/>
      <c r="N584" s="15"/>
      <c r="O584" s="15"/>
      <c r="P584" s="15"/>
      <c r="Q584" s="15"/>
      <c r="R584" s="81"/>
    </row>
    <row r="585" spans="1:18" ht="15" customHeight="1" x14ac:dyDescent="0.25">
      <c r="A585" s="15"/>
      <c r="B585" s="15"/>
      <c r="C585" s="15"/>
      <c r="D585" s="15"/>
      <c r="E585" s="15"/>
      <c r="F585" s="15"/>
      <c r="G585" s="81"/>
      <c r="H585" s="81"/>
      <c r="I585" s="81"/>
      <c r="J585" s="81"/>
      <c r="K585" s="81"/>
      <c r="L585" s="15"/>
      <c r="M585" s="15"/>
      <c r="N585" s="15"/>
      <c r="O585" s="15"/>
      <c r="P585" s="15"/>
      <c r="Q585" s="15"/>
      <c r="R585" s="81"/>
    </row>
    <row r="586" spans="1:18" ht="15" customHeight="1" x14ac:dyDescent="0.25">
      <c r="A586" s="15"/>
      <c r="B586" s="15"/>
      <c r="C586" s="15"/>
      <c r="D586" s="15"/>
      <c r="E586" s="15"/>
      <c r="F586" s="15"/>
      <c r="G586" s="81"/>
      <c r="H586" s="81"/>
      <c r="I586" s="81"/>
      <c r="J586" s="81"/>
      <c r="K586" s="81"/>
      <c r="L586" s="15"/>
      <c r="M586" s="15"/>
      <c r="N586" s="15"/>
      <c r="O586" s="15"/>
      <c r="P586" s="15"/>
      <c r="Q586" s="15"/>
      <c r="R586" s="81"/>
    </row>
    <row r="587" spans="1:18" ht="15" customHeight="1" x14ac:dyDescent="0.25">
      <c r="A587" s="15"/>
      <c r="B587" s="15"/>
      <c r="C587" s="15"/>
      <c r="D587" s="15"/>
      <c r="E587" s="15"/>
      <c r="F587" s="15"/>
      <c r="G587" s="81"/>
      <c r="H587" s="81"/>
      <c r="I587" s="81"/>
      <c r="J587" s="81"/>
      <c r="K587" s="81"/>
      <c r="L587" s="15"/>
      <c r="M587" s="15"/>
      <c r="N587" s="15"/>
      <c r="O587" s="15"/>
      <c r="P587" s="15"/>
      <c r="Q587" s="15"/>
      <c r="R587" s="81"/>
    </row>
    <row r="588" spans="1:18" ht="15" customHeight="1" x14ac:dyDescent="0.25">
      <c r="A588" s="15"/>
      <c r="B588" s="15"/>
      <c r="C588" s="15"/>
      <c r="D588" s="15"/>
      <c r="E588" s="15"/>
      <c r="F588" s="15"/>
      <c r="G588" s="81"/>
      <c r="H588" s="81"/>
      <c r="I588" s="81"/>
      <c r="J588" s="81"/>
      <c r="K588" s="81"/>
      <c r="L588" s="15"/>
      <c r="M588" s="15"/>
      <c r="N588" s="15"/>
      <c r="O588" s="15"/>
      <c r="P588" s="15"/>
      <c r="Q588" s="15"/>
      <c r="R588" s="81"/>
    </row>
    <row r="589" spans="1:18" ht="15" customHeight="1" x14ac:dyDescent="0.25">
      <c r="A589" s="15"/>
      <c r="B589" s="15"/>
      <c r="C589" s="15"/>
      <c r="D589" s="15"/>
      <c r="E589" s="15"/>
      <c r="F589" s="15"/>
      <c r="G589" s="81"/>
      <c r="H589" s="81"/>
      <c r="I589" s="81"/>
      <c r="J589" s="81"/>
      <c r="K589" s="81"/>
      <c r="L589" s="15"/>
      <c r="M589" s="15"/>
      <c r="N589" s="15"/>
      <c r="O589" s="15"/>
      <c r="P589" s="15"/>
      <c r="Q589" s="15"/>
      <c r="R589" s="81"/>
    </row>
    <row r="590" spans="1:18" ht="15" customHeight="1" x14ac:dyDescent="0.25">
      <c r="A590" s="15"/>
      <c r="B590" s="15"/>
      <c r="C590" s="15"/>
      <c r="D590" s="15"/>
      <c r="E590" s="15"/>
      <c r="F590" s="15"/>
      <c r="G590" s="81"/>
      <c r="H590" s="81"/>
      <c r="I590" s="81"/>
      <c r="J590" s="81"/>
      <c r="K590" s="81"/>
      <c r="L590" s="15"/>
      <c r="M590" s="15"/>
      <c r="N590" s="15"/>
      <c r="O590" s="15"/>
      <c r="P590" s="15"/>
      <c r="Q590" s="15"/>
      <c r="R590" s="81"/>
    </row>
    <row r="591" spans="1:18" ht="15" customHeight="1" x14ac:dyDescent="0.25">
      <c r="A591" s="15"/>
      <c r="B591" s="15"/>
      <c r="C591" s="15"/>
      <c r="D591" s="15"/>
      <c r="E591" s="15"/>
      <c r="F591" s="15"/>
      <c r="G591" s="81"/>
      <c r="H591" s="81"/>
      <c r="I591" s="81"/>
      <c r="J591" s="81"/>
      <c r="K591" s="81"/>
      <c r="L591" s="15"/>
      <c r="M591" s="15"/>
      <c r="N591" s="15"/>
      <c r="O591" s="15"/>
      <c r="P591" s="15"/>
      <c r="Q591" s="15"/>
      <c r="R591" s="81"/>
    </row>
    <row r="592" spans="1:18" ht="15" customHeight="1" x14ac:dyDescent="0.25">
      <c r="A592" s="15"/>
      <c r="B592" s="15"/>
      <c r="C592" s="15"/>
      <c r="D592" s="15"/>
      <c r="E592" s="15"/>
      <c r="F592" s="15"/>
      <c r="G592" s="81"/>
      <c r="H592" s="81"/>
      <c r="I592" s="81"/>
      <c r="J592" s="81"/>
      <c r="K592" s="81"/>
      <c r="L592" s="15"/>
      <c r="M592" s="15"/>
      <c r="N592" s="15"/>
      <c r="O592" s="15"/>
      <c r="P592" s="15"/>
      <c r="Q592" s="15"/>
      <c r="R592" s="81"/>
    </row>
    <row r="593" spans="1:18" ht="15" customHeight="1" x14ac:dyDescent="0.25">
      <c r="A593" s="15"/>
      <c r="B593" s="15"/>
      <c r="C593" s="15"/>
      <c r="D593" s="15"/>
      <c r="E593" s="15"/>
      <c r="F593" s="15"/>
      <c r="G593" s="81"/>
      <c r="H593" s="81"/>
      <c r="I593" s="81"/>
      <c r="J593" s="81"/>
      <c r="K593" s="81"/>
      <c r="L593" s="15"/>
      <c r="M593" s="15"/>
      <c r="N593" s="15"/>
      <c r="O593" s="15"/>
      <c r="P593" s="15"/>
      <c r="Q593" s="15"/>
      <c r="R593" s="81"/>
    </row>
    <row r="594" spans="1:18" ht="15" customHeight="1" x14ac:dyDescent="0.25">
      <c r="A594" s="15"/>
      <c r="B594" s="15"/>
      <c r="C594" s="15"/>
      <c r="D594" s="15"/>
      <c r="E594" s="15"/>
      <c r="F594" s="15"/>
      <c r="G594" s="81"/>
      <c r="H594" s="81"/>
      <c r="I594" s="81"/>
      <c r="J594" s="81"/>
      <c r="K594" s="81"/>
      <c r="L594" s="15"/>
      <c r="M594" s="15"/>
      <c r="N594" s="15"/>
      <c r="O594" s="15"/>
      <c r="P594" s="15"/>
      <c r="Q594" s="15"/>
      <c r="R594" s="81"/>
    </row>
    <row r="595" spans="1:18" ht="15" customHeight="1" x14ac:dyDescent="0.25">
      <c r="A595" s="15"/>
      <c r="B595" s="15"/>
      <c r="C595" s="15"/>
      <c r="D595" s="15"/>
      <c r="E595" s="15"/>
      <c r="F595" s="15"/>
      <c r="G595" s="81"/>
      <c r="H595" s="81"/>
      <c r="I595" s="81"/>
      <c r="J595" s="81"/>
      <c r="K595" s="81"/>
      <c r="L595" s="15"/>
      <c r="M595" s="15"/>
      <c r="N595" s="15"/>
      <c r="O595" s="15"/>
      <c r="P595" s="15"/>
      <c r="Q595" s="15"/>
      <c r="R595" s="81"/>
    </row>
    <row r="596" spans="1:18" ht="15" customHeight="1" x14ac:dyDescent="0.25">
      <c r="A596" s="15"/>
      <c r="B596" s="15"/>
      <c r="C596" s="15"/>
      <c r="D596" s="15"/>
      <c r="E596" s="15"/>
      <c r="F596" s="15"/>
      <c r="G596" s="81"/>
      <c r="H596" s="81"/>
      <c r="I596" s="81"/>
      <c r="J596" s="81"/>
      <c r="K596" s="81"/>
      <c r="L596" s="15"/>
      <c r="M596" s="15"/>
      <c r="N596" s="15"/>
      <c r="O596" s="15"/>
      <c r="P596" s="15"/>
      <c r="Q596" s="15"/>
      <c r="R596" s="81"/>
    </row>
    <row r="597" spans="1:18" ht="15" customHeight="1" x14ac:dyDescent="0.25">
      <c r="A597" s="15"/>
      <c r="B597" s="15"/>
      <c r="C597" s="15"/>
      <c r="D597" s="15"/>
      <c r="E597" s="15"/>
      <c r="F597" s="15"/>
      <c r="G597" s="81"/>
      <c r="H597" s="81"/>
      <c r="I597" s="81"/>
      <c r="J597" s="81"/>
      <c r="K597" s="81"/>
      <c r="L597" s="15"/>
      <c r="M597" s="15"/>
      <c r="N597" s="15"/>
      <c r="O597" s="15"/>
      <c r="P597" s="15"/>
      <c r="Q597" s="15"/>
      <c r="R597" s="81"/>
    </row>
    <row r="598" spans="1:18" ht="15" customHeight="1" x14ac:dyDescent="0.25">
      <c r="A598" s="15"/>
      <c r="B598" s="15"/>
      <c r="C598" s="15"/>
      <c r="D598" s="15"/>
      <c r="E598" s="15"/>
      <c r="F598" s="15"/>
      <c r="G598" s="81"/>
      <c r="H598" s="81"/>
      <c r="I598" s="81"/>
      <c r="J598" s="81"/>
      <c r="K598" s="81"/>
      <c r="L598" s="15"/>
      <c r="M598" s="15"/>
      <c r="N598" s="15"/>
      <c r="O598" s="15"/>
      <c r="P598" s="15"/>
      <c r="Q598" s="15"/>
      <c r="R598" s="81"/>
    </row>
    <row r="599" spans="1:18" ht="15" customHeight="1" x14ac:dyDescent="0.25">
      <c r="A599" s="15"/>
      <c r="B599" s="15"/>
      <c r="C599" s="15"/>
      <c r="D599" s="15"/>
      <c r="E599" s="15"/>
      <c r="F599" s="15"/>
      <c r="G599" s="81"/>
      <c r="H599" s="81"/>
      <c r="I599" s="81"/>
      <c r="J599" s="81"/>
      <c r="K599" s="81"/>
      <c r="L599" s="15"/>
      <c r="M599" s="15"/>
      <c r="N599" s="15"/>
      <c r="O599" s="15"/>
      <c r="P599" s="15"/>
      <c r="Q599" s="15"/>
      <c r="R599" s="81"/>
    </row>
    <row r="600" spans="1:18" ht="15" customHeight="1" x14ac:dyDescent="0.25">
      <c r="A600" s="15"/>
      <c r="B600" s="15"/>
      <c r="C600" s="15"/>
      <c r="D600" s="15"/>
      <c r="E600" s="15"/>
      <c r="F600" s="15"/>
      <c r="G600" s="81"/>
      <c r="H600" s="81"/>
      <c r="I600" s="81"/>
      <c r="J600" s="81"/>
      <c r="K600" s="81"/>
      <c r="L600" s="15"/>
      <c r="M600" s="15"/>
      <c r="N600" s="15"/>
      <c r="O600" s="15"/>
      <c r="P600" s="15"/>
      <c r="Q600" s="15"/>
      <c r="R600" s="81"/>
    </row>
    <row r="601" spans="1:18" ht="15" customHeight="1" x14ac:dyDescent="0.25">
      <c r="A601" s="15"/>
      <c r="B601" s="15"/>
      <c r="C601" s="15"/>
      <c r="D601" s="15"/>
      <c r="E601" s="15"/>
      <c r="F601" s="15"/>
      <c r="G601" s="81"/>
      <c r="H601" s="81"/>
      <c r="I601" s="81"/>
      <c r="J601" s="81"/>
      <c r="K601" s="81"/>
      <c r="L601" s="15"/>
      <c r="M601" s="15"/>
      <c r="N601" s="15"/>
      <c r="O601" s="15"/>
      <c r="P601" s="15"/>
      <c r="Q601" s="15"/>
      <c r="R601" s="81"/>
    </row>
    <row r="602" spans="1:18" ht="15" customHeight="1" x14ac:dyDescent="0.25">
      <c r="A602" s="15"/>
      <c r="B602" s="15"/>
      <c r="C602" s="15"/>
      <c r="D602" s="15"/>
      <c r="E602" s="15"/>
      <c r="F602" s="15"/>
      <c r="G602" s="81"/>
      <c r="H602" s="81"/>
      <c r="I602" s="81"/>
      <c r="J602" s="81"/>
      <c r="K602" s="81"/>
      <c r="L602" s="15"/>
      <c r="M602" s="15"/>
      <c r="N602" s="15"/>
      <c r="O602" s="15"/>
      <c r="P602" s="15"/>
      <c r="Q602" s="15"/>
      <c r="R602" s="81"/>
    </row>
    <row r="603" spans="1:18" ht="15" customHeight="1" x14ac:dyDescent="0.25">
      <c r="A603" s="15"/>
      <c r="B603" s="15"/>
      <c r="C603" s="15"/>
      <c r="D603" s="15"/>
      <c r="E603" s="15"/>
      <c r="F603" s="15"/>
      <c r="G603" s="81"/>
      <c r="H603" s="81"/>
      <c r="I603" s="81"/>
      <c r="J603" s="81"/>
      <c r="K603" s="81"/>
      <c r="L603" s="15"/>
      <c r="M603" s="15"/>
      <c r="N603" s="15"/>
      <c r="O603" s="15"/>
      <c r="P603" s="15"/>
      <c r="Q603" s="15"/>
      <c r="R603" s="81"/>
    </row>
    <row r="604" spans="1:18" ht="15" customHeight="1" x14ac:dyDescent="0.25">
      <c r="A604" s="15"/>
      <c r="B604" s="15"/>
      <c r="C604" s="15"/>
      <c r="D604" s="15"/>
      <c r="E604" s="15"/>
      <c r="F604" s="15"/>
      <c r="G604" s="81"/>
      <c r="H604" s="81"/>
      <c r="I604" s="81"/>
      <c r="J604" s="81"/>
      <c r="K604" s="81"/>
      <c r="L604" s="15"/>
      <c r="M604" s="15"/>
      <c r="N604" s="15"/>
      <c r="O604" s="15"/>
      <c r="P604" s="15"/>
      <c r="Q604" s="15"/>
      <c r="R604" s="81"/>
    </row>
    <row r="605" spans="1:18" ht="15" customHeight="1" x14ac:dyDescent="0.25">
      <c r="A605" s="15"/>
      <c r="B605" s="15"/>
      <c r="C605" s="15"/>
      <c r="D605" s="15"/>
      <c r="E605" s="15"/>
      <c r="F605" s="15"/>
      <c r="G605" s="81"/>
      <c r="H605" s="81"/>
      <c r="I605" s="81"/>
      <c r="J605" s="81"/>
      <c r="K605" s="81"/>
      <c r="L605" s="15"/>
      <c r="M605" s="15"/>
      <c r="N605" s="15"/>
      <c r="O605" s="15"/>
      <c r="P605" s="15"/>
      <c r="Q605" s="15"/>
      <c r="R605" s="81"/>
    </row>
    <row r="606" spans="1:18" ht="15" customHeight="1" x14ac:dyDescent="0.25">
      <c r="A606" s="15"/>
      <c r="B606" s="15"/>
      <c r="C606" s="15"/>
      <c r="D606" s="15"/>
      <c r="E606" s="15"/>
      <c r="F606" s="15"/>
      <c r="G606" s="81"/>
      <c r="H606" s="81"/>
      <c r="I606" s="81"/>
      <c r="J606" s="81"/>
      <c r="K606" s="81"/>
      <c r="L606" s="15"/>
      <c r="M606" s="15"/>
      <c r="N606" s="15"/>
      <c r="O606" s="15"/>
      <c r="P606" s="15"/>
      <c r="Q606" s="15"/>
      <c r="R606" s="81"/>
    </row>
    <row r="607" spans="1:18" ht="15" customHeight="1" x14ac:dyDescent="0.25">
      <c r="A607" s="15"/>
      <c r="B607" s="15"/>
      <c r="C607" s="15"/>
      <c r="D607" s="15"/>
      <c r="E607" s="15"/>
      <c r="F607" s="15"/>
      <c r="G607" s="81"/>
      <c r="H607" s="81"/>
      <c r="I607" s="81"/>
      <c r="J607" s="81"/>
      <c r="K607" s="81"/>
      <c r="L607" s="15"/>
      <c r="M607" s="15"/>
      <c r="N607" s="15"/>
      <c r="O607" s="15"/>
      <c r="P607" s="15"/>
      <c r="Q607" s="15"/>
      <c r="R607" s="81"/>
    </row>
    <row r="608" spans="1:18" ht="15" customHeight="1" x14ac:dyDescent="0.25">
      <c r="A608" s="15"/>
      <c r="B608" s="15"/>
      <c r="C608" s="15"/>
      <c r="D608" s="15"/>
      <c r="E608" s="15"/>
      <c r="F608" s="15"/>
      <c r="G608" s="81"/>
      <c r="H608" s="81"/>
      <c r="I608" s="81"/>
      <c r="J608" s="81"/>
      <c r="K608" s="81"/>
      <c r="L608" s="15"/>
      <c r="M608" s="15"/>
      <c r="N608" s="15"/>
      <c r="O608" s="15"/>
      <c r="P608" s="15"/>
      <c r="Q608" s="15"/>
      <c r="R608" s="81"/>
    </row>
    <row r="609" spans="1:18" ht="15" customHeight="1" x14ac:dyDescent="0.25">
      <c r="A609" s="15"/>
      <c r="B609" s="15"/>
      <c r="C609" s="15"/>
      <c r="D609" s="15"/>
      <c r="E609" s="15"/>
      <c r="F609" s="15"/>
      <c r="G609" s="81"/>
      <c r="H609" s="81"/>
      <c r="I609" s="81"/>
      <c r="J609" s="81"/>
      <c r="K609" s="81"/>
      <c r="L609" s="15"/>
      <c r="M609" s="15"/>
      <c r="N609" s="15"/>
      <c r="O609" s="15"/>
      <c r="P609" s="15"/>
      <c r="Q609" s="15"/>
      <c r="R609" s="81"/>
    </row>
    <row r="610" spans="1:18" ht="15" customHeight="1" x14ac:dyDescent="0.25">
      <c r="A610" s="15"/>
      <c r="B610" s="15"/>
      <c r="C610" s="15"/>
      <c r="D610" s="15"/>
      <c r="E610" s="15"/>
      <c r="F610" s="15"/>
      <c r="G610" s="81"/>
      <c r="H610" s="81"/>
      <c r="I610" s="81"/>
      <c r="J610" s="81"/>
      <c r="K610" s="81"/>
      <c r="L610" s="15"/>
      <c r="M610" s="15"/>
      <c r="N610" s="15"/>
      <c r="O610" s="15"/>
      <c r="P610" s="15"/>
      <c r="Q610" s="15"/>
      <c r="R610" s="81"/>
    </row>
    <row r="611" spans="1:18" ht="15" customHeight="1" x14ac:dyDescent="0.25">
      <c r="A611" s="15"/>
      <c r="B611" s="15"/>
      <c r="C611" s="15"/>
      <c r="D611" s="15"/>
      <c r="E611" s="15"/>
      <c r="F611" s="15"/>
      <c r="G611" s="81"/>
      <c r="H611" s="81"/>
      <c r="I611" s="81"/>
      <c r="J611" s="81"/>
      <c r="K611" s="81"/>
      <c r="L611" s="15"/>
      <c r="M611" s="15"/>
      <c r="N611" s="15"/>
      <c r="O611" s="15"/>
      <c r="P611" s="15"/>
      <c r="Q611" s="15"/>
      <c r="R611" s="81"/>
    </row>
    <row r="612" spans="1:18" ht="15" customHeight="1" x14ac:dyDescent="0.25">
      <c r="A612" s="15"/>
      <c r="B612" s="15"/>
      <c r="C612" s="15"/>
      <c r="D612" s="15"/>
      <c r="E612" s="15"/>
      <c r="F612" s="15"/>
      <c r="G612" s="81"/>
      <c r="H612" s="81"/>
      <c r="I612" s="81"/>
      <c r="J612" s="81"/>
      <c r="K612" s="81"/>
      <c r="L612" s="15"/>
      <c r="M612" s="15"/>
      <c r="N612" s="15"/>
      <c r="O612" s="15"/>
      <c r="P612" s="15"/>
      <c r="Q612" s="15"/>
      <c r="R612" s="81"/>
    </row>
    <row r="613" spans="1:18" ht="15" customHeight="1" x14ac:dyDescent="0.25">
      <c r="A613" s="15"/>
      <c r="B613" s="15"/>
      <c r="C613" s="15"/>
      <c r="D613" s="15"/>
      <c r="E613" s="15"/>
      <c r="F613" s="15"/>
      <c r="G613" s="81"/>
      <c r="H613" s="81"/>
      <c r="I613" s="81"/>
      <c r="J613" s="81"/>
      <c r="K613" s="81"/>
      <c r="L613" s="15"/>
      <c r="M613" s="15"/>
      <c r="N613" s="15"/>
      <c r="O613" s="15"/>
      <c r="P613" s="15"/>
      <c r="Q613" s="15"/>
      <c r="R613" s="81"/>
    </row>
    <row r="614" spans="1:18" ht="15" customHeight="1" x14ac:dyDescent="0.25">
      <c r="A614" s="15"/>
      <c r="B614" s="15"/>
      <c r="C614" s="15"/>
      <c r="D614" s="15"/>
      <c r="E614" s="15"/>
      <c r="F614" s="15"/>
      <c r="G614" s="81"/>
      <c r="H614" s="81"/>
      <c r="I614" s="81"/>
      <c r="J614" s="81"/>
      <c r="K614" s="81"/>
      <c r="L614" s="15"/>
      <c r="M614" s="15"/>
      <c r="N614" s="15"/>
      <c r="O614" s="15"/>
      <c r="P614" s="15"/>
      <c r="Q614" s="15"/>
      <c r="R614" s="81"/>
    </row>
    <row r="615" spans="1:18" ht="15" customHeight="1" x14ac:dyDescent="0.25">
      <c r="A615" s="15"/>
      <c r="B615" s="15"/>
      <c r="C615" s="15"/>
      <c r="D615" s="15"/>
      <c r="E615" s="15"/>
      <c r="F615" s="15"/>
      <c r="G615" s="81"/>
      <c r="H615" s="81"/>
      <c r="I615" s="81"/>
      <c r="J615" s="81"/>
      <c r="K615" s="81"/>
      <c r="L615" s="15"/>
      <c r="M615" s="15"/>
      <c r="N615" s="15"/>
      <c r="O615" s="15"/>
      <c r="P615" s="15"/>
      <c r="Q615" s="15"/>
      <c r="R615" s="81"/>
    </row>
    <row r="616" spans="1:18" ht="15" customHeight="1" x14ac:dyDescent="0.25">
      <c r="A616" s="15"/>
      <c r="B616" s="15"/>
      <c r="C616" s="15"/>
      <c r="D616" s="15"/>
      <c r="E616" s="15"/>
      <c r="F616" s="15"/>
      <c r="G616" s="81"/>
      <c r="H616" s="81"/>
      <c r="I616" s="81"/>
      <c r="J616" s="81"/>
      <c r="K616" s="81"/>
      <c r="L616" s="15"/>
      <c r="M616" s="15"/>
      <c r="N616" s="15"/>
      <c r="O616" s="15"/>
      <c r="P616" s="15"/>
      <c r="Q616" s="15"/>
      <c r="R616" s="81"/>
    </row>
    <row r="617" spans="1:18" ht="15" customHeight="1" x14ac:dyDescent="0.25">
      <c r="A617" s="15"/>
      <c r="B617" s="15"/>
      <c r="C617" s="15"/>
      <c r="D617" s="15"/>
      <c r="E617" s="15"/>
      <c r="F617" s="15"/>
      <c r="G617" s="81"/>
      <c r="H617" s="81"/>
      <c r="I617" s="81"/>
      <c r="J617" s="81"/>
      <c r="K617" s="81"/>
      <c r="L617" s="15"/>
      <c r="M617" s="15"/>
      <c r="N617" s="15"/>
      <c r="O617" s="15"/>
      <c r="P617" s="15"/>
      <c r="Q617" s="15"/>
      <c r="R617" s="81"/>
    </row>
    <row r="618" spans="1:18" ht="15" customHeight="1" x14ac:dyDescent="0.25">
      <c r="A618" s="15"/>
      <c r="B618" s="15"/>
      <c r="C618" s="15"/>
      <c r="D618" s="15"/>
      <c r="E618" s="15"/>
      <c r="F618" s="15"/>
      <c r="G618" s="81"/>
      <c r="H618" s="81"/>
      <c r="I618" s="81"/>
      <c r="J618" s="81"/>
      <c r="K618" s="81"/>
      <c r="L618" s="15"/>
      <c r="M618" s="15"/>
      <c r="N618" s="15"/>
      <c r="O618" s="15"/>
      <c r="P618" s="15"/>
      <c r="Q618" s="15"/>
      <c r="R618" s="81"/>
    </row>
    <row r="619" spans="1:18" ht="15" customHeight="1" x14ac:dyDescent="0.25">
      <c r="A619" s="15"/>
      <c r="B619" s="15"/>
      <c r="C619" s="15"/>
      <c r="D619" s="15"/>
      <c r="E619" s="15"/>
      <c r="F619" s="15"/>
      <c r="G619" s="81"/>
      <c r="H619" s="81"/>
      <c r="I619" s="81"/>
      <c r="J619" s="81"/>
      <c r="K619" s="81"/>
      <c r="L619" s="15"/>
      <c r="M619" s="15"/>
      <c r="N619" s="15"/>
      <c r="O619" s="15"/>
      <c r="P619" s="15"/>
      <c r="Q619" s="15"/>
      <c r="R619" s="81"/>
    </row>
    <row r="620" spans="1:18" ht="15" customHeight="1" x14ac:dyDescent="0.25">
      <c r="A620" s="15"/>
      <c r="B620" s="15"/>
      <c r="C620" s="15"/>
      <c r="D620" s="15"/>
      <c r="E620" s="15"/>
      <c r="F620" s="15"/>
      <c r="G620" s="81"/>
      <c r="H620" s="81"/>
      <c r="I620" s="81"/>
      <c r="J620" s="81"/>
      <c r="K620" s="81"/>
      <c r="L620" s="15"/>
      <c r="M620" s="15"/>
      <c r="N620" s="15"/>
      <c r="O620" s="15"/>
      <c r="P620" s="15"/>
      <c r="Q620" s="15"/>
      <c r="R620" s="81"/>
    </row>
    <row r="621" spans="1:18" ht="15" customHeight="1" x14ac:dyDescent="0.25">
      <c r="A621" s="15"/>
      <c r="B621" s="15"/>
      <c r="C621" s="15"/>
      <c r="D621" s="15"/>
      <c r="E621" s="15"/>
      <c r="F621" s="15"/>
      <c r="G621" s="81"/>
      <c r="H621" s="81"/>
      <c r="I621" s="81"/>
      <c r="J621" s="81"/>
      <c r="K621" s="81"/>
      <c r="L621" s="15"/>
      <c r="M621" s="15"/>
      <c r="N621" s="15"/>
      <c r="O621" s="15"/>
      <c r="P621" s="15"/>
      <c r="Q621" s="15"/>
      <c r="R621" s="81"/>
    </row>
    <row r="622" spans="1:18" ht="15" customHeight="1" x14ac:dyDescent="0.25">
      <c r="A622" s="15"/>
      <c r="B622" s="15"/>
      <c r="C622" s="15"/>
      <c r="D622" s="15"/>
      <c r="E622" s="15"/>
      <c r="F622" s="15"/>
      <c r="G622" s="81"/>
      <c r="H622" s="81"/>
      <c r="I622" s="81"/>
      <c r="J622" s="81"/>
      <c r="K622" s="81"/>
      <c r="L622" s="15"/>
      <c r="M622" s="15"/>
      <c r="N622" s="15"/>
      <c r="O622" s="15"/>
      <c r="P622" s="15"/>
      <c r="Q622" s="15"/>
      <c r="R622" s="81"/>
    </row>
    <row r="623" spans="1:18" ht="15" customHeight="1" x14ac:dyDescent="0.25">
      <c r="A623" s="15"/>
      <c r="B623" s="15"/>
      <c r="C623" s="15"/>
      <c r="D623" s="15"/>
      <c r="E623" s="15"/>
      <c r="F623" s="15"/>
      <c r="G623" s="81"/>
      <c r="H623" s="81"/>
      <c r="I623" s="81"/>
      <c r="J623" s="81"/>
      <c r="K623" s="81"/>
      <c r="L623" s="15"/>
      <c r="M623" s="15"/>
      <c r="N623" s="15"/>
      <c r="O623" s="15"/>
      <c r="P623" s="15"/>
      <c r="Q623" s="15"/>
      <c r="R623" s="81"/>
    </row>
    <row r="624" spans="1:18" ht="15" customHeight="1" x14ac:dyDescent="0.25">
      <c r="A624" s="15"/>
      <c r="B624" s="15"/>
      <c r="C624" s="15"/>
      <c r="D624" s="15"/>
      <c r="E624" s="15"/>
      <c r="F624" s="15"/>
      <c r="G624" s="81"/>
      <c r="H624" s="81"/>
      <c r="I624" s="81"/>
      <c r="J624" s="81"/>
      <c r="K624" s="81"/>
      <c r="L624" s="15"/>
      <c r="M624" s="15"/>
      <c r="N624" s="15"/>
      <c r="O624" s="15"/>
      <c r="P624" s="15"/>
      <c r="Q624" s="15"/>
      <c r="R624" s="81"/>
    </row>
    <row r="625" spans="1:18" ht="15" customHeight="1" x14ac:dyDescent="0.25">
      <c r="A625" s="15"/>
      <c r="B625" s="15"/>
      <c r="C625" s="15"/>
      <c r="D625" s="15"/>
      <c r="E625" s="15"/>
      <c r="F625" s="15"/>
      <c r="G625" s="81"/>
      <c r="H625" s="81"/>
      <c r="I625" s="81"/>
      <c r="J625" s="81"/>
      <c r="K625" s="81"/>
      <c r="L625" s="15"/>
      <c r="M625" s="15"/>
      <c r="N625" s="15"/>
      <c r="O625" s="15"/>
      <c r="P625" s="15"/>
      <c r="Q625" s="15"/>
      <c r="R625" s="81"/>
    </row>
    <row r="626" spans="1:18" ht="15" customHeight="1" x14ac:dyDescent="0.25">
      <c r="A626" s="15"/>
      <c r="B626" s="15"/>
      <c r="C626" s="15"/>
      <c r="D626" s="15"/>
      <c r="E626" s="15"/>
      <c r="F626" s="15"/>
      <c r="G626" s="81"/>
      <c r="H626" s="81"/>
      <c r="I626" s="81"/>
      <c r="J626" s="81"/>
      <c r="K626" s="81"/>
      <c r="L626" s="15"/>
      <c r="M626" s="15"/>
      <c r="N626" s="15"/>
      <c r="O626" s="15"/>
      <c r="P626" s="15"/>
      <c r="Q626" s="15"/>
      <c r="R626" s="81"/>
    </row>
    <row r="627" spans="1:18" ht="15" customHeight="1" x14ac:dyDescent="0.25">
      <c r="A627" s="15"/>
      <c r="B627" s="15"/>
      <c r="C627" s="15"/>
      <c r="D627" s="15"/>
      <c r="E627" s="15"/>
      <c r="F627" s="15"/>
      <c r="G627" s="81"/>
      <c r="H627" s="81"/>
      <c r="I627" s="81"/>
      <c r="J627" s="81"/>
      <c r="K627" s="81"/>
      <c r="L627" s="15"/>
      <c r="M627" s="15"/>
      <c r="N627" s="15"/>
      <c r="O627" s="15"/>
      <c r="P627" s="15"/>
      <c r="Q627" s="15"/>
      <c r="R627" s="81"/>
    </row>
    <row r="628" spans="1:18" ht="15" customHeight="1" x14ac:dyDescent="0.25">
      <c r="A628" s="15"/>
      <c r="B628" s="15"/>
      <c r="C628" s="15"/>
      <c r="D628" s="15"/>
      <c r="E628" s="15"/>
      <c r="F628" s="15"/>
      <c r="G628" s="81"/>
      <c r="H628" s="81"/>
      <c r="I628" s="81"/>
      <c r="J628" s="81"/>
      <c r="K628" s="81"/>
      <c r="L628" s="15"/>
      <c r="M628" s="15"/>
      <c r="N628" s="15"/>
      <c r="O628" s="15"/>
      <c r="P628" s="15"/>
      <c r="Q628" s="15"/>
      <c r="R628" s="81"/>
    </row>
    <row r="629" spans="1:18" ht="15" customHeight="1" x14ac:dyDescent="0.25">
      <c r="A629" s="15"/>
      <c r="B629" s="15"/>
      <c r="C629" s="15"/>
      <c r="D629" s="15"/>
      <c r="E629" s="15"/>
      <c r="F629" s="15"/>
      <c r="G629" s="81"/>
      <c r="H629" s="81"/>
      <c r="I629" s="81"/>
      <c r="J629" s="81"/>
      <c r="K629" s="81"/>
      <c r="L629" s="15"/>
      <c r="M629" s="15"/>
      <c r="N629" s="15"/>
      <c r="O629" s="15"/>
      <c r="P629" s="15"/>
      <c r="Q629" s="15"/>
      <c r="R629" s="81"/>
    </row>
    <row r="630" spans="1:18" ht="15" customHeight="1" x14ac:dyDescent="0.25">
      <c r="A630" s="15"/>
      <c r="B630" s="15"/>
      <c r="C630" s="15"/>
      <c r="D630" s="15"/>
      <c r="E630" s="15"/>
      <c r="F630" s="15"/>
      <c r="G630" s="81"/>
      <c r="H630" s="81"/>
      <c r="I630" s="81"/>
      <c r="J630" s="81"/>
      <c r="K630" s="81"/>
      <c r="L630" s="15"/>
      <c r="M630" s="15"/>
      <c r="N630" s="15"/>
      <c r="O630" s="15"/>
      <c r="P630" s="15"/>
      <c r="Q630" s="15"/>
      <c r="R630" s="81"/>
    </row>
    <row r="631" spans="1:18" ht="15" customHeight="1" x14ac:dyDescent="0.25">
      <c r="A631" s="15"/>
      <c r="B631" s="15"/>
      <c r="C631" s="15"/>
      <c r="D631" s="15"/>
      <c r="E631" s="15"/>
      <c r="F631" s="15"/>
      <c r="G631" s="81"/>
      <c r="H631" s="81"/>
      <c r="I631" s="81"/>
      <c r="J631" s="81"/>
      <c r="K631" s="81"/>
      <c r="L631" s="15"/>
      <c r="M631" s="15"/>
      <c r="N631" s="15"/>
      <c r="O631" s="15"/>
      <c r="P631" s="15"/>
      <c r="Q631" s="15"/>
      <c r="R631" s="81"/>
    </row>
    <row r="632" spans="1:18" ht="15" customHeight="1" x14ac:dyDescent="0.25">
      <c r="A632" s="15"/>
      <c r="B632" s="15"/>
      <c r="C632" s="15"/>
      <c r="D632" s="15"/>
      <c r="E632" s="15"/>
      <c r="F632" s="15"/>
      <c r="G632" s="81"/>
      <c r="H632" s="81"/>
      <c r="I632" s="81"/>
      <c r="J632" s="81"/>
      <c r="K632" s="81"/>
      <c r="L632" s="15"/>
      <c r="M632" s="15"/>
      <c r="N632" s="15"/>
      <c r="O632" s="15"/>
      <c r="P632" s="15"/>
      <c r="Q632" s="15"/>
      <c r="R632" s="81"/>
    </row>
    <row r="633" spans="1:18" ht="15" customHeight="1" x14ac:dyDescent="0.25">
      <c r="A633" s="15"/>
      <c r="B633" s="15"/>
      <c r="C633" s="15"/>
      <c r="D633" s="15"/>
      <c r="E633" s="15"/>
      <c r="F633" s="15"/>
      <c r="G633" s="81"/>
      <c r="H633" s="81"/>
      <c r="I633" s="81"/>
      <c r="J633" s="81"/>
      <c r="K633" s="81"/>
      <c r="L633" s="15"/>
      <c r="M633" s="15"/>
      <c r="N633" s="15"/>
      <c r="O633" s="15"/>
      <c r="P633" s="15"/>
      <c r="Q633" s="15"/>
      <c r="R633" s="81"/>
    </row>
    <row r="634" spans="1:18" ht="15" customHeight="1" x14ac:dyDescent="0.25">
      <c r="A634" s="15"/>
      <c r="B634" s="15"/>
      <c r="C634" s="15"/>
      <c r="D634" s="15"/>
      <c r="E634" s="15"/>
      <c r="F634" s="15"/>
      <c r="G634" s="81"/>
      <c r="H634" s="81"/>
      <c r="I634" s="81"/>
      <c r="J634" s="81"/>
      <c r="K634" s="81"/>
      <c r="L634" s="15"/>
      <c r="M634" s="15"/>
      <c r="N634" s="15"/>
      <c r="O634" s="15"/>
      <c r="P634" s="15"/>
      <c r="Q634" s="15"/>
      <c r="R634" s="81"/>
    </row>
    <row r="635" spans="1:18" ht="15" customHeight="1" x14ac:dyDescent="0.25">
      <c r="A635" s="15"/>
      <c r="B635" s="15"/>
      <c r="C635" s="15"/>
      <c r="D635" s="15"/>
      <c r="E635" s="15"/>
      <c r="F635" s="15"/>
      <c r="G635" s="81"/>
      <c r="H635" s="81"/>
      <c r="I635" s="81"/>
      <c r="J635" s="81"/>
      <c r="K635" s="81"/>
      <c r="L635" s="15"/>
      <c r="M635" s="15"/>
      <c r="N635" s="15"/>
      <c r="O635" s="15"/>
      <c r="P635" s="15"/>
      <c r="Q635" s="15"/>
      <c r="R635" s="81"/>
    </row>
    <row r="636" spans="1:18" ht="15" customHeight="1" x14ac:dyDescent="0.25">
      <c r="A636" s="15"/>
      <c r="B636" s="15"/>
      <c r="C636" s="15"/>
      <c r="D636" s="15"/>
      <c r="E636" s="15"/>
      <c r="F636" s="15"/>
      <c r="G636" s="81"/>
      <c r="H636" s="81"/>
      <c r="I636" s="81"/>
      <c r="J636" s="81"/>
      <c r="K636" s="81"/>
      <c r="L636" s="15"/>
      <c r="M636" s="15"/>
      <c r="N636" s="15"/>
      <c r="O636" s="15"/>
      <c r="P636" s="15"/>
      <c r="Q636" s="15"/>
      <c r="R636" s="81"/>
    </row>
    <row r="637" spans="1:18" ht="15" customHeight="1" x14ac:dyDescent="0.25">
      <c r="A637" s="15"/>
      <c r="B637" s="15"/>
      <c r="C637" s="15"/>
      <c r="D637" s="15"/>
      <c r="E637" s="15"/>
      <c r="F637" s="15"/>
      <c r="G637" s="81"/>
      <c r="H637" s="81"/>
      <c r="I637" s="81"/>
      <c r="J637" s="81"/>
      <c r="K637" s="81"/>
      <c r="L637" s="15"/>
      <c r="M637" s="15"/>
      <c r="N637" s="15"/>
      <c r="O637" s="15"/>
      <c r="P637" s="15"/>
      <c r="Q637" s="15"/>
      <c r="R637" s="81"/>
    </row>
    <row r="638" spans="1:18" ht="15" customHeight="1" x14ac:dyDescent="0.25">
      <c r="A638" s="15"/>
      <c r="B638" s="15"/>
      <c r="C638" s="15"/>
      <c r="D638" s="15"/>
      <c r="E638" s="15"/>
      <c r="F638" s="15"/>
      <c r="G638" s="81"/>
      <c r="H638" s="81"/>
      <c r="I638" s="81"/>
      <c r="J638" s="81"/>
      <c r="K638" s="81"/>
      <c r="L638" s="15"/>
      <c r="M638" s="15"/>
      <c r="N638" s="15"/>
      <c r="O638" s="15"/>
      <c r="P638" s="15"/>
      <c r="Q638" s="15"/>
      <c r="R638" s="81"/>
    </row>
    <row r="639" spans="1:18" ht="15" customHeight="1" x14ac:dyDescent="0.25">
      <c r="A639" s="15"/>
      <c r="B639" s="15"/>
      <c r="C639" s="15"/>
      <c r="D639" s="15"/>
      <c r="E639" s="15"/>
      <c r="F639" s="15"/>
      <c r="G639" s="81"/>
      <c r="H639" s="81"/>
      <c r="I639" s="81"/>
      <c r="J639" s="81"/>
      <c r="K639" s="81"/>
      <c r="L639" s="15"/>
      <c r="M639" s="15"/>
      <c r="N639" s="15"/>
      <c r="O639" s="15"/>
      <c r="P639" s="15"/>
      <c r="Q639" s="15"/>
      <c r="R639" s="81"/>
    </row>
    <row r="640" spans="1:18" ht="15" customHeight="1" x14ac:dyDescent="0.25">
      <c r="A640" s="15"/>
      <c r="B640" s="15"/>
      <c r="C640" s="15"/>
      <c r="D640" s="15"/>
      <c r="E640" s="15"/>
      <c r="F640" s="15"/>
      <c r="G640" s="81"/>
      <c r="H640" s="81"/>
      <c r="I640" s="81"/>
      <c r="J640" s="81"/>
      <c r="K640" s="81"/>
      <c r="L640" s="15"/>
      <c r="M640" s="15"/>
      <c r="N640" s="15"/>
      <c r="O640" s="15"/>
      <c r="P640" s="15"/>
      <c r="Q640" s="15"/>
      <c r="R640" s="81"/>
    </row>
    <row r="641" spans="1:18" ht="15" customHeight="1" x14ac:dyDescent="0.25">
      <c r="A641" s="15"/>
      <c r="B641" s="15"/>
      <c r="C641" s="15"/>
      <c r="D641" s="15"/>
      <c r="E641" s="15"/>
      <c r="F641" s="15"/>
      <c r="G641" s="81"/>
      <c r="H641" s="81"/>
      <c r="I641" s="81"/>
      <c r="J641" s="81"/>
      <c r="K641" s="81"/>
      <c r="L641" s="15"/>
      <c r="M641" s="15"/>
      <c r="N641" s="15"/>
      <c r="O641" s="15"/>
      <c r="P641" s="15"/>
      <c r="Q641" s="15"/>
      <c r="R641" s="81"/>
    </row>
    <row r="642" spans="1:18" ht="15" customHeight="1" x14ac:dyDescent="0.25">
      <c r="A642" s="15"/>
      <c r="B642" s="15"/>
      <c r="C642" s="15"/>
      <c r="D642" s="15"/>
      <c r="E642" s="15"/>
      <c r="F642" s="15"/>
      <c r="G642" s="81"/>
      <c r="H642" s="81"/>
      <c r="I642" s="81"/>
      <c r="J642" s="81"/>
      <c r="K642" s="81"/>
      <c r="L642" s="15"/>
      <c r="M642" s="15"/>
      <c r="N642" s="15"/>
      <c r="O642" s="15"/>
      <c r="P642" s="15"/>
      <c r="Q642" s="15"/>
      <c r="R642" s="81"/>
    </row>
    <row r="643" spans="1:18" ht="15" customHeight="1" x14ac:dyDescent="0.25">
      <c r="A643" s="15"/>
      <c r="B643" s="15"/>
      <c r="C643" s="15"/>
      <c r="D643" s="15"/>
      <c r="E643" s="15"/>
      <c r="F643" s="15"/>
      <c r="G643" s="81"/>
      <c r="H643" s="81"/>
      <c r="I643" s="81"/>
      <c r="J643" s="81"/>
      <c r="K643" s="81"/>
      <c r="L643" s="15"/>
      <c r="M643" s="15"/>
      <c r="N643" s="15"/>
      <c r="O643" s="15"/>
      <c r="P643" s="15"/>
      <c r="Q643" s="15"/>
      <c r="R643" s="81"/>
    </row>
    <row r="644" spans="1:18" ht="15" customHeight="1" x14ac:dyDescent="0.25">
      <c r="A644" s="15"/>
      <c r="B644" s="15"/>
      <c r="C644" s="15"/>
      <c r="D644" s="15"/>
      <c r="E644" s="15"/>
      <c r="F644" s="15"/>
      <c r="G644" s="81"/>
      <c r="H644" s="81"/>
      <c r="I644" s="81"/>
      <c r="J644" s="81"/>
      <c r="K644" s="81"/>
      <c r="L644" s="15"/>
      <c r="M644" s="15"/>
      <c r="N644" s="15"/>
      <c r="O644" s="15"/>
      <c r="P644" s="15"/>
      <c r="Q644" s="15"/>
      <c r="R644" s="81"/>
    </row>
    <row r="645" spans="1:18" ht="15" customHeight="1" x14ac:dyDescent="0.25">
      <c r="A645" s="15"/>
      <c r="B645" s="15"/>
      <c r="C645" s="15"/>
      <c r="D645" s="15"/>
      <c r="E645" s="15"/>
      <c r="F645" s="15"/>
      <c r="G645" s="81"/>
      <c r="H645" s="81"/>
      <c r="I645" s="81"/>
      <c r="J645" s="81"/>
      <c r="K645" s="81"/>
      <c r="L645" s="15"/>
      <c r="M645" s="15"/>
      <c r="N645" s="15"/>
      <c r="O645" s="15"/>
      <c r="P645" s="15"/>
      <c r="Q645" s="15"/>
      <c r="R645" s="81"/>
    </row>
    <row r="646" spans="1:18" ht="15" customHeight="1" x14ac:dyDescent="0.25">
      <c r="A646" s="15"/>
      <c r="B646" s="15"/>
      <c r="C646" s="15"/>
      <c r="D646" s="15"/>
      <c r="E646" s="15"/>
      <c r="F646" s="15"/>
      <c r="G646" s="81"/>
      <c r="H646" s="81"/>
      <c r="I646" s="81"/>
      <c r="J646" s="81"/>
      <c r="K646" s="81"/>
      <c r="L646" s="15"/>
      <c r="M646" s="15"/>
      <c r="N646" s="15"/>
      <c r="O646" s="15"/>
      <c r="P646" s="15"/>
      <c r="Q646" s="15"/>
      <c r="R646" s="81"/>
    </row>
    <row r="647" spans="1:18" ht="15" customHeight="1" x14ac:dyDescent="0.25">
      <c r="A647" s="15"/>
      <c r="B647" s="15"/>
      <c r="C647" s="15"/>
      <c r="D647" s="15"/>
      <c r="E647" s="15"/>
      <c r="F647" s="15"/>
      <c r="G647" s="81"/>
      <c r="H647" s="81"/>
      <c r="I647" s="81"/>
      <c r="J647" s="81"/>
      <c r="K647" s="81"/>
      <c r="L647" s="15"/>
      <c r="M647" s="15"/>
      <c r="N647" s="15"/>
      <c r="O647" s="15"/>
      <c r="P647" s="15"/>
      <c r="Q647" s="15"/>
      <c r="R647" s="81"/>
    </row>
    <row r="648" spans="1:18" ht="15" customHeight="1" x14ac:dyDescent="0.25">
      <c r="A648" s="15"/>
      <c r="B648" s="15"/>
      <c r="C648" s="15"/>
      <c r="D648" s="15"/>
      <c r="E648" s="15"/>
      <c r="F648" s="15"/>
      <c r="G648" s="81"/>
      <c r="H648" s="81"/>
      <c r="I648" s="81"/>
      <c r="J648" s="81"/>
      <c r="K648" s="81"/>
      <c r="L648" s="15"/>
      <c r="M648" s="15"/>
      <c r="N648" s="15"/>
      <c r="O648" s="15"/>
      <c r="P648" s="15"/>
      <c r="Q648" s="15"/>
      <c r="R648" s="81"/>
    </row>
    <row r="649" spans="1:18" ht="15" customHeight="1" x14ac:dyDescent="0.25">
      <c r="A649" s="15"/>
      <c r="B649" s="15"/>
      <c r="C649" s="15"/>
      <c r="D649" s="15"/>
      <c r="E649" s="15"/>
      <c r="F649" s="15"/>
      <c r="G649" s="81"/>
      <c r="H649" s="81"/>
      <c r="I649" s="81"/>
      <c r="J649" s="81"/>
      <c r="K649" s="81"/>
      <c r="L649" s="15"/>
      <c r="M649" s="15"/>
      <c r="N649" s="15"/>
      <c r="O649" s="15"/>
      <c r="P649" s="15"/>
      <c r="Q649" s="15"/>
      <c r="R649" s="81"/>
    </row>
    <row r="650" spans="1:18" ht="15" customHeight="1" x14ac:dyDescent="0.25">
      <c r="A650" s="15"/>
      <c r="B650" s="15"/>
      <c r="C650" s="15"/>
      <c r="D650" s="15"/>
      <c r="E650" s="15"/>
      <c r="F650" s="15"/>
      <c r="G650" s="81"/>
      <c r="H650" s="81"/>
      <c r="I650" s="81"/>
      <c r="J650" s="81"/>
      <c r="K650" s="81"/>
      <c r="L650" s="15"/>
      <c r="M650" s="15"/>
      <c r="N650" s="15"/>
      <c r="O650" s="15"/>
      <c r="P650" s="15"/>
      <c r="Q650" s="15"/>
      <c r="R650" s="81"/>
    </row>
    <row r="651" spans="1:18" ht="15" customHeight="1" x14ac:dyDescent="0.25">
      <c r="A651" s="15"/>
      <c r="B651" s="15"/>
      <c r="C651" s="15"/>
      <c r="D651" s="15"/>
      <c r="E651" s="15"/>
      <c r="F651" s="15"/>
      <c r="G651" s="81"/>
      <c r="H651" s="81"/>
      <c r="I651" s="81"/>
      <c r="J651" s="81"/>
      <c r="K651" s="81"/>
      <c r="L651" s="15"/>
      <c r="M651" s="15"/>
      <c r="N651" s="15"/>
      <c r="O651" s="15"/>
      <c r="P651" s="15"/>
      <c r="Q651" s="15"/>
      <c r="R651" s="81"/>
    </row>
    <row r="652" spans="1:18" ht="15" customHeight="1" x14ac:dyDescent="0.25">
      <c r="A652" s="15"/>
      <c r="B652" s="15"/>
      <c r="C652" s="15"/>
      <c r="D652" s="15"/>
      <c r="E652" s="15"/>
      <c r="F652" s="15"/>
      <c r="G652" s="81"/>
      <c r="H652" s="81"/>
      <c r="I652" s="81"/>
      <c r="J652" s="81"/>
      <c r="K652" s="81"/>
      <c r="L652" s="15"/>
      <c r="M652" s="15"/>
      <c r="N652" s="15"/>
      <c r="O652" s="15"/>
      <c r="P652" s="15"/>
      <c r="Q652" s="15"/>
      <c r="R652" s="81"/>
    </row>
    <row r="653" spans="1:18" ht="15" customHeight="1" x14ac:dyDescent="0.25">
      <c r="A653" s="15"/>
      <c r="B653" s="15"/>
      <c r="C653" s="15"/>
      <c r="D653" s="15"/>
      <c r="E653" s="15"/>
      <c r="F653" s="15"/>
      <c r="G653" s="81"/>
      <c r="H653" s="81"/>
      <c r="I653" s="81"/>
      <c r="J653" s="81"/>
      <c r="K653" s="81"/>
      <c r="L653" s="15"/>
      <c r="M653" s="15"/>
      <c r="N653" s="15"/>
      <c r="O653" s="15"/>
      <c r="P653" s="15"/>
      <c r="Q653" s="15"/>
      <c r="R653" s="81"/>
    </row>
    <row r="654" spans="1:18" ht="15" customHeight="1" x14ac:dyDescent="0.25">
      <c r="A654" s="15"/>
      <c r="B654" s="15"/>
      <c r="C654" s="15"/>
      <c r="D654" s="15"/>
      <c r="E654" s="15"/>
      <c r="F654" s="15"/>
      <c r="G654" s="81"/>
      <c r="H654" s="81"/>
      <c r="I654" s="81"/>
      <c r="J654" s="81"/>
      <c r="K654" s="81"/>
      <c r="L654" s="15"/>
      <c r="M654" s="15"/>
      <c r="N654" s="15"/>
      <c r="O654" s="15"/>
      <c r="P654" s="15"/>
      <c r="Q654" s="15"/>
      <c r="R654" s="81"/>
    </row>
    <row r="655" spans="1:18" ht="15" customHeight="1" x14ac:dyDescent="0.25">
      <c r="A655" s="15"/>
      <c r="B655" s="15"/>
      <c r="C655" s="15"/>
      <c r="D655" s="15"/>
      <c r="E655" s="15"/>
      <c r="F655" s="15"/>
      <c r="G655" s="81"/>
      <c r="H655" s="81"/>
      <c r="I655" s="81"/>
      <c r="J655" s="81"/>
      <c r="K655" s="81"/>
      <c r="L655" s="15"/>
      <c r="M655" s="15"/>
      <c r="N655" s="15"/>
      <c r="O655" s="15"/>
      <c r="P655" s="15"/>
      <c r="Q655" s="15"/>
      <c r="R655" s="81"/>
    </row>
    <row r="656" spans="1:18" ht="15" customHeight="1" x14ac:dyDescent="0.25">
      <c r="A656" s="15"/>
      <c r="B656" s="15"/>
      <c r="C656" s="15"/>
      <c r="D656" s="15"/>
      <c r="E656" s="15"/>
      <c r="F656" s="15"/>
      <c r="G656" s="81"/>
      <c r="H656" s="81"/>
      <c r="I656" s="81"/>
      <c r="J656" s="81"/>
      <c r="K656" s="81"/>
      <c r="L656" s="15"/>
      <c r="M656" s="15"/>
      <c r="N656" s="15"/>
      <c r="O656" s="15"/>
      <c r="P656" s="15"/>
      <c r="Q656" s="15"/>
      <c r="R656" s="81"/>
    </row>
    <row r="657" spans="1:18" ht="15" customHeight="1" x14ac:dyDescent="0.25">
      <c r="A657" s="15"/>
      <c r="B657" s="15"/>
      <c r="C657" s="15"/>
      <c r="D657" s="15"/>
      <c r="E657" s="15"/>
      <c r="F657" s="15"/>
      <c r="G657" s="81"/>
      <c r="H657" s="81"/>
      <c r="I657" s="81"/>
      <c r="J657" s="81"/>
      <c r="K657" s="81"/>
      <c r="L657" s="15"/>
      <c r="M657" s="15"/>
      <c r="N657" s="15"/>
      <c r="O657" s="15"/>
      <c r="P657" s="15"/>
      <c r="Q657" s="15"/>
      <c r="R657" s="81"/>
    </row>
    <row r="658" spans="1:18" ht="15" customHeight="1" x14ac:dyDescent="0.25">
      <c r="A658" s="15"/>
      <c r="B658" s="15"/>
      <c r="C658" s="15"/>
      <c r="D658" s="15"/>
      <c r="E658" s="15"/>
      <c r="F658" s="15"/>
      <c r="G658" s="81"/>
      <c r="H658" s="81"/>
      <c r="I658" s="81"/>
      <c r="J658" s="81"/>
      <c r="K658" s="81"/>
      <c r="L658" s="15"/>
      <c r="M658" s="15"/>
      <c r="N658" s="15"/>
      <c r="O658" s="15"/>
      <c r="P658" s="15"/>
      <c r="Q658" s="15"/>
      <c r="R658" s="81"/>
    </row>
    <row r="659" spans="1:18" ht="15" customHeight="1" x14ac:dyDescent="0.25">
      <c r="A659" s="15"/>
      <c r="B659" s="15"/>
      <c r="C659" s="15"/>
      <c r="D659" s="15"/>
      <c r="E659" s="15"/>
      <c r="F659" s="15"/>
      <c r="G659" s="81"/>
      <c r="H659" s="81"/>
      <c r="I659" s="81"/>
      <c r="J659" s="81"/>
      <c r="K659" s="81"/>
      <c r="L659" s="15"/>
      <c r="M659" s="15"/>
      <c r="N659" s="15"/>
      <c r="O659" s="15"/>
      <c r="P659" s="15"/>
      <c r="Q659" s="15"/>
      <c r="R659" s="81"/>
    </row>
    <row r="660" spans="1:18" ht="15" customHeight="1" x14ac:dyDescent="0.25">
      <c r="A660" s="15"/>
      <c r="B660" s="15"/>
      <c r="C660" s="15"/>
      <c r="D660" s="15"/>
      <c r="E660" s="15"/>
      <c r="F660" s="15"/>
      <c r="G660" s="81"/>
      <c r="H660" s="81"/>
      <c r="I660" s="81"/>
      <c r="J660" s="81"/>
      <c r="K660" s="81"/>
      <c r="L660" s="15"/>
      <c r="M660" s="15"/>
      <c r="N660" s="15"/>
      <c r="O660" s="15"/>
      <c r="P660" s="15"/>
      <c r="Q660" s="15"/>
      <c r="R660" s="81"/>
    </row>
    <row r="661" spans="1:18" ht="15" customHeight="1" x14ac:dyDescent="0.25">
      <c r="A661" s="15"/>
      <c r="B661" s="15"/>
      <c r="C661" s="15"/>
      <c r="D661" s="15"/>
      <c r="E661" s="15"/>
      <c r="F661" s="15"/>
      <c r="G661" s="81"/>
      <c r="H661" s="81"/>
      <c r="I661" s="81"/>
      <c r="J661" s="81"/>
      <c r="K661" s="81"/>
      <c r="L661" s="15"/>
      <c r="M661" s="15"/>
      <c r="N661" s="15"/>
      <c r="O661" s="15"/>
      <c r="P661" s="15"/>
      <c r="Q661" s="15"/>
      <c r="R661" s="81"/>
    </row>
    <row r="662" spans="1:18" ht="15" customHeight="1" x14ac:dyDescent="0.25">
      <c r="A662" s="15"/>
      <c r="B662" s="15"/>
      <c r="C662" s="15"/>
      <c r="D662" s="15"/>
      <c r="E662" s="15"/>
      <c r="F662" s="15"/>
      <c r="G662" s="81"/>
      <c r="H662" s="81"/>
      <c r="I662" s="81"/>
      <c r="J662" s="81"/>
      <c r="K662" s="81"/>
      <c r="L662" s="15"/>
      <c r="M662" s="15"/>
      <c r="N662" s="15"/>
      <c r="O662" s="15"/>
      <c r="P662" s="15"/>
      <c r="Q662" s="15"/>
      <c r="R662" s="81"/>
    </row>
    <row r="663" spans="1:18" ht="15" customHeight="1" x14ac:dyDescent="0.25">
      <c r="A663" s="15"/>
      <c r="B663" s="15"/>
      <c r="C663" s="15"/>
      <c r="D663" s="15"/>
      <c r="E663" s="15"/>
      <c r="F663" s="15"/>
      <c r="G663" s="81"/>
      <c r="H663" s="81"/>
      <c r="I663" s="81"/>
      <c r="J663" s="81"/>
      <c r="K663" s="81"/>
      <c r="L663" s="15"/>
      <c r="M663" s="15"/>
      <c r="N663" s="15"/>
      <c r="O663" s="15"/>
      <c r="P663" s="15"/>
      <c r="Q663" s="15"/>
      <c r="R663" s="81"/>
    </row>
    <row r="664" spans="1:18" ht="15" customHeight="1" x14ac:dyDescent="0.25">
      <c r="A664" s="15"/>
      <c r="B664" s="15"/>
      <c r="C664" s="15"/>
      <c r="D664" s="15"/>
      <c r="E664" s="15"/>
      <c r="F664" s="15"/>
      <c r="G664" s="81"/>
      <c r="H664" s="81"/>
      <c r="I664" s="81"/>
      <c r="J664" s="81"/>
      <c r="K664" s="81"/>
      <c r="L664" s="15"/>
      <c r="M664" s="15"/>
      <c r="N664" s="15"/>
      <c r="O664" s="15"/>
      <c r="P664" s="15"/>
      <c r="Q664" s="15"/>
      <c r="R664" s="81"/>
    </row>
    <row r="665" spans="1:18" ht="15" customHeight="1" x14ac:dyDescent="0.25">
      <c r="A665" s="15"/>
      <c r="B665" s="15"/>
      <c r="C665" s="15"/>
      <c r="D665" s="15"/>
      <c r="E665" s="15"/>
      <c r="F665" s="15"/>
      <c r="G665" s="81"/>
      <c r="H665" s="81"/>
      <c r="I665" s="81"/>
      <c r="J665" s="81"/>
      <c r="K665" s="81"/>
      <c r="L665" s="15"/>
      <c r="M665" s="15"/>
      <c r="N665" s="15"/>
      <c r="O665" s="15"/>
      <c r="P665" s="15"/>
      <c r="Q665" s="15"/>
      <c r="R665" s="81"/>
    </row>
    <row r="666" spans="1:18" ht="15" customHeight="1" x14ac:dyDescent="0.25">
      <c r="A666" s="15"/>
      <c r="B666" s="15"/>
      <c r="C666" s="15"/>
      <c r="D666" s="15"/>
      <c r="E666" s="15"/>
      <c r="F666" s="15"/>
      <c r="G666" s="81"/>
      <c r="H666" s="81"/>
      <c r="I666" s="81"/>
      <c r="J666" s="81"/>
      <c r="K666" s="81"/>
      <c r="L666" s="15"/>
      <c r="M666" s="15"/>
      <c r="N666" s="15"/>
      <c r="O666" s="15"/>
      <c r="P666" s="15"/>
      <c r="Q666" s="15"/>
      <c r="R666" s="81"/>
    </row>
    <row r="667" spans="1:18" ht="15" customHeight="1" x14ac:dyDescent="0.25">
      <c r="A667" s="15"/>
      <c r="B667" s="15"/>
      <c r="C667" s="15"/>
      <c r="D667" s="15"/>
      <c r="E667" s="15"/>
      <c r="F667" s="15"/>
      <c r="G667" s="81"/>
      <c r="H667" s="81"/>
      <c r="I667" s="81"/>
      <c r="J667" s="81"/>
      <c r="K667" s="81"/>
      <c r="L667" s="15"/>
      <c r="M667" s="15"/>
      <c r="N667" s="15"/>
      <c r="O667" s="15"/>
      <c r="P667" s="15"/>
      <c r="Q667" s="15"/>
      <c r="R667" s="81"/>
    </row>
    <row r="668" spans="1:18" ht="15" customHeight="1" x14ac:dyDescent="0.25">
      <c r="A668" s="15"/>
      <c r="B668" s="15"/>
      <c r="C668" s="15"/>
      <c r="D668" s="15"/>
      <c r="E668" s="15"/>
      <c r="F668" s="15"/>
      <c r="G668" s="81"/>
      <c r="H668" s="81"/>
      <c r="I668" s="81"/>
      <c r="J668" s="81"/>
      <c r="K668" s="81"/>
      <c r="L668" s="15"/>
      <c r="M668" s="15"/>
      <c r="N668" s="15"/>
      <c r="O668" s="15"/>
      <c r="P668" s="15"/>
      <c r="Q668" s="15"/>
      <c r="R668" s="81"/>
    </row>
    <row r="669" spans="1:18" ht="15" customHeight="1" x14ac:dyDescent="0.25">
      <c r="A669" s="15"/>
      <c r="B669" s="15"/>
      <c r="C669" s="15"/>
      <c r="D669" s="15"/>
      <c r="E669" s="15"/>
      <c r="F669" s="15"/>
      <c r="G669" s="81"/>
      <c r="H669" s="81"/>
      <c r="I669" s="81"/>
      <c r="J669" s="81"/>
      <c r="K669" s="81"/>
      <c r="L669" s="15"/>
      <c r="M669" s="15"/>
      <c r="N669" s="15"/>
      <c r="O669" s="15"/>
      <c r="P669" s="15"/>
      <c r="Q669" s="15"/>
      <c r="R669" s="81"/>
    </row>
    <row r="670" spans="1:18" ht="15" customHeight="1" x14ac:dyDescent="0.25">
      <c r="A670" s="15"/>
      <c r="B670" s="15"/>
      <c r="C670" s="15"/>
      <c r="D670" s="15"/>
      <c r="E670" s="15"/>
      <c r="F670" s="15"/>
      <c r="G670" s="81"/>
      <c r="H670" s="81"/>
      <c r="I670" s="81"/>
      <c r="J670" s="81"/>
      <c r="K670" s="81"/>
      <c r="L670" s="15"/>
      <c r="M670" s="15"/>
      <c r="N670" s="15"/>
      <c r="O670" s="15"/>
      <c r="P670" s="15"/>
      <c r="Q670" s="15"/>
      <c r="R670" s="81"/>
    </row>
    <row r="671" spans="1:18" ht="15" customHeight="1" x14ac:dyDescent="0.25">
      <c r="A671" s="15"/>
      <c r="B671" s="15"/>
      <c r="C671" s="15"/>
      <c r="D671" s="15"/>
      <c r="E671" s="15"/>
      <c r="F671" s="15"/>
      <c r="G671" s="81"/>
      <c r="H671" s="81"/>
      <c r="I671" s="81"/>
      <c r="J671" s="81"/>
      <c r="K671" s="81"/>
      <c r="L671" s="15"/>
      <c r="M671" s="15"/>
      <c r="N671" s="15"/>
      <c r="O671" s="15"/>
      <c r="P671" s="15"/>
      <c r="Q671" s="15"/>
      <c r="R671" s="81"/>
    </row>
    <row r="672" spans="1:18" ht="15" customHeight="1" x14ac:dyDescent="0.25">
      <c r="A672" s="15"/>
      <c r="B672" s="15"/>
      <c r="C672" s="15"/>
      <c r="D672" s="15"/>
      <c r="E672" s="15"/>
      <c r="F672" s="15"/>
      <c r="G672" s="81"/>
      <c r="H672" s="81"/>
      <c r="I672" s="81"/>
      <c r="J672" s="81"/>
      <c r="K672" s="81"/>
      <c r="L672" s="15"/>
      <c r="M672" s="15"/>
      <c r="N672" s="15"/>
      <c r="O672" s="15"/>
      <c r="P672" s="15"/>
      <c r="Q672" s="15"/>
      <c r="R672" s="81"/>
    </row>
    <row r="673" spans="1:18" ht="15" customHeight="1" x14ac:dyDescent="0.25">
      <c r="A673" s="15"/>
      <c r="B673" s="15"/>
      <c r="C673" s="15"/>
      <c r="D673" s="15"/>
      <c r="E673" s="15"/>
      <c r="F673" s="15"/>
      <c r="G673" s="81"/>
      <c r="H673" s="81"/>
      <c r="I673" s="81"/>
      <c r="J673" s="81"/>
      <c r="K673" s="81"/>
      <c r="L673" s="15"/>
      <c r="M673" s="15"/>
      <c r="N673" s="15"/>
      <c r="O673" s="15"/>
      <c r="P673" s="15"/>
      <c r="Q673" s="15"/>
      <c r="R673" s="81"/>
    </row>
    <row r="674" spans="1:18" ht="15" customHeight="1" x14ac:dyDescent="0.25">
      <c r="A674" s="15"/>
      <c r="B674" s="15"/>
      <c r="C674" s="15"/>
      <c r="D674" s="15"/>
      <c r="E674" s="15"/>
      <c r="F674" s="15"/>
      <c r="G674" s="81"/>
      <c r="H674" s="81"/>
      <c r="I674" s="81"/>
      <c r="J674" s="81"/>
      <c r="K674" s="81"/>
      <c r="L674" s="15"/>
      <c r="M674" s="15"/>
      <c r="N674" s="15"/>
      <c r="O674" s="15"/>
      <c r="P674" s="15"/>
      <c r="Q674" s="15"/>
      <c r="R674" s="81"/>
    </row>
    <row r="675" spans="1:18" ht="15" customHeight="1" x14ac:dyDescent="0.25">
      <c r="A675" s="15"/>
      <c r="B675" s="15"/>
      <c r="C675" s="15"/>
      <c r="D675" s="15"/>
      <c r="E675" s="15"/>
      <c r="F675" s="15"/>
      <c r="G675" s="81"/>
      <c r="H675" s="81"/>
      <c r="I675" s="81"/>
      <c r="J675" s="81"/>
      <c r="K675" s="81"/>
      <c r="L675" s="15"/>
      <c r="M675" s="15"/>
      <c r="N675" s="15"/>
      <c r="O675" s="15"/>
      <c r="P675" s="15"/>
      <c r="Q675" s="15"/>
      <c r="R675" s="81"/>
    </row>
    <row r="676" spans="1:18" ht="15" customHeight="1" x14ac:dyDescent="0.25">
      <c r="A676" s="15"/>
      <c r="B676" s="15"/>
      <c r="C676" s="15"/>
      <c r="D676" s="15"/>
      <c r="E676" s="15"/>
      <c r="F676" s="15"/>
      <c r="G676" s="81"/>
      <c r="H676" s="81"/>
      <c r="I676" s="81"/>
      <c r="J676" s="81"/>
      <c r="K676" s="81"/>
      <c r="L676" s="15"/>
      <c r="M676" s="15"/>
      <c r="N676" s="15"/>
      <c r="O676" s="15"/>
      <c r="P676" s="15"/>
      <c r="Q676" s="15"/>
      <c r="R676" s="81"/>
    </row>
    <row r="677" spans="1:18" ht="15" customHeight="1" x14ac:dyDescent="0.25">
      <c r="A677" s="15"/>
      <c r="B677" s="15"/>
      <c r="C677" s="15"/>
      <c r="D677" s="15"/>
      <c r="E677" s="15"/>
      <c r="F677" s="15"/>
      <c r="G677" s="81"/>
      <c r="H677" s="81"/>
      <c r="I677" s="81"/>
      <c r="J677" s="81"/>
      <c r="K677" s="81"/>
      <c r="L677" s="15"/>
      <c r="M677" s="15"/>
      <c r="N677" s="15"/>
      <c r="O677" s="15"/>
      <c r="P677" s="15"/>
      <c r="Q677" s="15"/>
      <c r="R677" s="81"/>
    </row>
    <row r="678" spans="1:18" ht="15" customHeight="1" x14ac:dyDescent="0.25">
      <c r="A678" s="15"/>
      <c r="B678" s="15"/>
      <c r="C678" s="15"/>
      <c r="D678" s="15"/>
      <c r="E678" s="15"/>
      <c r="F678" s="15"/>
      <c r="G678" s="81"/>
      <c r="H678" s="81"/>
      <c r="I678" s="81"/>
      <c r="J678" s="81"/>
      <c r="K678" s="81"/>
      <c r="L678" s="15"/>
      <c r="M678" s="15"/>
      <c r="N678" s="15"/>
      <c r="O678" s="15"/>
      <c r="P678" s="15"/>
      <c r="Q678" s="15"/>
      <c r="R678" s="81"/>
    </row>
    <row r="679" spans="1:18" ht="15" customHeight="1" x14ac:dyDescent="0.25">
      <c r="A679" s="15"/>
      <c r="B679" s="15"/>
      <c r="C679" s="15"/>
      <c r="D679" s="15"/>
      <c r="E679" s="15"/>
      <c r="F679" s="15"/>
      <c r="G679" s="81"/>
      <c r="H679" s="81"/>
      <c r="I679" s="81"/>
      <c r="J679" s="81"/>
      <c r="K679" s="81"/>
      <c r="L679" s="15"/>
      <c r="M679" s="15"/>
      <c r="N679" s="15"/>
      <c r="O679" s="15"/>
      <c r="P679" s="15"/>
      <c r="Q679" s="15"/>
      <c r="R679" s="81"/>
    </row>
    <row r="680" spans="1:18" ht="15" customHeight="1" x14ac:dyDescent="0.25">
      <c r="A680" s="15"/>
      <c r="B680" s="15"/>
      <c r="C680" s="15"/>
      <c r="D680" s="15"/>
      <c r="E680" s="15"/>
      <c r="F680" s="15"/>
      <c r="G680" s="81"/>
      <c r="H680" s="81"/>
      <c r="I680" s="81"/>
      <c r="J680" s="81"/>
      <c r="K680" s="81"/>
      <c r="L680" s="15"/>
      <c r="M680" s="15"/>
      <c r="N680" s="15"/>
      <c r="O680" s="15"/>
      <c r="P680" s="15"/>
      <c r="Q680" s="15"/>
      <c r="R680" s="81"/>
    </row>
    <row r="681" spans="1:18" ht="15" customHeight="1" x14ac:dyDescent="0.25">
      <c r="A681" s="15"/>
      <c r="B681" s="15"/>
      <c r="C681" s="15"/>
      <c r="D681" s="15"/>
      <c r="E681" s="15"/>
      <c r="F681" s="15"/>
      <c r="G681" s="81"/>
      <c r="H681" s="81"/>
      <c r="I681" s="81"/>
      <c r="J681" s="81"/>
      <c r="K681" s="81"/>
      <c r="L681" s="15"/>
      <c r="M681" s="15"/>
      <c r="N681" s="15"/>
      <c r="O681" s="15"/>
      <c r="P681" s="15"/>
      <c r="Q681" s="15"/>
      <c r="R681" s="81"/>
    </row>
    <row r="682" spans="1:18" ht="15" customHeight="1" x14ac:dyDescent="0.25">
      <c r="A682" s="15"/>
      <c r="B682" s="15"/>
      <c r="C682" s="15"/>
      <c r="D682" s="15"/>
      <c r="E682" s="15"/>
      <c r="F682" s="15"/>
      <c r="G682" s="81"/>
      <c r="H682" s="81"/>
      <c r="I682" s="81"/>
      <c r="J682" s="81"/>
      <c r="K682" s="81"/>
      <c r="L682" s="15"/>
      <c r="M682" s="15"/>
      <c r="N682" s="15"/>
      <c r="O682" s="15"/>
      <c r="P682" s="15"/>
      <c r="Q682" s="15"/>
      <c r="R682" s="81"/>
    </row>
    <row r="683" spans="1:18" ht="15" customHeight="1" x14ac:dyDescent="0.25">
      <c r="A683" s="15"/>
      <c r="B683" s="15"/>
      <c r="C683" s="15"/>
      <c r="D683" s="15"/>
      <c r="E683" s="15"/>
      <c r="F683" s="15"/>
      <c r="G683" s="81"/>
      <c r="H683" s="81"/>
      <c r="I683" s="81"/>
      <c r="J683" s="81"/>
      <c r="K683" s="81"/>
      <c r="L683" s="15"/>
      <c r="M683" s="15"/>
      <c r="N683" s="15"/>
      <c r="O683" s="15"/>
      <c r="P683" s="15"/>
      <c r="Q683" s="15"/>
      <c r="R683" s="81"/>
    </row>
    <row r="684" spans="1:18" ht="15" customHeight="1" x14ac:dyDescent="0.25">
      <c r="A684" s="15"/>
      <c r="B684" s="15"/>
      <c r="C684" s="15"/>
      <c r="D684" s="15"/>
      <c r="E684" s="15"/>
      <c r="F684" s="15"/>
      <c r="G684" s="81"/>
      <c r="H684" s="81"/>
      <c r="I684" s="81"/>
      <c r="J684" s="81"/>
      <c r="K684" s="81"/>
      <c r="L684" s="15"/>
      <c r="M684" s="15"/>
      <c r="N684" s="15"/>
      <c r="O684" s="15"/>
      <c r="P684" s="15"/>
      <c r="Q684" s="15"/>
      <c r="R684" s="81"/>
    </row>
    <row r="685" spans="1:18" ht="15" customHeight="1" x14ac:dyDescent="0.25">
      <c r="A685" s="15"/>
      <c r="B685" s="15"/>
      <c r="C685" s="15"/>
      <c r="D685" s="15"/>
      <c r="E685" s="15"/>
      <c r="F685" s="15"/>
      <c r="G685" s="81"/>
      <c r="H685" s="81"/>
      <c r="I685" s="81"/>
      <c r="J685" s="81"/>
      <c r="K685" s="81"/>
      <c r="L685" s="15"/>
      <c r="M685" s="15"/>
      <c r="N685" s="15"/>
      <c r="O685" s="15"/>
      <c r="P685" s="15"/>
      <c r="Q685" s="15"/>
      <c r="R685" s="81"/>
    </row>
    <row r="686" spans="1:18" ht="15" customHeight="1" x14ac:dyDescent="0.25">
      <c r="A686" s="15"/>
      <c r="B686" s="15"/>
      <c r="C686" s="15"/>
      <c r="D686" s="15"/>
      <c r="E686" s="15"/>
      <c r="F686" s="15"/>
      <c r="G686" s="81"/>
      <c r="H686" s="81"/>
      <c r="I686" s="81"/>
      <c r="J686" s="81"/>
      <c r="K686" s="81"/>
      <c r="L686" s="15"/>
      <c r="M686" s="15"/>
      <c r="N686" s="15"/>
      <c r="O686" s="15"/>
      <c r="P686" s="15"/>
      <c r="Q686" s="15"/>
      <c r="R686" s="81"/>
    </row>
    <row r="687" spans="1:18" ht="15" customHeight="1" x14ac:dyDescent="0.25">
      <c r="A687" s="15"/>
      <c r="B687" s="15"/>
      <c r="C687" s="15"/>
      <c r="D687" s="15"/>
      <c r="E687" s="15"/>
      <c r="F687" s="15"/>
      <c r="G687" s="81"/>
      <c r="H687" s="81"/>
      <c r="I687" s="81"/>
      <c r="J687" s="81"/>
      <c r="K687" s="81"/>
      <c r="L687" s="15"/>
      <c r="M687" s="15"/>
      <c r="N687" s="15"/>
      <c r="O687" s="15"/>
      <c r="P687" s="15"/>
      <c r="Q687" s="15"/>
      <c r="R687" s="81"/>
    </row>
    <row r="688" spans="1:18" ht="15" customHeight="1" x14ac:dyDescent="0.25">
      <c r="A688" s="15"/>
      <c r="B688" s="15"/>
      <c r="C688" s="15"/>
      <c r="D688" s="15"/>
      <c r="E688" s="15"/>
      <c r="F688" s="15"/>
      <c r="G688" s="81"/>
      <c r="H688" s="81"/>
      <c r="I688" s="81"/>
      <c r="J688" s="81"/>
      <c r="K688" s="81"/>
      <c r="L688" s="15"/>
      <c r="M688" s="15"/>
      <c r="N688" s="15"/>
      <c r="O688" s="15"/>
      <c r="P688" s="15"/>
      <c r="Q688" s="15"/>
      <c r="R688" s="81"/>
    </row>
    <row r="689" spans="1:18" ht="15" customHeight="1" x14ac:dyDescent="0.25">
      <c r="A689" s="15"/>
      <c r="B689" s="15"/>
      <c r="C689" s="15"/>
      <c r="D689" s="15"/>
      <c r="E689" s="15"/>
      <c r="F689" s="15"/>
      <c r="G689" s="81"/>
      <c r="H689" s="81"/>
      <c r="I689" s="81"/>
      <c r="J689" s="81"/>
      <c r="K689" s="81"/>
      <c r="L689" s="15"/>
      <c r="M689" s="15"/>
      <c r="N689" s="15"/>
      <c r="O689" s="15"/>
      <c r="P689" s="15"/>
      <c r="Q689" s="15"/>
      <c r="R689" s="81"/>
    </row>
    <row r="690" spans="1:18" ht="15" customHeight="1" x14ac:dyDescent="0.25">
      <c r="A690" s="15"/>
      <c r="B690" s="15"/>
      <c r="C690" s="15"/>
      <c r="D690" s="15"/>
      <c r="E690" s="15"/>
      <c r="F690" s="15"/>
      <c r="G690" s="81"/>
      <c r="H690" s="81"/>
      <c r="I690" s="81"/>
      <c r="J690" s="81"/>
      <c r="K690" s="81"/>
      <c r="L690" s="15"/>
      <c r="M690" s="15"/>
      <c r="N690" s="15"/>
      <c r="O690" s="15"/>
      <c r="P690" s="15"/>
      <c r="Q690" s="15"/>
      <c r="R690" s="81"/>
    </row>
    <row r="691" spans="1:18" ht="15" customHeight="1" x14ac:dyDescent="0.25">
      <c r="A691" s="15"/>
      <c r="B691" s="15"/>
      <c r="C691" s="15"/>
      <c r="D691" s="15"/>
      <c r="E691" s="15"/>
      <c r="F691" s="15"/>
      <c r="G691" s="81"/>
      <c r="H691" s="81"/>
      <c r="I691" s="81"/>
      <c r="J691" s="81"/>
      <c r="K691" s="81"/>
      <c r="L691" s="15"/>
      <c r="M691" s="15"/>
      <c r="N691" s="15"/>
      <c r="O691" s="15"/>
      <c r="P691" s="15"/>
      <c r="Q691" s="15"/>
      <c r="R691" s="81"/>
    </row>
    <row r="692" spans="1:18" ht="15" customHeight="1" x14ac:dyDescent="0.25">
      <c r="A692" s="15"/>
      <c r="B692" s="15"/>
      <c r="C692" s="15"/>
      <c r="D692" s="15"/>
      <c r="E692" s="15"/>
      <c r="F692" s="15"/>
      <c r="G692" s="81"/>
      <c r="H692" s="81"/>
      <c r="I692" s="81"/>
      <c r="J692" s="81"/>
      <c r="K692" s="81"/>
      <c r="L692" s="15"/>
      <c r="M692" s="15"/>
      <c r="N692" s="15"/>
      <c r="O692" s="15"/>
      <c r="P692" s="15"/>
      <c r="Q692" s="15"/>
      <c r="R692" s="81"/>
    </row>
    <row r="693" spans="1:18" ht="15" customHeight="1" x14ac:dyDescent="0.25">
      <c r="A693" s="15"/>
      <c r="B693" s="15"/>
      <c r="C693" s="15"/>
      <c r="D693" s="15"/>
      <c r="E693" s="15"/>
      <c r="F693" s="15"/>
      <c r="G693" s="81"/>
      <c r="H693" s="81"/>
      <c r="I693" s="81"/>
      <c r="J693" s="81"/>
      <c r="K693" s="81"/>
      <c r="L693" s="15"/>
      <c r="M693" s="15"/>
      <c r="N693" s="15"/>
      <c r="O693" s="15"/>
      <c r="P693" s="15"/>
      <c r="Q693" s="15"/>
      <c r="R693" s="81"/>
    </row>
    <row r="694" spans="1:18" ht="15" customHeight="1" x14ac:dyDescent="0.25">
      <c r="A694" s="15"/>
      <c r="B694" s="15"/>
      <c r="C694" s="15"/>
      <c r="D694" s="15"/>
      <c r="E694" s="15"/>
      <c r="F694" s="15"/>
      <c r="G694" s="81"/>
      <c r="H694" s="81"/>
      <c r="I694" s="81"/>
      <c r="J694" s="81"/>
      <c r="K694" s="81"/>
      <c r="L694" s="15"/>
      <c r="M694" s="15"/>
      <c r="N694" s="15"/>
      <c r="O694" s="15"/>
      <c r="P694" s="15"/>
      <c r="Q694" s="15"/>
      <c r="R694" s="81"/>
    </row>
    <row r="695" spans="1:18" ht="15" customHeight="1" x14ac:dyDescent="0.25">
      <c r="A695" s="15"/>
      <c r="B695" s="15"/>
      <c r="C695" s="15"/>
      <c r="D695" s="15"/>
      <c r="E695" s="15"/>
      <c r="F695" s="15"/>
      <c r="G695" s="81"/>
      <c r="H695" s="81"/>
      <c r="I695" s="81"/>
      <c r="J695" s="81"/>
      <c r="K695" s="81"/>
      <c r="L695" s="15"/>
      <c r="M695" s="15"/>
      <c r="N695" s="15"/>
      <c r="O695" s="15"/>
      <c r="P695" s="15"/>
      <c r="Q695" s="15"/>
      <c r="R695" s="81"/>
    </row>
    <row r="696" spans="1:18" ht="15" customHeight="1" x14ac:dyDescent="0.25">
      <c r="A696" s="15"/>
      <c r="B696" s="15"/>
      <c r="C696" s="15"/>
      <c r="D696" s="15"/>
      <c r="E696" s="15"/>
      <c r="F696" s="15"/>
      <c r="G696" s="81"/>
      <c r="H696" s="81"/>
      <c r="I696" s="81"/>
      <c r="J696" s="81"/>
      <c r="K696" s="81"/>
      <c r="L696" s="15"/>
      <c r="M696" s="15"/>
      <c r="N696" s="15"/>
      <c r="O696" s="15"/>
      <c r="P696" s="15"/>
      <c r="Q696" s="15"/>
      <c r="R696" s="81"/>
    </row>
    <row r="697" spans="1:18" ht="15" customHeight="1" x14ac:dyDescent="0.25">
      <c r="A697" s="15"/>
      <c r="B697" s="15"/>
      <c r="C697" s="15"/>
      <c r="D697" s="15"/>
      <c r="E697" s="15"/>
      <c r="F697" s="15"/>
      <c r="G697" s="81"/>
      <c r="H697" s="81"/>
      <c r="I697" s="81"/>
      <c r="J697" s="81"/>
      <c r="K697" s="81"/>
      <c r="L697" s="15"/>
      <c r="M697" s="15"/>
      <c r="N697" s="15"/>
      <c r="O697" s="15"/>
      <c r="P697" s="15"/>
      <c r="Q697" s="15"/>
      <c r="R697" s="81"/>
    </row>
    <row r="698" spans="1:18" ht="15" customHeight="1" x14ac:dyDescent="0.25">
      <c r="A698" s="15"/>
      <c r="B698" s="15"/>
      <c r="C698" s="15"/>
      <c r="D698" s="15"/>
      <c r="E698" s="15"/>
      <c r="F698" s="15"/>
      <c r="G698" s="81"/>
      <c r="H698" s="81"/>
      <c r="I698" s="81"/>
      <c r="J698" s="81"/>
      <c r="K698" s="81"/>
      <c r="L698" s="15"/>
      <c r="M698" s="15"/>
      <c r="N698" s="15"/>
      <c r="O698" s="15"/>
      <c r="P698" s="15"/>
      <c r="Q698" s="15"/>
      <c r="R698" s="81"/>
    </row>
    <row r="699" spans="1:18" ht="15" customHeight="1" x14ac:dyDescent="0.25">
      <c r="A699" s="15"/>
      <c r="B699" s="15"/>
      <c r="C699" s="15"/>
      <c r="D699" s="15"/>
      <c r="E699" s="15"/>
      <c r="F699" s="15"/>
      <c r="G699" s="81"/>
      <c r="H699" s="81"/>
      <c r="I699" s="81"/>
      <c r="J699" s="81"/>
      <c r="K699" s="81"/>
      <c r="L699" s="15"/>
      <c r="M699" s="15"/>
      <c r="N699" s="15"/>
      <c r="O699" s="15"/>
      <c r="P699" s="15"/>
      <c r="Q699" s="15"/>
      <c r="R699" s="81"/>
    </row>
    <row r="700" spans="1:18" ht="15" customHeight="1" x14ac:dyDescent="0.25">
      <c r="A700" s="15"/>
      <c r="B700" s="15"/>
      <c r="C700" s="15"/>
      <c r="D700" s="15"/>
      <c r="E700" s="15"/>
      <c r="F700" s="15"/>
      <c r="G700" s="81"/>
      <c r="H700" s="81"/>
      <c r="I700" s="81"/>
      <c r="J700" s="81"/>
      <c r="K700" s="81"/>
      <c r="L700" s="15"/>
      <c r="M700" s="15"/>
      <c r="N700" s="15"/>
      <c r="O700" s="15"/>
      <c r="P700" s="15"/>
      <c r="Q700" s="15"/>
      <c r="R700" s="81"/>
    </row>
    <row r="701" spans="1:18" ht="15" customHeight="1" x14ac:dyDescent="0.25">
      <c r="A701" s="15"/>
      <c r="B701" s="15"/>
      <c r="C701" s="15"/>
      <c r="D701" s="15"/>
      <c r="E701" s="15"/>
      <c r="F701" s="15"/>
      <c r="G701" s="81"/>
      <c r="H701" s="81"/>
      <c r="I701" s="81"/>
      <c r="J701" s="81"/>
      <c r="K701" s="81"/>
      <c r="L701" s="15"/>
      <c r="M701" s="15"/>
      <c r="N701" s="15"/>
      <c r="O701" s="15"/>
      <c r="P701" s="15"/>
      <c r="Q701" s="15"/>
      <c r="R701" s="81"/>
    </row>
    <row r="702" spans="1:18" ht="15" customHeight="1" x14ac:dyDescent="0.25">
      <c r="A702" s="15"/>
      <c r="B702" s="15"/>
      <c r="C702" s="15"/>
      <c r="D702" s="15"/>
      <c r="E702" s="15"/>
      <c r="F702" s="15"/>
      <c r="G702" s="81"/>
      <c r="H702" s="81"/>
      <c r="I702" s="81"/>
      <c r="J702" s="81"/>
      <c r="K702" s="81"/>
      <c r="L702" s="15"/>
      <c r="M702" s="15"/>
      <c r="N702" s="15"/>
      <c r="O702" s="15"/>
      <c r="P702" s="15"/>
      <c r="Q702" s="15"/>
      <c r="R702" s="81"/>
    </row>
    <row r="703" spans="1:18" ht="15" customHeight="1" x14ac:dyDescent="0.25">
      <c r="A703" s="15"/>
      <c r="B703" s="15"/>
      <c r="C703" s="15"/>
      <c r="D703" s="15"/>
      <c r="E703" s="15"/>
      <c r="F703" s="15"/>
      <c r="G703" s="81"/>
      <c r="H703" s="81"/>
      <c r="I703" s="81"/>
      <c r="J703" s="81"/>
      <c r="K703" s="81"/>
      <c r="L703" s="15"/>
      <c r="M703" s="15"/>
      <c r="N703" s="15"/>
      <c r="O703" s="15"/>
      <c r="P703" s="15"/>
      <c r="Q703" s="15"/>
      <c r="R703" s="81"/>
    </row>
    <row r="704" spans="1:18" ht="15" customHeight="1" x14ac:dyDescent="0.25">
      <c r="A704" s="15"/>
      <c r="B704" s="15"/>
      <c r="C704" s="15"/>
      <c r="D704" s="15"/>
      <c r="E704" s="15"/>
      <c r="F704" s="15"/>
      <c r="G704" s="81"/>
      <c r="H704" s="81"/>
      <c r="I704" s="81"/>
      <c r="J704" s="81"/>
      <c r="K704" s="81"/>
      <c r="L704" s="15"/>
      <c r="M704" s="15"/>
      <c r="N704" s="15"/>
      <c r="O704" s="15"/>
      <c r="P704" s="15"/>
      <c r="Q704" s="15"/>
      <c r="R704" s="81"/>
    </row>
    <row r="705" spans="1:18" ht="15" customHeight="1" x14ac:dyDescent="0.25">
      <c r="A705" s="15"/>
      <c r="B705" s="15"/>
      <c r="C705" s="15"/>
      <c r="D705" s="15"/>
      <c r="E705" s="15"/>
      <c r="F705" s="15"/>
      <c r="G705" s="81"/>
      <c r="H705" s="81"/>
      <c r="I705" s="81"/>
      <c r="J705" s="81"/>
      <c r="K705" s="81"/>
      <c r="L705" s="15"/>
      <c r="M705" s="15"/>
      <c r="N705" s="15"/>
      <c r="O705" s="15"/>
      <c r="P705" s="15"/>
      <c r="Q705" s="15"/>
      <c r="R705" s="81"/>
    </row>
    <row r="706" spans="1:18" ht="15" customHeight="1" x14ac:dyDescent="0.25">
      <c r="A706" s="15"/>
      <c r="B706" s="15"/>
      <c r="C706" s="15"/>
      <c r="D706" s="15"/>
      <c r="E706" s="15"/>
      <c r="F706" s="15"/>
      <c r="G706" s="81"/>
      <c r="H706" s="81"/>
      <c r="I706" s="81"/>
      <c r="J706" s="81"/>
      <c r="K706" s="81"/>
      <c r="L706" s="15"/>
      <c r="M706" s="15"/>
      <c r="N706" s="15"/>
      <c r="O706" s="15"/>
      <c r="P706" s="15"/>
      <c r="Q706" s="15"/>
      <c r="R706" s="81"/>
    </row>
    <row r="707" spans="1:18" ht="15" customHeight="1" x14ac:dyDescent="0.25">
      <c r="A707" s="15"/>
      <c r="B707" s="15"/>
      <c r="C707" s="15"/>
      <c r="D707" s="15"/>
      <c r="E707" s="15"/>
      <c r="F707" s="15"/>
      <c r="G707" s="81"/>
      <c r="H707" s="81"/>
      <c r="I707" s="81"/>
      <c r="J707" s="81"/>
      <c r="K707" s="81"/>
      <c r="L707" s="15"/>
      <c r="M707" s="15"/>
      <c r="N707" s="15"/>
      <c r="O707" s="15"/>
      <c r="P707" s="15"/>
      <c r="Q707" s="15"/>
      <c r="R707" s="81"/>
    </row>
    <row r="708" spans="1:18" ht="15" customHeight="1" x14ac:dyDescent="0.25">
      <c r="A708" s="15"/>
      <c r="B708" s="15"/>
      <c r="C708" s="15"/>
      <c r="D708" s="15"/>
      <c r="E708" s="15"/>
      <c r="F708" s="15"/>
      <c r="G708" s="81"/>
      <c r="H708" s="81"/>
      <c r="I708" s="81"/>
      <c r="J708" s="81"/>
      <c r="K708" s="81"/>
      <c r="L708" s="15"/>
      <c r="M708" s="15"/>
      <c r="N708" s="15"/>
      <c r="O708" s="15"/>
      <c r="P708" s="15"/>
      <c r="Q708" s="15"/>
      <c r="R708" s="81"/>
    </row>
    <row r="709" spans="1:18" ht="15" customHeight="1" x14ac:dyDescent="0.25">
      <c r="A709" s="15"/>
      <c r="B709" s="15"/>
      <c r="C709" s="15"/>
      <c r="D709" s="15"/>
      <c r="E709" s="15"/>
      <c r="F709" s="15"/>
      <c r="G709" s="81"/>
      <c r="H709" s="81"/>
      <c r="I709" s="81"/>
      <c r="J709" s="81"/>
      <c r="K709" s="81"/>
      <c r="L709" s="15"/>
      <c r="M709" s="15"/>
      <c r="N709" s="15"/>
      <c r="O709" s="15"/>
      <c r="P709" s="15"/>
      <c r="Q709" s="15"/>
      <c r="R709" s="81"/>
    </row>
    <row r="710" spans="1:18" ht="15" customHeight="1" x14ac:dyDescent="0.25">
      <c r="A710" s="15"/>
      <c r="B710" s="15"/>
      <c r="C710" s="15"/>
      <c r="D710" s="15"/>
      <c r="E710" s="15"/>
      <c r="F710" s="15"/>
      <c r="G710" s="81"/>
      <c r="H710" s="81"/>
      <c r="I710" s="81"/>
      <c r="J710" s="81"/>
      <c r="K710" s="81"/>
      <c r="L710" s="15"/>
      <c r="M710" s="15"/>
      <c r="N710" s="15"/>
      <c r="O710" s="15"/>
      <c r="P710" s="15"/>
      <c r="Q710" s="15"/>
      <c r="R710" s="81"/>
    </row>
    <row r="711" spans="1:18" ht="15" customHeight="1" x14ac:dyDescent="0.25">
      <c r="A711" s="15"/>
      <c r="B711" s="15"/>
      <c r="C711" s="15"/>
      <c r="D711" s="15"/>
      <c r="E711" s="15"/>
      <c r="F711" s="15"/>
      <c r="G711" s="81"/>
      <c r="H711" s="81"/>
      <c r="I711" s="81"/>
      <c r="J711" s="81"/>
      <c r="K711" s="81"/>
      <c r="L711" s="15"/>
      <c r="M711" s="15"/>
      <c r="N711" s="15"/>
      <c r="O711" s="15"/>
      <c r="P711" s="15"/>
      <c r="Q711" s="15"/>
      <c r="R711" s="81"/>
    </row>
    <row r="712" spans="1:18" ht="15" customHeight="1" x14ac:dyDescent="0.25">
      <c r="A712" s="15"/>
      <c r="B712" s="15"/>
      <c r="C712" s="15"/>
      <c r="D712" s="15"/>
      <c r="E712" s="15"/>
      <c r="F712" s="15"/>
      <c r="G712" s="81"/>
      <c r="H712" s="81"/>
      <c r="I712" s="81"/>
      <c r="J712" s="81"/>
      <c r="K712" s="81"/>
      <c r="L712" s="15"/>
      <c r="M712" s="15"/>
      <c r="N712" s="15"/>
      <c r="O712" s="15"/>
      <c r="P712" s="15"/>
      <c r="Q712" s="15"/>
      <c r="R712" s="81"/>
    </row>
    <row r="713" spans="1:18" ht="15" customHeight="1" x14ac:dyDescent="0.25">
      <c r="A713" s="15"/>
      <c r="B713" s="15"/>
      <c r="C713" s="15"/>
      <c r="D713" s="15"/>
      <c r="E713" s="15"/>
      <c r="F713" s="15"/>
      <c r="G713" s="81"/>
      <c r="H713" s="81"/>
      <c r="I713" s="81"/>
      <c r="J713" s="81"/>
      <c r="K713" s="81"/>
      <c r="L713" s="15"/>
      <c r="M713" s="15"/>
      <c r="N713" s="15"/>
      <c r="O713" s="15"/>
      <c r="P713" s="15"/>
      <c r="Q713" s="15"/>
      <c r="R713" s="81"/>
    </row>
    <row r="714" spans="1:18" ht="15" customHeight="1" x14ac:dyDescent="0.25">
      <c r="A714" s="15"/>
      <c r="B714" s="15"/>
      <c r="C714" s="15"/>
      <c r="D714" s="15"/>
      <c r="E714" s="15"/>
      <c r="F714" s="15"/>
      <c r="G714" s="81"/>
      <c r="H714" s="81"/>
      <c r="I714" s="81"/>
      <c r="J714" s="81"/>
      <c r="K714" s="81"/>
      <c r="L714" s="15"/>
      <c r="M714" s="15"/>
      <c r="N714" s="15"/>
      <c r="O714" s="15"/>
      <c r="P714" s="15"/>
      <c r="Q714" s="15"/>
      <c r="R714" s="81"/>
    </row>
    <row r="715" spans="1:18" ht="15" customHeight="1" x14ac:dyDescent="0.25">
      <c r="A715" s="15"/>
      <c r="B715" s="15"/>
      <c r="C715" s="15"/>
      <c r="D715" s="15"/>
      <c r="E715" s="15"/>
      <c r="F715" s="15"/>
      <c r="G715" s="81"/>
      <c r="H715" s="81"/>
      <c r="I715" s="81"/>
      <c r="J715" s="81"/>
      <c r="K715" s="81"/>
      <c r="L715" s="15"/>
      <c r="M715" s="15"/>
      <c r="N715" s="15"/>
      <c r="O715" s="15"/>
      <c r="P715" s="15"/>
      <c r="Q715" s="15"/>
      <c r="R715" s="81"/>
    </row>
    <row r="716" spans="1:18" ht="15" customHeight="1" x14ac:dyDescent="0.25">
      <c r="A716" s="15"/>
      <c r="B716" s="15"/>
      <c r="C716" s="15"/>
      <c r="D716" s="15"/>
      <c r="E716" s="15"/>
      <c r="F716" s="15"/>
      <c r="G716" s="81"/>
      <c r="H716" s="81"/>
      <c r="I716" s="81"/>
      <c r="J716" s="81"/>
      <c r="K716" s="81"/>
      <c r="L716" s="15"/>
      <c r="M716" s="15"/>
      <c r="N716" s="15"/>
      <c r="O716" s="15"/>
      <c r="P716" s="15"/>
      <c r="Q716" s="15"/>
      <c r="R716" s="81"/>
    </row>
    <row r="717" spans="1:18" ht="15" customHeight="1" x14ac:dyDescent="0.25">
      <c r="A717" s="15"/>
      <c r="B717" s="15"/>
      <c r="C717" s="15"/>
      <c r="D717" s="15"/>
      <c r="E717" s="15"/>
      <c r="F717" s="15"/>
      <c r="G717" s="81"/>
      <c r="H717" s="81"/>
      <c r="I717" s="81"/>
      <c r="J717" s="81"/>
      <c r="K717" s="81"/>
      <c r="L717" s="15"/>
      <c r="M717" s="15"/>
      <c r="N717" s="15"/>
      <c r="O717" s="15"/>
      <c r="P717" s="15"/>
      <c r="Q717" s="15"/>
      <c r="R717" s="81"/>
    </row>
    <row r="718" spans="1:18" ht="15" customHeight="1" x14ac:dyDescent="0.25">
      <c r="A718" s="15"/>
      <c r="B718" s="15"/>
      <c r="C718" s="15"/>
      <c r="D718" s="15"/>
      <c r="E718" s="15"/>
      <c r="F718" s="15"/>
      <c r="G718" s="81"/>
      <c r="H718" s="81"/>
      <c r="I718" s="81"/>
      <c r="J718" s="81"/>
      <c r="K718" s="81"/>
      <c r="L718" s="15"/>
      <c r="M718" s="15"/>
      <c r="N718" s="15"/>
      <c r="O718" s="15"/>
      <c r="P718" s="15"/>
      <c r="Q718" s="15"/>
      <c r="R718" s="81"/>
    </row>
    <row r="719" spans="1:18" ht="15" customHeight="1" x14ac:dyDescent="0.25">
      <c r="A719" s="15"/>
      <c r="B719" s="15"/>
      <c r="C719" s="15"/>
      <c r="D719" s="15"/>
      <c r="E719" s="15"/>
      <c r="F719" s="15"/>
      <c r="G719" s="81"/>
      <c r="H719" s="81"/>
      <c r="I719" s="81"/>
      <c r="J719" s="81"/>
      <c r="K719" s="81"/>
      <c r="L719" s="15"/>
      <c r="M719" s="15"/>
      <c r="N719" s="15"/>
      <c r="O719" s="15"/>
      <c r="P719" s="15"/>
      <c r="Q719" s="15"/>
      <c r="R719" s="81"/>
    </row>
    <row r="720" spans="1:18" ht="15" customHeight="1" x14ac:dyDescent="0.25">
      <c r="A720" s="15"/>
      <c r="B720" s="15"/>
      <c r="C720" s="15"/>
      <c r="D720" s="15"/>
      <c r="E720" s="15"/>
      <c r="F720" s="15"/>
      <c r="G720" s="81"/>
      <c r="H720" s="81"/>
      <c r="I720" s="81"/>
      <c r="J720" s="81"/>
      <c r="K720" s="81"/>
      <c r="L720" s="15"/>
      <c r="M720" s="15"/>
      <c r="N720" s="15"/>
      <c r="O720" s="15"/>
      <c r="P720" s="15"/>
      <c r="Q720" s="15"/>
      <c r="R720" s="81"/>
    </row>
    <row r="721" spans="1:18" ht="15" customHeight="1" x14ac:dyDescent="0.25">
      <c r="A721" s="15"/>
      <c r="B721" s="15"/>
      <c r="C721" s="15"/>
      <c r="D721" s="15"/>
      <c r="E721" s="15"/>
      <c r="F721" s="15"/>
      <c r="G721" s="81"/>
      <c r="H721" s="81"/>
      <c r="I721" s="81"/>
      <c r="J721" s="81"/>
      <c r="K721" s="81"/>
      <c r="L721" s="15"/>
      <c r="M721" s="15"/>
      <c r="N721" s="15"/>
      <c r="O721" s="15"/>
      <c r="P721" s="15"/>
      <c r="Q721" s="15"/>
      <c r="R721" s="81"/>
    </row>
    <row r="722" spans="1:18" ht="15" customHeight="1" x14ac:dyDescent="0.25">
      <c r="A722" s="15"/>
      <c r="B722" s="15"/>
      <c r="C722" s="15"/>
      <c r="D722" s="15"/>
      <c r="E722" s="15"/>
      <c r="F722" s="15"/>
      <c r="G722" s="81"/>
      <c r="H722" s="81"/>
      <c r="I722" s="81"/>
      <c r="J722" s="81"/>
      <c r="K722" s="81"/>
      <c r="L722" s="15"/>
      <c r="M722" s="15"/>
      <c r="N722" s="15"/>
      <c r="O722" s="15"/>
      <c r="P722" s="15"/>
      <c r="Q722" s="15"/>
      <c r="R722" s="81"/>
    </row>
    <row r="723" spans="1:18" ht="15" customHeight="1" x14ac:dyDescent="0.25">
      <c r="A723" s="15"/>
      <c r="B723" s="15"/>
      <c r="C723" s="15"/>
      <c r="D723" s="15"/>
      <c r="E723" s="15"/>
      <c r="F723" s="15"/>
      <c r="G723" s="81"/>
      <c r="H723" s="81"/>
      <c r="I723" s="81"/>
      <c r="J723" s="81"/>
      <c r="K723" s="81"/>
      <c r="L723" s="15"/>
      <c r="M723" s="15"/>
      <c r="N723" s="15"/>
      <c r="O723" s="15"/>
      <c r="P723" s="15"/>
      <c r="Q723" s="15"/>
      <c r="R723" s="81"/>
    </row>
    <row r="724" spans="1:18" ht="15" customHeight="1" x14ac:dyDescent="0.25">
      <c r="A724" s="15"/>
      <c r="B724" s="15"/>
      <c r="C724" s="15"/>
      <c r="D724" s="15"/>
      <c r="E724" s="15"/>
      <c r="F724" s="15"/>
      <c r="G724" s="81"/>
      <c r="H724" s="81"/>
      <c r="I724" s="81"/>
      <c r="J724" s="81"/>
      <c r="K724" s="81"/>
      <c r="L724" s="15"/>
      <c r="M724" s="15"/>
      <c r="N724" s="15"/>
      <c r="O724" s="15"/>
      <c r="P724" s="15"/>
      <c r="Q724" s="15"/>
      <c r="R724" s="81"/>
    </row>
    <row r="725" spans="1:18" ht="15" customHeight="1" x14ac:dyDescent="0.25">
      <c r="A725" s="15"/>
      <c r="B725" s="15"/>
      <c r="C725" s="15"/>
      <c r="D725" s="15"/>
      <c r="E725" s="15"/>
      <c r="F725" s="15"/>
      <c r="G725" s="81"/>
      <c r="H725" s="81"/>
      <c r="I725" s="81"/>
      <c r="J725" s="81"/>
      <c r="K725" s="81"/>
      <c r="L725" s="15"/>
      <c r="M725" s="15"/>
      <c r="N725" s="15"/>
      <c r="O725" s="15"/>
      <c r="P725" s="15"/>
      <c r="Q725" s="15"/>
      <c r="R725" s="81"/>
    </row>
    <row r="726" spans="1:18" ht="15" customHeight="1" x14ac:dyDescent="0.25">
      <c r="A726" s="15"/>
      <c r="B726" s="15"/>
      <c r="C726" s="15"/>
      <c r="D726" s="15"/>
      <c r="E726" s="15"/>
      <c r="F726" s="15"/>
      <c r="G726" s="81"/>
      <c r="H726" s="81"/>
      <c r="I726" s="81"/>
      <c r="J726" s="81"/>
      <c r="K726" s="81"/>
      <c r="L726" s="15"/>
      <c r="M726" s="15"/>
      <c r="N726" s="15"/>
      <c r="O726" s="15"/>
      <c r="P726" s="15"/>
      <c r="Q726" s="15"/>
      <c r="R726" s="81"/>
    </row>
    <row r="727" spans="1:18" ht="15" customHeight="1" x14ac:dyDescent="0.25">
      <c r="A727" s="15"/>
      <c r="B727" s="15"/>
      <c r="C727" s="15"/>
      <c r="D727" s="15"/>
      <c r="E727" s="15"/>
      <c r="F727" s="15"/>
      <c r="G727" s="81"/>
      <c r="H727" s="81"/>
      <c r="I727" s="81"/>
      <c r="J727" s="81"/>
      <c r="K727" s="81"/>
      <c r="L727" s="15"/>
      <c r="M727" s="15"/>
      <c r="N727" s="15"/>
      <c r="O727" s="15"/>
      <c r="P727" s="15"/>
      <c r="Q727" s="15"/>
      <c r="R727" s="81"/>
    </row>
    <row r="728" spans="1:18" ht="15" customHeight="1" x14ac:dyDescent="0.25">
      <c r="A728" s="15"/>
      <c r="B728" s="15"/>
      <c r="C728" s="15"/>
      <c r="D728" s="15"/>
      <c r="E728" s="15"/>
      <c r="F728" s="15"/>
      <c r="G728" s="81"/>
      <c r="H728" s="81"/>
      <c r="I728" s="81"/>
      <c r="J728" s="81"/>
      <c r="K728" s="81"/>
      <c r="L728" s="15"/>
      <c r="M728" s="15"/>
      <c r="N728" s="15"/>
      <c r="O728" s="15"/>
      <c r="P728" s="15"/>
      <c r="Q728" s="15"/>
      <c r="R728" s="81"/>
    </row>
    <row r="729" spans="1:18" ht="15" customHeight="1" x14ac:dyDescent="0.25">
      <c r="A729" s="15"/>
      <c r="B729" s="15"/>
      <c r="C729" s="15"/>
      <c r="D729" s="15"/>
      <c r="E729" s="15"/>
      <c r="F729" s="15"/>
      <c r="G729" s="81"/>
      <c r="H729" s="81"/>
      <c r="I729" s="81"/>
      <c r="J729" s="81"/>
      <c r="K729" s="81"/>
      <c r="L729" s="15"/>
      <c r="M729" s="15"/>
      <c r="N729" s="15"/>
      <c r="O729" s="15"/>
      <c r="P729" s="15"/>
      <c r="Q729" s="15"/>
      <c r="R729" s="81"/>
    </row>
    <row r="730" spans="1:18" ht="15" customHeight="1" x14ac:dyDescent="0.25">
      <c r="A730" s="15"/>
      <c r="B730" s="15"/>
      <c r="C730" s="15"/>
      <c r="D730" s="15"/>
      <c r="E730" s="15"/>
      <c r="F730" s="15"/>
      <c r="G730" s="81"/>
      <c r="H730" s="81"/>
      <c r="I730" s="81"/>
      <c r="J730" s="81"/>
      <c r="K730" s="81"/>
      <c r="L730" s="15"/>
      <c r="M730" s="15"/>
      <c r="N730" s="15"/>
      <c r="O730" s="15"/>
      <c r="P730" s="15"/>
      <c r="Q730" s="15"/>
      <c r="R730" s="81"/>
    </row>
    <row r="731" spans="1:18" ht="15" customHeight="1" x14ac:dyDescent="0.25">
      <c r="A731" s="15"/>
      <c r="B731" s="15"/>
      <c r="C731" s="15"/>
      <c r="D731" s="15"/>
      <c r="E731" s="15"/>
      <c r="F731" s="15"/>
      <c r="G731" s="81"/>
      <c r="H731" s="81"/>
      <c r="I731" s="81"/>
      <c r="J731" s="81"/>
      <c r="K731" s="81"/>
      <c r="L731" s="15"/>
      <c r="M731" s="15"/>
      <c r="N731" s="15"/>
      <c r="O731" s="15"/>
      <c r="P731" s="15"/>
      <c r="Q731" s="15"/>
      <c r="R731" s="81"/>
    </row>
    <row r="732" spans="1:18" ht="15" customHeight="1" x14ac:dyDescent="0.25">
      <c r="A732" s="15"/>
      <c r="B732" s="15"/>
      <c r="C732" s="15"/>
      <c r="D732" s="15"/>
      <c r="E732" s="15"/>
      <c r="F732" s="15"/>
      <c r="G732" s="81"/>
      <c r="H732" s="81"/>
      <c r="I732" s="81"/>
      <c r="J732" s="81"/>
      <c r="K732" s="81"/>
      <c r="L732" s="15"/>
      <c r="M732" s="15"/>
      <c r="N732" s="15"/>
      <c r="O732" s="15"/>
      <c r="P732" s="15"/>
      <c r="Q732" s="15"/>
      <c r="R732" s="81"/>
    </row>
    <row r="733" spans="1:18" ht="15" customHeight="1" x14ac:dyDescent="0.25">
      <c r="A733" s="15"/>
      <c r="B733" s="15"/>
      <c r="C733" s="15"/>
      <c r="D733" s="15"/>
      <c r="E733" s="15"/>
      <c r="F733" s="15"/>
      <c r="G733" s="81"/>
      <c r="H733" s="81"/>
      <c r="I733" s="81"/>
      <c r="J733" s="81"/>
      <c r="K733" s="81"/>
      <c r="L733" s="15"/>
      <c r="M733" s="15"/>
      <c r="N733" s="15"/>
      <c r="O733" s="15"/>
      <c r="P733" s="15"/>
      <c r="Q733" s="15"/>
      <c r="R733" s="81"/>
    </row>
    <row r="734" spans="1:18" ht="15" customHeight="1" x14ac:dyDescent="0.25">
      <c r="A734" s="15"/>
      <c r="B734" s="15"/>
      <c r="C734" s="15"/>
      <c r="D734" s="15"/>
      <c r="E734" s="15"/>
      <c r="F734" s="15"/>
      <c r="G734" s="81"/>
      <c r="H734" s="81"/>
      <c r="I734" s="81"/>
      <c r="J734" s="81"/>
      <c r="K734" s="81"/>
      <c r="L734" s="15"/>
      <c r="M734" s="15"/>
      <c r="N734" s="15"/>
      <c r="O734" s="15"/>
      <c r="P734" s="15"/>
      <c r="Q734" s="15"/>
      <c r="R734" s="81"/>
    </row>
    <row r="735" spans="1:18" ht="15" customHeight="1" x14ac:dyDescent="0.25">
      <c r="A735" s="15"/>
      <c r="B735" s="15"/>
      <c r="C735" s="15"/>
      <c r="D735" s="15"/>
      <c r="E735" s="15"/>
      <c r="F735" s="15"/>
      <c r="G735" s="81"/>
      <c r="H735" s="81"/>
      <c r="I735" s="81"/>
      <c r="J735" s="81"/>
      <c r="K735" s="81"/>
      <c r="L735" s="15"/>
      <c r="M735" s="15"/>
      <c r="N735" s="15"/>
      <c r="O735" s="15"/>
      <c r="P735" s="15"/>
      <c r="Q735" s="15"/>
      <c r="R735" s="81"/>
    </row>
    <row r="736" spans="1:18" ht="15" customHeight="1" x14ac:dyDescent="0.25">
      <c r="A736" s="15"/>
      <c r="B736" s="15"/>
      <c r="C736" s="15"/>
      <c r="D736" s="15"/>
      <c r="E736" s="15"/>
      <c r="F736" s="15"/>
      <c r="G736" s="81"/>
      <c r="H736" s="81"/>
      <c r="I736" s="81"/>
      <c r="J736" s="81"/>
      <c r="K736" s="81"/>
      <c r="L736" s="15"/>
      <c r="M736" s="15"/>
      <c r="N736" s="15"/>
      <c r="O736" s="15"/>
      <c r="P736" s="15"/>
      <c r="Q736" s="15"/>
      <c r="R736" s="81"/>
    </row>
    <row r="737" spans="1:18" ht="15" customHeight="1" x14ac:dyDescent="0.25">
      <c r="A737" s="15"/>
      <c r="B737" s="15"/>
      <c r="C737" s="15"/>
      <c r="D737" s="15"/>
      <c r="E737" s="15"/>
      <c r="F737" s="15"/>
      <c r="G737" s="81"/>
      <c r="H737" s="81"/>
      <c r="I737" s="81"/>
      <c r="J737" s="81"/>
      <c r="K737" s="81"/>
      <c r="L737" s="15"/>
      <c r="M737" s="15"/>
      <c r="N737" s="15"/>
      <c r="O737" s="15"/>
      <c r="P737" s="15"/>
      <c r="Q737" s="15"/>
      <c r="R737" s="81"/>
    </row>
    <row r="738" spans="1:18" ht="15" customHeight="1" x14ac:dyDescent="0.25">
      <c r="A738" s="15"/>
      <c r="B738" s="15"/>
      <c r="C738" s="15"/>
      <c r="D738" s="15"/>
      <c r="E738" s="15"/>
      <c r="F738" s="15"/>
      <c r="G738" s="81"/>
      <c r="H738" s="81"/>
      <c r="I738" s="81"/>
      <c r="J738" s="81"/>
      <c r="K738" s="81"/>
      <c r="L738" s="15"/>
      <c r="M738" s="15"/>
      <c r="N738" s="15"/>
      <c r="O738" s="15"/>
      <c r="P738" s="15"/>
      <c r="Q738" s="15"/>
      <c r="R738" s="81"/>
    </row>
    <row r="739" spans="1:18" ht="15" customHeight="1" x14ac:dyDescent="0.25">
      <c r="A739" s="15"/>
      <c r="B739" s="15"/>
      <c r="C739" s="15"/>
      <c r="D739" s="15"/>
      <c r="E739" s="15"/>
      <c r="F739" s="15"/>
      <c r="G739" s="81"/>
      <c r="H739" s="81"/>
      <c r="I739" s="81"/>
      <c r="J739" s="81"/>
      <c r="K739" s="81"/>
      <c r="L739" s="15"/>
      <c r="M739" s="15"/>
      <c r="N739" s="15"/>
      <c r="O739" s="15"/>
      <c r="P739" s="15"/>
      <c r="Q739" s="15"/>
      <c r="R739" s="81"/>
    </row>
    <row r="740" spans="1:18" ht="15" customHeight="1" x14ac:dyDescent="0.25">
      <c r="A740" s="15"/>
      <c r="B740" s="15"/>
      <c r="C740" s="15"/>
      <c r="D740" s="15"/>
      <c r="E740" s="15"/>
      <c r="F740" s="15"/>
      <c r="G740" s="81"/>
      <c r="H740" s="81"/>
      <c r="I740" s="81"/>
      <c r="J740" s="81"/>
      <c r="K740" s="81"/>
      <c r="L740" s="15"/>
      <c r="M740" s="15"/>
      <c r="N740" s="15"/>
      <c r="O740" s="15"/>
      <c r="P740" s="15"/>
      <c r="Q740" s="15"/>
      <c r="R740" s="81"/>
    </row>
    <row r="741" spans="1:18" ht="15" customHeight="1" x14ac:dyDescent="0.25">
      <c r="A741" s="15"/>
      <c r="B741" s="15"/>
      <c r="C741" s="15"/>
      <c r="D741" s="15"/>
      <c r="E741" s="15"/>
      <c r="F741" s="15"/>
      <c r="G741" s="81"/>
      <c r="H741" s="81"/>
      <c r="I741" s="81"/>
      <c r="J741" s="81"/>
      <c r="K741" s="81"/>
      <c r="L741" s="15"/>
      <c r="M741" s="15"/>
      <c r="N741" s="15"/>
      <c r="O741" s="15"/>
      <c r="P741" s="15"/>
      <c r="Q741" s="15"/>
      <c r="R741" s="81"/>
    </row>
    <row r="742" spans="1:18" ht="15" customHeight="1" x14ac:dyDescent="0.25">
      <c r="A742" s="15"/>
      <c r="B742" s="15"/>
      <c r="C742" s="15"/>
      <c r="D742" s="15"/>
      <c r="E742" s="15"/>
      <c r="F742" s="15"/>
      <c r="G742" s="81"/>
      <c r="H742" s="81"/>
      <c r="I742" s="81"/>
      <c r="J742" s="81"/>
      <c r="K742" s="81"/>
      <c r="L742" s="15"/>
      <c r="M742" s="15"/>
      <c r="N742" s="15"/>
      <c r="O742" s="15"/>
      <c r="P742" s="15"/>
      <c r="Q742" s="15"/>
      <c r="R742" s="81"/>
    </row>
    <row r="743" spans="1:18" ht="15" customHeight="1" x14ac:dyDescent="0.25">
      <c r="A743" s="15"/>
      <c r="B743" s="15"/>
      <c r="C743" s="15"/>
      <c r="D743" s="15"/>
      <c r="E743" s="15"/>
      <c r="F743" s="15"/>
      <c r="G743" s="81"/>
      <c r="H743" s="81"/>
      <c r="I743" s="81"/>
      <c r="J743" s="81"/>
      <c r="K743" s="81"/>
      <c r="L743" s="15"/>
      <c r="M743" s="15"/>
      <c r="N743" s="15"/>
      <c r="O743" s="15"/>
      <c r="P743" s="15"/>
      <c r="Q743" s="15"/>
      <c r="R743" s="81"/>
    </row>
    <row r="744" spans="1:18" ht="15" customHeight="1" x14ac:dyDescent="0.25">
      <c r="A744" s="15"/>
      <c r="B744" s="15"/>
      <c r="C744" s="15"/>
      <c r="D744" s="15"/>
      <c r="E744" s="15"/>
      <c r="F744" s="15"/>
      <c r="G744" s="81"/>
      <c r="H744" s="81"/>
      <c r="I744" s="81"/>
      <c r="J744" s="81"/>
      <c r="K744" s="81"/>
      <c r="L744" s="15"/>
      <c r="M744" s="15"/>
      <c r="N744" s="15"/>
      <c r="O744" s="15"/>
      <c r="P744" s="15"/>
      <c r="Q744" s="15"/>
      <c r="R744" s="81"/>
    </row>
    <row r="745" spans="1:18" ht="15" customHeight="1" x14ac:dyDescent="0.25">
      <c r="A745" s="15"/>
      <c r="B745" s="15"/>
      <c r="C745" s="15"/>
      <c r="D745" s="15"/>
      <c r="E745" s="15"/>
      <c r="F745" s="15"/>
      <c r="G745" s="81"/>
      <c r="H745" s="81"/>
      <c r="I745" s="81"/>
      <c r="J745" s="81"/>
      <c r="K745" s="81"/>
      <c r="L745" s="15"/>
      <c r="M745" s="15"/>
      <c r="N745" s="15"/>
      <c r="O745" s="15"/>
      <c r="P745" s="15"/>
      <c r="Q745" s="15"/>
      <c r="R745" s="81"/>
    </row>
    <row r="746" spans="1:18" ht="15" customHeight="1" x14ac:dyDescent="0.25">
      <c r="A746" s="15"/>
      <c r="B746" s="15"/>
      <c r="C746" s="15"/>
      <c r="D746" s="15"/>
      <c r="E746" s="15"/>
      <c r="F746" s="15"/>
      <c r="G746" s="81"/>
      <c r="H746" s="81"/>
      <c r="I746" s="81"/>
      <c r="J746" s="81"/>
      <c r="K746" s="81"/>
      <c r="L746" s="15"/>
      <c r="M746" s="15"/>
      <c r="N746" s="15"/>
      <c r="O746" s="15"/>
      <c r="P746" s="15"/>
      <c r="Q746" s="15"/>
      <c r="R746" s="81"/>
    </row>
    <row r="747" spans="1:18" ht="15" customHeight="1" x14ac:dyDescent="0.25">
      <c r="A747" s="15"/>
      <c r="B747" s="15"/>
      <c r="C747" s="15"/>
      <c r="D747" s="15"/>
      <c r="E747" s="15"/>
      <c r="F747" s="15"/>
      <c r="G747" s="81"/>
      <c r="H747" s="81"/>
      <c r="I747" s="81"/>
      <c r="J747" s="81"/>
      <c r="K747" s="81"/>
      <c r="L747" s="15"/>
      <c r="M747" s="15"/>
      <c r="N747" s="15"/>
      <c r="O747" s="15"/>
      <c r="P747" s="15"/>
      <c r="Q747" s="15"/>
      <c r="R747" s="81"/>
    </row>
    <row r="748" spans="1:18" ht="15" customHeight="1" x14ac:dyDescent="0.25">
      <c r="A748" s="15"/>
      <c r="B748" s="15"/>
      <c r="C748" s="15"/>
      <c r="D748" s="15"/>
      <c r="E748" s="15"/>
      <c r="F748" s="15"/>
      <c r="G748" s="81"/>
      <c r="H748" s="81"/>
      <c r="I748" s="81"/>
      <c r="J748" s="81"/>
      <c r="K748" s="81"/>
      <c r="L748" s="15"/>
      <c r="M748" s="15"/>
      <c r="N748" s="15"/>
      <c r="O748" s="15"/>
      <c r="P748" s="15"/>
      <c r="Q748" s="15"/>
      <c r="R748" s="81"/>
    </row>
    <row r="749" spans="1:18" ht="15" customHeight="1" x14ac:dyDescent="0.25">
      <c r="A749" s="15"/>
      <c r="B749" s="15"/>
      <c r="C749" s="15"/>
      <c r="D749" s="15"/>
      <c r="E749" s="15"/>
      <c r="F749" s="15"/>
      <c r="G749" s="81"/>
      <c r="H749" s="81"/>
      <c r="I749" s="81"/>
      <c r="J749" s="81"/>
      <c r="K749" s="81"/>
      <c r="L749" s="15"/>
      <c r="M749" s="15"/>
      <c r="N749" s="15"/>
      <c r="O749" s="15"/>
      <c r="P749" s="15"/>
      <c r="Q749" s="15"/>
      <c r="R749" s="81"/>
    </row>
    <row r="750" spans="1:18" ht="15" customHeight="1" x14ac:dyDescent="0.25">
      <c r="A750" s="15"/>
      <c r="B750" s="15"/>
      <c r="C750" s="15"/>
      <c r="D750" s="15"/>
      <c r="E750" s="15"/>
      <c r="F750" s="15"/>
      <c r="G750" s="81"/>
      <c r="H750" s="81"/>
      <c r="I750" s="81"/>
      <c r="J750" s="81"/>
      <c r="K750" s="81"/>
      <c r="L750" s="15"/>
      <c r="M750" s="15"/>
      <c r="N750" s="15"/>
      <c r="O750" s="15"/>
      <c r="P750" s="15"/>
      <c r="Q750" s="15"/>
      <c r="R750" s="81"/>
    </row>
    <row r="751" spans="1:18" ht="15" customHeight="1" x14ac:dyDescent="0.25">
      <c r="A751" s="15"/>
      <c r="B751" s="15"/>
      <c r="C751" s="15"/>
      <c r="D751" s="15"/>
      <c r="E751" s="15"/>
      <c r="F751" s="15"/>
      <c r="G751" s="81"/>
      <c r="H751" s="81"/>
      <c r="I751" s="81"/>
      <c r="J751" s="81"/>
      <c r="K751" s="81"/>
      <c r="L751" s="15"/>
      <c r="M751" s="15"/>
      <c r="N751" s="15"/>
      <c r="O751" s="15"/>
      <c r="P751" s="15"/>
      <c r="Q751" s="15"/>
      <c r="R751" s="81"/>
    </row>
    <row r="752" spans="1:18" ht="15" customHeight="1" x14ac:dyDescent="0.25">
      <c r="A752" s="15"/>
      <c r="B752" s="15"/>
      <c r="C752" s="15"/>
      <c r="D752" s="15"/>
      <c r="E752" s="15"/>
      <c r="F752" s="15"/>
      <c r="G752" s="81"/>
      <c r="H752" s="81"/>
      <c r="I752" s="81"/>
      <c r="J752" s="81"/>
      <c r="K752" s="81"/>
      <c r="L752" s="15"/>
      <c r="M752" s="15"/>
      <c r="N752" s="15"/>
      <c r="O752" s="15"/>
      <c r="P752" s="15"/>
      <c r="Q752" s="15"/>
      <c r="R752" s="81"/>
    </row>
    <row r="753" spans="1:18" ht="15" customHeight="1" x14ac:dyDescent="0.25">
      <c r="A753" s="15"/>
      <c r="B753" s="15"/>
      <c r="C753" s="15"/>
      <c r="D753" s="15"/>
      <c r="E753" s="15"/>
      <c r="F753" s="15"/>
      <c r="G753" s="81"/>
      <c r="H753" s="81"/>
      <c r="I753" s="81"/>
      <c r="J753" s="81"/>
      <c r="K753" s="81"/>
      <c r="L753" s="15"/>
      <c r="M753" s="15"/>
      <c r="N753" s="15"/>
      <c r="O753" s="15"/>
      <c r="P753" s="15"/>
      <c r="Q753" s="15"/>
      <c r="R753" s="81"/>
    </row>
    <row r="754" spans="1:18" ht="15" customHeight="1" x14ac:dyDescent="0.25">
      <c r="A754" s="15"/>
      <c r="B754" s="15"/>
      <c r="C754" s="15"/>
      <c r="D754" s="15"/>
      <c r="E754" s="15"/>
      <c r="F754" s="15"/>
      <c r="G754" s="81"/>
      <c r="H754" s="81"/>
      <c r="I754" s="81"/>
      <c r="J754" s="81"/>
      <c r="K754" s="81"/>
      <c r="L754" s="15"/>
      <c r="M754" s="15"/>
      <c r="N754" s="15"/>
      <c r="O754" s="15"/>
      <c r="P754" s="15"/>
      <c r="Q754" s="15"/>
      <c r="R754" s="81"/>
    </row>
    <row r="755" spans="1:18" ht="15" customHeight="1" x14ac:dyDescent="0.25">
      <c r="A755" s="15"/>
      <c r="B755" s="15"/>
      <c r="C755" s="15"/>
      <c r="D755" s="15"/>
      <c r="E755" s="15"/>
      <c r="F755" s="15"/>
      <c r="G755" s="81"/>
      <c r="H755" s="81"/>
      <c r="I755" s="81"/>
      <c r="J755" s="81"/>
      <c r="K755" s="81"/>
      <c r="L755" s="15"/>
      <c r="M755" s="15"/>
      <c r="N755" s="15"/>
      <c r="O755" s="15"/>
      <c r="P755" s="15"/>
      <c r="Q755" s="15"/>
      <c r="R755" s="81"/>
    </row>
    <row r="756" spans="1:18" ht="15" customHeight="1" x14ac:dyDescent="0.25">
      <c r="A756" s="15"/>
      <c r="B756" s="15"/>
      <c r="C756" s="15"/>
      <c r="D756" s="15"/>
      <c r="E756" s="15"/>
      <c r="F756" s="15"/>
      <c r="G756" s="81"/>
      <c r="H756" s="81"/>
      <c r="I756" s="81"/>
      <c r="J756" s="81"/>
      <c r="K756" s="81"/>
      <c r="L756" s="15"/>
      <c r="M756" s="15"/>
      <c r="N756" s="15"/>
      <c r="O756" s="15"/>
      <c r="P756" s="15"/>
      <c r="Q756" s="15"/>
      <c r="R756" s="81"/>
    </row>
    <row r="757" spans="1:18" ht="15" customHeight="1" x14ac:dyDescent="0.25">
      <c r="A757" s="15"/>
      <c r="B757" s="15"/>
      <c r="C757" s="15"/>
      <c r="D757" s="15"/>
      <c r="E757" s="15"/>
      <c r="F757" s="15"/>
      <c r="G757" s="81"/>
      <c r="H757" s="81"/>
      <c r="I757" s="81"/>
      <c r="J757" s="81"/>
      <c r="K757" s="81"/>
      <c r="L757" s="15"/>
      <c r="M757" s="15"/>
      <c r="N757" s="15"/>
      <c r="O757" s="15"/>
      <c r="P757" s="15"/>
      <c r="Q757" s="15"/>
      <c r="R757" s="81"/>
    </row>
    <row r="758" spans="1:18" ht="15" customHeight="1" x14ac:dyDescent="0.25">
      <c r="A758" s="15"/>
      <c r="B758" s="15"/>
      <c r="C758" s="15"/>
      <c r="D758" s="15"/>
      <c r="E758" s="15"/>
      <c r="F758" s="15"/>
      <c r="G758" s="81"/>
      <c r="H758" s="81"/>
      <c r="I758" s="81"/>
      <c r="J758" s="81"/>
      <c r="K758" s="81"/>
      <c r="L758" s="15"/>
      <c r="M758" s="15"/>
      <c r="N758" s="15"/>
      <c r="O758" s="15"/>
      <c r="P758" s="15"/>
      <c r="Q758" s="15"/>
      <c r="R758" s="81"/>
    </row>
    <row r="759" spans="1:18" ht="15" customHeight="1" x14ac:dyDescent="0.25">
      <c r="A759" s="15"/>
      <c r="B759" s="15"/>
      <c r="C759" s="15"/>
      <c r="D759" s="15"/>
      <c r="E759" s="15"/>
      <c r="F759" s="15"/>
      <c r="G759" s="81"/>
      <c r="H759" s="81"/>
      <c r="I759" s="81"/>
      <c r="J759" s="81"/>
      <c r="K759" s="81"/>
      <c r="L759" s="15"/>
      <c r="M759" s="15"/>
      <c r="N759" s="15"/>
      <c r="O759" s="15"/>
      <c r="P759" s="15"/>
      <c r="Q759" s="15"/>
      <c r="R759" s="81"/>
    </row>
    <row r="760" spans="1:18" ht="15" customHeight="1" x14ac:dyDescent="0.25">
      <c r="A760" s="15"/>
      <c r="B760" s="15"/>
      <c r="C760" s="15"/>
      <c r="D760" s="15"/>
      <c r="E760" s="15"/>
      <c r="F760" s="15"/>
      <c r="G760" s="81"/>
      <c r="H760" s="81"/>
      <c r="I760" s="81"/>
      <c r="J760" s="81"/>
      <c r="K760" s="81"/>
      <c r="L760" s="15"/>
      <c r="M760" s="15"/>
      <c r="N760" s="15"/>
      <c r="O760" s="15"/>
      <c r="P760" s="15"/>
      <c r="Q760" s="15"/>
      <c r="R760" s="81"/>
    </row>
    <row r="761" spans="1:18" ht="15" customHeight="1" x14ac:dyDescent="0.25">
      <c r="A761" s="15"/>
      <c r="B761" s="15"/>
      <c r="C761" s="15"/>
      <c r="D761" s="15"/>
      <c r="E761" s="15"/>
      <c r="F761" s="15"/>
      <c r="G761" s="81"/>
      <c r="H761" s="81"/>
      <c r="I761" s="81"/>
      <c r="J761" s="81"/>
      <c r="K761" s="81"/>
      <c r="L761" s="15"/>
      <c r="M761" s="15"/>
      <c r="N761" s="15"/>
      <c r="O761" s="15"/>
      <c r="P761" s="15"/>
      <c r="Q761" s="15"/>
      <c r="R761" s="81"/>
    </row>
    <row r="762" spans="1:18" ht="15" customHeight="1" x14ac:dyDescent="0.25">
      <c r="A762" s="15"/>
      <c r="B762" s="15"/>
      <c r="C762" s="15"/>
      <c r="D762" s="15"/>
      <c r="E762" s="15"/>
      <c r="F762" s="15"/>
      <c r="G762" s="81"/>
      <c r="H762" s="81"/>
      <c r="I762" s="81"/>
      <c r="J762" s="81"/>
      <c r="K762" s="81"/>
      <c r="L762" s="15"/>
      <c r="M762" s="15"/>
      <c r="N762" s="15"/>
      <c r="O762" s="15"/>
      <c r="P762" s="15"/>
      <c r="Q762" s="15"/>
      <c r="R762" s="81"/>
    </row>
    <row r="763" spans="1:18" ht="15" customHeight="1" x14ac:dyDescent="0.25">
      <c r="A763" s="15"/>
      <c r="B763" s="15"/>
      <c r="C763" s="15"/>
      <c r="D763" s="15"/>
      <c r="E763" s="15"/>
      <c r="F763" s="15"/>
      <c r="G763" s="81"/>
      <c r="H763" s="81"/>
      <c r="I763" s="81"/>
      <c r="J763" s="81"/>
      <c r="K763" s="81"/>
      <c r="L763" s="15"/>
      <c r="M763" s="15"/>
      <c r="N763" s="15"/>
      <c r="O763" s="15"/>
      <c r="P763" s="15"/>
      <c r="Q763" s="15"/>
      <c r="R763" s="81"/>
    </row>
    <row r="764" spans="1:18" ht="15" customHeight="1" x14ac:dyDescent="0.25">
      <c r="A764" s="15"/>
      <c r="B764" s="15"/>
      <c r="C764" s="15"/>
      <c r="D764" s="15"/>
      <c r="E764" s="15"/>
      <c r="F764" s="15"/>
      <c r="G764" s="81"/>
      <c r="H764" s="81"/>
      <c r="I764" s="81"/>
      <c r="J764" s="81"/>
      <c r="K764" s="81"/>
      <c r="L764" s="15"/>
      <c r="M764" s="15"/>
      <c r="N764" s="15"/>
      <c r="O764" s="15"/>
      <c r="P764" s="15"/>
      <c r="Q764" s="15"/>
      <c r="R764" s="81"/>
    </row>
    <row r="765" spans="1:18" ht="15" customHeight="1" x14ac:dyDescent="0.25">
      <c r="A765" s="15"/>
      <c r="B765" s="15"/>
      <c r="C765" s="15"/>
      <c r="D765" s="15"/>
      <c r="E765" s="15"/>
      <c r="F765" s="15"/>
      <c r="G765" s="81"/>
      <c r="H765" s="81"/>
      <c r="I765" s="81"/>
      <c r="J765" s="81"/>
      <c r="K765" s="81"/>
      <c r="L765" s="15"/>
      <c r="M765" s="15"/>
      <c r="N765" s="15"/>
      <c r="O765" s="15"/>
      <c r="P765" s="15"/>
      <c r="Q765" s="15"/>
      <c r="R765" s="81"/>
    </row>
    <row r="766" spans="1:18" ht="15" customHeight="1" x14ac:dyDescent="0.25">
      <c r="A766" s="15"/>
      <c r="B766" s="15"/>
      <c r="C766" s="15"/>
      <c r="D766" s="15"/>
      <c r="E766" s="15"/>
      <c r="F766" s="15"/>
      <c r="G766" s="81"/>
      <c r="H766" s="81"/>
      <c r="I766" s="81"/>
      <c r="J766" s="81"/>
      <c r="K766" s="81"/>
      <c r="L766" s="15"/>
      <c r="M766" s="15"/>
      <c r="N766" s="15"/>
      <c r="O766" s="15"/>
      <c r="P766" s="15"/>
      <c r="Q766" s="15"/>
      <c r="R766" s="81"/>
    </row>
    <row r="767" spans="1:18" ht="15" customHeight="1" x14ac:dyDescent="0.25">
      <c r="A767" s="15"/>
      <c r="B767" s="15"/>
      <c r="C767" s="15"/>
      <c r="D767" s="15"/>
      <c r="E767" s="15"/>
      <c r="F767" s="15"/>
      <c r="G767" s="81"/>
      <c r="H767" s="81"/>
      <c r="I767" s="81"/>
      <c r="J767" s="81"/>
      <c r="K767" s="81"/>
      <c r="L767" s="15"/>
      <c r="M767" s="15"/>
      <c r="N767" s="15"/>
      <c r="O767" s="15"/>
      <c r="P767" s="15"/>
      <c r="Q767" s="15"/>
      <c r="R767" s="81"/>
    </row>
    <row r="768" spans="1:18" ht="15" customHeight="1" x14ac:dyDescent="0.25">
      <c r="A768" s="15"/>
      <c r="B768" s="15"/>
      <c r="C768" s="15"/>
      <c r="D768" s="15"/>
      <c r="E768" s="15"/>
      <c r="F768" s="15"/>
      <c r="G768" s="81"/>
      <c r="H768" s="81"/>
      <c r="I768" s="81"/>
      <c r="J768" s="81"/>
      <c r="K768" s="81"/>
      <c r="L768" s="15"/>
      <c r="M768" s="15"/>
      <c r="N768" s="15"/>
      <c r="O768" s="15"/>
      <c r="P768" s="15"/>
      <c r="Q768" s="15"/>
      <c r="R768" s="81"/>
    </row>
    <row r="769" spans="1:18" ht="15" customHeight="1" x14ac:dyDescent="0.25">
      <c r="A769" s="15"/>
      <c r="B769" s="15"/>
      <c r="C769" s="15"/>
      <c r="D769" s="15"/>
      <c r="E769" s="15"/>
      <c r="F769" s="15"/>
      <c r="G769" s="81"/>
      <c r="H769" s="81"/>
      <c r="I769" s="81"/>
      <c r="J769" s="81"/>
      <c r="K769" s="81"/>
      <c r="L769" s="15"/>
      <c r="M769" s="15"/>
      <c r="N769" s="15"/>
      <c r="O769" s="15"/>
      <c r="P769" s="15"/>
      <c r="Q769" s="15"/>
      <c r="R769" s="81"/>
    </row>
    <row r="770" spans="1:18" ht="15" customHeight="1" x14ac:dyDescent="0.25">
      <c r="A770" s="15"/>
      <c r="B770" s="15"/>
      <c r="C770" s="15"/>
      <c r="D770" s="15"/>
      <c r="E770" s="15"/>
      <c r="F770" s="15"/>
      <c r="G770" s="81"/>
      <c r="H770" s="81"/>
      <c r="I770" s="81"/>
      <c r="J770" s="81"/>
      <c r="K770" s="81"/>
      <c r="L770" s="15"/>
      <c r="M770" s="15"/>
      <c r="N770" s="15"/>
      <c r="O770" s="15"/>
      <c r="P770" s="15"/>
      <c r="Q770" s="15"/>
      <c r="R770" s="81"/>
    </row>
    <row r="771" spans="1:18" ht="15" customHeight="1" x14ac:dyDescent="0.25">
      <c r="A771" s="15"/>
      <c r="B771" s="15"/>
      <c r="C771" s="15"/>
      <c r="D771" s="15"/>
      <c r="E771" s="15"/>
      <c r="F771" s="15"/>
      <c r="G771" s="81"/>
      <c r="H771" s="81"/>
      <c r="I771" s="81"/>
      <c r="J771" s="81"/>
      <c r="K771" s="81"/>
      <c r="L771" s="15"/>
      <c r="M771" s="15"/>
      <c r="N771" s="15"/>
      <c r="O771" s="15"/>
      <c r="P771" s="15"/>
      <c r="Q771" s="15"/>
      <c r="R771" s="81"/>
    </row>
    <row r="772" spans="1:18" ht="15" customHeight="1" x14ac:dyDescent="0.25">
      <c r="A772" s="15"/>
      <c r="B772" s="15"/>
      <c r="C772" s="15"/>
      <c r="D772" s="15"/>
      <c r="E772" s="15"/>
      <c r="F772" s="15"/>
      <c r="G772" s="81"/>
      <c r="H772" s="81"/>
      <c r="I772" s="81"/>
      <c r="J772" s="81"/>
      <c r="K772" s="81"/>
      <c r="L772" s="15"/>
      <c r="M772" s="15"/>
      <c r="N772" s="15"/>
      <c r="O772" s="15"/>
      <c r="P772" s="15"/>
      <c r="Q772" s="15"/>
      <c r="R772" s="81"/>
    </row>
    <row r="773" spans="1:18" ht="15" customHeight="1" x14ac:dyDescent="0.25">
      <c r="A773" s="15"/>
      <c r="B773" s="15"/>
      <c r="C773" s="15"/>
      <c r="D773" s="15"/>
      <c r="E773" s="15"/>
      <c r="F773" s="15"/>
      <c r="G773" s="81"/>
      <c r="H773" s="81"/>
      <c r="I773" s="81"/>
      <c r="J773" s="81"/>
      <c r="K773" s="81"/>
      <c r="L773" s="15"/>
      <c r="M773" s="15"/>
      <c r="N773" s="15"/>
      <c r="O773" s="15"/>
      <c r="P773" s="15"/>
      <c r="Q773" s="15"/>
      <c r="R773" s="81"/>
    </row>
    <row r="774" spans="1:18" ht="15" customHeight="1" x14ac:dyDescent="0.25">
      <c r="A774" s="15"/>
      <c r="B774" s="15"/>
      <c r="C774" s="15"/>
      <c r="D774" s="15"/>
      <c r="E774" s="15"/>
      <c r="F774" s="15"/>
      <c r="G774" s="81"/>
      <c r="H774" s="81"/>
      <c r="I774" s="81"/>
      <c r="J774" s="81"/>
      <c r="K774" s="81"/>
      <c r="L774" s="15"/>
      <c r="M774" s="15"/>
      <c r="N774" s="15"/>
      <c r="O774" s="15"/>
      <c r="P774" s="15"/>
      <c r="Q774" s="15"/>
      <c r="R774" s="81"/>
    </row>
    <row r="775" spans="1:18" ht="15" customHeight="1" x14ac:dyDescent="0.25">
      <c r="A775" s="15"/>
      <c r="B775" s="15"/>
      <c r="C775" s="15"/>
      <c r="D775" s="15"/>
      <c r="E775" s="15"/>
      <c r="F775" s="15"/>
      <c r="G775" s="81"/>
      <c r="H775" s="81"/>
      <c r="I775" s="81"/>
      <c r="J775" s="81"/>
      <c r="K775" s="81"/>
      <c r="L775" s="15"/>
      <c r="M775" s="15"/>
      <c r="N775" s="15"/>
      <c r="O775" s="15"/>
      <c r="P775" s="15"/>
      <c r="Q775" s="15"/>
      <c r="R775" s="81"/>
    </row>
    <row r="776" spans="1:18" ht="15" customHeight="1" x14ac:dyDescent="0.25">
      <c r="A776" s="15"/>
      <c r="B776" s="15"/>
      <c r="C776" s="15"/>
      <c r="D776" s="15"/>
      <c r="E776" s="15"/>
      <c r="F776" s="15"/>
      <c r="G776" s="81"/>
      <c r="H776" s="81"/>
      <c r="I776" s="81"/>
      <c r="J776" s="81"/>
      <c r="K776" s="81"/>
      <c r="L776" s="15"/>
      <c r="M776" s="15"/>
      <c r="N776" s="15"/>
      <c r="O776" s="15"/>
      <c r="P776" s="15"/>
      <c r="Q776" s="15"/>
      <c r="R776" s="81"/>
    </row>
    <row r="777" spans="1:18" ht="15" customHeight="1" x14ac:dyDescent="0.25">
      <c r="A777" s="15"/>
      <c r="B777" s="15"/>
      <c r="C777" s="15"/>
      <c r="D777" s="15"/>
      <c r="E777" s="15"/>
      <c r="F777" s="15"/>
      <c r="G777" s="81"/>
      <c r="H777" s="81"/>
      <c r="I777" s="81"/>
      <c r="J777" s="81"/>
      <c r="K777" s="81"/>
      <c r="L777" s="15"/>
      <c r="M777" s="15"/>
      <c r="N777" s="15"/>
      <c r="O777" s="15"/>
      <c r="P777" s="15"/>
      <c r="Q777" s="15"/>
      <c r="R777" s="81"/>
    </row>
    <row r="778" spans="1:18" ht="15" customHeight="1" x14ac:dyDescent="0.25">
      <c r="A778" s="15"/>
      <c r="B778" s="15"/>
      <c r="C778" s="15"/>
      <c r="D778" s="15"/>
      <c r="E778" s="15"/>
      <c r="F778" s="15"/>
      <c r="G778" s="81"/>
      <c r="H778" s="81"/>
      <c r="I778" s="81"/>
      <c r="J778" s="81"/>
      <c r="K778" s="81"/>
      <c r="L778" s="15"/>
      <c r="M778" s="15"/>
      <c r="N778" s="15"/>
      <c r="O778" s="15"/>
      <c r="P778" s="15"/>
      <c r="Q778" s="15"/>
      <c r="R778" s="81"/>
    </row>
    <row r="779" spans="1:18" ht="15" customHeight="1" x14ac:dyDescent="0.25">
      <c r="A779" s="15"/>
      <c r="B779" s="15"/>
      <c r="C779" s="15"/>
      <c r="D779" s="15"/>
      <c r="E779" s="15"/>
      <c r="F779" s="15"/>
      <c r="G779" s="81"/>
      <c r="H779" s="81"/>
      <c r="I779" s="81"/>
      <c r="J779" s="81"/>
      <c r="K779" s="81"/>
      <c r="L779" s="15"/>
      <c r="M779" s="15"/>
      <c r="N779" s="15"/>
      <c r="O779" s="15"/>
      <c r="P779" s="15"/>
      <c r="Q779" s="15"/>
      <c r="R779" s="81"/>
    </row>
    <row r="780" spans="1:18" ht="15" customHeight="1" x14ac:dyDescent="0.25">
      <c r="A780" s="15"/>
      <c r="B780" s="15"/>
      <c r="C780" s="15"/>
      <c r="D780" s="15"/>
      <c r="E780" s="15"/>
      <c r="F780" s="15"/>
      <c r="G780" s="81"/>
      <c r="H780" s="81"/>
      <c r="I780" s="81"/>
      <c r="J780" s="81"/>
      <c r="K780" s="81"/>
      <c r="L780" s="15"/>
      <c r="M780" s="15"/>
      <c r="N780" s="15"/>
      <c r="O780" s="15"/>
      <c r="P780" s="15"/>
      <c r="Q780" s="15"/>
      <c r="R780" s="81"/>
    </row>
    <row r="781" spans="1:18" ht="15" customHeight="1" x14ac:dyDescent="0.25">
      <c r="A781" s="15"/>
      <c r="B781" s="15"/>
      <c r="C781" s="15"/>
      <c r="D781" s="15"/>
      <c r="E781" s="15"/>
      <c r="F781" s="15"/>
      <c r="G781" s="81"/>
      <c r="H781" s="81"/>
      <c r="I781" s="81"/>
      <c r="J781" s="81"/>
      <c r="K781" s="81"/>
      <c r="L781" s="15"/>
      <c r="M781" s="15"/>
      <c r="N781" s="15"/>
      <c r="O781" s="15"/>
      <c r="P781" s="15"/>
      <c r="Q781" s="15"/>
      <c r="R781" s="81"/>
    </row>
    <row r="782" spans="1:18" ht="15" customHeight="1" x14ac:dyDescent="0.25">
      <c r="A782" s="15"/>
      <c r="B782" s="15"/>
      <c r="C782" s="15"/>
      <c r="D782" s="15"/>
      <c r="E782" s="15"/>
      <c r="F782" s="15"/>
      <c r="G782" s="81"/>
      <c r="H782" s="81"/>
      <c r="I782" s="81"/>
      <c r="J782" s="81"/>
      <c r="K782" s="81"/>
      <c r="L782" s="15"/>
      <c r="M782" s="15"/>
      <c r="N782" s="15"/>
      <c r="O782" s="15"/>
      <c r="P782" s="15"/>
      <c r="Q782" s="15"/>
      <c r="R782" s="81"/>
    </row>
    <row r="783" spans="1:18" ht="15" customHeight="1" x14ac:dyDescent="0.25">
      <c r="A783" s="15"/>
      <c r="B783" s="15"/>
      <c r="C783" s="15"/>
      <c r="D783" s="15"/>
      <c r="E783" s="15"/>
      <c r="F783" s="15"/>
      <c r="G783" s="81"/>
      <c r="H783" s="81"/>
      <c r="I783" s="81"/>
      <c r="J783" s="81"/>
      <c r="K783" s="81"/>
      <c r="L783" s="15"/>
      <c r="M783" s="15"/>
      <c r="N783" s="15"/>
      <c r="O783" s="15"/>
      <c r="P783" s="15"/>
      <c r="Q783" s="15"/>
      <c r="R783" s="81"/>
    </row>
    <row r="784" spans="1:18" ht="15" customHeight="1" x14ac:dyDescent="0.25">
      <c r="A784" s="15"/>
      <c r="B784" s="15"/>
      <c r="C784" s="15"/>
      <c r="D784" s="15"/>
      <c r="E784" s="15"/>
      <c r="F784" s="15"/>
      <c r="G784" s="81"/>
      <c r="H784" s="81"/>
      <c r="I784" s="81"/>
      <c r="J784" s="81"/>
      <c r="K784" s="81"/>
      <c r="L784" s="15"/>
      <c r="M784" s="15"/>
      <c r="N784" s="15"/>
      <c r="O784" s="15"/>
      <c r="P784" s="15"/>
      <c r="Q784" s="15"/>
      <c r="R784" s="81"/>
    </row>
    <row r="785" spans="1:18" ht="15" customHeight="1" x14ac:dyDescent="0.25">
      <c r="A785" s="15"/>
      <c r="B785" s="15"/>
      <c r="C785" s="15"/>
      <c r="D785" s="15"/>
      <c r="E785" s="15"/>
      <c r="F785" s="15"/>
      <c r="G785" s="81"/>
      <c r="H785" s="81"/>
      <c r="I785" s="81"/>
      <c r="J785" s="81"/>
      <c r="K785" s="81"/>
      <c r="L785" s="15"/>
      <c r="M785" s="15"/>
      <c r="N785" s="15"/>
      <c r="O785" s="15"/>
      <c r="P785" s="15"/>
      <c r="Q785" s="15"/>
      <c r="R785" s="81"/>
    </row>
    <row r="786" spans="1:18" ht="15" customHeight="1" x14ac:dyDescent="0.25">
      <c r="A786" s="15"/>
      <c r="B786" s="15"/>
      <c r="C786" s="15"/>
      <c r="D786" s="15"/>
      <c r="E786" s="15"/>
      <c r="F786" s="15"/>
      <c r="G786" s="81"/>
      <c r="H786" s="81"/>
      <c r="I786" s="81"/>
      <c r="J786" s="81"/>
      <c r="K786" s="81"/>
      <c r="L786" s="15"/>
      <c r="M786" s="15"/>
      <c r="N786" s="15"/>
      <c r="O786" s="15"/>
      <c r="P786" s="15"/>
      <c r="Q786" s="15"/>
      <c r="R786" s="81"/>
    </row>
    <row r="787" spans="1:18" ht="15" customHeight="1" x14ac:dyDescent="0.25">
      <c r="A787" s="15"/>
      <c r="B787" s="15"/>
      <c r="C787" s="15"/>
      <c r="D787" s="15"/>
      <c r="E787" s="15"/>
      <c r="F787" s="15"/>
      <c r="G787" s="81"/>
      <c r="H787" s="81"/>
      <c r="I787" s="81"/>
      <c r="J787" s="81"/>
      <c r="K787" s="81"/>
      <c r="L787" s="15"/>
      <c r="M787" s="15"/>
      <c r="N787" s="15"/>
      <c r="O787" s="15"/>
      <c r="P787" s="15"/>
      <c r="Q787" s="15"/>
      <c r="R787" s="81"/>
    </row>
    <row r="788" spans="1:18" ht="15" customHeight="1" x14ac:dyDescent="0.25">
      <c r="A788" s="15"/>
      <c r="B788" s="15"/>
      <c r="C788" s="15"/>
      <c r="D788" s="15"/>
      <c r="E788" s="15"/>
      <c r="F788" s="15"/>
      <c r="G788" s="81"/>
      <c r="H788" s="81"/>
      <c r="I788" s="81"/>
      <c r="J788" s="81"/>
      <c r="K788" s="81"/>
      <c r="L788" s="15"/>
      <c r="M788" s="15"/>
      <c r="N788" s="15"/>
      <c r="O788" s="15"/>
      <c r="P788" s="15"/>
      <c r="Q788" s="15"/>
      <c r="R788" s="81"/>
    </row>
    <row r="789" spans="1:18" ht="15" customHeight="1" x14ac:dyDescent="0.25">
      <c r="A789" s="15"/>
      <c r="B789" s="15"/>
      <c r="C789" s="15"/>
      <c r="D789" s="15"/>
      <c r="E789" s="15"/>
      <c r="F789" s="15"/>
      <c r="G789" s="81"/>
      <c r="H789" s="81"/>
      <c r="I789" s="81"/>
      <c r="J789" s="81"/>
      <c r="K789" s="81"/>
      <c r="L789" s="15"/>
      <c r="M789" s="15"/>
      <c r="N789" s="15"/>
      <c r="O789" s="15"/>
      <c r="P789" s="15"/>
      <c r="Q789" s="15"/>
      <c r="R789" s="81"/>
    </row>
    <row r="790" spans="1:18" ht="15" customHeight="1" x14ac:dyDescent="0.25">
      <c r="A790" s="15"/>
      <c r="B790" s="15"/>
      <c r="C790" s="15"/>
      <c r="D790" s="15"/>
      <c r="E790" s="15"/>
      <c r="F790" s="15"/>
      <c r="G790" s="81"/>
      <c r="H790" s="81"/>
      <c r="I790" s="81"/>
      <c r="J790" s="81"/>
      <c r="K790" s="81"/>
      <c r="L790" s="15"/>
      <c r="M790" s="15"/>
      <c r="N790" s="15"/>
      <c r="O790" s="15"/>
      <c r="P790" s="15"/>
      <c r="Q790" s="15"/>
      <c r="R790" s="81"/>
    </row>
    <row r="791" spans="1:18" ht="15" customHeight="1" x14ac:dyDescent="0.25">
      <c r="A791" s="15"/>
      <c r="B791" s="15"/>
      <c r="C791" s="15"/>
      <c r="D791" s="15"/>
      <c r="E791" s="15"/>
      <c r="F791" s="15"/>
      <c r="G791" s="81"/>
      <c r="H791" s="81"/>
      <c r="I791" s="81"/>
      <c r="J791" s="81"/>
      <c r="K791" s="81"/>
      <c r="L791" s="15"/>
      <c r="M791" s="15"/>
      <c r="N791" s="15"/>
      <c r="O791" s="15"/>
      <c r="P791" s="15"/>
      <c r="Q791" s="15"/>
      <c r="R791" s="81"/>
    </row>
    <row r="792" spans="1:18" ht="15" customHeight="1" x14ac:dyDescent="0.25">
      <c r="A792" s="15"/>
      <c r="B792" s="15"/>
      <c r="C792" s="15"/>
      <c r="D792" s="15"/>
      <c r="E792" s="15"/>
      <c r="F792" s="15"/>
      <c r="G792" s="81"/>
      <c r="H792" s="81"/>
      <c r="I792" s="81"/>
      <c r="J792" s="81"/>
      <c r="K792" s="81"/>
      <c r="L792" s="15"/>
      <c r="M792" s="15"/>
      <c r="N792" s="15"/>
      <c r="O792" s="15"/>
      <c r="P792" s="15"/>
      <c r="Q792" s="15"/>
      <c r="R792" s="81"/>
    </row>
    <row r="793" spans="1:18" ht="15" customHeight="1" x14ac:dyDescent="0.25">
      <c r="A793" s="15"/>
      <c r="B793" s="15"/>
      <c r="C793" s="15"/>
      <c r="D793" s="15"/>
      <c r="E793" s="15"/>
      <c r="F793" s="15"/>
      <c r="G793" s="81"/>
      <c r="H793" s="81"/>
      <c r="I793" s="81"/>
      <c r="J793" s="81"/>
      <c r="K793" s="81"/>
      <c r="L793" s="15"/>
      <c r="M793" s="15"/>
      <c r="N793" s="15"/>
      <c r="O793" s="15"/>
      <c r="P793" s="15"/>
      <c r="Q793" s="15"/>
      <c r="R793" s="81"/>
    </row>
    <row r="794" spans="1:18" ht="15" customHeight="1" x14ac:dyDescent="0.25">
      <c r="A794" s="15"/>
      <c r="B794" s="15"/>
      <c r="C794" s="15"/>
      <c r="D794" s="15"/>
      <c r="E794" s="15"/>
      <c r="F794" s="15"/>
      <c r="G794" s="81"/>
      <c r="H794" s="81"/>
      <c r="I794" s="81"/>
      <c r="J794" s="81"/>
      <c r="K794" s="81"/>
      <c r="L794" s="15"/>
      <c r="M794" s="15"/>
      <c r="N794" s="15"/>
      <c r="O794" s="15"/>
      <c r="P794" s="15"/>
      <c r="Q794" s="15"/>
      <c r="R794" s="81"/>
    </row>
    <row r="795" spans="1:18" ht="15" customHeight="1" x14ac:dyDescent="0.25">
      <c r="A795" s="15"/>
      <c r="B795" s="15"/>
      <c r="C795" s="15"/>
      <c r="D795" s="15"/>
      <c r="E795" s="15"/>
      <c r="F795" s="15"/>
      <c r="G795" s="81"/>
      <c r="H795" s="81"/>
      <c r="I795" s="81"/>
      <c r="J795" s="81"/>
      <c r="K795" s="81"/>
      <c r="L795" s="15"/>
      <c r="M795" s="15"/>
      <c r="N795" s="15"/>
      <c r="O795" s="15"/>
      <c r="P795" s="15"/>
      <c r="Q795" s="15"/>
      <c r="R795" s="81"/>
    </row>
    <row r="796" spans="1:18" ht="15" customHeight="1" x14ac:dyDescent="0.25">
      <c r="A796" s="15"/>
      <c r="B796" s="15"/>
      <c r="C796" s="15"/>
      <c r="D796" s="15"/>
      <c r="E796" s="15"/>
      <c r="F796" s="15"/>
      <c r="G796" s="81"/>
      <c r="H796" s="81"/>
      <c r="I796" s="81"/>
      <c r="J796" s="81"/>
      <c r="K796" s="81"/>
      <c r="L796" s="15"/>
      <c r="M796" s="15"/>
      <c r="N796" s="15"/>
      <c r="O796" s="15"/>
      <c r="P796" s="15"/>
      <c r="Q796" s="15"/>
      <c r="R796" s="81"/>
    </row>
    <row r="797" spans="1:18" ht="15" customHeight="1" x14ac:dyDescent="0.25">
      <c r="A797" s="15"/>
      <c r="B797" s="15"/>
      <c r="C797" s="15"/>
      <c r="D797" s="15"/>
      <c r="E797" s="15"/>
      <c r="F797" s="15"/>
      <c r="G797" s="81"/>
      <c r="H797" s="81"/>
      <c r="I797" s="81"/>
      <c r="J797" s="81"/>
      <c r="K797" s="81"/>
      <c r="L797" s="15"/>
      <c r="M797" s="15"/>
      <c r="N797" s="15"/>
      <c r="O797" s="15"/>
      <c r="P797" s="15"/>
      <c r="Q797" s="15"/>
      <c r="R797" s="81"/>
    </row>
    <row r="798" spans="1:18" ht="15" customHeight="1" x14ac:dyDescent="0.25">
      <c r="A798" s="15"/>
      <c r="B798" s="15"/>
      <c r="C798" s="15"/>
      <c r="D798" s="15"/>
      <c r="E798" s="15"/>
      <c r="F798" s="15"/>
      <c r="G798" s="81"/>
      <c r="H798" s="81"/>
      <c r="I798" s="81"/>
      <c r="J798" s="81"/>
      <c r="K798" s="81"/>
      <c r="L798" s="15"/>
      <c r="M798" s="15"/>
      <c r="N798" s="15"/>
      <c r="O798" s="15"/>
      <c r="P798" s="15"/>
      <c r="Q798" s="15"/>
      <c r="R798" s="81"/>
    </row>
    <row r="799" spans="1:18" ht="15" customHeight="1" x14ac:dyDescent="0.25">
      <c r="A799" s="15"/>
      <c r="B799" s="15"/>
      <c r="C799" s="15"/>
      <c r="D799" s="15"/>
      <c r="E799" s="15"/>
      <c r="F799" s="15"/>
      <c r="G799" s="81"/>
      <c r="H799" s="81"/>
      <c r="I799" s="81"/>
      <c r="J799" s="81"/>
      <c r="K799" s="81"/>
      <c r="L799" s="15"/>
      <c r="M799" s="15"/>
      <c r="N799" s="15"/>
      <c r="O799" s="15"/>
      <c r="P799" s="15"/>
      <c r="Q799" s="15"/>
      <c r="R799" s="81"/>
    </row>
    <row r="800" spans="1:18" ht="15" customHeight="1" x14ac:dyDescent="0.25">
      <c r="A800" s="15"/>
      <c r="B800" s="15"/>
      <c r="C800" s="15"/>
      <c r="D800" s="15"/>
      <c r="E800" s="15"/>
      <c r="F800" s="15"/>
      <c r="G800" s="81"/>
      <c r="H800" s="81"/>
      <c r="I800" s="81"/>
      <c r="J800" s="81"/>
      <c r="K800" s="81"/>
      <c r="L800" s="15"/>
      <c r="M800" s="15"/>
      <c r="N800" s="15"/>
      <c r="O800" s="15"/>
      <c r="P800" s="15"/>
      <c r="Q800" s="15"/>
      <c r="R800" s="81"/>
    </row>
    <row r="801" spans="1:18" ht="15" customHeight="1" x14ac:dyDescent="0.25">
      <c r="A801" s="15"/>
      <c r="B801" s="15"/>
      <c r="C801" s="15"/>
      <c r="D801" s="15"/>
      <c r="E801" s="15"/>
      <c r="F801" s="15"/>
      <c r="G801" s="81"/>
      <c r="H801" s="81"/>
      <c r="I801" s="81"/>
      <c r="J801" s="81"/>
      <c r="K801" s="81"/>
      <c r="L801" s="15"/>
      <c r="M801" s="15"/>
      <c r="N801" s="15"/>
      <c r="O801" s="15"/>
      <c r="P801" s="15"/>
      <c r="Q801" s="15"/>
      <c r="R801" s="81"/>
    </row>
    <row r="802" spans="1:18" ht="15" customHeight="1" x14ac:dyDescent="0.25">
      <c r="A802" s="15"/>
      <c r="B802" s="15"/>
      <c r="C802" s="15"/>
      <c r="D802" s="15"/>
      <c r="E802" s="15"/>
      <c r="F802" s="15"/>
      <c r="G802" s="81"/>
      <c r="H802" s="81"/>
      <c r="I802" s="81"/>
      <c r="J802" s="81"/>
      <c r="K802" s="81"/>
      <c r="L802" s="15"/>
      <c r="M802" s="15"/>
      <c r="N802" s="15"/>
      <c r="O802" s="15"/>
      <c r="P802" s="15"/>
      <c r="Q802" s="15"/>
      <c r="R802" s="81"/>
    </row>
    <row r="803" spans="1:18" ht="15" customHeight="1" x14ac:dyDescent="0.25">
      <c r="A803" s="15"/>
      <c r="B803" s="15"/>
      <c r="C803" s="15"/>
      <c r="D803" s="15"/>
      <c r="E803" s="15"/>
      <c r="F803" s="15"/>
      <c r="G803" s="81"/>
      <c r="H803" s="81"/>
      <c r="I803" s="81"/>
      <c r="J803" s="81"/>
      <c r="K803" s="81"/>
      <c r="L803" s="15"/>
      <c r="M803" s="15"/>
      <c r="N803" s="15"/>
      <c r="O803" s="15"/>
      <c r="P803" s="15"/>
      <c r="Q803" s="15"/>
      <c r="R803" s="81"/>
    </row>
    <row r="804" spans="1:18" ht="15" customHeight="1" x14ac:dyDescent="0.25">
      <c r="A804" s="15"/>
      <c r="B804" s="15"/>
      <c r="C804" s="15"/>
      <c r="D804" s="15"/>
      <c r="E804" s="15"/>
      <c r="F804" s="15"/>
      <c r="G804" s="81"/>
      <c r="H804" s="81"/>
      <c r="I804" s="81"/>
      <c r="J804" s="81"/>
      <c r="K804" s="81"/>
      <c r="L804" s="15"/>
      <c r="M804" s="15"/>
      <c r="N804" s="15"/>
      <c r="O804" s="15"/>
      <c r="P804" s="15"/>
      <c r="Q804" s="15"/>
      <c r="R804" s="81"/>
    </row>
    <row r="805" spans="1:18" ht="15" customHeight="1" x14ac:dyDescent="0.25">
      <c r="A805" s="15"/>
      <c r="B805" s="15"/>
      <c r="C805" s="15"/>
      <c r="D805" s="15"/>
      <c r="E805" s="15"/>
      <c r="F805" s="15"/>
      <c r="G805" s="81"/>
      <c r="H805" s="81"/>
      <c r="I805" s="81"/>
      <c r="J805" s="81"/>
      <c r="K805" s="81"/>
      <c r="L805" s="15"/>
      <c r="M805" s="15"/>
      <c r="N805" s="15"/>
      <c r="O805" s="15"/>
      <c r="P805" s="15"/>
      <c r="Q805" s="15"/>
      <c r="R805" s="81"/>
    </row>
    <row r="806" spans="1:18" ht="15" customHeight="1" x14ac:dyDescent="0.25">
      <c r="A806" s="15"/>
      <c r="B806" s="15"/>
      <c r="C806" s="15"/>
      <c r="D806" s="15"/>
      <c r="E806" s="15"/>
      <c r="F806" s="15"/>
      <c r="G806" s="81"/>
      <c r="H806" s="81"/>
      <c r="I806" s="81"/>
      <c r="J806" s="81"/>
      <c r="K806" s="81"/>
      <c r="L806" s="15"/>
      <c r="M806" s="15"/>
      <c r="N806" s="15"/>
      <c r="O806" s="15"/>
      <c r="P806" s="15"/>
      <c r="Q806" s="15"/>
      <c r="R806" s="81"/>
    </row>
    <row r="807" spans="1:18" ht="15" customHeight="1" x14ac:dyDescent="0.25">
      <c r="A807" s="15"/>
      <c r="B807" s="15"/>
      <c r="C807" s="15"/>
      <c r="D807" s="15"/>
      <c r="E807" s="15"/>
      <c r="F807" s="15"/>
      <c r="G807" s="81"/>
      <c r="H807" s="81"/>
      <c r="I807" s="81"/>
      <c r="J807" s="81"/>
      <c r="K807" s="81"/>
      <c r="L807" s="15"/>
      <c r="M807" s="15"/>
      <c r="N807" s="15"/>
      <c r="O807" s="15"/>
      <c r="P807" s="15"/>
      <c r="Q807" s="15"/>
      <c r="R807" s="81"/>
    </row>
    <row r="808" spans="1:18" ht="15" customHeight="1" x14ac:dyDescent="0.25">
      <c r="A808" s="15"/>
      <c r="B808" s="15"/>
      <c r="C808" s="15"/>
      <c r="D808" s="15"/>
      <c r="E808" s="15"/>
      <c r="F808" s="15"/>
      <c r="G808" s="81"/>
      <c r="H808" s="81"/>
      <c r="I808" s="81"/>
      <c r="J808" s="81"/>
      <c r="K808" s="81"/>
      <c r="L808" s="15"/>
      <c r="M808" s="15"/>
      <c r="N808" s="15"/>
      <c r="O808" s="15"/>
      <c r="P808" s="15"/>
      <c r="Q808" s="15"/>
      <c r="R808" s="81"/>
    </row>
    <row r="809" spans="1:18" ht="15" customHeight="1" x14ac:dyDescent="0.25">
      <c r="A809" s="15"/>
      <c r="B809" s="15"/>
      <c r="C809" s="15"/>
      <c r="D809" s="15"/>
      <c r="E809" s="15"/>
      <c r="F809" s="15"/>
      <c r="G809" s="81"/>
      <c r="H809" s="81"/>
      <c r="I809" s="81"/>
      <c r="J809" s="81"/>
      <c r="K809" s="81"/>
      <c r="L809" s="15"/>
      <c r="M809" s="15"/>
      <c r="N809" s="15"/>
      <c r="O809" s="15"/>
      <c r="P809" s="15"/>
      <c r="Q809" s="15"/>
      <c r="R809" s="81"/>
    </row>
    <row r="810" spans="1:18" ht="15" customHeight="1" x14ac:dyDescent="0.25">
      <c r="A810" s="15"/>
      <c r="B810" s="15"/>
      <c r="C810" s="15"/>
      <c r="D810" s="15"/>
      <c r="E810" s="15"/>
      <c r="F810" s="15"/>
      <c r="G810" s="81"/>
      <c r="H810" s="81"/>
      <c r="I810" s="81"/>
      <c r="J810" s="81"/>
      <c r="K810" s="81"/>
      <c r="L810" s="15"/>
      <c r="M810" s="15"/>
      <c r="N810" s="15"/>
      <c r="O810" s="15"/>
      <c r="P810" s="15"/>
      <c r="Q810" s="15"/>
      <c r="R810" s="81"/>
    </row>
    <row r="811" spans="1:18" ht="15" customHeight="1" x14ac:dyDescent="0.25">
      <c r="A811" s="15"/>
      <c r="B811" s="15"/>
      <c r="C811" s="15"/>
      <c r="D811" s="15"/>
      <c r="E811" s="15"/>
      <c r="F811" s="15"/>
      <c r="G811" s="81"/>
      <c r="H811" s="81"/>
      <c r="I811" s="81"/>
      <c r="J811" s="81"/>
      <c r="K811" s="81"/>
      <c r="L811" s="15"/>
      <c r="M811" s="15"/>
      <c r="N811" s="15"/>
      <c r="O811" s="15"/>
      <c r="P811" s="15"/>
      <c r="Q811" s="15"/>
      <c r="R811" s="81"/>
    </row>
    <row r="812" spans="1:18" ht="15" customHeight="1" x14ac:dyDescent="0.25">
      <c r="A812" s="15"/>
      <c r="B812" s="15"/>
      <c r="C812" s="15"/>
      <c r="D812" s="15"/>
      <c r="E812" s="15"/>
      <c r="F812" s="15"/>
      <c r="G812" s="81"/>
      <c r="H812" s="81"/>
      <c r="I812" s="81"/>
      <c r="J812" s="81"/>
      <c r="K812" s="81"/>
      <c r="L812" s="15"/>
      <c r="M812" s="15"/>
      <c r="N812" s="15"/>
      <c r="O812" s="15"/>
      <c r="P812" s="15"/>
      <c r="Q812" s="15"/>
      <c r="R812" s="81"/>
    </row>
    <row r="813" spans="1:18" ht="15" customHeight="1" x14ac:dyDescent="0.25">
      <c r="A813" s="15"/>
      <c r="B813" s="15"/>
      <c r="C813" s="15"/>
      <c r="D813" s="15"/>
      <c r="E813" s="15"/>
      <c r="F813" s="15"/>
      <c r="G813" s="81"/>
      <c r="H813" s="81"/>
      <c r="I813" s="81"/>
      <c r="J813" s="81"/>
      <c r="K813" s="81"/>
      <c r="L813" s="15"/>
      <c r="M813" s="15"/>
      <c r="N813" s="15"/>
      <c r="O813" s="15"/>
      <c r="P813" s="15"/>
      <c r="Q813" s="15"/>
      <c r="R813" s="81"/>
    </row>
    <row r="814" spans="1:18" ht="15" customHeight="1" x14ac:dyDescent="0.25">
      <c r="A814" s="15"/>
      <c r="B814" s="15"/>
      <c r="C814" s="15"/>
      <c r="D814" s="15"/>
      <c r="E814" s="15"/>
      <c r="F814" s="15"/>
      <c r="G814" s="81"/>
      <c r="H814" s="81"/>
      <c r="I814" s="81"/>
      <c r="J814" s="81"/>
      <c r="K814" s="81"/>
      <c r="L814" s="15"/>
      <c r="M814" s="15"/>
      <c r="N814" s="15"/>
      <c r="O814" s="15"/>
      <c r="P814" s="15"/>
      <c r="Q814" s="15"/>
      <c r="R814" s="81"/>
    </row>
    <row r="815" spans="1:18" ht="15" customHeight="1" x14ac:dyDescent="0.25">
      <c r="A815" s="15"/>
      <c r="B815" s="15"/>
      <c r="C815" s="15"/>
      <c r="D815" s="15"/>
      <c r="E815" s="15"/>
      <c r="F815" s="15"/>
      <c r="G815" s="81"/>
      <c r="H815" s="81"/>
      <c r="I815" s="81"/>
      <c r="J815" s="81"/>
      <c r="K815" s="81"/>
      <c r="L815" s="15"/>
      <c r="M815" s="15"/>
      <c r="N815" s="15"/>
      <c r="O815" s="15"/>
      <c r="P815" s="15"/>
      <c r="Q815" s="15"/>
      <c r="R815" s="81"/>
    </row>
    <row r="816" spans="1:18" ht="15" customHeight="1" x14ac:dyDescent="0.25">
      <c r="A816" s="15"/>
      <c r="B816" s="15"/>
      <c r="C816" s="15"/>
      <c r="D816" s="15"/>
      <c r="E816" s="15"/>
      <c r="F816" s="15"/>
      <c r="G816" s="81"/>
      <c r="H816" s="81"/>
      <c r="I816" s="81"/>
      <c r="J816" s="81"/>
      <c r="K816" s="81"/>
      <c r="L816" s="15"/>
      <c r="M816" s="15"/>
      <c r="N816" s="15"/>
      <c r="O816" s="15"/>
      <c r="P816" s="15"/>
      <c r="Q816" s="15"/>
      <c r="R816" s="81"/>
    </row>
    <row r="817" spans="1:18" ht="15" customHeight="1" x14ac:dyDescent="0.25">
      <c r="A817" s="15"/>
      <c r="B817" s="15"/>
      <c r="C817" s="15"/>
      <c r="D817" s="15"/>
      <c r="E817" s="15"/>
      <c r="F817" s="15"/>
      <c r="G817" s="81"/>
      <c r="H817" s="81"/>
      <c r="I817" s="81"/>
      <c r="J817" s="81"/>
      <c r="K817" s="81"/>
      <c r="L817" s="15"/>
      <c r="M817" s="15"/>
      <c r="N817" s="15"/>
      <c r="O817" s="15"/>
      <c r="P817" s="15"/>
      <c r="Q817" s="15"/>
      <c r="R817" s="81"/>
    </row>
    <row r="818" spans="1:18" ht="15" customHeight="1" x14ac:dyDescent="0.25">
      <c r="A818" s="15"/>
      <c r="B818" s="15"/>
      <c r="C818" s="15"/>
      <c r="D818" s="15"/>
      <c r="E818" s="15"/>
      <c r="F818" s="15"/>
      <c r="G818" s="81"/>
      <c r="H818" s="81"/>
      <c r="I818" s="81"/>
      <c r="J818" s="81"/>
      <c r="K818" s="81"/>
      <c r="L818" s="15"/>
      <c r="M818" s="15"/>
      <c r="N818" s="15"/>
      <c r="O818" s="15"/>
      <c r="P818" s="15"/>
      <c r="Q818" s="15"/>
      <c r="R818" s="81"/>
    </row>
    <row r="819" spans="1:18" ht="15" customHeight="1" x14ac:dyDescent="0.25">
      <c r="A819" s="15"/>
      <c r="B819" s="15"/>
      <c r="C819" s="15"/>
      <c r="D819" s="15"/>
      <c r="E819" s="15"/>
      <c r="F819" s="15"/>
      <c r="G819" s="81"/>
      <c r="H819" s="81"/>
      <c r="I819" s="81"/>
      <c r="J819" s="81"/>
      <c r="K819" s="81"/>
      <c r="L819" s="15"/>
      <c r="M819" s="15"/>
      <c r="N819" s="15"/>
      <c r="O819" s="15"/>
      <c r="P819" s="15"/>
      <c r="Q819" s="15"/>
      <c r="R819" s="81"/>
    </row>
    <row r="820" spans="1:18" ht="15" customHeight="1" x14ac:dyDescent="0.25">
      <c r="A820" s="15"/>
      <c r="B820" s="15"/>
      <c r="C820" s="15"/>
      <c r="D820" s="15"/>
      <c r="E820" s="15"/>
      <c r="F820" s="15"/>
      <c r="G820" s="81"/>
      <c r="H820" s="81"/>
      <c r="I820" s="81"/>
      <c r="J820" s="81"/>
      <c r="K820" s="81"/>
      <c r="L820" s="15"/>
      <c r="M820" s="15"/>
      <c r="N820" s="15"/>
      <c r="O820" s="15"/>
      <c r="P820" s="15"/>
      <c r="Q820" s="15"/>
      <c r="R820" s="81"/>
    </row>
    <row r="821" spans="1:18" ht="15" customHeight="1" x14ac:dyDescent="0.25">
      <c r="A821" s="15"/>
      <c r="B821" s="15"/>
      <c r="C821" s="15"/>
      <c r="D821" s="15"/>
      <c r="E821" s="15"/>
      <c r="F821" s="15"/>
      <c r="G821" s="81"/>
      <c r="H821" s="81"/>
      <c r="I821" s="81"/>
      <c r="J821" s="81"/>
      <c r="K821" s="81"/>
      <c r="L821" s="15"/>
      <c r="M821" s="15"/>
      <c r="N821" s="15"/>
      <c r="O821" s="15"/>
      <c r="P821" s="15"/>
      <c r="Q821" s="15"/>
      <c r="R821" s="81"/>
    </row>
    <row r="822" spans="1:18" ht="15" customHeight="1" x14ac:dyDescent="0.25">
      <c r="A822" s="15"/>
      <c r="B822" s="15"/>
      <c r="C822" s="15"/>
      <c r="D822" s="15"/>
      <c r="E822" s="15"/>
      <c r="F822" s="15"/>
      <c r="G822" s="81"/>
      <c r="H822" s="81"/>
      <c r="I822" s="81"/>
      <c r="J822" s="81"/>
      <c r="K822" s="81"/>
      <c r="L822" s="15"/>
      <c r="M822" s="15"/>
      <c r="N822" s="15"/>
      <c r="O822" s="15"/>
      <c r="P822" s="15"/>
      <c r="Q822" s="15"/>
      <c r="R822" s="81"/>
    </row>
    <row r="823" spans="1:18" ht="15" customHeight="1" x14ac:dyDescent="0.25">
      <c r="A823" s="15"/>
      <c r="B823" s="15"/>
      <c r="C823" s="15"/>
      <c r="D823" s="15"/>
      <c r="E823" s="15"/>
      <c r="F823" s="15"/>
      <c r="G823" s="81"/>
      <c r="H823" s="81"/>
      <c r="I823" s="81"/>
      <c r="J823" s="81"/>
      <c r="K823" s="81"/>
      <c r="L823" s="15"/>
      <c r="M823" s="15"/>
      <c r="N823" s="15"/>
      <c r="O823" s="15"/>
      <c r="P823" s="15"/>
      <c r="Q823" s="15"/>
      <c r="R823" s="81"/>
    </row>
    <row r="824" spans="1:18" ht="15" customHeight="1" x14ac:dyDescent="0.25">
      <c r="A824" s="15"/>
      <c r="B824" s="15"/>
      <c r="C824" s="15"/>
      <c r="D824" s="15"/>
      <c r="E824" s="15"/>
      <c r="F824" s="15"/>
      <c r="G824" s="81"/>
      <c r="H824" s="81"/>
      <c r="I824" s="81"/>
      <c r="J824" s="81"/>
      <c r="K824" s="81"/>
      <c r="L824" s="15"/>
      <c r="M824" s="15"/>
      <c r="N824" s="15"/>
      <c r="O824" s="15"/>
      <c r="P824" s="15"/>
      <c r="Q824" s="15"/>
      <c r="R824" s="81"/>
    </row>
    <row r="825" spans="1:18" ht="15" customHeight="1" x14ac:dyDescent="0.25">
      <c r="A825" s="15"/>
      <c r="B825" s="15"/>
      <c r="C825" s="15"/>
      <c r="D825" s="15"/>
      <c r="E825" s="15"/>
      <c r="F825" s="15"/>
      <c r="G825" s="81"/>
      <c r="H825" s="81"/>
      <c r="I825" s="81"/>
      <c r="J825" s="81"/>
      <c r="K825" s="81"/>
      <c r="L825" s="15"/>
      <c r="M825" s="15"/>
      <c r="N825" s="15"/>
      <c r="O825" s="15"/>
      <c r="P825" s="15"/>
      <c r="Q825" s="15"/>
      <c r="R825" s="81"/>
    </row>
    <row r="826" spans="1:18" ht="15" customHeight="1" x14ac:dyDescent="0.25">
      <c r="A826" s="15"/>
      <c r="B826" s="15"/>
      <c r="C826" s="15"/>
      <c r="D826" s="15"/>
      <c r="E826" s="15"/>
      <c r="F826" s="15"/>
      <c r="G826" s="81"/>
      <c r="H826" s="81"/>
      <c r="I826" s="81"/>
      <c r="J826" s="81"/>
      <c r="K826" s="81"/>
      <c r="L826" s="15"/>
      <c r="M826" s="15"/>
      <c r="N826" s="15"/>
      <c r="O826" s="15"/>
      <c r="P826" s="15"/>
      <c r="Q826" s="15"/>
      <c r="R826" s="81"/>
    </row>
    <row r="827" spans="1:18" ht="15" customHeight="1" x14ac:dyDescent="0.25">
      <c r="A827" s="15"/>
      <c r="B827" s="15"/>
      <c r="C827" s="15"/>
      <c r="D827" s="15"/>
      <c r="E827" s="15"/>
      <c r="F827" s="15"/>
      <c r="G827" s="81"/>
      <c r="H827" s="81"/>
      <c r="I827" s="81"/>
      <c r="J827" s="81"/>
      <c r="K827" s="81"/>
      <c r="L827" s="15"/>
      <c r="M827" s="15"/>
      <c r="N827" s="15"/>
      <c r="O827" s="15"/>
      <c r="P827" s="15"/>
      <c r="Q827" s="15"/>
      <c r="R827" s="81"/>
    </row>
    <row r="828" spans="1:18" ht="15" customHeight="1" x14ac:dyDescent="0.25">
      <c r="A828" s="15"/>
      <c r="B828" s="15"/>
      <c r="C828" s="15"/>
      <c r="D828" s="15"/>
      <c r="E828" s="15"/>
      <c r="F828" s="15"/>
      <c r="G828" s="81"/>
      <c r="H828" s="81"/>
      <c r="I828" s="81"/>
      <c r="J828" s="81"/>
      <c r="K828" s="81"/>
      <c r="L828" s="15"/>
      <c r="M828" s="15"/>
      <c r="N828" s="15"/>
      <c r="O828" s="15"/>
      <c r="P828" s="15"/>
      <c r="Q828" s="15"/>
      <c r="R828" s="81"/>
    </row>
    <row r="829" spans="1:18" ht="15" customHeight="1" x14ac:dyDescent="0.25">
      <c r="A829" s="15"/>
      <c r="B829" s="15"/>
      <c r="C829" s="15"/>
      <c r="D829" s="15"/>
      <c r="E829" s="15"/>
      <c r="F829" s="15"/>
      <c r="G829" s="81"/>
      <c r="H829" s="81"/>
      <c r="I829" s="81"/>
      <c r="J829" s="81"/>
      <c r="K829" s="81"/>
      <c r="L829" s="15"/>
      <c r="M829" s="15"/>
      <c r="N829" s="15"/>
      <c r="O829" s="15"/>
      <c r="P829" s="15"/>
      <c r="Q829" s="15"/>
      <c r="R829" s="81"/>
    </row>
    <row r="830" spans="1:18" ht="15" customHeight="1" x14ac:dyDescent="0.25">
      <c r="A830" s="15"/>
      <c r="B830" s="15"/>
      <c r="C830" s="15"/>
      <c r="D830" s="15"/>
      <c r="E830" s="15"/>
      <c r="F830" s="15"/>
      <c r="G830" s="81"/>
      <c r="H830" s="81"/>
      <c r="I830" s="81"/>
      <c r="J830" s="81"/>
      <c r="K830" s="81"/>
      <c r="L830" s="15"/>
      <c r="M830" s="15"/>
      <c r="N830" s="15"/>
      <c r="O830" s="15"/>
      <c r="P830" s="15"/>
      <c r="Q830" s="15"/>
      <c r="R830" s="81"/>
    </row>
    <row r="831" spans="1:18" ht="15" customHeight="1" x14ac:dyDescent="0.25">
      <c r="A831" s="15"/>
      <c r="B831" s="15"/>
      <c r="C831" s="15"/>
      <c r="D831" s="15"/>
      <c r="E831" s="15"/>
      <c r="F831" s="15"/>
      <c r="G831" s="81"/>
      <c r="H831" s="81"/>
      <c r="I831" s="81"/>
      <c r="J831" s="81"/>
      <c r="K831" s="81"/>
      <c r="L831" s="15"/>
      <c r="M831" s="15"/>
      <c r="N831" s="15"/>
      <c r="O831" s="15"/>
      <c r="P831" s="15"/>
      <c r="Q831" s="15"/>
      <c r="R831" s="81"/>
    </row>
    <row r="832" spans="1:18" ht="15" customHeight="1" x14ac:dyDescent="0.25">
      <c r="A832" s="15"/>
      <c r="B832" s="15"/>
      <c r="C832" s="15"/>
      <c r="D832" s="15"/>
      <c r="E832" s="15"/>
      <c r="F832" s="15"/>
      <c r="G832" s="81"/>
      <c r="H832" s="81"/>
      <c r="I832" s="81"/>
      <c r="J832" s="81"/>
      <c r="K832" s="81"/>
      <c r="L832" s="15"/>
      <c r="M832" s="15"/>
      <c r="N832" s="15"/>
      <c r="O832" s="15"/>
      <c r="P832" s="15"/>
      <c r="Q832" s="15"/>
      <c r="R832" s="81"/>
    </row>
    <row r="833" spans="1:18" ht="15" customHeight="1" x14ac:dyDescent="0.25">
      <c r="A833" s="15"/>
      <c r="B833" s="15"/>
      <c r="C833" s="15"/>
      <c r="D833" s="15"/>
      <c r="E833" s="15"/>
      <c r="F833" s="15"/>
      <c r="G833" s="81"/>
      <c r="H833" s="81"/>
      <c r="I833" s="81"/>
      <c r="J833" s="81"/>
      <c r="K833" s="81"/>
      <c r="L833" s="15"/>
      <c r="M833" s="15"/>
      <c r="N833" s="15"/>
      <c r="O833" s="15"/>
      <c r="P833" s="15"/>
      <c r="Q833" s="15"/>
      <c r="R833" s="81"/>
    </row>
    <row r="834" spans="1:18" ht="15" customHeight="1" x14ac:dyDescent="0.25">
      <c r="A834" s="15"/>
      <c r="B834" s="15"/>
      <c r="C834" s="15"/>
      <c r="D834" s="15"/>
      <c r="E834" s="15"/>
      <c r="F834" s="15"/>
      <c r="G834" s="81"/>
      <c r="H834" s="81"/>
      <c r="I834" s="81"/>
      <c r="J834" s="81"/>
      <c r="K834" s="81"/>
      <c r="L834" s="15"/>
      <c r="M834" s="15"/>
      <c r="N834" s="15"/>
      <c r="O834" s="15"/>
      <c r="P834" s="15"/>
      <c r="Q834" s="15"/>
      <c r="R834" s="81"/>
    </row>
    <row r="835" spans="1:18" ht="15" customHeight="1" x14ac:dyDescent="0.25">
      <c r="A835" s="15"/>
      <c r="B835" s="15"/>
      <c r="C835" s="15"/>
      <c r="D835" s="15"/>
      <c r="E835" s="15"/>
      <c r="F835" s="15"/>
      <c r="G835" s="81"/>
      <c r="H835" s="81"/>
      <c r="I835" s="81"/>
      <c r="J835" s="81"/>
      <c r="K835" s="81"/>
      <c r="L835" s="15"/>
      <c r="M835" s="15"/>
      <c r="N835" s="15"/>
      <c r="O835" s="15"/>
      <c r="P835" s="15"/>
      <c r="Q835" s="15"/>
      <c r="R835" s="81"/>
    </row>
    <row r="836" spans="1:18" ht="15" customHeight="1" x14ac:dyDescent="0.25">
      <c r="A836" s="15"/>
      <c r="B836" s="15"/>
      <c r="C836" s="15"/>
      <c r="D836" s="15"/>
      <c r="E836" s="15"/>
      <c r="F836" s="15"/>
      <c r="G836" s="81"/>
      <c r="H836" s="81"/>
      <c r="I836" s="81"/>
      <c r="J836" s="81"/>
      <c r="K836" s="81"/>
      <c r="L836" s="15"/>
      <c r="M836" s="15"/>
      <c r="N836" s="15"/>
      <c r="O836" s="15"/>
      <c r="P836" s="15"/>
      <c r="Q836" s="15"/>
      <c r="R836" s="81"/>
    </row>
    <row r="837" spans="1:18" ht="15" customHeight="1" x14ac:dyDescent="0.25">
      <c r="A837" s="15"/>
      <c r="B837" s="15"/>
      <c r="C837" s="15"/>
      <c r="D837" s="15"/>
      <c r="E837" s="15"/>
      <c r="F837" s="15"/>
      <c r="G837" s="81"/>
      <c r="H837" s="81"/>
      <c r="I837" s="81"/>
      <c r="J837" s="81"/>
      <c r="K837" s="81"/>
      <c r="L837" s="15"/>
      <c r="M837" s="15"/>
      <c r="N837" s="15"/>
      <c r="O837" s="15"/>
      <c r="P837" s="15"/>
      <c r="Q837" s="15"/>
      <c r="R837" s="81"/>
    </row>
    <row r="838" spans="1:18" ht="15" customHeight="1" x14ac:dyDescent="0.25">
      <c r="A838" s="15"/>
      <c r="B838" s="15"/>
      <c r="C838" s="15"/>
      <c r="D838" s="15"/>
      <c r="E838" s="15"/>
      <c r="F838" s="15"/>
      <c r="G838" s="81"/>
      <c r="H838" s="81"/>
      <c r="I838" s="81"/>
      <c r="J838" s="81"/>
      <c r="K838" s="81"/>
      <c r="L838" s="15"/>
      <c r="M838" s="15"/>
      <c r="N838" s="15"/>
      <c r="O838" s="15"/>
      <c r="P838" s="15"/>
      <c r="Q838" s="15"/>
      <c r="R838" s="81"/>
    </row>
    <row r="839" spans="1:18" ht="15" customHeight="1" x14ac:dyDescent="0.25">
      <c r="A839" s="15"/>
      <c r="B839" s="15"/>
      <c r="C839" s="15"/>
      <c r="D839" s="15"/>
      <c r="E839" s="15"/>
      <c r="F839" s="15"/>
      <c r="G839" s="81"/>
      <c r="H839" s="81"/>
      <c r="I839" s="81"/>
      <c r="J839" s="81"/>
      <c r="K839" s="81"/>
      <c r="L839" s="15"/>
      <c r="M839" s="15"/>
      <c r="N839" s="15"/>
      <c r="O839" s="15"/>
      <c r="P839" s="15"/>
      <c r="Q839" s="15"/>
      <c r="R839" s="81"/>
    </row>
    <row r="840" spans="1:18" ht="15" customHeight="1" x14ac:dyDescent="0.25">
      <c r="A840" s="15"/>
      <c r="B840" s="15"/>
      <c r="C840" s="15"/>
      <c r="D840" s="15"/>
      <c r="E840" s="15"/>
      <c r="F840" s="15"/>
      <c r="G840" s="81"/>
      <c r="H840" s="81"/>
      <c r="I840" s="81"/>
      <c r="J840" s="81"/>
      <c r="K840" s="81"/>
      <c r="L840" s="15"/>
      <c r="M840" s="15"/>
      <c r="N840" s="15"/>
      <c r="O840" s="15"/>
      <c r="P840" s="15"/>
      <c r="Q840" s="15"/>
      <c r="R840" s="81"/>
    </row>
    <row r="841" spans="1:18" ht="15" customHeight="1" x14ac:dyDescent="0.25">
      <c r="A841" s="15"/>
      <c r="B841" s="15"/>
      <c r="C841" s="15"/>
      <c r="D841" s="15"/>
      <c r="E841" s="15"/>
      <c r="F841" s="15"/>
      <c r="G841" s="81"/>
      <c r="H841" s="81"/>
      <c r="I841" s="81"/>
      <c r="J841" s="81"/>
      <c r="K841" s="81"/>
      <c r="L841" s="15"/>
      <c r="M841" s="15"/>
      <c r="N841" s="15"/>
      <c r="O841" s="15"/>
      <c r="P841" s="15"/>
      <c r="Q841" s="15"/>
      <c r="R841" s="81"/>
    </row>
    <row r="842" spans="1:18" ht="15" customHeight="1" x14ac:dyDescent="0.25">
      <c r="A842" s="15"/>
      <c r="B842" s="15"/>
      <c r="C842" s="15"/>
      <c r="D842" s="15"/>
      <c r="E842" s="15"/>
      <c r="F842" s="15"/>
      <c r="G842" s="81"/>
      <c r="H842" s="81"/>
      <c r="I842" s="81"/>
      <c r="J842" s="81"/>
      <c r="K842" s="81"/>
      <c r="L842" s="15"/>
      <c r="M842" s="15"/>
      <c r="N842" s="15"/>
      <c r="O842" s="15"/>
      <c r="P842" s="15"/>
      <c r="Q842" s="15"/>
      <c r="R842" s="81"/>
    </row>
    <row r="843" spans="1:18" ht="15" customHeight="1" x14ac:dyDescent="0.25">
      <c r="A843" s="15"/>
      <c r="B843" s="15"/>
      <c r="C843" s="15"/>
      <c r="D843" s="15"/>
      <c r="E843" s="15"/>
      <c r="F843" s="15"/>
      <c r="G843" s="81"/>
      <c r="H843" s="81"/>
      <c r="I843" s="81"/>
      <c r="J843" s="81"/>
      <c r="K843" s="81"/>
      <c r="L843" s="15"/>
      <c r="M843" s="15"/>
      <c r="N843" s="15"/>
      <c r="O843" s="15"/>
      <c r="P843" s="15"/>
      <c r="Q843" s="15"/>
      <c r="R843" s="81"/>
    </row>
    <row r="844" spans="1:18" ht="15" customHeight="1" x14ac:dyDescent="0.25">
      <c r="A844" s="15"/>
      <c r="B844" s="15"/>
      <c r="C844" s="15"/>
      <c r="D844" s="15"/>
      <c r="E844" s="15"/>
      <c r="F844" s="15"/>
      <c r="G844" s="81"/>
      <c r="H844" s="81"/>
      <c r="I844" s="81"/>
      <c r="J844" s="81"/>
      <c r="K844" s="81"/>
      <c r="L844" s="15"/>
      <c r="M844" s="15"/>
      <c r="N844" s="15"/>
      <c r="O844" s="15"/>
      <c r="P844" s="15"/>
      <c r="Q844" s="15"/>
      <c r="R844" s="81"/>
    </row>
    <row r="845" spans="1:18" ht="15" customHeight="1" x14ac:dyDescent="0.25">
      <c r="A845" s="15"/>
      <c r="B845" s="15"/>
      <c r="C845" s="15"/>
      <c r="D845" s="15"/>
      <c r="E845" s="15"/>
      <c r="F845" s="15"/>
      <c r="G845" s="81"/>
      <c r="H845" s="81"/>
      <c r="I845" s="81"/>
      <c r="J845" s="81"/>
      <c r="K845" s="81"/>
      <c r="L845" s="15"/>
      <c r="M845" s="15"/>
      <c r="N845" s="15"/>
      <c r="O845" s="15"/>
      <c r="P845" s="15"/>
      <c r="Q845" s="15"/>
      <c r="R845" s="81"/>
    </row>
    <row r="846" spans="1:18" ht="15" customHeight="1" x14ac:dyDescent="0.25">
      <c r="A846" s="15"/>
      <c r="B846" s="15"/>
      <c r="C846" s="15"/>
      <c r="D846" s="15"/>
      <c r="E846" s="15"/>
      <c r="F846" s="15"/>
      <c r="G846" s="81"/>
      <c r="H846" s="81"/>
      <c r="I846" s="81"/>
      <c r="J846" s="81"/>
      <c r="K846" s="81"/>
      <c r="L846" s="15"/>
      <c r="M846" s="15"/>
      <c r="N846" s="15"/>
      <c r="O846" s="15"/>
      <c r="P846" s="15"/>
      <c r="Q846" s="15"/>
      <c r="R846" s="81"/>
    </row>
    <row r="847" spans="1:18" ht="15" customHeight="1" x14ac:dyDescent="0.25">
      <c r="A847" s="15"/>
      <c r="B847" s="15"/>
      <c r="C847" s="15"/>
      <c r="D847" s="15"/>
      <c r="E847" s="15"/>
      <c r="F847" s="15"/>
      <c r="G847" s="81"/>
      <c r="H847" s="81"/>
      <c r="I847" s="81"/>
      <c r="J847" s="81"/>
      <c r="K847" s="81"/>
      <c r="L847" s="15"/>
      <c r="M847" s="15"/>
      <c r="N847" s="15"/>
      <c r="O847" s="15"/>
      <c r="P847" s="15"/>
      <c r="Q847" s="15"/>
      <c r="R847" s="81"/>
    </row>
    <row r="848" spans="1:18" ht="15" customHeight="1" x14ac:dyDescent="0.25">
      <c r="A848" s="15"/>
      <c r="B848" s="15"/>
      <c r="C848" s="15"/>
      <c r="D848" s="15"/>
      <c r="E848" s="15"/>
      <c r="F848" s="15"/>
      <c r="G848" s="81"/>
      <c r="H848" s="81"/>
      <c r="I848" s="81"/>
      <c r="J848" s="81"/>
      <c r="K848" s="81"/>
      <c r="L848" s="15"/>
      <c r="M848" s="15"/>
      <c r="N848" s="15"/>
      <c r="O848" s="15"/>
      <c r="P848" s="15"/>
      <c r="Q848" s="15"/>
      <c r="R848" s="81"/>
    </row>
    <row r="849" spans="1:18" ht="15" customHeight="1" x14ac:dyDescent="0.25">
      <c r="A849" s="15"/>
      <c r="B849" s="15"/>
      <c r="C849" s="15"/>
      <c r="D849" s="15"/>
      <c r="E849" s="15"/>
      <c r="F849" s="15"/>
      <c r="G849" s="81"/>
      <c r="H849" s="81"/>
      <c r="I849" s="81"/>
      <c r="J849" s="81"/>
      <c r="K849" s="81"/>
      <c r="L849" s="15"/>
      <c r="M849" s="15"/>
      <c r="N849" s="15"/>
      <c r="O849" s="15"/>
      <c r="P849" s="15"/>
      <c r="Q849" s="15"/>
      <c r="R849" s="81"/>
    </row>
    <row r="850" spans="1:18" ht="15" customHeight="1" x14ac:dyDescent="0.25">
      <c r="A850" s="15"/>
      <c r="B850" s="15"/>
      <c r="C850" s="15"/>
      <c r="D850" s="15"/>
      <c r="E850" s="15"/>
      <c r="F850" s="15"/>
      <c r="G850" s="81"/>
      <c r="H850" s="81"/>
      <c r="I850" s="81"/>
      <c r="J850" s="81"/>
      <c r="K850" s="81"/>
      <c r="L850" s="15"/>
      <c r="M850" s="15"/>
      <c r="N850" s="15"/>
      <c r="O850" s="15"/>
      <c r="P850" s="15"/>
      <c r="Q850" s="15"/>
      <c r="R850" s="81"/>
    </row>
    <row r="851" spans="1:18" ht="15" customHeight="1" x14ac:dyDescent="0.25">
      <c r="A851" s="15"/>
      <c r="B851" s="15"/>
      <c r="C851" s="15"/>
      <c r="D851" s="15"/>
      <c r="E851" s="15"/>
      <c r="F851" s="15"/>
      <c r="G851" s="81"/>
      <c r="H851" s="81"/>
      <c r="I851" s="81"/>
      <c r="J851" s="81"/>
      <c r="K851" s="81"/>
      <c r="L851" s="15"/>
      <c r="M851" s="15"/>
      <c r="N851" s="15"/>
      <c r="O851" s="15"/>
      <c r="P851" s="15"/>
      <c r="Q851" s="15"/>
      <c r="R851" s="81"/>
    </row>
    <row r="852" spans="1:18" ht="15" customHeight="1" x14ac:dyDescent="0.25">
      <c r="A852" s="15"/>
      <c r="B852" s="15"/>
      <c r="C852" s="15"/>
      <c r="D852" s="15"/>
      <c r="E852" s="15"/>
      <c r="F852" s="15"/>
      <c r="G852" s="81"/>
      <c r="H852" s="81"/>
      <c r="I852" s="81"/>
      <c r="J852" s="81"/>
      <c r="K852" s="81"/>
      <c r="L852" s="15"/>
      <c r="M852" s="15"/>
      <c r="N852" s="15"/>
      <c r="O852" s="15"/>
      <c r="P852" s="15"/>
      <c r="Q852" s="15"/>
      <c r="R852" s="81"/>
    </row>
    <row r="853" spans="1:18" ht="15" customHeight="1" x14ac:dyDescent="0.25">
      <c r="A853" s="15"/>
      <c r="B853" s="15"/>
      <c r="C853" s="15"/>
      <c r="D853" s="15"/>
      <c r="E853" s="15"/>
      <c r="F853" s="15"/>
      <c r="G853" s="81"/>
      <c r="H853" s="81"/>
      <c r="I853" s="81"/>
      <c r="J853" s="81"/>
      <c r="K853" s="81"/>
      <c r="L853" s="15"/>
      <c r="M853" s="15"/>
      <c r="N853" s="15"/>
      <c r="O853" s="15"/>
      <c r="P853" s="15"/>
      <c r="Q853" s="15"/>
      <c r="R853" s="81"/>
    </row>
    <row r="854" spans="1:18" ht="15" customHeight="1" x14ac:dyDescent="0.25">
      <c r="A854" s="15"/>
      <c r="B854" s="15"/>
      <c r="C854" s="15"/>
      <c r="D854" s="15"/>
      <c r="E854" s="15"/>
      <c r="F854" s="15"/>
      <c r="G854" s="81"/>
      <c r="H854" s="81"/>
      <c r="I854" s="81"/>
      <c r="J854" s="81"/>
      <c r="K854" s="81"/>
      <c r="L854" s="15"/>
      <c r="M854" s="15"/>
      <c r="N854" s="15"/>
      <c r="O854" s="15"/>
      <c r="P854" s="15"/>
      <c r="Q854" s="15"/>
      <c r="R854" s="81"/>
    </row>
    <row r="855" spans="1:18" ht="15" customHeight="1" x14ac:dyDescent="0.25">
      <c r="A855" s="15"/>
      <c r="B855" s="15"/>
      <c r="C855" s="15"/>
      <c r="D855" s="15"/>
      <c r="E855" s="15"/>
      <c r="F855" s="15"/>
      <c r="G855" s="81"/>
      <c r="H855" s="81"/>
      <c r="I855" s="81"/>
      <c r="J855" s="81"/>
      <c r="K855" s="81"/>
      <c r="L855" s="15"/>
      <c r="M855" s="15"/>
      <c r="N855" s="15"/>
      <c r="O855" s="15"/>
      <c r="P855" s="15"/>
      <c r="Q855" s="15"/>
      <c r="R855" s="81"/>
    </row>
    <row r="856" spans="1:18" ht="15" customHeight="1" x14ac:dyDescent="0.25">
      <c r="A856" s="15"/>
      <c r="B856" s="15"/>
      <c r="C856" s="15"/>
      <c r="D856" s="15"/>
      <c r="E856" s="15"/>
      <c r="F856" s="15"/>
      <c r="G856" s="81"/>
      <c r="H856" s="81"/>
      <c r="I856" s="81"/>
      <c r="J856" s="81"/>
      <c r="K856" s="81"/>
      <c r="L856" s="15"/>
      <c r="M856" s="15"/>
      <c r="N856" s="15"/>
      <c r="O856" s="15"/>
      <c r="P856" s="15"/>
      <c r="Q856" s="15"/>
      <c r="R856" s="81"/>
    </row>
    <row r="857" spans="1:18" ht="15" customHeight="1" x14ac:dyDescent="0.25">
      <c r="A857" s="15"/>
      <c r="B857" s="15"/>
      <c r="C857" s="15"/>
      <c r="D857" s="15"/>
      <c r="E857" s="15"/>
      <c r="F857" s="15"/>
      <c r="G857" s="81"/>
      <c r="H857" s="81"/>
      <c r="I857" s="81"/>
      <c r="J857" s="81"/>
      <c r="K857" s="81"/>
      <c r="L857" s="15"/>
      <c r="M857" s="15"/>
      <c r="N857" s="15"/>
      <c r="O857" s="15"/>
      <c r="P857" s="15"/>
      <c r="Q857" s="15"/>
      <c r="R857" s="81"/>
    </row>
    <row r="858" spans="1:18" ht="15" customHeight="1" x14ac:dyDescent="0.25">
      <c r="A858" s="15"/>
      <c r="B858" s="15"/>
      <c r="C858" s="15"/>
      <c r="D858" s="15"/>
      <c r="E858" s="15"/>
      <c r="F858" s="15"/>
      <c r="G858" s="81"/>
      <c r="H858" s="81"/>
      <c r="I858" s="81"/>
      <c r="J858" s="81"/>
      <c r="K858" s="81"/>
      <c r="L858" s="15"/>
      <c r="M858" s="15"/>
      <c r="N858" s="15"/>
      <c r="O858" s="15"/>
      <c r="P858" s="15"/>
      <c r="Q858" s="15"/>
      <c r="R858" s="81"/>
    </row>
    <row r="859" spans="1:18" ht="15" customHeight="1" x14ac:dyDescent="0.25">
      <c r="A859" s="15"/>
      <c r="B859" s="15"/>
      <c r="C859" s="15"/>
      <c r="D859" s="15"/>
      <c r="E859" s="15"/>
      <c r="F859" s="15"/>
      <c r="G859" s="81"/>
      <c r="H859" s="81"/>
      <c r="I859" s="81"/>
      <c r="J859" s="81"/>
      <c r="K859" s="81"/>
      <c r="L859" s="15"/>
      <c r="M859" s="15"/>
      <c r="N859" s="15"/>
      <c r="O859" s="15"/>
      <c r="P859" s="15"/>
      <c r="Q859" s="15"/>
      <c r="R859" s="81"/>
    </row>
    <row r="860" spans="1:18" ht="15" customHeight="1" x14ac:dyDescent="0.25">
      <c r="A860" s="15"/>
      <c r="B860" s="15"/>
      <c r="C860" s="15"/>
      <c r="D860" s="15"/>
      <c r="E860" s="15"/>
      <c r="F860" s="15"/>
      <c r="G860" s="81"/>
      <c r="H860" s="81"/>
      <c r="I860" s="81"/>
      <c r="J860" s="81"/>
      <c r="K860" s="81"/>
      <c r="L860" s="15"/>
      <c r="M860" s="15"/>
      <c r="N860" s="15"/>
      <c r="O860" s="15"/>
      <c r="P860" s="15"/>
      <c r="Q860" s="15"/>
      <c r="R860" s="81"/>
    </row>
    <row r="861" spans="1:18" ht="15" customHeight="1" x14ac:dyDescent="0.25">
      <c r="A861" s="15"/>
      <c r="B861" s="15"/>
      <c r="C861" s="15"/>
      <c r="D861" s="15"/>
      <c r="E861" s="15"/>
      <c r="F861" s="15"/>
      <c r="G861" s="81"/>
      <c r="H861" s="81"/>
      <c r="I861" s="81"/>
      <c r="J861" s="81"/>
      <c r="K861" s="81"/>
      <c r="L861" s="15"/>
      <c r="M861" s="15"/>
      <c r="N861" s="15"/>
      <c r="O861" s="15"/>
      <c r="P861" s="15"/>
      <c r="Q861" s="15"/>
      <c r="R861" s="81"/>
    </row>
    <row r="862" spans="1:18" ht="15" customHeight="1" x14ac:dyDescent="0.25">
      <c r="A862" s="15"/>
      <c r="B862" s="15"/>
      <c r="C862" s="15"/>
      <c r="D862" s="15"/>
      <c r="E862" s="15"/>
      <c r="F862" s="15"/>
      <c r="G862" s="81"/>
      <c r="H862" s="81"/>
      <c r="I862" s="81"/>
      <c r="J862" s="81"/>
      <c r="K862" s="81"/>
      <c r="L862" s="15"/>
      <c r="M862" s="15"/>
      <c r="N862" s="15"/>
      <c r="O862" s="15"/>
      <c r="P862" s="15"/>
      <c r="Q862" s="15"/>
      <c r="R862" s="81"/>
    </row>
    <row r="863" spans="1:18" ht="15" customHeight="1" x14ac:dyDescent="0.25">
      <c r="A863" s="15"/>
      <c r="B863" s="15"/>
      <c r="C863" s="15"/>
      <c r="D863" s="15"/>
      <c r="E863" s="15"/>
      <c r="F863" s="15"/>
      <c r="G863" s="81"/>
      <c r="H863" s="81"/>
      <c r="I863" s="81"/>
      <c r="J863" s="81"/>
      <c r="K863" s="81"/>
      <c r="L863" s="15"/>
      <c r="M863" s="15"/>
      <c r="N863" s="15"/>
      <c r="O863" s="15"/>
      <c r="P863" s="15"/>
      <c r="Q863" s="15"/>
      <c r="R863" s="81"/>
    </row>
    <row r="864" spans="1:18" ht="15" customHeight="1" x14ac:dyDescent="0.25">
      <c r="A864" s="15"/>
      <c r="B864" s="15"/>
      <c r="C864" s="15"/>
      <c r="D864" s="15"/>
      <c r="E864" s="15"/>
      <c r="F864" s="15"/>
      <c r="G864" s="81"/>
      <c r="H864" s="81"/>
      <c r="I864" s="81"/>
      <c r="J864" s="81"/>
      <c r="K864" s="81"/>
      <c r="L864" s="15"/>
      <c r="M864" s="15"/>
      <c r="N864" s="15"/>
      <c r="O864" s="15"/>
      <c r="P864" s="15"/>
      <c r="Q864" s="15"/>
      <c r="R864" s="81"/>
    </row>
    <row r="865" spans="1:18" ht="15" customHeight="1" x14ac:dyDescent="0.25">
      <c r="A865" s="15"/>
      <c r="B865" s="15"/>
      <c r="C865" s="15"/>
      <c r="D865" s="15"/>
      <c r="E865" s="15"/>
      <c r="F865" s="15"/>
      <c r="G865" s="81"/>
      <c r="H865" s="81"/>
      <c r="I865" s="81"/>
      <c r="J865" s="81"/>
      <c r="K865" s="81"/>
      <c r="L865" s="15"/>
      <c r="M865" s="15"/>
      <c r="N865" s="15"/>
      <c r="O865" s="15"/>
      <c r="P865" s="15"/>
      <c r="Q865" s="15"/>
      <c r="R865" s="81"/>
    </row>
    <row r="866" spans="1:18" ht="15" customHeight="1" x14ac:dyDescent="0.25">
      <c r="A866" s="15"/>
      <c r="B866" s="15"/>
      <c r="C866" s="15"/>
      <c r="D866" s="15"/>
      <c r="E866" s="15"/>
      <c r="F866" s="15"/>
      <c r="G866" s="81"/>
      <c r="H866" s="81"/>
      <c r="I866" s="81"/>
      <c r="J866" s="81"/>
      <c r="K866" s="81"/>
      <c r="L866" s="15"/>
      <c r="M866" s="15"/>
      <c r="N866" s="15"/>
      <c r="O866" s="15"/>
      <c r="P866" s="15"/>
      <c r="Q866" s="15"/>
      <c r="R866" s="81"/>
    </row>
    <row r="867" spans="1:18" ht="15" customHeight="1" x14ac:dyDescent="0.25">
      <c r="A867" s="15"/>
      <c r="B867" s="15"/>
      <c r="C867" s="15"/>
      <c r="D867" s="15"/>
      <c r="E867" s="15"/>
      <c r="F867" s="15"/>
      <c r="G867" s="81"/>
      <c r="H867" s="81"/>
      <c r="I867" s="81"/>
      <c r="J867" s="81"/>
      <c r="K867" s="81"/>
      <c r="L867" s="15"/>
      <c r="M867" s="15"/>
      <c r="N867" s="15"/>
      <c r="O867" s="15"/>
      <c r="P867" s="15"/>
      <c r="Q867" s="15"/>
      <c r="R867" s="81"/>
    </row>
    <row r="868" spans="1:18" ht="15" customHeight="1" x14ac:dyDescent="0.25">
      <c r="A868" s="15"/>
      <c r="B868" s="15"/>
      <c r="C868" s="15"/>
      <c r="D868" s="15"/>
      <c r="E868" s="15"/>
      <c r="F868" s="15"/>
      <c r="G868" s="81"/>
      <c r="H868" s="81"/>
      <c r="I868" s="81"/>
      <c r="J868" s="81"/>
      <c r="K868" s="81"/>
      <c r="L868" s="15"/>
      <c r="M868" s="15"/>
      <c r="N868" s="15"/>
      <c r="O868" s="15"/>
      <c r="P868" s="15"/>
      <c r="Q868" s="15"/>
      <c r="R868" s="81"/>
    </row>
    <row r="869" spans="1:18" ht="15" customHeight="1" x14ac:dyDescent="0.25">
      <c r="A869" s="15"/>
      <c r="B869" s="15"/>
      <c r="C869" s="15"/>
      <c r="D869" s="15"/>
      <c r="E869" s="15"/>
      <c r="F869" s="15"/>
      <c r="G869" s="81"/>
      <c r="H869" s="81"/>
      <c r="I869" s="81"/>
      <c r="J869" s="81"/>
      <c r="K869" s="81"/>
      <c r="L869" s="15"/>
      <c r="M869" s="15"/>
      <c r="N869" s="15"/>
      <c r="O869" s="15"/>
      <c r="P869" s="15"/>
      <c r="Q869" s="15"/>
      <c r="R869" s="81"/>
    </row>
    <row r="870" spans="1:18" ht="15" customHeight="1" x14ac:dyDescent="0.25">
      <c r="A870" s="15"/>
      <c r="B870" s="15"/>
      <c r="C870" s="15"/>
      <c r="D870" s="15"/>
      <c r="E870" s="15"/>
      <c r="F870" s="15"/>
      <c r="G870" s="81"/>
      <c r="H870" s="81"/>
      <c r="I870" s="81"/>
      <c r="J870" s="81"/>
      <c r="K870" s="81"/>
      <c r="L870" s="15"/>
      <c r="M870" s="15"/>
      <c r="N870" s="15"/>
      <c r="O870" s="15"/>
      <c r="P870" s="15"/>
      <c r="Q870" s="15"/>
      <c r="R870" s="81"/>
    </row>
    <row r="871" spans="1:18" ht="15" customHeight="1" x14ac:dyDescent="0.25">
      <c r="A871" s="15"/>
      <c r="B871" s="15"/>
      <c r="C871" s="15"/>
      <c r="D871" s="15"/>
      <c r="E871" s="15"/>
      <c r="F871" s="15"/>
      <c r="G871" s="81"/>
      <c r="H871" s="81"/>
      <c r="I871" s="81"/>
      <c r="J871" s="81"/>
      <c r="K871" s="81"/>
      <c r="L871" s="15"/>
      <c r="M871" s="15"/>
      <c r="N871" s="15"/>
      <c r="O871" s="15"/>
      <c r="P871" s="15"/>
      <c r="Q871" s="15"/>
      <c r="R871" s="81"/>
    </row>
    <row r="872" spans="1:18" ht="15" customHeight="1" x14ac:dyDescent="0.25">
      <c r="A872" s="15"/>
      <c r="B872" s="15"/>
      <c r="C872" s="15"/>
      <c r="D872" s="15"/>
      <c r="E872" s="15"/>
      <c r="F872" s="15"/>
      <c r="G872" s="81"/>
      <c r="H872" s="81"/>
      <c r="I872" s="81"/>
      <c r="J872" s="81"/>
      <c r="K872" s="81"/>
      <c r="L872" s="15"/>
      <c r="M872" s="15"/>
      <c r="N872" s="15"/>
      <c r="O872" s="15"/>
      <c r="P872" s="15"/>
      <c r="Q872" s="15"/>
      <c r="R872" s="81"/>
    </row>
    <row r="873" spans="1:18" ht="15" customHeight="1" x14ac:dyDescent="0.25">
      <c r="A873" s="15"/>
      <c r="B873" s="15"/>
      <c r="C873" s="15"/>
      <c r="D873" s="15"/>
      <c r="E873" s="15"/>
      <c r="F873" s="15"/>
      <c r="G873" s="81"/>
      <c r="H873" s="81"/>
      <c r="I873" s="81"/>
      <c r="J873" s="81"/>
      <c r="K873" s="81"/>
      <c r="L873" s="15"/>
      <c r="M873" s="15"/>
      <c r="N873" s="15"/>
      <c r="O873" s="15"/>
      <c r="P873" s="15"/>
      <c r="Q873" s="15"/>
      <c r="R873" s="81"/>
    </row>
    <row r="874" spans="1:18" ht="15" customHeight="1" x14ac:dyDescent="0.25">
      <c r="A874" s="15"/>
      <c r="B874" s="15"/>
      <c r="C874" s="15"/>
      <c r="D874" s="15"/>
      <c r="E874" s="15"/>
      <c r="F874" s="15"/>
      <c r="G874" s="81"/>
      <c r="H874" s="81"/>
      <c r="I874" s="81"/>
      <c r="J874" s="81"/>
      <c r="K874" s="81"/>
      <c r="L874" s="15"/>
      <c r="M874" s="15"/>
      <c r="N874" s="15"/>
      <c r="O874" s="15"/>
      <c r="P874" s="15"/>
      <c r="Q874" s="15"/>
      <c r="R874" s="81"/>
    </row>
    <row r="875" spans="1:18" ht="15" customHeight="1" x14ac:dyDescent="0.25">
      <c r="A875" s="15"/>
      <c r="B875" s="15"/>
      <c r="C875" s="15"/>
      <c r="D875" s="15"/>
      <c r="E875" s="15"/>
      <c r="F875" s="15"/>
      <c r="G875" s="81"/>
      <c r="H875" s="81"/>
      <c r="I875" s="81"/>
      <c r="J875" s="81"/>
      <c r="K875" s="81"/>
      <c r="L875" s="15"/>
      <c r="M875" s="15"/>
      <c r="N875" s="15"/>
      <c r="O875" s="15"/>
      <c r="P875" s="15"/>
      <c r="Q875" s="15"/>
      <c r="R875" s="81"/>
    </row>
    <row r="876" spans="1:18" ht="15" customHeight="1" x14ac:dyDescent="0.25">
      <c r="A876" s="15"/>
      <c r="B876" s="15"/>
      <c r="C876" s="15"/>
      <c r="D876" s="15"/>
      <c r="E876" s="15"/>
      <c r="F876" s="15"/>
      <c r="G876" s="81"/>
      <c r="H876" s="81"/>
      <c r="I876" s="81"/>
      <c r="J876" s="81"/>
      <c r="K876" s="81"/>
      <c r="L876" s="15"/>
      <c r="M876" s="15"/>
      <c r="N876" s="15"/>
      <c r="O876" s="15"/>
      <c r="P876" s="15"/>
      <c r="Q876" s="15"/>
      <c r="R876" s="81"/>
    </row>
    <row r="877" spans="1:18" ht="15" customHeight="1" x14ac:dyDescent="0.25">
      <c r="A877" s="15"/>
      <c r="B877" s="15"/>
      <c r="C877" s="15"/>
      <c r="D877" s="15"/>
      <c r="E877" s="15"/>
      <c r="F877" s="15"/>
      <c r="G877" s="81"/>
      <c r="H877" s="81"/>
      <c r="I877" s="81"/>
      <c r="J877" s="81"/>
      <c r="K877" s="81"/>
      <c r="L877" s="15"/>
      <c r="M877" s="15"/>
      <c r="N877" s="15"/>
      <c r="O877" s="15"/>
      <c r="P877" s="15"/>
      <c r="Q877" s="15"/>
      <c r="R877" s="81"/>
    </row>
    <row r="878" spans="1:18" ht="15" customHeight="1" x14ac:dyDescent="0.25">
      <c r="A878" s="15"/>
      <c r="B878" s="15"/>
      <c r="C878" s="15"/>
      <c r="D878" s="15"/>
      <c r="E878" s="15"/>
      <c r="F878" s="15"/>
      <c r="G878" s="81"/>
      <c r="H878" s="81"/>
      <c r="I878" s="81"/>
      <c r="J878" s="81"/>
      <c r="K878" s="81"/>
      <c r="L878" s="15"/>
      <c r="M878" s="15"/>
      <c r="N878" s="15"/>
      <c r="O878" s="15"/>
      <c r="P878" s="15"/>
      <c r="Q878" s="15"/>
      <c r="R878" s="81"/>
    </row>
    <row r="879" spans="1:18" ht="15" customHeight="1" x14ac:dyDescent="0.25">
      <c r="A879" s="15"/>
      <c r="B879" s="15"/>
      <c r="C879" s="15"/>
      <c r="D879" s="15"/>
      <c r="E879" s="15"/>
      <c r="F879" s="15"/>
      <c r="G879" s="81"/>
      <c r="H879" s="81"/>
      <c r="I879" s="81"/>
      <c r="J879" s="81"/>
      <c r="K879" s="81"/>
      <c r="L879" s="15"/>
      <c r="M879" s="15"/>
      <c r="N879" s="15"/>
      <c r="O879" s="15"/>
      <c r="P879" s="15"/>
      <c r="Q879" s="15"/>
      <c r="R879" s="81"/>
    </row>
    <row r="880" spans="1:18" ht="15" customHeight="1" x14ac:dyDescent="0.25">
      <c r="A880" s="15"/>
      <c r="B880" s="15"/>
      <c r="C880" s="15"/>
      <c r="D880" s="15"/>
      <c r="E880" s="15"/>
      <c r="F880" s="15"/>
      <c r="G880" s="81"/>
      <c r="H880" s="81"/>
      <c r="I880" s="81"/>
      <c r="J880" s="81"/>
      <c r="K880" s="81"/>
      <c r="L880" s="15"/>
      <c r="M880" s="15"/>
      <c r="N880" s="15"/>
      <c r="O880" s="15"/>
      <c r="P880" s="15"/>
      <c r="Q880" s="15"/>
      <c r="R880" s="81"/>
    </row>
    <row r="881" spans="1:18" ht="15" customHeight="1" x14ac:dyDescent="0.25">
      <c r="A881" s="15"/>
      <c r="B881" s="15"/>
      <c r="C881" s="15"/>
      <c r="D881" s="15"/>
      <c r="E881" s="15"/>
      <c r="F881" s="15"/>
      <c r="G881" s="81"/>
      <c r="H881" s="81"/>
      <c r="I881" s="81"/>
      <c r="J881" s="81"/>
      <c r="K881" s="81"/>
      <c r="L881" s="15"/>
      <c r="M881" s="15"/>
      <c r="N881" s="15"/>
      <c r="O881" s="15"/>
      <c r="P881" s="15"/>
      <c r="Q881" s="15"/>
      <c r="R881" s="81"/>
    </row>
    <row r="882" spans="1:18" ht="15" customHeight="1" x14ac:dyDescent="0.25">
      <c r="A882" s="15"/>
      <c r="B882" s="15"/>
      <c r="C882" s="15"/>
      <c r="D882" s="15"/>
      <c r="E882" s="15"/>
      <c r="F882" s="15"/>
      <c r="G882" s="81"/>
      <c r="H882" s="81"/>
      <c r="I882" s="81"/>
      <c r="J882" s="81"/>
      <c r="K882" s="81"/>
      <c r="L882" s="15"/>
      <c r="M882" s="15"/>
      <c r="N882" s="15"/>
      <c r="O882" s="15"/>
      <c r="P882" s="15"/>
      <c r="Q882" s="15"/>
      <c r="R882" s="81"/>
    </row>
    <row r="883" spans="1:18" ht="15" customHeight="1" x14ac:dyDescent="0.25">
      <c r="A883" s="15"/>
      <c r="B883" s="15"/>
      <c r="C883" s="15"/>
      <c r="D883" s="15"/>
      <c r="E883" s="15"/>
      <c r="F883" s="15"/>
      <c r="G883" s="81"/>
      <c r="H883" s="81"/>
      <c r="I883" s="81"/>
      <c r="J883" s="81"/>
      <c r="K883" s="81"/>
      <c r="L883" s="15"/>
      <c r="M883" s="15"/>
      <c r="N883" s="15"/>
      <c r="O883" s="15"/>
      <c r="P883" s="15"/>
      <c r="Q883" s="15"/>
      <c r="R883" s="81"/>
    </row>
    <row r="884" spans="1:18" ht="15" customHeight="1" x14ac:dyDescent="0.25">
      <c r="A884" s="15"/>
      <c r="B884" s="15"/>
      <c r="C884" s="15"/>
      <c r="D884" s="15"/>
      <c r="E884" s="15"/>
      <c r="F884" s="15"/>
      <c r="G884" s="81"/>
      <c r="H884" s="81"/>
      <c r="I884" s="81"/>
      <c r="J884" s="81"/>
      <c r="K884" s="81"/>
      <c r="L884" s="15"/>
      <c r="M884" s="15"/>
      <c r="N884" s="15"/>
      <c r="O884" s="15"/>
      <c r="P884" s="15"/>
      <c r="Q884" s="15"/>
      <c r="R884" s="81"/>
    </row>
    <row r="885" spans="1:18" ht="15" customHeight="1" x14ac:dyDescent="0.25">
      <c r="A885" s="15"/>
      <c r="B885" s="15"/>
      <c r="C885" s="15"/>
      <c r="D885" s="15"/>
      <c r="E885" s="15"/>
      <c r="F885" s="15"/>
      <c r="G885" s="81"/>
      <c r="H885" s="81"/>
      <c r="I885" s="81"/>
      <c r="J885" s="81"/>
      <c r="K885" s="81"/>
      <c r="L885" s="15"/>
      <c r="M885" s="15"/>
      <c r="N885" s="15"/>
      <c r="O885" s="15"/>
      <c r="P885" s="15"/>
      <c r="Q885" s="15"/>
      <c r="R885" s="81"/>
    </row>
    <row r="886" spans="1:18" ht="15" customHeight="1" x14ac:dyDescent="0.25">
      <c r="A886" s="15"/>
      <c r="B886" s="15"/>
      <c r="C886" s="15"/>
      <c r="D886" s="15"/>
      <c r="E886" s="15"/>
      <c r="F886" s="15"/>
      <c r="G886" s="81"/>
      <c r="H886" s="81"/>
      <c r="I886" s="81"/>
      <c r="J886" s="81"/>
      <c r="K886" s="81"/>
      <c r="L886" s="15"/>
      <c r="M886" s="15"/>
      <c r="N886" s="15"/>
      <c r="O886" s="15"/>
      <c r="P886" s="15"/>
      <c r="Q886" s="15"/>
      <c r="R886" s="81"/>
    </row>
    <row r="887" spans="1:18" ht="15" customHeight="1" x14ac:dyDescent="0.25">
      <c r="A887" s="15"/>
      <c r="B887" s="15"/>
      <c r="C887" s="15"/>
      <c r="D887" s="15"/>
      <c r="E887" s="15"/>
      <c r="F887" s="15"/>
      <c r="G887" s="81"/>
      <c r="H887" s="81"/>
      <c r="I887" s="81"/>
      <c r="J887" s="81"/>
      <c r="K887" s="81"/>
      <c r="L887" s="15"/>
      <c r="M887" s="15"/>
      <c r="N887" s="15"/>
      <c r="O887" s="15"/>
      <c r="P887" s="15"/>
      <c r="Q887" s="15"/>
      <c r="R887" s="81"/>
    </row>
    <row r="888" spans="1:18" ht="15" customHeight="1" x14ac:dyDescent="0.25">
      <c r="A888" s="15"/>
      <c r="B888" s="15"/>
      <c r="C888" s="15"/>
      <c r="D888" s="15"/>
      <c r="E888" s="15"/>
      <c r="F888" s="15"/>
      <c r="G888" s="81"/>
      <c r="H888" s="81"/>
      <c r="I888" s="81"/>
      <c r="J888" s="81"/>
      <c r="K888" s="81"/>
      <c r="L888" s="15"/>
      <c r="M888" s="15"/>
      <c r="N888" s="15"/>
      <c r="O888" s="15"/>
      <c r="P888" s="15"/>
      <c r="Q888" s="15"/>
      <c r="R888" s="81"/>
    </row>
    <row r="889" spans="1:18" ht="15" customHeight="1" x14ac:dyDescent="0.25">
      <c r="A889" s="15"/>
      <c r="B889" s="15"/>
      <c r="C889" s="15"/>
      <c r="D889" s="15"/>
      <c r="E889" s="15"/>
      <c r="F889" s="15"/>
      <c r="G889" s="81"/>
      <c r="H889" s="81"/>
      <c r="I889" s="81"/>
      <c r="J889" s="81"/>
      <c r="K889" s="81"/>
      <c r="L889" s="15"/>
      <c r="M889" s="15"/>
      <c r="N889" s="15"/>
      <c r="O889" s="15"/>
      <c r="P889" s="15"/>
      <c r="Q889" s="15"/>
      <c r="R889" s="81"/>
    </row>
    <row r="890" spans="1:18" ht="15" customHeight="1" x14ac:dyDescent="0.25">
      <c r="A890" s="15"/>
      <c r="B890" s="15"/>
      <c r="C890" s="15"/>
      <c r="D890" s="15"/>
      <c r="E890" s="15"/>
      <c r="F890" s="15"/>
      <c r="G890" s="81"/>
      <c r="H890" s="81"/>
      <c r="I890" s="81"/>
      <c r="J890" s="81"/>
      <c r="K890" s="81"/>
      <c r="L890" s="15"/>
      <c r="M890" s="15"/>
      <c r="N890" s="15"/>
      <c r="O890" s="15"/>
      <c r="P890" s="15"/>
      <c r="Q890" s="15"/>
      <c r="R890" s="81"/>
    </row>
    <row r="891" spans="1:18" ht="15" customHeight="1" x14ac:dyDescent="0.25">
      <c r="A891" s="15"/>
      <c r="B891" s="15"/>
      <c r="C891" s="15"/>
      <c r="D891" s="15"/>
      <c r="E891" s="15"/>
      <c r="F891" s="15"/>
      <c r="G891" s="81"/>
      <c r="H891" s="81"/>
      <c r="I891" s="81"/>
      <c r="J891" s="81"/>
      <c r="K891" s="81"/>
      <c r="L891" s="15"/>
      <c r="M891" s="15"/>
      <c r="N891" s="15"/>
      <c r="O891" s="15"/>
      <c r="P891" s="15"/>
      <c r="Q891" s="15"/>
      <c r="R891" s="81"/>
    </row>
    <row r="892" spans="1:18" ht="15" customHeight="1" x14ac:dyDescent="0.25">
      <c r="A892" s="15"/>
      <c r="B892" s="15"/>
      <c r="C892" s="15"/>
      <c r="D892" s="15"/>
      <c r="E892" s="15"/>
      <c r="F892" s="15"/>
      <c r="G892" s="81"/>
      <c r="H892" s="81"/>
      <c r="I892" s="81"/>
      <c r="J892" s="81"/>
      <c r="K892" s="81"/>
      <c r="L892" s="15"/>
      <c r="M892" s="15"/>
      <c r="N892" s="15"/>
      <c r="O892" s="15"/>
      <c r="P892" s="15"/>
      <c r="Q892" s="15"/>
      <c r="R892" s="81"/>
    </row>
    <row r="893" spans="1:18" ht="15" customHeight="1" x14ac:dyDescent="0.25">
      <c r="A893" s="15"/>
      <c r="B893" s="15"/>
      <c r="C893" s="15"/>
      <c r="D893" s="15"/>
      <c r="E893" s="15"/>
      <c r="F893" s="15"/>
      <c r="G893" s="81"/>
      <c r="H893" s="81"/>
      <c r="I893" s="81"/>
      <c r="J893" s="81"/>
      <c r="K893" s="81"/>
      <c r="L893" s="15"/>
      <c r="M893" s="15"/>
      <c r="N893" s="15"/>
      <c r="O893" s="15"/>
      <c r="P893" s="15"/>
      <c r="Q893" s="15"/>
      <c r="R893" s="81"/>
    </row>
    <row r="894" spans="1:18" ht="15" customHeight="1" x14ac:dyDescent="0.25">
      <c r="A894" s="15"/>
      <c r="B894" s="15"/>
      <c r="C894" s="15"/>
      <c r="D894" s="15"/>
      <c r="E894" s="15"/>
      <c r="F894" s="15"/>
      <c r="G894" s="81"/>
      <c r="H894" s="81"/>
      <c r="I894" s="81"/>
      <c r="J894" s="81"/>
      <c r="K894" s="81"/>
      <c r="L894" s="15"/>
      <c r="M894" s="15"/>
      <c r="N894" s="15"/>
      <c r="O894" s="15"/>
      <c r="P894" s="15"/>
      <c r="Q894" s="15"/>
      <c r="R894" s="81"/>
    </row>
    <row r="895" spans="1:18" ht="15" customHeight="1" x14ac:dyDescent="0.25">
      <c r="A895" s="15"/>
      <c r="B895" s="15"/>
      <c r="C895" s="15"/>
      <c r="D895" s="15"/>
      <c r="E895" s="15"/>
      <c r="F895" s="15"/>
      <c r="G895" s="81"/>
      <c r="H895" s="81"/>
      <c r="I895" s="81"/>
      <c r="J895" s="81"/>
      <c r="K895" s="81"/>
      <c r="L895" s="15"/>
      <c r="M895" s="15"/>
      <c r="N895" s="15"/>
      <c r="O895" s="15"/>
      <c r="P895" s="15"/>
      <c r="Q895" s="15"/>
      <c r="R895" s="81"/>
    </row>
    <row r="896" spans="1:18" ht="15" customHeight="1" x14ac:dyDescent="0.25">
      <c r="A896" s="15"/>
      <c r="B896" s="15"/>
      <c r="C896" s="15"/>
      <c r="D896" s="15"/>
      <c r="E896" s="15"/>
      <c r="F896" s="15"/>
      <c r="G896" s="81"/>
      <c r="H896" s="81"/>
      <c r="I896" s="81"/>
      <c r="J896" s="81"/>
      <c r="K896" s="81"/>
      <c r="L896" s="15"/>
      <c r="M896" s="15"/>
      <c r="N896" s="15"/>
      <c r="O896" s="15"/>
      <c r="P896" s="15"/>
      <c r="Q896" s="15"/>
      <c r="R896" s="81"/>
    </row>
    <row r="897" spans="1:18" ht="15" customHeight="1" x14ac:dyDescent="0.25">
      <c r="A897" s="15"/>
      <c r="B897" s="15"/>
      <c r="C897" s="15"/>
      <c r="D897" s="15"/>
      <c r="E897" s="15"/>
      <c r="F897" s="15"/>
      <c r="G897" s="81"/>
      <c r="H897" s="81"/>
      <c r="I897" s="81"/>
      <c r="J897" s="81"/>
      <c r="K897" s="81"/>
      <c r="L897" s="15"/>
      <c r="M897" s="15"/>
      <c r="N897" s="15"/>
      <c r="O897" s="15"/>
      <c r="P897" s="15"/>
      <c r="Q897" s="15"/>
      <c r="R897" s="81"/>
    </row>
    <row r="898" spans="1:18" ht="15" customHeight="1" x14ac:dyDescent="0.25">
      <c r="A898" s="15"/>
      <c r="B898" s="15"/>
      <c r="C898" s="15"/>
      <c r="D898" s="15"/>
      <c r="E898" s="15"/>
      <c r="F898" s="15"/>
      <c r="G898" s="81"/>
      <c r="H898" s="81"/>
      <c r="I898" s="81"/>
      <c r="J898" s="81"/>
      <c r="K898" s="81"/>
      <c r="L898" s="15"/>
      <c r="M898" s="15"/>
      <c r="N898" s="15"/>
      <c r="O898" s="15"/>
      <c r="P898" s="15"/>
      <c r="Q898" s="15"/>
      <c r="R898" s="81"/>
    </row>
    <row r="899" spans="1:18" ht="15" customHeight="1" x14ac:dyDescent="0.25">
      <c r="A899" s="15"/>
      <c r="B899" s="15"/>
      <c r="C899" s="15"/>
      <c r="D899" s="15"/>
      <c r="E899" s="15"/>
      <c r="F899" s="15"/>
      <c r="G899" s="81"/>
      <c r="H899" s="81"/>
      <c r="I899" s="81"/>
      <c r="J899" s="81"/>
      <c r="K899" s="81"/>
      <c r="L899" s="15"/>
      <c r="M899" s="15"/>
      <c r="N899" s="15"/>
      <c r="O899" s="15"/>
      <c r="P899" s="15"/>
      <c r="Q899" s="15"/>
      <c r="R899" s="81"/>
    </row>
    <row r="900" spans="1:18" ht="15" customHeight="1" x14ac:dyDescent="0.25">
      <c r="A900" s="15"/>
      <c r="B900" s="15"/>
      <c r="C900" s="15"/>
      <c r="D900" s="15"/>
      <c r="E900" s="15"/>
      <c r="F900" s="15"/>
      <c r="G900" s="81"/>
      <c r="H900" s="81"/>
      <c r="I900" s="81"/>
      <c r="J900" s="81"/>
      <c r="K900" s="81"/>
      <c r="L900" s="15"/>
      <c r="M900" s="15"/>
      <c r="N900" s="15"/>
      <c r="O900" s="15"/>
      <c r="P900" s="15"/>
      <c r="Q900" s="15"/>
      <c r="R900" s="81"/>
    </row>
    <row r="901" spans="1:18" ht="15" customHeight="1" x14ac:dyDescent="0.25">
      <c r="A901" s="15"/>
      <c r="B901" s="15"/>
      <c r="C901" s="15"/>
      <c r="D901" s="15"/>
      <c r="E901" s="15"/>
      <c r="F901" s="15"/>
      <c r="G901" s="81"/>
      <c r="H901" s="81"/>
      <c r="I901" s="81"/>
      <c r="J901" s="81"/>
      <c r="K901" s="81"/>
      <c r="L901" s="15"/>
      <c r="M901" s="15"/>
      <c r="N901" s="15"/>
      <c r="O901" s="15"/>
      <c r="P901" s="15"/>
      <c r="Q901" s="15"/>
      <c r="R901" s="81"/>
    </row>
    <row r="902" spans="1:18" ht="15" customHeight="1" x14ac:dyDescent="0.25">
      <c r="A902" s="15"/>
      <c r="B902" s="15"/>
      <c r="C902" s="15"/>
      <c r="D902" s="15"/>
      <c r="E902" s="15"/>
      <c r="F902" s="15"/>
      <c r="G902" s="81"/>
      <c r="H902" s="81"/>
      <c r="I902" s="81"/>
      <c r="J902" s="81"/>
      <c r="K902" s="81"/>
      <c r="L902" s="15"/>
      <c r="M902" s="15"/>
      <c r="N902" s="15"/>
      <c r="O902" s="15"/>
      <c r="P902" s="15"/>
      <c r="Q902" s="15"/>
      <c r="R902" s="81"/>
    </row>
    <row r="903" spans="1:18" ht="15" customHeight="1" x14ac:dyDescent="0.25">
      <c r="A903" s="15"/>
      <c r="B903" s="15"/>
      <c r="C903" s="15"/>
      <c r="D903" s="15"/>
      <c r="E903" s="15"/>
      <c r="F903" s="15"/>
      <c r="G903" s="81"/>
      <c r="H903" s="81"/>
      <c r="I903" s="81"/>
      <c r="J903" s="81"/>
      <c r="K903" s="81"/>
      <c r="L903" s="15"/>
      <c r="M903" s="15"/>
      <c r="N903" s="15"/>
      <c r="O903" s="15"/>
      <c r="P903" s="15"/>
      <c r="Q903" s="15"/>
      <c r="R903" s="81"/>
    </row>
    <row r="904" spans="1:18" ht="15" customHeight="1" x14ac:dyDescent="0.25">
      <c r="A904" s="15"/>
      <c r="B904" s="15"/>
      <c r="C904" s="15"/>
      <c r="D904" s="15"/>
      <c r="E904" s="15"/>
      <c r="F904" s="15"/>
      <c r="G904" s="81"/>
      <c r="H904" s="81"/>
      <c r="I904" s="81"/>
      <c r="J904" s="81"/>
      <c r="K904" s="81"/>
      <c r="L904" s="15"/>
      <c r="M904" s="15"/>
      <c r="N904" s="15"/>
      <c r="O904" s="15"/>
      <c r="P904" s="15"/>
      <c r="Q904" s="15"/>
      <c r="R904" s="81"/>
    </row>
    <row r="905" spans="1:18" ht="15" customHeight="1" x14ac:dyDescent="0.25">
      <c r="A905" s="15"/>
      <c r="B905" s="15"/>
      <c r="C905" s="15"/>
      <c r="D905" s="15"/>
      <c r="E905" s="15"/>
      <c r="F905" s="15"/>
      <c r="G905" s="81"/>
      <c r="H905" s="81"/>
      <c r="I905" s="81"/>
      <c r="J905" s="81"/>
      <c r="K905" s="81"/>
      <c r="L905" s="15"/>
      <c r="M905" s="15"/>
      <c r="N905" s="15"/>
      <c r="O905" s="15"/>
      <c r="P905" s="15"/>
      <c r="Q905" s="15"/>
      <c r="R905" s="81"/>
    </row>
    <row r="906" spans="1:18" ht="15" customHeight="1" x14ac:dyDescent="0.25">
      <c r="A906" s="15"/>
      <c r="B906" s="15"/>
      <c r="C906" s="15"/>
      <c r="D906" s="15"/>
      <c r="E906" s="15"/>
      <c r="F906" s="15"/>
      <c r="G906" s="81"/>
      <c r="H906" s="81"/>
      <c r="I906" s="81"/>
      <c r="J906" s="81"/>
      <c r="K906" s="81"/>
      <c r="L906" s="15"/>
      <c r="M906" s="15"/>
      <c r="N906" s="15"/>
      <c r="O906" s="15"/>
      <c r="P906" s="15"/>
      <c r="Q906" s="15"/>
      <c r="R906" s="81"/>
    </row>
    <row r="907" spans="1:18" ht="15" customHeight="1" x14ac:dyDescent="0.25">
      <c r="A907" s="15"/>
      <c r="B907" s="15"/>
      <c r="C907" s="15"/>
      <c r="D907" s="15"/>
      <c r="E907" s="15"/>
      <c r="F907" s="15"/>
      <c r="G907" s="81"/>
      <c r="H907" s="81"/>
      <c r="I907" s="81"/>
      <c r="J907" s="81"/>
      <c r="K907" s="81"/>
      <c r="L907" s="15"/>
      <c r="M907" s="15"/>
      <c r="N907" s="15"/>
      <c r="O907" s="15"/>
      <c r="P907" s="15"/>
      <c r="Q907" s="15"/>
      <c r="R907" s="81"/>
    </row>
    <row r="908" spans="1:18" ht="15" customHeight="1" x14ac:dyDescent="0.25">
      <c r="A908" s="15"/>
      <c r="B908" s="15"/>
      <c r="C908" s="15"/>
      <c r="D908" s="15"/>
      <c r="E908" s="15"/>
      <c r="F908" s="15"/>
      <c r="G908" s="81"/>
      <c r="H908" s="81"/>
      <c r="I908" s="81"/>
      <c r="J908" s="81"/>
      <c r="K908" s="81"/>
      <c r="L908" s="15"/>
      <c r="M908" s="15"/>
      <c r="N908" s="15"/>
      <c r="O908" s="15"/>
      <c r="P908" s="15"/>
      <c r="Q908" s="15"/>
      <c r="R908" s="81"/>
    </row>
    <row r="909" spans="1:18" ht="15" customHeight="1" x14ac:dyDescent="0.25">
      <c r="A909" s="15"/>
      <c r="B909" s="15"/>
      <c r="C909" s="15"/>
      <c r="D909" s="15"/>
      <c r="E909" s="15"/>
      <c r="F909" s="15"/>
      <c r="G909" s="81"/>
      <c r="H909" s="81"/>
      <c r="I909" s="81"/>
      <c r="J909" s="81"/>
      <c r="K909" s="81"/>
      <c r="L909" s="15"/>
      <c r="M909" s="15"/>
      <c r="N909" s="15"/>
      <c r="O909" s="15"/>
      <c r="P909" s="15"/>
      <c r="Q909" s="15"/>
      <c r="R909" s="81"/>
    </row>
    <row r="910" spans="1:18" ht="15" customHeight="1" x14ac:dyDescent="0.25">
      <c r="A910" s="15"/>
      <c r="B910" s="15"/>
      <c r="C910" s="15"/>
      <c r="D910" s="15"/>
      <c r="E910" s="15"/>
      <c r="F910" s="15"/>
      <c r="G910" s="81"/>
      <c r="H910" s="81"/>
      <c r="I910" s="81"/>
      <c r="J910" s="81"/>
      <c r="K910" s="81"/>
      <c r="L910" s="15"/>
      <c r="M910" s="15"/>
      <c r="N910" s="15"/>
      <c r="O910" s="15"/>
      <c r="P910" s="15"/>
      <c r="Q910" s="15"/>
      <c r="R910" s="81"/>
    </row>
    <row r="911" spans="1:18" ht="15" customHeight="1" x14ac:dyDescent="0.25">
      <c r="A911" s="15"/>
      <c r="B911" s="15"/>
      <c r="C911" s="15"/>
      <c r="D911" s="15"/>
      <c r="E911" s="15"/>
      <c r="F911" s="15"/>
      <c r="G911" s="81"/>
      <c r="H911" s="81"/>
      <c r="I911" s="81"/>
      <c r="J911" s="81"/>
      <c r="K911" s="81"/>
      <c r="L911" s="15"/>
      <c r="M911" s="15"/>
      <c r="N911" s="15"/>
      <c r="O911" s="15"/>
      <c r="P911" s="15"/>
      <c r="Q911" s="15"/>
      <c r="R911" s="81"/>
    </row>
    <row r="912" spans="1:18" ht="15" customHeight="1" x14ac:dyDescent="0.25">
      <c r="A912" s="15"/>
      <c r="B912" s="15"/>
      <c r="C912" s="15"/>
      <c r="D912" s="15"/>
      <c r="E912" s="15"/>
      <c r="F912" s="15"/>
      <c r="G912" s="81"/>
      <c r="H912" s="81"/>
      <c r="I912" s="81"/>
      <c r="J912" s="81"/>
      <c r="K912" s="81"/>
      <c r="L912" s="15"/>
      <c r="M912" s="15"/>
      <c r="N912" s="15"/>
      <c r="O912" s="15"/>
      <c r="P912" s="15"/>
      <c r="Q912" s="15"/>
      <c r="R912" s="81"/>
    </row>
    <row r="913" spans="1:18" ht="15" customHeight="1" x14ac:dyDescent="0.25">
      <c r="A913" s="15"/>
      <c r="B913" s="15"/>
      <c r="C913" s="15"/>
      <c r="D913" s="15"/>
      <c r="E913" s="15"/>
      <c r="F913" s="15"/>
      <c r="G913" s="81"/>
      <c r="H913" s="81"/>
      <c r="I913" s="81"/>
      <c r="J913" s="81"/>
      <c r="K913" s="81"/>
      <c r="L913" s="15"/>
      <c r="M913" s="15"/>
      <c r="N913" s="15"/>
      <c r="O913" s="15"/>
      <c r="P913" s="15"/>
      <c r="Q913" s="15"/>
      <c r="R913" s="81"/>
    </row>
    <row r="914" spans="1:18" ht="15" customHeight="1" x14ac:dyDescent="0.25">
      <c r="A914" s="15"/>
      <c r="B914" s="15"/>
      <c r="C914" s="15"/>
      <c r="D914" s="15"/>
      <c r="E914" s="15"/>
      <c r="F914" s="15"/>
      <c r="G914" s="81"/>
      <c r="H914" s="81"/>
      <c r="I914" s="81"/>
      <c r="J914" s="81"/>
      <c r="K914" s="81"/>
      <c r="L914" s="15"/>
      <c r="M914" s="15"/>
      <c r="N914" s="15"/>
      <c r="O914" s="15"/>
      <c r="P914" s="15"/>
      <c r="Q914" s="15"/>
      <c r="R914" s="81"/>
    </row>
    <row r="915" spans="1:18" ht="15" customHeight="1" x14ac:dyDescent="0.25">
      <c r="A915" s="15"/>
      <c r="B915" s="15"/>
      <c r="C915" s="15"/>
      <c r="D915" s="15"/>
      <c r="E915" s="15"/>
      <c r="F915" s="15"/>
      <c r="G915" s="81"/>
      <c r="H915" s="81"/>
      <c r="I915" s="81"/>
      <c r="J915" s="81"/>
      <c r="K915" s="81"/>
      <c r="L915" s="15"/>
      <c r="M915" s="15"/>
      <c r="N915" s="15"/>
      <c r="O915" s="15"/>
      <c r="P915" s="15"/>
      <c r="Q915" s="15"/>
      <c r="R915" s="81"/>
    </row>
    <row r="916" spans="1:18" ht="15" customHeight="1" x14ac:dyDescent="0.25">
      <c r="A916" s="15"/>
      <c r="B916" s="15"/>
      <c r="C916" s="15"/>
      <c r="D916" s="15"/>
      <c r="E916" s="15"/>
      <c r="F916" s="15"/>
      <c r="G916" s="81"/>
      <c r="H916" s="81"/>
      <c r="I916" s="81"/>
      <c r="J916" s="81"/>
      <c r="K916" s="81"/>
      <c r="L916" s="15"/>
      <c r="M916" s="15"/>
      <c r="N916" s="15"/>
      <c r="O916" s="15"/>
      <c r="P916" s="15"/>
      <c r="Q916" s="15"/>
      <c r="R916" s="81"/>
    </row>
    <row r="917" spans="1:18" ht="15" customHeight="1" x14ac:dyDescent="0.25">
      <c r="A917" s="15"/>
      <c r="B917" s="15"/>
      <c r="C917" s="15"/>
      <c r="D917" s="15"/>
      <c r="E917" s="15"/>
      <c r="F917" s="15"/>
      <c r="G917" s="81"/>
      <c r="H917" s="81"/>
      <c r="I917" s="81"/>
      <c r="J917" s="81"/>
      <c r="K917" s="81"/>
      <c r="L917" s="15"/>
      <c r="M917" s="15"/>
      <c r="N917" s="15"/>
      <c r="O917" s="15"/>
      <c r="P917" s="15"/>
      <c r="Q917" s="15"/>
      <c r="R917" s="81"/>
    </row>
    <row r="918" spans="1:18" ht="15" customHeight="1" x14ac:dyDescent="0.25">
      <c r="A918" s="15"/>
      <c r="B918" s="15"/>
      <c r="C918" s="15"/>
      <c r="D918" s="15"/>
      <c r="E918" s="15"/>
      <c r="F918" s="15"/>
      <c r="G918" s="81"/>
      <c r="H918" s="81"/>
      <c r="I918" s="81"/>
      <c r="J918" s="81"/>
      <c r="K918" s="81"/>
      <c r="L918" s="15"/>
      <c r="M918" s="15"/>
      <c r="N918" s="15"/>
      <c r="O918" s="15"/>
      <c r="P918" s="15"/>
      <c r="Q918" s="15"/>
      <c r="R918" s="81"/>
    </row>
    <row r="919" spans="1:18" ht="15" customHeight="1" x14ac:dyDescent="0.25">
      <c r="A919" s="15"/>
      <c r="B919" s="15"/>
      <c r="C919" s="15"/>
      <c r="D919" s="15"/>
      <c r="E919" s="15"/>
      <c r="F919" s="15"/>
      <c r="G919" s="81"/>
      <c r="H919" s="81"/>
      <c r="I919" s="81"/>
      <c r="J919" s="81"/>
      <c r="K919" s="81"/>
      <c r="L919" s="15"/>
      <c r="M919" s="15"/>
      <c r="N919" s="15"/>
      <c r="O919" s="15"/>
      <c r="P919" s="15"/>
      <c r="Q919" s="15"/>
      <c r="R919" s="81"/>
    </row>
    <row r="920" spans="1:18" ht="15" customHeight="1" x14ac:dyDescent="0.25">
      <c r="A920" s="15"/>
      <c r="B920" s="15"/>
      <c r="C920" s="15"/>
      <c r="D920" s="15"/>
      <c r="E920" s="15"/>
      <c r="F920" s="15"/>
      <c r="G920" s="81"/>
      <c r="H920" s="81"/>
      <c r="I920" s="81"/>
      <c r="J920" s="81"/>
      <c r="K920" s="81"/>
      <c r="L920" s="15"/>
      <c r="M920" s="15"/>
      <c r="N920" s="15"/>
      <c r="O920" s="15"/>
      <c r="P920" s="15"/>
      <c r="Q920" s="15"/>
      <c r="R920" s="81"/>
    </row>
    <row r="921" spans="1:18" ht="15" customHeight="1" x14ac:dyDescent="0.25">
      <c r="A921" s="15"/>
      <c r="B921" s="15"/>
      <c r="C921" s="15"/>
      <c r="D921" s="15"/>
      <c r="E921" s="15"/>
      <c r="F921" s="15"/>
      <c r="G921" s="81"/>
      <c r="H921" s="81"/>
      <c r="I921" s="81"/>
      <c r="J921" s="81"/>
      <c r="K921" s="81"/>
      <c r="L921" s="15"/>
      <c r="M921" s="15"/>
      <c r="N921" s="15"/>
      <c r="O921" s="15"/>
      <c r="P921" s="15"/>
      <c r="Q921" s="15"/>
      <c r="R921" s="81"/>
    </row>
    <row r="922" spans="1:18" ht="15" customHeight="1" x14ac:dyDescent="0.25">
      <c r="A922" s="15"/>
      <c r="B922" s="15"/>
      <c r="C922" s="15"/>
      <c r="D922" s="15"/>
      <c r="E922" s="15"/>
      <c r="F922" s="15"/>
      <c r="G922" s="81"/>
      <c r="H922" s="81"/>
      <c r="I922" s="81"/>
      <c r="J922" s="81"/>
      <c r="K922" s="81"/>
      <c r="L922" s="15"/>
      <c r="M922" s="15"/>
      <c r="N922" s="15"/>
      <c r="O922" s="15"/>
      <c r="P922" s="15"/>
      <c r="Q922" s="15"/>
      <c r="R922" s="81"/>
    </row>
    <row r="923" spans="1:18" ht="15" customHeight="1" x14ac:dyDescent="0.25">
      <c r="A923" s="15"/>
      <c r="B923" s="15"/>
      <c r="C923" s="15"/>
      <c r="D923" s="15"/>
      <c r="E923" s="15"/>
      <c r="F923" s="15"/>
      <c r="G923" s="81"/>
      <c r="H923" s="81"/>
      <c r="I923" s="81"/>
      <c r="J923" s="81"/>
      <c r="K923" s="81"/>
      <c r="L923" s="15"/>
      <c r="M923" s="15"/>
      <c r="N923" s="15"/>
      <c r="O923" s="15"/>
      <c r="P923" s="15"/>
      <c r="Q923" s="15"/>
      <c r="R923" s="81"/>
    </row>
    <row r="924" spans="1:18" ht="15" customHeight="1" x14ac:dyDescent="0.25">
      <c r="A924" s="15"/>
      <c r="B924" s="15"/>
      <c r="C924" s="15"/>
      <c r="D924" s="15"/>
      <c r="E924" s="15"/>
      <c r="F924" s="15"/>
      <c r="G924" s="81"/>
      <c r="H924" s="81"/>
      <c r="I924" s="81"/>
      <c r="J924" s="81"/>
      <c r="K924" s="81"/>
      <c r="L924" s="15"/>
      <c r="M924" s="15"/>
      <c r="N924" s="15"/>
      <c r="O924" s="15"/>
      <c r="P924" s="15"/>
      <c r="Q924" s="15"/>
      <c r="R924" s="81"/>
    </row>
    <row r="925" spans="1:18" ht="15" customHeight="1" x14ac:dyDescent="0.25">
      <c r="A925" s="15"/>
      <c r="B925" s="15"/>
      <c r="C925" s="15"/>
      <c r="D925" s="15"/>
      <c r="E925" s="15"/>
      <c r="F925" s="15"/>
      <c r="G925" s="81"/>
      <c r="H925" s="81"/>
      <c r="I925" s="81"/>
      <c r="J925" s="81"/>
      <c r="K925" s="81"/>
      <c r="L925" s="15"/>
      <c r="M925" s="15"/>
      <c r="N925" s="15"/>
      <c r="O925" s="15"/>
      <c r="P925" s="15"/>
      <c r="Q925" s="15"/>
      <c r="R925" s="81"/>
    </row>
    <row r="926" spans="1:18" ht="15" customHeight="1" x14ac:dyDescent="0.25">
      <c r="A926" s="15"/>
      <c r="B926" s="15"/>
      <c r="C926" s="15"/>
      <c r="D926" s="15"/>
      <c r="E926" s="15"/>
      <c r="F926" s="15"/>
      <c r="G926" s="81"/>
      <c r="H926" s="81"/>
      <c r="I926" s="81"/>
      <c r="J926" s="81"/>
      <c r="K926" s="81"/>
      <c r="L926" s="15"/>
      <c r="M926" s="15"/>
      <c r="N926" s="15"/>
      <c r="O926" s="15"/>
      <c r="P926" s="15"/>
      <c r="Q926" s="15"/>
      <c r="R926" s="81"/>
    </row>
    <row r="927" spans="1:18" ht="15" customHeight="1" x14ac:dyDescent="0.25">
      <c r="A927" s="15"/>
      <c r="B927" s="15"/>
      <c r="C927" s="15"/>
      <c r="D927" s="15"/>
      <c r="E927" s="15"/>
      <c r="F927" s="15"/>
      <c r="G927" s="81"/>
      <c r="H927" s="81"/>
      <c r="I927" s="81"/>
      <c r="J927" s="81"/>
      <c r="K927" s="81"/>
      <c r="L927" s="15"/>
      <c r="M927" s="15"/>
      <c r="N927" s="15"/>
      <c r="O927" s="15"/>
      <c r="P927" s="15"/>
      <c r="Q927" s="15"/>
      <c r="R927" s="81"/>
    </row>
    <row r="928" spans="1:18" ht="15" customHeight="1" x14ac:dyDescent="0.25">
      <c r="A928" s="15"/>
      <c r="B928" s="15"/>
      <c r="C928" s="15"/>
      <c r="D928" s="15"/>
      <c r="E928" s="15"/>
      <c r="F928" s="15"/>
      <c r="G928" s="81"/>
      <c r="H928" s="81"/>
      <c r="I928" s="81"/>
      <c r="J928" s="81"/>
      <c r="K928" s="81"/>
      <c r="L928" s="15"/>
      <c r="M928" s="15"/>
      <c r="N928" s="15"/>
      <c r="O928" s="15"/>
      <c r="P928" s="15"/>
      <c r="Q928" s="15"/>
      <c r="R928" s="81"/>
    </row>
    <row r="929" spans="1:18" ht="15" customHeight="1" x14ac:dyDescent="0.25">
      <c r="A929" s="15"/>
      <c r="B929" s="15"/>
      <c r="C929" s="15"/>
      <c r="D929" s="15"/>
      <c r="E929" s="15"/>
      <c r="F929" s="15"/>
      <c r="G929" s="81"/>
      <c r="H929" s="81"/>
      <c r="I929" s="81"/>
      <c r="J929" s="81"/>
      <c r="K929" s="81"/>
      <c r="L929" s="15"/>
      <c r="M929" s="15"/>
      <c r="N929" s="15"/>
      <c r="O929" s="15"/>
      <c r="P929" s="15"/>
      <c r="Q929" s="15"/>
      <c r="R929" s="81"/>
    </row>
    <row r="930" spans="1:18" ht="15" customHeight="1" x14ac:dyDescent="0.25">
      <c r="A930" s="15"/>
      <c r="B930" s="15"/>
      <c r="C930" s="15"/>
      <c r="D930" s="15"/>
      <c r="E930" s="15"/>
      <c r="F930" s="15"/>
      <c r="G930" s="81"/>
      <c r="H930" s="81"/>
      <c r="I930" s="81"/>
      <c r="J930" s="81"/>
      <c r="K930" s="81"/>
      <c r="L930" s="15"/>
      <c r="M930" s="15"/>
      <c r="N930" s="15"/>
      <c r="O930" s="15"/>
      <c r="P930" s="15"/>
      <c r="Q930" s="15"/>
      <c r="R930" s="81"/>
    </row>
    <row r="931" spans="1:18" ht="15" customHeight="1" x14ac:dyDescent="0.25">
      <c r="A931" s="15"/>
      <c r="B931" s="15"/>
      <c r="C931" s="15"/>
      <c r="D931" s="15"/>
      <c r="E931" s="15"/>
      <c r="F931" s="15"/>
      <c r="G931" s="81"/>
      <c r="H931" s="81"/>
      <c r="I931" s="81"/>
      <c r="J931" s="81"/>
      <c r="K931" s="81"/>
      <c r="L931" s="15"/>
      <c r="M931" s="15"/>
      <c r="N931" s="15"/>
      <c r="O931" s="15"/>
      <c r="P931" s="15"/>
      <c r="Q931" s="15"/>
      <c r="R931" s="81"/>
    </row>
    <row r="932" spans="1:18" ht="15" customHeight="1" x14ac:dyDescent="0.25">
      <c r="A932" s="15"/>
      <c r="B932" s="15"/>
      <c r="C932" s="15"/>
      <c r="D932" s="15"/>
      <c r="E932" s="15"/>
      <c r="F932" s="15"/>
      <c r="G932" s="81"/>
      <c r="H932" s="81"/>
      <c r="I932" s="81"/>
      <c r="J932" s="81"/>
      <c r="K932" s="81"/>
      <c r="L932" s="15"/>
      <c r="M932" s="15"/>
      <c r="N932" s="15"/>
      <c r="O932" s="15"/>
      <c r="P932" s="15"/>
      <c r="Q932" s="15"/>
      <c r="R932" s="81"/>
    </row>
    <row r="933" spans="1:18" ht="15" customHeight="1" x14ac:dyDescent="0.25">
      <c r="A933" s="15"/>
      <c r="B933" s="15"/>
      <c r="C933" s="15"/>
      <c r="D933" s="15"/>
      <c r="E933" s="15"/>
      <c r="F933" s="15"/>
      <c r="G933" s="81"/>
      <c r="H933" s="81"/>
      <c r="I933" s="81"/>
      <c r="J933" s="81"/>
      <c r="K933" s="81"/>
      <c r="L933" s="15"/>
      <c r="M933" s="15"/>
      <c r="N933" s="15"/>
      <c r="O933" s="15"/>
      <c r="P933" s="15"/>
      <c r="Q933" s="15"/>
      <c r="R933" s="81"/>
    </row>
    <row r="934" spans="1:18" ht="15" customHeight="1" x14ac:dyDescent="0.25">
      <c r="A934" s="15"/>
      <c r="B934" s="15"/>
      <c r="C934" s="15"/>
      <c r="D934" s="15"/>
      <c r="E934" s="15"/>
      <c r="F934" s="15"/>
      <c r="G934" s="81"/>
      <c r="H934" s="81"/>
      <c r="I934" s="81"/>
      <c r="J934" s="81"/>
      <c r="K934" s="81"/>
      <c r="L934" s="15"/>
      <c r="M934" s="15"/>
      <c r="N934" s="15"/>
      <c r="O934" s="15"/>
      <c r="P934" s="15"/>
      <c r="Q934" s="15"/>
      <c r="R934" s="81"/>
    </row>
    <row r="935" spans="1:18" ht="15" customHeight="1" x14ac:dyDescent="0.25">
      <c r="A935" s="15"/>
      <c r="B935" s="15"/>
      <c r="C935" s="15"/>
      <c r="D935" s="15"/>
      <c r="E935" s="15"/>
      <c r="F935" s="15"/>
      <c r="G935" s="81"/>
      <c r="H935" s="81"/>
      <c r="I935" s="81"/>
      <c r="J935" s="81"/>
      <c r="K935" s="81"/>
      <c r="L935" s="15"/>
      <c r="M935" s="15"/>
      <c r="N935" s="15"/>
      <c r="O935" s="15"/>
      <c r="P935" s="15"/>
      <c r="Q935" s="15"/>
      <c r="R935" s="81"/>
    </row>
    <row r="936" spans="1:18" ht="15" customHeight="1" x14ac:dyDescent="0.25">
      <c r="A936" s="15"/>
      <c r="B936" s="15"/>
      <c r="C936" s="15"/>
      <c r="D936" s="15"/>
      <c r="E936" s="15"/>
      <c r="F936" s="15"/>
      <c r="G936" s="81"/>
      <c r="H936" s="81"/>
      <c r="I936" s="81"/>
      <c r="J936" s="81"/>
      <c r="K936" s="81"/>
      <c r="L936" s="15"/>
      <c r="M936" s="15"/>
      <c r="N936" s="15"/>
      <c r="O936" s="15"/>
      <c r="P936" s="15"/>
      <c r="Q936" s="15"/>
      <c r="R936" s="81"/>
    </row>
    <row r="937" spans="1:18" ht="15" customHeight="1" x14ac:dyDescent="0.25">
      <c r="A937" s="15"/>
      <c r="B937" s="15"/>
      <c r="C937" s="15"/>
      <c r="D937" s="15"/>
      <c r="E937" s="15"/>
      <c r="F937" s="15"/>
      <c r="G937" s="81"/>
      <c r="H937" s="81"/>
      <c r="I937" s="81"/>
      <c r="J937" s="81"/>
      <c r="K937" s="81"/>
      <c r="L937" s="15"/>
      <c r="M937" s="15"/>
      <c r="N937" s="15"/>
      <c r="O937" s="15"/>
      <c r="P937" s="15"/>
      <c r="Q937" s="15"/>
      <c r="R937" s="81"/>
    </row>
    <row r="938" spans="1:18" ht="15" customHeight="1" x14ac:dyDescent="0.25">
      <c r="A938" s="15"/>
      <c r="B938" s="15"/>
      <c r="C938" s="15"/>
      <c r="D938" s="15"/>
      <c r="E938" s="15"/>
      <c r="F938" s="15"/>
      <c r="G938" s="81"/>
      <c r="H938" s="81"/>
      <c r="I938" s="81"/>
      <c r="J938" s="81"/>
      <c r="K938" s="81"/>
      <c r="L938" s="15"/>
      <c r="M938" s="15"/>
      <c r="N938" s="15"/>
      <c r="O938" s="15"/>
      <c r="P938" s="15"/>
      <c r="Q938" s="15"/>
      <c r="R938" s="81"/>
    </row>
    <row r="939" spans="1:18" ht="15" customHeight="1" x14ac:dyDescent="0.25">
      <c r="A939" s="15"/>
      <c r="B939" s="15"/>
      <c r="C939" s="15"/>
      <c r="D939" s="15"/>
      <c r="E939" s="15"/>
      <c r="F939" s="15"/>
      <c r="G939" s="81"/>
      <c r="H939" s="81"/>
      <c r="I939" s="81"/>
      <c r="J939" s="81"/>
      <c r="K939" s="81"/>
      <c r="L939" s="15"/>
      <c r="M939" s="15"/>
      <c r="N939" s="15"/>
      <c r="O939" s="15"/>
      <c r="P939" s="15"/>
      <c r="Q939" s="15"/>
      <c r="R939" s="81"/>
    </row>
    <row r="940" spans="1:18" ht="15" customHeight="1" x14ac:dyDescent="0.25">
      <c r="A940" s="15"/>
      <c r="B940" s="15"/>
      <c r="C940" s="15"/>
      <c r="D940" s="15"/>
      <c r="E940" s="15"/>
      <c r="F940" s="15"/>
      <c r="G940" s="81"/>
      <c r="H940" s="81"/>
      <c r="I940" s="81"/>
      <c r="J940" s="81"/>
      <c r="K940" s="81"/>
      <c r="L940" s="15"/>
      <c r="M940" s="15"/>
      <c r="N940" s="15"/>
      <c r="O940" s="15"/>
      <c r="P940" s="15"/>
      <c r="Q940" s="15"/>
      <c r="R940" s="81"/>
    </row>
    <row r="941" spans="1:18" ht="15" customHeight="1" x14ac:dyDescent="0.25">
      <c r="A941" s="15"/>
      <c r="B941" s="15"/>
      <c r="C941" s="15"/>
      <c r="D941" s="15"/>
      <c r="E941" s="15"/>
      <c r="F941" s="15"/>
      <c r="G941" s="81"/>
      <c r="H941" s="81"/>
      <c r="I941" s="81"/>
      <c r="J941" s="81"/>
      <c r="K941" s="81"/>
      <c r="L941" s="15"/>
      <c r="M941" s="15"/>
      <c r="N941" s="15"/>
      <c r="O941" s="15"/>
      <c r="P941" s="15"/>
      <c r="Q941" s="15"/>
      <c r="R941" s="81"/>
    </row>
    <row r="942" spans="1:18" ht="15" customHeight="1" x14ac:dyDescent="0.25">
      <c r="A942" s="15"/>
      <c r="B942" s="15"/>
      <c r="C942" s="15"/>
      <c r="D942" s="15"/>
      <c r="E942" s="15"/>
      <c r="F942" s="15"/>
      <c r="G942" s="81"/>
      <c r="H942" s="81"/>
      <c r="I942" s="81"/>
      <c r="J942" s="81"/>
      <c r="K942" s="81"/>
      <c r="L942" s="15"/>
      <c r="M942" s="15"/>
      <c r="N942" s="15"/>
      <c r="O942" s="15"/>
      <c r="P942" s="15"/>
      <c r="Q942" s="15"/>
      <c r="R942" s="81"/>
    </row>
    <row r="943" spans="1:18" ht="15" customHeight="1" x14ac:dyDescent="0.25">
      <c r="A943" s="15"/>
      <c r="B943" s="15"/>
      <c r="C943" s="15"/>
      <c r="D943" s="15"/>
      <c r="E943" s="15"/>
      <c r="F943" s="15"/>
      <c r="G943" s="81"/>
      <c r="H943" s="81"/>
      <c r="I943" s="81"/>
      <c r="J943" s="81"/>
      <c r="K943" s="81"/>
      <c r="L943" s="15"/>
      <c r="M943" s="15"/>
      <c r="N943" s="15"/>
      <c r="O943" s="15"/>
      <c r="P943" s="15"/>
      <c r="Q943" s="15"/>
      <c r="R943" s="81"/>
    </row>
    <row r="944" spans="1:18" ht="15" customHeight="1" x14ac:dyDescent="0.25">
      <c r="A944" s="15"/>
      <c r="B944" s="15"/>
      <c r="C944" s="15"/>
      <c r="D944" s="15"/>
      <c r="E944" s="15"/>
      <c r="F944" s="15"/>
      <c r="G944" s="81"/>
      <c r="H944" s="81"/>
      <c r="I944" s="81"/>
      <c r="J944" s="81"/>
      <c r="K944" s="81"/>
      <c r="L944" s="15"/>
      <c r="M944" s="15"/>
      <c r="N944" s="15"/>
      <c r="O944" s="15"/>
      <c r="P944" s="15"/>
      <c r="Q944" s="15"/>
      <c r="R944" s="81"/>
    </row>
    <row r="945" spans="1:18" ht="15" customHeight="1" x14ac:dyDescent="0.25">
      <c r="A945" s="15"/>
      <c r="B945" s="15"/>
      <c r="C945" s="15"/>
      <c r="D945" s="15"/>
      <c r="E945" s="15"/>
      <c r="F945" s="15"/>
      <c r="G945" s="81"/>
      <c r="H945" s="81"/>
      <c r="I945" s="81"/>
      <c r="J945" s="81"/>
      <c r="K945" s="81"/>
      <c r="L945" s="15"/>
      <c r="M945" s="15"/>
      <c r="N945" s="15"/>
      <c r="O945" s="15"/>
      <c r="P945" s="15"/>
      <c r="Q945" s="15"/>
      <c r="R945" s="81"/>
    </row>
    <row r="946" spans="1:18" ht="15" customHeight="1" x14ac:dyDescent="0.25">
      <c r="A946" s="15"/>
      <c r="B946" s="15"/>
      <c r="C946" s="15"/>
      <c r="D946" s="15"/>
      <c r="E946" s="15"/>
      <c r="F946" s="15"/>
      <c r="G946" s="81"/>
      <c r="H946" s="81"/>
      <c r="I946" s="81"/>
      <c r="J946" s="81"/>
      <c r="K946" s="81"/>
      <c r="L946" s="15"/>
      <c r="M946" s="15"/>
      <c r="N946" s="15"/>
      <c r="O946" s="15"/>
      <c r="P946" s="15"/>
      <c r="Q946" s="15"/>
      <c r="R946" s="81"/>
    </row>
    <row r="947" spans="1:18" ht="15" customHeight="1" x14ac:dyDescent="0.25">
      <c r="A947" s="15"/>
      <c r="B947" s="15"/>
      <c r="C947" s="15"/>
      <c r="D947" s="15"/>
      <c r="E947" s="15"/>
      <c r="F947" s="15"/>
      <c r="G947" s="81"/>
      <c r="H947" s="81"/>
      <c r="I947" s="81"/>
      <c r="J947" s="81"/>
      <c r="K947" s="81"/>
      <c r="L947" s="15"/>
      <c r="M947" s="15"/>
      <c r="N947" s="15"/>
      <c r="O947" s="15"/>
      <c r="P947" s="15"/>
      <c r="Q947" s="15"/>
      <c r="R947" s="81"/>
    </row>
    <row r="948" spans="1:18" ht="15" customHeight="1" x14ac:dyDescent="0.25">
      <c r="A948" s="15"/>
      <c r="B948" s="15"/>
      <c r="C948" s="15"/>
      <c r="D948" s="15"/>
      <c r="E948" s="15"/>
      <c r="F948" s="15"/>
      <c r="G948" s="81"/>
      <c r="H948" s="81"/>
      <c r="I948" s="81"/>
      <c r="J948" s="81"/>
      <c r="K948" s="81"/>
      <c r="L948" s="15"/>
      <c r="M948" s="15"/>
      <c r="N948" s="15"/>
      <c r="O948" s="15"/>
      <c r="P948" s="15"/>
      <c r="Q948" s="15"/>
      <c r="R948" s="81"/>
    </row>
    <row r="949" spans="1:18" ht="15" customHeight="1" x14ac:dyDescent="0.25">
      <c r="A949" s="15"/>
      <c r="B949" s="15"/>
      <c r="C949" s="15"/>
      <c r="D949" s="15"/>
      <c r="E949" s="15"/>
      <c r="F949" s="15"/>
      <c r="G949" s="81"/>
      <c r="H949" s="81"/>
      <c r="I949" s="81"/>
      <c r="J949" s="81"/>
      <c r="K949" s="81"/>
      <c r="L949" s="15"/>
      <c r="M949" s="15"/>
      <c r="N949" s="15"/>
      <c r="O949" s="15"/>
      <c r="P949" s="15"/>
      <c r="Q949" s="15"/>
      <c r="R949" s="81"/>
    </row>
    <row r="950" spans="1:18" ht="15" customHeight="1" x14ac:dyDescent="0.25">
      <c r="A950" s="15"/>
      <c r="B950" s="15"/>
      <c r="C950" s="15"/>
      <c r="D950" s="15"/>
      <c r="E950" s="15"/>
      <c r="F950" s="15"/>
      <c r="G950" s="81"/>
      <c r="H950" s="81"/>
      <c r="I950" s="81"/>
      <c r="J950" s="81"/>
      <c r="K950" s="81"/>
      <c r="L950" s="15"/>
      <c r="M950" s="15"/>
      <c r="N950" s="15"/>
      <c r="O950" s="15"/>
      <c r="P950" s="15"/>
      <c r="Q950" s="15"/>
      <c r="R950" s="81"/>
    </row>
    <row r="951" spans="1:18" ht="15" customHeight="1" x14ac:dyDescent="0.25">
      <c r="A951" s="15"/>
      <c r="B951" s="15"/>
      <c r="C951" s="15"/>
      <c r="D951" s="15"/>
      <c r="E951" s="15"/>
      <c r="F951" s="15"/>
      <c r="G951" s="81"/>
      <c r="H951" s="81"/>
      <c r="I951" s="81"/>
      <c r="J951" s="81"/>
      <c r="K951" s="81"/>
      <c r="L951" s="15"/>
      <c r="M951" s="15"/>
      <c r="N951" s="15"/>
      <c r="O951" s="15"/>
      <c r="P951" s="15"/>
      <c r="Q951" s="15"/>
      <c r="R951" s="81"/>
    </row>
    <row r="952" spans="1:18" ht="15" customHeight="1" x14ac:dyDescent="0.25">
      <c r="A952" s="15"/>
      <c r="B952" s="15"/>
      <c r="C952" s="15"/>
      <c r="D952" s="15"/>
      <c r="E952" s="15"/>
      <c r="F952" s="15"/>
      <c r="G952" s="81"/>
      <c r="H952" s="81"/>
      <c r="I952" s="81"/>
      <c r="J952" s="81"/>
      <c r="K952" s="81"/>
      <c r="L952" s="15"/>
      <c r="M952" s="15"/>
      <c r="N952" s="15"/>
      <c r="O952" s="15"/>
      <c r="P952" s="15"/>
      <c r="Q952" s="15"/>
      <c r="R952" s="81"/>
    </row>
    <row r="953" spans="1:18" ht="15" customHeight="1" x14ac:dyDescent="0.25">
      <c r="A953" s="15"/>
      <c r="B953" s="15"/>
      <c r="C953" s="15"/>
      <c r="D953" s="15"/>
      <c r="E953" s="15"/>
      <c r="F953" s="15"/>
      <c r="G953" s="81"/>
      <c r="H953" s="81"/>
      <c r="I953" s="81"/>
      <c r="J953" s="81"/>
      <c r="K953" s="81"/>
      <c r="L953" s="15"/>
      <c r="M953" s="15"/>
      <c r="N953" s="15"/>
      <c r="O953" s="15"/>
      <c r="P953" s="15"/>
      <c r="Q953" s="15"/>
      <c r="R953" s="81"/>
    </row>
    <row r="954" spans="1:18" ht="15" customHeight="1" x14ac:dyDescent="0.25">
      <c r="A954" s="15"/>
      <c r="B954" s="15"/>
      <c r="C954" s="15"/>
      <c r="D954" s="15"/>
      <c r="E954" s="15"/>
      <c r="F954" s="15"/>
      <c r="G954" s="81"/>
      <c r="H954" s="81"/>
      <c r="I954" s="81"/>
      <c r="J954" s="81"/>
      <c r="K954" s="81"/>
      <c r="L954" s="15"/>
      <c r="M954" s="15"/>
      <c r="N954" s="15"/>
      <c r="O954" s="15"/>
      <c r="P954" s="15"/>
      <c r="Q954" s="15"/>
      <c r="R954" s="81"/>
    </row>
    <row r="955" spans="1:18" ht="15" customHeight="1" x14ac:dyDescent="0.25">
      <c r="A955" s="15"/>
      <c r="B955" s="15"/>
      <c r="C955" s="15"/>
      <c r="D955" s="15"/>
      <c r="E955" s="15"/>
      <c r="F955" s="15"/>
      <c r="G955" s="81"/>
      <c r="H955" s="81"/>
      <c r="I955" s="81"/>
      <c r="J955" s="81"/>
      <c r="K955" s="81"/>
      <c r="L955" s="15"/>
      <c r="M955" s="15"/>
      <c r="N955" s="15"/>
      <c r="O955" s="15"/>
      <c r="P955" s="15"/>
      <c r="Q955" s="15"/>
      <c r="R955" s="81"/>
    </row>
    <row r="956" spans="1:18" ht="15" customHeight="1" x14ac:dyDescent="0.25">
      <c r="A956" s="15"/>
      <c r="B956" s="15"/>
      <c r="C956" s="15"/>
      <c r="D956" s="15"/>
      <c r="E956" s="15"/>
      <c r="F956" s="15"/>
      <c r="G956" s="81"/>
      <c r="H956" s="81"/>
      <c r="I956" s="81"/>
      <c r="J956" s="81"/>
      <c r="K956" s="81"/>
      <c r="L956" s="15"/>
      <c r="M956" s="15"/>
      <c r="N956" s="15"/>
      <c r="O956" s="15"/>
      <c r="P956" s="15"/>
      <c r="Q956" s="15"/>
      <c r="R956" s="81"/>
    </row>
    <row r="957" spans="1:18" ht="15" customHeight="1" x14ac:dyDescent="0.25">
      <c r="A957" s="15"/>
      <c r="B957" s="15"/>
      <c r="C957" s="15"/>
      <c r="D957" s="15"/>
      <c r="E957" s="15"/>
      <c r="F957" s="15"/>
      <c r="G957" s="81"/>
      <c r="H957" s="81"/>
      <c r="I957" s="81"/>
      <c r="J957" s="81"/>
      <c r="K957" s="81"/>
      <c r="L957" s="15"/>
      <c r="M957" s="15"/>
      <c r="N957" s="15"/>
      <c r="O957" s="15"/>
      <c r="P957" s="15"/>
      <c r="Q957" s="15"/>
      <c r="R957" s="81"/>
    </row>
    <row r="958" spans="1:18" ht="15" customHeight="1" x14ac:dyDescent="0.25">
      <c r="A958" s="15"/>
      <c r="B958" s="15"/>
      <c r="C958" s="15"/>
      <c r="D958" s="15"/>
      <c r="E958" s="15"/>
      <c r="F958" s="15"/>
      <c r="G958" s="81"/>
      <c r="H958" s="81"/>
      <c r="I958" s="81"/>
      <c r="J958" s="81"/>
      <c r="K958" s="81"/>
      <c r="L958" s="15"/>
      <c r="M958" s="15"/>
      <c r="N958" s="15"/>
      <c r="O958" s="15"/>
      <c r="P958" s="15"/>
      <c r="Q958" s="15"/>
      <c r="R958" s="81"/>
    </row>
    <row r="959" spans="1:18" ht="15" customHeight="1" x14ac:dyDescent="0.25">
      <c r="A959" s="15"/>
      <c r="B959" s="15"/>
      <c r="C959" s="15"/>
      <c r="D959" s="15"/>
      <c r="E959" s="15"/>
      <c r="F959" s="15"/>
      <c r="G959" s="81"/>
      <c r="H959" s="81"/>
      <c r="I959" s="81"/>
      <c r="J959" s="81"/>
      <c r="K959" s="81"/>
      <c r="L959" s="15"/>
      <c r="M959" s="15"/>
      <c r="N959" s="15"/>
      <c r="O959" s="15"/>
      <c r="P959" s="15"/>
      <c r="Q959" s="15"/>
      <c r="R959" s="81"/>
    </row>
    <row r="960" spans="1:18" ht="15" customHeight="1" x14ac:dyDescent="0.25">
      <c r="A960" s="15"/>
      <c r="B960" s="15"/>
      <c r="C960" s="15"/>
      <c r="D960" s="15"/>
      <c r="E960" s="15"/>
      <c r="F960" s="15"/>
      <c r="G960" s="81"/>
      <c r="H960" s="81"/>
      <c r="I960" s="81"/>
      <c r="J960" s="81"/>
      <c r="K960" s="81"/>
      <c r="L960" s="15"/>
      <c r="M960" s="15"/>
      <c r="N960" s="15"/>
      <c r="O960" s="15"/>
      <c r="P960" s="15"/>
      <c r="Q960" s="15"/>
      <c r="R960" s="81"/>
    </row>
    <row r="961" spans="1:18" ht="15" customHeight="1" x14ac:dyDescent="0.25">
      <c r="A961" s="15"/>
      <c r="B961" s="15"/>
      <c r="C961" s="15"/>
      <c r="D961" s="15"/>
      <c r="E961" s="15"/>
      <c r="F961" s="15"/>
      <c r="G961" s="81"/>
      <c r="H961" s="81"/>
      <c r="I961" s="81"/>
      <c r="J961" s="81"/>
      <c r="K961" s="81"/>
      <c r="L961" s="15"/>
      <c r="M961" s="15"/>
      <c r="N961" s="15"/>
      <c r="O961" s="15"/>
      <c r="P961" s="15"/>
      <c r="Q961" s="15"/>
      <c r="R961" s="81"/>
    </row>
    <row r="962" spans="1:18" ht="15" customHeight="1" x14ac:dyDescent="0.25">
      <c r="A962" s="15"/>
      <c r="B962" s="15"/>
      <c r="C962" s="15"/>
      <c r="D962" s="15"/>
      <c r="E962" s="15"/>
      <c r="F962" s="15"/>
      <c r="G962" s="81"/>
      <c r="H962" s="81"/>
      <c r="I962" s="81"/>
      <c r="J962" s="81"/>
      <c r="K962" s="81"/>
      <c r="L962" s="15"/>
      <c r="M962" s="15"/>
      <c r="N962" s="15"/>
      <c r="O962" s="15"/>
      <c r="P962" s="15"/>
      <c r="Q962" s="15"/>
      <c r="R962" s="81"/>
    </row>
    <row r="963" spans="1:18" ht="15" customHeight="1" x14ac:dyDescent="0.25">
      <c r="A963" s="15"/>
      <c r="B963" s="15"/>
      <c r="C963" s="15"/>
      <c r="D963" s="15"/>
      <c r="E963" s="15"/>
      <c r="F963" s="15"/>
      <c r="G963" s="81"/>
      <c r="H963" s="81"/>
      <c r="I963" s="81"/>
      <c r="J963" s="81"/>
      <c r="K963" s="81"/>
      <c r="L963" s="15"/>
      <c r="M963" s="15"/>
      <c r="N963" s="15"/>
      <c r="O963" s="15"/>
      <c r="P963" s="15"/>
      <c r="Q963" s="15"/>
      <c r="R963" s="81"/>
    </row>
    <row r="964" spans="1:18" ht="15" customHeight="1" x14ac:dyDescent="0.25">
      <c r="A964" s="15"/>
      <c r="B964" s="15"/>
      <c r="C964" s="15"/>
      <c r="D964" s="15"/>
      <c r="E964" s="15"/>
      <c r="F964" s="15"/>
      <c r="G964" s="81"/>
      <c r="H964" s="81"/>
      <c r="I964" s="81"/>
      <c r="J964" s="81"/>
      <c r="K964" s="81"/>
      <c r="L964" s="15"/>
      <c r="M964" s="15"/>
      <c r="N964" s="15"/>
      <c r="O964" s="15"/>
      <c r="P964" s="15"/>
      <c r="Q964" s="15"/>
      <c r="R964" s="81"/>
    </row>
    <row r="965" spans="1:18" ht="15" customHeight="1" x14ac:dyDescent="0.25">
      <c r="A965" s="15"/>
      <c r="B965" s="15"/>
      <c r="C965" s="15"/>
      <c r="D965" s="15"/>
      <c r="E965" s="15"/>
      <c r="F965" s="15"/>
      <c r="G965" s="81"/>
      <c r="H965" s="81"/>
      <c r="I965" s="81"/>
      <c r="J965" s="81"/>
      <c r="K965" s="81"/>
      <c r="L965" s="15"/>
      <c r="M965" s="15"/>
      <c r="N965" s="15"/>
      <c r="O965" s="15"/>
      <c r="P965" s="15"/>
      <c r="Q965" s="15"/>
      <c r="R965" s="81"/>
    </row>
    <row r="966" spans="1:18" ht="15" customHeight="1" x14ac:dyDescent="0.25">
      <c r="A966" s="15"/>
      <c r="B966" s="15"/>
      <c r="C966" s="15"/>
      <c r="D966" s="15"/>
      <c r="E966" s="15"/>
      <c r="F966" s="15"/>
      <c r="G966" s="81"/>
      <c r="H966" s="81"/>
      <c r="I966" s="81"/>
      <c r="J966" s="81"/>
      <c r="K966" s="81"/>
      <c r="L966" s="15"/>
      <c r="M966" s="15"/>
      <c r="N966" s="15"/>
      <c r="O966" s="15"/>
      <c r="P966" s="15"/>
      <c r="Q966" s="15"/>
      <c r="R966" s="81"/>
    </row>
    <row r="967" spans="1:18" ht="15" customHeight="1" x14ac:dyDescent="0.25">
      <c r="A967" s="15"/>
      <c r="B967" s="15"/>
      <c r="C967" s="15"/>
      <c r="D967" s="15"/>
      <c r="E967" s="15"/>
      <c r="F967" s="15"/>
      <c r="G967" s="81"/>
      <c r="H967" s="81"/>
      <c r="I967" s="81"/>
      <c r="J967" s="81"/>
      <c r="K967" s="81"/>
      <c r="L967" s="15"/>
      <c r="M967" s="15"/>
      <c r="N967" s="15"/>
      <c r="O967" s="15"/>
      <c r="P967" s="15"/>
      <c r="Q967" s="15"/>
      <c r="R967" s="81"/>
    </row>
    <row r="968" spans="1:18" ht="15" customHeight="1" x14ac:dyDescent="0.25">
      <c r="A968" s="15"/>
      <c r="B968" s="15"/>
      <c r="C968" s="15"/>
      <c r="D968" s="15"/>
      <c r="E968" s="15"/>
      <c r="F968" s="15"/>
      <c r="G968" s="81"/>
      <c r="H968" s="81"/>
      <c r="I968" s="81"/>
      <c r="J968" s="81"/>
      <c r="K968" s="81"/>
      <c r="L968" s="15"/>
      <c r="M968" s="15"/>
      <c r="N968" s="15"/>
      <c r="O968" s="15"/>
      <c r="P968" s="15"/>
      <c r="Q968" s="15"/>
      <c r="R968" s="81"/>
    </row>
    <row r="969" spans="1:18" ht="15" customHeight="1" x14ac:dyDescent="0.25">
      <c r="A969" s="15"/>
      <c r="B969" s="15"/>
      <c r="C969" s="15"/>
      <c r="D969" s="15"/>
      <c r="E969" s="15"/>
      <c r="F969" s="15"/>
      <c r="G969" s="81"/>
      <c r="H969" s="81"/>
      <c r="I969" s="81"/>
      <c r="J969" s="81"/>
      <c r="K969" s="81"/>
      <c r="L969" s="15"/>
      <c r="M969" s="15"/>
      <c r="N969" s="15"/>
      <c r="O969" s="15"/>
      <c r="P969" s="15"/>
      <c r="Q969" s="15"/>
      <c r="R969" s="81"/>
    </row>
    <row r="970" spans="1:18" ht="15" customHeight="1" x14ac:dyDescent="0.25">
      <c r="A970" s="15"/>
      <c r="B970" s="15"/>
      <c r="C970" s="15"/>
      <c r="D970" s="15"/>
      <c r="E970" s="15"/>
      <c r="F970" s="15"/>
      <c r="G970" s="81"/>
      <c r="H970" s="81"/>
      <c r="I970" s="81"/>
      <c r="J970" s="81"/>
      <c r="K970" s="81"/>
      <c r="L970" s="15"/>
      <c r="M970" s="15"/>
      <c r="N970" s="15"/>
      <c r="O970" s="15"/>
      <c r="P970" s="15"/>
      <c r="Q970" s="15"/>
      <c r="R970" s="81"/>
    </row>
    <row r="971" spans="1:18" ht="15" customHeight="1" x14ac:dyDescent="0.25">
      <c r="A971" s="15"/>
      <c r="B971" s="15"/>
      <c r="C971" s="15"/>
      <c r="D971" s="15"/>
      <c r="E971" s="15"/>
      <c r="F971" s="15"/>
      <c r="G971" s="81"/>
      <c r="H971" s="81"/>
      <c r="I971" s="81"/>
      <c r="J971" s="81"/>
      <c r="K971" s="81"/>
      <c r="L971" s="15"/>
      <c r="M971" s="15"/>
      <c r="N971" s="15"/>
      <c r="O971" s="15"/>
      <c r="P971" s="15"/>
      <c r="Q971" s="15"/>
      <c r="R971" s="81"/>
    </row>
    <row r="972" spans="1:18" ht="15" customHeight="1" x14ac:dyDescent="0.25">
      <c r="A972" s="15"/>
      <c r="B972" s="15"/>
      <c r="C972" s="15"/>
      <c r="D972" s="15"/>
      <c r="E972" s="15"/>
      <c r="F972" s="15"/>
      <c r="G972" s="81"/>
      <c r="H972" s="81"/>
      <c r="I972" s="81"/>
      <c r="J972" s="81"/>
      <c r="K972" s="81"/>
      <c r="L972" s="15"/>
      <c r="M972" s="15"/>
      <c r="N972" s="15"/>
      <c r="O972" s="15"/>
      <c r="P972" s="15"/>
      <c r="Q972" s="15"/>
      <c r="R972" s="81"/>
    </row>
    <row r="973" spans="1:18" ht="15" customHeight="1" x14ac:dyDescent="0.25">
      <c r="A973" s="15"/>
      <c r="B973" s="15"/>
      <c r="C973" s="15"/>
      <c r="D973" s="15"/>
      <c r="E973" s="15"/>
      <c r="F973" s="15"/>
      <c r="G973" s="81"/>
      <c r="H973" s="81"/>
      <c r="I973" s="81"/>
      <c r="J973" s="81"/>
      <c r="K973" s="81"/>
      <c r="L973" s="15"/>
      <c r="M973" s="15"/>
      <c r="N973" s="15"/>
      <c r="O973" s="15"/>
      <c r="P973" s="15"/>
      <c r="Q973" s="15"/>
      <c r="R973" s="81"/>
    </row>
    <row r="974" spans="1:18" ht="15" customHeight="1" x14ac:dyDescent="0.25">
      <c r="A974" s="15"/>
      <c r="B974" s="15"/>
      <c r="C974" s="15"/>
      <c r="D974" s="15"/>
      <c r="E974" s="15"/>
      <c r="F974" s="15"/>
      <c r="G974" s="81"/>
      <c r="H974" s="81"/>
      <c r="I974" s="81"/>
      <c r="J974" s="81"/>
      <c r="K974" s="81"/>
      <c r="L974" s="15"/>
      <c r="M974" s="15"/>
      <c r="N974" s="15"/>
      <c r="O974" s="15"/>
      <c r="P974" s="15"/>
      <c r="Q974" s="15"/>
      <c r="R974" s="81"/>
    </row>
    <row r="975" spans="1:18" ht="15" customHeight="1" x14ac:dyDescent="0.25">
      <c r="A975" s="15"/>
      <c r="B975" s="15"/>
      <c r="C975" s="15"/>
      <c r="D975" s="15"/>
      <c r="E975" s="15"/>
      <c r="F975" s="15"/>
      <c r="G975" s="81"/>
      <c r="H975" s="81"/>
      <c r="I975" s="81"/>
      <c r="J975" s="81"/>
      <c r="K975" s="81"/>
      <c r="L975" s="15"/>
      <c r="M975" s="15"/>
      <c r="N975" s="15"/>
      <c r="O975" s="15"/>
      <c r="P975" s="15"/>
      <c r="Q975" s="15"/>
      <c r="R975" s="81"/>
    </row>
    <row r="976" spans="1:18" ht="15" customHeight="1" x14ac:dyDescent="0.25">
      <c r="A976" s="15"/>
      <c r="B976" s="15"/>
      <c r="C976" s="15"/>
      <c r="D976" s="15"/>
      <c r="E976" s="15"/>
      <c r="F976" s="15"/>
      <c r="G976" s="81"/>
      <c r="H976" s="81"/>
      <c r="I976" s="81"/>
      <c r="J976" s="81"/>
      <c r="K976" s="81"/>
      <c r="L976" s="15"/>
      <c r="M976" s="15"/>
      <c r="N976" s="15"/>
      <c r="O976" s="15"/>
      <c r="P976" s="15"/>
      <c r="Q976" s="15"/>
      <c r="R976" s="81"/>
    </row>
    <row r="977" spans="1:18" ht="15" customHeight="1" x14ac:dyDescent="0.25">
      <c r="A977" s="15"/>
      <c r="B977" s="15"/>
      <c r="C977" s="15"/>
      <c r="D977" s="15"/>
      <c r="E977" s="15"/>
      <c r="F977" s="15"/>
      <c r="G977" s="81"/>
      <c r="H977" s="81"/>
      <c r="I977" s="81"/>
      <c r="J977" s="81"/>
      <c r="K977" s="81"/>
      <c r="L977" s="15"/>
      <c r="M977" s="15"/>
      <c r="N977" s="15"/>
      <c r="O977" s="15"/>
      <c r="P977" s="15"/>
      <c r="Q977" s="15"/>
      <c r="R977" s="81"/>
    </row>
    <row r="978" spans="1:18" ht="15" customHeight="1" x14ac:dyDescent="0.25">
      <c r="A978" s="15"/>
      <c r="B978" s="15"/>
      <c r="C978" s="15"/>
      <c r="D978" s="15"/>
      <c r="E978" s="15"/>
      <c r="F978" s="15"/>
      <c r="G978" s="81"/>
      <c r="H978" s="81"/>
      <c r="I978" s="81"/>
      <c r="J978" s="81"/>
      <c r="K978" s="81"/>
      <c r="L978" s="15"/>
      <c r="M978" s="15"/>
      <c r="N978" s="15"/>
      <c r="O978" s="15"/>
      <c r="P978" s="15"/>
      <c r="Q978" s="15"/>
      <c r="R978" s="81"/>
    </row>
    <row r="979" spans="1:18" ht="15" customHeight="1" x14ac:dyDescent="0.25">
      <c r="A979" s="15"/>
      <c r="B979" s="15"/>
      <c r="C979" s="15"/>
      <c r="D979" s="15"/>
      <c r="E979" s="15"/>
      <c r="F979" s="15"/>
      <c r="G979" s="81"/>
      <c r="H979" s="81"/>
      <c r="I979" s="81"/>
      <c r="J979" s="81"/>
      <c r="K979" s="81"/>
      <c r="L979" s="15"/>
      <c r="M979" s="15"/>
      <c r="N979" s="15"/>
      <c r="O979" s="15"/>
      <c r="P979" s="15"/>
      <c r="Q979" s="15"/>
      <c r="R979" s="81"/>
    </row>
    <row r="980" spans="1:18" ht="15" customHeight="1" x14ac:dyDescent="0.25">
      <c r="A980" s="15"/>
      <c r="B980" s="15"/>
      <c r="C980" s="15"/>
      <c r="D980" s="15"/>
      <c r="E980" s="15"/>
      <c r="F980" s="15"/>
      <c r="G980" s="81"/>
      <c r="H980" s="81"/>
      <c r="I980" s="81"/>
      <c r="J980" s="81"/>
      <c r="K980" s="81"/>
      <c r="L980" s="15"/>
      <c r="M980" s="15"/>
      <c r="N980" s="15"/>
      <c r="O980" s="15"/>
      <c r="P980" s="15"/>
      <c r="Q980" s="15"/>
      <c r="R980" s="81"/>
    </row>
    <row r="981" spans="1:18" ht="15" customHeight="1" x14ac:dyDescent="0.25">
      <c r="A981" s="15"/>
      <c r="B981" s="15"/>
      <c r="C981" s="15"/>
      <c r="D981" s="15"/>
      <c r="E981" s="15"/>
      <c r="F981" s="15"/>
      <c r="G981" s="81"/>
      <c r="H981" s="81"/>
      <c r="I981" s="81"/>
      <c r="J981" s="81"/>
      <c r="K981" s="81"/>
      <c r="L981" s="15"/>
      <c r="M981" s="15"/>
      <c r="N981" s="15"/>
      <c r="O981" s="15"/>
      <c r="P981" s="15"/>
      <c r="Q981" s="15"/>
      <c r="R981" s="81"/>
    </row>
    <row r="982" spans="1:18" ht="15" customHeight="1" x14ac:dyDescent="0.25">
      <c r="A982" s="15"/>
      <c r="B982" s="15"/>
      <c r="C982" s="15"/>
      <c r="D982" s="15"/>
      <c r="E982" s="15"/>
      <c r="F982" s="15"/>
      <c r="G982" s="81"/>
      <c r="H982" s="81"/>
      <c r="I982" s="81"/>
      <c r="J982" s="81"/>
      <c r="K982" s="81"/>
      <c r="L982" s="15"/>
      <c r="M982" s="15"/>
      <c r="N982" s="15"/>
      <c r="O982" s="15"/>
      <c r="P982" s="15"/>
      <c r="Q982" s="15"/>
      <c r="R982" s="81"/>
    </row>
    <row r="983" spans="1:18" ht="15" customHeight="1" x14ac:dyDescent="0.25">
      <c r="A983" s="15"/>
      <c r="B983" s="15"/>
      <c r="C983" s="15"/>
      <c r="D983" s="15"/>
      <c r="E983" s="15"/>
      <c r="F983" s="15"/>
      <c r="G983" s="81"/>
      <c r="H983" s="81"/>
      <c r="I983" s="81"/>
      <c r="J983" s="81"/>
      <c r="K983" s="81"/>
      <c r="L983" s="15"/>
      <c r="M983" s="15"/>
      <c r="N983" s="15"/>
      <c r="O983" s="15"/>
      <c r="P983" s="15"/>
      <c r="Q983" s="15"/>
      <c r="R983" s="81"/>
    </row>
    <row r="984" spans="1:18" ht="15" customHeight="1" x14ac:dyDescent="0.25">
      <c r="A984" s="15"/>
      <c r="B984" s="15"/>
      <c r="C984" s="15"/>
      <c r="D984" s="15"/>
      <c r="E984" s="15"/>
      <c r="F984" s="15"/>
      <c r="G984" s="81"/>
      <c r="H984" s="81"/>
      <c r="I984" s="81"/>
      <c r="J984" s="81"/>
      <c r="K984" s="81"/>
      <c r="L984" s="15"/>
      <c r="M984" s="15"/>
      <c r="N984" s="15"/>
      <c r="O984" s="15"/>
      <c r="P984" s="15"/>
      <c r="Q984" s="15"/>
      <c r="R984" s="81"/>
    </row>
    <row r="985" spans="1:18" ht="15" customHeight="1" x14ac:dyDescent="0.25">
      <c r="A985" s="15"/>
      <c r="B985" s="15"/>
      <c r="C985" s="15"/>
      <c r="D985" s="15"/>
      <c r="E985" s="15"/>
      <c r="F985" s="15"/>
      <c r="G985" s="81"/>
      <c r="H985" s="81"/>
      <c r="I985" s="81"/>
      <c r="J985" s="81"/>
      <c r="K985" s="81"/>
      <c r="L985" s="15"/>
      <c r="M985" s="15"/>
      <c r="N985" s="15"/>
      <c r="O985" s="15"/>
      <c r="P985" s="15"/>
      <c r="Q985" s="15"/>
      <c r="R985" s="81"/>
    </row>
    <row r="986" spans="1:18" ht="15" customHeight="1" x14ac:dyDescent="0.25">
      <c r="A986" s="15"/>
      <c r="B986" s="15"/>
      <c r="C986" s="15"/>
      <c r="D986" s="15"/>
      <c r="E986" s="15"/>
      <c r="F986" s="15"/>
      <c r="G986" s="81"/>
      <c r="H986" s="81"/>
      <c r="I986" s="81"/>
      <c r="J986" s="81"/>
      <c r="K986" s="81"/>
      <c r="L986" s="15"/>
      <c r="M986" s="15"/>
      <c r="N986" s="15"/>
      <c r="O986" s="15"/>
      <c r="P986" s="15"/>
      <c r="Q986" s="15"/>
      <c r="R986" s="81"/>
    </row>
    <row r="987" spans="1:18" ht="15" customHeight="1" x14ac:dyDescent="0.25">
      <c r="A987" s="15"/>
      <c r="B987" s="15"/>
      <c r="C987" s="15"/>
      <c r="D987" s="15"/>
      <c r="E987" s="15"/>
      <c r="F987" s="15"/>
      <c r="G987" s="81"/>
      <c r="H987" s="81"/>
      <c r="I987" s="81"/>
      <c r="J987" s="81"/>
      <c r="K987" s="81"/>
      <c r="L987" s="15"/>
      <c r="M987" s="15"/>
      <c r="N987" s="15"/>
      <c r="O987" s="15"/>
      <c r="P987" s="15"/>
      <c r="Q987" s="15"/>
      <c r="R987" s="81"/>
    </row>
    <row r="988" spans="1:18" ht="15" customHeight="1" x14ac:dyDescent="0.25">
      <c r="A988" s="15"/>
      <c r="B988" s="15"/>
      <c r="C988" s="15"/>
      <c r="D988" s="15"/>
      <c r="E988" s="15"/>
      <c r="F988" s="15"/>
      <c r="G988" s="81"/>
      <c r="H988" s="81"/>
      <c r="I988" s="81"/>
      <c r="J988" s="81"/>
      <c r="K988" s="81"/>
      <c r="L988" s="15"/>
      <c r="M988" s="15"/>
      <c r="N988" s="15"/>
      <c r="O988" s="15"/>
      <c r="P988" s="15"/>
      <c r="Q988" s="15"/>
      <c r="R988" s="81"/>
    </row>
    <row r="989" spans="1:18" ht="15" customHeight="1" x14ac:dyDescent="0.25">
      <c r="A989" s="15"/>
      <c r="B989" s="15"/>
      <c r="C989" s="15"/>
      <c r="D989" s="15"/>
      <c r="E989" s="15"/>
      <c r="F989" s="15"/>
      <c r="G989" s="81"/>
      <c r="H989" s="81"/>
      <c r="I989" s="81"/>
      <c r="J989" s="81"/>
      <c r="K989" s="81"/>
      <c r="L989" s="15"/>
      <c r="M989" s="15"/>
      <c r="N989" s="15"/>
      <c r="O989" s="15"/>
      <c r="P989" s="15"/>
      <c r="Q989" s="15"/>
      <c r="R989" s="81"/>
    </row>
    <row r="990" spans="1:18" ht="15" customHeight="1" x14ac:dyDescent="0.25">
      <c r="A990" s="15"/>
      <c r="B990" s="15"/>
      <c r="C990" s="15"/>
      <c r="D990" s="15"/>
      <c r="E990" s="15"/>
      <c r="F990" s="15"/>
      <c r="G990" s="81"/>
      <c r="H990" s="81"/>
      <c r="I990" s="81"/>
      <c r="J990" s="81"/>
      <c r="K990" s="81"/>
      <c r="L990" s="15"/>
      <c r="M990" s="15"/>
      <c r="N990" s="15"/>
      <c r="O990" s="15"/>
      <c r="P990" s="15"/>
      <c r="Q990" s="15"/>
      <c r="R990" s="81"/>
    </row>
    <row r="991" spans="1:18" ht="15" customHeight="1" x14ac:dyDescent="0.25">
      <c r="A991" s="15"/>
      <c r="B991" s="15"/>
      <c r="C991" s="15"/>
      <c r="D991" s="15"/>
      <c r="E991" s="15"/>
      <c r="F991" s="15"/>
      <c r="G991" s="81"/>
      <c r="H991" s="81"/>
      <c r="I991" s="81"/>
      <c r="J991" s="81"/>
      <c r="K991" s="81"/>
      <c r="L991" s="15"/>
      <c r="M991" s="15"/>
      <c r="N991" s="15"/>
      <c r="O991" s="15"/>
      <c r="P991" s="15"/>
      <c r="Q991" s="15"/>
      <c r="R991" s="81"/>
    </row>
    <row r="992" spans="1:18" ht="15" customHeight="1" x14ac:dyDescent="0.25">
      <c r="A992" s="15"/>
      <c r="B992" s="15"/>
      <c r="C992" s="15"/>
      <c r="D992" s="15"/>
      <c r="E992" s="15"/>
      <c r="F992" s="15"/>
      <c r="G992" s="81"/>
      <c r="H992" s="81"/>
      <c r="I992" s="81"/>
      <c r="J992" s="81"/>
      <c r="K992" s="81"/>
      <c r="L992" s="15"/>
      <c r="M992" s="15"/>
      <c r="N992" s="15"/>
      <c r="O992" s="15"/>
      <c r="P992" s="15"/>
      <c r="Q992" s="15"/>
      <c r="R992" s="81"/>
    </row>
    <row r="993" spans="1:18" ht="15" customHeight="1" x14ac:dyDescent="0.25">
      <c r="A993" s="15"/>
      <c r="B993" s="15"/>
      <c r="C993" s="15"/>
      <c r="D993" s="15"/>
      <c r="E993" s="15"/>
      <c r="F993" s="15"/>
      <c r="G993" s="81"/>
      <c r="H993" s="81"/>
      <c r="I993" s="81"/>
      <c r="J993" s="81"/>
      <c r="K993" s="81"/>
      <c r="L993" s="15"/>
      <c r="M993" s="15"/>
      <c r="N993" s="15"/>
      <c r="O993" s="15"/>
      <c r="P993" s="15"/>
      <c r="Q993" s="15"/>
      <c r="R993" s="81"/>
    </row>
    <row r="994" spans="1:18" ht="15" customHeight="1" x14ac:dyDescent="0.25">
      <c r="A994" s="15"/>
      <c r="B994" s="15"/>
      <c r="C994" s="15"/>
      <c r="D994" s="15"/>
      <c r="E994" s="15"/>
      <c r="F994" s="15"/>
      <c r="G994" s="81"/>
      <c r="H994" s="81"/>
      <c r="I994" s="81"/>
      <c r="J994" s="81"/>
      <c r="K994" s="81"/>
      <c r="L994" s="15"/>
      <c r="M994" s="15"/>
      <c r="N994" s="15"/>
      <c r="O994" s="15"/>
      <c r="P994" s="15"/>
      <c r="Q994" s="15"/>
      <c r="R994" s="81"/>
    </row>
    <row r="995" spans="1:18" ht="15" customHeight="1" x14ac:dyDescent="0.25">
      <c r="A995" s="15"/>
      <c r="B995" s="15"/>
      <c r="C995" s="15"/>
      <c r="D995" s="15"/>
      <c r="E995" s="15"/>
      <c r="F995" s="15"/>
      <c r="G995" s="81"/>
      <c r="H995" s="81"/>
      <c r="I995" s="81"/>
      <c r="J995" s="81"/>
      <c r="K995" s="81"/>
      <c r="L995" s="15"/>
      <c r="M995" s="15"/>
      <c r="N995" s="15"/>
      <c r="O995" s="15"/>
      <c r="P995" s="15"/>
      <c r="Q995" s="15"/>
      <c r="R995" s="81"/>
    </row>
    <row r="996" spans="1:18" ht="15" customHeight="1" x14ac:dyDescent="0.25">
      <c r="A996" s="15"/>
      <c r="B996" s="15"/>
      <c r="C996" s="15"/>
      <c r="D996" s="15"/>
      <c r="E996" s="15"/>
      <c r="F996" s="15"/>
      <c r="G996" s="81"/>
      <c r="H996" s="81"/>
      <c r="I996" s="81"/>
      <c r="J996" s="81"/>
      <c r="K996" s="81"/>
      <c r="L996" s="15"/>
      <c r="M996" s="15"/>
      <c r="N996" s="15"/>
      <c r="O996" s="15"/>
      <c r="P996" s="15"/>
      <c r="Q996" s="15"/>
      <c r="R996" s="81"/>
    </row>
    <row r="997" spans="1:18" ht="15" customHeight="1" x14ac:dyDescent="0.25">
      <c r="A997" s="15"/>
      <c r="B997" s="15"/>
      <c r="C997" s="15"/>
      <c r="D997" s="15"/>
      <c r="E997" s="15"/>
      <c r="F997" s="15"/>
      <c r="G997" s="81"/>
      <c r="H997" s="81"/>
      <c r="I997" s="81"/>
      <c r="J997" s="81"/>
      <c r="K997" s="81"/>
      <c r="L997" s="15"/>
      <c r="M997" s="15"/>
      <c r="N997" s="15"/>
      <c r="O997" s="15"/>
      <c r="P997" s="15"/>
      <c r="Q997" s="15"/>
      <c r="R997" s="81"/>
    </row>
    <row r="998" spans="1:18" ht="15" customHeight="1" x14ac:dyDescent="0.25">
      <c r="A998" s="15"/>
      <c r="B998" s="15"/>
      <c r="C998" s="15"/>
      <c r="D998" s="15"/>
      <c r="E998" s="15"/>
      <c r="F998" s="15"/>
      <c r="G998" s="81"/>
      <c r="H998" s="81"/>
      <c r="I998" s="81"/>
      <c r="J998" s="81"/>
      <c r="K998" s="81"/>
      <c r="L998" s="15"/>
      <c r="M998" s="15"/>
      <c r="N998" s="15"/>
      <c r="O998" s="15"/>
      <c r="P998" s="15"/>
      <c r="Q998" s="15"/>
      <c r="R998" s="81"/>
    </row>
    <row r="999" spans="1:18" ht="15" customHeight="1" x14ac:dyDescent="0.25">
      <c r="A999" s="15"/>
      <c r="B999" s="15"/>
      <c r="C999" s="15"/>
      <c r="D999" s="15"/>
      <c r="E999" s="15"/>
      <c r="F999" s="15"/>
      <c r="G999" s="81"/>
      <c r="H999" s="81"/>
      <c r="I999" s="81"/>
      <c r="J999" s="81"/>
      <c r="K999" s="81"/>
      <c r="L999" s="15"/>
      <c r="M999" s="15"/>
      <c r="N999" s="15"/>
      <c r="O999" s="15"/>
      <c r="P999" s="15"/>
      <c r="Q999" s="15"/>
      <c r="R999" s="81"/>
    </row>
    <row r="1000" spans="1:18" ht="15" customHeight="1" x14ac:dyDescent="0.25">
      <c r="A1000" s="15"/>
      <c r="B1000" s="15"/>
      <c r="C1000" s="15"/>
      <c r="D1000" s="15"/>
      <c r="E1000" s="15"/>
      <c r="F1000" s="15"/>
      <c r="G1000" s="81"/>
      <c r="H1000" s="81"/>
      <c r="I1000" s="81"/>
      <c r="J1000" s="81"/>
      <c r="K1000" s="81"/>
      <c r="L1000" s="15"/>
      <c r="M1000" s="15"/>
      <c r="N1000" s="15"/>
      <c r="O1000" s="15"/>
      <c r="P1000" s="15"/>
      <c r="Q1000" s="15"/>
      <c r="R1000" s="81"/>
    </row>
    <row r="1001" spans="1:18" ht="15" customHeight="1" x14ac:dyDescent="0.25">
      <c r="A1001" s="15"/>
      <c r="B1001" s="15"/>
      <c r="C1001" s="15"/>
      <c r="D1001" s="15"/>
      <c r="E1001" s="15"/>
      <c r="F1001" s="15"/>
      <c r="G1001" s="81"/>
      <c r="H1001" s="81"/>
      <c r="I1001" s="81"/>
      <c r="J1001" s="81"/>
      <c r="K1001" s="81"/>
      <c r="L1001" s="15"/>
      <c r="M1001" s="15"/>
      <c r="N1001" s="15"/>
      <c r="O1001" s="15"/>
      <c r="P1001" s="15"/>
      <c r="Q1001" s="15"/>
      <c r="R1001" s="81"/>
    </row>
    <row r="1002" spans="1:18" ht="15" customHeight="1" x14ac:dyDescent="0.25">
      <c r="A1002" s="15"/>
      <c r="B1002" s="15"/>
      <c r="C1002" s="15"/>
      <c r="D1002" s="15"/>
      <c r="E1002" s="15"/>
      <c r="F1002" s="15"/>
      <c r="G1002" s="81"/>
      <c r="H1002" s="81"/>
      <c r="I1002" s="81"/>
      <c r="J1002" s="81"/>
      <c r="K1002" s="81"/>
      <c r="L1002" s="15"/>
      <c r="M1002" s="15"/>
      <c r="N1002" s="15"/>
      <c r="O1002" s="15"/>
      <c r="P1002" s="15"/>
      <c r="Q1002" s="15"/>
      <c r="R1002" s="81"/>
    </row>
    <row r="1003" spans="1:18" ht="15" customHeight="1" x14ac:dyDescent="0.25">
      <c r="A1003" s="15"/>
      <c r="B1003" s="15"/>
      <c r="C1003" s="15"/>
      <c r="D1003" s="15"/>
      <c r="E1003" s="15"/>
      <c r="F1003" s="15"/>
      <c r="G1003" s="81"/>
      <c r="H1003" s="81"/>
      <c r="I1003" s="81"/>
      <c r="J1003" s="81"/>
      <c r="K1003" s="81"/>
      <c r="L1003" s="15"/>
      <c r="M1003" s="15"/>
      <c r="N1003" s="15"/>
      <c r="O1003" s="15"/>
      <c r="P1003" s="15"/>
      <c r="Q1003" s="15"/>
      <c r="R1003" s="81"/>
    </row>
    <row r="1004" spans="1:18" ht="15" customHeight="1" x14ac:dyDescent="0.25">
      <c r="A1004" s="15"/>
      <c r="B1004" s="15"/>
      <c r="C1004" s="15"/>
      <c r="D1004" s="15"/>
      <c r="E1004" s="15"/>
      <c r="F1004" s="15"/>
      <c r="G1004" s="81"/>
      <c r="H1004" s="81"/>
      <c r="I1004" s="81"/>
      <c r="J1004" s="81"/>
      <c r="K1004" s="81"/>
      <c r="L1004" s="15"/>
      <c r="M1004" s="15"/>
      <c r="N1004" s="15"/>
      <c r="O1004" s="15"/>
      <c r="P1004" s="15"/>
      <c r="Q1004" s="15"/>
      <c r="R1004" s="81"/>
    </row>
  </sheetData>
  <autoFilter ref="A4:S504"/>
  <mergeCells count="2">
    <mergeCell ref="A1:S1"/>
    <mergeCell ref="A2:S2"/>
  </mergeCells>
  <dataValidations count="3">
    <dataValidation type="list" sqref="F5:F504" xr:uid="{00000000-0002-0000-0800-000000000000}">
      <formula1>"Import services,Registered supplier RCM,Unregistered supplier RCM,Other"</formula1>
      <formula2>0</formula2>
    </dataValidation>
    <dataValidation type="list" sqref="N5:O504" xr:uid="{00000000-0002-0000-0800-000001000000}">
      <formula1>"Yes,No"</formula1>
      <formula2>0</formula2>
    </dataValidation>
    <dataValidation type="list" sqref="P5:P504" xr:uid="{00000000-0002-0000-0800-000002000000}">
      <formula1>"4(A)(2),4(A)(3)"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Start Here</vt:lpstr>
      <vt:lpstr>Dashboard</vt:lpstr>
      <vt:lpstr>Setup</vt:lpstr>
      <vt:lpstr>Books Register</vt:lpstr>
      <vt:lpstr>GSTR-2B IMS</vt:lpstr>
      <vt:lpstr>Match Results</vt:lpstr>
      <vt:lpstr>Action Tracker</vt:lpstr>
      <vt:lpstr>Reversal Reclaim</vt:lpstr>
      <vt:lpstr>RCM Ledger</vt:lpstr>
      <vt:lpstr>GSTR-3B Bridge</vt:lpstr>
      <vt:lpstr>Checks</vt:lpstr>
      <vt:lpstr>Lists</vt:lpstr>
      <vt:lpstr>Sources</vt:lpstr>
      <vt:lpstr>Change Log</vt:lpstr>
      <vt:lpstr>FY Deadlines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Rajeev Bhandari</cp:lastModifiedBy>
  <dcterms:modified xsi:type="dcterms:W3CDTF">2026-08-13T14:25:30Z</dcterms:modified>
</cp:coreProperties>
</file>